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C:\Users\jrenier\Documents\INDIC MSSANTE\Macro rapports\Data\2024\Janvier\Export\"/>
    </mc:Choice>
  </mc:AlternateContent>
  <xr:revisionPtr revIDLastSave="0" documentId="13_ncr:1_{6B8D68D3-2328-4969-AC7C-BC19ECFCDB70}" xr6:coauthVersionLast="47" xr6:coauthVersionMax="47" xr10:uidLastSave="{00000000-0000-0000-0000-000000000000}"/>
  <bookViews>
    <workbookView xWindow="-120" yWindow="-120" windowWidth="29040" windowHeight="15840" tabRatio="750" firstSheet="3" activeTab="3" xr2:uid="{00000000-000D-0000-FFFF-FFFF00000000}"/>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3616" r:id="rId9"/>
    <sheet name="LBM - Analyse" sheetId="24" r:id="rId10"/>
    <sheet name="LBM - Détail" sheetId="123" r:id="rId11"/>
    <sheet name="LBM Description Laboratoires" sheetId="3615" r:id="rId12"/>
    <sheet name="Activité par opérateur" sheetId="12" r:id="rId13"/>
    <sheet name="Corse - Synthèse régionale" sheetId="3626" r:id="rId14"/>
    <sheet name="Corse - Détail régional" sheetId="3627" r:id="rId15"/>
    <sheet name="Solutions régionales - Détail" sheetId="3617"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Détail'!$A$7:$P$3332</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13">'Corse - Synthèse régionale'!$1:$4</definedName>
    <definedName name="_xlnm.Print_Titles" localSheetId="3">Définitions!$1:$4</definedName>
    <definedName name="_xlnm.Print_Titles" localSheetId="4">'Suivi Général'!$1:$4</definedName>
    <definedName name="_xlnm.Print_Area" localSheetId="12">'Activité par opérateur'!$A$1:$R$45</definedName>
    <definedName name="_xlnm.Print_Area" localSheetId="14">'Corse - Détail régional'!$A$1:$H$40</definedName>
    <definedName name="_xlnm.Print_Area" localSheetId="13">'Corse - Synthèse régionale'!$A$1:$N$103</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7">'PSL - Analyse'!$A$1:$N$93</definedName>
    <definedName name="_xlnm.Print_Area" localSheetId="4">'Suivi Général'!$A$1:$R$75</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35" i="3617" l="1"/>
  <c r="E1235" i="3617"/>
  <c r="D1235" i="3617"/>
  <c r="C1235" i="3617"/>
  <c r="F1180" i="3617"/>
  <c r="E1180" i="3617"/>
  <c r="D1180" i="3617"/>
  <c r="C1180" i="3617"/>
  <c r="F1073" i="3617"/>
  <c r="E1073" i="3617"/>
  <c r="D1073" i="3617"/>
  <c r="C1073" i="3617"/>
  <c r="F920" i="3617"/>
  <c r="E920" i="3617"/>
  <c r="D920" i="3617"/>
  <c r="C920" i="3617"/>
  <c r="F906" i="3617"/>
  <c r="E906" i="3617"/>
  <c r="D906" i="3617"/>
  <c r="C906" i="3617"/>
  <c r="F830" i="3617"/>
  <c r="E830" i="3617"/>
  <c r="D830" i="3617"/>
  <c r="C830" i="3617"/>
  <c r="F545" i="3617"/>
  <c r="E545" i="3617"/>
  <c r="D545" i="3617"/>
  <c r="C545" i="3617"/>
  <c r="F518" i="3617"/>
  <c r="E518" i="3617"/>
  <c r="D518" i="3617"/>
  <c r="C518" i="3617"/>
  <c r="F481" i="3617"/>
  <c r="E481" i="3617"/>
  <c r="D481" i="3617"/>
  <c r="C481" i="3617"/>
  <c r="F471" i="3617"/>
  <c r="E471" i="3617"/>
  <c r="D471" i="3617"/>
  <c r="C471" i="3617"/>
  <c r="F447" i="3617"/>
  <c r="E447" i="3617"/>
  <c r="D447" i="3617"/>
  <c r="C447" i="3617"/>
  <c r="F374" i="3617"/>
  <c r="E374" i="3617"/>
  <c r="D374" i="3617"/>
  <c r="C374" i="3617"/>
  <c r="F147" i="3617"/>
  <c r="E147" i="3617"/>
  <c r="D147" i="3617"/>
  <c r="C147" i="3617"/>
  <c r="F91" i="3617"/>
  <c r="E91" i="3617"/>
  <c r="D91" i="3617"/>
  <c r="C91" i="3617"/>
  <c r="F77" i="3617"/>
  <c r="E77" i="3617"/>
  <c r="D77" i="3617"/>
  <c r="C77" i="3617"/>
  <c r="F66" i="3617"/>
  <c r="E66" i="3617"/>
  <c r="D66" i="3617"/>
  <c r="C66" i="3617"/>
  <c r="F54" i="3617"/>
  <c r="E54" i="3617"/>
  <c r="D54" i="3617"/>
  <c r="C54" i="3617"/>
  <c r="F34" i="3617"/>
  <c r="E34" i="3617"/>
  <c r="D34" i="3617"/>
  <c r="C34" i="3617"/>
  <c r="F32" i="3617"/>
  <c r="E32" i="3617"/>
  <c r="D32" i="3617"/>
  <c r="C32" i="3617"/>
  <c r="F30" i="3617"/>
  <c r="E30" i="3617"/>
  <c r="D30" i="3617"/>
  <c r="C30" i="3617"/>
  <c r="F13" i="3617"/>
  <c r="E13" i="3617"/>
  <c r="D13" i="3617"/>
  <c r="C13" i="3617"/>
  <c r="F3" i="3617"/>
  <c r="E3" i="3617"/>
  <c r="D3" i="3617"/>
  <c r="C3" i="3617"/>
  <c r="C85" i="8" a="1"/>
  <c r="C85" i="8" s="1"/>
  <c r="C84" i="8" a="1"/>
  <c r="C84" i="8" s="1"/>
  <c r="C83" i="8" a="1"/>
  <c r="C83" i="8" s="1"/>
  <c r="C82" i="8" a="1"/>
  <c r="C82" i="8" s="1"/>
  <c r="C81" i="8" a="1"/>
  <c r="C81" i="8" s="1"/>
  <c r="C24" i="8" a="1"/>
  <c r="C24" i="8" s="1"/>
  <c r="C23" i="8" a="1"/>
  <c r="C23" i="8" s="1"/>
  <c r="C22" i="8" a="1"/>
  <c r="C22" i="8" s="1"/>
  <c r="C21" i="8" a="1"/>
  <c r="C21" i="8" s="1"/>
  <c r="C20" i="8" a="1"/>
  <c r="C20" i="8" s="1"/>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P89" i="4"/>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W76"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U69"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U68"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U67"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U66"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U65"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U64"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B60" i="8"/>
  <c r="B16" i="8" a="1"/>
  <c r="A84" i="8"/>
  <c r="B11" i="8" a="1"/>
  <c r="C42" i="8"/>
  <c r="B3" i="8" a="1"/>
  <c r="B59" i="8"/>
  <c r="A83" i="8"/>
  <c r="A20" i="8"/>
  <c r="B6" i="8" a="1"/>
  <c r="C61" i="8"/>
  <c r="B62" i="8"/>
  <c r="B56" i="8"/>
  <c r="B5" i="8" a="1"/>
  <c r="B69" i="8"/>
  <c r="B4" i="8" a="1"/>
  <c r="B17" i="8" a="1"/>
  <c r="B68" i="8"/>
  <c r="C43" i="8"/>
  <c r="B35" i="8"/>
  <c r="E84" i="8"/>
  <c r="B75" i="8"/>
  <c r="E85" i="8"/>
  <c r="C47" i="8"/>
  <c r="B9" i="8" a="1"/>
  <c r="A23" i="8"/>
  <c r="E83" i="8"/>
  <c r="B14" i="8" a="1"/>
  <c r="E82" i="8"/>
  <c r="B74" i="8"/>
  <c r="E23" i="8"/>
  <c r="A81" i="8"/>
  <c r="C60" i="8"/>
  <c r="E22" i="8"/>
  <c r="E21" i="8"/>
  <c r="A24" i="8"/>
  <c r="A21" i="8"/>
  <c r="C58" i="8"/>
  <c r="B73" i="8"/>
  <c r="B76" i="8"/>
  <c r="C57" i="8"/>
  <c r="E20" i="8"/>
  <c r="B67" i="8"/>
  <c r="C46" i="8"/>
  <c r="B36" i="8"/>
  <c r="C59" i="8"/>
  <c r="B10" i="8" a="1"/>
  <c r="B66" i="8"/>
  <c r="A85" i="8"/>
  <c r="B34" i="8"/>
  <c r="B61" i="8"/>
  <c r="E81" i="8"/>
  <c r="A22" i="8"/>
  <c r="E24" i="8"/>
  <c r="C56" i="8"/>
  <c r="B77" i="8"/>
  <c r="B78" i="8"/>
  <c r="B37" i="8"/>
  <c r="B57" i="8"/>
  <c r="B70" i="8"/>
  <c r="A82" i="8"/>
  <c r="B15" i="8" a="1"/>
  <c r="B65" i="8"/>
  <c r="C62" i="8"/>
  <c r="C44" i="8"/>
  <c r="B58" i="8"/>
  <c r="C45"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<sst xmlns="http://schemas.openxmlformats.org/spreadsheetml/2006/main" count="51377" uniqueCount="22332">
  <si>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</si>
  <si>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</si>
  <si>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</si>
  <si>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</si>
  <si>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</si>
  <si>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</si>
  <si>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</si>
  <si>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</si>
  <si>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</si>
  <si>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</si>
  <si>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</si>
  <si>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</si>
  <si>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</si>
  <si>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</si>
  <si>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</si>
  <si>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</si>
  <si>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</si>
  <si>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</si>
  <si>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</si>
  <si>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</si>
  <si>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</si>
  <si>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</si>
  <si>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</si>
  <si>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</si>
  <si>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</si>
  <si>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</si>
  <si>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</si>
  <si>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</si>
  <si>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</si>
  <si>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</si>
  <si>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</si>
  <si>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</si>
  <si>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</si>
  <si>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</si>
  <si>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</si>
  <si>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</si>
  <si>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</si>
  <si>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</si>
  <si>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</si>
  <si>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</si>
  <si>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</si>
  <si>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</si>
  <si>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</si>
  <si>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</si>
  <si>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</si>
  <si>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</si>
  <si>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</si>
  <si>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</si>
  <si>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</si>
  <si>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</si>
  <si>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</si>
  <si>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</si>
  <si>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</si>
  <si>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</si>
  <si>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</si>
  <si>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</si>
  <si>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</si>
  <si>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</si>
  <si>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</si>
  <si>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</si>
  <si>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</si>
  <si>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</si>
  <si>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</si>
  <si>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</si>
  <si>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</si>
  <si>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</si>
  <si>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</si>
  <si>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</si>
  <si>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</si>
  <si>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</si>
  <si>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</si>
  <si>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</si>
  <si>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</si>
  <si>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</si>
  <si>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</si>
  <si>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</si>
  <si>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</si>
  <si>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</si>
  <si>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</si>
  <si>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</si>
  <si>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</si>
  <si>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</si>
  <si>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</si>
  <si>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</si>
  <si>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</si>
  <si>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</si>
  <si>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</si>
  <si>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</si>
  <si>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</si>
  <si>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</si>
  <si>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</si>
  <si>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</si>
  <si>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</si>
  <si>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</si>
  <si>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</si>
  <si>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</si>
  <si>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</si>
  <si>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</si>
  <si>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</si>
  <si>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</si>
  <si>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</si>
  <si>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</si>
  <si>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</si>
  <si>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</si>
  <si>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</si>
  <si>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</si>
  <si>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</si>
  <si>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</si>
  <si>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</si>
  <si>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</si>
  <si>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</si>
  <si>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</si>
  <si>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</si>
  <si>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</si>
  <si>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</si>
  <si>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</si>
  <si>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</si>
  <si>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</si>
  <si>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</si>
  <si>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</si>
  <si>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</si>
  <si>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</si>
  <si>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</si>
  <si>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</si>
  <si>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</si>
  <si>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</si>
  <si>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</si>
  <si>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</si>
  <si>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</si>
  <si>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</si>
  <si>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</si>
  <si>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</si>
  <si>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</si>
  <si>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</si>
  <si>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</si>
  <si>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</si>
  <si>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</si>
  <si>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</si>
  <si>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</si>
  <si>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</si>
  <si>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</si>
  <si>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</si>
  <si>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</si>
  <si>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</si>
  <si>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</si>
  <si>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</si>
  <si>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</si>
  <si>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</si>
  <si>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</si>
  <si>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</si>
  <si>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</si>
  <si>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</si>
  <si>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</si>
  <si>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</si>
  <si>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</si>
  <si>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</si>
  <si>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</si>
  <si>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</si>
  <si>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</si>
  <si>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</si>
  <si>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</si>
  <si>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</si>
  <si>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</si>
  <si>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</si>
  <si>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</si>
  <si>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</si>
  <si>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</si>
  <si>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</si>
  <si>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</si>
  <si>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</si>
  <si>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</si>
  <si>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</si>
  <si>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</si>
  <si>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</si>
  <si>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</si>
  <si>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</si>
  <si>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</si>
  <si>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</si>
  <si>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</si>
  <si>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</si>
  <si>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</si>
  <si>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</si>
  <si>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</si>
  <si>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</si>
  <si>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</si>
  <si>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</si>
  <si>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</si>
  <si>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</si>
  <si>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</si>
  <si>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</si>
  <si>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</si>
  <si>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</si>
  <si>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</si>
  <si>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</si>
  <si>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</si>
  <si>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</si>
  <si>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</si>
  <si>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</si>
  <si>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</si>
  <si>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</si>
  <si>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</si>
  <si>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</si>
  <si>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</si>
  <si>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</si>
  <si>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</si>
  <si>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</si>
  <si>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</si>
  <si>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</si>
  <si>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</si>
  <si>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</si>
  <si>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</si>
  <si>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</si>
  <si>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</si>
  <si>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</si>
  <si>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</si>
  <si>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</si>
  <si>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</si>
  <si>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</si>
  <si>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</si>
  <si>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</si>
  <si>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</si>
  <si>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</si>
  <si>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</si>
  <si>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</si>
  <si>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</si>
  <si>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</si>
  <si>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</si>
  <si>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</si>
  <si>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</si>
  <si>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</si>
  <si>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</si>
  <si>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</si>
  <si>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</si>
  <si>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</si>
  <si>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</si>
  <si>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</si>
  <si>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</si>
  <si>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</si>
  <si>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</si>
  <si>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</si>
  <si>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</si>
  <si>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</si>
  <si>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</si>
  <si>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</si>
  <si>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</si>
  <si>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</si>
  <si>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</si>
  <si>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</si>
  <si>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</si>
  <si>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</si>
  <si>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</si>
  <si>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</si>
  <si>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</si>
  <si>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</si>
  <si>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</si>
  <si>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</si>
  <si>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</si>
  <si>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</si>
  <si>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</si>
  <si>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</si>
  <si>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</si>
  <si>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</si>
  <si>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</si>
  <si>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</si>
  <si>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</si>
  <si>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</si>
  <si>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</si>
  <si>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</si>
  <si>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</si>
  <si>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</si>
  <si>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</si>
  <si>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</si>
  <si>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</si>
  <si>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</si>
  <si>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</si>
  <si>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</si>
  <si>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</si>
  <si>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</si>
  <si>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</si>
  <si>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</si>
  <si>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</si>
  <si>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</si>
  <si>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</si>
  <si>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</si>
  <si>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</si>
  <si>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</si>
  <si>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</si>
  <si>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</si>
  <si>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</si>
  <si>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</si>
  <si>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</si>
  <si>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</si>
  <si>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</si>
  <si>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</si>
  <si>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</si>
  <si>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</si>
  <si>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</si>
  <si>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</si>
  <si>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</si>
  <si>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</si>
  <si>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</si>
  <si>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</si>
  <si>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</si>
  <si>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</si>
  <si>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</si>
  <si>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</si>
  <si>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</si>
  <si>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</si>
  <si>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</si>
  <si>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</si>
  <si>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</si>
  <si>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</si>
  <si>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</si>
  <si>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</si>
  <si>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</si>
  <si>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</si>
  <si>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</si>
  <si>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</si>
  <si>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</si>
  <si>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</si>
  <si>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</si>
  <si>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</si>
  <si>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</si>
  <si>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</si>
  <si>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</si>
  <si>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</si>
  <si>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</si>
  <si>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</si>
  <si>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</si>
  <si>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</si>
  <si>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</si>
  <si>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</si>
  <si>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</si>
  <si>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</si>
  <si>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</si>
  <si>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</si>
  <si>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</si>
  <si>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</si>
  <si>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</si>
  <si>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</si>
  <si>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</si>
  <si>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</si>
  <si>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</si>
  <si>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</si>
  <si>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</si>
  <si>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</si>
  <si>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</si>
  <si>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</si>
  <si>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</si>
  <si>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</si>
  <si>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</si>
  <si>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</si>
  <si>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</si>
  <si>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</si>
  <si>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</si>
  <si>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</si>
  <si>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</si>
  <si>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</si>
  <si>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</si>
  <si>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</si>
  <si>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</si>
  <si>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</si>
  <si>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</si>
  <si>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</si>
  <si>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</si>
  <si>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</si>
  <si>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</si>
  <si>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</si>
  <si>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</si>
  <si>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</si>
  <si>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</si>
  <si>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</si>
  <si>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</si>
  <si>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</si>
  <si>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</si>
  <si>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</si>
  <si>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</si>
  <si>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</si>
  <si>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</si>
  <si>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</si>
  <si>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</si>
  <si>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</si>
  <si>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</si>
  <si>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</si>
  <si>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</si>
  <si>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</si>
  <si>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</si>
  <si>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</si>
  <si>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</si>
  <si>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</si>
  <si>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</si>
  <si>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</si>
  <si>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</si>
  <si>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</si>
  <si>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</si>
  <si>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</si>
  <si>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</si>
  <si>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</si>
  <si>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</si>
  <si>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</si>
  <si>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</si>
  <si>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</si>
  <si>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</si>
  <si>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</si>
  <si>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</si>
  <si>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</si>
  <si>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</si>
  <si>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</si>
  <si>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</si>
  <si>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</si>
  <si>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</si>
  <si>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</si>
  <si>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</si>
  <si>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</si>
  <si>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</si>
  <si>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</si>
  <si>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</si>
  <si>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</si>
  <si>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</si>
  <si>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</si>
  <si>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</si>
  <si>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</si>
  <si>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</si>
  <si>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</si>
  <si>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</si>
  <si>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</si>
  <si>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</si>
  <si>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</si>
  <si>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</si>
  <si>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</si>
  <si>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</si>
  <si>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</si>
  <si>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</si>
  <si>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</si>
  <si>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</si>
  <si>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</si>
  <si>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</si>
  <si>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</si>
  <si>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</si>
  <si>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</si>
  <si>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</si>
  <si>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</si>
  <si>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</si>
  <si>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</si>
  <si>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</si>
  <si>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</si>
  <si>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</si>
  <si>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</si>
  <si>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</si>
  <si>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</si>
  <si>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</si>
  <si>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</si>
  <si>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</si>
  <si>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</si>
  <si>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</si>
  <si>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</si>
  <si>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</si>
  <si>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</si>
  <si>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</si>
  <si>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</si>
  <si>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</si>
  <si>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</si>
  <si>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</si>
  <si>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</si>
  <si>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</si>
  <si>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</si>
  <si>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</si>
  <si>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</si>
  <si>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</si>
  <si>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</si>
  <si>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</si>
  <si>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</si>
  <si>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</si>
  <si>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</si>
  <si>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</si>
  <si>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</si>
  <si>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</si>
  <si>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</si>
  <si>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</si>
  <si>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</si>
  <si>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</si>
  <si>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</si>
  <si>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</si>
  <si>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</si>
  <si>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</si>
  <si>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</si>
  <si>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</si>
  <si>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</si>
  <si>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</si>
  <si>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</si>
  <si>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</si>
  <si>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</si>
  <si>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</si>
  <si>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</si>
  <si>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</si>
  <si>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</si>
  <si>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</si>
  <si>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</si>
  <si>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</si>
  <si>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</si>
  <si>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</si>
  <si>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</si>
  <si>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</si>
  <si>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</si>
  <si>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</si>
  <si>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</si>
  <si>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</si>
  <si>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</si>
  <si>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</si>
  <si>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</si>
  <si>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</si>
  <si>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</si>
  <si>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</si>
  <si>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</si>
  <si>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</si>
  <si>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</si>
  <si>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</si>
  <si>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</si>
  <si>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</si>
  <si>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</si>
  <si>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</si>
  <si>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</si>
  <si>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</si>
  <si>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</si>
  <si>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</si>
  <si>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</si>
  <si>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</si>
  <si>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</si>
  <si>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</si>
  <si>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</si>
  <si>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</si>
  <si>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</si>
  <si>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</si>
  <si>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</si>
  <si>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</si>
  <si>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</si>
  <si>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</si>
  <si>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</si>
  <si>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</si>
  <si>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</si>
  <si>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</si>
  <si>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</si>
  <si>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</si>
  <si>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</si>
  <si>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</si>
  <si>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</si>
  <si>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</si>
  <si>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</si>
  <si>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</si>
  <si>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</si>
  <si>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</si>
  <si>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</si>
  <si>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</si>
  <si>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</si>
  <si>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</si>
  <si>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</si>
  <si>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</si>
  <si>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</si>
  <si>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</si>
  <si>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</si>
  <si>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</si>
  <si>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</si>
  <si>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</si>
  <si>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</si>
  <si>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</si>
  <si>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</si>
  <si>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</si>
  <si>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</si>
  <si>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</si>
  <si>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</si>
  <si>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</si>
  <si>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</si>
  <si>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</si>
  <si>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</si>
  <si>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</si>
  <si>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</si>
  <si>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</si>
  <si>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</si>
  <si>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</si>
  <si>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</si>
  <si>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</si>
  <si>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</si>
  <si>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</si>
  <si>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</si>
  <si>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</si>
  <si>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</si>
  <si>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</si>
  <si>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</si>
  <si>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</si>
  <si>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</si>
  <si>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</si>
  <si>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</si>
  <si>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</si>
  <si>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</si>
  <si>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</si>
  <si>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</si>
  <si>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</si>
  <si>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</si>
  <si>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</si>
  <si>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</si>
  <si>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</si>
  <si>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</si>
  <si>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</si>
  <si>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</si>
  <si>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</si>
  <si>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</si>
  <si>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</si>
  <si>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</si>
  <si>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</si>
  <si>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</si>
  <si>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</si>
  <si>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</si>
  <si>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</si>
  <si>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</si>
  <si>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</si>
  <si>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</si>
  <si>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</si>
  <si>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</si>
  <si>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</si>
  <si>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</si>
  <si>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</si>
  <si>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</si>
  <si>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</si>
  <si>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</si>
  <si>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</si>
  <si>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</si>
  <si>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</si>
  <si>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</si>
  <si>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</si>
  <si>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</si>
  <si>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</si>
  <si>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</si>
  <si>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</si>
  <si>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</si>
  <si>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</si>
  <si>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</si>
  <si>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</si>
  <si>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</si>
  <si>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</si>
  <si>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</si>
  <si>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</si>
  <si>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</si>
  <si>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</si>
  <si>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</si>
  <si>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</si>
  <si>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</si>
  <si>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</si>
  <si>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</si>
  <si>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</si>
  <si>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</si>
  <si>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</si>
  <si>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</si>
  <si>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</si>
  <si>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</si>
  <si>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</si>
  <si>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</si>
  <si>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</si>
  <si>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</si>
  <si>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</si>
  <si>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</si>
  <si>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</si>
  <si>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</si>
  <si>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</si>
  <si>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</si>
  <si>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</si>
  <si>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</si>
  <si>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</si>
  <si>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</si>
  <si>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</si>
  <si>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</si>
  <si>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</si>
  <si>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</si>
  <si>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</si>
  <si>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</si>
  <si>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</si>
  <si>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</si>
  <si>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</si>
  <si>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</si>
  <si>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</si>
  <si>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</si>
  <si>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</si>
  <si>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</si>
  <si>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</si>
  <si>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</si>
  <si>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</si>
  <si>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</si>
  <si>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</si>
  <si>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</si>
  <si>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</si>
  <si>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</si>
  <si>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</si>
  <si>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</si>
  <si>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</si>
  <si>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</si>
  <si>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</si>
  <si>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</si>
  <si>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</si>
  <si>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</si>
  <si>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</si>
  <si>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</si>
  <si>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</si>
  <si>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</si>
  <si>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</si>
  <si>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</si>
  <si>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</si>
  <si>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</si>
  <si>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</si>
  <si>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</si>
  <si>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</si>
  <si>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</si>
  <si>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</si>
  <si>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</si>
  <si>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</si>
  <si>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</si>
  <si>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</si>
  <si>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</si>
  <si>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</si>
  <si>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</si>
  <si>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</si>
  <si>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</si>
  <si>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</si>
  <si>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</si>
  <si>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</si>
  <si>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</si>
  <si>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</si>
  <si>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</si>
  <si>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</si>
  <si>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</si>
  <si>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</si>
  <si>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</si>
  <si>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</si>
  <si>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</si>
  <si>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</si>
  <si>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</si>
  <si>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</si>
  <si>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</si>
  <si>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</si>
  <si>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</si>
  <si>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</si>
  <si>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</si>
  <si>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</si>
  <si>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</si>
  <si>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</si>
  <si>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</si>
  <si>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</si>
  <si>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</si>
  <si>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</si>
  <si>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</si>
  <si>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</si>
  <si>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</si>
  <si>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</si>
  <si>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</si>
  <si>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</si>
  <si>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</si>
  <si>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</si>
  <si>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</si>
  <si>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</si>
  <si>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</si>
  <si>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</si>
  <si>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</si>
  <si>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</si>
  <si>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</si>
  <si>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</si>
  <si>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</si>
  <si>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</si>
  <si>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</si>
  <si>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</si>
  <si>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</si>
  <si>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</si>
  <si>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</si>
  <si>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</si>
  <si>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</si>
  <si>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</si>
  <si>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</si>
  <si>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</si>
  <si>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</si>
  <si>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</si>
  <si>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</si>
  <si>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</si>
  <si>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</si>
  <si>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</si>
  <si>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</si>
  <si>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</si>
  <si>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</si>
  <si>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</si>
  <si>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</si>
  <si>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</si>
  <si>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</si>
  <si>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</si>
  <si>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</si>
  <si>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</si>
  <si>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</si>
  <si>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</si>
  <si>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</si>
  <si>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</si>
  <si>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</si>
  <si>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</si>
  <si>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</si>
  <si>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</si>
  <si>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</si>
  <si>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</si>
  <si>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</si>
  <si>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</si>
  <si>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</si>
  <si>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</si>
  <si>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</si>
  <si>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</si>
  <si>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</si>
  <si>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</si>
  <si>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</si>
  <si>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</si>
  <si>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</si>
  <si>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</si>
  <si>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</si>
  <si>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</si>
  <si>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</si>
  <si>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</si>
  <si>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</si>
  <si>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</si>
  <si>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</si>
  <si>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</si>
  <si>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</si>
  <si>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</si>
  <si>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</si>
  <si>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</si>
  <si>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</si>
  <si>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</si>
  <si>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</si>
  <si>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</si>
  <si>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</si>
  <si>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</si>
  <si>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</si>
  <si>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</si>
  <si>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</si>
  <si>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</si>
  <si>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</si>
  <si>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</si>
  <si>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</si>
  <si>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</si>
  <si>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</si>
  <si>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</si>
  <si>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</si>
  <si>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</si>
  <si>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</si>
  <si>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</si>
  <si>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</si>
  <si>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</si>
  <si>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</si>
  <si>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</si>
  <si>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</si>
  <si>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</si>
  <si>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</si>
  <si>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</si>
  <si>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</si>
  <si>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</si>
  <si>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</si>
  <si>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</si>
  <si>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</si>
  <si>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</si>
  <si>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</si>
  <si>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</si>
  <si>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</si>
  <si>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</si>
  <si>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</si>
  <si>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</si>
  <si>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</si>
  <si>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</si>
  <si>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</si>
  <si>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</si>
  <si>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</si>
  <si>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</si>
  <si>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</si>
  <si>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</si>
  <si>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</si>
  <si>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</si>
  <si>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</si>
  <si>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</si>
  <si>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</si>
  <si>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</si>
  <si>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</si>
  <si>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</si>
  <si>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</si>
  <si>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</si>
  <si>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</si>
  <si>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</si>
  <si>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</si>
  <si>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</si>
  <si>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</si>
  <si>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</si>
  <si>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</si>
  <si>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</si>
  <si>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</si>
  <si>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</si>
  <si>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</si>
  <si>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</si>
  <si>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</si>
  <si>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</si>
  <si>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</si>
  <si>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</si>
  <si>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</si>
  <si>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</si>
  <si>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</si>
  <si>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</si>
  <si>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</si>
  <si>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</si>
  <si>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</si>
  <si>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</si>
  <si>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</si>
  <si>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</si>
  <si>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</si>
  <si>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</si>
  <si>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</si>
  <si>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</si>
  <si>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</si>
  <si>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</si>
  <si>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</si>
  <si>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</si>
  <si>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</si>
  <si>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</si>
  <si>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</si>
  <si>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</si>
  <si>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</si>
  <si>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</si>
  <si>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</si>
  <si>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</si>
  <si>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</si>
  <si>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</si>
  <si>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</si>
  <si>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</si>
  <si>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</si>
  <si>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</si>
  <si>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</si>
  <si>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</si>
  <si>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</si>
  <si>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</si>
  <si>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</si>
  <si>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</si>
  <si>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</si>
  <si>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</si>
  <si>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</si>
  <si>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</si>
  <si>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</si>
  <si>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</si>
  <si>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</si>
  <si>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</si>
  <si>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</si>
  <si>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</si>
  <si>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</si>
  <si>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</si>
  <si>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</si>
  <si>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</si>
  <si>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</si>
  <si>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</si>
  <si>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</si>
  <si>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</si>
  <si>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</si>
  <si>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</si>
  <si>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</si>
  <si>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</si>
  <si>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</si>
  <si>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</si>
  <si>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</si>
  <si>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</si>
  <si>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</si>
  <si>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</si>
  <si>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</si>
  <si>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</si>
  <si>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</si>
  <si>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</si>
  <si>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</si>
  <si>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</si>
  <si>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</si>
  <si>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</si>
  <si>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</si>
  <si>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</si>
  <si>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</si>
  <si>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</si>
  <si>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</si>
  <si>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</si>
  <si>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</si>
  <si>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</si>
  <si>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</si>
  <si>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</si>
  <si>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</si>
  <si>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</si>
  <si>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</si>
  <si>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</si>
  <si>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</si>
  <si>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</si>
  <si>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</si>
  <si>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</si>
  <si>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</si>
  <si>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</si>
  <si>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</si>
  <si>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</si>
  <si>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</si>
  <si>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</si>
  <si>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</si>
  <si>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</si>
  <si>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</si>
  <si>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</si>
  <si>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</si>
  <si>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</si>
  <si>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</si>
  <si>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</si>
  <si>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</si>
  <si>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</si>
  <si>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</si>
  <si>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</si>
  <si>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</si>
  <si>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</si>
  <si>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</si>
  <si>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</si>
  <si>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</si>
  <si>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</si>
  <si>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</si>
  <si>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</si>
  <si>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</si>
  <si>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</si>
  <si>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</si>
  <si>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</si>
  <si>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</si>
  <si>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</si>
  <si>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</si>
  <si>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</si>
  <si>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</si>
  <si>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</si>
  <si>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</si>
  <si>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</si>
  <si>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</si>
  <si>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</si>
  <si>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</si>
  <si>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</si>
  <si>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</si>
  <si>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</si>
  <si>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</si>
  <si>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</si>
  <si>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</si>
  <si>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</si>
  <si>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</si>
  <si>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</si>
  <si>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</si>
  <si>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</si>
  <si>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</si>
  <si>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</si>
  <si>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</si>
  <si>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</si>
  <si>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</si>
  <si>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</si>
  <si>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</si>
  <si>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</si>
  <si>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</si>
  <si>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</si>
  <si>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</si>
  <si>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</si>
  <si>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</si>
  <si>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</si>
  <si>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</si>
  <si>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</si>
  <si>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</si>
  <si>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</si>
  <si>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</si>
  <si>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</si>
  <si>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</si>
  <si>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</si>
  <si>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</si>
  <si>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</si>
  <si>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</si>
  <si>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</si>
  <si>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</si>
  <si>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</si>
  <si>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</si>
  <si>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</si>
  <si>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</si>
  <si>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</si>
  <si>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</si>
  <si>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</si>
  <si>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</si>
  <si>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</si>
  <si>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</si>
  <si>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</si>
  <si>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</si>
  <si>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</si>
  <si>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</si>
  <si>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</si>
  <si>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</si>
  <si>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</si>
  <si>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</si>
  <si>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</si>
  <si>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</si>
  <si>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</si>
  <si>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</si>
  <si>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</si>
  <si>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</si>
  <si>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</si>
  <si>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</si>
  <si>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</si>
  <si>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</si>
  <si>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</si>
  <si>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</si>
  <si>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</si>
  <si>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</si>
  <si>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</si>
  <si>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</si>
  <si>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</si>
  <si>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</si>
  <si>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</si>
  <si>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</si>
  <si>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</si>
  <si>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</si>
  <si>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</si>
  <si>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</si>
  <si>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</si>
  <si>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</si>
  <si>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</si>
  <si>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</si>
  <si>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</si>
  <si>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</si>
  <si>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</si>
  <si>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</si>
  <si>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</si>
  <si>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</si>
  <si>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</si>
  <si>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</si>
  <si>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</si>
  <si>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</si>
  <si>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</si>
  <si>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</si>
  <si>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</si>
  <si>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</si>
  <si>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</si>
  <si>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</si>
  <si>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</si>
  <si>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</si>
  <si>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</si>
  <si>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</si>
  <si>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</si>
  <si>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</si>
  <si>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</si>
  <si>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</si>
  <si>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</si>
  <si>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</si>
  <si>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</si>
  <si>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</si>
  <si>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</si>
  <si>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</si>
  <si>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</si>
  <si>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</si>
  <si>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</si>
  <si>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</si>
  <si>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</si>
  <si>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</si>
  <si>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</si>
  <si>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</si>
  <si>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</si>
  <si>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</si>
  <si>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</si>
  <si>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</si>
  <si>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</si>
  <si>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</si>
  <si>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</si>
  <si>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</si>
  <si>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</si>
  <si>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</si>
  <si>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</si>
  <si>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</si>
  <si>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</si>
  <si>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</si>
  <si>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</si>
  <si>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</si>
  <si>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</si>
  <si>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</si>
  <si>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</si>
  <si>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</si>
  <si>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</si>
  <si>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</si>
  <si>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</si>
  <si>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</si>
  <si>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</si>
  <si>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</si>
  <si>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</si>
  <si>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</si>
  <si>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</si>
  <si>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</si>
  <si>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</si>
  <si>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</si>
  <si>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</si>
  <si>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</si>
  <si>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</si>
  <si>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</si>
  <si>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</si>
  <si>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</si>
  <si>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</si>
  <si>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</si>
  <si>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</si>
  <si>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</si>
  <si>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</si>
  <si>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</si>
  <si>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</si>
  <si>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</si>
  <si>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</si>
  <si>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</si>
  <si>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</si>
  <si>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</si>
  <si>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</si>
  <si>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</si>
  <si>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</si>
  <si>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</si>
  <si>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</si>
  <si>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</si>
  <si>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</si>
  <si>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</si>
  <si>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</si>
  <si>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</si>
  <si>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</si>
  <si>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</si>
  <si>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</si>
  <si>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</si>
  <si>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</si>
  <si>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</si>
  <si>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</si>
  <si>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</si>
  <si>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</si>
  <si>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</si>
  <si>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</si>
  <si>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</si>
  <si>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</si>
  <si>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</si>
  <si>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</si>
  <si>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</si>
  <si>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</si>
  <si>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</si>
  <si>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</si>
  <si>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</si>
  <si>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</si>
  <si>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</si>
  <si>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</si>
  <si>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</si>
  <si>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</si>
  <si>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</si>
  <si>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</si>
  <si>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</si>
  <si>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</si>
  <si>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</si>
  <si>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</si>
  <si>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</si>
  <si>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</si>
  <si>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</si>
  <si>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</si>
  <si>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</si>
  <si>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</si>
  <si>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</si>
  <si>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</si>
  <si>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</si>
  <si>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</si>
  <si>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</si>
  <si>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</si>
  <si>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</si>
  <si>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</si>
  <si>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</si>
  <si>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</si>
  <si>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</si>
  <si>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</si>
  <si>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</si>
  <si>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</si>
  <si>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</si>
  <si>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</si>
  <si>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</si>
  <si>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</si>
  <si>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</si>
  <si>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</si>
  <si>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</si>
  <si>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</si>
  <si>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</si>
  <si>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</si>
  <si>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</si>
  <si>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</si>
  <si>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</si>
  <si>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</si>
  <si>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</si>
  <si>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</si>
  <si>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</si>
  <si>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</si>
  <si>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</si>
  <si>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</si>
  <si>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</si>
  <si>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</si>
  <si>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</si>
  <si>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</si>
  <si>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</si>
  <si>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</si>
  <si>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</si>
  <si>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</si>
  <si>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</si>
  <si>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</si>
  <si>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</si>
  <si>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</si>
  <si>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</si>
  <si>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</si>
  <si>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</si>
  <si>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</si>
  <si>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</si>
  <si>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</si>
  <si>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</si>
  <si>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</si>
  <si>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</si>
  <si>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</si>
  <si>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</si>
  <si>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</si>
  <si>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</si>
  <si>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</si>
  <si>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</si>
  <si>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</si>
  <si>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</si>
  <si>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</si>
  <si>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</si>
  <si>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</si>
  <si>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</si>
  <si>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</si>
  <si>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</si>
  <si>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</si>
  <si>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</si>
  <si>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</si>
  <si>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</si>
  <si>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</si>
  <si>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</si>
  <si>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</si>
  <si>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</si>
  <si>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</si>
  <si>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</si>
  <si>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</si>
  <si>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</si>
  <si>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</si>
  <si>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</si>
  <si>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</si>
  <si>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</si>
  <si>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</si>
  <si>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</si>
  <si>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</si>
  <si>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</si>
  <si>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</si>
  <si>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</si>
  <si>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</si>
  <si>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</si>
  <si>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</si>
  <si>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</si>
  <si>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</si>
  <si>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</si>
  <si>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</si>
  <si>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</si>
  <si>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</si>
  <si>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</si>
  <si>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</si>
  <si>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</si>
  <si>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</si>
  <si>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</si>
  <si>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</si>
  <si>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</si>
  <si>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</si>
  <si>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</si>
  <si>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</si>
  <si>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</si>
  <si>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</si>
  <si>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</si>
  <si>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</si>
  <si>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</si>
  <si>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</si>
  <si>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</si>
  <si>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</si>
  <si>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</si>
  <si>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</si>
  <si>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</si>
  <si>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</si>
  <si>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</si>
  <si>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</si>
  <si>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</si>
  <si>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</si>
  <si>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</si>
  <si>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</si>
  <si>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</si>
  <si>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</si>
  <si>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</si>
  <si>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</si>
  <si>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</si>
  <si>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</si>
  <si>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</si>
  <si>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</si>
  <si>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</si>
  <si>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</si>
  <si>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</si>
  <si>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</si>
  <si>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</si>
  <si>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</si>
  <si>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</si>
  <si>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</si>
  <si>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</si>
  <si>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</si>
  <si>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</si>
  <si>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</si>
  <si>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</si>
  <si>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</si>
  <si>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</si>
  <si>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</si>
  <si>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</si>
  <si>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</si>
  <si>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</si>
  <si>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</si>
  <si>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</si>
  <si>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</si>
  <si>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</si>
  <si>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</si>
  <si>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</si>
  <si>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</si>
  <si>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</si>
  <si>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</si>
  <si>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</si>
  <si>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</si>
  <si>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</si>
  <si>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</si>
  <si>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</si>
  <si>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</si>
  <si>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</si>
  <si>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</si>
  <si>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</si>
  <si>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</si>
  <si>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</si>
  <si>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</si>
  <si>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</si>
  <si>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</si>
  <si>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</si>
  <si>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</si>
  <si>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</si>
  <si>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</si>
  <si>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</si>
  <si>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</si>
  <si>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</si>
  <si>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</si>
  <si>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</si>
  <si>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</si>
  <si>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</si>
  <si>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</si>
  <si>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</si>
  <si>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</si>
  <si>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</si>
  <si>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</si>
  <si>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</si>
  <si>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</si>
  <si>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</si>
  <si>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</si>
  <si>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</si>
  <si>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</si>
  <si>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</si>
  <si>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</si>
  <si>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</si>
  <si>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</si>
  <si>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</si>
  <si>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</si>
  <si>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</si>
  <si>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</si>
  <si>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</si>
  <si>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</si>
  <si>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</si>
  <si>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</si>
  <si>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</si>
  <si>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</si>
  <si>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</si>
  <si>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</si>
  <si>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</si>
  <si>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</si>
  <si>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</si>
  <si>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</si>
  <si>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</si>
  <si>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</si>
  <si>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</si>
  <si>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</si>
  <si>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</si>
  <si>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</si>
  <si>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</si>
  <si>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</si>
  <si>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</si>
  <si>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</si>
  <si>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</si>
  <si>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</si>
  <si>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</si>
  <si>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</si>
  <si>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</si>
  <si>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</si>
  <si>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</si>
  <si>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</si>
  <si>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</si>
  <si>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</si>
  <si>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</si>
  <si>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</si>
  <si>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</si>
  <si>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</si>
  <si>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</si>
  <si>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</si>
  <si>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</si>
  <si>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</si>
  <si>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</si>
  <si>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</si>
  <si>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</si>
  <si>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</si>
  <si>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</si>
  <si>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</si>
  <si>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</si>
  <si>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</si>
  <si>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</si>
  <si>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</si>
  <si>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</si>
  <si>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</si>
  <si>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</si>
  <si>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</si>
  <si>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</si>
  <si>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</si>
  <si>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</si>
  <si>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</si>
  <si>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</si>
  <si>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</si>
  <si>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</si>
  <si>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</si>
  <si>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</si>
  <si>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</si>
  <si>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</si>
  <si>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</si>
  <si>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</si>
  <si>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</si>
  <si>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</si>
  <si>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</si>
  <si>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</si>
  <si>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</si>
  <si>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</si>
  <si>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</si>
  <si>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</si>
  <si>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</si>
  <si>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</si>
  <si>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</si>
  <si>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</si>
  <si>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</si>
  <si>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</si>
  <si>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</si>
  <si>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</si>
  <si>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</si>
  <si>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</si>
  <si>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</si>
  <si>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</si>
  <si>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</si>
  <si>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</si>
  <si>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</si>
  <si>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</si>
  <si>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</si>
  <si>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</si>
  <si>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</si>
  <si>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</si>
  <si>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</si>
  <si>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</si>
  <si>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</si>
  <si>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</si>
  <si>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</si>
  <si>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</si>
  <si>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</si>
  <si>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</si>
  <si>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</si>
  <si>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</si>
  <si>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</si>
  <si>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</si>
  <si>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</si>
  <si>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</si>
  <si>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</si>
  <si>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</si>
  <si>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</si>
  <si>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</si>
  <si>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</si>
  <si>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</si>
  <si>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</si>
  <si>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</si>
  <si>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</si>
  <si>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</si>
  <si>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</si>
  <si>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</si>
  <si>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</si>
  <si>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</si>
  <si>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</si>
  <si>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</si>
  <si>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</si>
  <si>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</si>
  <si>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</si>
  <si>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</si>
  <si>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</si>
  <si>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</si>
  <si>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</si>
  <si>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</si>
  <si>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</si>
  <si>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</si>
  <si>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</si>
  <si>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</si>
  <si>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</si>
  <si>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</si>
  <si>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</si>
  <si>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</si>
  <si>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</si>
  <si>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</si>
  <si>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</si>
  <si>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</si>
  <si>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</si>
  <si>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</si>
  <si>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</si>
  <si>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</si>
  <si>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</si>
  <si>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</si>
  <si>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</si>
  <si>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</si>
  <si>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</si>
  <si>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</si>
  <si>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</si>
  <si>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</si>
  <si>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</si>
  <si>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</si>
  <si>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</si>
  <si>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</si>
  <si>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</si>
  <si>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</si>
  <si>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</si>
  <si>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</si>
  <si>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</si>
  <si>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</si>
  <si>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</si>
  <si>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</si>
  <si>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</si>
  <si>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</si>
  <si>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</si>
  <si>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</si>
  <si>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</si>
  <si>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</si>
  <si>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</si>
  <si>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</si>
  <si>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</si>
  <si>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</si>
  <si>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</si>
  <si>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</si>
  <si>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</si>
  <si>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</si>
  <si>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</si>
  <si>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</si>
  <si>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</si>
  <si>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</si>
  <si>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</si>
  <si>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</si>
  <si>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</si>
  <si>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</si>
  <si>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</si>
  <si>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</si>
  <si>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</si>
  <si>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</si>
  <si>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</si>
  <si>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</si>
  <si>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</si>
  <si>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</si>
  <si>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</si>
  <si>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</si>
  <si>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</si>
  <si>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</si>
  <si>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</si>
  <si>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</si>
  <si>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</si>
  <si>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</si>
  <si>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</si>
  <si>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</si>
  <si>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</si>
  <si>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</si>
  <si>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</si>
  <si>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</si>
  <si>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</si>
  <si>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</si>
  <si>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</si>
  <si>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</si>
  <si>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</si>
  <si>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</si>
  <si>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</si>
  <si>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</si>
  <si>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</si>
  <si>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</si>
  <si>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</si>
  <si>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</si>
  <si>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</si>
  <si>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</si>
  <si>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</si>
  <si>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</si>
  <si>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</si>
  <si>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</si>
  <si>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</si>
  <si>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</si>
  <si>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</si>
  <si>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</si>
  <si>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</si>
  <si>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</si>
  <si>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</si>
  <si>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</si>
  <si>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</si>
  <si>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</si>
  <si>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</si>
  <si>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</si>
  <si>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</si>
  <si>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</si>
  <si>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</si>
  <si>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</si>
  <si>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</si>
  <si>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</si>
  <si>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</si>
  <si>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</si>
  <si>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</si>
  <si>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</si>
  <si>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</si>
  <si>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</si>
  <si>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</si>
  <si>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</si>
  <si>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</si>
  <si>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</si>
  <si>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</si>
  <si>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</si>
  <si>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</si>
  <si>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</si>
  <si>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</si>
  <si>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</si>
  <si>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</si>
  <si>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</si>
  <si>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</si>
  <si>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</si>
  <si>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</si>
  <si>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</si>
  <si>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</si>
  <si>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</si>
  <si>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</si>
  <si>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</si>
  <si>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</si>
  <si>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</si>
  <si>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</si>
  <si>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</si>
  <si>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</si>
  <si>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</si>
  <si>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</si>
  <si>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</si>
  <si>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</si>
  <si>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</si>
  <si>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</si>
  <si>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</si>
  <si>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</si>
  <si>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</si>
  <si>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</si>
  <si>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</si>
  <si>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</si>
  <si>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</si>
  <si>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</si>
  <si>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</si>
  <si>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</si>
  <si>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</si>
  <si>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</si>
  <si>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</si>
  <si>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</si>
  <si>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</si>
  <si>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</si>
  <si>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</si>
  <si>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</si>
  <si>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</si>
  <si>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</si>
  <si>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</si>
  <si>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</si>
  <si>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</si>
  <si>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</si>
  <si>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</si>
  <si>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</si>
  <si>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</si>
  <si>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</si>
  <si>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</si>
  <si>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</si>
  <si>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</si>
  <si>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</si>
  <si>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</si>
  <si>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</si>
  <si>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</si>
  <si>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</si>
  <si>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</si>
  <si>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</si>
  <si>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</si>
  <si>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</si>
  <si>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</si>
  <si>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</si>
  <si>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</si>
  <si>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</si>
  <si>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</si>
  <si>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</si>
  <si>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</si>
  <si>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</si>
  <si>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</si>
  <si>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</si>
  <si>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</si>
  <si>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</si>
  <si>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</si>
  <si>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</si>
  <si>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</si>
  <si>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</si>
  <si>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</si>
  <si>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</si>
  <si>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</si>
  <si>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</si>
  <si>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</si>
  <si>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</si>
  <si>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</si>
  <si>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</si>
  <si>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</si>
  <si>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</si>
  <si>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</si>
  <si>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</si>
  <si>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</si>
  <si>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</si>
  <si>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</si>
  <si>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</si>
  <si>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</si>
  <si>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</si>
  <si>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</si>
  <si>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</si>
  <si>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</si>
  <si>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</si>
  <si>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</si>
  <si>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</si>
  <si>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</si>
  <si>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</si>
  <si>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</si>
  <si>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</si>
  <si>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</si>
  <si>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</si>
  <si>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</si>
  <si>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</si>
  <si>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</si>
  <si>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</si>
  <si>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</si>
  <si>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</si>
  <si>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</si>
  <si>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</si>
  <si>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</si>
  <si>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</si>
  <si>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</si>
  <si>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</si>
  <si>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</si>
  <si>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</si>
  <si>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</si>
  <si>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</si>
  <si>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</si>
  <si>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</si>
  <si>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</si>
  <si>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</si>
  <si>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</si>
  <si>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</si>
  <si>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</si>
  <si>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</si>
  <si>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</si>
  <si>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</si>
  <si>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</si>
  <si>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</si>
  <si>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</si>
  <si>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</si>
  <si>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</si>
  <si>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</si>
  <si>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</si>
  <si>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</si>
  <si>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</si>
  <si>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</si>
  <si>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</si>
  <si>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</si>
  <si>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</si>
  <si>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</si>
  <si>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</si>
  <si>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</si>
  <si>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</si>
  <si>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</si>
  <si>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</si>
  <si>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</si>
  <si>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</si>
  <si>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</si>
  <si>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</si>
  <si>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</si>
  <si>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</si>
  <si>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</si>
  <si>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</si>
  <si>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</si>
  <si>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</si>
  <si>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</si>
  <si>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</si>
  <si>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</si>
  <si>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</si>
  <si>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</si>
  <si>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</si>
  <si>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</si>
  <si>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</si>
  <si>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</si>
  <si>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</si>
  <si>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</si>
  <si>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</si>
  <si>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</si>
  <si>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</si>
  <si>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</si>
  <si>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</si>
  <si>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</si>
  <si>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</si>
  <si>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</si>
  <si>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</si>
  <si>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</si>
  <si>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</si>
  <si>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</si>
  <si>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</si>
  <si>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</si>
  <si>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</si>
  <si>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</si>
  <si>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</si>
  <si>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</si>
  <si>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</si>
  <si>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</si>
  <si>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</si>
  <si>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</si>
  <si>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</si>
  <si>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</si>
  <si>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</si>
  <si>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</si>
  <si>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</si>
  <si>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</si>
  <si>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</si>
  <si>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</si>
  <si>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</si>
  <si>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</si>
  <si>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</si>
  <si>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</si>
  <si>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</si>
  <si>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</si>
  <si>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</si>
  <si>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</si>
  <si>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</si>
  <si>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</si>
  <si>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</si>
  <si>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</si>
  <si>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</si>
  <si>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</si>
  <si>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</si>
  <si>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</si>
  <si>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</si>
  <si>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</si>
  <si>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</si>
  <si>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</si>
  <si>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</si>
  <si>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</si>
  <si>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</si>
  <si>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</si>
  <si>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</si>
  <si>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</si>
  <si>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</si>
  <si>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</si>
  <si>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</si>
  <si>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</si>
  <si>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</si>
  <si>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</si>
  <si>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</si>
  <si>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</si>
  <si>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</si>
  <si>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</si>
  <si>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</si>
  <si>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</si>
  <si>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</si>
  <si>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</si>
  <si>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</si>
  <si>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</si>
  <si>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</si>
  <si>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</si>
  <si>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</si>
  <si>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</si>
  <si>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</si>
  <si>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</si>
  <si>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</si>
  <si>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</si>
  <si>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</si>
  <si>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</si>
  <si>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</si>
  <si>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</si>
  <si>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</si>
  <si>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</si>
  <si>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</si>
  <si>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</si>
  <si>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</si>
  <si>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</si>
  <si>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</si>
  <si>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</si>
  <si>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</si>
  <si>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</si>
  <si>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</si>
  <si>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</si>
  <si>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</si>
  <si>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</si>
  <si>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</si>
  <si>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</si>
  <si>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</si>
  <si>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</si>
  <si>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</si>
  <si>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</si>
  <si>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</si>
  <si>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</si>
  <si>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</si>
  <si>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</si>
  <si>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</si>
  <si>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</si>
  <si>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</si>
  <si>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</si>
  <si>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</si>
  <si>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</si>
  <si>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</si>
  <si>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</si>
  <si>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</si>
  <si>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</si>
  <si>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</si>
  <si>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</si>
  <si>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</si>
  <si>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</si>
  <si>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</si>
  <si>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</si>
  <si>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</si>
  <si>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</si>
  <si>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</si>
  <si>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</si>
  <si>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</si>
  <si>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</si>
  <si>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</si>
  <si>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</si>
  <si>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</si>
  <si>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</si>
  <si>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</si>
  <si>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</si>
  <si>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</si>
  <si>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</si>
  <si>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</si>
  <si>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</si>
  <si>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</si>
  <si>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</si>
  <si>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</si>
  <si>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</si>
  <si>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</si>
  <si>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</si>
  <si>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</si>
  <si>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</si>
  <si>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</si>
  <si>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</si>
  <si>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</si>
  <si>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</si>
  <si>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</si>
  <si>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</si>
  <si>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</si>
  <si>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</si>
  <si>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</si>
  <si>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</si>
  <si>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</si>
  <si>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</si>
  <si>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</si>
  <si>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</si>
  <si>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</si>
  <si>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</si>
  <si>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</si>
  <si>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</si>
  <si>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</si>
  <si>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</si>
  <si>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</si>
  <si>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</si>
  <si>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</si>
  <si>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</si>
  <si>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</si>
  <si>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</si>
  <si>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</si>
  <si>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</si>
  <si>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</si>
  <si>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</si>
  <si>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</si>
  <si>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</si>
  <si>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</si>
  <si>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</si>
  <si>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</si>
  <si>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</si>
  <si>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</si>
  <si>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</si>
  <si>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</si>
  <si>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</si>
  <si>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</si>
  <si>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</si>
  <si>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</si>
  <si>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</si>
  <si>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</si>
  <si>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</si>
  <si>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</si>
  <si>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</si>
  <si>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</si>
  <si>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</si>
  <si>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</si>
  <si>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</si>
  <si>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</si>
  <si>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</si>
  <si>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</si>
  <si>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</si>
  <si>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</si>
  <si>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</si>
  <si>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</si>
  <si>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</si>
  <si>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</si>
  <si>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</si>
  <si>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</si>
  <si>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</si>
  <si>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</si>
  <si>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</si>
  <si>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</si>
  <si>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</si>
  <si>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</si>
  <si>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</si>
  <si>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</si>
  <si>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</si>
  <si>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</si>
  <si>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</si>
  <si>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</si>
  <si>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</si>
  <si>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</si>
  <si>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</si>
  <si>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</si>
  <si>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</si>
  <si>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</si>
  <si>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</si>
  <si>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</si>
  <si>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</si>
  <si>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</si>
  <si>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</si>
  <si>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</si>
  <si>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</si>
  <si>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</si>
  <si>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</si>
  <si>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</si>
  <si>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</si>
  <si>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</si>
  <si>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</si>
  <si>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</si>
  <si>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</si>
  <si>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</si>
  <si>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</si>
  <si>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</si>
  <si>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</si>
  <si>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</si>
  <si>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</si>
  <si>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</si>
  <si>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</si>
  <si>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</si>
  <si>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</si>
  <si>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</si>
  <si>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</si>
  <si>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</si>
  <si>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</si>
  <si>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</si>
  <si>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</si>
  <si>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</si>
  <si>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</si>
  <si>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</si>
  <si>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</si>
  <si>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</si>
  <si>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</si>
  <si>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</si>
  <si>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</si>
  <si>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</si>
  <si>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</si>
  <si>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</si>
  <si>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</si>
  <si>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</si>
  <si>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</si>
  <si>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</si>
  <si>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</si>
  <si>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</si>
  <si>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</si>
  <si>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</si>
  <si>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</si>
  <si>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</si>
  <si>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</si>
  <si>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</si>
  <si>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</si>
  <si>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</si>
  <si>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</si>
  <si>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</si>
  <si>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</si>
  <si>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</si>
  <si>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</si>
  <si>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</si>
  <si>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</si>
  <si>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</si>
  <si>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</si>
  <si>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</si>
  <si>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</si>
  <si>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</si>
  <si>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</si>
  <si>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</si>
  <si>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</si>
  <si>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</si>
  <si>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</si>
  <si>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</si>
  <si>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</si>
  <si>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</si>
  <si>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</si>
  <si>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</si>
  <si>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</si>
  <si>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</si>
  <si>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</si>
  <si>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</si>
  <si>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</si>
  <si>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</si>
  <si>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</si>
  <si>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</si>
  <si>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</si>
  <si>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</si>
  <si>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</si>
  <si>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</si>
  <si>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</si>
  <si>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</si>
  <si>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</si>
  <si>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</si>
  <si>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</si>
  <si>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</si>
  <si>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</si>
  <si>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</si>
  <si>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</si>
  <si>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</si>
  <si>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</si>
  <si>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</si>
  <si>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</si>
  <si>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</si>
  <si>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</si>
  <si>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</si>
  <si>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</si>
  <si>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</si>
  <si>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</si>
  <si>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</si>
  <si>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</si>
  <si>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</si>
  <si>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</si>
  <si>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</si>
  <si>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</si>
  <si>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</si>
  <si>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</si>
  <si>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</si>
  <si>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</si>
  <si>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</si>
  <si>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</si>
  <si>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</si>
  <si>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</si>
  <si>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</si>
  <si>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</si>
  <si>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</si>
  <si>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</si>
  <si>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</si>
  <si>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</si>
  <si>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</si>
  <si>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</si>
  <si>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</si>
  <si>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</si>
  <si>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</si>
  <si>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</si>
  <si>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</si>
  <si>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</si>
  <si>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</si>
  <si>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</si>
  <si>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</si>
  <si>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</si>
  <si>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</si>
  <si>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</si>
  <si>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</si>
  <si>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</si>
  <si>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</si>
  <si>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</si>
  <si>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</si>
  <si>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</si>
  <si>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</si>
  <si>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</si>
  <si>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</si>
  <si>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</si>
  <si>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</si>
  <si>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</si>
  <si>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</si>
  <si>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</si>
  <si>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</si>
  <si>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</si>
  <si>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</si>
  <si>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</si>
  <si>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</si>
  <si>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</si>
  <si>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</si>
  <si>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</si>
  <si>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</si>
  <si>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</si>
  <si>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</si>
  <si>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</si>
  <si>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</si>
  <si>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</si>
  <si>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</si>
  <si>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</si>
  <si>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</si>
  <si>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</si>
  <si>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</si>
  <si>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</si>
  <si>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</si>
  <si>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</si>
  <si>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</si>
  <si>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</si>
  <si>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</si>
  <si>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</si>
  <si>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</si>
  <si>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</si>
  <si>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</si>
  <si>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</si>
  <si>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</si>
  <si>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</si>
  <si>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</si>
  <si>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</si>
  <si>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</si>
  <si>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</si>
  <si>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</si>
  <si>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</si>
  <si>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</si>
  <si>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</si>
  <si>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</si>
  <si>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</si>
  <si>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</si>
  <si>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</si>
  <si>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</si>
  <si>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</si>
  <si>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</si>
  <si>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</si>
  <si>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</si>
  <si>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</si>
  <si>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</si>
  <si>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</si>
  <si>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</si>
  <si>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</si>
  <si>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</si>
  <si>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</si>
  <si>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</si>
  <si>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</si>
  <si>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</si>
  <si>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</si>
  <si>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</si>
  <si>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</si>
  <si>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</si>
  <si>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</si>
  <si>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</si>
  <si>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</si>
  <si>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</si>
  <si>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</si>
  <si>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</si>
  <si>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</si>
  <si>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</si>
  <si>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</si>
  <si>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</si>
  <si>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</si>
  <si>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</si>
  <si>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</si>
  <si>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</si>
  <si>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</si>
  <si>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</si>
  <si>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</si>
  <si>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</si>
  <si>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</si>
  <si>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</si>
  <si>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</si>
  <si>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</si>
  <si>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</si>
  <si>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</si>
  <si>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</si>
  <si>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</si>
  <si>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</si>
  <si>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</si>
  <si>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</si>
  <si>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</si>
  <si>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</si>
  <si>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</si>
  <si>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</si>
  <si>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</si>
  <si>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</si>
  <si>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</si>
  <si>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</si>
  <si>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</si>
  <si>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</si>
  <si>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</si>
  <si>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</si>
  <si>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</si>
  <si>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</si>
  <si>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</si>
  <si>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</si>
  <si>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</si>
  <si>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</si>
  <si>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</si>
  <si>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</si>
  <si>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</si>
  <si>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</si>
  <si>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</si>
  <si>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</si>
  <si>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</si>
  <si>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</si>
  <si>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</si>
  <si>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</si>
  <si>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</si>
  <si>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</si>
  <si>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</si>
  <si>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</si>
  <si>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</si>
  <si>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</si>
  <si>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</si>
  <si>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</si>
  <si>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</si>
  <si>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</si>
  <si>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</si>
  <si>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</si>
  <si>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</si>
  <si>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</si>
  <si>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</si>
  <si>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</si>
  <si>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</si>
  <si>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</si>
  <si>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</si>
  <si>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</si>
  <si>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</si>
  <si>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</si>
  <si>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</si>
  <si>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</si>
  <si>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</si>
  <si>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</si>
  <si>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</si>
  <si>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</si>
  <si>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</si>
  <si>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</si>
  <si>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</si>
  <si>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</si>
  <si>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</si>
  <si>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</si>
  <si>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</si>
  <si>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</si>
  <si>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</si>
  <si>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</si>
  <si>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</si>
  <si>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</si>
  <si>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</si>
  <si>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</si>
  <si>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</si>
  <si>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</si>
  <si>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</si>
  <si>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</si>
  <si>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</si>
  <si>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</si>
  <si>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</si>
  <si>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</si>
  <si>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</si>
  <si>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</si>
  <si>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</si>
  <si>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</si>
  <si>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</si>
  <si>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</si>
  <si>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</si>
  <si>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</si>
  <si>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</si>
  <si>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</si>
  <si>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</si>
  <si>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</si>
  <si>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</si>
  <si>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</si>
  <si>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</si>
  <si>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</si>
  <si>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</si>
  <si>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</si>
  <si>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</si>
  <si>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</si>
  <si>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</si>
  <si>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</si>
  <si>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</si>
  <si>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</si>
  <si>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</si>
  <si>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</si>
  <si>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</si>
  <si>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</si>
  <si>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</si>
  <si>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</si>
  <si>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</si>
  <si>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</si>
  <si>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</si>
  <si>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</si>
  <si>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</si>
  <si>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</si>
  <si>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</si>
  <si>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</si>
  <si>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</si>
  <si>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</si>
  <si>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</si>
  <si>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</si>
  <si>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</si>
  <si>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</si>
  <si>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</si>
  <si>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</si>
  <si>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</si>
  <si>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</si>
  <si>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</si>
  <si>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</si>
  <si>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</si>
  <si>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</si>
  <si>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</si>
  <si>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</si>
  <si>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</si>
  <si>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</si>
  <si>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</si>
  <si>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</si>
  <si>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</si>
  <si>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</si>
  <si>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</si>
  <si>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</si>
  <si>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</si>
  <si>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</si>
  <si>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</si>
  <si>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</si>
  <si>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</si>
  <si>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</si>
  <si>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</si>
  <si>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</si>
  <si>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</si>
  <si>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</si>
  <si>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</si>
  <si>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</si>
  <si>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</si>
  <si>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</si>
  <si>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</si>
  <si>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</si>
  <si>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</si>
  <si>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</si>
  <si>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</si>
  <si>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</si>
  <si>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</si>
  <si>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</si>
  <si>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</si>
  <si>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</si>
  <si>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</si>
  <si>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</si>
  <si>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</si>
  <si>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</si>
  <si>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</si>
  <si>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</si>
  <si>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</si>
  <si>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</si>
  <si>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</si>
  <si>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</si>
  <si>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</si>
  <si>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</si>
  <si>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</si>
  <si>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</si>
  <si>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</si>
  <si>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</si>
  <si>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</si>
  <si>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</si>
  <si>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</si>
  <si>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</si>
  <si>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</si>
  <si>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</si>
  <si>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</si>
  <si>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</si>
  <si>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</si>
  <si>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</si>
  <si>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</si>
  <si>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</si>
  <si>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</si>
  <si>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</si>
  <si>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</si>
  <si>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</si>
  <si>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</si>
  <si>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</si>
  <si>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</si>
  <si>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</si>
  <si>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</si>
  <si>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</si>
  <si>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</si>
  <si>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</si>
  <si>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</si>
  <si>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</si>
  <si>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</si>
  <si>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</si>
  <si>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</si>
  <si>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</si>
  <si>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</si>
  <si>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</si>
  <si>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</si>
  <si>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</si>
  <si>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</si>
  <si>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</si>
  <si>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</si>
  <si>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</si>
  <si>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</si>
  <si>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</si>
  <si>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</si>
  <si>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</si>
  <si>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</si>
  <si>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</si>
  <si>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</si>
  <si>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</si>
  <si>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</si>
  <si>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</si>
  <si>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</si>
  <si>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</si>
  <si>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</si>
  <si>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</si>
  <si>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</si>
  <si>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</si>
  <si>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</si>
  <si>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</si>
  <si>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</si>
  <si>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</si>
  <si>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</si>
  <si>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</si>
  <si>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</si>
  <si>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</si>
  <si>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</si>
  <si>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</si>
  <si>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</si>
  <si>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</si>
  <si>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</si>
  <si>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</si>
  <si>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</si>
  <si>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</si>
  <si>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</si>
  <si>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</si>
  <si>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</si>
  <si>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</si>
  <si>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</si>
  <si>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</si>
  <si>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</si>
  <si>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</si>
  <si>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</si>
  <si>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</si>
  <si>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</si>
  <si>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</si>
  <si>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</si>
  <si>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</si>
  <si>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</si>
  <si>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</si>
  <si>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</si>
  <si>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</si>
  <si>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</si>
  <si>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</si>
  <si>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</si>
  <si>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</si>
  <si>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</si>
  <si>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</si>
  <si>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</si>
  <si>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</si>
  <si>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</si>
  <si>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</si>
  <si>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</si>
  <si>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</si>
  <si>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</si>
  <si>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</si>
  <si>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</si>
  <si>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</si>
  <si>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</si>
  <si>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</si>
  <si>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</si>
  <si>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</si>
  <si>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</si>
  <si>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</si>
  <si>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</si>
  <si>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</si>
  <si>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</si>
  <si>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</si>
  <si>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</si>
  <si>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</si>
  <si>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</si>
  <si>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</si>
  <si>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</si>
  <si>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</si>
  <si>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</si>
  <si>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</si>
  <si>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</si>
  <si>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</si>
  <si>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</si>
  <si>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</si>
  <si>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</si>
  <si>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</si>
  <si>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</si>
  <si>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</si>
  <si>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</si>
  <si>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</si>
  <si>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</si>
  <si>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</si>
  <si>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</si>
  <si>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</si>
  <si>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</si>
  <si>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</si>
  <si>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</si>
  <si>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</si>
  <si>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</si>
  <si>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</si>
  <si>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</si>
  <si>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</si>
  <si>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</si>
  <si>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</si>
  <si>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</si>
  <si>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</si>
  <si>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</si>
  <si>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</si>
  <si>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</si>
  <si>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</si>
  <si>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</si>
  <si>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</si>
  <si>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</si>
  <si>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</si>
  <si>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</si>
  <si>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</si>
  <si>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</si>
  <si>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</si>
  <si>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</si>
  <si>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</si>
  <si>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</si>
  <si>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</si>
  <si>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</si>
  <si>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</si>
  <si>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</si>
  <si>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</si>
  <si>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</si>
  <si>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</si>
  <si>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</si>
  <si>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</si>
  <si>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</si>
  <si>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</si>
  <si>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</si>
  <si>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</si>
  <si>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</si>
  <si>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</si>
  <si>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</si>
  <si>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</si>
  <si>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</si>
  <si>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</si>
  <si>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</si>
  <si>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</si>
  <si>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</si>
  <si>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</si>
  <si>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</si>
  <si>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</si>
  <si>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</si>
  <si>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</si>
  <si>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</si>
  <si>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</si>
  <si>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</si>
  <si>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</si>
  <si>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</si>
  <si>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</si>
  <si>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</si>
  <si>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</si>
  <si>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</si>
  <si>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</si>
  <si>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</si>
  <si>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</si>
  <si>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</si>
  <si>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</si>
  <si>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</si>
  <si>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</si>
  <si>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</si>
  <si>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</si>
  <si>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</si>
  <si>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</si>
  <si>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</si>
  <si>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</si>
  <si>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</si>
  <si>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</si>
  <si>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</si>
  <si>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</si>
  <si>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</si>
  <si>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</si>
  <si>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</si>
  <si>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</si>
  <si>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</si>
  <si>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</si>
  <si>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</si>
  <si>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</si>
  <si>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</si>
  <si>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</si>
  <si>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</si>
  <si>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</si>
  <si>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</si>
  <si>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</si>
  <si>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</si>
  <si>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</si>
  <si>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</si>
  <si>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</si>
  <si>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</si>
  <si>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</si>
  <si>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</si>
  <si>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</si>
  <si>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</si>
  <si>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</si>
  <si>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</si>
  <si>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</si>
  <si>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</si>
  <si>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</si>
  <si>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</si>
  <si>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</si>
  <si>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</si>
  <si>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</si>
  <si>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</si>
  <si>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</si>
  <si>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</si>
  <si>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</si>
  <si>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</si>
  <si>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</si>
  <si>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</si>
  <si>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</si>
  <si>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</si>
  <si>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</si>
  <si>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</si>
  <si>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</si>
  <si>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</si>
  <si>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</si>
  <si>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</si>
  <si>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</si>
  <si>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</si>
  <si>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</si>
  <si>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</si>
  <si>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</si>
  <si>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</si>
  <si>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</si>
  <si>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</si>
  <si>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</si>
  <si>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</si>
  <si>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</si>
  <si>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</si>
  <si>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</si>
  <si>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</si>
  <si>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</si>
  <si>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</si>
  <si>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</si>
  <si>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</si>
  <si>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</si>
  <si>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</si>
  <si>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</si>
  <si>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</si>
  <si>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</si>
  <si>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</si>
  <si>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</si>
  <si>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</si>
  <si>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</si>
  <si>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</si>
  <si>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</si>
  <si>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</si>
  <si>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</si>
  <si>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</si>
  <si>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</si>
  <si>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</si>
  <si>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</si>
  <si>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</si>
  <si>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</si>
  <si>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</si>
  <si>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</si>
  <si>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</si>
  <si>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</si>
  <si>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</si>
  <si>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</si>
  <si>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</si>
  <si>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</si>
  <si>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</si>
  <si>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</si>
  <si>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</si>
  <si>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</si>
  <si>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</si>
  <si>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</si>
  <si>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</si>
  <si>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</si>
  <si>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</si>
  <si>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</si>
  <si>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</si>
  <si>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</si>
  <si>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</si>
  <si>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</si>
  <si>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</si>
  <si>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</si>
  <si>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</si>
  <si>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</si>
  <si>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</si>
  <si>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</si>
  <si>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</si>
  <si>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</si>
  <si>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</si>
  <si>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</si>
  <si>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</si>
  <si>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</si>
  <si>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</si>
  <si>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</si>
  <si>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</si>
  <si>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</si>
  <si>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</si>
  <si>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</si>
  <si>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</si>
  <si>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</si>
  <si>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</si>
  <si>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</si>
  <si>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</si>
  <si>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</si>
  <si>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</si>
  <si>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</si>
  <si>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</si>
  <si>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</si>
  <si>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</si>
  <si>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</si>
  <si>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</si>
  <si>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</si>
  <si>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</si>
  <si>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</si>
  <si>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</si>
  <si>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</si>
  <si>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</si>
  <si>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</si>
  <si>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</si>
  <si>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</si>
  <si>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</si>
  <si>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</si>
  <si>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</si>
  <si>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</si>
  <si>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</si>
  <si>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</si>
  <si>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</si>
  <si>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</si>
  <si>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</si>
  <si>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</si>
  <si>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</si>
  <si>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</si>
  <si>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</si>
  <si>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</si>
  <si>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</si>
  <si>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</si>
  <si>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</si>
  <si>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</si>
  <si>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</si>
  <si>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</si>
  <si>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</si>
  <si>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</si>
  <si>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</si>
  <si>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</si>
  <si>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</si>
  <si>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</si>
  <si>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</si>
  <si>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</si>
  <si>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</si>
  <si>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</si>
  <si>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</si>
  <si>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</si>
  <si>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</si>
  <si>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</si>
  <si>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</si>
  <si>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</si>
  <si>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</si>
  <si>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</si>
  <si>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</si>
  <si>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</si>
  <si>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</si>
  <si>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</si>
  <si>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</si>
  <si>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</si>
  <si>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</si>
  <si>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</si>
  <si>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</si>
  <si>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</si>
  <si>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</si>
  <si>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</si>
  <si>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</si>
  <si>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</si>
  <si>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</si>
  <si>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</si>
  <si>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</si>
  <si>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</si>
  <si>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</si>
  <si>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</si>
  <si>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</si>
  <si>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</si>
  <si>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</si>
  <si>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</si>
  <si>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</si>
  <si>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</si>
  <si>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</si>
  <si>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</si>
  <si>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</si>
  <si>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</si>
  <si>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</si>
  <si>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</si>
  <si>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</si>
  <si>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</si>
  <si>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</si>
  <si>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</si>
  <si>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</si>
  <si>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</si>
  <si>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</si>
  <si>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</si>
  <si>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</si>
  <si>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</si>
  <si>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</si>
  <si>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</si>
  <si>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</si>
  <si>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</si>
  <si>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</si>
  <si>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</si>
  <si>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</si>
  <si>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</si>
  <si>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</si>
  <si>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</si>
  <si>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</si>
  <si>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</si>
  <si>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</si>
  <si>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</si>
  <si>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</si>
  <si>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</si>
  <si>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</si>
  <si>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</si>
  <si>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</si>
  <si>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</si>
  <si>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</si>
  <si>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</si>
  <si>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</si>
  <si>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</si>
  <si>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</si>
  <si>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</si>
  <si>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</si>
  <si>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</si>
  <si>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</si>
  <si>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</si>
  <si>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</si>
  <si>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</si>
  <si>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</si>
  <si>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</si>
  <si>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</si>
  <si>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</si>
  <si>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</si>
  <si>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</si>
  <si>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</si>
  <si>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</si>
  <si>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</si>
  <si>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</si>
  <si>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</si>
  <si>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</si>
  <si>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</si>
  <si>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</si>
  <si>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</si>
  <si>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</si>
  <si>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</si>
  <si>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</si>
  <si>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</si>
  <si>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</si>
  <si>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</si>
  <si>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</si>
  <si>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</si>
  <si>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</si>
  <si>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</si>
  <si>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</si>
  <si>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</si>
  <si>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</si>
  <si>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</si>
  <si>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</si>
  <si>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</si>
  <si>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</si>
  <si>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</si>
  <si>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</si>
  <si>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</si>
  <si>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</si>
  <si>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</si>
  <si>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</si>
  <si>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</si>
  <si>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</si>
  <si>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</si>
  <si>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</si>
  <si>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</si>
  <si>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</si>
  <si>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</si>
  <si>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</si>
  <si>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</si>
  <si>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</si>
  <si>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</si>
  <si>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</si>
  <si>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</si>
  <si>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</si>
  <si>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</si>
  <si>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</si>
  <si>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</si>
  <si>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</si>
  <si>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</si>
  <si>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</si>
  <si>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</si>
  <si>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</si>
  <si>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</si>
  <si>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</si>
  <si>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</si>
  <si>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</si>
  <si>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</si>
  <si>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</si>
  <si>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</si>
  <si>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</si>
  <si>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</si>
  <si>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</si>
  <si>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</si>
  <si>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</si>
  <si>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</si>
  <si>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</si>
  <si>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</si>
  <si>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</si>
  <si>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</si>
  <si>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</si>
  <si>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</si>
  <si>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</si>
  <si>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</si>
  <si>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</si>
  <si>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</si>
  <si>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</si>
  <si>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</si>
  <si>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</si>
  <si>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</si>
  <si>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</si>
  <si>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</si>
  <si>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</si>
  <si>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</si>
  <si>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</si>
  <si>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</si>
  <si>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</si>
  <si>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</si>
  <si>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</si>
  <si>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</si>
  <si>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</si>
  <si>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</si>
  <si>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</si>
  <si>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</si>
  <si>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</si>
  <si>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</si>
  <si>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</si>
  <si>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</si>
  <si>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</si>
  <si>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</si>
  <si>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</si>
  <si>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</si>
  <si>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</si>
  <si>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</si>
  <si>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</si>
  <si>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</si>
  <si>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</si>
  <si>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</si>
  <si>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</si>
  <si>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</si>
  <si>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</si>
  <si>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</si>
  <si>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</si>
  <si>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</si>
  <si>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</si>
  <si>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</si>
  <si>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</si>
  <si>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</si>
  <si>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</si>
  <si>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</si>
  <si>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</si>
  <si>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</si>
  <si>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</si>
  <si>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</si>
  <si>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</si>
  <si>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</si>
  <si>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</si>
  <si>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</si>
  <si>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</si>
  <si>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</si>
  <si>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</si>
  <si>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</si>
  <si>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</si>
  <si>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</si>
  <si>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</si>
  <si>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</si>
  <si>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</si>
  <si>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</si>
  <si>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</si>
  <si>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</si>
  <si>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</si>
  <si>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</si>
  <si>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</si>
  <si>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</si>
  <si>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</si>
  <si>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</si>
  <si>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</si>
  <si>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</si>
  <si>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</si>
  <si>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</si>
  <si>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</si>
  <si>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</si>
  <si>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</si>
  <si>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</si>
  <si>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</si>
  <si>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</si>
  <si>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</si>
  <si>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</si>
  <si>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</si>
  <si>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</si>
  <si>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</si>
  <si>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</si>
  <si>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</si>
  <si>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</si>
  <si>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</si>
  <si>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</si>
  <si>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</si>
  <si>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</si>
  <si>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</si>
  <si>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</si>
  <si>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</si>
  <si>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</si>
  <si>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</si>
  <si>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</si>
  <si>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</si>
  <si>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</si>
  <si>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</si>
  <si>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</si>
  <si>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</si>
  <si>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</si>
  <si>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</si>
  <si>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</si>
  <si>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</si>
  <si>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</si>
  <si>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</si>
  <si>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</si>
  <si>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</si>
  <si>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</si>
  <si>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</si>
  <si>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</si>
  <si>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</si>
  <si>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</si>
  <si>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</si>
  <si>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</si>
  <si>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</si>
  <si>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</si>
  <si>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</si>
  <si>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</si>
  <si>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</si>
  <si>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</si>
  <si>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</si>
  <si>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</si>
  <si>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</si>
  <si>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</si>
  <si>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</si>
  <si>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</si>
  <si>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</si>
  <si>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</si>
  <si>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</si>
  <si>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</si>
  <si>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</si>
  <si>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</si>
  <si>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</si>
  <si>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</si>
  <si>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</si>
  <si>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</si>
  <si>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</si>
  <si>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</si>
  <si>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</si>
  <si>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</si>
  <si>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</si>
  <si>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</si>
  <si>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</si>
  <si>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</si>
  <si>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</si>
  <si>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</si>
  <si>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</si>
  <si>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</si>
  <si>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</si>
  <si>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</si>
  <si>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</si>
  <si>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</si>
  <si>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</si>
  <si>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</si>
  <si>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</si>
  <si>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</si>
  <si>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</si>
  <si>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</si>
  <si>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</si>
  <si>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</si>
  <si>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</si>
  <si>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</si>
  <si>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</si>
  <si>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</si>
  <si>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</si>
  <si>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</si>
  <si>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</si>
  <si>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</si>
  <si>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</si>
  <si>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</si>
  <si>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</si>
  <si>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</si>
  <si>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</si>
  <si>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</si>
  <si>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</si>
  <si>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</si>
  <si>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</si>
  <si>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</si>
  <si>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</si>
  <si>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</si>
  <si>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</si>
  <si>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</si>
  <si>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</si>
  <si>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</si>
  <si>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</si>
  <si>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</si>
  <si>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</si>
  <si>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</si>
  <si>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</si>
  <si>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</si>
  <si>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</si>
  <si>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</si>
  <si>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</si>
  <si>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</si>
  <si>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</si>
  <si>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</si>
  <si>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</si>
  <si>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</si>
  <si>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</si>
  <si>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</si>
  <si>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</si>
  <si>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</si>
  <si>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</si>
  <si>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</si>
  <si>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</si>
  <si>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</si>
  <si>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</si>
  <si>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</si>
  <si>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</si>
  <si>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</si>
  <si>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</si>
  <si>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</si>
  <si>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</si>
  <si>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</si>
  <si>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</si>
  <si>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</si>
  <si>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</si>
  <si>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</si>
  <si>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</si>
  <si>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</si>
  <si>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</si>
  <si>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</si>
  <si>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</si>
  <si>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</si>
  <si>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</si>
  <si>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</si>
  <si>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</si>
  <si>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</si>
  <si>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</si>
  <si>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</si>
  <si>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</si>
  <si>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</si>
  <si>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</si>
  <si>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</si>
  <si>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</si>
  <si>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</si>
  <si>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</si>
  <si>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</si>
  <si>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</si>
  <si>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</si>
  <si>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</si>
  <si>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</si>
  <si>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</si>
  <si>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</si>
  <si>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</si>
  <si>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</si>
  <si>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</si>
  <si>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</si>
  <si>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</si>
  <si>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</si>
  <si>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</si>
  <si>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</si>
  <si>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</si>
  <si>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</si>
  <si>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</si>
  <si>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</si>
  <si>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</si>
  <si>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</si>
  <si>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</si>
  <si>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</si>
  <si>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</si>
  <si>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</si>
  <si>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</si>
  <si>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</si>
  <si>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</si>
  <si>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</si>
  <si>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</si>
  <si>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</si>
  <si>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</si>
  <si>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</si>
  <si>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</si>
  <si>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</si>
  <si>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</si>
  <si>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</si>
  <si>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</si>
  <si>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</si>
  <si>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</si>
  <si>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</si>
  <si>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</si>
  <si>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</si>
  <si>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</si>
  <si>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</si>
  <si>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</si>
  <si>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</si>
  <si>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</si>
  <si>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</si>
  <si>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</si>
  <si>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</si>
  <si>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</si>
  <si>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</si>
  <si>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</si>
  <si>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</si>
  <si>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</si>
  <si>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</si>
  <si>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</si>
  <si>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</si>
  <si>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</si>
  <si>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</si>
  <si>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</si>
  <si>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</si>
  <si>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</si>
  <si>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</si>
  <si>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</si>
  <si>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</si>
  <si>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</si>
  <si>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</si>
  <si>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</si>
  <si>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</si>
  <si>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</si>
  <si>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</si>
  <si>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</si>
  <si>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</si>
  <si>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</si>
  <si>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</si>
  <si>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</si>
  <si>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</si>
  <si>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</si>
  <si>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</si>
  <si>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</si>
  <si>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</si>
  <si>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</si>
  <si>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</si>
  <si>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</si>
  <si>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</si>
  <si>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</si>
  <si>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</si>
  <si>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</si>
  <si>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</si>
  <si>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</si>
  <si>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</si>
  <si>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</si>
  <si>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</si>
  <si>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</si>
  <si>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</si>
  <si>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</si>
  <si>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</si>
  <si>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</si>
  <si>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</si>
  <si>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</si>
  <si>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</si>
  <si>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</si>
  <si>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</si>
  <si>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</si>
  <si>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</si>
  <si>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</si>
  <si>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</si>
  <si>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</si>
  <si>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</si>
  <si>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</si>
  <si>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</si>
  <si>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</si>
  <si>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</si>
  <si>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</si>
  <si>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</si>
  <si>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</si>
  <si>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</si>
  <si>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</si>
  <si>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</si>
  <si>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</si>
  <si>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</si>
  <si>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</si>
  <si>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</si>
  <si>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</si>
  <si>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</si>
  <si>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</si>
  <si>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</si>
  <si>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</si>
  <si>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</si>
  <si>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</si>
  <si>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</si>
  <si>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</si>
  <si>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</si>
  <si>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</si>
  <si>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</si>
  <si>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</si>
  <si>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</si>
  <si>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</si>
  <si>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</si>
  <si>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</si>
  <si>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</si>
  <si>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</si>
  <si>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</si>
  <si>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</si>
  <si>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</si>
  <si>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</si>
  <si>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</si>
  <si>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</si>
  <si>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</si>
  <si>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</si>
  <si>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</si>
  <si>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</si>
  <si>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</si>
  <si>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</si>
  <si>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</si>
  <si>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</si>
  <si>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</si>
  <si>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</si>
  <si>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</si>
  <si>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</si>
  <si>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</si>
  <si>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</si>
  <si>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</si>
  <si>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</si>
  <si>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</si>
  <si>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</si>
  <si>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</si>
  <si>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</si>
  <si>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</si>
  <si>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</si>
  <si>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</si>
  <si>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</si>
  <si>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</si>
  <si>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</si>
  <si>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</si>
  <si>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</si>
  <si>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</si>
  <si>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</si>
  <si>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</si>
  <si>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</si>
  <si>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</si>
  <si>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</si>
  <si>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</si>
  <si>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</si>
  <si>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</si>
  <si>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</si>
  <si>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</si>
  <si>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</si>
  <si>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</si>
  <si>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</si>
  <si>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</si>
  <si>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</si>
  <si>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</si>
  <si>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</si>
  <si>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</si>
  <si>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</si>
  <si>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</si>
  <si>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</si>
  <si>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</si>
  <si>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</si>
  <si>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</si>
  <si>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</si>
  <si>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</si>
  <si>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</si>
  <si>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</si>
  <si>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</si>
  <si>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</si>
  <si>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</si>
  <si>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</si>
  <si>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</si>
  <si>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</si>
  <si>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</si>
  <si>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</si>
  <si>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</si>
  <si>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</si>
  <si>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</si>
  <si>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</si>
  <si>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</si>
  <si>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</si>
  <si>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</si>
  <si>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</si>
  <si>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</si>
  <si>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</si>
  <si>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</si>
  <si>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</si>
  <si>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</si>
  <si>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</si>
  <si>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</si>
  <si>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</si>
  <si>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</si>
  <si>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</si>
  <si>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</si>
  <si>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</si>
  <si>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</si>
  <si>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</si>
  <si>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</si>
  <si>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</si>
  <si>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</si>
  <si>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</si>
  <si>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</si>
  <si>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</si>
  <si>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</si>
  <si>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</si>
  <si>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</si>
  <si>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</si>
  <si>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</si>
  <si>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</si>
  <si>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</si>
  <si>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</si>
  <si>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</si>
  <si>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</si>
  <si>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</si>
  <si>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</si>
  <si>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</si>
  <si>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</si>
  <si>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</si>
  <si>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</si>
  <si>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</si>
  <si>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</si>
  <si>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</si>
  <si>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</si>
  <si>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</si>
  <si>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</si>
  <si>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</si>
  <si>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</si>
  <si>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</si>
  <si>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</si>
  <si>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</si>
  <si>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</si>
  <si>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</si>
  <si>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</si>
  <si>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</si>
  <si>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</si>
  <si>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</si>
  <si>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</si>
  <si>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</si>
  <si>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</si>
  <si>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</si>
  <si>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</si>
  <si>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</si>
  <si>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</si>
  <si>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</si>
  <si>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</si>
  <si>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</si>
  <si>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</si>
  <si>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</si>
  <si>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</si>
  <si>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</si>
  <si>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</si>
  <si>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</si>
  <si>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</si>
  <si>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</si>
  <si>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</si>
  <si>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</si>
  <si>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</si>
  <si>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</si>
  <si>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</si>
  <si>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</si>
  <si>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</si>
  <si>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</si>
  <si>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</si>
  <si>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</si>
  <si>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</si>
  <si>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</si>
  <si>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</si>
  <si>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</si>
  <si>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</si>
  <si>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</si>
  <si>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</si>
  <si>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</si>
  <si>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</si>
  <si>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</si>
  <si>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</si>
  <si>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</si>
  <si>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</si>
  <si>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</si>
  <si>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</si>
  <si>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</si>
  <si>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</si>
  <si>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</si>
  <si>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</si>
  <si>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</si>
  <si>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</si>
  <si>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</si>
  <si>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</si>
  <si>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</si>
  <si>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</si>
  <si>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</si>
  <si>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</si>
  <si>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</si>
  <si>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</si>
  <si>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</si>
  <si>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</si>
  <si>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</si>
  <si>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</si>
  <si>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</si>
  <si>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</si>
  <si>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</si>
  <si>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</si>
  <si>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</si>
  <si>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</si>
  <si>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</si>
  <si>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</si>
  <si>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</si>
  <si>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</si>
  <si>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</si>
  <si>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</si>
  <si>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</si>
  <si>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</si>
  <si>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</si>
  <si>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</si>
  <si>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</si>
  <si>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</si>
  <si>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</si>
  <si>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</si>
  <si>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</si>
  <si>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</si>
  <si>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</si>
  <si>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</si>
  <si>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</si>
  <si>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</si>
  <si>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</si>
  <si>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</si>
  <si>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</si>
  <si>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</si>
  <si>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</si>
  <si>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</si>
  <si>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</si>
  <si>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</si>
  <si>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</si>
  <si>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</si>
  <si>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</si>
  <si>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</si>
  <si>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</si>
  <si>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</si>
  <si>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</si>
  <si>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</si>
  <si>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</si>
  <si>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</si>
  <si>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</si>
  <si>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</si>
  <si>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</si>
  <si>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</si>
  <si>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</si>
  <si>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</si>
  <si>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</si>
  <si>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</si>
  <si>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</si>
  <si>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</si>
  <si>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</si>
  <si>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</si>
  <si>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</si>
  <si>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</si>
  <si>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</si>
  <si>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</si>
  <si>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</si>
  <si>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</si>
  <si>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</si>
  <si>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</si>
  <si>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</si>
  <si>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</si>
  <si>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</si>
  <si>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</si>
  <si>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</si>
  <si>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</si>
  <si>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</si>
  <si>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</si>
  <si>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</si>
  <si>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</si>
  <si>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</si>
  <si>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</si>
  <si>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</si>
  <si>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</si>
  <si>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</si>
  <si>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</si>
  <si>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</si>
  <si>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</si>
  <si>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</si>
  <si>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</si>
  <si>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</si>
  <si>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</si>
  <si>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</si>
  <si>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</si>
  <si>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</si>
  <si>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</si>
  <si>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</si>
  <si>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</si>
  <si>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</si>
  <si>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</si>
  <si>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</si>
  <si>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</si>
  <si>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</si>
  <si>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</si>
  <si>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</si>
  <si>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</si>
  <si>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</si>
  <si>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</si>
  <si>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</si>
  <si>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</si>
  <si>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</si>
  <si>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</si>
  <si>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</si>
  <si>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</si>
  <si>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</si>
  <si>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</si>
  <si>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</si>
  <si>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</si>
  <si>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</si>
  <si>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</si>
  <si>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</si>
  <si>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</si>
  <si>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</si>
  <si>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</si>
  <si>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</si>
  <si>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</si>
  <si>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</si>
  <si>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</si>
  <si>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</si>
  <si>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</si>
  <si>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</si>
  <si>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</si>
  <si>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</si>
  <si>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</si>
  <si>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</si>
  <si>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</si>
  <si>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</si>
  <si>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</si>
  <si>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</si>
  <si>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</si>
  <si>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</si>
  <si>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</si>
  <si>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</si>
  <si>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</si>
  <si>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</si>
  <si>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</si>
  <si>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</si>
  <si>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</si>
  <si>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</si>
  <si>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</si>
  <si>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</si>
  <si>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</si>
  <si>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</si>
  <si>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</si>
  <si>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</si>
  <si>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</si>
  <si>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</si>
  <si>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</si>
  <si>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</si>
  <si>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</si>
  <si>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</si>
  <si>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</si>
  <si>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</si>
  <si>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</si>
  <si>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</si>
  <si>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</si>
  <si>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</si>
  <si>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</si>
  <si>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</si>
  <si>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</si>
  <si>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</si>
  <si>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</si>
  <si>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</si>
  <si>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</si>
  <si>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</si>
  <si>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</si>
  <si>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</si>
  <si>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</si>
  <si>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</si>
  <si>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</si>
  <si>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</si>
  <si>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</si>
  <si>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</si>
  <si>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</si>
  <si>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</si>
  <si>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</si>
  <si>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</si>
  <si>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</si>
  <si>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</si>
  <si>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</si>
  <si>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</si>
  <si>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</si>
  <si>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</si>
  <si>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</si>
  <si>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</si>
  <si>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</si>
  <si>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</si>
  <si>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</si>
  <si>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</si>
  <si>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</si>
  <si>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</si>
  <si>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</si>
  <si>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</si>
  <si>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</si>
  <si>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</si>
  <si>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</si>
  <si>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</si>
  <si>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</si>
  <si>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</si>
  <si>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</si>
  <si>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</si>
  <si>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</si>
  <si>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</si>
  <si>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</si>
  <si>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</si>
  <si>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</si>
  <si>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</si>
  <si>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</si>
  <si>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</si>
  <si>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</si>
  <si>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</si>
  <si>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</si>
  <si>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</si>
  <si>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</si>
  <si>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</si>
  <si>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</si>
  <si>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</si>
  <si>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</si>
  <si>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</si>
  <si>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</si>
  <si>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</si>
  <si>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</si>
  <si>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</si>
  <si>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</si>
  <si>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</si>
  <si>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</si>
  <si>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</si>
  <si>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</si>
  <si>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</si>
  <si>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</si>
  <si>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</si>
  <si>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</si>
  <si>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</si>
  <si>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</si>
  <si>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</si>
  <si>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</si>
  <si>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</si>
  <si>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</si>
  <si>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</si>
  <si>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</si>
  <si>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</si>
  <si>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</si>
  <si>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</si>
  <si>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</si>
  <si>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</si>
  <si>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</si>
  <si>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</si>
  <si>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</si>
  <si>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</si>
  <si>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</si>
  <si>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</si>
  <si>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</si>
  <si>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</si>
  <si>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</si>
  <si>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</si>
  <si>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</si>
  <si>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</si>
  <si>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</si>
  <si>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</si>
  <si>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</si>
  <si>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</si>
  <si>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</si>
  <si>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</si>
  <si>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</si>
  <si>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</si>
  <si>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</si>
  <si>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</si>
  <si>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</si>
  <si>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</si>
  <si>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</si>
  <si>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</si>
  <si>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</si>
  <si>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</si>
  <si>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</si>
  <si>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</si>
  <si>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</si>
  <si>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</si>
  <si>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</si>
  <si>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</si>
  <si>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</si>
  <si>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</si>
  <si>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</si>
  <si>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</si>
  <si>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</si>
  <si>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</si>
  <si>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</si>
  <si>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</si>
  <si>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</si>
  <si>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</si>
  <si>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</si>
  <si>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</si>
  <si>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</si>
  <si>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</si>
  <si>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</si>
  <si>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</si>
  <si>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</si>
  <si>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</si>
  <si>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</si>
  <si>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</si>
  <si>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</si>
  <si>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</si>
  <si>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</si>
  <si>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</si>
  <si>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</si>
  <si>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</si>
  <si>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</si>
  <si>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</si>
  <si>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</si>
  <si>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</si>
  <si>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</si>
  <si>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</si>
  <si>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</si>
  <si>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</si>
  <si>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</si>
  <si>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</si>
  <si>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</si>
  <si>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</si>
  <si>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</si>
  <si>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</si>
  <si>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</si>
  <si>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</si>
  <si>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</si>
  <si>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</si>
  <si>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</si>
  <si>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</si>
  <si>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</si>
  <si>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</si>
  <si>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</si>
  <si>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</si>
  <si>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</si>
  <si>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</si>
  <si>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</si>
  <si>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</si>
  <si>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</si>
  <si>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</si>
  <si>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</si>
  <si>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</si>
  <si>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</si>
  <si>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</si>
  <si>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</si>
  <si>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</si>
  <si>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</si>
  <si>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</si>
  <si>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</si>
  <si>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</si>
  <si>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</si>
  <si>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</si>
  <si>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</si>
  <si>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</si>
  <si>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</si>
  <si>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</si>
  <si>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</si>
  <si>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</si>
  <si>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</si>
  <si>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</si>
  <si>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</si>
  <si>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</si>
  <si>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</si>
  <si>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</si>
  <si>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</si>
  <si>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</si>
  <si>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</si>
  <si>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</si>
  <si>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</si>
  <si>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</si>
  <si>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</si>
  <si>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</si>
  <si>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</si>
  <si>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</si>
  <si>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</si>
  <si>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</si>
  <si>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</si>
  <si>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</si>
  <si>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</si>
  <si>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</si>
  <si>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</si>
  <si>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</si>
  <si>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</si>
  <si>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</si>
  <si>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</si>
  <si>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</si>
  <si>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</si>
  <si>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</si>
  <si>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</si>
  <si>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</si>
  <si>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</si>
  <si>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</si>
  <si>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</si>
  <si>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</si>
  <si>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</si>
  <si>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</si>
  <si>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</si>
  <si>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</si>
  <si>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</si>
  <si>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</si>
  <si>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</si>
  <si>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</si>
  <si>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</si>
  <si>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</si>
  <si>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</si>
  <si>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</si>
  <si>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</si>
  <si>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</si>
  <si>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</si>
  <si>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</si>
  <si>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</si>
  <si>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</si>
  <si>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</si>
  <si>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</si>
  <si>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</si>
  <si>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</si>
  <si>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</si>
  <si>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</si>
  <si>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</si>
  <si>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</si>
  <si>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</si>
  <si>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</si>
  <si>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</si>
  <si>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</si>
  <si>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</si>
  <si>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</si>
  <si>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</si>
  <si>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</si>
  <si>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</si>
  <si>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</si>
  <si>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</si>
  <si>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</si>
  <si>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</si>
  <si>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</si>
  <si>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</si>
  <si>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</si>
  <si>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</si>
  <si>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</si>
  <si>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</si>
  <si>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</si>
  <si>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</si>
  <si>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</si>
  <si>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</si>
  <si>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</si>
  <si>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</si>
  <si>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</si>
  <si>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</si>
  <si>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</si>
  <si>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</si>
  <si>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</si>
  <si>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</si>
  <si>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</si>
  <si>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</si>
  <si>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</si>
  <si>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</si>
  <si>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</si>
  <si>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</si>
  <si>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</si>
  <si>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</si>
  <si>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</si>
  <si>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</si>
  <si>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</si>
  <si>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</si>
  <si>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</si>
  <si>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</si>
  <si>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</si>
  <si>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</si>
  <si>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</si>
  <si>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</si>
  <si>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</si>
  <si>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</si>
  <si>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</si>
  <si>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</si>
  <si>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</si>
  <si>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</si>
  <si>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</si>
  <si>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</si>
  <si>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</si>
  <si>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</si>
  <si>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</si>
  <si>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</si>
  <si>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</si>
  <si>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</si>
  <si>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</si>
  <si>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</si>
  <si>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</si>
  <si>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</si>
  <si>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</si>
  <si>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</si>
  <si>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</si>
  <si>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</si>
  <si>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</si>
  <si>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</si>
  <si>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</si>
  <si>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</si>
  <si>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</si>
  <si>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</si>
  <si>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</si>
  <si>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</si>
  <si>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</si>
  <si>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</si>
  <si>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</si>
  <si>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</si>
  <si>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</si>
  <si>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</si>
  <si>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</si>
  <si>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</si>
  <si>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</si>
  <si>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</si>
  <si>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</si>
  <si>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</si>
  <si>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</si>
  <si>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</si>
  <si>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</si>
  <si>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</si>
  <si>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</si>
  <si>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</si>
  <si>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</si>
  <si>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</si>
  <si>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</si>
  <si>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</si>
  <si>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</si>
  <si>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</si>
  <si>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</si>
  <si>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</si>
  <si>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</si>
  <si>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</si>
  <si>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</si>
  <si>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</si>
  <si>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</si>
  <si>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</si>
  <si>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</si>
  <si>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</si>
  <si>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</si>
  <si>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</si>
  <si>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</si>
  <si>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</si>
  <si>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</si>
  <si>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</si>
  <si>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</si>
  <si>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</si>
  <si>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</si>
  <si>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</si>
  <si>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</si>
  <si>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</si>
  <si>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</si>
  <si>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</si>
  <si>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</si>
  <si>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</si>
  <si>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</si>
  <si>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</si>
  <si>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</si>
  <si>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</si>
  <si>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</si>
  <si>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</si>
  <si>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</si>
  <si>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</si>
  <si>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</si>
  <si>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</si>
  <si>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</si>
  <si>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</si>
  <si>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</si>
  <si>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</si>
  <si>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</si>
  <si>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</si>
  <si>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</si>
  <si>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</si>
  <si>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</si>
  <si>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</si>
  <si>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</si>
  <si>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</si>
  <si>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</si>
  <si>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</si>
  <si>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</si>
  <si>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</si>
  <si>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</si>
  <si>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</si>
  <si>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</si>
  <si>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</si>
  <si>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</si>
  <si>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</si>
  <si>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</si>
  <si>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</si>
  <si>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</si>
  <si>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</si>
  <si>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</si>
  <si>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</si>
  <si>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</si>
  <si>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</si>
  <si>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</si>
  <si>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</si>
  <si>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</si>
  <si>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</si>
  <si>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</si>
  <si>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</si>
  <si>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</si>
  <si>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</si>
  <si>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</si>
  <si>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</si>
  <si>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</si>
  <si>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</si>
  <si>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</si>
  <si>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</si>
  <si>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</si>
  <si>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</si>
  <si>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</si>
  <si>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</si>
  <si>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</si>
  <si>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</si>
  <si>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</si>
  <si>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</si>
  <si>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</si>
  <si>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</si>
  <si>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</si>
  <si>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</si>
  <si>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</si>
  <si>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</si>
  <si>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</si>
  <si>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</si>
  <si>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</si>
  <si>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</si>
  <si>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</si>
  <si>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</si>
  <si>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</si>
  <si>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</si>
  <si>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</si>
  <si>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</si>
  <si>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</si>
  <si>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</si>
  <si>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</si>
  <si>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</si>
  <si>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</si>
  <si>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</si>
  <si>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</si>
  <si>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</si>
  <si>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</si>
  <si>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</si>
  <si>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</si>
  <si>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</si>
  <si>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</si>
  <si>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</si>
  <si>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</si>
  <si>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</si>
  <si>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</si>
  <si>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</si>
  <si>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</si>
  <si>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</si>
  <si>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</si>
  <si>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</si>
  <si>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</si>
  <si>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</si>
  <si>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</si>
  <si>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</si>
  <si>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</si>
  <si>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</si>
  <si>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</si>
  <si>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</si>
  <si>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</si>
  <si>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</si>
  <si>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</si>
  <si>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</si>
  <si>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</si>
  <si>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</si>
  <si>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</si>
  <si>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</si>
  <si>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</si>
  <si>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</si>
  <si>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</si>
  <si>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</si>
  <si>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</si>
  <si>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</si>
  <si>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</si>
  <si>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</si>
  <si>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</si>
  <si>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</si>
  <si>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</si>
  <si>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</si>
  <si>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</si>
  <si>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</si>
  <si>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</si>
  <si>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</si>
  <si>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</si>
  <si>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</si>
  <si>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</si>
  <si>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</si>
  <si>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</si>
  <si>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</si>
  <si>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</si>
  <si>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</si>
  <si>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</si>
  <si>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</si>
  <si>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</si>
  <si>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</si>
  <si>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</si>
  <si>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</si>
  <si>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</si>
  <si>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</si>
  <si>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</si>
  <si>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</si>
  <si>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</si>
  <si>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</si>
  <si>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</si>
  <si>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</si>
  <si>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</si>
  <si>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</si>
  <si>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</si>
  <si>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</si>
  <si>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</si>
  <si>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</si>
  <si>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</si>
  <si>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</si>
  <si>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</si>
  <si>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</si>
  <si>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</si>
  <si>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</si>
  <si>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</si>
  <si>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</si>
  <si>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</si>
  <si>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</si>
  <si>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</si>
  <si>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</si>
  <si>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</si>
  <si>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</si>
  <si>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</si>
  <si>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</si>
  <si>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</si>
  <si>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</si>
  <si>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</si>
  <si>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</si>
  <si>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</si>
  <si>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</si>
  <si>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</si>
  <si>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</si>
  <si>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</si>
  <si>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</si>
  <si>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</si>
  <si>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</si>
  <si>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</si>
  <si>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</si>
  <si>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</si>
  <si>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</si>
  <si>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</si>
  <si>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</si>
  <si>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</si>
  <si>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</si>
  <si>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</si>
  <si>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</si>
  <si>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</si>
  <si>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</si>
  <si>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</si>
  <si>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</si>
  <si>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</si>
  <si>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</si>
  <si>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</si>
  <si>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</si>
  <si>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</si>
  <si>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</si>
  <si>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</si>
  <si>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</si>
  <si>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</si>
  <si>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</si>
  <si>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</si>
  <si>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</si>
  <si>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</si>
  <si>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</si>
  <si>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</si>
  <si>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</si>
  <si>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</si>
  <si>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</si>
  <si>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</si>
  <si>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</si>
  <si>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</si>
  <si>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</si>
  <si>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</si>
  <si>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</si>
  <si>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</si>
  <si>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</si>
  <si>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</si>
  <si>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</si>
  <si>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</si>
  <si>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</si>
  <si>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</si>
  <si>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</si>
  <si>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</si>
  <si>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</si>
  <si>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</si>
  <si>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</si>
  <si>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</si>
  <si>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</si>
  <si>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</si>
  <si>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</si>
  <si>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</si>
  <si>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</si>
  <si>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</si>
  <si>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</si>
  <si>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</si>
  <si>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</si>
  <si>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</si>
  <si>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</si>
  <si>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</si>
  <si>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</si>
  <si>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</si>
  <si>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</si>
  <si>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</si>
  <si>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</si>
  <si>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</si>
  <si>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</si>
  <si>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</si>
  <si>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</si>
  <si>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</si>
  <si>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</si>
  <si>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</si>
  <si>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</si>
  <si>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</si>
  <si>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</si>
  <si>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</si>
  <si>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</si>
  <si>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</si>
  <si>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</si>
  <si>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</si>
  <si>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</si>
  <si>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</si>
  <si>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</si>
  <si>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</si>
  <si>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</si>
  <si>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</si>
  <si>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</si>
  <si>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</si>
  <si>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</si>
  <si>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</si>
  <si>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</si>
  <si>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</si>
  <si>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</si>
  <si>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</si>
  <si>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</si>
  <si>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</si>
  <si>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</si>
  <si>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</si>
  <si>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</si>
  <si>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</si>
  <si>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</si>
  <si>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</si>
  <si>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</si>
  <si>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</si>
  <si>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</si>
  <si>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</si>
  <si>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</si>
  <si>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</si>
  <si>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</si>
  <si>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</si>
  <si>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</si>
  <si>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</si>
  <si>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</si>
  <si>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</si>
  <si>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</si>
  <si>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</si>
  <si>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</si>
  <si>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</si>
  <si>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</si>
  <si>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</si>
  <si>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</si>
  <si>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</si>
  <si>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</si>
  <si>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</si>
  <si>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</si>
  <si>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</si>
  <si>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</si>
  <si>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</si>
  <si>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</si>
  <si>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</si>
  <si>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</si>
  <si>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</si>
  <si>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</si>
  <si>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</si>
  <si>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</si>
  <si>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</si>
  <si>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</si>
  <si>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</si>
  <si>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</si>
  <si>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</si>
  <si>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</si>
  <si>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</si>
  <si>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</si>
  <si>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</si>
  <si>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</si>
  <si>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</si>
  <si>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</si>
  <si>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</si>
  <si>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</si>
  <si>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</si>
  <si>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</si>
  <si>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</si>
  <si>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</si>
  <si>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</si>
  <si>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</si>
  <si>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</si>
  <si>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</si>
  <si>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</si>
  <si>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</si>
  <si>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</si>
  <si>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</si>
  <si>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</si>
  <si>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</si>
  <si>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</si>
  <si>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</si>
  <si>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</si>
  <si>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</si>
  <si>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</si>
  <si>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</si>
  <si>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</si>
  <si>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</si>
  <si>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</si>
  <si>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</si>
  <si>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</si>
  <si>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</si>
  <si>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</si>
  <si>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</si>
  <si>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</si>
  <si>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</si>
  <si>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</si>
  <si>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</si>
  <si>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</si>
  <si>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</si>
  <si>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</si>
  <si>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</si>
  <si>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</si>
  <si>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</si>
  <si>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</si>
  <si>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</si>
  <si>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</si>
  <si>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</si>
  <si>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</si>
  <si>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</si>
  <si>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</si>
  <si>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</si>
  <si>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</si>
  <si>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</si>
  <si>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</si>
  <si>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</si>
  <si>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</si>
  <si>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</si>
  <si>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</si>
  <si>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</si>
  <si>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</si>
  <si>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</si>
  <si>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</si>
  <si>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</si>
  <si>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</si>
  <si>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</si>
  <si>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</si>
  <si>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</si>
  <si>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</si>
  <si>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</si>
  <si>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</si>
  <si>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</si>
  <si>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</si>
  <si>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</si>
  <si>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</si>
  <si>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</si>
  <si>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</si>
  <si>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</si>
  <si>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</si>
  <si>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</si>
  <si>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</si>
  <si>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</si>
  <si>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</si>
  <si>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</si>
  <si>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</si>
  <si>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</si>
  <si>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</si>
  <si>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</si>
  <si>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</si>
  <si>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</si>
  <si>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</si>
  <si>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</si>
  <si>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</si>
  <si>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</si>
  <si>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</si>
  <si>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</si>
  <si>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</si>
  <si>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</si>
  <si>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</si>
  <si>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</si>
  <si>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</si>
  <si>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</si>
  <si>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</si>
  <si>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</si>
  <si>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</si>
  <si>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</si>
  <si>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</si>
  <si>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</si>
  <si>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</si>
  <si>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</si>
  <si>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</si>
  <si>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</si>
  <si>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</si>
  <si>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</si>
  <si>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</si>
  <si>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</si>
  <si>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</si>
  <si>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</si>
  <si>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</si>
  <si>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</si>
  <si>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</si>
  <si>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</si>
  <si>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</si>
  <si>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</si>
  <si>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</si>
  <si>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</si>
  <si>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</si>
  <si>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</si>
  <si>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</si>
  <si>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</si>
  <si>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</si>
  <si>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</si>
  <si>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</si>
  <si>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</si>
  <si>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</si>
  <si>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</si>
  <si>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</si>
  <si>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</si>
  <si>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</si>
  <si>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</si>
  <si>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</si>
  <si>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</si>
  <si>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</si>
  <si>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</si>
  <si>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</si>
  <si>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</si>
  <si>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</si>
  <si>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</si>
  <si>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</si>
  <si>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</si>
  <si>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</si>
  <si>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</si>
  <si>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</si>
  <si>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</si>
  <si>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</si>
  <si>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</si>
  <si>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</si>
  <si>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</si>
  <si>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</si>
  <si>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</si>
  <si>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</si>
  <si>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</si>
  <si>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</si>
  <si>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</si>
  <si>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</si>
  <si>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</si>
  <si>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</si>
  <si>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</si>
  <si>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</si>
  <si>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</si>
  <si>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</si>
  <si>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</si>
  <si>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</si>
  <si>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</si>
  <si>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</si>
  <si>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</si>
  <si>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</si>
  <si>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</si>
  <si>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</si>
  <si>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</si>
  <si>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</si>
  <si>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</si>
  <si>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</si>
  <si>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</si>
  <si>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</si>
  <si>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</si>
  <si>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</si>
  <si>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</si>
  <si>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</si>
  <si>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</si>
  <si>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</si>
  <si>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</si>
  <si>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</si>
  <si>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</si>
  <si>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</si>
  <si>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</si>
  <si>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</si>
  <si>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</si>
  <si>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</si>
  <si>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</si>
  <si>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</si>
  <si>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</si>
  <si>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</si>
  <si>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</si>
  <si>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</si>
  <si>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</si>
  <si>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</si>
  <si>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</si>
  <si>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</si>
  <si>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</si>
  <si>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</si>
  <si>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</si>
  <si>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</si>
  <si>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</si>
  <si>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</si>
  <si>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</si>
  <si>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</si>
  <si>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</si>
  <si>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</si>
  <si>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</si>
  <si>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</si>
  <si>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</si>
  <si>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</si>
  <si>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</si>
  <si>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</si>
  <si>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</si>
  <si>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</si>
  <si>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</si>
  <si>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</si>
  <si>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</si>
  <si>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</si>
  <si>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</si>
  <si>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</si>
  <si>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</si>
  <si>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</si>
  <si>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</si>
  <si>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</si>
  <si>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</si>
  <si>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</si>
  <si>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</si>
  <si>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</si>
  <si>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</si>
  <si>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</si>
  <si>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</si>
  <si>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</si>
  <si>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</si>
  <si>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</si>
  <si>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</si>
  <si>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</si>
  <si>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</si>
  <si>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</si>
  <si>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</si>
  <si>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</si>
  <si>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</si>
  <si>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</si>
  <si>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</si>
  <si>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</si>
  <si>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</si>
  <si>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</si>
  <si>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</si>
  <si>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</si>
  <si>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</si>
  <si>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</si>
  <si>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</si>
  <si>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</si>
  <si>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</si>
  <si>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</si>
  <si>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</si>
  <si>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</si>
  <si>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</si>
  <si>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</si>
  <si>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</si>
  <si>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</si>
  <si>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</si>
  <si>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</si>
  <si>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</si>
  <si>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</si>
  <si>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</si>
  <si>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</si>
  <si>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</si>
  <si>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</si>
  <si>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</si>
  <si>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</si>
  <si>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</si>
  <si>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</si>
  <si>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</si>
  <si>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</si>
  <si>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</si>
  <si>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</si>
  <si>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</si>
  <si>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</si>
  <si>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</si>
  <si>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</si>
  <si>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</si>
  <si>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</si>
  <si>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</si>
  <si>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</si>
  <si>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</si>
  <si>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</si>
  <si>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</si>
  <si>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</si>
  <si>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</si>
  <si>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</si>
  <si>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</si>
  <si>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</si>
  <si>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</si>
  <si>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</si>
  <si>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</si>
  <si>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</si>
  <si>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</si>
  <si>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</si>
  <si>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</si>
  <si>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</si>
  <si>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</si>
  <si>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</si>
  <si>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</si>
  <si>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</si>
  <si>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</si>
  <si>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</si>
  <si>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</si>
  <si>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</si>
  <si>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</si>
  <si>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</si>
  <si>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</si>
  <si>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</si>
  <si>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</si>
  <si>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</si>
  <si>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</si>
  <si>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</si>
  <si>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</si>
  <si>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</si>
  <si>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</si>
  <si>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</si>
  <si>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</si>
  <si>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</si>
  <si>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</si>
  <si>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</si>
  <si>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</si>
  <si>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</si>
  <si>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</si>
  <si>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</si>
  <si>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</si>
  <si>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</si>
  <si>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</si>
  <si>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</si>
  <si>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</si>
  <si>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</si>
  <si>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</si>
  <si>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</si>
  <si>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</si>
  <si>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</si>
  <si>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</si>
  <si>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</si>
  <si>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</si>
  <si>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</si>
  <si>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</si>
  <si>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</si>
  <si>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</si>
  <si>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</si>
  <si>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</si>
  <si>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</si>
  <si>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</si>
  <si>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</si>
  <si>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</si>
  <si>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</si>
  <si>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</si>
  <si>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</si>
  <si>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</si>
  <si>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</si>
  <si>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</si>
  <si>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</si>
  <si>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</si>
  <si>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</si>
  <si>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</si>
  <si>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</si>
  <si>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</si>
  <si>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</si>
  <si>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</si>
  <si>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</si>
  <si>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</si>
  <si>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</si>
  <si>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</si>
  <si>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</si>
  <si>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</si>
  <si>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</si>
  <si>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</si>
  <si>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</si>
  <si>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</si>
  <si>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</si>
  <si>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</si>
  <si>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</si>
  <si>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</si>
  <si>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</si>
  <si>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</si>
  <si>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</si>
  <si>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</si>
  <si>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</si>
  <si>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</si>
  <si>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</si>
  <si>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</si>
  <si>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</si>
  <si>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</si>
  <si>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</si>
  <si>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</si>
  <si>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</si>
  <si>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</si>
  <si>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</si>
  <si>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</si>
  <si>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</si>
  <si>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</si>
  <si>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</si>
  <si>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</si>
  <si>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</si>
  <si>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</si>
  <si>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</si>
  <si>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</si>
  <si>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</si>
  <si>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</si>
  <si>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</si>
  <si>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</si>
  <si>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</si>
  <si>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</si>
  <si>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</si>
  <si>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</si>
  <si>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</si>
  <si>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</si>
  <si>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</si>
  <si>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</si>
  <si>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</si>
  <si>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</si>
  <si>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</si>
  <si>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</si>
  <si>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</si>
  <si>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</si>
  <si>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</si>
  <si>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</si>
  <si>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</si>
  <si>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</si>
  <si>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</si>
  <si>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</si>
  <si>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</si>
  <si>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</si>
  <si>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</si>
  <si>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</si>
  <si>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</si>
  <si>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</si>
  <si>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</si>
  <si>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</si>
  <si>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</si>
  <si>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</si>
  <si>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</si>
  <si>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</si>
  <si>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</si>
  <si>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</si>
  <si>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</si>
  <si>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</si>
  <si>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</si>
  <si>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</si>
  <si>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</si>
  <si>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</si>
  <si>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</si>
  <si>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</si>
  <si>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</si>
  <si>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</si>
  <si>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</si>
  <si>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</si>
  <si>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</si>
  <si>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</si>
  <si>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</si>
  <si>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</si>
  <si>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</si>
  <si>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</si>
  <si>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</si>
  <si>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</si>
  <si>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</si>
  <si>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</si>
  <si>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</si>
  <si>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</si>
  <si>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</si>
  <si>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</si>
  <si>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</si>
  <si>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</si>
  <si>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</si>
  <si>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</si>
  <si>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</si>
  <si>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</si>
  <si>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</si>
  <si>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</si>
  <si>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</si>
  <si>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</si>
  <si>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</si>
  <si>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</si>
  <si>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</si>
  <si>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</si>
  <si>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</si>
  <si>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</si>
  <si>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</si>
  <si>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</si>
  <si>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</si>
  <si>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</si>
  <si>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</si>
  <si>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</si>
  <si>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</si>
  <si>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</si>
  <si>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</si>
  <si>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</si>
  <si>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</si>
  <si>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</si>
  <si>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</si>
  <si>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</si>
  <si>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</si>
  <si>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</si>
  <si>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</si>
  <si>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</si>
  <si>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</si>
  <si>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</si>
  <si>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</si>
  <si>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</si>
  <si>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</si>
  <si>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</si>
  <si>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</si>
  <si>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</si>
  <si>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</si>
  <si>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</si>
  <si>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</si>
  <si>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</si>
  <si>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</si>
  <si>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</si>
  <si>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</si>
  <si>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</si>
  <si>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</si>
  <si>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</si>
  <si>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</si>
  <si>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</si>
  <si>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</si>
  <si>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</si>
  <si>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</si>
  <si>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</si>
  <si>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</si>
  <si>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</si>
  <si>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</si>
  <si>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</si>
  <si>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</si>
  <si>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</si>
  <si>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</si>
  <si>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</si>
  <si>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</si>
  <si>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</si>
  <si>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</si>
  <si>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</si>
  <si>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</si>
  <si>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</si>
  <si>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</si>
  <si>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</si>
  <si>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</si>
  <si>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</si>
  <si>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</si>
  <si>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</si>
  <si>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</si>
  <si>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</si>
  <si>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</si>
  <si>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</si>
  <si>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</si>
  <si>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</si>
  <si>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</si>
  <si>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</si>
  <si>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</si>
  <si>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</si>
  <si>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</si>
  <si>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</si>
  <si>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</si>
  <si>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</si>
  <si>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</si>
  <si>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</si>
  <si>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</si>
  <si>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</si>
  <si>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</si>
  <si>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</si>
  <si>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</si>
  <si>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</si>
  <si>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</si>
  <si>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</si>
  <si>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</si>
  <si>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</si>
  <si>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</si>
  <si>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</si>
  <si>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</si>
  <si>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</si>
  <si>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</si>
  <si>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</si>
  <si>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</si>
  <si>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</si>
  <si>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</si>
  <si>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</si>
  <si>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</si>
  <si>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</si>
  <si>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</si>
  <si>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</si>
  <si>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</si>
  <si>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</si>
  <si>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</si>
  <si>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</si>
  <si>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</si>
  <si>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</si>
  <si>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</si>
  <si>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</si>
  <si>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</si>
  <si>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</si>
  <si>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</si>
  <si>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</si>
  <si>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</si>
  <si>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</si>
  <si>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</si>
  <si>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</si>
  <si>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</si>
  <si>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</si>
  <si>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</si>
  <si>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</si>
  <si>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</si>
  <si>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</si>
  <si>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</si>
  <si>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</si>
  <si>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</si>
  <si>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</si>
  <si>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</si>
  <si>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</si>
  <si>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</si>
  <si>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</si>
  <si>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</si>
  <si>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</si>
  <si>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</si>
  <si>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</si>
  <si>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</si>
  <si>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</si>
  <si>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</si>
  <si>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</si>
  <si>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</si>
  <si>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</si>
  <si>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</si>
  <si>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</si>
  <si>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</si>
  <si>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</si>
  <si>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</si>
  <si>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</si>
  <si>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</si>
  <si>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</si>
  <si>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</si>
  <si>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</si>
  <si>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</si>
  <si>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</si>
  <si>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</si>
  <si>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</si>
  <si>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</si>
  <si>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</si>
  <si>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</si>
  <si>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</si>
  <si>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</si>
  <si>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</si>
  <si>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</si>
  <si>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</si>
  <si>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</si>
  <si>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</si>
  <si>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</si>
  <si>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</si>
  <si>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</si>
  <si>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</si>
  <si>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</si>
  <si>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</si>
  <si>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</si>
  <si>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</si>
  <si>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</si>
  <si>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</si>
  <si>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</si>
  <si>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</si>
  <si>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</si>
  <si>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</si>
  <si>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</si>
  <si>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</si>
  <si>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</si>
  <si>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</si>
  <si>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</si>
  <si>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</si>
  <si>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</si>
  <si>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</si>
  <si>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</si>
  <si>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</si>
  <si>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</si>
  <si>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</si>
  <si>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</si>
  <si>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</si>
  <si>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</si>
  <si>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</si>
  <si>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</si>
  <si>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</si>
  <si>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</si>
  <si>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</si>
  <si>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</si>
  <si>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</si>
  <si>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</si>
  <si>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</si>
  <si>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</si>
  <si>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</si>
  <si>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</si>
  <si>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</si>
  <si>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</si>
  <si>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</si>
  <si>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</si>
  <si>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</si>
  <si>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</si>
  <si>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</si>
  <si>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</si>
  <si>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</si>
  <si>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</si>
  <si>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</si>
  <si>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</si>
  <si>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</si>
  <si>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</si>
  <si>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</si>
  <si>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</si>
  <si>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</si>
  <si>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</si>
  <si>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</si>
  <si>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</si>
  <si>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</si>
  <si>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</si>
  <si>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</si>
  <si>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</si>
  <si>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</si>
  <si>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</si>
  <si>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</si>
  <si>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</si>
  <si>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</si>
  <si>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</si>
  <si>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</si>
  <si>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</si>
  <si>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</si>
  <si>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</si>
  <si>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</si>
  <si>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</si>
  <si>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</si>
  <si>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</si>
  <si>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</si>
  <si>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</si>
  <si>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</si>
  <si>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</si>
  <si>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</si>
  <si>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</si>
  <si>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</si>
  <si>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</si>
  <si>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</si>
  <si>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</si>
  <si>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</si>
  <si>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</si>
  <si>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</si>
  <si>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</si>
  <si>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</si>
  <si>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</si>
  <si>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</si>
  <si>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</si>
  <si>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</si>
  <si>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</si>
  <si>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</si>
  <si>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</si>
  <si>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</si>
  <si>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</si>
  <si>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</si>
  <si>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</si>
  <si>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</si>
  <si>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</si>
  <si>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</si>
  <si>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</si>
  <si>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</si>
  <si>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</si>
  <si>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</si>
  <si>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</si>
  <si>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</si>
  <si>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</si>
  <si>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</si>
  <si>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</si>
  <si>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</si>
  <si>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</si>
  <si>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</si>
  <si>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</si>
  <si>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</si>
  <si>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</si>
  <si>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</si>
  <si>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</si>
  <si>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</si>
  <si>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</si>
  <si>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</si>
  <si>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</si>
  <si>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</si>
  <si>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</si>
  <si>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</si>
  <si>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</si>
  <si>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</si>
  <si>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</si>
  <si>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</si>
  <si>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</si>
  <si>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</si>
  <si>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</si>
  <si>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</si>
  <si>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</si>
  <si>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</si>
  <si>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</si>
  <si>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</si>
  <si>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</si>
  <si>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</si>
  <si>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</si>
  <si>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</si>
  <si>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</si>
  <si>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</si>
  <si>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</si>
  <si>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</si>
  <si>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</si>
  <si>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</si>
  <si>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</si>
  <si>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</si>
  <si>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</si>
  <si>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</si>
  <si>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</si>
  <si>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</si>
  <si>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</si>
  <si>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</si>
  <si>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</si>
  <si>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</si>
  <si>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</si>
  <si>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</si>
  <si>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</si>
  <si>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</si>
  <si>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</si>
  <si>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</si>
  <si>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</si>
  <si>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</si>
  <si>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</si>
  <si>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</si>
  <si>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</si>
  <si>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</si>
  <si>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</si>
  <si>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</si>
  <si>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</si>
  <si>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</si>
  <si>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</si>
  <si>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</si>
  <si>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</si>
  <si>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</si>
  <si>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</si>
  <si>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</si>
  <si>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</si>
  <si>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</si>
  <si>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</si>
  <si>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</si>
  <si>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</si>
  <si>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</si>
  <si>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</si>
  <si>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</si>
  <si>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</si>
  <si>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</si>
  <si>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</si>
  <si>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</si>
  <si>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</si>
  <si>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</si>
  <si>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</si>
  <si>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</si>
  <si>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</si>
  <si>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</si>
  <si>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</si>
  <si>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</si>
  <si>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</si>
  <si>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</si>
  <si>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</si>
  <si>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</si>
  <si>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</si>
  <si>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</si>
  <si>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</si>
  <si>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</si>
  <si>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</si>
  <si>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</si>
  <si>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</si>
  <si>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</si>
  <si>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</si>
  <si>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</si>
  <si>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</si>
  <si>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</si>
  <si>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</si>
  <si>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</si>
  <si>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</si>
  <si>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</si>
  <si>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</si>
  <si>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</si>
  <si>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</si>
  <si>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</si>
  <si>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</si>
  <si>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</si>
  <si>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</si>
  <si>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</si>
  <si>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</si>
  <si>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</si>
  <si>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</si>
  <si>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</si>
  <si>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</si>
  <si>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</si>
  <si>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</si>
  <si>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</si>
  <si>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</si>
  <si>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</si>
  <si>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</si>
  <si>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</si>
  <si>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</si>
  <si>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</si>
  <si>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</si>
  <si>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</si>
  <si>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</si>
  <si>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</si>
  <si>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</si>
  <si>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</si>
  <si>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</si>
  <si>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</si>
  <si>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</si>
  <si>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</si>
  <si>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</si>
  <si>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</si>
  <si>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</si>
  <si>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</si>
  <si>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</si>
  <si>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</si>
  <si>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</si>
  <si>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</si>
  <si>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</si>
  <si>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</si>
  <si>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</si>
  <si>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</si>
  <si>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</si>
  <si>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</si>
  <si>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</si>
  <si>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</si>
  <si>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</si>
  <si>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</si>
  <si>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</si>
  <si>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</si>
  <si>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</si>
  <si>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</si>
  <si>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</si>
  <si>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</si>
  <si>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</si>
  <si>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</si>
  <si>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</si>
  <si>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</si>
  <si>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</si>
  <si>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</si>
  <si>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</si>
  <si>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</si>
  <si>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</si>
  <si>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</si>
  <si>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</si>
  <si>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</si>
  <si>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</si>
  <si>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</si>
  <si>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</si>
  <si>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</si>
  <si>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</si>
  <si>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</si>
  <si>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</si>
  <si>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</si>
  <si>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</si>
  <si>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</si>
  <si>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</si>
  <si>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</si>
  <si>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</si>
  <si>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</si>
  <si>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</si>
  <si>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</si>
  <si>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</si>
  <si>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</si>
  <si>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</si>
  <si>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</si>
  <si>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</si>
  <si>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</si>
  <si>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</si>
  <si>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</si>
  <si>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</si>
  <si>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</si>
  <si>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</si>
  <si>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</si>
  <si>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</si>
  <si>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</si>
  <si>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</si>
  <si>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</si>
  <si>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</si>
  <si>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</si>
  <si>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</si>
  <si>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</si>
  <si>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</si>
  <si>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</si>
  <si>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</si>
  <si>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</si>
  <si>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</si>
  <si>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</si>
  <si>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</si>
  <si>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</si>
  <si>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</si>
  <si>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</si>
  <si>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</si>
  <si>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</si>
  <si>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</si>
  <si>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</si>
  <si>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</si>
  <si>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</si>
  <si>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</si>
  <si>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</si>
  <si>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</si>
  <si>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</si>
  <si>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</si>
  <si>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</si>
  <si>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</si>
  <si>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</si>
  <si>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</si>
  <si>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</si>
  <si>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</si>
  <si>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</si>
  <si>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</si>
  <si>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</si>
  <si>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</si>
  <si>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</si>
  <si>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</si>
  <si>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</si>
  <si>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</si>
  <si>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</si>
  <si>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</si>
  <si>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</si>
  <si>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</si>
  <si>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</si>
  <si>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</si>
  <si>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</si>
  <si>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</si>
  <si>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</si>
  <si>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</si>
  <si>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</si>
  <si>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</si>
  <si>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</si>
  <si>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</si>
  <si>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</si>
  <si>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</si>
  <si>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</si>
  <si>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</si>
  <si>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</si>
  <si>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</si>
  <si>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</si>
  <si>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</si>
  <si>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</si>
  <si>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</si>
  <si>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</si>
  <si>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</si>
  <si>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</si>
  <si>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</si>
  <si>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</si>
  <si>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</si>
  <si>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</si>
  <si>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</si>
  <si>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</si>
  <si>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</si>
  <si>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</si>
  <si>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</si>
  <si>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</si>
  <si>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</si>
  <si>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</si>
  <si>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</si>
  <si>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</si>
  <si>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</si>
  <si>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</si>
  <si>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</si>
  <si>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</si>
  <si>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</si>
  <si>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</si>
  <si>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</si>
  <si>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</si>
  <si>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</si>
  <si>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</si>
  <si>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</si>
  <si>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</si>
  <si>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</si>
  <si>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</si>
  <si>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</si>
  <si>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</si>
  <si>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</si>
  <si>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</si>
  <si>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</si>
  <si>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</si>
  <si>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</si>
  <si>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</si>
  <si>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</si>
  <si>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</si>
  <si>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</si>
  <si>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</si>
  <si>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</si>
  <si>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</si>
  <si>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</si>
  <si>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</si>
  <si>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</si>
  <si>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</si>
  <si>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</si>
  <si>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</si>
  <si>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</si>
  <si>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</si>
  <si>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</si>
  <si>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</si>
  <si>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</si>
  <si>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</si>
  <si>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</si>
  <si>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</si>
  <si>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</si>
  <si>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</si>
  <si>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</si>
  <si>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</si>
  <si>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</si>
  <si>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</si>
  <si>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</si>
  <si>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</si>
  <si>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</si>
  <si>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</si>
  <si>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</si>
  <si>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</si>
  <si>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</si>
  <si>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</si>
  <si>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</si>
  <si>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</si>
  <si>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</si>
  <si>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</si>
  <si>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</si>
  <si>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</si>
  <si>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</si>
  <si>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</si>
  <si>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</si>
  <si>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</si>
  <si>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</si>
  <si>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</si>
  <si>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</si>
  <si>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</si>
  <si>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</si>
  <si>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</si>
  <si>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</si>
  <si>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</si>
  <si>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</si>
  <si>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</si>
  <si>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</si>
  <si>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</si>
  <si>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</si>
  <si>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</si>
  <si>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</si>
  <si>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</si>
  <si>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</si>
  <si>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</si>
  <si>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</si>
  <si>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</si>
  <si>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</si>
  <si>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</si>
  <si>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</si>
  <si>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</si>
  <si>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</si>
  <si>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</si>
  <si>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</si>
  <si>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</si>
  <si>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</si>
  <si>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</si>
  <si>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</si>
  <si>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</si>
  <si>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</si>
  <si>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</si>
  <si>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</si>
  <si>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</si>
  <si>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</si>
  <si>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</si>
  <si>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</si>
  <si>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</si>
  <si>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</si>
  <si>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</si>
  <si>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</si>
  <si>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</si>
  <si>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</si>
  <si>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</si>
  <si>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</si>
  <si>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</si>
  <si>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</si>
  <si>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</si>
  <si>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</si>
  <si>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</si>
  <si>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</si>
  <si>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</si>
  <si>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</si>
  <si>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</si>
  <si>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</si>
  <si>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</si>
  <si>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</si>
  <si>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</si>
  <si>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</si>
  <si>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</si>
  <si>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</si>
  <si>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</si>
  <si>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</si>
  <si>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</si>
  <si>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</si>
  <si>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</si>
  <si>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</si>
  <si>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</si>
  <si>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</si>
  <si>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</si>
  <si>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</si>
  <si>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</si>
  <si>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</si>
  <si>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</si>
  <si>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</si>
  <si>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</si>
  <si>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</si>
  <si>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</si>
  <si>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</si>
  <si>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</si>
  <si>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</si>
  <si>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</si>
  <si>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</si>
  <si>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</si>
  <si>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</si>
  <si>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</si>
  <si>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</si>
  <si>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</si>
  <si>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</si>
  <si>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</si>
  <si>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</si>
  <si>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</si>
  <si>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</si>
  <si>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</si>
  <si>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</si>
  <si>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</si>
  <si>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</si>
  <si>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</si>
  <si>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</si>
  <si>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</si>
  <si>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</si>
  <si>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</si>
  <si>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</si>
  <si>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</si>
  <si>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</si>
  <si>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</si>
  <si>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</si>
  <si>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</si>
  <si>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</si>
  <si>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</si>
  <si>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</si>
  <si>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</si>
  <si>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</si>
  <si>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</si>
  <si>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</si>
  <si>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</si>
  <si>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</si>
  <si>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</si>
  <si>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</si>
  <si>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</si>
  <si>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</si>
  <si>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</si>
  <si>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</si>
  <si>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</si>
  <si>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</si>
  <si>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</si>
  <si>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</si>
  <si>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</si>
  <si>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</si>
  <si>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</si>
  <si>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</si>
  <si>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</si>
  <si>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</si>
  <si>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</si>
  <si>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</si>
  <si>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</si>
  <si>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</si>
  <si>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</si>
  <si>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</si>
  <si>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</si>
  <si>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</si>
  <si>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</si>
  <si>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</si>
  <si>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</si>
  <si>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</si>
  <si>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</si>
  <si>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</si>
  <si>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</si>
  <si>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</si>
  <si>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</si>
  <si>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</si>
  <si>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</si>
  <si>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</si>
  <si>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</si>
  <si>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</si>
  <si>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</si>
  <si>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</si>
  <si>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</si>
  <si>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</si>
  <si>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</si>
  <si>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</si>
  <si>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</si>
  <si>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</si>
  <si>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</si>
  <si>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</si>
  <si>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</si>
  <si>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</si>
  <si>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</si>
  <si>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</si>
  <si>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</si>
  <si>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</si>
  <si>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</si>
  <si>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</si>
  <si>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</si>
  <si>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</si>
  <si>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</si>
  <si>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</si>
  <si>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</si>
  <si>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</si>
  <si>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</si>
  <si>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</si>
  <si>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</si>
  <si>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</si>
  <si>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</si>
  <si>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</si>
  <si>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</si>
  <si>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</si>
  <si>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</si>
  <si>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</si>
  <si>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</si>
  <si>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</si>
  <si>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</si>
  <si>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</si>
  <si>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</si>
  <si>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</si>
  <si>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</si>
  <si>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</si>
  <si>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</si>
  <si>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</si>
  <si>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</si>
  <si>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</si>
  <si>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</si>
  <si>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</si>
  <si>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</si>
  <si>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</si>
  <si>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</si>
  <si>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</si>
  <si>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</si>
  <si>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</si>
  <si>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</si>
  <si>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</si>
  <si>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</si>
  <si>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</si>
  <si>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</si>
  <si>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</si>
  <si>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</si>
  <si>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</si>
  <si>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</si>
  <si>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</si>
  <si>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</si>
  <si>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</si>
  <si>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</si>
  <si>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</si>
  <si>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</si>
  <si>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</si>
  <si>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</si>
  <si>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</si>
  <si>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</si>
  <si>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</si>
  <si>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</si>
  <si>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</si>
  <si>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</si>
  <si>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</si>
  <si>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</si>
  <si>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</si>
  <si>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</si>
  <si>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</si>
  <si>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</si>
  <si>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</si>
  <si>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</si>
  <si>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</si>
  <si>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</si>
  <si>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</si>
  <si>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</si>
  <si>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</si>
  <si>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</si>
  <si>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</si>
  <si>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</si>
  <si>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</si>
  <si>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</si>
  <si>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</si>
  <si>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</si>
  <si>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</si>
  <si>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</si>
  <si>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</si>
  <si>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</si>
  <si>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</si>
  <si>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</si>
  <si>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</si>
  <si>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</si>
  <si>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</si>
  <si>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</si>
  <si>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</si>
  <si>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</si>
  <si>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</si>
  <si>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</si>
  <si>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</si>
  <si>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</si>
  <si>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</si>
  <si>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</si>
  <si>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</si>
  <si>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</si>
  <si>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</si>
  <si>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</si>
  <si>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</si>
  <si>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</si>
  <si>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</si>
  <si>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</si>
  <si>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</si>
  <si>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</si>
  <si>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</si>
  <si>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</si>
  <si>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</si>
  <si>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</si>
  <si>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</si>
  <si>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</si>
  <si>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</si>
  <si>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</si>
  <si>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</si>
  <si>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</si>
  <si>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</si>
  <si>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</si>
  <si>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</si>
  <si>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</si>
  <si>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</si>
  <si>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</si>
  <si>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</si>
  <si>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</si>
  <si>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</si>
  <si>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</si>
  <si>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</si>
  <si>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</si>
  <si>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</si>
  <si>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</si>
  <si>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</si>
  <si>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</si>
  <si>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</si>
  <si>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</si>
  <si>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</si>
  <si>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</si>
  <si>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</si>
  <si>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</si>
  <si>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</si>
  <si>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</si>
  <si>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</si>
  <si>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</si>
  <si>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</si>
  <si>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</si>
  <si>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</si>
  <si>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</si>
  <si>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</si>
  <si>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</si>
  <si>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</si>
  <si>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</si>
  <si>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</si>
  <si>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</si>
  <si>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</si>
  <si>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</si>
  <si>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</si>
  <si>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</si>
  <si>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</si>
  <si>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</si>
  <si>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</si>
  <si>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</si>
  <si>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</si>
  <si>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</si>
  <si>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</si>
  <si>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</si>
  <si>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</si>
  <si>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</si>
  <si>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</si>
  <si>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</si>
  <si>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</si>
  <si>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</si>
  <si>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</si>
  <si>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</si>
  <si>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</si>
  <si>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</si>
  <si>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</si>
  <si>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</si>
  <si>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</si>
  <si>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</si>
  <si>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</si>
  <si>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</si>
  <si>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</si>
  <si>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</si>
  <si>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</si>
  <si>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</si>
  <si>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</si>
  <si>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</si>
  <si>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</si>
  <si>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</si>
  <si>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</si>
  <si>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</si>
  <si>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</si>
  <si>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</si>
  <si>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</si>
  <si>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</si>
  <si>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</si>
  <si>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</si>
  <si>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</si>
  <si>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</si>
  <si>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</si>
  <si>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</si>
  <si>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</si>
  <si>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</si>
  <si>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</si>
  <si>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</si>
  <si>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</si>
  <si>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</si>
  <si>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</si>
  <si>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</si>
  <si>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</si>
  <si>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</si>
  <si>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</si>
  <si>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</si>
  <si>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</si>
  <si>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</si>
  <si>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</si>
  <si>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</si>
  <si>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</si>
  <si>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</si>
  <si>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</si>
  <si>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</si>
  <si>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</si>
  <si>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</si>
  <si>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</si>
  <si>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</si>
  <si>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</si>
  <si>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</si>
  <si>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</si>
  <si>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</si>
  <si>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</si>
  <si>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</si>
  <si>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</si>
  <si>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</si>
  <si>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</si>
  <si>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</si>
  <si>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</si>
  <si>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</si>
  <si>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</si>
  <si>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</si>
  <si>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</si>
  <si>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</si>
  <si>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</si>
  <si>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</si>
  <si>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</si>
  <si>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</si>
  <si>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</si>
  <si>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</si>
  <si>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</si>
  <si>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</si>
  <si>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</si>
  <si>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</si>
  <si>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</si>
  <si>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</si>
  <si>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</si>
  <si>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</si>
  <si>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</si>
  <si>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</si>
  <si>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</si>
  <si>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</si>
  <si>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</si>
  <si>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</si>
  <si>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</si>
  <si>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</si>
  <si>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</si>
  <si>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</si>
  <si>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</si>
  <si>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</si>
  <si>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</si>
  <si>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</si>
  <si>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</si>
  <si>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</si>
  <si>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</si>
  <si>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</si>
  <si>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</si>
  <si>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</si>
  <si>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</si>
  <si>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</si>
  <si>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</si>
  <si>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</si>
  <si>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</si>
  <si>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</si>
  <si>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</si>
  <si>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</si>
  <si>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</si>
  <si>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</si>
  <si>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</si>
  <si>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</si>
  <si>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</si>
  <si>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</si>
  <si>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</si>
  <si>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</si>
  <si>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</si>
  <si>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</si>
  <si>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</si>
  <si>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</si>
  <si>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</si>
  <si>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</si>
  <si>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</si>
  <si>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</si>
  <si>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</si>
  <si>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</si>
  <si>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</si>
  <si>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</si>
  <si>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</si>
  <si>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</si>
  <si>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</si>
  <si>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</si>
  <si>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</si>
  <si>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</si>
  <si>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</si>
  <si>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</si>
  <si>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</si>
  <si>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</si>
  <si>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</si>
  <si>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</si>
  <si>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</si>
  <si>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</si>
  <si>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</si>
  <si>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</si>
  <si>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</si>
  <si>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</si>
  <si>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</si>
  <si>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</si>
  <si>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</si>
  <si>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</si>
  <si>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</si>
  <si>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</si>
  <si>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</si>
  <si>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</si>
  <si>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</si>
  <si>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</si>
  <si>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</si>
  <si>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</si>
  <si>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</si>
  <si>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</si>
  <si>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</si>
  <si>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</si>
  <si>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</si>
  <si>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</si>
  <si>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</si>
  <si>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</si>
  <si>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</si>
  <si>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</si>
  <si>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</si>
  <si>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</si>
  <si>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</si>
  <si>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</si>
  <si>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</si>
  <si>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</si>
  <si>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</si>
  <si>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</si>
  <si>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</si>
  <si>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</si>
  <si>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</si>
  <si>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</si>
  <si>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</si>
  <si>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</si>
  <si>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</si>
  <si>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</si>
  <si>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</si>
  <si>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</si>
  <si>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</si>
  <si>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</si>
  <si>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</si>
  <si>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</si>
  <si>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</si>
  <si>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</si>
  <si>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</si>
  <si>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</si>
  <si>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</si>
  <si>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</si>
  <si>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</si>
  <si>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</si>
  <si>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</si>
  <si>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</si>
  <si>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</si>
  <si>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</si>
  <si>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</si>
  <si>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</si>
  <si>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</si>
  <si>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</si>
  <si>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</si>
  <si>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</si>
  <si>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</si>
  <si>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</si>
  <si>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</si>
  <si>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</si>
  <si>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</si>
  <si>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</si>
  <si>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</si>
  <si>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</si>
  <si>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</si>
  <si>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</si>
  <si>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</si>
  <si>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</si>
  <si>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</si>
  <si>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</si>
  <si>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</si>
  <si>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</si>
  <si>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</si>
  <si>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</si>
  <si>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</si>
  <si>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</si>
  <si>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</si>
  <si>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</si>
  <si>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</si>
  <si>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</si>
  <si>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</si>
  <si>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</si>
  <si>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</si>
  <si>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</si>
  <si>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</si>
  <si>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</si>
  <si>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</si>
  <si>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</si>
  <si>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</si>
  <si>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</si>
  <si>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</si>
  <si>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</si>
  <si>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</si>
  <si>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</si>
  <si>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</si>
  <si>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</si>
  <si>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</si>
  <si>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</si>
  <si>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</si>
  <si>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</si>
  <si>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</si>
  <si>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</si>
  <si>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</si>
  <si>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</si>
  <si>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</si>
  <si>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</si>
  <si>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</si>
  <si>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</si>
  <si>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</si>
  <si>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</si>
  <si>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</si>
  <si>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</si>
  <si>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</si>
  <si>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</si>
  <si>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</si>
  <si>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</si>
  <si>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</si>
  <si>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</si>
  <si>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</si>
  <si>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</si>
  <si>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</si>
  <si>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</si>
  <si>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</si>
  <si>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</si>
  <si>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</si>
  <si>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</si>
  <si>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</si>
  <si>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</si>
  <si>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</si>
  <si>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</si>
  <si>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</si>
  <si>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</si>
  <si>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</si>
  <si>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</si>
  <si>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</si>
  <si>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</si>
  <si>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</si>
  <si>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</si>
  <si>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</si>
  <si>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</si>
  <si>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</si>
  <si>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</si>
  <si>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</si>
  <si>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</si>
  <si>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</si>
  <si>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</si>
  <si>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</si>
  <si>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</si>
  <si>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</si>
  <si>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</si>
  <si>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</si>
  <si>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</si>
  <si>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</si>
  <si>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</si>
  <si>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</si>
  <si>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</si>
  <si>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</si>
  <si>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</si>
  <si>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</si>
  <si>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</si>
  <si>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</si>
  <si>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</si>
  <si>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</si>
  <si>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</si>
  <si>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</si>
  <si>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</si>
  <si>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</si>
  <si>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</si>
  <si>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</si>
  <si>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</si>
  <si>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</si>
  <si>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</si>
  <si>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</si>
  <si>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</si>
  <si>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</si>
  <si>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</si>
  <si>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</si>
  <si>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</si>
  <si>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</si>
  <si>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</si>
  <si>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</si>
  <si>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</si>
  <si>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</si>
  <si>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</si>
  <si>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</si>
  <si>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</si>
  <si>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</si>
  <si>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</si>
  <si>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</si>
  <si>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</si>
  <si>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</si>
  <si>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</si>
  <si>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</si>
  <si>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</si>
  <si>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</si>
  <si>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</si>
  <si>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</si>
  <si>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</si>
  <si>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</si>
  <si>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</si>
  <si>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</si>
  <si>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</si>
  <si>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</si>
  <si>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</si>
  <si>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</si>
  <si>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</si>
  <si>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</si>
  <si>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</si>
  <si>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</si>
  <si>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</si>
  <si>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</si>
  <si>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</si>
  <si>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</si>
  <si>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</si>
  <si>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</si>
  <si>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</si>
  <si>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</si>
  <si>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</si>
  <si>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</si>
  <si>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</si>
  <si>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</si>
  <si>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</si>
  <si>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</si>
  <si>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</si>
  <si>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</si>
  <si>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</si>
  <si>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</si>
  <si>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</si>
  <si>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</si>
  <si>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</si>
  <si>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</si>
  <si>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</si>
  <si>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</si>
  <si>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</si>
  <si>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</si>
  <si>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</si>
  <si>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</si>
  <si>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</si>
  <si>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</si>
  <si>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</si>
  <si>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</si>
  <si>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</si>
  <si>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</si>
  <si>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</si>
  <si>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</si>
  <si>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</si>
  <si>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</si>
  <si>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</si>
  <si>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</si>
  <si>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</si>
  <si>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</si>
  <si>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</si>
  <si>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</si>
  <si>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</si>
  <si>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</si>
  <si>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</si>
  <si>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</si>
  <si>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</si>
  <si>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</si>
  <si>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</si>
  <si>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</si>
  <si>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</si>
  <si>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</si>
  <si>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</si>
  <si>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</si>
  <si>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</si>
  <si>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</si>
  <si>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</si>
  <si>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</si>
  <si>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</si>
  <si>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</si>
  <si>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</si>
  <si>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</si>
  <si>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</si>
  <si>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</si>
  <si>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</si>
  <si>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</si>
  <si>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</si>
  <si>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</si>
  <si>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</si>
  <si>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</si>
  <si>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</si>
  <si>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</si>
  <si>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</si>
  <si>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</si>
  <si>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</si>
  <si>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</si>
  <si>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</si>
  <si>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</si>
  <si>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</si>
  <si>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</si>
  <si>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</si>
  <si>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</si>
  <si>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</si>
  <si>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</si>
  <si>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</si>
  <si>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</si>
  <si>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</si>
  <si>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</si>
  <si>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</si>
  <si>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</si>
  <si>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</si>
  <si>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</si>
  <si>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</si>
  <si>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</si>
  <si>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</si>
  <si>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</si>
  <si>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</si>
  <si>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</si>
  <si>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</si>
  <si>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</si>
  <si>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</si>
  <si>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</si>
  <si>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</si>
  <si>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</si>
  <si>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</si>
  <si>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</si>
  <si>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</si>
  <si>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</si>
  <si>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</si>
  <si>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</si>
  <si>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</si>
  <si>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</si>
  <si>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</si>
  <si>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</si>
  <si>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</si>
  <si>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</si>
  <si>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</si>
  <si>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</si>
  <si>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</si>
  <si>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</si>
  <si>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</si>
  <si>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</si>
  <si>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</si>
  <si>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</si>
  <si>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</si>
  <si>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</si>
  <si>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</si>
  <si>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</si>
  <si>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</si>
  <si>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</si>
  <si>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</si>
  <si>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</si>
  <si>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</si>
  <si>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</si>
  <si>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</si>
  <si>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</si>
  <si>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</si>
  <si>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</si>
  <si>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</si>
  <si>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</si>
  <si>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</si>
  <si>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</si>
  <si>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</si>
  <si>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</si>
  <si>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</si>
  <si>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</si>
  <si>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</si>
  <si>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</si>
  <si>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</si>
  <si>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</si>
  <si>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</si>
  <si>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</si>
  <si>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</si>
  <si>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</si>
  <si>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</si>
  <si>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</si>
  <si>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</si>
  <si>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</si>
  <si>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</si>
  <si>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</si>
  <si>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</si>
  <si>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</si>
  <si>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</si>
  <si>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</si>
  <si>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</si>
  <si>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</si>
  <si>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</si>
  <si>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</si>
  <si>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</si>
  <si>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</si>
  <si>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</si>
  <si>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</si>
  <si>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</si>
  <si>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</si>
  <si>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</si>
  <si>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</si>
  <si>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</si>
  <si>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</si>
  <si>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</si>
  <si>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</si>
  <si>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</si>
  <si>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</si>
  <si>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</si>
  <si>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</si>
  <si>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</si>
  <si>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</si>
  <si>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</si>
  <si>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</si>
  <si>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</si>
  <si>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</si>
  <si>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</si>
  <si>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</si>
  <si>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</si>
  <si>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</si>
  <si>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</si>
  <si>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</si>
  <si>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</si>
  <si>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</si>
  <si>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</si>
  <si>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</si>
  <si>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</si>
  <si>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</si>
  <si>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</si>
  <si>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</si>
  <si>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</si>
  <si>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</si>
  <si>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</si>
  <si>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</si>
  <si>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</si>
  <si>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</si>
  <si>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</si>
  <si>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</si>
  <si>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</si>
  <si>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</si>
  <si>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</si>
  <si>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</si>
  <si>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</si>
  <si>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</si>
  <si>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</si>
  <si>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</si>
  <si>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</si>
  <si>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</si>
  <si>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</si>
  <si>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</si>
  <si>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</si>
  <si>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</si>
  <si>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</si>
  <si>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</si>
  <si>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</si>
  <si>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</si>
  <si>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</si>
  <si>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</si>
  <si>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</si>
  <si>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</si>
  <si>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</si>
  <si>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</si>
  <si>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</si>
  <si>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</si>
  <si>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</si>
  <si>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</si>
  <si>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</si>
  <si>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</si>
  <si>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</si>
  <si>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</si>
  <si>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</si>
  <si>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</si>
  <si>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</si>
  <si>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</si>
  <si>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</si>
  <si>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</si>
  <si>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</si>
  <si>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</si>
  <si>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</si>
  <si>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</si>
  <si>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</si>
  <si>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</si>
  <si>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</si>
  <si>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</si>
  <si>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</si>
  <si>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</si>
  <si>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</si>
  <si>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</si>
  <si>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</si>
  <si>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</si>
  <si>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</si>
  <si>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</si>
  <si>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</si>
  <si>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</si>
  <si>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</si>
  <si>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</si>
  <si>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</si>
  <si>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</si>
  <si>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</si>
  <si>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</si>
  <si>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</si>
  <si>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</si>
  <si>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</si>
  <si>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</si>
  <si>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</si>
  <si>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</si>
  <si>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</si>
  <si>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</si>
  <si>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</si>
  <si>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</si>
  <si>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</si>
  <si>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</si>
  <si>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</si>
  <si>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</si>
  <si>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</si>
  <si>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</si>
  <si>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</si>
  <si>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</si>
  <si>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</si>
  <si>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</si>
  <si>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</si>
  <si>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</si>
  <si>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</si>
  <si>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</si>
  <si>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</si>
  <si>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</si>
  <si>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</si>
  <si>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</si>
  <si>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</si>
  <si>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</si>
  <si>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</si>
  <si>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</si>
  <si>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</si>
  <si>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</si>
  <si>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</si>
  <si>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</si>
  <si>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</si>
  <si>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</si>
  <si>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</si>
  <si>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</si>
  <si>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</si>
  <si>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</si>
  <si>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</si>
  <si>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</si>
  <si>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</si>
  <si>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</si>
  <si>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</si>
  <si>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</si>
  <si>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</si>
  <si>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</si>
  <si>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</si>
  <si>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</si>
  <si>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</si>
  <si>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</si>
  <si>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</si>
  <si>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</si>
  <si>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</si>
  <si>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</si>
  <si>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</si>
  <si>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</si>
  <si>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</si>
  <si>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</si>
  <si>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</si>
  <si>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</si>
  <si>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</si>
  <si>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</si>
  <si>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</si>
  <si>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</si>
  <si>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</si>
  <si>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</si>
  <si>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</si>
  <si>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</si>
  <si>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</si>
  <si>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</si>
  <si>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</si>
  <si>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</si>
  <si>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</si>
  <si>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</si>
  <si>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</si>
  <si>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</si>
  <si>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</si>
  <si>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</si>
  <si>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</si>
  <si>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</si>
  <si>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</si>
  <si>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</si>
  <si>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</si>
  <si>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</si>
  <si>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</si>
  <si>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</si>
  <si>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</si>
  <si>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</si>
  <si>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</si>
  <si>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</si>
  <si>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</si>
  <si>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</si>
  <si>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</si>
  <si>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</si>
  <si>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</si>
  <si>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</si>
  <si>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</si>
  <si>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</si>
  <si>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</si>
  <si>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</si>
  <si>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</si>
  <si>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</si>
  <si>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</si>
  <si>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</si>
  <si>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</si>
  <si>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</si>
  <si>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</si>
  <si>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</si>
  <si>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</si>
  <si>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</si>
  <si>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</si>
  <si>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</si>
  <si>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</si>
  <si>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</si>
  <si>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</si>
  <si>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</si>
  <si>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</si>
  <si>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</si>
  <si>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</si>
  <si>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</si>
  <si>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</si>
  <si>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</si>
  <si>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</si>
  <si>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</si>
  <si>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</si>
  <si>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</si>
  <si>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</si>
  <si>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</si>
  <si>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</si>
  <si>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</si>
  <si>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</si>
  <si>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</si>
  <si>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</si>
  <si>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</si>
  <si>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</si>
  <si>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</si>
  <si>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</si>
  <si>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</si>
  <si>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</si>
  <si>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</si>
  <si>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</si>
  <si>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</si>
  <si>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</si>
  <si>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</si>
  <si>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</si>
  <si>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</si>
  <si>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</si>
  <si>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</si>
  <si>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</si>
  <si>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</si>
  <si>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</si>
  <si>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</si>
  <si>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</si>
  <si>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</si>
  <si>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</si>
  <si>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</si>
  <si>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</si>
  <si>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</si>
  <si>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</si>
  <si>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</si>
  <si>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</si>
  <si>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</si>
  <si>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</si>
  <si>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</si>
  <si>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</si>
  <si>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</si>
  <si>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</si>
  <si>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</si>
  <si>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</si>
  <si>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</si>
  <si>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</si>
  <si>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</si>
  <si>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</si>
  <si>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</si>
  <si>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</si>
  <si>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</si>
  <si>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</si>
  <si>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</si>
  <si>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</si>
  <si>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</si>
  <si>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</si>
  <si>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</si>
  <si>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</si>
  <si>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</si>
  <si>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</si>
  <si>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</si>
  <si>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</si>
  <si>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</si>
  <si>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</si>
  <si>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</si>
  <si>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</si>
  <si>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</si>
  <si>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</si>
  <si>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</si>
  <si>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</si>
  <si>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</si>
  <si>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</si>
  <si>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</si>
  <si>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</si>
  <si>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</si>
  <si>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</si>
  <si>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</si>
  <si>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</si>
  <si>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</si>
  <si>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</si>
  <si>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</si>
  <si>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</si>
  <si>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</si>
  <si>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</si>
  <si>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</si>
  <si>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</si>
  <si>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</si>
  <si>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</si>
  <si>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</si>
  <si>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</si>
  <si>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</si>
  <si>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</si>
  <si>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</si>
  <si>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</si>
  <si>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</si>
  <si>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</si>
  <si>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</si>
  <si>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</si>
  <si>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</si>
  <si>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</si>
  <si>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</si>
  <si>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</si>
  <si>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</si>
  <si>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</si>
  <si>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</si>
  <si>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</si>
  <si>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</si>
  <si>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</si>
  <si>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</si>
  <si>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</si>
  <si>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</si>
  <si>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</si>
  <si>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</si>
  <si>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</si>
  <si>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</si>
  <si>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</si>
  <si>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</si>
  <si>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</si>
  <si>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</si>
  <si>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</si>
  <si>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</si>
  <si>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</si>
  <si>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</si>
  <si>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</si>
  <si>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</si>
  <si>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</si>
  <si>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</si>
  <si>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</si>
  <si>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</si>
  <si>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</si>
  <si>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</si>
  <si>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</si>
  <si>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</si>
  <si>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</si>
  <si>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</si>
  <si>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</si>
  <si>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</si>
  <si>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</si>
  <si>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</si>
  <si>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</si>
  <si>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</si>
  <si>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</si>
  <si>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</si>
  <si>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</si>
  <si>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</si>
  <si>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</si>
  <si>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</si>
  <si>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</si>
  <si>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</si>
  <si>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</si>
  <si>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</si>
  <si>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</si>
  <si>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</si>
  <si>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</si>
  <si>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</si>
  <si>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</si>
  <si>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</si>
  <si>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</si>
  <si>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</si>
  <si>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</si>
  <si>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</si>
  <si>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</si>
  <si>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</si>
  <si>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</si>
  <si>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</si>
  <si>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</si>
  <si>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</si>
  <si>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</si>
  <si>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</si>
  <si>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</si>
  <si>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</si>
  <si>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</si>
  <si>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</si>
  <si>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</si>
  <si>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</si>
  <si>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</si>
  <si>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</si>
  <si>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</si>
  <si>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</si>
  <si>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</si>
  <si>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</si>
  <si>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</si>
  <si>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</si>
  <si>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</si>
  <si>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</si>
  <si>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</si>
  <si>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</si>
  <si>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</si>
  <si>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</si>
  <si>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</si>
  <si>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</si>
  <si>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</si>
  <si>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</si>
  <si>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</si>
  <si>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</si>
  <si>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</si>
  <si>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</si>
  <si>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</si>
  <si>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</si>
  <si>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</si>
  <si>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</si>
  <si>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</si>
  <si>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</si>
  <si>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</si>
  <si>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</si>
  <si>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</si>
  <si>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</si>
  <si>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</si>
  <si>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</si>
  <si>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</si>
  <si>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</si>
  <si>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</si>
  <si>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</si>
  <si>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</si>
  <si>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</si>
  <si>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</si>
  <si>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</si>
  <si>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</si>
  <si>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</si>
  <si>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</si>
  <si>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</si>
  <si>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</si>
  <si>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</si>
  <si>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</si>
  <si>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</si>
  <si>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</si>
  <si>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</si>
  <si>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</si>
  <si>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</si>
  <si>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</si>
  <si>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</si>
  <si>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</si>
  <si>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</si>
  <si>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</si>
  <si>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</si>
  <si>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</si>
  <si>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</si>
  <si>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</si>
  <si>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</si>
  <si>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</si>
  <si>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</si>
  <si>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</si>
  <si>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</si>
  <si>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</si>
  <si>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</si>
  <si>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</si>
  <si>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</si>
  <si>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</si>
  <si>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</si>
  <si>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</si>
  <si>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</si>
  <si>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</si>
  <si>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</si>
  <si>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</si>
  <si>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</si>
  <si>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</si>
  <si>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</si>
  <si>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</si>
  <si>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</si>
  <si>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</si>
  <si>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</si>
  <si>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</si>
  <si>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</si>
  <si>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</si>
  <si>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</si>
  <si>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</si>
  <si>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</si>
  <si>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</si>
  <si>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</si>
  <si>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</si>
  <si>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</si>
  <si>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</si>
  <si>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</si>
  <si>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</si>
  <si>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</si>
  <si>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</si>
  <si>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</si>
  <si>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</si>
  <si>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</si>
  <si>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</si>
  <si>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</si>
  <si>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</si>
  <si>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</si>
  <si>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</si>
  <si>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</si>
  <si>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</si>
  <si>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</si>
  <si>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</si>
  <si>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</si>
  <si>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</si>
  <si>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</si>
  <si>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</si>
  <si>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</si>
  <si>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</si>
  <si>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</si>
  <si>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</si>
  <si>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</si>
  <si>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</si>
  <si>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</si>
  <si>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</si>
  <si>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</si>
  <si>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</si>
  <si>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</si>
  <si>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</si>
  <si>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</si>
  <si>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</si>
  <si>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</si>
  <si>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</si>
  <si>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</si>
  <si>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</si>
  <si>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</si>
  <si>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</si>
  <si>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</si>
  <si>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</si>
  <si>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</si>
  <si>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</si>
  <si>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</si>
  <si>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</si>
  <si>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</si>
  <si>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</si>
  <si>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</si>
  <si>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</si>
  <si>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</si>
  <si>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</si>
  <si>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</si>
  <si>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</si>
  <si>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</si>
  <si>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</si>
  <si>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</si>
  <si>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</si>
  <si>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</si>
  <si>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</si>
  <si>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</si>
  <si>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</si>
  <si>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</si>
  <si>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</si>
  <si>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</si>
  <si>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</si>
  <si>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</si>
  <si>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</si>
  <si>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</si>
  <si>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</si>
  <si>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</si>
  <si>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</si>
  <si>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</si>
  <si>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</si>
  <si>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</si>
  <si>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</si>
  <si>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</si>
  <si>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</si>
  <si>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</si>
  <si>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</si>
  <si>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</si>
  <si>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</si>
  <si>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</si>
  <si>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</si>
  <si>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</si>
  <si>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</si>
  <si>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</si>
  <si>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</si>
  <si>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</si>
  <si>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</si>
  <si>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</si>
  <si>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</si>
  <si>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</si>
  <si>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</si>
  <si>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</si>
  <si>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</si>
  <si>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</si>
  <si>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</si>
  <si>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</si>
  <si>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</si>
  <si>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</si>
  <si>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</si>
  <si>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</si>
  <si>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</si>
  <si>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</si>
  <si>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</si>
  <si>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</si>
  <si>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</si>
  <si>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</si>
  <si>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</si>
  <si>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</si>
  <si>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</si>
  <si>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</si>
  <si>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</si>
  <si>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</si>
  <si>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</si>
  <si>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</si>
  <si>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</si>
  <si>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</si>
  <si>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</si>
  <si>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</si>
  <si>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</si>
  <si>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</si>
  <si>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</si>
  <si>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</si>
  <si>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</si>
  <si>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</si>
  <si>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</si>
  <si>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</si>
  <si>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</si>
  <si>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</si>
  <si>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</si>
  <si>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</si>
  <si>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</si>
  <si>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</si>
  <si>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</si>
  <si>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</si>
  <si>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</si>
  <si>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</si>
  <si>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</si>
  <si>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</si>
  <si>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</si>
  <si>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</si>
  <si>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</si>
  <si>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</si>
  <si>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</si>
  <si>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</si>
  <si>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</si>
  <si>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</si>
  <si>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</si>
  <si>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</si>
  <si>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</si>
  <si>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</si>
  <si>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</si>
  <si>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</si>
  <si>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</si>
  <si>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</si>
  <si>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</si>
  <si>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</si>
  <si>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</si>
  <si>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</si>
  <si>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</si>
  <si>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</si>
  <si>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</si>
  <si>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</si>
  <si>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</si>
  <si>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</si>
  <si>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</si>
  <si>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</si>
  <si>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</si>
  <si>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</si>
  <si>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</si>
  <si>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</si>
  <si>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</si>
  <si>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</si>
  <si>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</si>
  <si>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</si>
  <si>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</si>
  <si>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</si>
  <si>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</si>
  <si>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</si>
  <si>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</si>
  <si>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</si>
  <si>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</si>
  <si>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</si>
  <si>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</si>
  <si>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</si>
  <si>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</si>
  <si>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</si>
  <si>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</si>
  <si>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</si>
  <si>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</si>
  <si>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</si>
  <si>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</si>
  <si>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</si>
  <si>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</si>
  <si>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</si>
  <si>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</si>
  <si>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</si>
  <si>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</si>
  <si>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</si>
  <si>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</si>
  <si>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</si>
  <si>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</si>
  <si>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</si>
  <si>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</si>
  <si>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</si>
  <si>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</si>
  <si>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</si>
  <si>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</si>
  <si>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</si>
  <si>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</si>
  <si>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</si>
  <si>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</si>
  <si>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</si>
  <si>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</si>
  <si>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</si>
  <si>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</si>
  <si>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</si>
  <si>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</si>
  <si>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</si>
  <si>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</si>
  <si>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</si>
  <si>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</si>
  <si>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</si>
  <si>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</si>
  <si>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</si>
  <si>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</si>
  <si>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</si>
  <si>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</si>
  <si>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</si>
  <si>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</si>
  <si>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</si>
  <si>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</si>
  <si>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</si>
  <si>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</si>
  <si>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</si>
  <si>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</si>
  <si>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</si>
  <si>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</si>
  <si>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</si>
  <si>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</si>
  <si>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</si>
  <si>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</si>
  <si>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</si>
  <si>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</si>
  <si>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</si>
  <si>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</si>
  <si>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</si>
  <si>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</si>
  <si>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</si>
  <si>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</si>
  <si>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</si>
  <si>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</si>
  <si>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</si>
  <si>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</si>
  <si>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</si>
  <si>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</si>
  <si>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</si>
  <si>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</si>
  <si>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</si>
  <si>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</si>
  <si>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</si>
  <si>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</si>
  <si>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</si>
  <si>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</si>
  <si>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</si>
  <si>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</si>
  <si>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</si>
  <si>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</si>
  <si>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</si>
  <si>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</si>
  <si>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</si>
  <si>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</si>
  <si>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</si>
  <si>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</si>
  <si>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</si>
  <si>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</si>
  <si>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</si>
  <si>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</si>
  <si>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</si>
  <si>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</si>
  <si>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</si>
  <si>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</si>
  <si>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</si>
  <si>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</si>
  <si>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</si>
  <si>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</si>
  <si>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</si>
  <si>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</si>
  <si>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</si>
  <si>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</si>
  <si>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</si>
  <si>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</si>
  <si>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</si>
  <si>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</si>
  <si>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</si>
  <si>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</si>
  <si>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</si>
  <si>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</si>
  <si>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</si>
  <si>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</si>
  <si>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</si>
  <si>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</si>
  <si>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</si>
  <si>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</si>
  <si>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</si>
  <si>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</si>
  <si>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</si>
  <si>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</si>
  <si>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</si>
  <si>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</si>
  <si>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</si>
  <si>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</si>
  <si>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</si>
  <si>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</si>
  <si>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</si>
  <si>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</si>
  <si>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</si>
  <si>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</si>
  <si>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</si>
  <si>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</si>
  <si>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</si>
  <si>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</si>
  <si>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</si>
  <si>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</si>
  <si>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</si>
  <si>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</si>
  <si>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</si>
  <si>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</si>
  <si>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</si>
  <si>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</si>
  <si>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</si>
  <si>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</si>
  <si>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</si>
  <si>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</si>
  <si>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</si>
  <si>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</si>
  <si>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</si>
  <si>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</si>
  <si>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</si>
  <si>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</si>
  <si>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</si>
  <si>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</si>
  <si>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</si>
  <si>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</si>
  <si>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</si>
  <si>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</si>
  <si>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</si>
  <si>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</si>
  <si>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</si>
  <si>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</si>
  <si>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</si>
  <si>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</si>
  <si>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</si>
  <si>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</si>
  <si>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</si>
  <si>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</si>
  <si>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</si>
  <si>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</si>
  <si>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</si>
  <si>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</si>
  <si>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</si>
  <si>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</si>
  <si>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</si>
  <si>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</si>
  <si>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</si>
  <si>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</si>
  <si>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</si>
  <si>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</si>
  <si>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</si>
  <si>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</si>
  <si>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</si>
  <si>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</si>
  <si>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</si>
  <si>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</si>
  <si>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</si>
  <si>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</si>
  <si>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</si>
  <si>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</si>
  <si>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</si>
  <si>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</si>
  <si>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</si>
  <si>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</si>
  <si>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</si>
  <si>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</si>
  <si>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</si>
  <si>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</si>
  <si>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</si>
  <si>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</si>
  <si>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</si>
  <si>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</si>
  <si>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</si>
  <si>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</si>
  <si>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</si>
  <si>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</si>
  <si>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</si>
  <si>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</si>
  <si>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</si>
  <si>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</si>
  <si>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</si>
  <si>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</si>
  <si>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</si>
  <si>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</si>
  <si>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</si>
  <si>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</si>
  <si>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</si>
  <si>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</si>
  <si>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</si>
  <si>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</si>
  <si>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</si>
  <si>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</si>
  <si>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</si>
  <si>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</si>
  <si>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</si>
  <si>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</si>
  <si>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</si>
  <si>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</si>
  <si>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</si>
  <si>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</si>
  <si>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</si>
  <si>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</si>
  <si>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</si>
  <si>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</si>
  <si>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</si>
  <si>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</si>
  <si>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</si>
  <si>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</si>
  <si>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</si>
  <si>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</si>
  <si>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</si>
  <si>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</si>
  <si>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</si>
  <si>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</si>
  <si>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</si>
  <si>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</si>
  <si>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</si>
  <si>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</si>
  <si>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</si>
  <si>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</si>
  <si>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</si>
  <si>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</si>
  <si>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</si>
  <si>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</si>
  <si>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</si>
  <si>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</si>
  <si>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</si>
  <si>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</si>
  <si>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</si>
  <si>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</si>
  <si>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</si>
  <si>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</si>
  <si>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</si>
  <si>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</si>
  <si>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</si>
  <si>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</si>
  <si>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</si>
  <si>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</si>
  <si>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</si>
  <si>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</si>
  <si>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</si>
  <si>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</si>
  <si>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</si>
  <si>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</si>
  <si>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</si>
  <si>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</si>
  <si>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</si>
  <si>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</si>
  <si>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</si>
  <si>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</si>
  <si>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</si>
  <si>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</si>
  <si>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</si>
  <si>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</si>
  <si>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</si>
  <si>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</si>
  <si>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</si>
  <si>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</si>
  <si>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</si>
  <si>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</si>
  <si>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</si>
  <si>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</si>
  <si>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</si>
  <si>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</si>
  <si>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</si>
  <si>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</si>
  <si>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</si>
  <si>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</si>
  <si>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</si>
  <si>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</si>
  <si>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</si>
  <si>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</si>
  <si>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</si>
  <si>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</si>
  <si>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</si>
  <si>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</si>
  <si>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</si>
  <si>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</si>
  <si>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</si>
  <si>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</si>
  <si>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</si>
  <si>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</si>
  <si>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</si>
  <si>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</si>
  <si>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</si>
  <si>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</si>
  <si>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</si>
  <si>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</si>
  <si>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</si>
  <si>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</si>
  <si>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</si>
  <si>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</si>
  <si>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</si>
  <si>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</si>
  <si>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</si>
  <si>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</si>
  <si>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</si>
  <si>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</si>
  <si>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</si>
  <si>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</si>
  <si>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</si>
  <si>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</si>
  <si>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</si>
  <si>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</si>
  <si>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</si>
  <si>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</si>
  <si>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</si>
  <si>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</si>
  <si>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</si>
  <si>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</si>
  <si>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</si>
  <si>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</si>
  <si>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</si>
  <si>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</si>
  <si>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</si>
  <si>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</si>
  <si>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</si>
  <si>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</si>
  <si>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</si>
  <si>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</si>
  <si>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</si>
  <si>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</si>
  <si>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</si>
  <si>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</si>
  <si>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</si>
  <si>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</si>
  <si>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</si>
  <si>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</si>
  <si>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</si>
  <si>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</si>
  <si>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</si>
  <si>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</si>
  <si>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</si>
  <si>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</si>
  <si>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</si>
  <si>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</si>
  <si>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</si>
  <si>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</si>
  <si>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</si>
  <si>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</si>
  <si>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</si>
  <si>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</si>
  <si>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</si>
  <si>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</si>
  <si>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</si>
  <si>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</si>
  <si>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</si>
  <si>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</si>
  <si>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</si>
  <si>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</si>
  <si>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</si>
  <si>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</si>
  <si>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</si>
  <si>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</si>
  <si>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</si>
  <si>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</si>
  <si>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</si>
  <si>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</si>
  <si>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</si>
  <si>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</si>
  <si>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</si>
  <si>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</si>
  <si>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</si>
  <si>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</si>
  <si>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</si>
  <si>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</si>
  <si>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</si>
  <si>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</si>
  <si>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</si>
  <si>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</si>
  <si>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</si>
  <si>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</si>
  <si>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</si>
  <si>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</si>
  <si>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</si>
  <si>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</si>
  <si>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</si>
  <si>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</si>
  <si>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</si>
  <si>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</si>
  <si>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</si>
  <si>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</si>
  <si>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</si>
  <si>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</si>
  <si>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</si>
  <si>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</si>
  <si>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</si>
  <si>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</si>
  <si>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</si>
  <si>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</si>
  <si>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</si>
  <si>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</si>
  <si>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</si>
  <si>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</si>
  <si>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</si>
  <si>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</si>
  <si>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</si>
  <si>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</si>
  <si>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</si>
  <si>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</si>
  <si>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</si>
  <si>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</si>
  <si>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</si>
  <si>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</si>
  <si>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</si>
  <si>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</si>
  <si>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</si>
  <si>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</si>
  <si>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</si>
  <si>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</si>
  <si>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</si>
  <si>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</si>
  <si>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</si>
  <si>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</si>
  <si>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</si>
  <si>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</si>
  <si>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</si>
  <si>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</si>
  <si>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</si>
  <si>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</si>
  <si>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</si>
  <si>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</si>
  <si>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</si>
  <si>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</si>
  <si>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</si>
  <si>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</si>
  <si>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</si>
  <si>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</si>
  <si>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</si>
  <si>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</si>
  <si>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</si>
  <si>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</si>
  <si>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</si>
  <si>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</si>
  <si>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</si>
  <si>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</si>
  <si>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</si>
  <si>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</si>
  <si>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</si>
  <si>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</si>
  <si>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</si>
  <si>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</si>
  <si>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</si>
  <si>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</si>
  <si>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</si>
  <si>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</si>
  <si>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</si>
  <si>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</si>
  <si>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</si>
  <si>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</si>
  <si>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</si>
  <si>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</si>
  <si>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</si>
  <si>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</si>
  <si>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</si>
  <si>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</si>
  <si>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</si>
  <si>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</si>
  <si>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</si>
  <si>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</si>
  <si>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</si>
  <si>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</si>
  <si>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</si>
  <si>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</si>
  <si>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</si>
  <si>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</si>
  <si>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</si>
  <si>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</si>
  <si>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</si>
  <si>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</si>
  <si>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</si>
  <si>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</si>
  <si>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</si>
  <si>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</si>
  <si>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</si>
  <si>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</si>
  <si>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</si>
  <si>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</si>
  <si>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</si>
  <si>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</si>
  <si>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</si>
  <si>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</si>
  <si>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</si>
  <si>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</si>
  <si>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</si>
  <si>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</si>
  <si>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</si>
  <si>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</si>
  <si>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</si>
  <si>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</si>
  <si>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</si>
  <si>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</si>
  <si>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</si>
  <si>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</si>
  <si>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</si>
  <si>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</si>
  <si>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</si>
  <si>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</si>
  <si>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</si>
  <si>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</si>
  <si>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</si>
  <si>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</si>
  <si>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</si>
  <si>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</si>
  <si>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</si>
  <si>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</si>
  <si>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</si>
  <si>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</si>
  <si>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</si>
  <si>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</si>
  <si>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</si>
  <si>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</si>
  <si>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</si>
  <si>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</si>
  <si>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</si>
  <si>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</si>
  <si>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</si>
  <si>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</si>
  <si>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</si>
  <si>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</si>
  <si>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</si>
  <si>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</si>
  <si>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</si>
  <si>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</si>
  <si>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</si>
  <si>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</si>
  <si>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</si>
  <si>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</si>
  <si>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</si>
  <si>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</si>
  <si>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</si>
  <si>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</si>
  <si>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</si>
  <si>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</si>
  <si>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</si>
  <si>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</si>
  <si>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</si>
  <si>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</si>
  <si>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</si>
  <si>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</si>
  <si>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</si>
  <si>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</si>
  <si>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</si>
  <si>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</si>
  <si>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</si>
  <si>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</si>
  <si>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</si>
  <si>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</si>
  <si>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</si>
  <si>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</si>
  <si>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</si>
  <si>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</si>
  <si>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</si>
  <si>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</si>
  <si>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</si>
  <si>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</si>
  <si>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</si>
  <si>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</si>
  <si>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</si>
  <si>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</si>
  <si>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</si>
  <si>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</si>
  <si>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</si>
  <si>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</si>
  <si>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</si>
  <si>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</si>
  <si>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</si>
  <si>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</si>
  <si>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</si>
  <si>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</si>
  <si>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</si>
  <si>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</si>
  <si>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</si>
  <si>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</si>
  <si>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</si>
  <si>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</si>
  <si>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</si>
  <si>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</si>
  <si>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</si>
  <si>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</si>
  <si>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</si>
  <si>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</si>
  <si>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</si>
  <si>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</si>
  <si>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</si>
  <si>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</si>
  <si>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</si>
  <si>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</si>
  <si>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</si>
  <si>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</si>
  <si>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</si>
  <si>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</si>
  <si>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</si>
  <si>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</si>
  <si>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</si>
  <si>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</si>
  <si>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</si>
  <si>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</si>
  <si>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</si>
  <si>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</si>
  <si>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</si>
  <si>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</si>
  <si>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</si>
  <si>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</si>
  <si>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</si>
  <si>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</si>
  <si>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</si>
  <si>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</si>
  <si>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</si>
  <si>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</si>
  <si>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</si>
  <si>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</si>
  <si>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</si>
  <si>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</si>
  <si>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</si>
  <si>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</si>
  <si>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</si>
  <si>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</si>
  <si>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</si>
  <si>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</si>
  <si>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</si>
  <si>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</si>
  <si>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</si>
  <si>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</si>
  <si>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</si>
  <si>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</si>
  <si>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</si>
  <si>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</si>
  <si>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</si>
  <si>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</si>
  <si>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</si>
  <si>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</si>
  <si>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</si>
  <si>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</si>
  <si>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</si>
  <si>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</si>
  <si>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</si>
  <si>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</si>
  <si>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</si>
  <si>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</si>
  <si>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</si>
  <si>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</si>
  <si>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</si>
  <si>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</si>
  <si>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</si>
  <si>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</si>
  <si>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</si>
  <si>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</si>
  <si>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</si>
  <si>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</si>
  <si>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</si>
  <si>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</si>
  <si>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</si>
  <si>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</si>
  <si>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</si>
  <si>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</si>
  <si>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</si>
  <si>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</si>
  <si>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</si>
  <si>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</si>
  <si>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</si>
  <si>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</si>
  <si>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</si>
  <si>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</si>
  <si>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</si>
  <si>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</si>
  <si>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</si>
  <si>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</si>
  <si>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</si>
  <si>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</si>
  <si>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</si>
  <si>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</si>
  <si>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</si>
  <si>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</si>
  <si>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</si>
  <si>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</si>
  <si>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</si>
  <si>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</si>
  <si>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</si>
  <si>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</si>
  <si>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</si>
  <si>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</si>
  <si>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</si>
  <si>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</si>
  <si>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</si>
  <si>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</si>
  <si>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</si>
  <si>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</si>
  <si>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</si>
  <si>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</si>
  <si>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</si>
  <si>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</si>
  <si>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</si>
  <si>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</si>
  <si>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</si>
  <si>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</si>
  <si>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</si>
  <si>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</si>
  <si>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</si>
  <si>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</si>
  <si>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</si>
  <si>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</si>
  <si>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</si>
  <si>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</si>
  <si>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</si>
  <si>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</si>
  <si>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</si>
  <si>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</si>
  <si>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</si>
  <si>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</si>
  <si>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</si>
  <si>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</si>
  <si>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</si>
  <si>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</si>
  <si>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</si>
  <si>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</si>
  <si>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</si>
  <si>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</si>
  <si>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</si>
  <si>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</si>
  <si>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</si>
  <si>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</si>
  <si>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</si>
  <si>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</si>
  <si>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</si>
  <si>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</si>
  <si>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</si>
  <si>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</si>
  <si>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</si>
  <si>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</si>
  <si>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</si>
  <si>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</si>
  <si>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</si>
  <si>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</si>
  <si>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</si>
  <si>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</si>
  <si>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</si>
  <si>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</si>
  <si>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</si>
  <si>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</si>
  <si>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</si>
  <si>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</si>
  <si>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</si>
  <si>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</si>
  <si>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</si>
  <si>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</si>
  <si>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</si>
  <si>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</si>
  <si>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</si>
  <si>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</si>
  <si>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</si>
  <si>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</si>
  <si>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</si>
  <si>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</si>
  <si>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</si>
  <si>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</si>
  <si>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</si>
  <si>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</si>
  <si>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</si>
  <si>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</si>
  <si>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</si>
  <si>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</si>
  <si>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</si>
  <si>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</si>
  <si>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</si>
  <si>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</si>
  <si>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</si>
  <si>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</si>
  <si>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</si>
  <si>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</si>
  <si>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</si>
  <si>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</si>
  <si>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</si>
  <si>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</si>
  <si>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</si>
  <si>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</si>
  <si>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</si>
  <si>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</si>
  <si>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</si>
  <si>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</si>
  <si>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</si>
  <si>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</si>
  <si>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</si>
  <si>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</si>
  <si>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</si>
  <si>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</si>
  <si>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</si>
  <si>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</si>
  <si>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</si>
  <si>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</si>
  <si>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</si>
  <si>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</si>
  <si>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</si>
  <si>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</si>
  <si>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</si>
  <si>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</si>
  <si>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</si>
  <si>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</si>
  <si>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</si>
  <si>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</si>
  <si>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</si>
  <si>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</si>
  <si>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</si>
  <si>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</si>
  <si>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</si>
  <si>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</si>
  <si>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</si>
  <si>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</si>
  <si>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</si>
  <si>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</si>
  <si>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</si>
  <si>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</si>
  <si>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</si>
  <si>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</si>
  <si>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</si>
  <si>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</si>
  <si>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</si>
  <si>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</si>
  <si>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</si>
  <si>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</si>
  <si>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</si>
  <si>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</si>
  <si>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</si>
  <si>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</si>
  <si>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</si>
  <si>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</si>
  <si>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</si>
  <si>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</si>
  <si>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</si>
  <si>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</si>
  <si>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</si>
  <si>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</si>
  <si>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</si>
  <si>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</si>
  <si>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</si>
  <si>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</si>
  <si>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</si>
  <si>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</si>
  <si>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</si>
  <si>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</si>
  <si>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</si>
  <si>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</si>
  <si>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</si>
  <si>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</si>
  <si>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</si>
  <si>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</si>
  <si>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</si>
  <si>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</si>
  <si>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</si>
  <si>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</si>
  <si>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</si>
  <si>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</si>
  <si>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</si>
  <si>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</si>
  <si>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</si>
  <si>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</si>
  <si>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</si>
  <si>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</si>
  <si>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</si>
  <si>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</si>
  <si>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</si>
  <si>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</si>
  <si>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</si>
  <si>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</si>
  <si>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</si>
  <si>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</si>
  <si>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</si>
  <si>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</si>
  <si>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</si>
  <si>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</si>
  <si>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</si>
  <si>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</si>
  <si>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</si>
  <si>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</si>
  <si>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</si>
  <si>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</si>
  <si>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</si>
  <si>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</si>
  <si>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</si>
  <si>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</si>
  <si>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</si>
  <si>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</si>
  <si>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</si>
  <si>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</si>
  <si>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</si>
  <si>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</si>
  <si>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</si>
  <si>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</si>
  <si>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</si>
  <si>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</si>
  <si>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</si>
  <si>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</si>
  <si>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</si>
  <si>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</si>
  <si>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</si>
  <si>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</si>
  <si>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</si>
  <si>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</si>
  <si>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</si>
  <si>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</si>
  <si>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</si>
  <si>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</si>
  <si>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</si>
  <si>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</si>
  <si>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</si>
  <si>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</si>
  <si>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</si>
  <si>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</si>
  <si>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</si>
  <si>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</si>
  <si>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</si>
  <si>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</si>
  <si>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</si>
  <si>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</si>
  <si>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</si>
  <si>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</si>
  <si>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</si>
  <si>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</si>
  <si>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</si>
  <si>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</si>
  <si>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</si>
  <si>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</si>
  <si>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</si>
  <si>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</si>
  <si>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</si>
  <si>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</si>
  <si>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</si>
  <si>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</si>
  <si>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</si>
  <si>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</si>
  <si>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</si>
  <si>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</si>
  <si>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</si>
  <si>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</si>
  <si>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</si>
  <si>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</si>
  <si>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</si>
  <si>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</si>
  <si>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</si>
  <si>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</si>
  <si>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</si>
  <si>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</si>
  <si>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</si>
  <si>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</si>
  <si>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</si>
  <si>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</si>
  <si>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</si>
  <si>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</si>
  <si>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</si>
  <si>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</si>
  <si>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</si>
  <si>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</si>
  <si>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</si>
  <si>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</si>
  <si>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</si>
  <si>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</si>
  <si>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</si>
  <si>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</si>
  <si>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</si>
  <si>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</si>
  <si>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</si>
  <si>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</si>
  <si>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</si>
  <si>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</si>
  <si>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</si>
  <si>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</si>
  <si>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</si>
  <si>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</si>
  <si>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</si>
  <si>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</si>
  <si>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</si>
  <si>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</si>
  <si>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</si>
  <si>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</si>
  <si>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</si>
  <si>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</si>
  <si>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</si>
  <si>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</si>
  <si>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</si>
  <si>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</si>
  <si>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</si>
  <si>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</si>
  <si>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</si>
  <si>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</si>
  <si>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</si>
  <si>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</si>
  <si>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</si>
  <si>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</si>
  <si>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</si>
  <si>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</si>
  <si>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</si>
  <si>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</si>
  <si>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</si>
  <si>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</si>
  <si>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</si>
  <si>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</si>
  <si>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</si>
  <si>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</si>
  <si>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</si>
  <si>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</si>
  <si>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</si>
  <si>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</si>
  <si>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</si>
  <si>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</si>
  <si>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</si>
  <si>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</si>
  <si>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</si>
  <si>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</si>
  <si>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</si>
  <si>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</si>
  <si>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</si>
  <si>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</si>
  <si>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</si>
  <si>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</si>
  <si>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</si>
  <si>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</si>
  <si>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</si>
  <si>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</si>
  <si>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</si>
  <si>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</si>
  <si>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</si>
  <si>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</si>
  <si>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</si>
  <si>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</si>
  <si>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</si>
  <si>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</si>
  <si>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</si>
  <si>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</si>
  <si>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</si>
  <si>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</si>
  <si>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</si>
  <si>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</si>
  <si>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</si>
  <si>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</si>
  <si>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</si>
  <si>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</si>
  <si>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</si>
  <si>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</si>
  <si>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</si>
  <si>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</si>
  <si>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</si>
  <si>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</si>
  <si>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</si>
  <si>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</si>
  <si>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</si>
  <si>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</si>
  <si>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</si>
  <si>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</si>
  <si>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</si>
  <si>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</si>
  <si>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</si>
  <si>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</si>
  <si>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</si>
  <si>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</si>
  <si>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</si>
  <si>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</si>
  <si>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</si>
  <si>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</si>
  <si>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</si>
  <si>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</si>
  <si>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</si>
  <si>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</si>
  <si>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</si>
  <si>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</si>
  <si>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</si>
  <si>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</si>
  <si>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</si>
  <si>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</si>
  <si>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</si>
  <si>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</si>
  <si>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</si>
  <si>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</si>
  <si>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</si>
  <si>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</si>
  <si>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</si>
  <si>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</si>
  <si>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</si>
  <si>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</si>
  <si>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</si>
  <si>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</si>
  <si>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</si>
  <si>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</si>
  <si>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</si>
  <si>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</si>
  <si>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</si>
  <si>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</si>
  <si>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</si>
  <si>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</si>
  <si>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</si>
  <si>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</si>
  <si>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</si>
  <si>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</si>
  <si>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</si>
  <si>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</si>
  <si>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</si>
  <si>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</si>
  <si>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</si>
  <si>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</si>
  <si>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</si>
  <si>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</si>
  <si>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</si>
  <si>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</si>
  <si>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</si>
  <si>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</si>
  <si>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</si>
  <si>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</si>
  <si>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</si>
  <si>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</si>
  <si>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</si>
  <si>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</si>
  <si>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</si>
  <si>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</si>
  <si>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</si>
  <si>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santelysbfc.mssante.fr</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</si>
  <si>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</si>
  <si>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</si>
  <si>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</si>
  <si>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</si>
  <si>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</si>
  <si>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</si>
  <si>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</si>
  <si>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</si>
  <si>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</si>
  <si>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</si>
  <si>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</si>
  <si>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</si>
  <si>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</si>
  <si>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</si>
  <si>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</si>
  <si>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</si>
  <si>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</si>
  <si>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</si>
  <si>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</si>
  <si>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</si>
  <si>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</si>
  <si>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</si>
  <si>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</si>
  <si>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</si>
  <si>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</si>
  <si>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</si>
  <si>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</si>
  <si>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</si>
  <si>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</si>
  <si>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</si>
  <si>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</si>
  <si>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</si>
  <si>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</si>
  <si>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</si>
  <si>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</si>
  <si>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</si>
  <si>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</si>
  <si>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</si>
  <si>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</si>
  <si>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</si>
  <si>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</si>
  <si>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</si>
  <si>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</si>
  <si>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</si>
  <si>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</si>
  <si>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</si>
  <si>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</si>
  <si>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</si>
  <si>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</si>
  <si>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</si>
  <si>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</si>
  <si>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</si>
  <si>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</si>
  <si>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</si>
  <si>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</si>
  <si>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</si>
  <si>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</si>
  <si>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</si>
  <si>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</si>
  <si>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</si>
  <si>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</si>
  <si>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</si>
  <si>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</si>
  <si>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</si>
  <si>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</si>
  <si>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</si>
  <si>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</si>
  <si>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</si>
  <si>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</si>
  <si>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</si>
  <si>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</si>
  <si>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</si>
  <si>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</si>
  <si>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</si>
  <si>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</si>
  <si>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</si>
  <si>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</si>
  <si>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</si>
  <si>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</si>
  <si>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</si>
  <si>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</si>
  <si>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</si>
  <si>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</si>
  <si>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</si>
  <si>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</si>
  <si>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</si>
  <si>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</si>
  <si>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</si>
  <si>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</si>
  <si>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</si>
  <si>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</si>
  <si>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</si>
  <si>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</si>
  <si>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</si>
  <si>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</si>
  <si>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</si>
  <si>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</si>
  <si>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</si>
  <si>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</si>
  <si>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</si>
  <si>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</si>
  <si>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</si>
  <si>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</si>
  <si>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</si>
  <si>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</si>
  <si>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</si>
  <si>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</si>
  <si>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</si>
  <si>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</si>
  <si>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</si>
  <si>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</si>
  <si>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</si>
  <si>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</si>
  <si>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</si>
  <si>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</si>
  <si>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</si>
  <si>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</si>
  <si>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</si>
  <si>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</si>
  <si>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</si>
  <si>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</si>
  <si>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</si>
  <si>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</si>
  <si>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</si>
  <si>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</si>
  <si>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</si>
  <si>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</si>
  <si>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</si>
  <si>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</si>
  <si>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</si>
  <si>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</si>
  <si>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</si>
  <si>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</si>
  <si>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</si>
  <si>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</si>
  <si>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</si>
  <si>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</si>
  <si>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</si>
  <si>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</si>
  <si>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</si>
  <si>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</si>
  <si>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</si>
  <si>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</si>
  <si>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</si>
  <si>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</si>
  <si>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</si>
  <si>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</si>
  <si>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</si>
  <si>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</si>
  <si>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</si>
  <si>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</si>
  <si>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</si>
  <si>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</si>
  <si>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</si>
  <si>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</si>
  <si>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</si>
  <si>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</si>
  <si>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</si>
  <si>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</si>
  <si>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</si>
  <si>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</si>
  <si>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</si>
  <si>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</si>
  <si>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</si>
  <si>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</si>
  <si>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</si>
  <si>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</si>
  <si>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</si>
  <si>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</si>
  <si>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</si>
  <si>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</si>
  <si>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</si>
  <si>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</si>
  <si>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</si>
  <si>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</si>
  <si>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</si>
  <si>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</si>
  <si>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</si>
  <si>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</si>
  <si>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</si>
  <si>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</si>
  <si>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</si>
  <si>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</si>
  <si>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</si>
  <si>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</si>
  <si>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</si>
  <si>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</si>
  <si>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</si>
  <si>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</si>
  <si>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</si>
  <si>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</si>
  <si>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</si>
  <si>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</si>
  <si>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</si>
  <si>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</si>
  <si>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</si>
  <si>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</si>
  <si>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</si>
  <si>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</si>
  <si>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</si>
  <si>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</si>
  <si>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</si>
  <si>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</si>
  <si>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</si>
  <si>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</si>
  <si>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</si>
  <si>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</si>
  <si>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</si>
  <si>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</si>
  <si>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</si>
  <si>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</si>
  <si>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</si>
  <si>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</si>
  <si>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</si>
  <si>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anider.mssante.fr</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</si>
  <si>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</si>
  <si>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</si>
  <si>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</si>
  <si>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</si>
  <si>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</si>
  <si>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</si>
  <si>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</si>
  <si>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</si>
  <si>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</si>
  <si>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</si>
  <si>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</si>
  <si>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</si>
  <si>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</si>
  <si>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</si>
  <si>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</si>
  <si>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</si>
  <si>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</si>
  <si>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</si>
  <si>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</si>
  <si>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</si>
  <si>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</si>
  <si>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</si>
  <si>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</si>
  <si>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</si>
  <si>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</si>
  <si>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</si>
  <si>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</si>
  <si>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</si>
  <si>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</si>
  <si>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</si>
  <si>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</si>
  <si>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</si>
  <si>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</si>
  <si>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</si>
  <si>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</si>
  <si>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</si>
  <si>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</si>
  <si>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</si>
  <si>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</si>
  <si>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</si>
  <si>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</si>
  <si>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</si>
  <si>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</si>
  <si>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</si>
  <si>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</si>
  <si>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</si>
  <si>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</si>
  <si>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</si>
  <si>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</si>
  <si>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</si>
  <si>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</si>
  <si>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</si>
  <si>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</si>
  <si>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</si>
  <si>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</si>
  <si>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</si>
  <si>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</si>
  <si>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</si>
  <si>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</si>
  <si>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</si>
  <si>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</si>
  <si>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</si>
  <si>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</si>
  <si>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</si>
  <si>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</si>
  <si>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</si>
  <si>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</si>
  <si>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</si>
  <si>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</si>
  <si>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</si>
  <si>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</si>
  <si>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</si>
  <si>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</si>
  <si>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</si>
  <si>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</si>
  <si>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</si>
  <si>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</si>
  <si>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</si>
  <si>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</si>
  <si>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</si>
  <si>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</si>
  <si>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</si>
  <si>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</si>
  <si>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</si>
  <si>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</si>
  <si>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</si>
  <si>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</si>
  <si>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</si>
  <si>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</si>
  <si>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</si>
  <si>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</si>
  <si>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</si>
  <si>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</si>
  <si>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</si>
  <si>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</si>
  <si>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</si>
  <si>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</si>
  <si>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</si>
  <si>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</si>
  <si>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</si>
  <si>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</si>
  <si>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</si>
  <si>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</si>
  <si>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</si>
  <si>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</si>
  <si>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</si>
  <si>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</si>
  <si>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</si>
  <si>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</si>
  <si>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</si>
  <si>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</si>
  <si>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</si>
  <si>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</si>
  <si>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</si>
  <si>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</si>
  <si>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</si>
  <si>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</si>
  <si>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</si>
  <si>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</si>
  <si>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</si>
  <si>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</si>
  <si>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</si>
  <si>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</si>
  <si>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</si>
  <si>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</si>
  <si>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</si>
  <si>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</si>
  <si>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</si>
  <si>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</si>
  <si>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</si>
  <si>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korian.mssante.fr</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</si>
  <si>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</si>
  <si>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</si>
  <si>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</si>
  <si>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</si>
  <si>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</si>
  <si>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</si>
  <si>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</si>
  <si>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</si>
  <si>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</si>
  <si>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</si>
  <si>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</si>
  <si>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</si>
  <si>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</si>
  <si>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</si>
  <si>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</si>
  <si>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</si>
  <si>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</si>
  <si>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</si>
  <si>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</si>
  <si>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</si>
  <si>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</si>
  <si>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</si>
  <si>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</si>
  <si>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</si>
  <si>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</si>
  <si>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</si>
  <si>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</si>
  <si>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</si>
  <si>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</si>
  <si>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</si>
  <si>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</si>
  <si>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</si>
  <si>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</si>
  <si>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</si>
  <si>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</si>
  <si>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</si>
  <si>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</si>
  <si>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</si>
  <si>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</si>
  <si>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</si>
  <si>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</si>
  <si>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</si>
  <si>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</si>
  <si>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</si>
  <si>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</si>
  <si>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</si>
  <si>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</si>
  <si>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</si>
  <si>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</si>
  <si>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</si>
  <si>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</si>
  <si>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</si>
  <si>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</si>
  <si>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</si>
  <si>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</si>
  <si>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</si>
  <si>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</si>
  <si>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</si>
  <si>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</si>
  <si>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</si>
  <si>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</si>
  <si>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</si>
  <si>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</si>
  <si>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</si>
  <si>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</si>
  <si>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</si>
  <si>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</si>
  <si>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</si>
  <si>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</si>
  <si>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</si>
  <si>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</si>
  <si>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</si>
  <si>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</si>
  <si>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</si>
  <si>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</si>
  <si>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</si>
  <si>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</si>
  <si>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</si>
  <si>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</si>
  <si>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</si>
  <si>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</si>
  <si>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</si>
  <si>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</si>
  <si>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</si>
  <si>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</si>
  <si>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</si>
  <si>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</si>
  <si>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</si>
  <si>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</si>
  <si>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</si>
  <si>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</si>
  <si>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</si>
  <si>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</si>
  <si>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</si>
  <si>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</si>
  <si>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</si>
  <si>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</si>
  <si>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</si>
  <si>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</si>
  <si>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</si>
  <si>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</si>
  <si>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</si>
  <si>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</si>
  <si>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</si>
  <si>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</si>
  <si>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</si>
  <si>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</si>
  <si>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</si>
  <si>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</si>
  <si>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</si>
  <si>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</si>
  <si>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</si>
  <si>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</si>
  <si>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</si>
  <si>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</si>
  <si>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</si>
  <si>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</si>
  <si>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</si>
  <si>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</si>
  <si>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</si>
  <si>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</si>
  <si>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</si>
  <si>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</si>
  <si>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</si>
  <si>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</si>
  <si>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</si>
  <si>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</si>
  <si>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</si>
  <si>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</si>
  <si>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</si>
  <si>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</si>
  <si>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</si>
  <si>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</si>
  <si>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</si>
  <si>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</si>
  <si>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</si>
  <si>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</si>
  <si>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</si>
  <si>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</si>
  <si>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</si>
  <si>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</si>
  <si>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</si>
  <si>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</si>
  <si>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</si>
  <si>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</si>
  <si>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</si>
  <si>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</si>
  <si>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</si>
  <si>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</si>
  <si>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</si>
  <si>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</si>
  <si>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</si>
  <si>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</si>
  <si>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</si>
  <si>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</si>
  <si>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</si>
  <si>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</si>
  <si>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</si>
  <si>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</si>
  <si>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</si>
  <si>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</si>
  <si>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</si>
  <si>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</si>
  <si>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</si>
  <si>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</si>
  <si>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</si>
  <si>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</si>
  <si>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</si>
  <si>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</si>
  <si>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</si>
  <si>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</si>
  <si>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</si>
  <si>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</si>
  <si>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</si>
  <si>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</si>
  <si>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</si>
  <si>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</si>
  <si>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</si>
  <si>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</si>
  <si>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</si>
  <si>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</si>
  <si>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</si>
  <si>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</si>
  <si>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</si>
  <si>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</si>
  <si>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</si>
  <si>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</si>
  <si>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</si>
  <si>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</si>
  <si>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</si>
  <si>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</si>
  <si>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</si>
  <si>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</si>
  <si>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</si>
  <si>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</si>
  <si>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</si>
  <si>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</si>
  <si>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</si>
  <si>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</si>
  <si>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</si>
  <si>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</si>
  <si>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</si>
  <si>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</si>
  <si>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</si>
  <si>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</si>
  <si>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</si>
  <si>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</si>
  <si>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</si>
  <si>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</si>
  <si>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</si>
  <si>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</si>
  <si>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</si>
  <si>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</si>
  <si>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</si>
  <si>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</si>
  <si>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</si>
  <si>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</si>
  <si>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</si>
  <si>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</si>
  <si>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</si>
  <si>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</si>
  <si>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</si>
  <si>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</si>
  <si>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</si>
  <si>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</si>
  <si>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</si>
  <si>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</si>
  <si>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</si>
  <si>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</si>
  <si>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</si>
  <si>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</si>
  <si>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</si>
  <si>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</si>
  <si>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</si>
  <si>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</si>
  <si>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</si>
  <si>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</si>
  <si>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</si>
  <si>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</si>
  <si>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</si>
  <si>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</si>
  <si>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</si>
  <si>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</si>
  <si>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</si>
  <si>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</si>
  <si>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</si>
  <si>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</si>
  <si>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</si>
  <si>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</si>
  <si>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</si>
  <si>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</si>
  <si>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</si>
  <si>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</si>
  <si>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</si>
  <si>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</si>
  <si>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</si>
  <si>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</si>
  <si>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</si>
  <si>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</si>
  <si>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</si>
  <si>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</si>
  <si>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</si>
  <si>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</si>
  <si>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</si>
  <si>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</si>
  <si>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</si>
  <si>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</si>
  <si>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</si>
  <si>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</si>
  <si>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</si>
  <si>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</si>
  <si>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</si>
  <si>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</si>
  <si>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</si>
  <si>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</si>
  <si>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</si>
  <si>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</si>
  <si>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</si>
  <si>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</si>
  <si>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</si>
  <si>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</si>
  <si>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</si>
  <si>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</si>
  <si>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</si>
  <si>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</si>
  <si>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</si>
  <si>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</si>
  <si>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</si>
  <si>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</si>
  <si>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</si>
  <si>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</si>
  <si>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</si>
  <si>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</si>
  <si>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</si>
  <si>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</si>
  <si>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</si>
  <si>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</si>
  <si>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</si>
  <si>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</si>
  <si>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</si>
  <si>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</si>
  <si>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</si>
  <si>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</si>
  <si>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</si>
  <si>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</si>
  <si>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</si>
  <si>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</si>
  <si>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</si>
  <si>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</si>
  <si>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</si>
  <si>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</si>
  <si>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</si>
  <si>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</si>
  <si>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</si>
  <si>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</si>
  <si>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</si>
  <si>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</si>
  <si>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</si>
  <si>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</si>
  <si>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</si>
  <si>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</si>
  <si>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</si>
  <si>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</si>
  <si>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</si>
  <si>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</si>
  <si>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</si>
  <si>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</si>
  <si>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</si>
  <si>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</si>
  <si>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</si>
  <si>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</si>
  <si>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</si>
  <si>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</si>
  <si>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</si>
  <si>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</si>
  <si>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</si>
  <si>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</si>
  <si>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</si>
  <si>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</si>
  <si>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</si>
  <si>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</si>
  <si>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</si>
  <si>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</si>
  <si>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</si>
  <si>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</si>
  <si>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</si>
  <si>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</si>
  <si>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</si>
  <si>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</si>
  <si>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</si>
  <si>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</si>
  <si>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</si>
  <si>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</si>
  <si>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</si>
  <si>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</si>
  <si>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</si>
  <si>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</si>
  <si>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</si>
  <si>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</si>
  <si>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</si>
  <si>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</si>
  <si>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</si>
  <si>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</si>
  <si>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</si>
  <si>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</si>
  <si>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</si>
  <si>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</si>
  <si>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</si>
  <si>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</si>
  <si>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</si>
  <si>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</si>
  <si>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</si>
  <si>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</si>
  <si>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</si>
  <si>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</si>
  <si>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</si>
  <si>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</si>
  <si>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</si>
  <si>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</si>
  <si>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</si>
  <si>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</si>
  <si>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</si>
  <si>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</si>
  <si>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</si>
  <si>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</si>
  <si>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</si>
  <si>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</si>
  <si>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</si>
  <si>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</si>
  <si>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</si>
  <si>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</si>
  <si>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</si>
  <si>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</si>
  <si>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</si>
  <si>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</si>
  <si>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</si>
  <si>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</si>
  <si>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</si>
  <si>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</si>
  <si>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</si>
  <si>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</si>
  <si>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</si>
  <si>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</si>
  <si>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</si>
  <si>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</si>
  <si>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</si>
  <si>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</si>
  <si>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</si>
  <si>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</si>
  <si>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</si>
  <si>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</si>
  <si>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</si>
  <si>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</si>
  <si>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</si>
  <si>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</si>
  <si>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</si>
  <si>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</si>
  <si>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</si>
  <si>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</si>
  <si>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</si>
  <si>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</si>
  <si>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</si>
  <si>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</si>
  <si>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</si>
  <si>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</si>
  <si>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</si>
  <si>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</si>
  <si>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</si>
  <si>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</si>
  <si>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</si>
  <si>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</si>
  <si>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</si>
  <si>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</si>
  <si>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</si>
  <si>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</si>
  <si>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</si>
  <si>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</si>
  <si>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</si>
  <si>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</si>
  <si>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</si>
  <si>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</si>
  <si>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</si>
  <si>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</si>
  <si>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</si>
  <si>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</si>
  <si>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340789379</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</si>
  <si>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</si>
  <si>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</si>
  <si>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</si>
  <si>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</si>
  <si>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</si>
  <si>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</si>
  <si>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</si>
  <si>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</si>
  <si>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</si>
  <si>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</si>
  <si>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</si>
  <si>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</si>
  <si>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</si>
  <si>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</si>
  <si>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</si>
  <si>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</si>
  <si>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</si>
  <si>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</si>
  <si>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</si>
  <si>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</si>
  <si>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</si>
  <si>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</si>
  <si>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</si>
  <si>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</si>
  <si>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</si>
  <si>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</si>
  <si>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</si>
  <si>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</si>
  <si>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</si>
  <si>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</si>
  <si>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</si>
  <si>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</si>
  <si>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</si>
  <si>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</si>
  <si>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</si>
  <si>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</si>
  <si>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</si>
  <si>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</si>
  <si>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</si>
  <si>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</si>
  <si>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</si>
  <si>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</si>
  <si>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</si>
  <si>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</si>
  <si>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</si>
  <si>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</si>
  <si>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</si>
  <si>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</si>
  <si>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</si>
  <si>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</si>
  <si>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</si>
  <si>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</si>
  <si>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</si>
  <si>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</si>
  <si>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</si>
  <si>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</si>
  <si>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</si>
  <si>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</si>
  <si>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</si>
  <si>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</si>
  <si>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</si>
  <si>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</si>
  <si>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</si>
  <si>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</si>
  <si>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</si>
  <si>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</si>
  <si>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</si>
  <si>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</si>
  <si>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</si>
  <si>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</si>
  <si>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</si>
  <si>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</si>
  <si>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</si>
  <si>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</si>
  <si>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</si>
  <si>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</si>
  <si>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</si>
  <si>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</si>
  <si>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</si>
  <si>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</si>
  <si>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</si>
  <si>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</si>
  <si>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</si>
  <si>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</si>
  <si>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</si>
  <si>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</si>
  <si>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</si>
  <si>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</si>
  <si>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</si>
  <si>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</si>
  <si>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</si>
  <si>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</si>
  <si>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</si>
  <si>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</si>
  <si>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</si>
  <si>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</si>
  <si>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</si>
  <si>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</si>
  <si>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</si>
  <si>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</si>
  <si>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</si>
  <si>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</si>
  <si>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</si>
  <si>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</si>
  <si>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</si>
  <si>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</si>
  <si>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</si>
  <si>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</si>
  <si>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</si>
  <si>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</si>
  <si>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</si>
  <si>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</si>
  <si>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</si>
  <si>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</si>
  <si>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</si>
  <si>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</si>
  <si>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MGEN TECHNOLOGIES/MAILIZ</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</si>
  <si>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</si>
  <si>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</si>
  <si>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</si>
  <si>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</si>
  <si>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</si>
  <si>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</si>
  <si>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</si>
  <si>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</si>
  <si>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</si>
  <si>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</si>
  <si>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</si>
  <si>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</si>
  <si>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</si>
  <si>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</si>
  <si>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</si>
  <si>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</si>
  <si>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</si>
  <si>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</si>
  <si>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</si>
  <si>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</si>
  <si>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</si>
  <si>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</si>
  <si>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</si>
  <si>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</si>
  <si>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</si>
  <si>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</si>
  <si>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</si>
  <si>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</si>
  <si>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</si>
  <si>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</si>
  <si>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</si>
  <si>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</si>
  <si>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</si>
  <si>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</si>
  <si>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</si>
  <si>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</si>
  <si>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</si>
  <si>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</si>
  <si>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</si>
  <si>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</si>
  <si>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</si>
  <si>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</si>
  <si>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</si>
  <si>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</si>
  <si>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</si>
  <si>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</si>
  <si>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</si>
  <si>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</si>
  <si>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</si>
  <si>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</si>
  <si>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</si>
  <si>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</si>
  <si>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</si>
  <si>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</si>
  <si>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</si>
  <si>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</si>
  <si>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</si>
  <si>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</si>
  <si>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</si>
  <si>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</si>
  <si>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had.apn.mssante.fr/apn.mssante.fr</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</si>
  <si>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</si>
  <si>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</si>
  <si>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</si>
  <si>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</si>
  <si>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</si>
  <si>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</si>
  <si>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</si>
  <si>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</si>
  <si>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</si>
  <si>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</si>
  <si>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</si>
  <si>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</si>
  <si>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</si>
  <si>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</si>
  <si>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</si>
  <si>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</si>
  <si>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</si>
  <si>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</si>
  <si>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</si>
  <si>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</si>
  <si>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</si>
  <si>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</si>
  <si>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</si>
  <si>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</si>
  <si>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</si>
  <si>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</si>
  <si>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</si>
  <si>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</si>
  <si>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</si>
  <si>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</si>
  <si>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</si>
  <si>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</si>
  <si>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</si>
  <si>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</si>
  <si>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</si>
  <si>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</si>
  <si>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</si>
  <si>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</si>
  <si>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</si>
  <si>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</si>
  <si>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</si>
  <si>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</si>
  <si>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</si>
  <si>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</si>
  <si>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</si>
  <si>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</si>
  <si>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</si>
  <si>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</si>
  <si>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</si>
  <si>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</si>
  <si>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</si>
  <si>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</si>
  <si>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</si>
  <si>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</si>
  <si>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</si>
  <si>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</si>
  <si>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</si>
  <si>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</si>
  <si>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</si>
  <si>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</si>
  <si>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</si>
  <si>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</si>
  <si>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</si>
  <si>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</si>
  <si>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</si>
  <si>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</si>
  <si>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</si>
  <si>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</si>
  <si>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</si>
  <si>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</si>
  <si>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</si>
  <si>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</si>
  <si>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</si>
  <si>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</si>
  <si>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</si>
  <si>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</si>
  <si>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</si>
  <si>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</si>
  <si>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</si>
  <si>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</si>
  <si>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</si>
  <si>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</si>
  <si>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</si>
  <si>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</si>
  <si>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</si>
  <si>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</si>
  <si>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</si>
  <si>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</si>
  <si>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</si>
  <si>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</si>
  <si>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</si>
  <si>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</si>
  <si>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</si>
  <si>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</si>
  <si>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</si>
  <si>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</si>
  <si>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mgen.mssante.fr</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</si>
  <si>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</si>
  <si>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</si>
  <si>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</si>
  <si>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</si>
  <si>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</si>
  <si>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</si>
  <si>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</si>
  <si>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</si>
  <si>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</si>
  <si>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</si>
  <si>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</si>
  <si>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</si>
  <si>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</si>
  <si>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</si>
  <si>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</si>
  <si>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</si>
  <si>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</si>
  <si>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</si>
  <si>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</si>
  <si>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</si>
  <si>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</si>
  <si>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</si>
  <si>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</si>
  <si>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</si>
  <si>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</si>
  <si>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</si>
  <si>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</si>
  <si>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</si>
  <si>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</si>
  <si>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</si>
  <si>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</si>
  <si>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</si>
  <si>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</si>
  <si>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</si>
  <si>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</si>
  <si>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</si>
  <si>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</si>
  <si>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</si>
  <si>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</si>
  <si>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</si>
  <si>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</si>
  <si>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</si>
  <si>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</si>
  <si>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</si>
  <si>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</si>
  <si>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</si>
  <si>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</si>
  <si>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</si>
  <si>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</si>
  <si>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</si>
  <si>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</si>
  <si>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</si>
  <si>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</si>
  <si>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</si>
  <si>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</si>
  <si>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</si>
  <si>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</si>
  <si>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</si>
  <si>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</si>
  <si>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</si>
  <si>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</si>
  <si>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</si>
  <si>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</si>
  <si>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</si>
  <si>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</si>
  <si>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</si>
  <si>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</si>
  <si>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</si>
  <si>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</si>
  <si>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</si>
  <si>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</si>
  <si>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</si>
  <si>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</si>
  <si>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</si>
  <si>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</si>
  <si>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</si>
  <si>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</si>
  <si>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</si>
  <si>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</si>
  <si>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</si>
  <si>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</si>
  <si>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</si>
  <si>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</si>
  <si>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</si>
  <si>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</si>
  <si>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</si>
  <si>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</si>
  <si>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</si>
  <si>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</si>
  <si>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</si>
  <si>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</si>
  <si>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</si>
  <si>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</si>
  <si>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</si>
  <si>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</si>
  <si>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</si>
  <si>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</si>
  <si>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</si>
  <si>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</si>
  <si>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</si>
  <si>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</si>
  <si>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</si>
  <si>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</si>
  <si>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</si>
  <si>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</si>
  <si>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</si>
  <si>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</si>
  <si>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</si>
  <si>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</si>
  <si>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</si>
  <si>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</si>
  <si>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</si>
  <si>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</si>
  <si>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</si>
  <si>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</si>
  <si>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</si>
  <si>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</si>
  <si>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</si>
  <si>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</si>
  <si>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</si>
  <si>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</si>
  <si>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</si>
  <si>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</si>
  <si>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</si>
  <si>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</si>
  <si>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</si>
  <si>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</si>
  <si>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</si>
  <si>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hopital-mortain.mssante.fr</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</si>
  <si>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</si>
  <si>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</si>
  <si>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</si>
  <si>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</si>
  <si>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</si>
  <si>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</si>
  <si>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</si>
  <si>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</si>
  <si>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</si>
  <si>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</si>
  <si>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</si>
  <si>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</si>
  <si>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</si>
  <si>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</si>
  <si>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</si>
  <si>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</si>
  <si>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</si>
  <si>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</si>
  <si>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</si>
  <si>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</si>
  <si>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</si>
  <si>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</si>
  <si>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</si>
  <si>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</si>
  <si>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</si>
  <si>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</si>
  <si>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</si>
  <si>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</si>
  <si>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</si>
  <si>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</si>
  <si>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</si>
  <si>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</si>
  <si>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</si>
  <si>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</si>
  <si>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</si>
  <si>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</si>
  <si>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</si>
  <si>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</si>
  <si>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</si>
  <si>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</si>
  <si>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</si>
  <si>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</si>
  <si>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</si>
  <si>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</si>
  <si>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</si>
  <si>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</si>
  <si>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</si>
  <si>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</si>
  <si>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</si>
  <si>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</si>
  <si>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</si>
  <si>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</si>
  <si>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</si>
  <si>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</si>
  <si>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</si>
  <si>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</si>
  <si>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</si>
  <si>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</si>
  <si>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</si>
  <si>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</si>
  <si>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</si>
  <si>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</si>
  <si>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</si>
  <si>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</si>
  <si>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</si>
  <si>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</si>
  <si>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</si>
  <si>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</si>
  <si>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</si>
  <si>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</si>
  <si>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</si>
  <si>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</si>
  <si>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</si>
  <si>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</si>
  <si>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</si>
  <si>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</si>
  <si>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</si>
  <si>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</si>
  <si>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</si>
  <si>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</si>
  <si>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</si>
  <si>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</si>
  <si>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</si>
  <si>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</si>
  <si>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</si>
  <si>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</si>
  <si>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</si>
  <si>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</si>
  <si>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</si>
  <si>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</si>
  <si>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</si>
  <si>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</si>
  <si>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</si>
  <si>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</si>
  <si>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</si>
  <si>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</si>
  <si>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</si>
  <si>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</si>
  <si>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</si>
  <si>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</si>
  <si>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</si>
  <si>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</si>
  <si>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</si>
  <si>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</si>
  <si>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</si>
  <si>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</si>
  <si>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</si>
  <si>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</si>
  <si>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</si>
  <si>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</si>
  <si>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</si>
  <si>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</si>
  <si>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</si>
  <si>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</si>
  <si>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</si>
  <si>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</si>
  <si>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</si>
  <si>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</si>
  <si>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</si>
  <si>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</si>
  <si>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</si>
  <si>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</si>
  <si>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</si>
  <si>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</si>
  <si>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</si>
  <si>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</si>
  <si>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</si>
  <si>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</si>
  <si>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</si>
  <si>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</si>
  <si>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</si>
  <si>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</si>
  <si>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</si>
  <si>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</si>
  <si>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</si>
  <si>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</si>
  <si>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</si>
  <si>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</si>
  <si>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</si>
  <si>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</si>
  <si>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</si>
  <si>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</si>
  <si>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</si>
  <si>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</si>
  <si>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</si>
  <si>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</si>
  <si>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</si>
  <si>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</si>
  <si>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</si>
  <si>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</si>
  <si>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</si>
  <si>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</si>
  <si>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</si>
  <si>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</si>
  <si>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</si>
  <si>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</si>
  <si>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</si>
  <si>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</si>
  <si>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</si>
  <si>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</si>
  <si>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</si>
  <si>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</si>
  <si>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</si>
  <si>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</si>
  <si>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</si>
  <si>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</si>
  <si>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</si>
  <si>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</si>
  <si>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</si>
  <si>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</si>
  <si>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</si>
  <si>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</si>
  <si>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</si>
  <si>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</si>
  <si>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</si>
  <si>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</si>
  <si>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</si>
  <si>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</si>
  <si>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</si>
  <si>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</si>
  <si>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</si>
  <si>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</si>
  <si>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</si>
  <si>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</si>
  <si>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</si>
  <si>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</si>
  <si>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</si>
  <si>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</si>
  <si>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</si>
  <si>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</si>
  <si>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</si>
  <si>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</si>
  <si>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</si>
  <si>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</si>
  <si>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</si>
  <si>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</si>
  <si>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</si>
  <si>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</si>
  <si>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</si>
  <si>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</si>
  <si>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</si>
  <si>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</si>
  <si>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</si>
  <si>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</si>
  <si>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</si>
  <si>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</si>
  <si>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</si>
  <si>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</si>
  <si>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</si>
  <si>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</si>
  <si>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</si>
  <si>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</si>
  <si>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</si>
  <si>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</si>
  <si>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</si>
  <si>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</si>
  <si>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</si>
  <si>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</si>
  <si>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</si>
  <si>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</si>
  <si>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</si>
  <si>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</si>
  <si>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</si>
  <si>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</si>
  <si>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</si>
  <si>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</si>
  <si>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</si>
  <si>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</si>
  <si>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</si>
  <si>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</si>
  <si>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</si>
  <si>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</si>
  <si>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</si>
  <si>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</si>
  <si>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</si>
  <si>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</si>
  <si>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</si>
  <si>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</si>
  <si>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</si>
  <si>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</si>
  <si>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</si>
  <si>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</si>
  <si>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</si>
  <si>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</si>
  <si>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</si>
  <si>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</si>
  <si>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</si>
  <si>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</si>
  <si>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</si>
  <si>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</si>
  <si>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</si>
  <si>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</si>
  <si>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</si>
  <si>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</si>
  <si>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</si>
  <si>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</si>
  <si>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</si>
  <si>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</si>
  <si>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</si>
  <si>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</si>
  <si>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</si>
  <si>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</si>
  <si>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</si>
  <si>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</si>
  <si>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</si>
  <si>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</si>
  <si>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</si>
  <si>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</si>
  <si>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</si>
  <si>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</si>
  <si>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</si>
  <si>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</si>
  <si>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</si>
  <si>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</si>
  <si>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</si>
  <si>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</si>
  <si>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</si>
  <si>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</si>
  <si>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</si>
  <si>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</si>
  <si>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</si>
  <si>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</si>
  <si>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</si>
  <si>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</si>
  <si>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</si>
  <si>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</si>
  <si>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</si>
  <si>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</si>
  <si>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</si>
  <si>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</si>
  <si>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</si>
  <si>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</si>
  <si>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</si>
  <si>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</si>
  <si>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</si>
  <si>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</si>
  <si>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</si>
  <si>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</si>
  <si>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</si>
  <si>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</si>
  <si>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</si>
  <si>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</si>
  <si>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</si>
  <si>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</si>
  <si>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</si>
  <si>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</si>
  <si>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</si>
  <si>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</si>
  <si>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</si>
  <si>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</si>
  <si>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</si>
  <si>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</si>
  <si>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</si>
  <si>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</si>
  <si>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</si>
  <si>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</si>
  <si>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</si>
  <si>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</si>
  <si>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</si>
  <si>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</si>
  <si>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</si>
  <si>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</si>
  <si>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</si>
  <si>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</si>
  <si>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</si>
  <si>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</si>
  <si>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</si>
  <si>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</si>
  <si>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</si>
  <si>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</si>
  <si>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</si>
  <si>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</si>
  <si>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</si>
  <si>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</si>
  <si>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</si>
  <si>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</si>
  <si>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</si>
  <si>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</si>
  <si>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</si>
  <si>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</si>
  <si>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</si>
  <si>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</si>
  <si>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</si>
  <si>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</si>
  <si>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</si>
  <si>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</si>
  <si>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</si>
  <si>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</si>
  <si>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</si>
  <si>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</si>
  <si>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</si>
  <si>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</si>
  <si>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</si>
  <si>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</si>
  <si>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</si>
  <si>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</si>
  <si>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</si>
  <si>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</si>
  <si>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</si>
  <si>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</si>
  <si>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</si>
  <si>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</si>
  <si>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</si>
  <si>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</si>
  <si>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</si>
  <si>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</si>
  <si>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</si>
  <si>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</si>
  <si>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</si>
  <si>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</si>
  <si>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</si>
  <si>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</si>
  <si>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</si>
  <si>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</si>
  <si>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</si>
  <si>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</si>
  <si>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</si>
  <si>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</si>
  <si>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</si>
  <si>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</si>
  <si>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</si>
  <si>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</si>
  <si>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</si>
  <si>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</si>
  <si>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</si>
  <si>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</si>
  <si>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</si>
  <si>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</si>
  <si>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</si>
  <si>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</si>
  <si>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</si>
  <si>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</si>
  <si>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</si>
  <si>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</si>
  <si>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</si>
  <si>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</si>
  <si>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</si>
  <si>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</si>
  <si>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</si>
  <si>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</si>
  <si>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</si>
  <si>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</si>
  <si>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</si>
  <si>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</si>
  <si>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</si>
  <si>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</si>
  <si>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</si>
  <si>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</si>
  <si>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</si>
  <si>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</si>
  <si>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</si>
  <si>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</si>
  <si>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</si>
  <si>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</si>
  <si>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</si>
  <si>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</si>
  <si>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</si>
  <si>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</si>
  <si>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</si>
  <si>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</si>
  <si>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</si>
  <si>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</si>
  <si>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</si>
  <si>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</si>
  <si>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</si>
  <si>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</si>
  <si>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</si>
  <si>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</si>
  <si>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</si>
  <si>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</si>
  <si>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</si>
  <si>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</si>
  <si>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</si>
  <si>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</si>
  <si>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</si>
  <si>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</si>
  <si>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</si>
  <si>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</si>
  <si>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</si>
  <si>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</si>
  <si>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</si>
  <si>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</si>
  <si>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</si>
  <si>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</si>
  <si>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</si>
  <si>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</si>
  <si>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</si>
  <si>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</si>
  <si>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</si>
  <si>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</si>
  <si>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</si>
  <si>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</si>
  <si>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</si>
  <si>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</si>
  <si>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</si>
  <si>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</si>
  <si>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</si>
  <si>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</si>
  <si>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</si>
  <si>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</si>
  <si>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</si>
  <si>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</si>
  <si>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</si>
  <si>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</si>
  <si>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</si>
  <si>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</si>
  <si>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</si>
  <si>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</si>
  <si>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</si>
  <si>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</si>
  <si>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</si>
  <si>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</si>
  <si>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</si>
  <si>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</si>
  <si>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</si>
  <si>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</si>
  <si>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</si>
  <si>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</si>
  <si>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</si>
  <si>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</si>
  <si>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</si>
  <si>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</si>
  <si>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</si>
  <si>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</si>
  <si>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</si>
  <si>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amsam.mssante.fr</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</si>
  <si>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</si>
  <si>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</si>
  <si>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</si>
  <si>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</si>
  <si>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</si>
  <si>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</si>
  <si>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</si>
  <si>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</si>
  <si>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</si>
  <si>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</si>
  <si>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</si>
  <si>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</si>
  <si>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</si>
  <si>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</si>
  <si>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</si>
  <si>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</si>
  <si>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</si>
  <si>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</si>
  <si>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</si>
  <si>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</si>
  <si>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</si>
  <si>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</si>
  <si>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</si>
  <si>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</si>
  <si>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</si>
  <si>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</si>
  <si>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</si>
  <si>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</si>
  <si>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</si>
  <si>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</si>
  <si>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</si>
  <si>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</si>
  <si>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</si>
  <si>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</si>
  <si>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</si>
  <si>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</si>
  <si>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</si>
  <si>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</si>
  <si>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</si>
  <si>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</si>
  <si>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</si>
  <si>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</si>
  <si>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</si>
  <si>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</si>
  <si>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</si>
  <si>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</si>
  <si>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</si>
  <si>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</si>
  <si>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</si>
  <si>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</si>
  <si>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</si>
  <si>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</si>
  <si>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</si>
  <si>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</si>
  <si>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</si>
  <si>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</si>
  <si>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</si>
  <si>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</si>
  <si>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</si>
  <si>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</si>
  <si>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</si>
  <si>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</si>
  <si>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</si>
  <si>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</si>
  <si>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</si>
  <si>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</si>
  <si>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</si>
  <si>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</si>
  <si>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</si>
  <si>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</si>
  <si>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</si>
  <si>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</si>
  <si>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</si>
  <si>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100010933</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</si>
  <si>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</si>
  <si>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</si>
  <si>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</si>
  <si>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</si>
  <si>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</si>
  <si>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</si>
  <si>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</si>
  <si>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</si>
  <si>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</si>
  <si>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</si>
  <si>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</si>
  <si>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</si>
  <si>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</si>
  <si>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</si>
  <si>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</si>
  <si>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</si>
  <si>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</si>
  <si>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</si>
  <si>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</si>
  <si>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</si>
  <si>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</si>
  <si>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</si>
  <si>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</si>
  <si>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</si>
  <si>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</si>
  <si>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</si>
  <si>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</si>
  <si>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</si>
  <si>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</si>
  <si>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</si>
  <si>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</si>
  <si>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</si>
  <si>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</si>
  <si>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</si>
  <si>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</si>
  <si>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</si>
  <si>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</si>
  <si>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</si>
  <si>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</si>
  <si>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</si>
  <si>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</si>
  <si>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</si>
  <si>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</si>
  <si>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</si>
  <si>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</si>
  <si>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</si>
  <si>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</si>
  <si>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</si>
  <si>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</si>
  <si>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</si>
  <si>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</si>
  <si>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</si>
  <si>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</si>
  <si>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</si>
  <si>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</si>
  <si>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</si>
  <si>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</si>
  <si>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</si>
  <si>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</si>
  <si>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</si>
  <si>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</si>
  <si>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</si>
  <si>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</si>
  <si>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</si>
  <si>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</si>
  <si>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</si>
  <si>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</si>
  <si>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</si>
  <si>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</si>
  <si>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</si>
  <si>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</si>
  <si>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</si>
  <si>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</si>
  <si>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</si>
  <si>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</si>
  <si>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</si>
  <si>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</si>
  <si>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</si>
  <si>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</si>
  <si>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</si>
  <si>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</si>
  <si>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</si>
  <si>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</si>
  <si>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</si>
  <si>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</si>
  <si>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</si>
  <si>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</si>
  <si>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</si>
  <si>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mgen.mssante.fr/medecin.mssante.fr/aura.mssante.fr</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</si>
  <si>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</si>
  <si>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</si>
  <si>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</si>
  <si>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</si>
  <si>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</si>
  <si>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</si>
  <si>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</si>
  <si>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</si>
  <si>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</si>
  <si>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</si>
  <si>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</si>
  <si>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</si>
  <si>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</si>
  <si>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</si>
  <si>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</si>
  <si>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</si>
  <si>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</si>
  <si>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</si>
  <si>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</si>
  <si>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</si>
  <si>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</si>
  <si>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</si>
  <si>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</si>
  <si>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</si>
  <si>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</si>
  <si>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</si>
  <si>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</si>
  <si>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</si>
  <si>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</si>
  <si>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</si>
  <si>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</si>
  <si>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</si>
  <si>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</si>
  <si>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</si>
  <si>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</si>
  <si>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</si>
  <si>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</si>
  <si>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</si>
  <si>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</si>
  <si>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</si>
  <si>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</si>
  <si>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</si>
  <si>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</si>
  <si>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</si>
  <si>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</si>
  <si>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</si>
  <si>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</si>
  <si>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</si>
  <si>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</si>
  <si>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</si>
  <si>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</si>
  <si>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</si>
  <si>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</si>
  <si>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</si>
  <si>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</si>
  <si>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</si>
  <si>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</si>
  <si>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</si>
  <si>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</si>
  <si>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</si>
  <si>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</si>
  <si>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</si>
  <si>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</si>
  <si>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</si>
  <si>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</si>
  <si>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</si>
  <si>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</si>
  <si>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</si>
  <si>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</si>
  <si>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</si>
  <si>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</si>
  <si>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</si>
  <si>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</si>
  <si>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</si>
  <si>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</si>
  <si>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</si>
  <si>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</si>
  <si>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</si>
  <si>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</si>
  <si>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</si>
  <si>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</si>
  <si>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</si>
  <si>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</si>
  <si>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</si>
  <si>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</si>
  <si>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</si>
  <si>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</si>
  <si>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</si>
  <si>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</si>
  <si>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</si>
  <si>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</si>
  <si>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</si>
  <si>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</si>
  <si>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</si>
  <si>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</si>
  <si>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</si>
  <si>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</si>
  <si>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</si>
  <si>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</si>
  <si>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</si>
  <si>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</si>
  <si>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</si>
  <si>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</si>
  <si>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</si>
  <si>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</si>
  <si>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</si>
  <si>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</si>
  <si>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</si>
  <si>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</si>
  <si>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</si>
  <si>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</si>
  <si>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</si>
  <si>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</si>
  <si>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</si>
  <si>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</si>
  <si>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</si>
  <si>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</si>
  <si>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</si>
  <si>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</si>
  <si>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</si>
  <si>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</si>
  <si>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</si>
  <si>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</si>
  <si>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</si>
  <si>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</si>
  <si>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</si>
  <si>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</si>
  <si>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</si>
  <si>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</si>
  <si>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</si>
  <si>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</si>
  <si>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</si>
  <si>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</si>
  <si>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</si>
  <si>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</si>
  <si>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</si>
  <si>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</si>
  <si>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</si>
  <si>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</si>
  <si>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</si>
  <si>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</si>
  <si>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</si>
  <si>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</si>
  <si>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</si>
  <si>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</si>
  <si>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</si>
  <si>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</si>
  <si>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</si>
  <si>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</si>
  <si>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</si>
  <si>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</si>
  <si>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</si>
  <si>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</si>
  <si>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</si>
  <si>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</si>
  <si>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ASSOCIATION ECHO/CH DE LIBOURNE</t>
  </si>
  <si>
    <t>850025156</t>
  </si>
  <si>
    <t>echo-sante.mssante.fr/ch-libourne.mssante.fr</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</si>
  <si>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</si>
  <si>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</si>
  <si>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</si>
  <si>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</si>
  <si>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</si>
  <si>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</si>
  <si>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</si>
  <si>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</si>
  <si>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</si>
  <si>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</si>
  <si>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</si>
  <si>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</si>
  <si>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</si>
  <si>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</si>
  <si>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</si>
  <si>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</si>
  <si>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</si>
  <si>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</si>
  <si>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</si>
  <si>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</si>
  <si>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</si>
  <si>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</si>
  <si>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</si>
  <si>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</si>
  <si>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</si>
  <si>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</si>
  <si>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</si>
  <si>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</si>
  <si>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</si>
  <si>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</si>
  <si>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</si>
  <si>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</si>
  <si>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</si>
  <si>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</si>
  <si>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</si>
  <si>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</si>
  <si>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</si>
  <si>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</si>
  <si>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</si>
  <si>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</si>
  <si>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</si>
  <si>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</si>
  <si>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</si>
  <si>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</si>
  <si>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</si>
  <si>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</si>
  <si>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</si>
  <si>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</si>
  <si>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</si>
  <si>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</si>
  <si>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</si>
  <si>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</si>
  <si>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</si>
  <si>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</si>
  <si>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</si>
  <si>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</si>
  <si>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</si>
  <si>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</si>
  <si>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</si>
  <si>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</si>
  <si>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</si>
  <si>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</si>
  <si>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</si>
  <si>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</si>
  <si>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</si>
  <si>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</si>
  <si>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</si>
  <si>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</si>
  <si>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</si>
  <si>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</si>
  <si>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</si>
  <si>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</si>
  <si>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</si>
  <si>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</si>
  <si>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</si>
  <si>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</si>
  <si>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</si>
  <si>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</si>
  <si>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</si>
  <si>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</si>
  <si>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</si>
  <si>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</si>
  <si>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</si>
  <si>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</si>
  <si>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</si>
  <si>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</si>
  <si>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</si>
  <si>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</si>
  <si>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</si>
  <si>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</si>
  <si>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</si>
  <si>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</si>
  <si>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</si>
  <si>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</si>
  <si>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</si>
  <si>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</si>
  <si>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</si>
  <si>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</si>
  <si>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</si>
  <si>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</si>
  <si>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</si>
  <si>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</si>
  <si>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</si>
  <si>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</si>
  <si>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</si>
  <si>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</si>
  <si>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</si>
  <si>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</si>
  <si>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</si>
  <si>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</si>
  <si>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</si>
  <si>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</si>
  <si>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</si>
  <si>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</si>
  <si>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</si>
  <si>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</si>
  <si>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</si>
  <si>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</si>
  <si>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</si>
  <si>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</si>
  <si>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</si>
  <si>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</si>
  <si>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</si>
  <si>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</si>
  <si>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</si>
  <si>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</si>
  <si>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</si>
  <si>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</si>
  <si>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</si>
  <si>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</si>
  <si>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</si>
  <si>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</si>
  <si>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</si>
  <si>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</si>
  <si>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</si>
  <si>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</si>
  <si>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</si>
  <si>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</si>
  <si>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</si>
  <si>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</si>
  <si>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</si>
  <si>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</si>
  <si>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</si>
  <si>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</si>
  <si>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</si>
  <si>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</si>
  <si>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</si>
  <si>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</si>
  <si>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</si>
  <si>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</si>
  <si>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</si>
  <si>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</si>
  <si>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</si>
  <si>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</si>
  <si>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</si>
  <si>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</si>
  <si>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</si>
  <si>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</si>
  <si>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</si>
  <si>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</si>
  <si>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</si>
  <si>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</si>
  <si>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</si>
  <si>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</si>
  <si>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</si>
  <si>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</si>
  <si>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</si>
  <si>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</si>
  <si>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</si>
  <si>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</si>
  <si>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</si>
  <si>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</si>
  <si>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</si>
  <si>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</si>
  <si>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</si>
  <si>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</si>
  <si>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</si>
  <si>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</si>
  <si>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</si>
  <si>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</si>
  <si>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</si>
  <si>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</si>
  <si>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</si>
  <si>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</si>
  <si>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</si>
  <si>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</si>
  <si>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</si>
  <si>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</si>
  <si>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</si>
  <si>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</si>
  <si>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</si>
  <si>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</si>
  <si>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</si>
  <si>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</si>
  <si>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</si>
  <si>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</si>
  <si>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</si>
  <si>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</si>
  <si>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</si>
  <si>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</si>
  <si>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</si>
  <si>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</si>
  <si>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</si>
  <si>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</si>
  <si>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</si>
  <si>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</si>
  <si>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</si>
  <si>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</si>
  <si>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</si>
  <si>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</si>
  <si>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</si>
  <si>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ugecam-centre.cnamts.mssante.fr/pro.mssante.fr/medecin.mssante.fr/masseur-kinesitherapeute.mssante.fr/chba.mssante.fr</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</si>
  <si>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</si>
  <si>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</si>
  <si>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</si>
  <si>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</si>
  <si>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</si>
  <si>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</si>
  <si>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</si>
  <si>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</si>
  <si>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</si>
  <si>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</si>
  <si>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</si>
  <si>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</si>
  <si>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</si>
  <si>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</si>
  <si>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</si>
  <si>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</si>
  <si>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</si>
  <si>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</si>
  <si>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</si>
  <si>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</si>
  <si>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</si>
  <si>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</si>
  <si>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</si>
  <si>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</si>
  <si>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</si>
  <si>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</si>
  <si>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</si>
  <si>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</si>
  <si>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</si>
  <si>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</si>
  <si>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</si>
  <si>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</si>
  <si>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</si>
  <si>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</si>
  <si>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</si>
  <si>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</si>
  <si>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</si>
  <si>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</si>
  <si>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</si>
  <si>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</si>
  <si>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</si>
  <si>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</si>
  <si>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</si>
  <si>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</si>
  <si>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</si>
  <si>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</si>
  <si>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</si>
  <si>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</si>
  <si>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</si>
  <si>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</si>
  <si>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</si>
  <si>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</si>
  <si>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</si>
  <si>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</si>
  <si>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</si>
  <si>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</si>
  <si>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</si>
  <si>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</si>
  <si>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</si>
  <si>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</si>
  <si>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</si>
  <si>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</si>
  <si>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</si>
  <si>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</si>
  <si>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</si>
  <si>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</si>
  <si>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ramsaygds.mssante.fr/medecin.mssante.fr</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</si>
  <si>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</si>
  <si>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</si>
  <si>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</si>
  <si>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</si>
  <si>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</si>
  <si>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</si>
  <si>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</si>
  <si>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</si>
  <si>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</si>
  <si>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</si>
  <si>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</si>
  <si>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</si>
  <si>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</si>
  <si>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</si>
  <si>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</si>
  <si>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</si>
  <si>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</si>
  <si>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</si>
  <si>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</si>
  <si>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</si>
  <si>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</si>
  <si>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</si>
  <si>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</si>
  <si>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</si>
  <si>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</si>
  <si>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</si>
  <si>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</si>
  <si>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</si>
  <si>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</si>
  <si>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</si>
  <si>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</si>
  <si>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</si>
  <si>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</si>
  <si>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</si>
  <si>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</si>
  <si>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</si>
  <si>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</si>
  <si>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</si>
  <si>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</si>
  <si>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</si>
  <si>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</si>
  <si>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</si>
  <si>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</si>
  <si>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</si>
  <si>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</si>
  <si>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</si>
  <si>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</si>
  <si>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</si>
  <si>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</si>
  <si>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</si>
  <si>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</si>
  <si>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</si>
  <si>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</si>
  <si>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</si>
  <si>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</si>
  <si>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</si>
  <si>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</si>
  <si>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</si>
  <si>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</si>
  <si>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</si>
  <si>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</si>
  <si>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</si>
  <si>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</si>
  <si>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</si>
  <si>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</si>
  <si>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</si>
  <si>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</si>
  <si>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</si>
  <si>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</si>
  <si>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</si>
  <si>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</si>
  <si>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</si>
  <si>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</si>
  <si>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</si>
  <si>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</si>
  <si>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</si>
  <si>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</si>
  <si>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</si>
  <si>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</si>
  <si>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</si>
  <si>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</si>
  <si>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</si>
  <si>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</si>
  <si>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</si>
  <si>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</si>
  <si>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</si>
  <si>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</si>
  <si>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</si>
  <si>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</si>
  <si>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</si>
  <si>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</si>
  <si>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</si>
  <si>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</si>
  <si>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</si>
  <si>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</si>
  <si>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</si>
  <si>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</si>
  <si>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</si>
  <si>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</si>
  <si>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</si>
  <si>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</si>
  <si>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</si>
  <si>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</si>
  <si>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</si>
  <si>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</si>
  <si>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</si>
  <si>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</si>
  <si>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</si>
  <si>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</si>
  <si>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</si>
  <si>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</si>
  <si>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</si>
  <si>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</si>
  <si>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</si>
  <si>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</si>
  <si>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</si>
  <si>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</si>
  <si>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</si>
  <si>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</si>
  <si>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</si>
  <si>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</si>
  <si>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</si>
  <si>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</si>
  <si>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</si>
  <si>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</si>
  <si>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</si>
  <si>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</si>
  <si>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</si>
  <si>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</si>
  <si>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</si>
  <si>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</si>
  <si>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</si>
  <si>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</si>
  <si>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</si>
  <si>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</si>
  <si>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</si>
  <si>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</si>
  <si>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</si>
  <si>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</si>
  <si>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</si>
  <si>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</si>
  <si>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</si>
  <si>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</si>
  <si>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</si>
  <si>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</si>
  <si>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</si>
  <si>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</si>
  <si>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</si>
  <si>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</si>
  <si>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</si>
  <si>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</si>
  <si>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</si>
  <si>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</si>
  <si>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</si>
  <si>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</si>
  <si>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</si>
  <si>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</si>
  <si>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</si>
  <si>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</si>
  <si>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</si>
  <si>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</si>
  <si>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</si>
  <si>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</si>
  <si>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</si>
  <si>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</si>
  <si>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</si>
  <si>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</si>
  <si>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</si>
  <si>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</si>
  <si>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</si>
  <si>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</si>
  <si>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</si>
  <si>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</si>
  <si>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</si>
  <si>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</si>
  <si>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</si>
  <si>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</si>
  <si>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</si>
  <si>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</si>
  <si>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</si>
  <si>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</si>
  <si>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</si>
  <si>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</si>
  <si>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</si>
  <si>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</si>
  <si>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</si>
  <si>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</si>
  <si>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</si>
  <si>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</si>
  <si>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</si>
  <si>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</si>
  <si>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</si>
  <si>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</si>
  <si>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</si>
  <si>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</si>
  <si>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</si>
  <si>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</si>
  <si>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</si>
  <si>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</si>
  <si>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</si>
  <si>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</si>
  <si>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</si>
  <si>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</si>
  <si>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</si>
  <si>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</si>
  <si>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</si>
  <si>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</si>
  <si>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</si>
  <si>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</si>
  <si>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</si>
  <si>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</si>
  <si>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</si>
  <si>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</si>
  <si>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</si>
  <si>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</si>
  <si>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</si>
  <si>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</si>
  <si>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</si>
  <si>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</si>
  <si>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</si>
  <si>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na.mssante.fr/aquitaine.mssante.fr</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</si>
  <si>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</si>
  <si>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</si>
  <si>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</si>
  <si>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</si>
  <si>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</si>
  <si>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</si>
  <si>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</si>
  <si>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</si>
  <si>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</si>
  <si>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</si>
  <si>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</si>
  <si>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</si>
  <si>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</si>
  <si>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</si>
  <si>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</si>
  <si>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</si>
  <si>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</si>
  <si>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</si>
  <si>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</si>
  <si>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</si>
  <si>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</si>
  <si>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</si>
  <si>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</si>
  <si>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</si>
  <si>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</si>
  <si>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</si>
  <si>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</si>
  <si>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</si>
  <si>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</si>
  <si>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</si>
  <si>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</si>
  <si>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</si>
  <si>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</si>
  <si>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</si>
  <si>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</si>
  <si>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</si>
  <si>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</si>
  <si>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</si>
  <si>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</si>
  <si>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</si>
  <si>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</si>
  <si>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</si>
  <si>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</si>
  <si>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</si>
  <si>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</si>
  <si>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</si>
  <si>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</si>
  <si>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</si>
  <si>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</si>
  <si>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</si>
  <si>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</si>
  <si>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</si>
  <si>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</si>
  <si>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</si>
  <si>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</si>
  <si>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</si>
  <si>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</si>
  <si>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</si>
  <si>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</si>
  <si>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</si>
  <si>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</si>
  <si>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</si>
  <si>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</si>
  <si>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</si>
  <si>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</si>
  <si>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</si>
  <si>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</si>
  <si>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</si>
  <si>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</si>
  <si>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</si>
  <si>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</si>
  <si>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</si>
  <si>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</si>
  <si>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</si>
  <si>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</si>
  <si>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</si>
  <si>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</si>
  <si>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</si>
  <si>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</si>
  <si>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</si>
  <si>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</si>
  <si>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</si>
  <si>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</si>
  <si>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</si>
  <si>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</si>
  <si>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</si>
  <si>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</si>
  <si>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</si>
  <si>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</si>
  <si>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</si>
  <si>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</si>
  <si>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</si>
  <si>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</si>
  <si>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</si>
  <si>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</si>
  <si>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</si>
  <si>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</si>
  <si>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</si>
  <si>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</si>
  <si>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</si>
  <si>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</si>
  <si>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</si>
  <si>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</si>
  <si>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</si>
  <si>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</si>
  <si>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</si>
  <si>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</si>
  <si>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</si>
  <si>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</si>
  <si>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</si>
  <si>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</si>
  <si>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</si>
  <si>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</si>
  <si>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</si>
  <si>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</si>
  <si>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</si>
  <si>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</si>
  <si>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</si>
  <si>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</si>
  <si>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</si>
  <si>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</si>
  <si>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</si>
  <si>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</si>
  <si>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</si>
  <si>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</si>
  <si>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</si>
  <si>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</si>
  <si>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</si>
  <si>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</si>
  <si>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</si>
  <si>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</si>
  <si>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</si>
  <si>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</si>
  <si>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</si>
  <si>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</si>
  <si>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</si>
  <si>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</si>
  <si>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</si>
  <si>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</si>
  <si>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</si>
  <si>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</si>
  <si>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</si>
  <si>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</si>
  <si>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</si>
  <si>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</si>
  <si>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</si>
  <si>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</si>
  <si>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</si>
  <si>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</si>
  <si>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</si>
  <si>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</si>
  <si>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</si>
  <si>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</si>
  <si>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</si>
  <si>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</si>
  <si>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</si>
  <si>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</si>
  <si>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</si>
  <si>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</si>
  <si>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</si>
  <si>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</si>
  <si>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</si>
  <si>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</si>
  <si>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</si>
  <si>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</si>
  <si>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</si>
  <si>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</si>
  <si>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</si>
  <si>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</si>
  <si>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</si>
  <si>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</si>
  <si>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</si>
  <si>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</si>
  <si>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</si>
  <si>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</si>
  <si>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</si>
  <si>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</si>
  <si>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</si>
  <si>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</si>
  <si>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</si>
  <si>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</si>
  <si>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</si>
  <si>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</si>
  <si>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</si>
  <si>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</si>
  <si>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</si>
  <si>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</si>
  <si>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</si>
  <si>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</si>
  <si>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</si>
  <si>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</si>
  <si>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</si>
  <si>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</si>
  <si>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</si>
  <si>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</si>
  <si>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</si>
  <si>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</si>
  <si>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</si>
  <si>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</si>
  <si>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</si>
  <si>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</si>
  <si>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</si>
  <si>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</si>
  <si>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</si>
  <si>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</si>
  <si>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</si>
  <si>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</si>
  <si>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</si>
  <si>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</si>
  <si>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</si>
  <si>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</si>
  <si>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</si>
  <si>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</si>
  <si>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</si>
  <si>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</si>
  <si>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</si>
  <si>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</si>
  <si>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</si>
  <si>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</si>
  <si>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</si>
  <si>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</si>
  <si>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</si>
  <si>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</si>
  <si>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</si>
  <si>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</si>
  <si>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</si>
  <si>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</si>
  <si>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</si>
  <si>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</si>
  <si>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</si>
  <si>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</si>
  <si>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</si>
  <si>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</si>
  <si>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</si>
  <si>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</si>
  <si>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</si>
  <si>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</si>
  <si>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</si>
  <si>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</si>
  <si>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</si>
  <si>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</si>
  <si>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</si>
  <si>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</si>
  <si>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</si>
  <si>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</si>
  <si>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</si>
  <si>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</si>
  <si>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</si>
  <si>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</si>
  <si>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</si>
  <si>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</si>
  <si>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</si>
  <si>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</si>
  <si>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</si>
  <si>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</si>
  <si>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</si>
  <si>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</si>
  <si>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</si>
  <si>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</si>
  <si>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</si>
  <si>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</si>
  <si>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</si>
  <si>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</si>
  <si>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</si>
  <si>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</si>
  <si>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</si>
  <si>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</si>
  <si>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</si>
  <si>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</si>
  <si>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</si>
  <si>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</si>
  <si>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</si>
  <si>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</si>
  <si>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</si>
  <si>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</si>
  <si>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</si>
  <si>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</si>
  <si>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</si>
  <si>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</si>
  <si>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</si>
  <si>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</si>
  <si>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</si>
  <si>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</si>
  <si>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</si>
  <si>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</si>
  <si>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</si>
  <si>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</si>
  <si>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</si>
  <si>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</si>
  <si>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</si>
  <si>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</si>
  <si>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</si>
  <si>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</si>
  <si>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</si>
  <si>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</si>
  <si>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</si>
  <si>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</si>
  <si>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</si>
  <si>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</si>
  <si>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</si>
  <si>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</si>
  <si>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</si>
  <si>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</si>
  <si>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</si>
  <si>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</si>
  <si>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</si>
  <si>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</si>
  <si>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</si>
  <si>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</si>
  <si>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</si>
  <si>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</si>
  <si>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</si>
  <si>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</si>
  <si>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</si>
  <si>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</si>
  <si>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</si>
  <si>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</si>
  <si>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</si>
  <si>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</si>
  <si>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</si>
  <si>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</si>
  <si>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</si>
  <si>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</si>
  <si>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</si>
  <si>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</si>
  <si>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</si>
  <si>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</si>
  <si>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</si>
  <si>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</si>
  <si>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</si>
  <si>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</si>
  <si>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</si>
  <si>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</si>
  <si>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</si>
  <si>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</si>
  <si>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</si>
  <si>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</si>
  <si>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</si>
  <si>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</si>
  <si>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</si>
  <si>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</si>
  <si>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</si>
  <si>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</si>
  <si>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</si>
  <si>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</si>
  <si>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</si>
  <si>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</si>
  <si>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</si>
  <si>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</si>
  <si>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</si>
  <si>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</si>
  <si>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</si>
  <si>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</si>
  <si>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</si>
  <si>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</si>
  <si>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</si>
  <si>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</si>
  <si>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</si>
  <si>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</si>
  <si>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</si>
  <si>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</si>
  <si>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</si>
  <si>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</si>
  <si>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</si>
  <si>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</si>
  <si>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</si>
  <si>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</si>
  <si>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</si>
  <si>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</si>
  <si>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</si>
  <si>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</si>
  <si>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</si>
  <si>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</si>
  <si>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</si>
  <si>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</si>
  <si>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</si>
  <si>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</si>
  <si>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</si>
  <si>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</si>
  <si>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</si>
  <si>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</si>
  <si>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</si>
  <si>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</si>
  <si>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</si>
  <si>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</si>
  <si>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</si>
  <si>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</si>
  <si>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</si>
  <si>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</si>
  <si>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</si>
  <si>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</si>
  <si>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</si>
  <si>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</si>
  <si>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</si>
  <si>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</si>
  <si>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</si>
  <si>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</si>
  <si>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</si>
  <si>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</si>
  <si>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</si>
  <si>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</si>
  <si>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</si>
  <si>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</si>
  <si>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</si>
  <si>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</si>
  <si>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</si>
  <si>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</si>
  <si>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</si>
  <si>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</si>
  <si>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</si>
  <si>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</si>
  <si>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</si>
  <si>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</si>
  <si>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</si>
  <si>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</si>
  <si>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</si>
  <si>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</si>
  <si>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</si>
  <si>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</si>
  <si>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</si>
  <si>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</si>
  <si>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</si>
  <si>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</si>
  <si>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</si>
  <si>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</si>
  <si>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</si>
  <si>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</si>
  <si>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</si>
  <si>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</si>
  <si>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</si>
  <si>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</si>
  <si>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</si>
  <si>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</si>
  <si>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</si>
  <si>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</si>
  <si>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</si>
  <si>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</si>
  <si>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</si>
  <si>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</si>
  <si>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</si>
  <si>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</si>
  <si>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</si>
  <si>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</si>
  <si>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</si>
  <si>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</si>
  <si>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</si>
  <si>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</si>
  <si>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</si>
  <si>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</si>
  <si>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</si>
  <si>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</si>
  <si>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</si>
  <si>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</si>
  <si>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</si>
  <si>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</si>
  <si>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</si>
  <si>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</si>
  <si>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</si>
  <si>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</si>
  <si>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</si>
  <si>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</si>
  <si>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</si>
  <si>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</si>
  <si>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</si>
  <si>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</si>
  <si>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</si>
  <si>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</si>
  <si>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</si>
  <si>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</si>
  <si>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</si>
  <si>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</si>
  <si>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</si>
  <si>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</si>
  <si>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</si>
  <si>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</si>
  <si>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</si>
  <si>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</si>
  <si>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</si>
  <si>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</si>
  <si>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</si>
  <si>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</si>
  <si>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</si>
  <si>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</si>
  <si>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</si>
  <si>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</si>
  <si>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</si>
  <si>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</si>
  <si>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</si>
  <si>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</si>
  <si>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</si>
  <si>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</si>
  <si>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</si>
  <si>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</si>
  <si>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</si>
  <si>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</si>
  <si>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</si>
  <si>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</si>
  <si>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</si>
  <si>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</si>
  <si>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</si>
  <si>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</si>
  <si>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</si>
  <si>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</si>
  <si>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</si>
  <si>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</si>
  <si>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</si>
  <si>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</si>
  <si>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</si>
  <si>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</si>
  <si>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</si>
  <si>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</si>
  <si>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</si>
  <si>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</si>
  <si>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</si>
  <si>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</si>
  <si>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</si>
  <si>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</si>
  <si>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</si>
  <si>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</si>
  <si>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</si>
  <si>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</si>
  <si>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</si>
  <si>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</si>
  <si>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</si>
  <si>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</si>
  <si>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</si>
  <si>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</si>
  <si>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</si>
  <si>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</si>
  <si>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</si>
  <si>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</si>
  <si>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</si>
  <si>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</si>
  <si>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</si>
  <si>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</si>
  <si>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</si>
  <si>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</si>
  <si>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</si>
  <si>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</si>
  <si>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</si>
  <si>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</si>
  <si>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</si>
  <si>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</si>
  <si>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</si>
  <si>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</si>
  <si>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</si>
  <si>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</si>
  <si>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</si>
  <si>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</si>
  <si>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</si>
  <si>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</si>
  <si>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</si>
  <si>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</si>
  <si>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</si>
  <si>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</si>
  <si>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</si>
  <si>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</si>
  <si>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</si>
  <si>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</si>
  <si>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</si>
  <si>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</si>
  <si>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</si>
  <si>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</si>
  <si>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</si>
  <si>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</si>
  <si>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</si>
  <si>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</si>
  <si>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</si>
  <si>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</si>
  <si>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</si>
  <si>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</si>
  <si>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</si>
  <si>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</si>
  <si>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</si>
  <si>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</si>
  <si>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</si>
  <si>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</si>
  <si>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</si>
  <si>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</si>
  <si>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</si>
  <si>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</si>
  <si>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</si>
  <si>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</si>
  <si>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</si>
  <si>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</si>
  <si>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</si>
  <si>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</si>
  <si>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</si>
  <si>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</si>
  <si>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</si>
  <si>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</si>
  <si>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</si>
  <si>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</si>
  <si>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</si>
  <si>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</si>
  <si>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</si>
  <si>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</si>
  <si>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</si>
  <si>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</si>
  <si>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</si>
  <si>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</si>
  <si>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</si>
  <si>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</si>
  <si>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</si>
  <si>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</si>
  <si>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</si>
  <si>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</si>
  <si>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</si>
  <si>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</si>
  <si>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</si>
  <si>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</si>
  <si>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</si>
  <si>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</si>
  <si>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</si>
  <si>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</si>
  <si>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</si>
  <si>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</si>
  <si>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</si>
  <si>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</si>
  <si>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</si>
  <si>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</si>
  <si>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</si>
  <si>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</si>
  <si>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</si>
  <si>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</si>
  <si>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</si>
  <si>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</si>
  <si>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</si>
  <si>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</si>
  <si>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</si>
  <si>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</si>
  <si>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</si>
  <si>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</si>
  <si>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</si>
  <si>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</si>
  <si>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</si>
  <si>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</si>
  <si>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</si>
  <si>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</si>
  <si>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</si>
  <si>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</si>
  <si>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</si>
  <si>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</si>
  <si>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</si>
  <si>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</si>
  <si>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</si>
  <si>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</si>
  <si>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</si>
  <si>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</si>
  <si>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</si>
  <si>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</si>
  <si>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</si>
  <si>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</si>
  <si>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</si>
  <si>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</si>
  <si>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</si>
  <si>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</si>
  <si>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</si>
  <si>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</si>
  <si>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</si>
  <si>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</si>
  <si>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</si>
  <si>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</si>
  <si>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</si>
  <si>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</si>
  <si>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</si>
  <si>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</si>
  <si>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</si>
  <si>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</si>
  <si>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</si>
  <si>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</si>
  <si>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</si>
  <si>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</si>
  <si>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</si>
  <si>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</si>
  <si>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</si>
  <si>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</si>
  <si>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</si>
  <si>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</si>
  <si>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ch-ainay.aura.mssante.fr/aura.mssante.fr</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</si>
  <si>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</si>
  <si>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</si>
  <si>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</si>
  <si>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</si>
  <si>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</si>
  <si>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</si>
  <si>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</si>
  <si>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</si>
  <si>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</si>
  <si>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</si>
  <si>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</si>
  <si>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</si>
  <si>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</si>
  <si>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</si>
  <si>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</si>
  <si>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</si>
  <si>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hl-reignier.aura.mssante.fr/aura.mssante.fr</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</si>
  <si>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</si>
  <si>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</si>
  <si>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</si>
  <si>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</si>
  <si>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</si>
  <si>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</si>
  <si>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</si>
  <si>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</si>
  <si>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</si>
  <si>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</si>
  <si>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</si>
  <si>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</si>
  <si>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</si>
  <si>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</si>
  <si>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</si>
  <si>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</si>
  <si>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</si>
  <si>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</si>
  <si>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</si>
  <si>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</si>
  <si>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</si>
  <si>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</si>
  <si>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</si>
  <si>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</si>
  <si>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</si>
  <si>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</si>
  <si>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</si>
  <si>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</si>
  <si>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</si>
  <si>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</si>
  <si>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</si>
  <si>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</si>
  <si>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</si>
  <si>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</si>
  <si>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</si>
  <si>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</si>
  <si>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</si>
  <si>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</si>
  <si>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</si>
  <si>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</si>
  <si>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</si>
  <si>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</si>
  <si>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</si>
  <si>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</si>
  <si>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</si>
  <si>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</si>
  <si>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</si>
  <si>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</si>
  <si>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</si>
  <si>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</si>
  <si>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</si>
  <si>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</si>
  <si>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</si>
  <si>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</si>
  <si>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</si>
  <si>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</si>
  <si>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</si>
  <si>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</si>
  <si>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</si>
  <si>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</si>
  <si>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</si>
  <si>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</si>
  <si>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</si>
  <si>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</si>
  <si>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</si>
  <si>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</si>
  <si>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</si>
  <si>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</si>
  <si>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</si>
  <si>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</si>
  <si>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</si>
  <si>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</si>
  <si>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</si>
  <si>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</si>
  <si>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</si>
  <si>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</si>
  <si>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</si>
  <si>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</si>
  <si>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</si>
  <si>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</si>
  <si>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</si>
  <si>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</si>
  <si>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</si>
  <si>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</si>
  <si>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</si>
  <si>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</si>
  <si>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</si>
  <si>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</si>
  <si>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</si>
  <si>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</si>
  <si>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</si>
  <si>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</si>
  <si>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</si>
  <si>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</si>
  <si>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</si>
  <si>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</si>
  <si>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</si>
  <si>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</si>
  <si>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</si>
  <si>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</si>
  <si>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</si>
  <si>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</si>
  <si>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</si>
  <si>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</si>
  <si>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</si>
  <si>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</si>
  <si>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</si>
  <si>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</si>
  <si>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</si>
  <si>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</si>
  <si>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</si>
  <si>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</si>
  <si>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</si>
  <si>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</si>
  <si>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</si>
  <si>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</si>
  <si>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</si>
  <si>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</si>
  <si>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</si>
  <si>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</si>
  <si>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</si>
  <si>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</si>
  <si>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</si>
  <si>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</si>
  <si>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</si>
  <si>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</si>
  <si>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</si>
  <si>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</si>
  <si>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</si>
  <si>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</si>
  <si>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</si>
  <si>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</si>
  <si>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</si>
  <si>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</si>
  <si>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</si>
  <si>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</si>
  <si>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</si>
  <si>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</si>
  <si>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</si>
  <si>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</si>
  <si>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</si>
  <si>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</si>
  <si>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</si>
  <si>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</si>
  <si>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</si>
  <si>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</si>
  <si>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</si>
  <si>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</si>
  <si>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</si>
  <si>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</si>
  <si>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</si>
  <si>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</si>
  <si>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</si>
  <si>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</si>
  <si>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</si>
  <si>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</si>
  <si>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</si>
  <si>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</si>
  <si>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</si>
  <si>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</si>
  <si>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</si>
  <si>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</si>
  <si>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</si>
  <si>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</si>
  <si>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</si>
  <si>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</si>
  <si>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</si>
  <si>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</si>
  <si>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</si>
  <si>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</si>
  <si>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</si>
  <si>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</si>
  <si>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</si>
  <si>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</si>
  <si>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</si>
  <si>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</si>
  <si>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</si>
  <si>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</si>
  <si>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</si>
  <si>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</si>
  <si>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</si>
  <si>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</si>
  <si>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</si>
  <si>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</si>
  <si>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</si>
  <si>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</si>
  <si>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</si>
  <si>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</si>
  <si>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</si>
  <si>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</si>
  <si>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</si>
  <si>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</si>
  <si>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</si>
  <si>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</si>
  <si>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</si>
  <si>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</si>
  <si>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</si>
  <si>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</si>
  <si>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</si>
  <si>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</si>
  <si>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</si>
  <si>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</si>
  <si>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</si>
  <si>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</si>
  <si>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</si>
  <si>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</si>
  <si>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</si>
  <si>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</si>
  <si>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</si>
  <si>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</si>
  <si>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</si>
  <si>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</si>
  <si>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</si>
  <si>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</si>
  <si>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</si>
  <si>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</si>
  <si>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</si>
  <si>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</si>
  <si>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</si>
  <si>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</si>
  <si>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</si>
  <si>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</si>
  <si>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</si>
  <si>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</si>
  <si>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</si>
  <si>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</si>
  <si>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</si>
  <si>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</si>
  <si>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</si>
  <si>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</si>
  <si>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</si>
  <si>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</si>
  <si>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</si>
  <si>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</si>
  <si>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</si>
  <si>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</si>
  <si>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</si>
  <si>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</si>
  <si>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</si>
  <si>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</si>
  <si>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</si>
  <si>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</si>
  <si>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</si>
  <si>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</si>
  <si>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</si>
  <si>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</si>
  <si>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</si>
  <si>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</si>
  <si>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</si>
  <si>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</si>
  <si>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</si>
  <si>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</si>
  <si>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</si>
  <si>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</si>
  <si>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</si>
  <si>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</si>
  <si>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</si>
  <si>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</si>
  <si>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</si>
  <si>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</si>
  <si>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</si>
  <si>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</si>
  <si>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</si>
  <si>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</si>
  <si>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</si>
  <si>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</si>
  <si>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</si>
  <si>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</si>
  <si>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</si>
  <si>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</si>
  <si>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</si>
  <si>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</si>
  <si>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</si>
  <si>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</si>
  <si>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</si>
  <si>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</si>
  <si>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</si>
  <si>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</si>
  <si>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</si>
  <si>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</si>
  <si>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</si>
  <si>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</si>
  <si>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</si>
  <si>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</si>
  <si>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</si>
  <si>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</si>
  <si>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</si>
  <si>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</si>
  <si>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</si>
  <si>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</si>
  <si>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</si>
  <si>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</si>
  <si>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</si>
  <si>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</si>
  <si>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</si>
  <si>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</si>
  <si>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</si>
  <si>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</si>
  <si>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</si>
  <si>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</si>
  <si>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</si>
  <si>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</si>
  <si>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</si>
  <si>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</si>
  <si>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</si>
  <si>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</si>
  <si>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</si>
  <si>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</si>
  <si>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</si>
  <si>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</si>
  <si>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</si>
  <si>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</si>
  <si>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</si>
  <si>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</si>
  <si>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</si>
  <si>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</si>
  <si>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</si>
  <si>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</si>
  <si>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</si>
  <si>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</si>
  <si>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</si>
  <si>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</si>
  <si>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</si>
  <si>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</si>
  <si>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</si>
  <si>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</si>
  <si>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</si>
  <si>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</si>
  <si>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</si>
  <si>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</si>
  <si>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</si>
  <si>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</si>
  <si>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</si>
  <si>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</si>
  <si>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</si>
  <si>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</si>
  <si>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</si>
  <si>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</si>
  <si>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</si>
  <si>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</si>
  <si>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</si>
  <si>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</si>
  <si>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</si>
  <si>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</si>
  <si>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</si>
  <si>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</si>
  <si>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</si>
  <si>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</si>
  <si>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</si>
  <si>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</si>
  <si>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</si>
  <si>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</si>
  <si>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</si>
  <si>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</si>
  <si>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</si>
  <si>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</si>
  <si>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</si>
  <si>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</si>
  <si>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</si>
  <si>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</si>
  <si>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</si>
  <si>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</si>
  <si>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</si>
  <si>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</si>
  <si>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</si>
  <si>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</si>
  <si>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</si>
  <si>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</si>
  <si>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</si>
  <si>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</si>
  <si>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</si>
  <si>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</si>
  <si>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</si>
  <si>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</si>
  <si>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</si>
  <si>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</si>
  <si>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</si>
  <si>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</si>
  <si>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</si>
  <si>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</si>
  <si>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</si>
  <si>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</si>
  <si>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</si>
  <si>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</si>
  <si>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</si>
  <si>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</si>
  <si>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</si>
  <si>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</si>
  <si>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</si>
  <si>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</si>
  <si>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</si>
  <si>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</si>
  <si>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</si>
  <si>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</si>
  <si>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</si>
  <si>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</si>
  <si>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</si>
  <si>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</si>
  <si>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</si>
  <si>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</si>
  <si>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</si>
  <si>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</si>
  <si>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</si>
  <si>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</si>
  <si>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</si>
  <si>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</si>
  <si>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</si>
  <si>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</si>
  <si>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</si>
  <si>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</si>
  <si>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</si>
  <si>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</si>
  <si>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</si>
  <si>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</si>
  <si>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</si>
  <si>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</si>
  <si>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</si>
  <si>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</si>
  <si>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</si>
  <si>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</si>
  <si>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</si>
  <si>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</si>
  <si>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</si>
  <si>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</si>
  <si>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</si>
  <si>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</si>
  <si>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</si>
  <si>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</si>
  <si>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</si>
  <si>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</si>
  <si>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</si>
  <si>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</si>
  <si>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</si>
  <si>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</si>
  <si>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</si>
  <si>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</si>
  <si>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</si>
  <si>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</si>
  <si>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</si>
  <si>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</si>
  <si>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</si>
  <si>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</si>
  <si>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</si>
  <si>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</si>
  <si>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</si>
  <si>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</si>
  <si>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</si>
  <si>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</si>
  <si>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</si>
  <si>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</si>
  <si>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</si>
  <si>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</si>
  <si>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</si>
  <si>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</si>
  <si>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</si>
  <si>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</si>
  <si>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</si>
  <si>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</si>
  <si>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</si>
  <si>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</si>
  <si>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</si>
  <si>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</si>
  <si>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</si>
  <si>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</si>
  <si>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</si>
  <si>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</si>
  <si>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</si>
  <si>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</si>
  <si>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</si>
  <si>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</si>
  <si>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</si>
  <si>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</si>
  <si>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</si>
  <si>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</si>
  <si>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</si>
  <si>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</si>
  <si>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</si>
  <si>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</si>
  <si>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</si>
  <si>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</si>
  <si>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</si>
  <si>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</si>
  <si>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</si>
  <si>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</si>
  <si>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</si>
  <si>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</si>
  <si>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</si>
  <si>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</si>
  <si>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</si>
  <si>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</si>
  <si>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</si>
  <si>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</si>
  <si>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</si>
  <si>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</si>
  <si>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</si>
  <si>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</si>
  <si>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</si>
  <si>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</si>
  <si>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</si>
  <si>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</si>
  <si>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</si>
  <si>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</si>
  <si>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</si>
  <si>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</si>
  <si>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</si>
  <si>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</si>
  <si>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</si>
  <si>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</si>
  <si>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</si>
  <si>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</si>
  <si>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</si>
  <si>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</si>
  <si>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</si>
  <si>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</si>
  <si>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</si>
  <si>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</si>
  <si>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</si>
  <si>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</si>
  <si>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</si>
  <si>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</si>
  <si>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</si>
  <si>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</si>
  <si>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</si>
  <si>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</si>
  <si>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</si>
  <si>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</si>
  <si>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</si>
  <si>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</si>
  <si>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</si>
  <si>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</si>
  <si>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</si>
  <si>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</si>
  <si>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</si>
  <si>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</si>
  <si>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</si>
  <si>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</si>
  <si>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</si>
  <si>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</si>
  <si>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</si>
  <si>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</si>
  <si>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</si>
  <si>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</si>
  <si>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</si>
  <si>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</si>
  <si>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</si>
  <si>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</si>
  <si>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</si>
  <si>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</si>
  <si>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</si>
  <si>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</si>
  <si>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</si>
  <si>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</si>
  <si>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</si>
  <si>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</si>
  <si>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</si>
  <si>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</si>
  <si>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</si>
  <si>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</si>
  <si>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</si>
  <si>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</si>
  <si>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</si>
  <si>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</si>
  <si>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</si>
  <si>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</si>
  <si>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</si>
  <si>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</si>
  <si>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</si>
  <si>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</si>
  <si>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</si>
  <si>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</si>
  <si>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</si>
  <si>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</si>
  <si>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</si>
  <si>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</si>
  <si>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</si>
  <si>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</si>
  <si>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</si>
  <si>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</si>
  <si>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</si>
  <si>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</si>
  <si>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</si>
  <si>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</si>
  <si>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</si>
  <si>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</si>
  <si>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</si>
  <si>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</si>
  <si>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</si>
  <si>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</si>
  <si>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</si>
  <si>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</si>
  <si>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</si>
  <si>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</si>
  <si>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</si>
  <si>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</si>
  <si>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</si>
  <si>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</si>
  <si>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</si>
  <si>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</si>
  <si>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</si>
  <si>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</si>
  <si>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</si>
  <si>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</si>
  <si>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</si>
  <si>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</si>
  <si>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</si>
  <si>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</si>
  <si>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</si>
  <si>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</si>
  <si>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</si>
  <si>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</si>
  <si>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</si>
  <si>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</si>
  <si>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</si>
  <si>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</si>
  <si>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</si>
  <si>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</si>
  <si>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</si>
  <si>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</si>
  <si>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</si>
  <si>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</si>
  <si>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</si>
  <si>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</si>
  <si>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</si>
  <si>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</si>
  <si>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</si>
  <si>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</si>
  <si>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</si>
  <si>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</si>
  <si>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</si>
  <si>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</si>
  <si>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</si>
  <si>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</si>
  <si>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</si>
  <si>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</si>
  <si>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</si>
  <si>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</si>
  <si>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</si>
  <si>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</si>
  <si>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</si>
  <si>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</si>
  <si>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</si>
  <si>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</si>
  <si>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</si>
  <si>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</si>
  <si>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</si>
  <si>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</si>
  <si>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</si>
  <si>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</si>
  <si>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</si>
  <si>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</si>
  <si>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</si>
  <si>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</si>
  <si>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</si>
  <si>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</si>
  <si>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</si>
  <si>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</si>
  <si>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</si>
  <si>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</si>
  <si>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</si>
  <si>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</si>
  <si>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</si>
  <si>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</si>
  <si>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</si>
  <si>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</si>
  <si>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</si>
  <si>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</si>
  <si>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</si>
  <si>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</si>
  <si>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</si>
  <si>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</si>
  <si>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</si>
  <si>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</si>
  <si>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</si>
  <si>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</si>
  <si>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</si>
  <si>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</si>
  <si>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</si>
  <si>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</si>
  <si>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</si>
  <si>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</si>
  <si>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</si>
  <si>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</si>
  <si>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</si>
  <si>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</si>
  <si>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</si>
  <si>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</si>
  <si>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</si>
  <si>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</si>
  <si>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</si>
  <si>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</si>
  <si>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</si>
  <si>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</si>
  <si>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</si>
  <si>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</si>
  <si>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</si>
  <si>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</si>
  <si>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</si>
  <si>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</si>
  <si>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</si>
  <si>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</si>
  <si>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</si>
  <si>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</si>
  <si>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</si>
  <si>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</si>
  <si>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</si>
  <si>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</si>
  <si>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</si>
  <si>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</si>
  <si>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</si>
  <si>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</si>
  <si>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</si>
  <si>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</si>
  <si>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</si>
  <si>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</si>
  <si>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</si>
  <si>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</si>
  <si>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</si>
  <si>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</si>
  <si>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</si>
  <si>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</si>
  <si>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</si>
  <si>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</si>
  <si>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</si>
  <si>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</si>
  <si>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</si>
  <si>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</si>
  <si>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</si>
  <si>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</si>
  <si>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</si>
  <si>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</si>
  <si>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</si>
  <si>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</si>
  <si>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</si>
  <si>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</si>
  <si>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</si>
  <si>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</si>
  <si>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</si>
  <si>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</si>
  <si>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</si>
  <si>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</si>
  <si>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</si>
  <si>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</si>
  <si>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</si>
  <si>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</si>
  <si>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</si>
  <si>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</si>
  <si>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</si>
  <si>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</si>
  <si>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</si>
  <si>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</si>
  <si>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</si>
  <si>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</si>
  <si>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</si>
  <si>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</si>
  <si>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</si>
  <si>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</si>
  <si>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</si>
  <si>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</si>
  <si>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</si>
  <si>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</si>
  <si>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</si>
  <si>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</si>
  <si>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</si>
  <si>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</si>
  <si>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</si>
  <si>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</si>
  <si>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</si>
  <si>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</si>
  <si>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</si>
  <si>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</si>
  <si>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</si>
  <si>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</si>
  <si>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</si>
  <si>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</si>
  <si>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</si>
  <si>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</si>
  <si>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</si>
  <si>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</si>
  <si>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</si>
  <si>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</si>
  <si>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</si>
  <si>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</si>
  <si>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</si>
  <si>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</si>
  <si>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</si>
  <si>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</si>
  <si>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</si>
  <si>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</si>
  <si>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</si>
  <si>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</si>
  <si>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</si>
  <si>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</si>
  <si>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</si>
  <si>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</si>
  <si>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</si>
  <si>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</si>
  <si>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</si>
  <si>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</si>
  <si>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</si>
  <si>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</si>
  <si>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</si>
  <si>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</si>
  <si>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</si>
  <si>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</si>
  <si>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</si>
  <si>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</si>
  <si>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</si>
  <si>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</si>
  <si>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</si>
  <si>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</si>
  <si>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</si>
  <si>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</si>
  <si>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</si>
  <si>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</si>
  <si>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</si>
  <si>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</si>
  <si>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</si>
  <si>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</si>
  <si>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</si>
  <si>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</si>
  <si>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</si>
  <si>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</si>
  <si>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</si>
  <si>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</si>
  <si>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</si>
  <si>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</si>
  <si>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</si>
  <si>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</si>
  <si>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</si>
  <si>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</si>
  <si>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</si>
  <si>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</si>
  <si>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</si>
  <si>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</si>
  <si>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</si>
  <si>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</si>
  <si>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</si>
  <si>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</si>
  <si>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</si>
  <si>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</si>
  <si>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</si>
  <si>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</si>
  <si>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</si>
  <si>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</si>
  <si>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</si>
  <si>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</si>
  <si>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</si>
  <si>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</si>
  <si>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</si>
  <si>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</si>
  <si>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</si>
  <si>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</si>
  <si>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</si>
  <si>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</si>
  <si>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</si>
  <si>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</si>
  <si>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</si>
  <si>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</si>
  <si>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</si>
  <si>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</si>
  <si>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</si>
  <si>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</si>
  <si>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</si>
  <si>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</si>
  <si>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</si>
  <si>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</si>
  <si>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</si>
  <si>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</si>
  <si>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</si>
  <si>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</si>
  <si>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</si>
  <si>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</si>
  <si>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</si>
  <si>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</si>
  <si>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</si>
  <si>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</si>
  <si>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</si>
  <si>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</si>
  <si>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</si>
  <si>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</si>
  <si>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</si>
  <si>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</si>
  <si>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</si>
  <si>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</si>
  <si>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</si>
  <si>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</si>
  <si>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</si>
  <si>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</si>
  <si>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</si>
  <si>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</si>
  <si>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</si>
  <si>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</si>
  <si>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</si>
  <si>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</si>
  <si>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</si>
  <si>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</si>
  <si>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</si>
  <si>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</si>
  <si>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</si>
  <si>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</si>
  <si>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</si>
  <si>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</si>
  <si>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</si>
  <si>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</si>
  <si>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</si>
  <si>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</si>
  <si>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</si>
  <si>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</si>
  <si>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</si>
  <si>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</si>
  <si>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</si>
  <si>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</si>
  <si>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</si>
  <si>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</si>
  <si>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</si>
  <si>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</si>
  <si>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</si>
  <si>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</si>
  <si>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</si>
  <si>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</si>
  <si>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</si>
  <si>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</si>
  <si>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</si>
  <si>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</si>
  <si>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</si>
  <si>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</si>
  <si>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</si>
  <si>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</si>
  <si>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</si>
  <si>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</si>
  <si>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</si>
  <si>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</si>
  <si>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</si>
  <si>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</si>
  <si>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</si>
  <si>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</si>
  <si>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</si>
  <si>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</si>
  <si>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</si>
  <si>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</si>
  <si>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</si>
  <si>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</si>
  <si>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</si>
  <si>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</si>
  <si>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</si>
  <si>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</si>
  <si>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</si>
  <si>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</si>
  <si>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</si>
  <si>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</si>
  <si>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</si>
  <si>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</si>
  <si>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</si>
  <si>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</si>
  <si>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</si>
  <si>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</si>
  <si>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</si>
  <si>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</si>
  <si>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</si>
  <si>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</si>
  <si>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</si>
  <si>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</si>
  <si>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</si>
  <si>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</si>
  <si>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</si>
  <si>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</si>
  <si>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</si>
  <si>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</si>
  <si>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</si>
  <si>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</si>
  <si>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</si>
  <si>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</si>
  <si>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</si>
  <si>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</si>
  <si>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</si>
  <si>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</si>
  <si>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</si>
  <si>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</si>
  <si>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</si>
  <si>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</si>
  <si>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</si>
  <si>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</si>
  <si>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</si>
  <si>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</si>
  <si>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</si>
  <si>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</si>
  <si>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</si>
  <si>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</si>
  <si>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</si>
  <si>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</si>
  <si>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</si>
  <si>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</si>
  <si>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</si>
  <si>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</si>
  <si>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</si>
  <si>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</si>
  <si>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</si>
  <si>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</si>
  <si>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</si>
  <si>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</si>
  <si>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</si>
  <si>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</si>
  <si>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</si>
  <si>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</si>
  <si>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</si>
  <si>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</si>
  <si>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</si>
  <si>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</si>
  <si>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</si>
  <si>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</si>
  <si>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</si>
  <si>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</si>
  <si>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</si>
  <si>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</si>
  <si>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</si>
  <si>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</si>
  <si>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</si>
  <si>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</si>
  <si>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</si>
  <si>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</si>
  <si>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</si>
  <si>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</si>
  <si>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</si>
  <si>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</si>
  <si>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</si>
  <si>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</si>
  <si>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</si>
  <si>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</si>
  <si>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</si>
  <si>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</si>
  <si>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</si>
  <si>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</si>
  <si>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</si>
  <si>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</si>
  <si>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</si>
  <si>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</si>
  <si>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</si>
  <si>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</si>
  <si>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</si>
  <si>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</si>
  <si>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</si>
  <si>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</si>
  <si>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</si>
  <si>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</si>
  <si>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</si>
  <si>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</si>
  <si>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</si>
  <si>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</si>
  <si>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</si>
  <si>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</si>
  <si>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</si>
  <si>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</si>
  <si>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</si>
  <si>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</si>
  <si>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</si>
  <si>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</si>
  <si>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</si>
  <si>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</si>
  <si>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</si>
  <si>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</si>
  <si>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</si>
  <si>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</si>
  <si>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</si>
  <si>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</si>
  <si>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</si>
  <si>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</si>
  <si>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</si>
  <si>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</si>
  <si>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</si>
  <si>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</si>
  <si>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</si>
  <si>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</si>
  <si>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</si>
  <si>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</si>
  <si>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</si>
  <si>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</si>
  <si>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</si>
  <si>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</si>
  <si>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</si>
  <si>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</si>
  <si>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</si>
  <si>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</si>
  <si>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</si>
  <si>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</si>
  <si>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</si>
  <si>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</si>
  <si>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</si>
  <si>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</si>
  <si>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</si>
  <si>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</si>
  <si>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</si>
  <si>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</si>
  <si>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</si>
  <si>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</si>
  <si>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</si>
  <si>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</si>
  <si>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</si>
  <si>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</si>
  <si>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</si>
  <si>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</si>
  <si>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</si>
  <si>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</si>
  <si>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</si>
  <si>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</si>
  <si>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</si>
  <si>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</si>
  <si>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</si>
  <si>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</si>
  <si>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</si>
  <si>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</si>
  <si>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</si>
  <si>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</si>
  <si>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</si>
  <si>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</si>
  <si>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</si>
  <si>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</si>
  <si>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</si>
  <si>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</si>
  <si>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</si>
  <si>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</si>
  <si>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</si>
  <si>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</si>
  <si>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</si>
  <si>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</si>
  <si>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</si>
  <si>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</si>
  <si>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</si>
  <si>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</si>
  <si>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</si>
  <si>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</si>
  <si>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</si>
  <si>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</si>
  <si>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</si>
  <si>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</si>
  <si>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</si>
  <si>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</si>
  <si>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</si>
  <si>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</si>
  <si>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</si>
  <si>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</si>
  <si>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</si>
  <si>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</si>
  <si>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</si>
  <si>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</si>
  <si>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</si>
  <si>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</si>
  <si>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</si>
  <si>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</si>
  <si>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</si>
  <si>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</si>
  <si>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</si>
  <si>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</si>
  <si>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</si>
  <si>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</si>
  <si>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</si>
  <si>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</si>
  <si>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</si>
  <si>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</si>
  <si>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</si>
  <si>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</si>
  <si>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</si>
  <si>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</si>
  <si>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</si>
  <si>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</si>
  <si>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</si>
  <si>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</si>
  <si>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</si>
  <si>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</si>
  <si>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</si>
  <si>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</si>
  <si>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</si>
  <si>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</si>
  <si>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</si>
  <si>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</si>
  <si>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</si>
  <si>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</si>
  <si>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</si>
  <si>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</si>
  <si>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</si>
  <si>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</si>
  <si>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</si>
  <si>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</si>
  <si>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</si>
  <si>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</si>
  <si>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</si>
  <si>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</si>
  <si>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</si>
  <si>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</si>
  <si>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</si>
  <si>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</si>
  <si>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</si>
  <si>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</si>
  <si>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</si>
  <si>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</si>
  <si>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</si>
  <si>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</si>
  <si>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</si>
  <si>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</si>
  <si>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</si>
  <si>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</si>
  <si>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</si>
  <si>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</si>
  <si>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</si>
  <si>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</si>
  <si>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</si>
  <si>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</si>
  <si>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</si>
  <si>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</si>
  <si>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</si>
  <si>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</si>
  <si>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</si>
  <si>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</si>
  <si>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</si>
  <si>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</si>
  <si>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</si>
  <si>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</si>
  <si>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</si>
  <si>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</si>
  <si>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</si>
  <si>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</si>
  <si>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</si>
  <si>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</si>
  <si>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</si>
  <si>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</si>
  <si>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</si>
  <si>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</si>
  <si>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</si>
  <si>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</si>
  <si>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</si>
  <si>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</si>
  <si>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</si>
  <si>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</si>
  <si>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</si>
  <si>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</si>
  <si>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</si>
  <si>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</si>
  <si>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</si>
  <si>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</si>
  <si>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</si>
  <si>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</si>
  <si>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</si>
  <si>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</si>
  <si>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</si>
  <si>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</si>
  <si>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</si>
  <si>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</si>
  <si>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</si>
  <si>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</si>
  <si>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</si>
  <si>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</si>
  <si>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</si>
  <si>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</si>
  <si>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</si>
  <si>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</si>
  <si>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</si>
  <si>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</si>
  <si>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</si>
  <si>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</si>
  <si>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</si>
  <si>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</si>
  <si>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</si>
  <si>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</si>
  <si>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</si>
  <si>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</si>
  <si>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</si>
  <si>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</si>
  <si>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</si>
  <si>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</si>
  <si>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</si>
  <si>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</si>
  <si>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</si>
  <si>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</si>
  <si>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</si>
  <si>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</si>
  <si>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</si>
  <si>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</si>
  <si>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</si>
  <si>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</si>
  <si>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</si>
  <si>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</si>
  <si>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</si>
  <si>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</si>
  <si>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</si>
  <si>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</si>
  <si>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</si>
  <si>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</si>
  <si>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</si>
  <si>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</si>
  <si>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</si>
  <si>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</si>
  <si>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</si>
  <si>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</si>
  <si>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</si>
  <si>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</si>
  <si>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</si>
  <si>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</si>
  <si>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</si>
  <si>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</si>
  <si>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</si>
  <si>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</si>
  <si>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</si>
  <si>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</si>
  <si>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</si>
  <si>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</si>
  <si>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</si>
  <si>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</si>
  <si>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</si>
  <si>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</si>
  <si>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</si>
  <si>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</si>
  <si>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</si>
  <si>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</si>
  <si>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</si>
  <si>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</si>
  <si>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</si>
  <si>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</si>
  <si>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</si>
  <si>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</si>
  <si>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</si>
  <si>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</si>
  <si>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</si>
  <si>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</si>
  <si>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</si>
  <si>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</si>
  <si>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</si>
  <si>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</si>
  <si>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</si>
  <si>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</si>
  <si>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</si>
  <si>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</si>
  <si>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</si>
  <si>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</si>
  <si>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</si>
  <si>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</si>
  <si>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</si>
  <si>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</si>
  <si>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</si>
  <si>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</si>
  <si>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</si>
  <si>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</si>
  <si>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</si>
  <si>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</si>
  <si>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</si>
  <si>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</si>
  <si>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</si>
  <si>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</si>
  <si>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</si>
  <si>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</si>
  <si>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</si>
  <si>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</si>
  <si>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</si>
  <si>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</si>
  <si>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</si>
  <si>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</si>
  <si>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</si>
  <si>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</si>
  <si>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</si>
  <si>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</si>
  <si>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</si>
  <si>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</si>
  <si>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</si>
  <si>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</si>
  <si>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</si>
  <si>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</si>
  <si>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</si>
  <si>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</si>
  <si>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</si>
  <si>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</si>
  <si>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</si>
  <si>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</si>
  <si>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</si>
  <si>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</si>
  <si>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</si>
  <si>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</si>
  <si>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</si>
  <si>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</si>
  <si>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</si>
  <si>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</si>
  <si>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</si>
  <si>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</si>
  <si>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</si>
  <si>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</si>
  <si>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</si>
  <si>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</si>
  <si>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</si>
  <si>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</si>
  <si>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</si>
  <si>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</si>
  <si>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</si>
  <si>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</si>
  <si>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</si>
  <si>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</si>
  <si>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</si>
  <si>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</si>
  <si>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</si>
  <si>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</si>
  <si>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</si>
  <si>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</si>
  <si>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</si>
  <si>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</si>
  <si>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</si>
  <si>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</si>
  <si>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</si>
  <si>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</si>
  <si>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</si>
  <si>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</si>
  <si>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</si>
  <si>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</si>
  <si>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</si>
  <si>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</si>
  <si>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</si>
  <si>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</si>
  <si>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</si>
  <si>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</si>
  <si>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</si>
  <si>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</si>
  <si>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</si>
  <si>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</si>
  <si>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</si>
  <si>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</si>
  <si>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</si>
  <si>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</si>
  <si>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</si>
  <si>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</si>
  <si>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</si>
  <si>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</si>
  <si>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</si>
  <si>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</si>
  <si>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</si>
  <si>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</si>
  <si>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</si>
  <si>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</si>
  <si>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</si>
  <si>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</si>
  <si>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</si>
  <si>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</si>
  <si>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</si>
  <si>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</si>
  <si>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</si>
  <si>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</si>
  <si>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</si>
  <si>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</si>
  <si>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</si>
  <si>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</si>
  <si>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</si>
  <si>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</si>
  <si>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</si>
  <si>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</si>
  <si>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</si>
  <si>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</si>
  <si>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</si>
  <si>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</si>
  <si>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</si>
  <si>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</si>
  <si>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</si>
  <si>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</si>
  <si>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</si>
  <si>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</si>
  <si>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</si>
  <si>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</si>
  <si>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</si>
  <si>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</si>
  <si>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</si>
  <si>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</si>
  <si>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</si>
  <si>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</si>
  <si>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</si>
  <si>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</si>
  <si>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</si>
  <si>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</si>
  <si>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</si>
  <si>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</si>
  <si>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</si>
  <si>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</si>
  <si>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</si>
  <si>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</si>
  <si>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</si>
  <si>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</si>
  <si>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</si>
  <si>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</si>
  <si>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</si>
  <si>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</si>
  <si>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</si>
  <si>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</si>
  <si>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</si>
  <si>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</si>
  <si>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</si>
  <si>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</si>
  <si>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</si>
  <si>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</si>
  <si>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</si>
  <si>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</si>
  <si>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</si>
  <si>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</si>
  <si>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</si>
  <si>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</si>
  <si>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</si>
  <si>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</si>
  <si>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</si>
  <si>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</si>
  <si>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</si>
  <si>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</si>
  <si>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</si>
  <si>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</si>
  <si>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</si>
  <si>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</si>
  <si>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</si>
  <si>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</si>
  <si>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</si>
  <si>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</si>
  <si>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</si>
  <si>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</si>
  <si>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</si>
  <si>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</si>
  <si>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</si>
  <si>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</si>
  <si>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</si>
  <si>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</si>
  <si>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</si>
  <si>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</si>
  <si>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</si>
  <si>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</si>
  <si>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</si>
  <si>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</si>
  <si>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</si>
  <si>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</si>
  <si>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</si>
  <si>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</si>
  <si>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</si>
  <si>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</si>
  <si>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</si>
  <si>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</si>
  <si>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</si>
  <si>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</si>
  <si>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</si>
  <si>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</si>
  <si>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</si>
  <si>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</si>
  <si>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</si>
  <si>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</si>
  <si>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</si>
  <si>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</si>
  <si>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</si>
  <si>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</si>
  <si>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</si>
  <si>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</si>
  <si>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</si>
  <si>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</si>
  <si>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</si>
  <si>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</si>
  <si>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</si>
  <si>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</si>
  <si>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</si>
  <si>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</si>
  <si>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</si>
  <si>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</si>
  <si>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</si>
  <si>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</si>
  <si>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</si>
  <si>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</si>
  <si>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</si>
  <si>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</si>
  <si>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</si>
  <si>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</si>
  <si>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</si>
  <si>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</si>
  <si>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</si>
  <si>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</si>
  <si>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</si>
  <si>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</si>
  <si>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</si>
  <si>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</si>
  <si>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</si>
  <si>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</si>
  <si>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</si>
  <si>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</si>
  <si>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</si>
  <si>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</si>
  <si>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</si>
  <si>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</si>
  <si>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</si>
  <si>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</si>
  <si>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</si>
  <si>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</si>
  <si>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</si>
  <si>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</si>
  <si>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</si>
  <si>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</si>
  <si>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</si>
  <si>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</si>
  <si>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</si>
  <si>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</si>
  <si>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</si>
  <si>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</si>
  <si>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</si>
  <si>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</si>
  <si>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</si>
  <si>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</si>
  <si>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</si>
  <si>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</si>
  <si>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</si>
  <si>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</si>
  <si>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</si>
  <si>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</si>
  <si>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</si>
  <si>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</si>
  <si>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</si>
  <si>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</si>
  <si>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</si>
  <si>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</si>
  <si>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</si>
  <si>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</si>
  <si>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</si>
  <si>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</si>
  <si>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</si>
  <si>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</si>
  <si>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</si>
  <si>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</si>
  <si>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</si>
  <si>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</si>
  <si>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</si>
  <si>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</si>
  <si>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</si>
  <si>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</si>
  <si>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</si>
  <si>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</si>
  <si>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</si>
  <si>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</si>
  <si>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</si>
  <si>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</si>
  <si>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</si>
  <si>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</si>
  <si>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</si>
  <si>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</si>
  <si>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</si>
  <si>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</si>
  <si>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</si>
  <si>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</si>
  <si>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</si>
  <si>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</si>
  <si>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</si>
  <si>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</si>
  <si>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</si>
  <si>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</si>
  <si>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</si>
  <si>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</si>
  <si>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</si>
  <si>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</si>
  <si>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</si>
  <si>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</si>
  <si>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</si>
  <si>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</si>
  <si>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</si>
  <si>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</si>
  <si>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</si>
  <si>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</si>
  <si>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</si>
  <si>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</si>
  <si>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</si>
  <si>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</si>
  <si>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</si>
  <si>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</si>
  <si>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</si>
  <si>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</si>
  <si>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</si>
  <si>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</si>
  <si>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</si>
  <si>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</si>
  <si>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</si>
  <si>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</si>
  <si>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</si>
  <si>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</si>
  <si>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</si>
  <si>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</si>
  <si>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</si>
  <si>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</si>
  <si>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</si>
  <si>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</si>
  <si>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</si>
  <si>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</si>
  <si>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</si>
  <si>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</si>
  <si>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</si>
  <si>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</si>
  <si>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</si>
  <si>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</si>
  <si>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</si>
  <si>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</si>
  <si>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</si>
  <si>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</si>
  <si>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</si>
  <si>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</si>
  <si>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</si>
  <si>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</si>
  <si>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</si>
  <si>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</si>
  <si>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</si>
  <si>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</si>
  <si>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</si>
  <si>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</si>
  <si>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</si>
  <si>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</si>
  <si>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</si>
  <si>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</si>
  <si>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</si>
  <si>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</si>
  <si>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</si>
  <si>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</si>
  <si>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</si>
  <si>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</si>
  <si>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</si>
  <si>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</si>
  <si>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</si>
  <si>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</si>
  <si>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</si>
  <si>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</si>
  <si>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</si>
  <si>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</si>
  <si>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</si>
  <si>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</si>
  <si>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</si>
  <si>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</si>
  <si>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</si>
  <si>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</si>
  <si>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</si>
  <si>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</si>
  <si>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</si>
  <si>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</si>
  <si>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</si>
  <si>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</si>
  <si>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</si>
  <si>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</si>
  <si>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</si>
  <si>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</si>
  <si>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</si>
  <si>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</si>
  <si>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</si>
  <si>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</si>
  <si>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</si>
  <si>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</si>
  <si>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</si>
  <si>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</si>
  <si>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</si>
  <si>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</si>
  <si>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</si>
  <si>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</si>
  <si>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</si>
  <si>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</si>
  <si>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</si>
  <si>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</si>
  <si>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</si>
  <si>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</si>
  <si>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</si>
  <si>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</si>
  <si>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</si>
  <si>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</si>
  <si>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</si>
  <si>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</si>
  <si>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</si>
  <si>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</si>
  <si>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</si>
  <si>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</si>
  <si>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</si>
  <si>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</si>
  <si>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</si>
  <si>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</si>
  <si>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</si>
  <si>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</si>
  <si>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</si>
  <si>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</si>
  <si>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</si>
  <si>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</si>
  <si>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</si>
  <si>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</si>
  <si>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</si>
  <si>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</si>
  <si>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</si>
  <si>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</si>
  <si>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</si>
  <si>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</si>
  <si>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</si>
  <si>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</si>
  <si>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</si>
  <si>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</si>
  <si>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</si>
  <si>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</si>
  <si>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</si>
  <si>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</si>
  <si>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</si>
  <si>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</si>
  <si>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</si>
  <si>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</si>
  <si>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</si>
  <si>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</si>
  <si>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</si>
  <si>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</si>
  <si>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</si>
  <si>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</si>
  <si>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</si>
  <si>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</si>
  <si>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</si>
  <si>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</si>
  <si>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</si>
  <si>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</si>
  <si>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</si>
  <si>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</si>
  <si>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</si>
  <si>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</si>
  <si>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</si>
  <si>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</si>
  <si>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</si>
  <si>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</si>
  <si>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</si>
  <si>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</si>
  <si>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</si>
  <si>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</si>
  <si>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</si>
  <si>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</si>
  <si>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</si>
  <si>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</si>
  <si>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</si>
  <si>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</si>
  <si>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</si>
  <si>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</si>
  <si>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</si>
  <si>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</si>
  <si>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</si>
  <si>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</si>
  <si>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</si>
  <si>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</si>
  <si>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</si>
  <si>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</si>
  <si>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</si>
  <si>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</si>
  <si>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</si>
  <si>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</si>
  <si>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</si>
  <si>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</si>
  <si>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</si>
  <si>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</si>
  <si>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</si>
  <si>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</si>
  <si>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</si>
  <si>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</si>
  <si>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</si>
  <si>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</si>
  <si>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</si>
  <si>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</si>
  <si>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</si>
  <si>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</si>
  <si>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</si>
  <si>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</si>
  <si>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</si>
  <si>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</si>
  <si>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</si>
  <si>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</si>
  <si>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</si>
  <si>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</si>
  <si>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</si>
  <si>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</si>
  <si>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</si>
  <si>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</si>
  <si>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</si>
  <si>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</si>
  <si>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</si>
  <si>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</si>
  <si>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</si>
  <si>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</si>
  <si>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</si>
  <si>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</si>
  <si>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</si>
  <si>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</si>
  <si>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</si>
  <si>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</si>
  <si>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</si>
  <si>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</si>
  <si>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</si>
  <si>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</si>
  <si>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</si>
  <si>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</si>
  <si>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</si>
  <si>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</si>
  <si>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</si>
  <si>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</si>
  <si>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</si>
  <si>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</si>
  <si>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</si>
  <si>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</si>
  <si>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</si>
  <si>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</si>
  <si>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</si>
  <si>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</si>
  <si>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</si>
  <si>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</si>
  <si>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</si>
  <si>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</si>
  <si>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</si>
  <si>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</si>
  <si>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</si>
  <si>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</si>
  <si>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</si>
  <si>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</si>
  <si>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</si>
  <si>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</si>
  <si>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</si>
  <si>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</si>
  <si>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</si>
  <si>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</si>
  <si>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</si>
  <si>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</si>
  <si>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</si>
  <si>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</si>
  <si>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</si>
  <si>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</si>
  <si>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</si>
  <si>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</si>
  <si>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</si>
  <si>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</si>
  <si>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</si>
  <si>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</si>
  <si>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</si>
  <si>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</si>
  <si>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</si>
  <si>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</si>
  <si>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</si>
  <si>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</si>
  <si>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</si>
  <si>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</si>
  <si>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</si>
  <si>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</si>
  <si>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</si>
  <si>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</si>
  <si>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</si>
  <si>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</si>
  <si>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</si>
  <si>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</si>
  <si>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</si>
  <si>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</si>
  <si>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</si>
  <si>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</si>
  <si>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</si>
  <si>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</si>
  <si>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</si>
  <si>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</si>
  <si>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</si>
  <si>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</si>
  <si>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</si>
  <si>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</si>
  <si>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</si>
  <si>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</si>
  <si>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</si>
  <si>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</si>
  <si>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</si>
  <si>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</si>
  <si>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</si>
  <si>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</si>
  <si>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</si>
  <si>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</si>
  <si>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</si>
  <si>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</si>
  <si>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</si>
  <si>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</si>
  <si>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</si>
  <si>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</si>
  <si>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</si>
  <si>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</si>
  <si>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</si>
  <si>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</si>
  <si>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</si>
  <si>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</si>
  <si>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</si>
  <si>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</si>
  <si>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</si>
  <si>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</si>
  <si>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</si>
  <si>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</si>
  <si>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</si>
  <si>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</si>
  <si>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</si>
  <si>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</si>
  <si>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</si>
  <si>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</si>
  <si>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</si>
  <si>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</si>
  <si>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</si>
  <si>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</si>
  <si>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</si>
  <si>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</si>
  <si>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</si>
  <si>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</si>
  <si>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</si>
  <si>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</si>
  <si>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</si>
  <si>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</si>
  <si>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</si>
  <si>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</si>
  <si>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</si>
  <si>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</si>
  <si>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</si>
  <si>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</si>
  <si>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</si>
  <si>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</si>
  <si>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</si>
  <si>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</si>
  <si>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</si>
  <si>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</si>
  <si>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</si>
  <si>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</si>
  <si>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</si>
  <si>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</si>
  <si>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</si>
  <si>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</si>
  <si>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</si>
  <si>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</si>
  <si>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</si>
  <si>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</si>
  <si>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</si>
  <si>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</si>
  <si>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</si>
  <si>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</si>
  <si>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</si>
  <si>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</si>
  <si>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</si>
  <si>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</si>
  <si>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</si>
  <si>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</si>
  <si>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</si>
  <si>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</si>
  <si>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</si>
  <si>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</si>
  <si>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</si>
  <si>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</si>
  <si>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</si>
  <si>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</si>
  <si>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</si>
  <si>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</si>
  <si>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</si>
  <si>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</si>
  <si>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</si>
  <si>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</si>
  <si>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</si>
  <si>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</si>
  <si>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</si>
  <si>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</si>
  <si>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</si>
  <si>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</si>
  <si>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</si>
  <si>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</si>
  <si>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</si>
  <si>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</si>
  <si>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</si>
  <si>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</si>
  <si>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</si>
  <si>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</si>
  <si>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</si>
  <si>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</si>
  <si>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</si>
  <si>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</si>
  <si>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</si>
  <si>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</si>
  <si>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</si>
  <si>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</si>
  <si>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</si>
  <si>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</si>
  <si>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</si>
  <si>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</si>
  <si>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</si>
  <si>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</si>
  <si>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</si>
  <si>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</si>
  <si>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</si>
  <si>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</si>
  <si>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</si>
  <si>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</si>
  <si>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</si>
  <si>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</si>
  <si>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</si>
  <si>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</si>
  <si>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</si>
  <si>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</si>
  <si>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</si>
  <si>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</si>
  <si>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</si>
  <si>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</si>
  <si>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</si>
  <si>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</si>
  <si>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</si>
  <si>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</si>
  <si>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mgen-toulouse.mssante.fr/mgen.mssante.fr/medecin.oc.mssante.fr</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</si>
  <si>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</si>
  <si>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</si>
  <si>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</si>
  <si>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</si>
  <si>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</si>
  <si>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</si>
  <si>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</si>
  <si>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</si>
  <si>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</si>
  <si>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</si>
  <si>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</si>
  <si>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</si>
  <si>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</si>
  <si>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</si>
  <si>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</si>
  <si>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</si>
  <si>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</si>
  <si>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</si>
  <si>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</si>
  <si>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</si>
  <si>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</si>
  <si>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</si>
  <si>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</si>
  <si>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</si>
  <si>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</si>
  <si>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</si>
  <si>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</si>
  <si>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</si>
  <si>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</si>
  <si>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</si>
  <si>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</si>
  <si>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</si>
  <si>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</si>
  <si>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</si>
  <si>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</si>
  <si>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</si>
  <si>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</si>
  <si>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</si>
  <si>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</si>
  <si>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</si>
  <si>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</si>
  <si>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</si>
  <si>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</si>
  <si>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</si>
  <si>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</si>
  <si>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</si>
  <si>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</si>
  <si>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</si>
  <si>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</si>
  <si>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</si>
  <si>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</si>
  <si>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</si>
  <si>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</si>
  <si>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</si>
  <si>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</si>
  <si>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</si>
  <si>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</si>
  <si>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</si>
  <si>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</si>
  <si>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</si>
  <si>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</si>
  <si>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</si>
  <si>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</si>
  <si>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</si>
  <si>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</si>
  <si>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</si>
  <si>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</si>
  <si>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</si>
  <si>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</si>
  <si>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</si>
  <si>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</si>
  <si>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</si>
  <si>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</si>
  <si>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</si>
  <si>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</si>
  <si>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</si>
  <si>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</si>
  <si>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</si>
  <si>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</si>
  <si>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</si>
  <si>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</si>
  <si>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</si>
  <si>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</si>
  <si>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</si>
  <si>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</si>
  <si>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</si>
  <si>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</si>
  <si>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</si>
  <si>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</si>
  <si>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</si>
  <si>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</si>
  <si>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</si>
  <si>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</si>
  <si>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</si>
  <si>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</si>
  <si>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</si>
  <si>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</si>
  <si>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</si>
  <si>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</si>
  <si>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</si>
  <si>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</si>
  <si>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</si>
  <si>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</si>
  <si>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</si>
  <si>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</si>
  <si>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</si>
  <si>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</si>
  <si>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</si>
  <si>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</si>
  <si>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</si>
  <si>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</si>
  <si>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</si>
  <si>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</si>
  <si>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</si>
  <si>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</si>
  <si>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</si>
  <si>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</si>
  <si>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</si>
  <si>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</si>
  <si>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</si>
  <si>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</si>
  <si>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</si>
  <si>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</si>
  <si>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</si>
  <si>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</si>
  <si>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</si>
  <si>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</si>
  <si>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</si>
  <si>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</si>
  <si>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</si>
  <si>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</si>
  <si>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</si>
  <si>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</si>
  <si>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</si>
  <si>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</si>
  <si>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</si>
  <si>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</si>
  <si>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</si>
  <si>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</si>
  <si>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</si>
  <si>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</si>
  <si>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</si>
  <si>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</si>
  <si>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</si>
  <si>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</si>
  <si>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</si>
  <si>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</si>
  <si>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</si>
  <si>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</si>
  <si>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</si>
  <si>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</si>
  <si>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</si>
  <si>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</si>
  <si>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</si>
  <si>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</si>
  <si>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</si>
  <si>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</si>
  <si>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</si>
  <si>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</si>
  <si>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</si>
  <si>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</si>
  <si>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</si>
  <si>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</si>
  <si>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</si>
  <si>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</si>
  <si>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</si>
  <si>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</si>
  <si>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</si>
  <si>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</si>
  <si>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</si>
  <si>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</si>
  <si>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</si>
  <si>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</si>
  <si>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</si>
  <si>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</si>
  <si>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</si>
  <si>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</si>
  <si>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</si>
  <si>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</si>
  <si>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</si>
  <si>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</si>
  <si>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</si>
  <si>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</si>
  <si>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</si>
  <si>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</si>
  <si>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</si>
  <si>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</si>
  <si>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</si>
  <si>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</si>
  <si>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</si>
  <si>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</si>
  <si>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</si>
  <si>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</si>
  <si>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</si>
  <si>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</si>
  <si>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</si>
  <si>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</si>
  <si>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</si>
  <si>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</si>
  <si>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</si>
  <si>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</si>
  <si>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</si>
  <si>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</si>
  <si>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</si>
  <si>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</si>
  <si>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</si>
  <si>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</si>
  <si>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</si>
  <si>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</si>
  <si>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</si>
  <si>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</si>
  <si>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</si>
  <si>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</si>
  <si>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</si>
  <si>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</si>
  <si>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</si>
  <si>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</si>
  <si>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</si>
  <si>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</si>
  <si>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</si>
  <si>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</si>
  <si>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</si>
  <si>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</si>
  <si>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</si>
  <si>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</si>
  <si>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</si>
  <si>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</si>
  <si>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</si>
  <si>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</si>
  <si>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</si>
  <si>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</si>
  <si>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</si>
  <si>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</si>
  <si>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</si>
  <si>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</si>
  <si>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</si>
  <si>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</si>
  <si>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</si>
  <si>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</si>
  <si>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</si>
  <si>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</si>
  <si>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</si>
  <si>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</si>
  <si>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</si>
  <si>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</si>
  <si>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</si>
  <si>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</si>
  <si>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</si>
  <si>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</si>
  <si>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</si>
  <si>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</si>
  <si>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</si>
  <si>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</si>
  <si>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</si>
  <si>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</si>
  <si>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</si>
  <si>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</si>
  <si>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</si>
  <si>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</si>
  <si>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</si>
  <si>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</si>
  <si>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</si>
  <si>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</si>
  <si>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</si>
  <si>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</si>
  <si>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</si>
  <si>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</si>
  <si>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</si>
  <si>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</si>
  <si>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</si>
  <si>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</si>
  <si>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</si>
  <si>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</si>
  <si>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</si>
  <si>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</si>
  <si>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</si>
  <si>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</si>
  <si>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</si>
  <si>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</si>
  <si>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</si>
  <si>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</si>
  <si>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</si>
  <si>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</si>
  <si>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</si>
  <si>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</si>
  <si>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</si>
  <si>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</si>
  <si>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</si>
  <si>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</si>
  <si>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</si>
  <si>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</si>
  <si>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</si>
  <si>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</si>
  <si>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</si>
  <si>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</si>
  <si>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</si>
  <si>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</si>
  <si>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</si>
  <si>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</si>
  <si>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</si>
  <si>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</si>
  <si>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</si>
  <si>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</si>
  <si>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</si>
  <si>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</si>
  <si>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</si>
  <si>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</si>
  <si>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</si>
  <si>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</si>
  <si>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</si>
  <si>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</si>
  <si>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</si>
  <si>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</si>
  <si>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</si>
  <si>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</si>
  <si>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</si>
  <si>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</si>
  <si>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</si>
  <si>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</si>
  <si>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</si>
  <si>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</si>
  <si>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</si>
  <si>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</si>
  <si>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</si>
  <si>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</si>
  <si>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</si>
  <si>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</si>
  <si>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</si>
  <si>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</si>
  <si>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</si>
  <si>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</si>
  <si>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</si>
  <si>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</si>
  <si>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</si>
  <si>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</si>
  <si>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</si>
  <si>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</si>
  <si>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</si>
  <si>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</si>
  <si>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</si>
  <si>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</si>
  <si>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</si>
  <si>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</si>
  <si>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</si>
  <si>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</si>
  <si>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</si>
  <si>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</si>
  <si>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</si>
  <si>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</si>
  <si>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</si>
  <si>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</si>
  <si>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</si>
  <si>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</si>
  <si>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</si>
  <si>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</si>
  <si>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</si>
  <si>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</si>
  <si>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</si>
  <si>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</si>
  <si>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</si>
  <si>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</si>
  <si>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</si>
  <si>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</si>
  <si>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</si>
  <si>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</si>
  <si>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</si>
  <si>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</si>
  <si>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</si>
  <si>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</si>
  <si>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</si>
  <si>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</si>
  <si>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</si>
  <si>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</si>
  <si>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</si>
  <si>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</si>
  <si>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</si>
  <si>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</si>
  <si>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</si>
  <si>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</si>
  <si>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</si>
  <si>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</si>
  <si>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</si>
  <si>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</si>
  <si>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</si>
  <si>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</si>
  <si>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</si>
  <si>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</si>
  <si>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</si>
  <si>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</si>
  <si>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</si>
  <si>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</si>
  <si>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</si>
  <si>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</si>
  <si>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</si>
  <si>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</si>
  <si>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</si>
  <si>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</si>
  <si>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</si>
  <si>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</si>
  <si>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</si>
  <si>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</si>
  <si>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</si>
  <si>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</si>
  <si>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</si>
  <si>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</si>
  <si>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</si>
  <si>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</si>
  <si>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</si>
  <si>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</si>
  <si>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</si>
  <si>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</si>
  <si>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</si>
  <si>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</si>
  <si>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</si>
  <si>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</si>
  <si>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</si>
  <si>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</si>
  <si>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</si>
  <si>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</si>
  <si>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</si>
  <si>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</si>
  <si>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</si>
  <si>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</si>
  <si>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</si>
  <si>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</si>
  <si>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</si>
  <si>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</si>
  <si>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</si>
  <si>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</si>
  <si>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</si>
  <si>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</si>
  <si>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</si>
  <si>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</si>
  <si>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</si>
  <si>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</si>
  <si>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</si>
  <si>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</si>
  <si>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</si>
  <si>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</si>
  <si>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</si>
  <si>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</si>
  <si>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</si>
  <si>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</si>
  <si>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</si>
  <si>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</si>
  <si>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</si>
  <si>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</si>
  <si>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</si>
  <si>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</si>
  <si>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</si>
  <si>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</si>
  <si>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</si>
  <si>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</si>
  <si>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</si>
  <si>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</si>
  <si>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</si>
  <si>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</si>
  <si>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</si>
  <si>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</si>
  <si>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</si>
  <si>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</si>
  <si>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</si>
  <si>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</si>
  <si>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</si>
  <si>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</si>
  <si>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</si>
  <si>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</si>
  <si>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</si>
  <si>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</si>
  <si>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</si>
  <si>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</si>
  <si>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</si>
  <si>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</si>
  <si>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</si>
  <si>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</si>
  <si>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</si>
  <si>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</si>
  <si>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</si>
  <si>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</si>
  <si>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</si>
  <si>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</si>
  <si>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</si>
  <si>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</si>
  <si>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</si>
  <si>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</si>
  <si>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</si>
  <si>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</si>
  <si>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</si>
  <si>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</si>
  <si>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</si>
  <si>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</si>
  <si>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</si>
  <si>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</si>
  <si>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</si>
  <si>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</si>
  <si>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</si>
  <si>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</si>
  <si>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</si>
  <si>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</si>
  <si>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</si>
  <si>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</si>
  <si>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</si>
  <si>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</si>
  <si>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</si>
  <si>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</si>
  <si>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</si>
  <si>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</si>
  <si>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</si>
  <si>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</si>
  <si>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</si>
  <si>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</si>
  <si>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</si>
  <si>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</si>
  <si>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</si>
  <si>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</si>
  <si>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</si>
  <si>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</si>
  <si>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</si>
  <si>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</si>
  <si>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</si>
  <si>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</si>
  <si>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</si>
  <si>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</si>
  <si>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</si>
  <si>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</si>
  <si>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</si>
  <si>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</si>
  <si>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</si>
  <si>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</si>
  <si>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</si>
  <si>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</si>
  <si>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</si>
  <si>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</si>
  <si>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</si>
  <si>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</si>
  <si>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</si>
  <si>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</si>
  <si>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</si>
  <si>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</si>
  <si>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</si>
  <si>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</si>
  <si>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</si>
  <si>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</si>
  <si>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</si>
  <si>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</si>
  <si>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</si>
  <si>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</si>
  <si>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</si>
  <si>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</si>
  <si>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</si>
  <si>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</si>
  <si>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</si>
  <si>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</si>
  <si>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</si>
  <si>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</si>
  <si>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</si>
  <si>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</si>
  <si>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</si>
  <si>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</si>
  <si>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</si>
  <si>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</si>
  <si>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</si>
  <si>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</si>
  <si>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</si>
  <si>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</si>
  <si>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</si>
  <si>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</si>
  <si>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</si>
  <si>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</si>
  <si>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</si>
  <si>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</si>
  <si>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</si>
  <si>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</si>
  <si>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</si>
  <si>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</si>
  <si>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</si>
  <si>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</si>
  <si>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</si>
  <si>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</si>
  <si>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</si>
  <si>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</si>
  <si>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</si>
  <si>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</si>
  <si>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</si>
  <si>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</si>
  <si>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</si>
  <si>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</si>
  <si>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</si>
  <si>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</si>
  <si>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</si>
  <si>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</si>
  <si>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</si>
  <si>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</si>
  <si>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</si>
  <si>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</si>
  <si>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</si>
  <si>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</si>
  <si>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</si>
  <si>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</si>
  <si>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</si>
  <si>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</si>
  <si>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</si>
  <si>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</si>
  <si>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</si>
  <si>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</si>
  <si>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</si>
  <si>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</si>
  <si>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</si>
  <si>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</si>
  <si>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</si>
  <si>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</si>
  <si>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</si>
  <si>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</si>
  <si>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</si>
  <si>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</si>
  <si>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</si>
  <si>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</si>
  <si>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</si>
  <si>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</si>
  <si>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</si>
  <si>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</si>
  <si>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</si>
  <si>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</si>
  <si>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</si>
  <si>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</si>
  <si>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</si>
  <si>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</si>
  <si>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</si>
  <si>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</si>
  <si>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</si>
  <si>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</si>
  <si>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</si>
  <si>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</si>
  <si>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</si>
  <si>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</si>
  <si>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</si>
  <si>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</si>
  <si>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</si>
  <si>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</si>
  <si>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</si>
  <si>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</si>
  <si>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</si>
  <si>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</si>
  <si>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</si>
  <si>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</si>
  <si>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</si>
  <si>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</si>
  <si>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</si>
  <si>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</si>
  <si>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</si>
  <si>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</si>
  <si>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</si>
  <si>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</si>
  <si>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</si>
  <si>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</si>
  <si>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</si>
  <si>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</si>
  <si>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</si>
  <si>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</si>
  <si>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</si>
  <si>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</si>
  <si>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</si>
  <si>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</si>
  <si>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</si>
  <si>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</si>
  <si>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</si>
  <si>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</si>
  <si>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</si>
  <si>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</si>
  <si>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</si>
  <si>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</si>
  <si>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</si>
  <si>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</si>
  <si>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</si>
  <si>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</si>
  <si>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</si>
  <si>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</si>
  <si>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</si>
  <si>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</si>
  <si>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</si>
  <si>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</si>
  <si>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</si>
  <si>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</si>
  <si>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</si>
  <si>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</si>
  <si>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</si>
  <si>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</si>
  <si>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</si>
  <si>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</si>
  <si>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</si>
  <si>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</si>
  <si>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</si>
  <si>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</si>
  <si>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</si>
  <si>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</si>
  <si>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</si>
  <si>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</si>
  <si>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</si>
  <si>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</si>
  <si>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</si>
  <si>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</si>
  <si>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</si>
  <si>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</si>
  <si>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</si>
  <si>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</si>
  <si>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</si>
  <si>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</si>
  <si>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</si>
  <si>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</si>
  <si>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</si>
  <si>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</si>
  <si>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</si>
  <si>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</si>
  <si>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</si>
  <si>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</si>
  <si>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</si>
  <si>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</si>
  <si>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</si>
  <si>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</si>
  <si>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</si>
  <si>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</si>
  <si>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</si>
  <si>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</si>
  <si>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</si>
  <si>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</si>
  <si>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</si>
  <si>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</si>
  <si>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</si>
  <si>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</si>
  <si>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</si>
  <si>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</si>
  <si>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</si>
  <si>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</si>
  <si>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</si>
  <si>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</si>
  <si>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</si>
  <si>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</si>
  <si>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</si>
  <si>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</si>
  <si>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</si>
  <si>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</si>
  <si>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</si>
  <si>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</si>
  <si>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</si>
  <si>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</si>
  <si>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</si>
  <si>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</si>
  <si>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</si>
  <si>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</si>
  <si>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</si>
  <si>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</si>
  <si>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</si>
  <si>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</si>
  <si>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</si>
  <si>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</si>
  <si>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</si>
  <si>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</si>
  <si>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</si>
  <si>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</si>
  <si>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</si>
  <si>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</si>
  <si>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</si>
  <si>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</si>
  <si>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</si>
  <si>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</si>
  <si>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</si>
  <si>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</si>
  <si>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</si>
  <si>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</si>
  <si>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</si>
  <si>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</si>
  <si>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</si>
  <si>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</si>
  <si>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</si>
  <si>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</si>
  <si>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</si>
  <si>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</si>
  <si>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</si>
  <si>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</si>
  <si>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</si>
  <si>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</si>
  <si>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</si>
  <si>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</si>
  <si>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</si>
  <si>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</si>
  <si>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</si>
  <si>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</si>
  <si>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</si>
  <si>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</si>
  <si>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</si>
  <si>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</si>
  <si>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</si>
  <si>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</si>
  <si>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</si>
  <si>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</si>
  <si>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</si>
  <si>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</si>
  <si>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</si>
  <si>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</si>
  <si>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</si>
  <si>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</si>
  <si>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</si>
  <si>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</si>
  <si>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</si>
  <si>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</si>
  <si>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</si>
  <si>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</si>
  <si>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</si>
  <si>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</si>
  <si>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</si>
  <si>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</si>
  <si>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</si>
  <si>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</si>
  <si>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</si>
  <si>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</si>
  <si>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</si>
  <si>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</si>
  <si>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</si>
  <si>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</si>
  <si>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</si>
  <si>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</si>
  <si>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</si>
  <si>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</si>
  <si>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</si>
  <si>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</si>
  <si>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</si>
  <si>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</si>
  <si>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</si>
  <si>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</si>
  <si>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</si>
  <si>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</si>
  <si>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</si>
  <si>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</si>
  <si>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</si>
  <si>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</si>
  <si>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</si>
  <si>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</si>
  <si>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</si>
  <si>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</si>
  <si>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</si>
  <si>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</si>
  <si>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</si>
  <si>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</si>
  <si>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</si>
  <si>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</si>
  <si>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</si>
  <si>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</si>
  <si>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</si>
  <si>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</si>
  <si>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</si>
  <si>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</si>
  <si>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</si>
  <si>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</si>
  <si>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</si>
  <si>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</si>
  <si>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</si>
  <si>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</si>
  <si>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</si>
  <si>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</si>
  <si>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</si>
  <si>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</si>
  <si>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</si>
  <si>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</si>
  <si>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</si>
  <si>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</si>
  <si>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</si>
  <si>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</si>
  <si>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</si>
  <si>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</si>
  <si>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</si>
  <si>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</si>
  <si>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</si>
  <si>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</si>
  <si>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</si>
  <si>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</si>
  <si>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</si>
  <si>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</si>
  <si>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</si>
  <si>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</si>
  <si>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</si>
  <si>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</si>
  <si>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</si>
  <si>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</si>
  <si>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</si>
  <si>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</si>
  <si>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</si>
  <si>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</si>
  <si>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</si>
  <si>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</si>
  <si>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</si>
  <si>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</si>
  <si>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</si>
  <si>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</si>
  <si>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</si>
  <si>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</si>
  <si>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</si>
  <si>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</si>
  <si>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</si>
  <si>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</si>
  <si>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</si>
  <si>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</si>
  <si>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</si>
  <si>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</si>
  <si>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</si>
  <si>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</si>
  <si>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</si>
  <si>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</si>
  <si>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</si>
  <si>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</si>
  <si>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</si>
  <si>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</si>
  <si>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</si>
  <si>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</si>
  <si>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</si>
  <si>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</si>
  <si>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</si>
  <si>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</si>
  <si>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</si>
  <si>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</si>
  <si>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</si>
  <si>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</si>
  <si>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</si>
  <si>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</si>
  <si>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</si>
  <si>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</si>
  <si>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</si>
  <si>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</si>
  <si>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</si>
  <si>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</si>
  <si>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</si>
  <si>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</si>
  <si>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</si>
  <si>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</si>
  <si>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</si>
  <si>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</si>
  <si>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</si>
  <si>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</si>
  <si>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</si>
  <si>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</si>
  <si>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</si>
  <si>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</si>
  <si>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</si>
  <si>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</si>
  <si>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</si>
  <si>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</si>
  <si>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</si>
  <si>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</si>
  <si>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</si>
  <si>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</si>
  <si>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</si>
  <si>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</si>
  <si>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</si>
  <si>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</si>
  <si>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</si>
  <si>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</si>
  <si>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</si>
  <si>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</si>
  <si>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</si>
  <si>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</si>
  <si>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</si>
  <si>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</si>
  <si>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</si>
  <si>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</si>
  <si>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</si>
  <si>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</si>
  <si>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</si>
  <si>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</si>
  <si>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</si>
  <si>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</si>
  <si>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</si>
  <si>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</si>
  <si>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</si>
  <si>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</si>
  <si>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</si>
  <si>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</si>
  <si>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</si>
  <si>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</si>
  <si>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</si>
  <si>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</si>
  <si>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</si>
  <si>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</si>
  <si>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</si>
  <si>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</si>
  <si>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</si>
  <si>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</si>
  <si>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</si>
  <si>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</si>
  <si>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</si>
  <si>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</si>
  <si>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</si>
  <si>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</si>
  <si>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</si>
  <si>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</si>
  <si>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</si>
  <si>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</si>
  <si>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</si>
  <si>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</si>
  <si>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</si>
  <si>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</si>
  <si>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</si>
  <si>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</si>
  <si>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</si>
  <si>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</si>
  <si>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</si>
  <si>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</si>
  <si>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</si>
  <si>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</si>
  <si>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</si>
  <si>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</si>
  <si>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</si>
  <si>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</si>
  <si>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</si>
  <si>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</si>
  <si>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</si>
  <si>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</si>
  <si>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</si>
  <si>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</si>
  <si>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</si>
  <si>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</si>
  <si>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</si>
  <si>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</si>
  <si>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</si>
  <si>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</si>
  <si>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</si>
  <si>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</si>
  <si>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</si>
  <si>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</si>
  <si>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</si>
  <si>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</si>
  <si>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</si>
  <si>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</si>
  <si>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</si>
  <si>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</si>
  <si>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</si>
  <si>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</si>
  <si>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</si>
  <si>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</si>
  <si>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</si>
  <si>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</si>
  <si>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</si>
  <si>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</si>
  <si>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</si>
  <si>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</si>
  <si>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</si>
  <si>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</si>
  <si>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</si>
  <si>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</si>
  <si>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</si>
  <si>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</si>
  <si>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</si>
  <si>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</si>
  <si>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</si>
  <si>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</si>
  <si>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</si>
  <si>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</si>
  <si>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</si>
  <si>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</si>
  <si>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</si>
  <si>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</si>
  <si>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</si>
  <si>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</si>
  <si>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</si>
  <si>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</si>
  <si>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</si>
  <si>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</si>
  <si>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</si>
  <si>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</si>
  <si>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</si>
  <si>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</si>
  <si>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</si>
  <si>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</si>
  <si>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</si>
  <si>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</si>
  <si>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</si>
  <si>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</si>
  <si>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</si>
  <si>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</si>
  <si>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</si>
  <si>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</si>
  <si>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</si>
  <si>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</si>
  <si>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</si>
  <si>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</si>
  <si>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</si>
  <si>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</si>
  <si>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</si>
  <si>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</si>
  <si>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</si>
  <si>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</si>
  <si>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</si>
  <si>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</si>
  <si>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</si>
  <si>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</si>
  <si>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</si>
  <si>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</si>
  <si>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</si>
  <si>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</si>
  <si>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</si>
  <si>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</si>
  <si>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</si>
  <si>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</si>
  <si>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</si>
  <si>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</si>
  <si>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</si>
  <si>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</si>
  <si>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</si>
  <si>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</si>
  <si>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</si>
  <si>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</si>
  <si>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</si>
  <si>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</si>
  <si>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</si>
  <si>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</si>
  <si>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</si>
  <si>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</si>
  <si>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</si>
  <si>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</si>
  <si>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</si>
  <si>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</si>
  <si>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</si>
  <si>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</si>
  <si>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</si>
  <si>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</si>
  <si>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</si>
  <si>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</si>
  <si>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</si>
  <si>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</si>
  <si>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</si>
  <si>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</si>
  <si>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</si>
  <si>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</si>
  <si>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</si>
  <si>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</si>
  <si>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</si>
  <si>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</si>
  <si>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</si>
  <si>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</si>
  <si>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</si>
  <si>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</si>
  <si>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</si>
  <si>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</si>
  <si>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</si>
  <si>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</si>
  <si>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</si>
  <si>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</si>
  <si>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</si>
  <si>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</si>
  <si>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</si>
  <si>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</si>
  <si>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</si>
  <si>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</si>
  <si>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</si>
  <si>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</si>
  <si>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</si>
  <si>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</si>
  <si>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</si>
  <si>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</si>
  <si>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</si>
  <si>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</si>
  <si>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</si>
  <si>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</si>
  <si>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</si>
  <si>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</si>
  <si>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</si>
  <si>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</si>
  <si>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</si>
  <si>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</si>
  <si>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</si>
  <si>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</si>
  <si>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</si>
  <si>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</si>
  <si>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</si>
  <si>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</si>
  <si>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</si>
  <si>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</si>
  <si>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</si>
  <si>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</si>
  <si>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</si>
  <si>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</si>
  <si>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</si>
  <si>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</si>
  <si>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</si>
  <si>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</si>
  <si>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</si>
  <si>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</si>
  <si>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</si>
  <si>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</si>
  <si>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</si>
  <si>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</si>
  <si>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</si>
  <si>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</si>
  <si>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</si>
  <si>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</si>
  <si>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</si>
  <si>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</si>
  <si>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</si>
  <si>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</si>
  <si>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</si>
  <si>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</si>
  <si>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</si>
  <si>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</si>
  <si>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</si>
  <si>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</si>
  <si>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</si>
  <si>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</si>
  <si>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</si>
  <si>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</si>
  <si>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</si>
  <si>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</si>
  <si>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</si>
  <si>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</si>
  <si>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</si>
  <si>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</si>
  <si>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</si>
  <si>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</si>
  <si>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</si>
  <si>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</si>
  <si>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</si>
  <si>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</si>
  <si>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</si>
  <si>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</si>
  <si>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</si>
  <si>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</si>
  <si>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</si>
  <si>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</si>
  <si>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</si>
  <si>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</si>
  <si>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</si>
  <si>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</si>
  <si>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</si>
  <si>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</si>
  <si>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</si>
  <si>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</si>
  <si>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</si>
  <si>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</si>
  <si>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</si>
  <si>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</si>
  <si>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</si>
  <si>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</si>
  <si>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</si>
  <si>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</si>
  <si>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</si>
  <si>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</si>
  <si>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</si>
  <si>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</si>
  <si>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</si>
  <si>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</si>
  <si>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</si>
  <si>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</si>
  <si>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</si>
  <si>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</si>
  <si>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</si>
  <si>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</si>
  <si>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</si>
  <si>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</si>
  <si>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</si>
  <si>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</si>
  <si>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</si>
  <si>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</si>
  <si>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</si>
  <si>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</si>
  <si>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</si>
  <si>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</si>
  <si>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</si>
  <si>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</si>
  <si>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</si>
  <si>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</si>
  <si>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</si>
  <si>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</si>
  <si>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</si>
  <si>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</si>
  <si>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</si>
  <si>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</si>
  <si>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</si>
  <si>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</si>
  <si>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</si>
  <si>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</si>
  <si>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</si>
  <si>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</si>
  <si>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</si>
  <si>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</si>
  <si>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</si>
  <si>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</si>
  <si>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</si>
  <si>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</si>
  <si>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</si>
  <si>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</si>
  <si>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</si>
  <si>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</si>
  <si>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</si>
  <si>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</si>
  <si>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</si>
  <si>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</si>
  <si>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</si>
  <si>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</si>
  <si>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</si>
  <si>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</si>
  <si>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</si>
  <si>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</si>
  <si>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</si>
  <si>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</si>
  <si>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</si>
  <si>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</si>
  <si>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</si>
  <si>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</si>
  <si>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</si>
  <si>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</si>
  <si>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</si>
  <si>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</si>
  <si>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</si>
  <si>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</si>
  <si>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</si>
  <si>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</si>
  <si>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</si>
  <si>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</si>
  <si>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</si>
  <si>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</si>
  <si>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</si>
  <si>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</si>
  <si>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</si>
  <si>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</si>
  <si>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</si>
  <si>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</si>
  <si>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</si>
  <si>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</si>
  <si>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</si>
  <si>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</si>
  <si>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</si>
  <si>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</si>
  <si>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</si>
  <si>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</si>
  <si>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</si>
  <si>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</si>
  <si>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</si>
  <si>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</si>
  <si>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</si>
  <si>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</si>
  <si>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</si>
  <si>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</si>
  <si>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</si>
  <si>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</si>
  <si>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</si>
  <si>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</si>
  <si>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</si>
  <si>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</si>
  <si>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</si>
  <si>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</si>
  <si>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</si>
  <si>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</si>
  <si>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</si>
  <si>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</si>
  <si>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</si>
  <si>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</si>
  <si>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</si>
  <si>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</si>
  <si>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</si>
  <si>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</si>
  <si>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</si>
  <si>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</si>
  <si>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</si>
  <si>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</si>
  <si>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</si>
  <si>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</si>
  <si>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</si>
  <si>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</si>
  <si>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</si>
  <si>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</si>
  <si>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</si>
  <si>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</si>
  <si>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</si>
  <si>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</si>
  <si>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</si>
  <si>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</si>
  <si>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</si>
  <si>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</si>
  <si>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</si>
  <si>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</si>
  <si>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</si>
  <si>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</si>
  <si>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</si>
  <si>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</si>
  <si>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</si>
  <si>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</si>
  <si>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</si>
  <si>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</si>
  <si>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</si>
  <si>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</si>
  <si>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</si>
  <si>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</si>
  <si>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</si>
  <si>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</si>
  <si>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</si>
  <si>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</si>
  <si>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</si>
  <si>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</si>
  <si>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</si>
  <si>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</si>
  <si>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</si>
  <si>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</si>
  <si>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</si>
  <si>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</si>
  <si>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</si>
  <si>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</si>
  <si>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</si>
  <si>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</si>
  <si>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</si>
  <si>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</si>
  <si>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</si>
  <si>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</si>
  <si>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</si>
  <si>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</si>
  <si>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</si>
  <si>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</si>
  <si>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</si>
  <si>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</si>
  <si>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</si>
  <si>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</si>
  <si>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</si>
  <si>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</si>
  <si>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</si>
  <si>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</si>
  <si>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</si>
  <si>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</si>
  <si>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</si>
  <si>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</si>
  <si>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</si>
  <si>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</si>
  <si>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</si>
  <si>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</si>
  <si>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</si>
  <si>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</si>
  <si>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</si>
  <si>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</si>
  <si>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</si>
  <si>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</si>
  <si>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</si>
  <si>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</si>
  <si>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</si>
  <si>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</si>
  <si>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</si>
  <si>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</si>
  <si>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</si>
  <si>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</si>
  <si>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</si>
  <si>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</si>
  <si>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</si>
  <si>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</si>
  <si>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</si>
  <si>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</si>
  <si>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</si>
  <si>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orthophoniste.guyane.mssante.fr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</si>
  <si>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</si>
  <si>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</si>
  <si>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</si>
  <si>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</si>
  <si>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</si>
  <si>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</si>
  <si>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</si>
  <si>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</si>
  <si>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</si>
  <si>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</si>
  <si>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</si>
  <si>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</si>
  <si>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</si>
  <si>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</si>
  <si>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</si>
  <si>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</si>
  <si>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</si>
  <si>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</si>
  <si>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</si>
  <si>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</si>
  <si>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</si>
  <si>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</si>
  <si>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</si>
  <si>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</si>
  <si>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</si>
  <si>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</si>
  <si>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</si>
  <si>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</si>
  <si>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</si>
  <si>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</si>
  <si>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</si>
  <si>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</si>
  <si>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</si>
  <si>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</si>
  <si>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</si>
  <si>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</si>
  <si>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</si>
  <si>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</si>
  <si>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</si>
  <si>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</si>
  <si>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</si>
  <si>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</si>
  <si>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</si>
  <si>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</si>
  <si>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</si>
  <si>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</si>
  <si>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</si>
  <si>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</si>
  <si>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</si>
  <si>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</si>
  <si>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</si>
  <si>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</si>
  <si>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</si>
  <si>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</si>
  <si>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</si>
  <si>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</si>
  <si>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</si>
  <si>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</si>
  <si>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</si>
  <si>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</si>
  <si>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</si>
  <si>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</si>
  <si>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</si>
  <si>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</si>
  <si>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</si>
  <si>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</si>
  <si>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</si>
  <si>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</si>
  <si>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</si>
  <si>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</si>
  <si>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</si>
  <si>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</si>
  <si>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</si>
  <si>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</si>
  <si>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</si>
  <si>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</si>
  <si>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</si>
  <si>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</si>
  <si>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</si>
  <si>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</si>
  <si>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</si>
  <si>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</si>
  <si>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</si>
  <si>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</si>
  <si>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</si>
  <si>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</si>
  <si>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</si>
  <si>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</si>
  <si>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</si>
  <si>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</si>
  <si>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</si>
  <si>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</si>
  <si>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</si>
  <si>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</si>
  <si>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</si>
  <si>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</si>
  <si>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</si>
  <si>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</si>
  <si>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</si>
  <si>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</si>
  <si>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</si>
  <si>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</si>
  <si>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</si>
  <si>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</si>
  <si>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</si>
  <si>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</si>
  <si>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</si>
  <si>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</si>
  <si>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</si>
  <si>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doc31.mssante.fr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</si>
  <si>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</si>
  <si>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</si>
  <si>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</si>
  <si>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</si>
  <si>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</si>
  <si>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</si>
  <si>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</si>
  <si>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</si>
  <si>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</si>
  <si>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</si>
  <si>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</si>
  <si>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had-du-gers.mssante.fr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</si>
  <si>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</si>
  <si>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</si>
  <si>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</si>
  <si>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</si>
  <si>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</si>
  <si>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</si>
  <si>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</si>
  <si>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</si>
  <si>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</si>
  <si>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</si>
  <si>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</si>
  <si>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</si>
  <si>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</si>
  <si>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</si>
  <si>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</si>
  <si>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</si>
  <si>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</si>
  <si>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</si>
  <si>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</si>
  <si>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</si>
  <si>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</si>
  <si>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</si>
  <si>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</si>
  <si>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</si>
  <si>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</si>
  <si>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</si>
  <si>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</si>
  <si>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</si>
  <si>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</si>
  <si>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</si>
  <si>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</si>
  <si>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</si>
  <si>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</si>
  <si>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</si>
  <si>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</si>
  <si>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</si>
  <si>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</si>
  <si>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</si>
  <si>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</si>
  <si>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</si>
  <si>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</si>
  <si>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</si>
  <si>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relience.mssante.fr</t>
  </si>
  <si>
    <t>reseau-oncooccitanie.mssante.fr</t>
  </si>
  <si>
    <t>residence-alliance.mssante.fr</t>
  </si>
  <si>
    <t>residence-lajoiedevivre.mssante.fr</t>
  </si>
  <si>
    <t>residence-stjoseph.mssante.fr</t>
  </si>
  <si>
    <t>res-o.mssante.fr</t>
  </si>
  <si>
    <t>reso.occitanie.mssante.fr</t>
  </si>
  <si>
    <t>rsg11.mssante.fr</t>
  </si>
  <si>
    <t>sage-femme.oc.mssante.fr</t>
  </si>
  <si>
    <t>social.mp.mssante.fr</t>
  </si>
  <si>
    <t>social.oc.mssante.fr</t>
  </si>
  <si>
    <t>sosmedecins31.mssante.fr</t>
  </si>
  <si>
    <t>ssiadchponteils.mssante.fr</t>
  </si>
  <si>
    <t>synapses.mssante.fr</t>
  </si>
  <si>
    <t>udsma.tm.mssante.fr</t>
  </si>
  <si>
    <t>ars.hdf.mssante.fr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</si>
  <si>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</si>
  <si>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</si>
  <si>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</si>
  <si>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</si>
  <si>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</si>
  <si>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</si>
  <si>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</si>
  <si>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</si>
  <si>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</si>
  <si>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</si>
  <si>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</si>
  <si>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</si>
  <si>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</si>
  <si>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</si>
  <si>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</si>
  <si>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</si>
  <si>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</si>
  <si>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</si>
  <si>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</si>
  <si>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</si>
  <si>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</si>
  <si>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</si>
  <si>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</si>
  <si>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</si>
  <si>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</si>
  <si>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</si>
  <si>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</si>
  <si>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</si>
  <si>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</si>
  <si>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</si>
  <si>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</si>
  <si>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</si>
  <si>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</si>
  <si>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</si>
  <si>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</si>
  <si>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</si>
  <si>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</si>
  <si>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</si>
  <si>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</si>
  <si>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</si>
  <si>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</si>
  <si>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</si>
  <si>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</si>
  <si>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</si>
  <si>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</si>
  <si>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</si>
  <si>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</si>
  <si>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</si>
  <si>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</si>
  <si>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</si>
  <si>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</si>
  <si>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</si>
  <si>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</si>
  <si>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</si>
  <si>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</si>
  <si>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</si>
  <si>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</si>
  <si>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</si>
  <si>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</si>
  <si>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</si>
  <si>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</si>
  <si>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</si>
  <si>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</si>
  <si>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</si>
  <si>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</si>
  <si>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</si>
  <si>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</si>
  <si>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</si>
  <si>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</si>
  <si>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</si>
  <si>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</si>
  <si>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</si>
  <si>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</si>
  <si>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</si>
  <si>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</si>
  <si>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</si>
  <si>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</si>
  <si>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</si>
  <si>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</si>
  <si>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</si>
  <si>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</si>
  <si>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</si>
  <si>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</si>
  <si>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</si>
  <si>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</si>
  <si>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</si>
  <si>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</si>
  <si>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</si>
  <si>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</si>
  <si>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</si>
  <si>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</si>
  <si>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</si>
  <si>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</si>
  <si>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</si>
  <si>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</si>
  <si>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</si>
  <si>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</si>
  <si>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</si>
  <si>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</si>
  <si>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</si>
  <si>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</si>
  <si>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</si>
  <si>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</si>
  <si>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</si>
  <si>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</si>
  <si>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</si>
  <si>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</si>
  <si>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</si>
  <si>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</si>
  <si>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</si>
  <si>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</si>
  <si>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</si>
  <si>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</si>
  <si>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</si>
  <si>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</si>
  <si>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</si>
  <si>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</si>
  <si>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</si>
  <si>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</si>
  <si>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</si>
  <si>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</si>
  <si>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</si>
  <si>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</si>
  <si>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</si>
  <si>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</si>
  <si>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</si>
  <si>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</si>
  <si>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</si>
  <si>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</si>
  <si>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</si>
  <si>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</si>
  <si>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900003880</t>
  </si>
  <si>
    <t>450015409</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</si>
  <si>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</si>
  <si>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</si>
  <si>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</si>
  <si>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</si>
  <si>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</si>
  <si>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</si>
  <si>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</si>
  <si>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</si>
  <si>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</si>
  <si>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</si>
  <si>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</si>
  <si>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</si>
  <si>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</si>
  <si>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</si>
  <si>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</si>
  <si>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</si>
  <si>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</si>
  <si>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</si>
  <si>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</si>
  <si>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</si>
  <si>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</si>
  <si>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</si>
  <si>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</si>
  <si>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</si>
  <si>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</si>
  <si>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</si>
  <si>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</si>
  <si>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</si>
  <si>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</si>
  <si>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</si>
  <si>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</si>
  <si>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</si>
  <si>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</si>
  <si>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</si>
  <si>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</si>
  <si>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</si>
  <si>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</si>
  <si>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</si>
  <si>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</si>
  <si>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</si>
  <si>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</si>
  <si>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</si>
  <si>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</si>
  <si>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</si>
  <si>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</si>
  <si>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</si>
  <si>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</si>
  <si>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</si>
  <si>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</si>
  <si>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</si>
  <si>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</si>
  <si>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</si>
  <si>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</si>
  <si>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</si>
  <si>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</si>
  <si>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</si>
  <si>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</si>
  <si>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</si>
  <si>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</si>
  <si>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</si>
  <si>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</si>
  <si>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</si>
  <si>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chsaintmartin.mssante.fr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</si>
  <si>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</si>
  <si>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</si>
  <si>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</si>
  <si>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</si>
  <si>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</si>
  <si>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</si>
  <si>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</si>
  <si>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</si>
  <si>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</si>
  <si>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</si>
  <si>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</si>
  <si>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</si>
  <si>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</si>
  <si>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</si>
  <si>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</si>
  <si>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</si>
  <si>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</si>
  <si>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</si>
  <si>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</si>
  <si>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</si>
  <si>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</si>
  <si>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</si>
  <si>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</si>
  <si>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</si>
  <si>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</si>
  <si>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</si>
  <si>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</si>
  <si>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</si>
  <si>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</si>
  <si>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</si>
  <si>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</si>
  <si>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</si>
  <si>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</si>
  <si>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</si>
  <si>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</si>
  <si>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</si>
  <si>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</si>
  <si>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</si>
  <si>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</si>
  <si>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</si>
  <si>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</si>
  <si>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</si>
  <si>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</si>
  <si>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</si>
  <si>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</si>
  <si>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</si>
  <si>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</si>
  <si>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</si>
  <si>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</si>
  <si>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</si>
  <si>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</si>
  <si>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</si>
  <si>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</si>
  <si>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</si>
  <si>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</si>
  <si>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</si>
  <si>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</si>
  <si>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</si>
  <si>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</si>
  <si>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</si>
  <si>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</si>
  <si>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</si>
  <si>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</si>
  <si>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</si>
  <si>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</si>
  <si>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</si>
  <si>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</si>
  <si>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</si>
  <si>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</si>
  <si>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</si>
  <si>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</si>
  <si>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</si>
  <si>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</si>
  <si>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</si>
  <si>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</si>
  <si>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</si>
  <si>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</si>
  <si>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</si>
  <si>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</si>
  <si>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</si>
  <si>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</si>
  <si>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</si>
  <si>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</si>
  <si>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</si>
  <si>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</si>
  <si>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</si>
  <si>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</si>
  <si>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</si>
  <si>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</si>
  <si>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</si>
  <si>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</si>
  <si>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</si>
  <si>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</si>
  <si>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</si>
  <si>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</si>
  <si>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</si>
  <si>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</si>
  <si>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</si>
  <si>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</si>
  <si>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</si>
  <si>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</si>
  <si>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</si>
  <si>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</si>
  <si>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</si>
  <si>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</si>
  <si>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</si>
  <si>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</si>
  <si>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</si>
  <si>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</si>
  <si>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</si>
  <si>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</si>
  <si>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</si>
  <si>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</si>
  <si>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</si>
  <si>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</si>
  <si>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</si>
  <si>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</si>
  <si>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</si>
  <si>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</si>
  <si>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</si>
  <si>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</si>
  <si>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</si>
  <si>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</si>
  <si>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</si>
  <si>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</si>
  <si>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</si>
  <si>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</si>
  <si>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</si>
  <si>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</si>
  <si>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</si>
  <si>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</si>
  <si>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</si>
  <si>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</si>
  <si>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</si>
  <si>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</si>
  <si>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</si>
  <si>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</si>
  <si>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</si>
  <si>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</si>
  <si>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</si>
  <si>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</si>
  <si>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</si>
  <si>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</si>
  <si>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</si>
  <si>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</si>
  <si>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</si>
  <si>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</si>
  <si>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</si>
  <si>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</si>
  <si>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</si>
  <si>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</si>
  <si>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</si>
  <si>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</si>
  <si>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</si>
  <si>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</si>
  <si>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</si>
  <si>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</si>
  <si>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</si>
  <si>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</si>
  <si>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</si>
  <si>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</si>
  <si>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</si>
  <si>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</si>
  <si>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</si>
  <si>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</si>
  <si>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</si>
  <si>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</si>
  <si>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</si>
  <si>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</si>
  <si>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</si>
  <si>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</si>
  <si>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</si>
  <si>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</si>
  <si>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</si>
  <si>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</si>
  <si>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</si>
  <si>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</si>
  <si>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</si>
  <si>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</si>
  <si>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</si>
  <si>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</si>
  <si>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</si>
  <si>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</si>
  <si>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</si>
  <si>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</si>
  <si>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</si>
  <si>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</si>
  <si>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</si>
  <si>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</si>
  <si>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</si>
  <si>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</si>
  <si>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</si>
  <si>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</si>
  <si>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</si>
  <si>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</si>
  <si>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</si>
  <si>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</si>
  <si>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</si>
  <si>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</si>
  <si>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sisra.mssante.fr</t>
  </si>
  <si>
    <t>soinsetsante69.aura.mssante.fr</t>
  </si>
  <si>
    <t>ssti03.aura.mssante.fr</t>
  </si>
  <si>
    <t>stjean34.mssante.fr</t>
  </si>
  <si>
    <t>technipath.aura.mssante.fr</t>
  </si>
  <si>
    <t>technopole.aura.mssante.fr</t>
  </si>
  <si>
    <t>teppe.aura.mssante.fr</t>
  </si>
  <si>
    <t>valdouest.aura.mssante.fr</t>
  </si>
  <si>
    <t>vsha.aura.mssante.fr</t>
  </si>
  <si>
    <t>alcindor-ide.mssante.fr</t>
  </si>
  <si>
    <t>assowouspel.mssante.fr</t>
  </si>
  <si>
    <t>cancer-martinique.mssante.fr</t>
  </si>
  <si>
    <t>cdsbp.mssante.fr</t>
  </si>
  <si>
    <t>ch3ilets.mssante.fr</t>
  </si>
  <si>
    <t>chilbp.mssante.fr</t>
  </si>
  <si>
    <t>ch-marin.mssante.fr</t>
  </si>
  <si>
    <t>chnc972.mssante.fr</t>
  </si>
  <si>
    <t>ch-saint-esprit.mssante.fr</t>
  </si>
  <si>
    <t>cliniqueansecolas.mssante.fr</t>
  </si>
  <si>
    <t>cliniquesaintpaul.mssante.fr</t>
  </si>
  <si>
    <t>gcssis-martinique.mssante.fr</t>
  </si>
  <si>
    <t>geronto972.mssante.fr</t>
  </si>
  <si>
    <t>hopital-blondet.mssante.fr</t>
  </si>
  <si>
    <t>kazavie.mssante.fr</t>
  </si>
  <si>
    <t>radiosaintpaul.mssante.fr</t>
  </si>
  <si>
    <t>reseaurespir-martinique.mssante.fr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</si>
  <si>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</si>
  <si>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</si>
  <si>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</si>
  <si>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</si>
  <si>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</si>
  <si>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</si>
  <si>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</si>
  <si>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</si>
  <si>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</si>
  <si>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</si>
  <si>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</si>
  <si>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</si>
  <si>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</si>
  <si>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</si>
  <si>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</si>
  <si>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</si>
  <si>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</si>
  <si>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</si>
  <si>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</si>
  <si>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</si>
  <si>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</si>
  <si>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</si>
  <si>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</si>
  <si>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</si>
  <si>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</si>
  <si>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</si>
  <si>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</si>
  <si>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</si>
  <si>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</si>
  <si>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</si>
  <si>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</si>
  <si>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</si>
  <si>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</si>
  <si>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</si>
  <si>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</si>
  <si>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</si>
  <si>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</si>
  <si>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</si>
  <si>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</si>
  <si>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</si>
  <si>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</si>
  <si>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</si>
  <si>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</si>
  <si>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</si>
  <si>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</si>
  <si>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</si>
  <si>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</si>
  <si>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</si>
  <si>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</si>
  <si>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</si>
  <si>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</si>
  <si>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</si>
  <si>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</si>
  <si>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</si>
  <si>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</si>
  <si>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</si>
  <si>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</si>
  <si>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</si>
  <si>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</si>
  <si>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</si>
  <si>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</si>
  <si>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</si>
  <si>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</si>
  <si>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paca.mssante.fr/orpea.mssante.fr</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</si>
  <si>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</si>
  <si>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</si>
  <si>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</si>
  <si>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</si>
  <si>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</si>
  <si>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</si>
  <si>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</si>
  <si>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</si>
  <si>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</si>
  <si>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</si>
  <si>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</si>
  <si>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</si>
  <si>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</si>
  <si>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</si>
  <si>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</si>
  <si>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</si>
  <si>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</si>
  <si>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</si>
  <si>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</si>
  <si>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</si>
  <si>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</si>
  <si>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</si>
  <si>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</si>
  <si>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</si>
  <si>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</si>
  <si>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</si>
  <si>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</si>
  <si>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</si>
  <si>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</si>
  <si>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</si>
  <si>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</si>
  <si>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</si>
  <si>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</si>
  <si>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</si>
  <si>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</si>
  <si>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</si>
  <si>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airbp.mssante.fr</t>
  </si>
  <si>
    <t>echo-sante.mssante.fr/ch-cholet.mssante.fr</t>
  </si>
  <si>
    <t>ASSOCIATION ECHO/CH DE CHOLET</t>
  </si>
  <si>
    <t>pro.mssante.fr/medecin.mssante.fr/lifen.mssante.fr/aura.mssante.fr</t>
  </si>
  <si>
    <t>elsanoccitanie.mssante.fr</t>
  </si>
  <si>
    <t>medecin.mp.mssante.fr</t>
  </si>
  <si>
    <t>310000112</t>
  </si>
  <si>
    <t>310000187</t>
  </si>
  <si>
    <t>#</t>
  </si>
  <si>
    <t>@</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</si>
  <si>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</si>
  <si>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</si>
  <si>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</si>
  <si>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</si>
  <si>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</si>
  <si>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</si>
  <si>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</si>
  <si>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</si>
  <si>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</si>
  <si>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</si>
  <si>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</si>
  <si>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</si>
  <si>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</si>
  <si>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</si>
  <si>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</si>
  <si>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</si>
  <si>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</si>
  <si>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</si>
  <si>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</si>
  <si>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medecin.mssante.fr/lifen.mssante.fr/cliniquedechartreuse.aura.mssante.fr/aura.mssante.fr</t>
  </si>
  <si>
    <t>masseur-kinesitherapeute.mssante.fr/cos.mssante.fr/ch-troyes.mssante.fr</t>
  </si>
  <si>
    <t>medecin.mssante.fr/lifen.mssante.fr/ch-compiegnenoyon.mssante.fr</t>
  </si>
  <si>
    <t>lifen.mssante.fr/almaviva-sante.mssante.fr</t>
  </si>
  <si>
    <t>fondationbellan.mssante.fr</t>
  </si>
  <si>
    <t>mgen.mssante.fr/interop-mssante.apicrypt.org</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</si>
  <si>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</si>
  <si>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</si>
  <si>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</si>
  <si>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</si>
  <si>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</si>
  <si>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</si>
  <si>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</si>
  <si>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</si>
  <si>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</si>
  <si>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</si>
  <si>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</si>
  <si>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</si>
  <si>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</si>
  <si>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</si>
  <si>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</si>
  <si>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</si>
  <si>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</si>
  <si>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</si>
  <si>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</si>
  <si>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</si>
  <si>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</si>
  <si>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</si>
  <si>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</si>
  <si>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</si>
  <si>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</si>
  <si>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</si>
  <si>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</si>
  <si>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</si>
  <si>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</si>
  <si>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</si>
  <si>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</si>
  <si>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</si>
  <si>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</si>
  <si>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</si>
  <si>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</si>
  <si>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</si>
  <si>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</si>
  <si>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</si>
  <si>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</si>
  <si>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</si>
  <si>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</si>
  <si>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</si>
  <si>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</si>
  <si>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</si>
  <si>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</si>
  <si>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</si>
  <si>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</si>
  <si>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</si>
  <si>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</si>
  <si>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</si>
  <si>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</si>
  <si>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</si>
  <si>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</si>
  <si>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</si>
  <si>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</si>
  <si>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</si>
  <si>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</si>
  <si>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</si>
  <si>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</si>
  <si>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</si>
  <si>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</si>
  <si>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</si>
  <si>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</si>
  <si>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</si>
  <si>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</si>
  <si>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</si>
  <si>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</si>
  <si>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</si>
  <si>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</si>
  <si>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</si>
  <si>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</si>
  <si>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</si>
  <si>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</si>
  <si>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</si>
  <si>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</si>
  <si>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</si>
  <si>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</si>
  <si>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</si>
  <si>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</si>
  <si>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</si>
  <si>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</si>
  <si>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</si>
  <si>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</si>
  <si>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</si>
  <si>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</si>
  <si>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</si>
  <si>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</si>
  <si>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</si>
  <si>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</si>
  <si>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</si>
  <si>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</si>
  <si>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</si>
  <si>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</si>
  <si>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</si>
  <si>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</si>
  <si>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</si>
  <si>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</si>
  <si>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</si>
  <si>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</si>
  <si>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</si>
  <si>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</si>
  <si>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</si>
  <si>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</si>
  <si>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</si>
  <si>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</si>
  <si>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</si>
  <si>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</si>
  <si>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</si>
  <si>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</si>
  <si>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</si>
  <si>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</si>
  <si>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</si>
  <si>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</si>
  <si>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</si>
  <si>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</si>
  <si>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</si>
  <si>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</si>
  <si>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</si>
  <si>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</si>
  <si>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</si>
  <si>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</si>
  <si>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</si>
  <si>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</si>
  <si>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</si>
  <si>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</si>
  <si>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</si>
  <si>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</si>
  <si>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</si>
  <si>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</si>
  <si>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</si>
  <si>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</si>
  <si>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</si>
  <si>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</si>
  <si>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</si>
  <si>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</si>
  <si>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</si>
  <si>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</si>
  <si>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</si>
  <si>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</si>
  <si>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</si>
  <si>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</si>
  <si>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</si>
  <si>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</si>
  <si>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</si>
  <si>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</si>
  <si>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</si>
  <si>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</si>
  <si>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</si>
  <si>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</si>
  <si>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</si>
  <si>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</si>
  <si>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</si>
  <si>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</si>
  <si>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</si>
  <si>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</si>
  <si>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</si>
  <si>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</si>
  <si>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</si>
  <si>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</si>
  <si>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</si>
  <si>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</si>
  <si>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</si>
  <si>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</si>
  <si>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</si>
  <si>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</si>
  <si>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</si>
  <si>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</si>
  <si>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</si>
  <si>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</si>
  <si>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</si>
  <si>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</si>
  <si>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</si>
  <si>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</si>
  <si>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</si>
  <si>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</si>
  <si>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</si>
  <si>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</si>
  <si>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</si>
  <si>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</si>
  <si>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</si>
  <si>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</si>
  <si>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</si>
  <si>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</si>
  <si>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</si>
  <si>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</si>
  <si>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</si>
  <si>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</si>
  <si>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</si>
  <si>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</si>
  <si>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</si>
  <si>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</si>
  <si>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</si>
  <si>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</si>
  <si>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</si>
  <si>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</si>
  <si>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</si>
  <si>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</si>
  <si>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</si>
  <si>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</si>
  <si>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</si>
  <si>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</si>
  <si>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</si>
  <si>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</si>
  <si>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</si>
  <si>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</si>
  <si>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</si>
  <si>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</si>
  <si>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</si>
  <si>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</si>
  <si>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</si>
  <si>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</si>
  <si>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</si>
  <si>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</si>
  <si>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</si>
  <si>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</si>
  <si>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</si>
  <si>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</si>
  <si>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</si>
  <si>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</si>
  <si>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</si>
  <si>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</si>
  <si>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</si>
  <si>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</si>
  <si>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</si>
  <si>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</si>
  <si>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</si>
  <si>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</si>
  <si>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</si>
  <si>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</si>
  <si>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</si>
  <si>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</si>
  <si>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</si>
  <si>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</si>
  <si>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</si>
  <si>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</si>
  <si>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</si>
  <si>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</si>
  <si>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</si>
  <si>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</si>
  <si>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</si>
  <si>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</si>
  <si>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</si>
  <si>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</si>
  <si>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</si>
  <si>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</si>
  <si>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</si>
  <si>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</si>
  <si>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</si>
  <si>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</si>
  <si>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</si>
  <si>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</si>
  <si>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</si>
  <si>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</si>
  <si>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</si>
  <si>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</si>
  <si>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</si>
  <si>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</si>
  <si>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</si>
  <si>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</si>
  <si>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</si>
  <si>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</si>
  <si>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</si>
  <si>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</si>
  <si>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</si>
  <si>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</si>
  <si>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</si>
  <si>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</si>
  <si>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</si>
  <si>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</si>
  <si>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</si>
  <si>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</si>
  <si>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</si>
  <si>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</si>
  <si>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</si>
  <si>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</si>
  <si>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</si>
  <si>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</si>
  <si>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</si>
  <si>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</si>
  <si>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</si>
  <si>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</si>
  <si>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</si>
  <si>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</si>
  <si>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</si>
  <si>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</si>
  <si>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psychotherapeute.oc.mssante.fr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</si>
  <si>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</si>
  <si>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</si>
  <si>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</si>
  <si>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</si>
  <si>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</si>
  <si>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</si>
  <si>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</si>
  <si>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</si>
  <si>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</si>
  <si>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</si>
  <si>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</si>
  <si>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</si>
  <si>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</si>
  <si>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</si>
  <si>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ES</t>
    </r>
    <r>
      <rPr>
        <i/>
        <sz val="7"/>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</si>
  <si>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</si>
  <si>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MAILIZ/@</t>
  </si>
  <si>
    <t>COMPAGNIE GENERALE DE SANTE/MAILIZ/LIFEN/@</t>
  </si>
  <si>
    <t>lifen.mssante.fr/ccpsc.mssante.fr</t>
  </si>
  <si>
    <t>LIFEN/CLINIQUE DE LA PORTE DE ST CLOUD</t>
  </si>
  <si>
    <t>orpea.mssante.fr/medecin.mssante.fr/#</t>
  </si>
  <si>
    <t>medecin.mssante.fr/masseur-kinesitherapeute.mssante.fr/ch-bonifacio.mssante.fr/#</t>
  </si>
  <si>
    <t>hippocrate.mssante.fr</t>
  </si>
  <si>
    <t>clinique-quercy.mssante.fr/aura.mssante.fr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</si>
  <si>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</si>
  <si>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</si>
  <si>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</si>
  <si>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</si>
  <si>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</si>
  <si>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</si>
  <si>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</si>
  <si>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</si>
  <si>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</si>
  <si>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</si>
  <si>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</si>
  <si>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</si>
  <si>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</si>
  <si>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</si>
  <si>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</si>
  <si>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</si>
  <si>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</si>
  <si>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</si>
  <si>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</si>
  <si>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</si>
  <si>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</si>
  <si>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</si>
  <si>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</si>
  <si>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</si>
  <si>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</si>
  <si>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</si>
  <si>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</si>
  <si>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</si>
  <si>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</si>
  <si>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</si>
  <si>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</si>
  <si>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</si>
  <si>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</si>
  <si>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</si>
  <si>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</si>
  <si>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</si>
  <si>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</si>
  <si>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</si>
  <si>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</si>
  <si>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</si>
  <si>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</si>
  <si>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</si>
  <si>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</si>
  <si>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</si>
  <si>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</si>
  <si>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</si>
  <si>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</si>
  <si>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</si>
  <si>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</si>
  <si>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</si>
  <si>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</si>
  <si>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</si>
  <si>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</si>
  <si>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</si>
  <si>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</si>
  <si>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</si>
  <si>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</si>
  <si>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</si>
  <si>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</si>
  <si>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</si>
  <si>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</si>
  <si>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</si>
  <si>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</si>
  <si>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</si>
  <si>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</si>
  <si>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</si>
  <si>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</si>
  <si>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</si>
  <si>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</si>
  <si>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</si>
  <si>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</si>
  <si>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</si>
  <si>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</si>
  <si>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</si>
  <si>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</si>
  <si>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</si>
  <si>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</si>
  <si>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</si>
  <si>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</si>
  <si>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</si>
  <si>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</si>
  <si>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</si>
  <si>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</si>
  <si>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</si>
  <si>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</si>
  <si>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</si>
  <si>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</si>
  <si>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</si>
  <si>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</si>
  <si>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</si>
  <si>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</si>
  <si>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</si>
  <si>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</si>
  <si>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</si>
  <si>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</si>
  <si>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</si>
  <si>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</si>
  <si>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</si>
  <si>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</si>
  <si>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</si>
  <si>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</si>
  <si>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</si>
  <si>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</si>
  <si>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</si>
  <si>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</si>
  <si>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</si>
  <si>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</si>
  <si>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</si>
  <si>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</si>
  <si>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</si>
  <si>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</si>
  <si>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</si>
  <si>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</si>
  <si>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</si>
  <si>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</si>
  <si>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</si>
  <si>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</si>
  <si>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</si>
  <si>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</si>
  <si>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</si>
  <si>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</si>
  <si>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</si>
  <si>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</si>
  <si>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</si>
  <si>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</si>
  <si>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</si>
  <si>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</si>
  <si>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</si>
  <si>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</si>
  <si>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</si>
  <si>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</si>
  <si>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</si>
  <si>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</si>
  <si>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</si>
  <si>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</si>
  <si>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</si>
  <si>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</si>
  <si>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</si>
  <si>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</si>
  <si>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</si>
  <si>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</si>
  <si>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</si>
  <si>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</si>
  <si>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</si>
  <si>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</si>
  <si>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</si>
  <si>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</si>
  <si>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</si>
  <si>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</si>
  <si>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</si>
  <si>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</si>
  <si>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</si>
  <si>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</si>
  <si>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</si>
  <si>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</si>
  <si>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</si>
  <si>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</si>
  <si>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</si>
  <si>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</si>
  <si>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</si>
  <si>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</si>
  <si>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</si>
  <si>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</si>
  <si>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</si>
  <si>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</si>
  <si>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</si>
  <si>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</si>
  <si>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</si>
  <si>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</si>
  <si>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</si>
  <si>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</si>
  <si>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</si>
  <si>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</si>
  <si>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</si>
  <si>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</si>
  <si>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</si>
  <si>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</si>
  <si>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</si>
  <si>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</si>
  <si>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</si>
  <si>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</si>
  <si>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</si>
  <si>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</si>
  <si>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</si>
  <si>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</si>
  <si>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</si>
  <si>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</si>
  <si>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</si>
  <si>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</si>
  <si>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</si>
  <si>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</si>
  <si>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</si>
  <si>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</si>
  <si>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</si>
  <si>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</si>
  <si>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</si>
  <si>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</si>
  <si>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</si>
  <si>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</si>
  <si>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</si>
  <si>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</si>
  <si>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</si>
  <si>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</si>
  <si>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</si>
  <si>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</si>
  <si>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</si>
  <si>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</si>
  <si>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</si>
  <si>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</si>
  <si>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</si>
  <si>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</si>
  <si>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</si>
  <si>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</si>
  <si>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</si>
  <si>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</si>
  <si>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</si>
  <si>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</si>
  <si>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</si>
  <si>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</si>
  <si>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</si>
  <si>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</si>
  <si>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</si>
  <si>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</si>
  <si>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</si>
  <si>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</si>
  <si>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</si>
  <si>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</si>
  <si>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</si>
  <si>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</si>
  <si>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</si>
  <si>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</si>
  <si>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</si>
  <si>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</si>
  <si>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</si>
  <si>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</si>
  <si>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</si>
  <si>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</si>
  <si>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</si>
  <si>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</si>
  <si>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</si>
  <si>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</si>
  <si>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</si>
  <si>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</si>
  <si>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</si>
  <si>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</si>
  <si>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</si>
  <si>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</si>
  <si>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</si>
  <si>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</si>
  <si>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</si>
  <si>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</si>
  <si>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</si>
  <si>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</si>
  <si>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</si>
  <si>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</si>
  <si>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</si>
  <si>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</si>
  <si>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</si>
  <si>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</si>
  <si>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</si>
  <si>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</si>
  <si>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</si>
  <si>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</si>
  <si>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</si>
  <si>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</si>
  <si>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</si>
  <si>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</si>
  <si>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</si>
  <si>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</si>
  <si>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</si>
  <si>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</si>
  <si>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</si>
  <si>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</si>
  <si>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</si>
  <si>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</si>
  <si>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</si>
  <si>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</si>
  <si>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</si>
  <si>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</si>
  <si>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</si>
  <si>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</si>
  <si>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</si>
  <si>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</si>
  <si>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</si>
  <si>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</si>
  <si>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</si>
  <si>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</si>
  <si>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</si>
  <si>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</si>
  <si>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</si>
  <si>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</si>
  <si>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</si>
  <si>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</si>
  <si>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</si>
  <si>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</si>
  <si>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</si>
  <si>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</si>
  <si>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</si>
  <si>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</si>
  <si>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</si>
  <si>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</si>
  <si>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</si>
  <si>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</si>
  <si>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</si>
  <si>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</si>
  <si>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</si>
  <si>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</si>
  <si>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</si>
  <si>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</si>
  <si>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</si>
  <si>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</si>
  <si>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</si>
  <si>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</si>
  <si>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</si>
  <si>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</si>
  <si>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</si>
  <si>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</si>
  <si>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</si>
  <si>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</si>
  <si>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</si>
  <si>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</si>
  <si>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</si>
  <si>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</si>
  <si>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</si>
  <si>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</si>
  <si>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</si>
  <si>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</si>
  <si>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</si>
  <si>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</si>
  <si>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</si>
  <si>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</si>
  <si>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</si>
  <si>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</si>
  <si>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</si>
  <si>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</si>
  <si>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</si>
  <si>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</si>
  <si>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</si>
  <si>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</si>
  <si>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</si>
  <si>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</si>
  <si>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</si>
  <si>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</si>
  <si>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</si>
  <si>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</si>
  <si>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</si>
  <si>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</si>
  <si>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</si>
  <si>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</si>
  <si>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</si>
  <si>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</si>
  <si>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</si>
  <si>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</si>
  <si>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</si>
  <si>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</si>
  <si>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</si>
  <si>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</si>
  <si>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</si>
  <si>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</si>
  <si>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</si>
  <si>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</si>
  <si>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</si>
  <si>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</si>
  <si>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</si>
  <si>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</si>
  <si>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</si>
  <si>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</si>
  <si>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</si>
  <si>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</si>
  <si>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</si>
  <si>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</si>
  <si>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</si>
  <si>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</si>
  <si>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</si>
  <si>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</si>
  <si>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</si>
  <si>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</si>
  <si>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</si>
  <si>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</si>
  <si>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</si>
  <si>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</si>
  <si>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</si>
  <si>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</si>
  <si>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</si>
  <si>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</si>
  <si>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</si>
  <si>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</si>
  <si>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</si>
  <si>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</si>
  <si>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</si>
  <si>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</si>
  <si>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</si>
  <si>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</si>
  <si>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</si>
  <si>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</si>
  <si>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</si>
  <si>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</si>
  <si>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</si>
  <si>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</si>
  <si>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</si>
  <si>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</si>
  <si>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</si>
  <si>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</si>
  <si>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</si>
  <si>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</si>
  <si>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</si>
  <si>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</si>
  <si>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</si>
  <si>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</si>
  <si>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</si>
  <si>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</si>
  <si>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</si>
  <si>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</si>
  <si>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</si>
  <si>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</si>
  <si>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</si>
  <si>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</si>
  <si>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</si>
  <si>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</si>
  <si>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</si>
  <si>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</si>
  <si>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</si>
  <si>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</si>
  <si>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</si>
  <si>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</si>
  <si>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</si>
  <si>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</si>
  <si>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</si>
  <si>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</si>
  <si>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</si>
  <si>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</si>
  <si>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</si>
  <si>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</si>
  <si>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</si>
  <si>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</si>
  <si>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</si>
  <si>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</si>
  <si>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</si>
  <si>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</si>
  <si>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</si>
  <si>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</si>
  <si>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</si>
  <si>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</si>
  <si>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</si>
  <si>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</si>
  <si>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</si>
  <si>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</si>
  <si>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</si>
  <si>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</si>
  <si>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</si>
  <si>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</si>
  <si>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</si>
  <si>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</si>
  <si>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</si>
  <si>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</si>
  <si>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</si>
  <si>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</si>
  <si>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</si>
  <si>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</si>
  <si>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</si>
  <si>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</si>
  <si>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</si>
  <si>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</si>
  <si>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</si>
  <si>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</si>
  <si>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</si>
  <si>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</si>
  <si>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</si>
  <si>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</si>
  <si>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</si>
  <si>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</si>
  <si>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</si>
  <si>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</si>
  <si>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</si>
  <si>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</si>
  <si>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</si>
  <si>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</si>
  <si>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</si>
  <si>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</si>
  <si>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</si>
  <si>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</si>
  <si>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</si>
  <si>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</si>
  <si>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</si>
  <si>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</si>
  <si>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</si>
  <si>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</si>
  <si>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</si>
  <si>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</si>
  <si>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</si>
  <si>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</si>
  <si>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</si>
  <si>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</si>
  <si>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</si>
  <si>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</si>
  <si>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</si>
  <si>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</si>
  <si>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</si>
  <si>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</si>
  <si>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</si>
  <si>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</si>
  <si>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</si>
  <si>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</si>
  <si>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</si>
  <si>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</si>
  <si>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</si>
  <si>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</si>
  <si>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</si>
  <si>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</si>
  <si>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</si>
  <si>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</si>
  <si>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</si>
  <si>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</si>
  <si>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</si>
  <si>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</si>
  <si>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</si>
  <si>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</si>
  <si>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</si>
  <si>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</si>
  <si>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</si>
  <si>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</si>
  <si>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</si>
  <si>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</si>
  <si>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</si>
  <si>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</si>
  <si>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</si>
  <si>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</si>
  <si>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</si>
  <si>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</si>
  <si>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</si>
  <si>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</si>
  <si>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</si>
  <si>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</si>
  <si>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</si>
  <si>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</si>
  <si>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</si>
  <si>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</si>
  <si>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</si>
  <si>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</si>
  <si>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</si>
  <si>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</si>
  <si>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</si>
  <si>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</si>
  <si>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</si>
  <si>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</si>
  <si>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</si>
  <si>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</si>
  <si>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</si>
  <si>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</si>
  <si>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</si>
  <si>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</si>
  <si>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</si>
  <si>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</si>
  <si>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</si>
  <si>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</si>
  <si>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</si>
  <si>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</si>
  <si>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</si>
  <si>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</si>
  <si>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</si>
  <si>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</si>
  <si>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</si>
  <si>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</si>
  <si>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</si>
  <si>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</si>
  <si>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</si>
  <si>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</si>
  <si>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</si>
  <si>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</si>
  <si>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</si>
  <si>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</si>
  <si>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</si>
  <si>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</si>
  <si>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</si>
  <si>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</si>
  <si>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</si>
  <si>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</si>
  <si>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</si>
  <si>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</si>
  <si>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</si>
  <si>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</si>
  <si>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</si>
  <si>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</si>
  <si>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</si>
  <si>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</si>
  <si>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</si>
  <si>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</si>
  <si>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</si>
  <si>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</si>
  <si>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</si>
  <si>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</si>
  <si>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</si>
  <si>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</si>
  <si>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</si>
  <si>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</si>
  <si>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</si>
  <si>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</si>
  <si>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</si>
  <si>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</si>
  <si>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</si>
  <si>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</si>
  <si>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</si>
  <si>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</si>
  <si>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</si>
  <si>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</si>
  <si>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</si>
  <si>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</si>
  <si>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</si>
  <si>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</si>
  <si>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</si>
  <si>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</si>
  <si>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</si>
  <si>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</si>
  <si>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</si>
  <si>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</si>
  <si>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</si>
  <si>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</si>
  <si>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</si>
  <si>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</si>
  <si>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</si>
  <si>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</si>
  <si>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</si>
  <si>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</si>
  <si>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</si>
  <si>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</si>
  <si>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</si>
  <si>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</si>
  <si>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</si>
  <si>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</si>
  <si>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</si>
  <si>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</si>
  <si>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</si>
  <si>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</si>
  <si>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</si>
  <si>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</si>
  <si>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</si>
  <si>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</si>
  <si>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</si>
  <si>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</si>
  <si>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</si>
  <si>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</si>
  <si>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</si>
  <si>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</si>
  <si>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</si>
  <si>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</si>
  <si>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</si>
  <si>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</si>
  <si>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</si>
  <si>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</si>
  <si>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</si>
  <si>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</si>
  <si>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</si>
  <si>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</si>
  <si>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</si>
  <si>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</si>
  <si>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</si>
  <si>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</si>
  <si>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</si>
  <si>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</si>
  <si>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</si>
  <si>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</si>
  <si>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</si>
  <si>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</si>
  <si>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</si>
  <si>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</si>
  <si>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</si>
  <si>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</si>
  <si>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</si>
  <si>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</si>
  <si>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</si>
  <si>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</si>
  <si>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</si>
  <si>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</si>
  <si>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</si>
  <si>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</si>
  <si>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</si>
  <si>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</si>
  <si>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</si>
  <si>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</si>
  <si>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</si>
  <si>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</si>
  <si>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</si>
  <si>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</si>
  <si>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</si>
  <si>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</si>
  <si>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</si>
  <si>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</si>
  <si>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</si>
  <si>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</si>
  <si>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</si>
  <si>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</si>
  <si>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</si>
  <si>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</si>
  <si>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</si>
  <si>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</si>
  <si>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</si>
  <si>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</si>
  <si>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</si>
  <si>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</si>
  <si>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</si>
  <si>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</si>
  <si>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</si>
  <si>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</si>
  <si>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</si>
  <si>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</si>
  <si>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</si>
  <si>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</si>
  <si>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</si>
  <si>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</si>
  <si>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</si>
  <si>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</si>
  <si>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</si>
  <si>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</si>
  <si>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</si>
  <si>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</si>
  <si>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</si>
  <si>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</si>
  <si>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</si>
  <si>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</si>
  <si>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</si>
  <si>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</si>
  <si>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</si>
  <si>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</si>
  <si>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</si>
  <si>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</si>
  <si>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</si>
  <si>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</si>
  <si>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</si>
  <si>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</si>
  <si>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</si>
  <si>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</si>
  <si>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</si>
  <si>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</si>
  <si>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</si>
  <si>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</si>
  <si>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</si>
  <si>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</si>
  <si>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</si>
  <si>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</si>
  <si>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</si>
  <si>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</si>
  <si>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</si>
  <si>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</si>
  <si>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</si>
  <si>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</si>
  <si>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</si>
  <si>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</si>
  <si>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</si>
  <si>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</si>
  <si>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</si>
  <si>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</si>
  <si>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</si>
  <si>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</si>
  <si>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</si>
  <si>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</si>
  <si>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</si>
  <si>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</si>
  <si>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</si>
  <si>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</si>
  <si>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</si>
  <si>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</si>
  <si>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</si>
  <si>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</si>
  <si>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</si>
  <si>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</si>
  <si>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</si>
  <si>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</si>
  <si>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</si>
  <si>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</si>
  <si>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</si>
  <si>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</si>
  <si>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</si>
  <si>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</si>
  <si>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</si>
  <si>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</si>
  <si>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</si>
  <si>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</si>
  <si>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</si>
  <si>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</si>
  <si>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</si>
  <si>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</si>
  <si>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</si>
  <si>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</si>
  <si>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</si>
  <si>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</si>
  <si>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</si>
  <si>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</si>
  <si>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</si>
  <si>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</si>
  <si>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</si>
  <si>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</si>
  <si>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</si>
  <si>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</si>
  <si>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</si>
  <si>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</si>
  <si>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</si>
  <si>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</si>
  <si>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</si>
  <si>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</si>
  <si>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</si>
  <si>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</si>
  <si>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</si>
  <si>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</si>
  <si>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</si>
  <si>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</si>
  <si>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</si>
  <si>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</si>
  <si>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</si>
  <si>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</si>
  <si>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</si>
  <si>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lad.mssante.fr/#</t>
  </si>
  <si>
    <t>hopitalfenaille.mssante.fr</t>
  </si>
  <si>
    <t>orpea.mssante.fr/medecin.mssante.fr/chu-poitiers.mssante.fr/aura.mssante.fr</t>
  </si>
  <si>
    <t>enovacom.mssante.fr/aura.mssante.fr</t>
  </si>
  <si>
    <t>pro.mssante.fr/hopital-dieuze.mssante.fr/grand-est.mssante.fr</t>
  </si>
  <si>
    <t>medecin.mssante.fr/lad.mssante.fr/#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</si>
  <si>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</si>
  <si>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</si>
  <si>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</si>
  <si>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</si>
  <si>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</si>
  <si>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</si>
  <si>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</si>
  <si>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</si>
  <si>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</si>
  <si>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</si>
  <si>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</si>
  <si>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</si>
  <si>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</si>
  <si>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</si>
  <si>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</si>
  <si>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</si>
  <si>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</si>
  <si>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</si>
  <si>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</si>
  <si>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</si>
  <si>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</si>
  <si>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</si>
  <si>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</si>
  <si>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</si>
  <si>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</si>
  <si>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</si>
  <si>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</si>
  <si>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</si>
  <si>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</si>
  <si>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</si>
  <si>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</si>
  <si>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</si>
  <si>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</si>
  <si>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</si>
  <si>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</si>
  <si>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</si>
  <si>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</si>
  <si>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</si>
  <si>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</si>
  <si>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</si>
  <si>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</si>
  <si>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pro.oc.mssante.fr/medecin.mp.mssante.fr/clinique-union.mssante.fr</t>
  </si>
  <si>
    <t>540010519</t>
  </si>
  <si>
    <t>pro.mssante.fr/na.mssante.fr/medecin.mssante.fr/masseur-kinesitherapeute.mssante.fr/aura.mssante.fr/aquitaine.mssante.fr</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</si>
  <si>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</si>
  <si>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</si>
  <si>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</si>
  <si>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</si>
  <si>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</si>
  <si>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</si>
  <si>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</si>
  <si>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</si>
  <si>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</si>
  <si>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</si>
  <si>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</si>
  <si>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aurar.mssante.fr/aurapc.mssante.fr</t>
  </si>
  <si>
    <t>ch-sarlat.mssante.fr/aura.mssante.fr</t>
  </si>
  <si>
    <t>pro.mssante.fr/masseur-kinesitherapeute.mssante.fr/lifen.mssante.fr/groupesos.mssante.fr/groupe-sos.mssante.fr/aura.mssante.fr/#</t>
  </si>
  <si>
    <t>CENTRE DES CARMES USLD</t>
  </si>
  <si>
    <t>040002248</t>
  </si>
  <si>
    <t>MAILIZ/LIFEN/CH DE MAUBREUIL</t>
  </si>
  <si>
    <t>silpc.mssante.fr/chg-uzerche.mssante.fr</t>
  </si>
  <si>
    <t>masseur-kinesitherapeute.oc.mssante.fr/ch-chaudesaigues.aura.mssante.fr</t>
  </si>
  <si>
    <t>CH DE MONTLUCON NERIS-LES-BAINS</t>
  </si>
  <si>
    <t>medecin.mssante.fr/ch-langeac.aura.mssante.fr/aura.mssante.fr</t>
  </si>
  <si>
    <t>CLINIQUE DU SOUFFLE LE PONTET</t>
  </si>
  <si>
    <t>010011641</t>
  </si>
  <si>
    <t>vivalto-sante.mssante.fr/ramsaygds.mssante.fr/lifen.mssante.fr</t>
  </si>
  <si>
    <t>ramsaygds.mssante.fr/esantepdl.mssante.fr</t>
  </si>
  <si>
    <t>COMPAGNIE GENERALE DE SANTE/GCS E-SANTE PAYS DE LA LOIRE</t>
  </si>
  <si>
    <t>medecin.mssante.fr/lifen.mssante.fr/interop-mssante.apicrypt.org/enovacom.mssante.fr</t>
  </si>
  <si>
    <t>medecin.mssante.fr/lifen.mssante.fr/interop-mssante.apicrypt.org/ch-valenciennes.mssante.fr/ahnac.mssante.fr</t>
  </si>
  <si>
    <t>COS BEAUSEJOUR LONG SEJOUR</t>
  </si>
  <si>
    <t>paca.mssante.fr/medecin.mssante.fr/masseur-kinesitherapeute.mssante.fr/maia-paca.mssante.fr/esms.mssante.fr/cos.mssante.fr/aura.mssante.fr/#</t>
  </si>
  <si>
    <t>830212759</t>
  </si>
  <si>
    <t>MAILIZ/LIFEN/ENOVACOM/GCS E-SANTE PAYS DE LA LOIRE/@</t>
  </si>
  <si>
    <t>mgen.mssante.fr/ch-lerouvray.mssante.fr</t>
  </si>
  <si>
    <t>HOP PRIVE GERIATRIQUE LES SOURCES SLD</t>
  </si>
  <si>
    <t>060793239</t>
  </si>
  <si>
    <t>ugecam-alpc.cnamts.mssante.fr</t>
  </si>
  <si>
    <t>USLD CH REVEL</t>
  </si>
  <si>
    <t>310792080</t>
  </si>
  <si>
    <t>USLD CMSC FILIERIS CHARLEVILLE S BOIS</t>
  </si>
  <si>
    <t>570013888</t>
  </si>
  <si>
    <t>USLD INST. HELIO MARIN LABENNE</t>
  </si>
  <si>
    <t>na.mssante.fr/medecin.oc.mssante.fr/medecin.mssante.fr</t>
  </si>
  <si>
    <t>400787446</t>
  </si>
  <si>
    <t>USLD LA CADENE</t>
  </si>
  <si>
    <t>310018049</t>
  </si>
  <si>
    <t>paca.mssante.fr/infirmier.mssante.fr</t>
  </si>
  <si>
    <t>infirmier.mssante.fr</t>
  </si>
  <si>
    <t>infirmier.mssante.fr/atir.mssante.fr</t>
  </si>
  <si>
    <t>infirmier.mssante.fr/infirmier.guyane.mssante.fr</t>
  </si>
  <si>
    <t>lifen.mssante.fr/infirmier.mssante.fr/aura.mssante.fr</t>
  </si>
  <si>
    <t>infirmier.mssante.fr/diaverum.mssante.fr</t>
  </si>
  <si>
    <t>lifen.mssante.fr/infirmier.mssante.fr</t>
  </si>
  <si>
    <t>pro.mssante.fr/infirmier.mssante.fr</t>
  </si>
  <si>
    <t>orpea.mssante.fr/infirmier.mssante.fr</t>
  </si>
  <si>
    <t>medecin.mssante.fr/infirmier.mssante.fr/bretagne.mssante.fr</t>
  </si>
  <si>
    <t>pro.mssante.fr/lifen.mssante.fr/infirmier.mssante.fr</t>
  </si>
  <si>
    <t>na.mssante.fr/infirmier.mssante.fr/aquitaine.mssante.fr</t>
  </si>
  <si>
    <t>infirmier.mssante.fr/fondation-gcoulon.mssante.fr/aura.mssante.fr</t>
  </si>
  <si>
    <t>na.mssante.fr/infirmier.mssante.fr/caradoc.mssante.fr/aquitaine.mssante.fr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</si>
  <si>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</si>
  <si>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</si>
  <si>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</si>
  <si>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</si>
  <si>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</si>
  <si>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</si>
  <si>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medecin.oc.mssante.fr/medecin.mp.mssante.fr/lifen.mssante.fr/infirmier.oc.mssante.fr/infirmier.mssante.fr/hopital-gimont.mssante.fr/ergotherapeute.oc.mssante.fr/#</t>
  </si>
  <si>
    <t>psychologue.oc.mssante.fr/pharmacien.oc.mssante.fr/msa.mssante.fr/infirmier.oc.mssante.fr/dieteticien.oc.mssante.fr/ch-mirande.mssante.fr</t>
  </si>
  <si>
    <t>ramsaygds.mssante.fr/lifen.mssante.fr/infirmier.mssante.fr</t>
  </si>
  <si>
    <t>COMPAGNIE GENERALE DE SANTE/LIFEN/MAILIZ</t>
  </si>
  <si>
    <t>paca.mssante.fr/lifen.mssante.fr/infirmier.mssante.fr</t>
  </si>
  <si>
    <t>infirmier.mssante.fr/enovacom.mssante.fr</t>
  </si>
  <si>
    <t>interop-mssante.apicrypt.org/infirmier.mssante.fr/cliniquedesacacias.mssante.fr</t>
  </si>
  <si>
    <t>medecin.mssante.fr/infirmier.mssante.fr</t>
  </si>
  <si>
    <t>ramsaygds.mssante.fr/infirmier.mssante.fr</t>
  </si>
  <si>
    <t>orpea.mssante.fr/lifen.mssante.fr/infirmier.mssante.fr/aura.mssante.fr</t>
  </si>
  <si>
    <t>lifen.mssante.fr/interop-mssante.apicrypt.org/infirmier.mssante.fr</t>
  </si>
  <si>
    <t>sage-femme.mssante.fr/ramsaygds.mssante.fr/pro.mssante.fr/medecin.mssante.fr/lifen.mssante.fr/interop-mssante.apicrypt.org/infirmier.mssante.fr/cha.elsan.mssante.fr/aura.mssante.fr</t>
  </si>
  <si>
    <t>ramsaygds.mssante.fr/pro.mssante.fr/medecin.mssante.fr/lifen.mssante.fr</t>
  </si>
  <si>
    <t>LIFEN/MAILIZ/ENOVACOM</t>
  </si>
  <si>
    <t>lifen.mssante.fr/infirmier.mssante.fr/almaviva-sante.mssante.fr/#</t>
  </si>
  <si>
    <t>sinoue.mssante.fr/orpea.mssante.fr/masseur-kinesitherapeute.mssante.fr/lifen.mssante.fr/infirmier.mssante.fr</t>
  </si>
  <si>
    <t>pro.mssante.fr/medecin.mssante.fr/masseur-kinesitherapeute.mssante.fr/lifen.mssante.fr/infirmier.mssante.fr/eauvive.mssante.fr/chu-nimes.mssante.fr/aura.mssante.fr</t>
  </si>
  <si>
    <t>orsac-montfleuri.mssante.fr/medimail.mssante.fr/infirmier.mssante.fr</t>
  </si>
  <si>
    <t>infirmier.mssante.fr/cjw-avanne.mssante.fr/ch-gray.mssante.fr</t>
  </si>
  <si>
    <t>pro.mssante.fr/na.mssante.fr/infirmier.mssante.fr/ctmr-bdx.elsan.mssante.fr/aquitaine.mssante.fr</t>
  </si>
  <si>
    <t>ohs-lorraine.mssante.fr/infirmier.mssante.fr</t>
  </si>
  <si>
    <t>medecin.mssante.fr/infirmier.mssante.fr/chu-dijon.mssante.fr/aura.mssante.fr</t>
  </si>
  <si>
    <t>infirmier.mssante.fr/ahnac.mssante.fr</t>
  </si>
  <si>
    <t>infirmier.mssante.fr/amsam.mssante.fr</t>
  </si>
  <si>
    <t>infirmier.mssante.fr/hadfrance.mssante.fr</t>
  </si>
  <si>
    <t>pro.mssante.fr/medecin.mssante.fr/lifen.mssante.fr/infirmier.mssante.fr/hospiville.mssante.fr/esantepdl.mssante.fr/aura.mssante.fr</t>
  </si>
  <si>
    <t>lifen.mssante.fr/infirmier.mssante.fr/hl-valmadon.mssante.fr/grand-est.mssante.fr</t>
  </si>
  <si>
    <t>medecin.mssante.fr/masseur-kinesitherapeute.mssante.fr/infirmier.mssante.fr/hopital-gouin.mssante.fr/aura.mssante.fr</t>
  </si>
  <si>
    <t>pro.mssante.fr/infirmier.mssante.fr/ghso.mssante.fr</t>
  </si>
  <si>
    <t>poledesanteduvilleneuvois.mssante.fr/medecin.mssante.fr/infirmier.mssante.fr</t>
  </si>
  <si>
    <t>ramsaygds.mssante.fr/pro.mssante.fr/lifen.mssante.fr/infirmier.mssante.fr</t>
  </si>
  <si>
    <t>COMPAGNIE GENERALE DE SANTE/LIFEN/MAILIZ/@</t>
  </si>
  <si>
    <t>ramsaygds.mssante.fr/pro.mssante.fr/pharmacien.mssante.fr/medecin.mssante.fr/lifen.mssante.fr/interop-mssante.apicrypt.org/infirmier.mssante.fr/chsaintmartin.mssante.fr/aphp.mssante.fr/#</t>
  </si>
  <si>
    <t>nephrocare.mssante.fr/lifen.mssante.fr/infirmier.mssante.fr</t>
  </si>
  <si>
    <t>CENTRE NEPHROCARE MARNE LA VALLEE/LIFEN/MAILIZ</t>
  </si>
  <si>
    <t>infirmier.mssante.fr/btprms.mssante.fr</t>
  </si>
  <si>
    <t>lifen.mssante.fr/infirmier.mssante.fr/aub.mssante.fr</t>
  </si>
  <si>
    <t>infirmier.mssante.fr/aub.mssante.fr</t>
  </si>
  <si>
    <t>ch-pontdevaux.aura.mssante.fr</t>
  </si>
  <si>
    <t>cim43.aura.mssante.fr</t>
  </si>
  <si>
    <t>orsac-atrir.aura.mssante.fr</t>
  </si>
  <si>
    <t>reso82.mssante.fr</t>
  </si>
  <si>
    <t>depistagedescancers-bfc.mssante.fr</t>
  </si>
  <si>
    <t>urps-idel-bfc.mssante.fr</t>
  </si>
  <si>
    <t>100009075</t>
  </si>
  <si>
    <t>640000493</t>
  </si>
  <si>
    <t>780003679</t>
  </si>
  <si>
    <t>590799995</t>
  </si>
  <si>
    <t>Soit 100%</t>
  </si>
  <si>
    <t>Oculariste</t>
  </si>
  <si>
    <t>interop-mssante.apicrypt.org/bretagne.mssante.fr</t>
  </si>
  <si>
    <t>CH DU PAYS CHAROLAIS BRIONNAIS</t>
  </si>
  <si>
    <t>vivalto-sante.mssante.fr/na.mssante.fr/medecin.mssante.fr/lifen.mssante.fr/interop-mssante.apicrypt.org/infirmier.mssante.fr/chu-nimes.mssante.fr/aquitaine.mssante.fr</t>
  </si>
  <si>
    <t>masseur-kinesitherapeute.mssante.fr/interop-mssante.apicrypt.org/aquitaine.mssante.fr</t>
  </si>
  <si>
    <t>groupesaintsauveur.mssante.fr/btprms.mssante.fr</t>
  </si>
  <si>
    <t>pro.mssante.fr/medecin.mssante.fr/hopital-neuville.aura.mssante.fr/croix-rouge.mssante.fr/aura.mssante.fr</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</si>
  <si>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</si>
  <si>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</si>
  <si>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</si>
  <si>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</si>
  <si>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</si>
  <si>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</si>
  <si>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</si>
  <si>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</si>
  <si>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</si>
  <si>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</si>
  <si>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pro.mssante.fr/medecin.mssante.fr/masseur-kinesitherapeute.mssante.fr/infirmier.mssante.fr/f-d-r.mssante.fr</t>
  </si>
  <si>
    <t>medecin.mssante.fr/lifen.mssante.fr/ios.elsan.mssante.fr</t>
  </si>
  <si>
    <t>ramsaygds.mssante.fr/medecin.mssante.fr/lifen.mssante.fr/interop-mssante.apicrypt.org</t>
  </si>
  <si>
    <t>medecin.mssante.fr/interop-mssante.apicrypt.org/enovacom.mssante.fr</t>
  </si>
  <si>
    <t>ramsaygds.mssante.fr/pro.mssante.fr/paca.mssante.fr/medecin.mssante.fr/lifen.mssante.fr/hopital-saint-joseph.mssante.fr</t>
  </si>
  <si>
    <t>ramsaygds.mssante.fr/cfb.mssante.fr</t>
  </si>
  <si>
    <t>COMPAGNIE GENERALE DE SANTE/CENTRE REGIONAL FRANCOIS BACLESSE</t>
  </si>
  <si>
    <t>pro.mssante.fr/medecin.mssante.fr/lajauberte.mssante.fr/aura.mssante.fr</t>
  </si>
  <si>
    <t>pro.mssante.fr/btprms.mssante.fr</t>
  </si>
  <si>
    <t>pro.mssante.fr/lifen.mssante.fr/interop-mssante.apicrypt.org/infirmier.mssante.fr/aura.mssante.fr</t>
  </si>
  <si>
    <t>#DIV/0</t>
  </si>
  <si>
    <t>cliniquedumail38.aura.mssante.fr</t>
  </si>
  <si>
    <t>prefleuri.mssante.fr</t>
  </si>
  <si>
    <t>ctmr-bdx.elsan.mssante.fr</t>
  </si>
  <si>
    <t>ctmr-bdx.elsan.mssante.fr/aquitaine.mssante.fr</t>
  </si>
  <si>
    <t>lifen.mssante.fr/chu-tours.mssante.fr/arauco.mssante.fr</t>
  </si>
  <si>
    <t>arauco.mssante.fr</t>
  </si>
  <si>
    <t>atirg.mssante.fr</t>
  </si>
  <si>
    <t>lifen.mssante.fr/infirmier.mssante.fr/bretagne.mssante.fr/aub.mssante.fr</t>
  </si>
  <si>
    <t>villanotredame.mssante.fr/santnet.mssante.fr/pro.mssante.fr/interop-mssante.apicrypt.org/infirmier.mssante.fr/fhm.mssante.fr</t>
  </si>
  <si>
    <t>pro.mssante.fr/medecin.mssante.fr/lifen.mssante.fr/interop-mssante.apicrypt.org/infirmier.mssante.fr/croix-rouge.mssante.fr/chu-tours.mssante.fr/ch-loches.mssante.fr/ch-cholet.mssante.fr/ch-chateauduloir.mssante.fr/aura.mssante.fr</t>
  </si>
  <si>
    <t>cesh.elsan.mssante.fr</t>
  </si>
  <si>
    <t>medecin.mssante.fr/lifen.mssante.fr/interop-mssante.apicrypt.org/clinique-orangerie.elsan.mssante.fr</t>
  </si>
  <si>
    <t>MAILIZ/LIFEN/WRAPTOR LABORATORIES</t>
  </si>
  <si>
    <t>valdracy.mssante.fr</t>
  </si>
  <si>
    <t>masseur-kinesitherapeute.mssante.fr/inicea.mssante.fr/infirmier.mssante.fr</t>
  </si>
  <si>
    <t>pro.mssante.fr/hopital-yvetot.mssante.fr</t>
  </si>
  <si>
    <t>ssa.mssante.fr/pro.mssante.fr/paca.mssante.fr/medecin.mssante.fr/masseur-kinesitherapeute.mssante.fr/leonberard.mssante.fr/infirmier.mssante.fr/#</t>
  </si>
  <si>
    <t>pro.mssante.fr/medecin.mssante.fr/lifen.mssante.fr/interop-mssante.apicrypt.org/infirmier.mssante.fr/hsj.mssante.fr</t>
  </si>
  <si>
    <t>medecin.mssante.fr/masseur-kinesitherapeute.mssante.fr/lna-sante.mssante.fr/lifen.mssante.fr/cos.mssante.fr/aphp.mssante.fr</t>
  </si>
  <si>
    <t>ENOVACOM/MAILIZ</t>
  </si>
  <si>
    <t>nephrocare.mssante.fr/lifen.mssante.fr/aura.mssante.fr</t>
  </si>
  <si>
    <t>400790994</t>
  </si>
  <si>
    <t>lifen.mssante.fr/fondation-conde.mssante.fr/esantepdl.mssante.fr</t>
  </si>
  <si>
    <t>LIFEN/ENOVACOM/GCS E-SANTE PAYS DE LA LOIRE</t>
  </si>
  <si>
    <t>valprevert.mssante.fr</t>
  </si>
  <si>
    <t>pro.oc.mssante.fr/pro.mssante.fr/infirmier.mssante.fr</t>
  </si>
  <si>
    <t>atoutbio.mssante.fr</t>
  </si>
  <si>
    <t>bjorsac-ssr38.aura.mssante.fr</t>
  </si>
  <si>
    <t>sporsac-ssr38.aura.mssante.fr</t>
  </si>
  <si>
    <t>vorsac-ssr38.aura.mssante.fr</t>
  </si>
  <si>
    <t>esante-centre.mssante.fr</t>
  </si>
  <si>
    <t>asso-asf.mssante.fr</t>
  </si>
  <si>
    <t>crfndbv.mssante.fr</t>
  </si>
  <si>
    <t>ch-hirson.mssante.fr</t>
  </si>
  <si>
    <t>medecin.mssante.fr/lifen.mssante.fr/ch-wissembourg.mssante.fr/aura.mssante.fr/aural.mssante.fr</t>
  </si>
  <si>
    <t>infirmier.mssante.fr/echo-sante.mssante.fr/ch-laval.mssante.fr/aub.mssante.fr</t>
  </si>
  <si>
    <t>polyclinique-poitiers.elsan.mssante.fr</t>
  </si>
  <si>
    <t>860010313</t>
  </si>
  <si>
    <t>oi.mssante.fr/medecin.mssante.fr/aura.mssante.fr/asdr.mssante.fr</t>
  </si>
  <si>
    <t>MAILIZ/LIFEN/GRADES ESEA NOUVELLE-AQUITAINE</t>
  </si>
  <si>
    <t>na.mssante.fr/medecin.mssante.fr/chu-bordeaux.mssante.fr/aquitaine.mssante.fr</t>
  </si>
  <si>
    <t>vivalto-sante.mssante.fr/pro.mssante.fr/medecin.mssante.fr/lifen.mssante.fr/cardioevecquemont.mssante.fr</t>
  </si>
  <si>
    <t>lifen.mssante.fr/infirmier.mssante.fr/ch-arles.mssante.fr/centredesibourg.mssante.fr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</si>
  <si>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</si>
  <si>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</si>
  <si>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</si>
  <si>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</si>
  <si>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infirmier.mssante.fr/ch-jeumont.mssante.fr</t>
  </si>
  <si>
    <t>ramsaygds.mssante.fr/pro.mssante.fr/medecin.mssante.fr/interop-mssante.apicrypt.org/infirmier.mssante.fr</t>
  </si>
  <si>
    <t>morvan.mssante.fr</t>
  </si>
  <si>
    <t>johnbost.mssante.fr</t>
  </si>
  <si>
    <t>310021381</t>
  </si>
  <si>
    <t>pro.mssante.fr/medecin.mssante.fr/interop-mssante.apicrypt.org</t>
  </si>
  <si>
    <t>LIFEN/MAILIZ/GCS E-SANTE PAYS DE LA LOIRE</t>
  </si>
  <si>
    <t>infirmier.guyane.mssante.fr/hpsa.mssante.fr</t>
  </si>
  <si>
    <t>medecin.mssante.fr/manioukani.mssante.fr/infirmier.mssante.fr/chgeront-gpe.mssante.fr/aura.mssante.fr</t>
  </si>
  <si>
    <t>760000448</t>
  </si>
  <si>
    <t>ohs-lorraine.mssante.fr</t>
  </si>
  <si>
    <t>lad.mssante.fr</t>
  </si>
  <si>
    <t>pro.guyane.mssante.fr</t>
  </si>
  <si>
    <t>cerballiance.oc.mssante.fr</t>
  </si>
  <si>
    <t>pep71.mssante.fr</t>
  </si>
  <si>
    <t>capazursante.mssante.fr</t>
  </si>
  <si>
    <t>centredesibourg.mssante.fr</t>
  </si>
  <si>
    <t>ch-jeumont.mssante.fr</t>
  </si>
  <si>
    <t>pro.mssante.fr/orpea.mssante.fr/medecin.mssante.fr/infirmier.mssante.fr/#</t>
  </si>
  <si>
    <t>pro.mssante.fr/medecin.mssante.fr/interop-mssante.apicrypt.org/infirmier.mssante.fr/ch-guise.mssante.fr/aura.mssante.fr</t>
  </si>
  <si>
    <t>idb20.mssante.fr</t>
  </si>
  <si>
    <t>orpea.mssante.fr/masseur-kinesitherapeute.mssante.fr/infirmier.mssante.fr</t>
  </si>
  <si>
    <t>korian.mssante.fr/inicea.mssante.fr</t>
  </si>
  <si>
    <t>medecin.mssante.fr/masseur-kinesitherapeute.mssante.fr/lifen.mssante.fr/infirmier.mssante.fr/hospiville.mssante.fr/esantepdl.mssante.fr/chorus.mssante.fr/aura.mssante.fr</t>
  </si>
  <si>
    <t>valicelli.mssante.fr/pro.mssante.fr</t>
  </si>
  <si>
    <t>masseur-kinesitherapeute.mssante.fr/capsante.mssante.fr</t>
  </si>
  <si>
    <t>pro.oc.mssante.fr/medecin.mp.mssante.fr/clinique-longues-aygues.mssante.fr</t>
  </si>
  <si>
    <t>vivalto-sante.mssante.fr/medecin.mssante.fr/lifen.mssante.fr</t>
  </si>
  <si>
    <t>UNITE RADIOTHERAPIE EXTERNE CHERBOURG</t>
  </si>
  <si>
    <t>hopital-graulhet.mssante.fr</t>
  </si>
  <si>
    <t>la-pergola.mssante.fr</t>
  </si>
  <si>
    <t>philogeris.mssante.fr</t>
  </si>
  <si>
    <t>cpm.mssante.fr</t>
  </si>
  <si>
    <t>lifen.mssante.fr/idf.vyv3.mssante.fr/for.mssante.fr/easycrypt.mssante.fr/cos.mssante.fr/#</t>
  </si>
  <si>
    <t>Acteur caractérisé par son rôle</t>
  </si>
  <si>
    <t>Psychothérapeute (clos)</t>
  </si>
  <si>
    <t>echo-sante.mssante.fr</t>
  </si>
  <si>
    <t>ASSOCIATION ECHO</t>
  </si>
  <si>
    <t>orpea.mssante.fr/lecourbat.mssante.fr</t>
  </si>
  <si>
    <t>acorsad.mssante.fr</t>
  </si>
  <si>
    <t>medecin.mssante.fr/lifen.mssante.fr/infirmier.mssante.fr/aub.mssante.fr</t>
  </si>
  <si>
    <t>pro.mssante.fr/medecin.mssante.fr/ch-vervins.mssante.fr</t>
  </si>
  <si>
    <t>easycrypt.mssante.fr/aura.mssante.fr</t>
  </si>
  <si>
    <t>orpea.mssante.fr/infirmier.mssante.fr/hospiville.mssante.fr/hopital-saint-joseph.mssante.fr/#</t>
  </si>
  <si>
    <t>lifen.mssante.fr/hospiville.mssante.fr/hospigrandouest.mssante.fr/esantepdl.mssante.fr/cliniquesudvendee.mssante.fr/cliniquemutualisteestuaire.mssante.fr</t>
  </si>
  <si>
    <t>LIFEN/SAS MAPUI LABS/GCS E-SANTE PAYS DE LA LOIRE/ENOVACOM</t>
  </si>
  <si>
    <t>masseur-kinesitherapeute.mssante.fr/lifen.mssante.fr/infirmier.mssante.fr/chr-orleans.mssante.fr/aura.mssante.fr</t>
  </si>
  <si>
    <t>ghicl.mssante.fr</t>
  </si>
  <si>
    <t>infirmier.mssante.fr/echo-sante.mssante.fr</t>
  </si>
  <si>
    <t>MAILIZ/ASSOCIATION ECHO</t>
  </si>
  <si>
    <t>oi.mssante.fr/infirmier.mssante.fr</t>
  </si>
  <si>
    <t>masseur-kinesitherapeute.mssante.fr/lifen.mssante.fr/ch-pont.mssante.fr/#</t>
  </si>
  <si>
    <t>lavilla.mssante.fr</t>
  </si>
  <si>
    <t>masseur-kinesitherapeute.mssante.fr/lifen.mssante.fr/fsef.mssante.fr/chu-tours.mssante.fr/chu-rennes.mssante.fr/bretagne.mssante.fr/aura.mssante.fr</t>
  </si>
  <si>
    <t>cliniqueducap.mssante.fr/bretagne.mssante.fr</t>
  </si>
  <si>
    <t>pro.mssante.fr/medecin.mssante.fr/masseur-kinesitherapeute.mssante.fr/lifen.mssante.fr/infirmier.mssante.fr/cdp95.mssante.fr/#</t>
  </si>
  <si>
    <t>LIFEN/MAILIZ/WRAPTOR LABORATORIES/@</t>
  </si>
  <si>
    <t>ramsaygds.mssante.fr/pro.mssante.fr/ch-allauch.mssante.fr</t>
  </si>
  <si>
    <t>pro.mssante.fr/orpea.mssante.fr/masseur-kinesitherapeute.mssante.fr/infirmier.mssante.fr/cos.mssante.fr/ch-cornouaille.mssante.fr/bretagne.mssante.fr</t>
  </si>
  <si>
    <t>arfp.asso.mssante.fr</t>
  </si>
  <si>
    <t>orsac.ssr01.aura.mssante.fr/infirmier.mssante.fr/aura.mssante.fr</t>
  </si>
  <si>
    <t>ugecamaq.mssante.fr/na.mssante.fr/infirmier.mssante.fr/aquitaine.mssante.fr</t>
  </si>
  <si>
    <t>ssa.mssante.fr/ramsaygds.mssante.fr/pro.mssante.fr/medecin.oc.mssante.fr/medecin.mssante.fr/#</t>
  </si>
  <si>
    <t>na.mssante.fr/medecin.mssante.fr/lesembruns.mssante.fr/enovacom.mssante.fr/ch-cotebasque.mssante.fr/aura.mssante.fr/aquitaine.mssante.fr</t>
  </si>
  <si>
    <t>pro.mssante.fr/paca.mssante.fr/orthophoniste.mssante.fr/masseur-kinesitherapeute.mssante.fr/hp-lacasamance.mssante.fr/crf-legrandlarge.mssante.fr</t>
  </si>
  <si>
    <t>pro.mssante.fr/hadumcs.mssante.fr/aura.mssante.fr</t>
  </si>
  <si>
    <t>medecin.mssante.fr/lna-sante.mssante.fr/lifen.mssante.fr/chu-tours.mssante.fr</t>
  </si>
  <si>
    <t>medecin.mssante.fr/lifen.mssante.fr/hopital-saint-joseph.mssante.fr</t>
  </si>
  <si>
    <t>MAILIZ/LIFEN/HOPITAL SAINT JOSEPH</t>
  </si>
  <si>
    <t>pro.mssante.fr/lifen.mssante.fr/infirmier.mssante.fr/groupesos.mssante.fr/esp-crehange-faulquemont.mssante.fr/aura.mssante.fr</t>
  </si>
  <si>
    <t>interop-mssante.apicrypt.org/esantepdl.mssante.fr</t>
  </si>
  <si>
    <t>pro.mssante.fr/interop-mssante.apicrypt.org/esantepdl.mssante.fr</t>
  </si>
  <si>
    <t>pro.mssante.fr/paca.mssante.fr/masseur-kinesitherapeute.mssante.fr/lifen.mssante.fr</t>
  </si>
  <si>
    <t>softwaymedical.mssante.fr</t>
  </si>
  <si>
    <t>oc.mssante.fr/infirmier.oc.mssante.fr/infirmier.mssante.fr</t>
  </si>
  <si>
    <t>polyclinique-lisieux.mssante.fr/medecin.mssante.fr/lifen.mssante.fr/interop-mssante.apicrypt.org</t>
  </si>
  <si>
    <t>santelys.mssante.fr/santelysbfc.mssante.fr/pro.mssante.fr/lifen.mssante.fr/aura.mssante.fr</t>
  </si>
  <si>
    <t>nephrocare.mssante.fr/medecin.mssante.fr/lifen.mssante.fr</t>
  </si>
  <si>
    <t>CENTRE NEPHROCARE MARNE LA VALLEE/MAILIZ/LIFEN</t>
  </si>
  <si>
    <t>clinique-de-leurope.mssante.fr</t>
  </si>
  <si>
    <t>medecin.mssante.fr/lifen.mssante.fr/infirmier.mssante.fr/aurar.mssante.fr/aider.asso.mssante.fr</t>
  </si>
  <si>
    <t>cgm.mssante.fr</t>
  </si>
  <si>
    <t>pro.mssante.fr/medecin.mssante.fr/infirmier.mssante.fr/epsm-al.mssante.fr/cgm.mssante.fr/aura.mssante.fr/asm13.mssante.fr</t>
  </si>
  <si>
    <t>infirmier.mssante.fr/cheygurande.mssante.fr/ch-eygurande.mssante.fr</t>
  </si>
  <si>
    <t>ramsaygds.mssante.fr/medecin.mssante.fr/lifen.mssante.fr/interop-mssante.apicrypt.org/clinique-orange.elsan.mssante.fr/chu-nimes.mssante.fr/cgm.mssante.fr/aura.mssante.fr</t>
  </si>
  <si>
    <t>pro.mssante.fr/medecin.mssante.fr/interop-mssante.apicrypt.org/infirmier.mssante.fr/chirurgien-dentiste.mssante.fr/ch-ham.mssante.fr/cgm.mssante.fr</t>
  </si>
  <si>
    <t>masseur-kinesitherapeute.mssante.fr/lifen.mssante.fr/ch-maubreuil.mssante.fr</t>
  </si>
  <si>
    <t>pro.mssante.fr/medecin.mssante.fr/lifen.mssante.fr/interop-mssante.apicrypt.org/infirmier.mssante.fr/hospiville.mssante.fr/esantepdl.mssante.fr/ch-mayenne.mssante.fr/ch-laval.mssante.fr/ch-cognac.mssante.fr/cgm.mssante.fr/aura.mssante.fr</t>
  </si>
  <si>
    <t>pro.mssante.fr/medecin.mssante.fr/infirmier.mssante.fr/ch-brioude.aura.mssante.fr/cgm.mssante.fr/aura.mssante.fr</t>
  </si>
  <si>
    <t>medecin.mssante.fr/lifen.mssante.fr/interop-mssante.apicrypt.org/infirmier.mssante.fr/cgm.mssante.fr/aura.mssante.fr</t>
  </si>
  <si>
    <t>nephrocare.mssante.fr/lifen.mssante.fr/cgm.mssante.fr</t>
  </si>
  <si>
    <t>renovation.asso.mssante.fr/medecin.mssante.fr/interop-mssante.apicrypt.org/cgm.mssante.fr</t>
  </si>
  <si>
    <t>pro.mssante.fr/masseur-kinesitherapeute.mssante.fr/lifen.mssante.fr/infirmier.mssante.fr/cgm.mssante.fr</t>
  </si>
  <si>
    <t>hopital-craponne.aura.mssante.fr/cgm.mssante.fr/aura.mssante.fr</t>
  </si>
  <si>
    <t>pro.mssante.fr/medecin.mssante.fr/masseur-kinesitherapeute.mssante.fr/infirmier.mssante.fr/chorus.mssante.fr/chcb.aura.mssante.fr/cgm.mssante.fr/aura.mssante.fr/#</t>
  </si>
  <si>
    <t>pro.oc.mssante.fr/pro.mssante.fr/medecin.oc.mssante.fr/medecin.mssante.fr/medecin.mp.mssante.fr/lifen.mssante.fr/infirmier.mssante.fr/clinique-pontdechaume.mssante.fr/ch-moissac.mssante.fr/cgm.mssante.fr/aura.mssante.fr</t>
  </si>
  <si>
    <t>sage-femme.mssante.fr/ramsaygds.mssante.fr/pro.mssante.fr/medecin.mssante.fr/masseur-kinesitherapeute.mssante.fr/lifen.mssante.fr/interop-mssante.apicrypt.org/infirmier.oc.mssante.fr/infirmier.mssante.fr/hopital-lecorbusier.aura.mssante.fr/ch-vienne.mssante.fr/ch-aix.mssante.fr/cgm.mssante.fr/aura.mssante.fr</t>
  </si>
  <si>
    <t>lifen.mssante.fr/infirmier.mssante.fr/chu-rouen.mssante.fr/ch-andelys.mssante.fr/cgm.mssante.fr/aura.mssante.fr</t>
  </si>
  <si>
    <t>pro.mssante.fr/nhn.mssante.fr/medecin.mssante.fr/lifen.mssante.fr/interop-mssante.apicrypt.org/infirmier.mssante.fr/chu-rouen.mssante.fr/ch-lerouvray.mssante.fr/cgm.mssante.fr/aura.mssante.fr</t>
  </si>
  <si>
    <t>vivalto-sante.mssante.fr/masseur-kinesitherapeute.mssante.fr/lifen.mssante.fr/interop-mssante.apicrypt.org/infirmier.mssante.fr/cgm.mssante.fr</t>
  </si>
  <si>
    <t>pro.mssante.fr/lifen.mssante.fr/clinique-compassion.elsan.mssante.fr/cgm.mssante.fr</t>
  </si>
  <si>
    <t>masseur-kinesitherapeute.mssante.fr/lifen.mssante.fr/inicea.mssante.fr/cgm.mssante.fr</t>
  </si>
  <si>
    <t>orpea.mssante.fr/medecin.mssante.fr/cgm.mssante.fr/aura.mssante.fr</t>
  </si>
  <si>
    <t>medecin.mssante.fr/cliniquelesdrags.mssante.fr/cgm.mssante.fr</t>
  </si>
  <si>
    <t>ramsaygds.mssante.fr/medecin.mssante.fr/lifen.mssante.fr/cgm.mssante.fr/aura.mssante.fr</t>
  </si>
  <si>
    <t>sage-femme.mssante.fr/paca.mssante.fr/medecin.mssante.fr/lifen.mssante.fr/interop-mssante.apicrypt.org/infirmier.mssante.fr/cgm.mssante.fr/almaviva-sante.mssante.fr</t>
  </si>
  <si>
    <t>medecin.mssante.fr/interop-mssante.apicrypt.org/cgm.mssante.fr</t>
  </si>
  <si>
    <t>pro.mssante.fr/medecin.mssante.fr/lifen.mssante.fr/interop-mssante.apicrypt.org/infirmier.mssante.fr/ch-cannes.mssante.fr/cgm.mssante.fr/almaviva-sante.mssante.fr</t>
  </si>
  <si>
    <t>medecin.mssante.fr/masseur-kinesitherapeute.mssante.fr/infirmier.mssante.fr/for.mssante.fr/cgm.mssante.fr/aphp.mssante.fr</t>
  </si>
  <si>
    <t>orpea.mssante.fr/medecin.mssante.fr/cgm.mssante.fr</t>
  </si>
  <si>
    <t>medecin.mssante.fr/lifen.mssante.fr/imev69.aura.mssante.fr/aura.mssante.fr</t>
  </si>
  <si>
    <t>lalauranne.mssante.fr/cgm.mssante.fr</t>
  </si>
  <si>
    <t>ramsaygds.mssante.fr/laparisiere.aura.mssante.fr/infirmier.mssante.fr/cgm.mssante.fr/aura.mssante.fr</t>
  </si>
  <si>
    <t>pro.mssante.fr/pharmacien.mssante.fr/medecin.mssante.fr/lifen.mssante.fr/interop-mssante.apicrypt.org/infirmier.mssante.fr/chu-rouen.mssante.fr/cgm.mssante.fr</t>
  </si>
  <si>
    <t>orpea.mssante.fr/lifen.mssante.fr/cgm.mssante.fr/aura.mssante.fr</t>
  </si>
  <si>
    <t>sage-femme.mssante.fr/pro.mssante.fr/na.mssante.fr/medecin.mssante.fr/lifen.mssante.fr/infirmier.mssante.fr/cgm.mssante.fr/aquitaine.mssante.fr/#</t>
  </si>
  <si>
    <t>medecin.mssante.fr/infirmier.oc.mssante.fr/infirmier.mssante.fr/clinique-saintantoine.mssante.fr/cgm.mssante.fr</t>
  </si>
  <si>
    <t>sage-femme.mssante.fr/pro.mssante.fr/medecin.mssante.fr/lifen.mssante.fr/interop-mssante.apicrypt.org/infirmier.mssante.fr/hnfc.mssante.fr/ghsv.mssante.fr/ch-wissembourg.mssante.fr/chu-besancon.mssante.fr/chr-metz-thionville.mssante.fr/chorus.mssante.fr/cgm.mssante.fr/aura.mssante.fr/aural.mssante.fr</t>
  </si>
  <si>
    <t>pro.mssante.fr/interop-mssante.apicrypt.org/infirmier.mssante.fr/enovacom.mssante.fr/cgm.mssante.fr</t>
  </si>
  <si>
    <t>sage-femme.mssante.fr/ramsaygds.mssante.fr/medecin.mssante.fr/lifen.mssante.fr/#</t>
  </si>
  <si>
    <t>vyv3.mssante.fr/esantepdl.mssante.fr</t>
  </si>
  <si>
    <t>ENOVACOM/GCS E-SANTE PAYS DE LA LOIRE</t>
  </si>
  <si>
    <t>medecin.mssante.fr/lifen.mssante.fr/interop-mssante.apicrypt.org/cgm.mssante.fr/#</t>
  </si>
  <si>
    <t>renovation.asso.mssante.fr/medecin.mssante.fr/chu-dijon.mssante.fr/cgm.mssante.fr</t>
  </si>
  <si>
    <t>infirmier.mssante.fr/groupe-adene.mssante.fr</t>
  </si>
  <si>
    <t>ramsaygds.mssante.fr/pro.mssante.fr/medecin.mssante.fr/lifen.mssante.fr/infirmier.mssante.fr/hpl.aura.mssante.fr/cgm.mssante.fr/cgfl.mssante.fr/aura.mssante.fr/#</t>
  </si>
  <si>
    <t>sage-femme.mssante.fr/ramsaygds.mssante.fr/pro.mssante.fr/medecin.mssante.fr/lifen.mssante.fr/interop-mssante.apicrypt.org/infirmier.mssante.fr/cgm.mssante.fr/aura.mssante.fr/#</t>
  </si>
  <si>
    <t>medecin.mssante.fr/cgm.mssante.fr/aura.mssante.fr</t>
  </si>
  <si>
    <t>ssa.mssante.fr/sage-femme.mssante.fr/pro.mssante.fr/medecin.mssante.fr/lifen.mssante.fr/interop-mssante.apicrypt.org/infirmier.mssante.fr/groupesos.mssante.fr/esp-crehange-faulquemont.mssante.fr/chr-metz-thionville.mssante.fr/ch-laon.mssante.fr/chicas-gap.mssante.fr/cgm.mssante.fr/aura.mssante.fr/#</t>
  </si>
  <si>
    <t>pro.mssante.fr/medecin.mssante.fr/infirmier.mssante.fr/hlrs-villiers.mssante.fr/chirurgien-dentiste.mssante.fr/cgm.mssante.fr/aura.mssante.fr</t>
  </si>
  <si>
    <t>sage-femme.mssante.fr/pro.mssante.fr/pbrd.mssante.fr/na.mssante.fr/medecin.mssante.fr/lifen.mssante.fr/interop-mssante.apicrypt.org/infirmier.mssante.fr/cgm.mssante.fr/aura.mssante.fr/aquitaine.mssante.fr/#</t>
  </si>
  <si>
    <t>pro.mssante.fr/lifen.mssante.fr/infirmier.mssante.fr/flandre.elsan.mssante.fr/cgm.mssante.fr</t>
  </si>
  <si>
    <t>pro.mssante.fr/paca.mssante.fr/ohs-lorraine.mssante.fr/medecin.mssante.fr/lifen.mssante.fr/infirmier.mssante.fr/cgm.mssante.fr</t>
  </si>
  <si>
    <t>pro.mssante.fr/polyclinique-valdeloire.elsan.mssante.fr/medecin.mssante.fr/lifen.mssante.fr/infirmier.mssante.fr/cgm.mssante.fr</t>
  </si>
  <si>
    <t>sage-femme.oc.mssante.fr/sage-femme.mssante.fr/pro.mssante.fr/medecin.oc.mssante.fr/medecin.mssante.fr/lifen.mssante.fr/interop-mssante.apicrypt.org/infirmier.mssante.fr/grandsud.elsan.mssante.fr/chu-nimes.mssante.fr/chu-montpellier.mssante.fr/ch-arles.mssante.fr/cgm.mssante.fr/aura.mssante.fr/#</t>
  </si>
  <si>
    <t>sage-femme.mssante.fr/pro.mssante.fr/medecin.oc.mssante.fr/medecin.mssante.fr/lifen.mssante.fr/kenval.elsan.mssante.fr/interop-mssante.apicrypt.org/chu-nimes.mssante.fr/cgm.mssante.fr/#</t>
  </si>
  <si>
    <t>lifen.mssante.fr/infirmier.mssante.fr/hospigrandouest.mssante.fr/bretagne.mssante.fr</t>
  </si>
  <si>
    <t>590000204</t>
  </si>
  <si>
    <t>cgm.mssante.fr/btprms.mssante.fr</t>
  </si>
  <si>
    <t>medecin.mssante.fr/coulomme.mssante.fr/cgm.mssante.fr</t>
  </si>
  <si>
    <t>medecin.oc.mssante.fr/medecin.mssante.fr/cgm.mssante.fr/aura.mssante.fr/a2lfs.mssante.fr</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</si>
  <si>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</si>
  <si>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</si>
  <si>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</si>
  <si>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</si>
  <si>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</si>
  <si>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</si>
  <si>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</si>
  <si>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</si>
  <si>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</si>
  <si>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</si>
  <si>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</si>
  <si>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</si>
  <si>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</si>
  <si>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</si>
  <si>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</si>
  <si>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</si>
  <si>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</si>
  <si>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</si>
  <si>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</si>
  <si>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vorsac-ssr38.aura.mssante.fr/medecin.mssante.fr/bjorsac-ssr38.aura.mssante.fr/aura.mssante.fr/#</t>
  </si>
  <si>
    <t>pharmacien.mssante.fr/guadeloupe.mssante.fr/ch-mgalante.mssante.fr/bioserveur.mssante.fr</t>
  </si>
  <si>
    <t>pro.mssante.fr/medecin.mssante.fr/interop-mssante.apicrypt.org/infirmier.mssante.fr/ch-yssingeaux.aura.mssante.fr/aura.mssante.fr</t>
  </si>
  <si>
    <t>sage-femme.mssante.fr/ramsaygds.mssante.fr/masseur-kinesitherapeute.mssante.fr/lifen.mssante.fr/interop-mssante.apicrypt.org/infirmier.mssante.fr/ch-lequesnoy.mssante.fr/#</t>
  </si>
  <si>
    <t>medecin.mssante.fr/infirmier.mssante.fr/ch-lenouvion.mssante.fr/ch-le-nouvion-en-thierache.mssante.fr/#</t>
  </si>
  <si>
    <t>orpea.mssante.fr/masseur-kinesitherapeute.mssante.fr</t>
  </si>
  <si>
    <t>COMPAGNIE GENERALE DE SANTE/MAILIZ/LIFEN/CHI DES ALPES DU SUD/@</t>
  </si>
  <si>
    <t>pro.mssante.fr/orpea.mssante.fr</t>
  </si>
  <si>
    <t>ch-mgalante.mssante.fr</t>
  </si>
  <si>
    <t>epsm-guadeloupe.mssante.fr</t>
  </si>
  <si>
    <t>chmdl.aura.mssante.fr</t>
  </si>
  <si>
    <t>na.mssante.fr/medecin.mssante.fr/lifen.mssante.fr/infirmier.mssante.fr/cgm.mssante.fr/aquitaine.mssante.fr</t>
  </si>
  <si>
    <t>pro.mssante.fr/na.mssante.fr/medecin.mssante.fr/masseur-kinesitherapeute.mssante.fr/lifen.mssante.fr/korian.mssante.fr/inicea.mssante.fr/chu-nimes.mssante.fr/aquitaine.mssante.fr</t>
  </si>
  <si>
    <t>medecin.mssante.fr/korian.mssante.fr/inicea.mssante.fr/cgm.mssante.fr/aura.mssante.fr</t>
  </si>
  <si>
    <t>ramsaygds.mssante.fr/pro.mssante.fr/medecin.mssante.fr/interop-mssante.apicrypt.org/aura.mssante.fr</t>
  </si>
  <si>
    <t>pro.mssante.fr/orpea.mssante.fr/lifen.mssante.fr/ihfb.mssante.fr</t>
  </si>
  <si>
    <t>masseur-kinesitherapeute.mssante.fr/lifen.mssante.fr/korian.mssante.fr/inicea.mssante.fr/infirmier.mssante.fr</t>
  </si>
  <si>
    <t>medecin.mssante.fr/korian.mssante.fr/inicea.mssante.fr/aura.mssante.fr/#</t>
  </si>
  <si>
    <t>korian.mssante.fr/inicea.mssante.fr/infirmier.mssante.fr</t>
  </si>
  <si>
    <t>ramsaygds.mssante.fr/medecin.mssante.fr/korian.mssante.fr/inicea.mssante.fr/aura.mssante.fr</t>
  </si>
  <si>
    <t>orpea.mssante.fr/medecin.mssante.fr/lifen.mssante.fr/cgm.mssante.fr/aura.mssante.fr</t>
  </si>
  <si>
    <t>sante-martinique.mssante.fr/sage-femme.mssante.fr/pro.mssante.fr/medecin.mssante.fr/masseur-kinesitherapeute.mssante.fr/lifen.mssante.fr/interop-mssante.apicrypt.org/infirmier.mssante.fr/cliniquesaintpaul.mssante.fr/clinique-de-la-tour.mssante.fr/cgm.mssante.fr/alcindor-ide.mssante.fr</t>
  </si>
  <si>
    <t>pro.mssante.fr/medecin.mssante.fr/lifen.mssante.fr/korian.mssante.fr/interop-mssante.apicrypt.org/inicea.mssante.fr/aura.mssante.fr</t>
  </si>
  <si>
    <t>pc.mssante.fr/lifen.mssante.fr/korian.mssante.fr/inicea.mssante.fr/aura.mssante.fr</t>
  </si>
  <si>
    <t>pro.mssante.fr/orpea.mssante.fr/oi.mssante.fr</t>
  </si>
  <si>
    <t>pro.mssante.fr/lifen.mssante.fr/chu-besancon.mssante.fr/aura.mssante.fr</t>
  </si>
  <si>
    <t>pedicure-podologue.mssante.fr/ohs-lorraine.mssante.fr/infirmier.mssante.fr</t>
  </si>
  <si>
    <t>medecin.mssante.fr/korian.mssante.fr/inicea.mssante.fr/infirmier.mssante.fr/aura.mssante.fr</t>
  </si>
  <si>
    <t>korian.mssante.fr/inicea.mssante.fr/infirmier.mssante.fr/aquitaine.mssante.fr</t>
  </si>
  <si>
    <t>pro.mssante.fr/korian.mssante.fr/inicea.mssante.fr/infirmier.mssante.fr/cgm.mssante.fr/aura.mssante.fr</t>
  </si>
  <si>
    <t>medecin.mssante.fr/lifen.mssante.fr/korian.mssante.fr/inicea.mssante.fr/infirmier.mssante.fr/croix-rouge.mssante.fr/ch-agen-nerac.mssante.fr/aura.mssante.fr/aquitaine.mssante.fr</t>
  </si>
  <si>
    <t>medecin.mssante.fr/korian.mssante.fr/inicea.mssante.fr/ch-chartres.mssante.fr/cgm.mssante.fr</t>
  </si>
  <si>
    <t>medecin.mssante.fr/korian.mssante.fr/inicea.mssante.fr/#</t>
  </si>
  <si>
    <t>korian.mssante.fr/inicea.mssante.fr/infirmier.mssante.fr/cgm.mssante.fr/aura.mssante.fr</t>
  </si>
  <si>
    <t>mdo.mssante.fr/lifen.mssante.fr</t>
  </si>
  <si>
    <t>ENOVACOM/LIFEN</t>
  </si>
  <si>
    <t>epsmd-aisne.mssante.fr</t>
  </si>
  <si>
    <t>pro.mssante.fr/diaverum.mssante.fr</t>
  </si>
  <si>
    <t>pro.mssante.fr/paca.mssante.fr/medecin.mssante.fr/lifen.mssante.fr/easycrypt.mssante.fr/aura.mssante.fr</t>
  </si>
  <si>
    <t>lifen.mssante.fr/infirmier.mssante.fr/echo-sante.mssante.fr/chu-nantes.mssante.fr</t>
  </si>
  <si>
    <t>LIFEN/MAILIZ/ASSOCIATION ECHO/CHU DE NANTES</t>
  </si>
  <si>
    <t>pro.mssante.fr/masseur-kinesitherapeute.mssante.fr/hopital-vicfezensac.mssante.fr</t>
  </si>
  <si>
    <t>clinique-saint-roch.mssante.fr</t>
  </si>
  <si>
    <t>pro.mssante.fr/masseur-kinesitherapeute.mssante.fr/lifen.mssante.fr/interop-mssante.apicrypt.org</t>
  </si>
  <si>
    <t>sage-femme.mssante.fr/pro.mssante.fr/medecin.mssante.fr/lifen.mssante.fr/infirmier.mssante.fr/csvp.aura.mssante.fr/ch-vienne.mssante.fr/chu-besancon.mssante.fr/cgm.mssante.fr/aura.mssante.fr</t>
  </si>
  <si>
    <t>medecin.mssante.fr/masseur-kinesitherapeute.mssante.fr/infirmier.mssante.fr/fondation-arcenciel.mssante.fr/aura.mssante.fr</t>
  </si>
  <si>
    <t>medecin.mssante.fr/fondation-arcenciel.mssante.fr</t>
  </si>
  <si>
    <t>MAILIZ/GIP GRADES BFC</t>
  </si>
  <si>
    <t>polesantesaintjean.mssante.fr/enovacom.mssante.fr</t>
  </si>
  <si>
    <t>paca.mssante.fr/medecin.mssante.fr/interop-mssante.apicrypt.org/infirmier.mssante.fr/fboissel.aura.mssante.fr/cgm.mssante.fr/aura.mssante.fr</t>
  </si>
  <si>
    <t>MAILIZ/HDJ INSTITUT PAUL SIVADON</t>
  </si>
  <si>
    <t>ramsaygds.mssante.fr/pro.mssante.fr/medecin.mssante.fr/lifen.mssante.fr/interop-mssante.apicrypt.org/infirmier.mssante.fr/for.mssante.fr/chu-nice.mssante.fr/chu-martinique.mssante.fr/chu-dijon.mssante.fr/cgm.mssante.fr/aura.mssante.fr/aphp.mssante.fr</t>
  </si>
  <si>
    <t>pro.mssante.fr/masseur-kinesitherapeute.mssante.fr/lna-sante.mssante.fr/lifen.mssante.fr/infirmier.mssante.fr</t>
  </si>
  <si>
    <t>medecin.mssante.fr/infirmier.mssante.fr/cgm.mssante.fr/centredelolme.mssante.fr/aquitaine.mssante.fr</t>
  </si>
  <si>
    <t>pro.oc.mssante.fr/oc.mssante.fr/medecin.oc.mssante.fr/cgm.mssante.fr</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</si>
  <si>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</si>
  <si>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</si>
  <si>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</si>
  <si>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</si>
  <si>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</si>
  <si>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</si>
  <si>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</si>
  <si>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</si>
  <si>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</si>
  <si>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</si>
  <si>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</si>
  <si>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sage-femme.mssante.fr/pro.oc.mssante.fr/pro.mssante.fr/pharmacien.mssante.fr/org.oc.mssante.fr/medecin.oc.mssante.fr/medecin.mssante.fr/lifen.mssante.fr/interop-mssante.apicrypt.org/infirmier.oc.mssante.fr/infirmier.mssante.fr/herault.mssante.fr/chu-tours.mssante.fr/chu-montpellier.mssante.fr/chu-dijon.mssante.fr/chirurgien-dentiste.mssante.fr/ch-cotentin.mssante.fr/ch-beziers.mssante.fr/cgm.mssante.fr/aura.mssante.fr</t>
  </si>
  <si>
    <t>medecin.mssante.fr/ch-die.aura.mssante.fr/cgm.mssante.fr/aura.mssante.fr</t>
  </si>
  <si>
    <t>medecin.mssante.fr/lifen.mssante.fr/interop-mssante.apicrypt.org/ch-dole.mssante.fr/cgm.mssante.fr/aura.mssante.fr</t>
  </si>
  <si>
    <t>interop-mssante.apicrypt.org/ch-saint-renan.mssante.fr/cgm.mssante.fr/bretagne.mssante.fr/aura.mssante.fr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</si>
  <si>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</si>
  <si>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</si>
  <si>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</si>
  <si>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</si>
  <si>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</si>
  <si>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</si>
  <si>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</si>
  <si>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</si>
  <si>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</si>
  <si>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</si>
  <si>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</si>
  <si>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pro.mssante.fr/medecin.mssante.fr/masseur-kinesitherapeute.mssante.fr/lifen.mssante.fr/interop-mssante.apicrypt.org/almaviva-sante.mssante.fr</t>
  </si>
  <si>
    <t>paca.mssante.fr/medecin.mssante.fr/infirmier.mssante.fr/clinique-golfe-saint-tropez.mssante.fr/cgm.mssante.fr</t>
  </si>
  <si>
    <t>na.mssante.fr/medecin.mssante.fr/lifen.mssante.fr/#</t>
  </si>
  <si>
    <t>GRADES ESEA NOUVELLE-AQUITAINE/MAILIZ/LIFEN/@</t>
  </si>
  <si>
    <t>interop-mssante.apicrypt.org/ch-cognac.mssante.fr</t>
  </si>
  <si>
    <t>psychologue.oc.mssante.fr/orthophoniste.oc.mssante.fr/medecin.oc.mssante.fr/medecin.mssante.fr/medecin.mp.mssante.fr/lifen.mssante.fr/korian.mssante.fr/inicea.mssante.fr/clinique-montvert.mssante.fr/aura.mssante.fr</t>
  </si>
  <si>
    <t>vivalto-sante.mssante.fr/medecin.mssante.fr/masseur-kinesitherapeute.mssante.fr/lifen.mssante.fr/interop-mssante.apicrypt.org/infirmier.mssante.fr/chu-rouen.mssante.fr/cgm.mssante.fr</t>
  </si>
  <si>
    <t>CLINIQUE OUEST LYONNAIS</t>
  </si>
  <si>
    <t>690780564</t>
  </si>
  <si>
    <t>orsac-atrir.aura.mssante.fr/infirmier.mssante.fr</t>
  </si>
  <si>
    <t>vivalto-sante.mssante.fr/pro.mssante.fr/medecin.mssante.fr/lifen.mssante.fr/infirmier.mssante.fr/aura.mssante.fr</t>
  </si>
  <si>
    <t>interop-mssante.apicrypt.org/cliniquevillaromaine.mssante.fr</t>
  </si>
  <si>
    <t>380017087</t>
  </si>
  <si>
    <t>lifen.mssante.fr/infirmier.mssante.fr/ahnac.mssante.fr</t>
  </si>
  <si>
    <t>pro.mssante.fr/medecin.mssante.fr/lifen.mssante.fr/infirmier.mssante.fr/chlcdijon.mssante.fr/cgm.mssante.fr/cgfl.mssante.fr/aura.mssante.fr/acodege.mssante.fr</t>
  </si>
  <si>
    <t>HAD ALLP</t>
  </si>
  <si>
    <t>340027952</t>
  </si>
  <si>
    <t>hopital-saint-joseph.mssante.fr/groupe-adene.mssante.fr</t>
  </si>
  <si>
    <t>paca.mssante.fr/medecin.mssante.fr/lifen.mssante.fr/had-bdr.mssante.fr/cgm.mssante.fr/aura.mssante.fr/#</t>
  </si>
  <si>
    <t>lifen.mssante.fr/had-nord-alsace.mssante.fr</t>
  </si>
  <si>
    <t>assad-had.mssante.fr</t>
  </si>
  <si>
    <t>pro.mssante.fr/pharmacien.mssante.fr/medecin.mssante.fr/lifen.mssante.fr/infirmier.mssante.fr/chu-rouen.mssante.fr/chi-elbeuf-louviers.mssante.fr/aura.mssante.fr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</si>
  <si>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</si>
  <si>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</si>
  <si>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</si>
  <si>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</si>
  <si>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</si>
  <si>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</si>
  <si>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</si>
  <si>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</si>
  <si>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</si>
  <si>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</si>
  <si>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</si>
  <si>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</si>
  <si>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</si>
  <si>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</si>
  <si>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pro.mssante.fr/medecin.mssante.fr/lifen.mssante.fr/interop-mssante.apicrypt.org/cvl.mssante.fr/ch-vendome.mssante.fr/ch-loches.mssante.fr/cgm.mssante.fr/aura.mssante.fr</t>
  </si>
  <si>
    <t>pro.mssante.fr/masseur-kinesitherapeute.mssante.fr/cvl.mssante.fr/ch-neuville-aux-bois.mssante.fr</t>
  </si>
  <si>
    <t>MAILIZ/WRAPTOR LABORATORIES/CH REGIONAL D'ORLEANS</t>
  </si>
  <si>
    <t>CLINIQUE DE L'ANSE COLAS EJ</t>
  </si>
  <si>
    <t>970210225</t>
  </si>
  <si>
    <t>CLINIQUE SAINT PAUL EJ</t>
  </si>
  <si>
    <t>970200168</t>
  </si>
  <si>
    <t>MAILIZ/GIP GRADES BFC/CHU BESANCON</t>
  </si>
  <si>
    <t>psychologue.oc.mssante.fr/lifen.mssante.fr/cgm.mssante.fr/arseaa.mssante.fr</t>
  </si>
  <si>
    <t>arseaa.mssante.fr</t>
  </si>
  <si>
    <t>+ 0,6%</t>
  </si>
  <si>
    <t>pro.mssante.fr/medecin.mssante.fr/lifen.mssante.fr/infirmier.mssante.fr/anider.mssante.fr</t>
  </si>
  <si>
    <t>medecin.mssante.fr/interop-mssante.apicrypt.org/infirmier.mssante.fr/fpv.mssante.fr/enovacom.mssante.fr/ch-cholet.mssante.fr/bretagne.mssante.fr/aura.mssante.fr/aub.mssante.fr</t>
  </si>
  <si>
    <t>centredenephrologie-atupc.mssante.fr/atupc.mssante.fr</t>
  </si>
  <si>
    <t>medipole.elsan.mssante.fr/lifen.mssante.fr</t>
  </si>
  <si>
    <t>vyv3-terresdoc.mssante.fr/umt-terresdoc.mssante.fr/masseur-kinesitherapeute.mssante.fr/infirmier.oc.mssante.fr</t>
  </si>
  <si>
    <t>medecin.oc.mssante.fr/medecin.mssante.fr/lifen.mssante.fr/infirmier.mssante.fr/ch-condom.mssante.fr/cgm.mssante.fr</t>
  </si>
  <si>
    <t>pro.mssante.fr/limousin.mssante.fr/ch-st-vaury.mssante.fr/cgm.mssante.fr/aura.mssante.fr</t>
  </si>
  <si>
    <t>pro.mssante.fr/masseur-kinesitherapeute.mssante.fr/infirmier.mssante.fr/fsef.mssante.fr/#</t>
  </si>
  <si>
    <t>ugecam-alpc.cnamts.mssante.fr/pro.mssante.fr/na.mssante.fr/medecin.mssante.fr/limousin.mssante.fr/infirmier.mssante.fr/ch-stjunien.mssante.fr/cgm.mssante.fr/aura.mssante.fr</t>
  </si>
  <si>
    <t>pro.mssante.fr/medecin.mssante.fr/masseur-kinesitherapeute.mssante.fr/fpv.mssante.fr/enovacom.mssante.fr/cgm.mssante.fr/aura.mssante.fr</t>
  </si>
  <si>
    <t>ugecam-alsace.mssante.fr/lifen.mssante.fr</t>
  </si>
  <si>
    <t>sage-femme.mssante.fr/medecin.mssante.fr/lifen.mssante.fr/interop-mssante.apicrypt.org/infirmier.mssante.fr/ght-unyon.mssante.fr/ehpad-ch-clamecy.mssante.fr/ch-cognac.mssante.fr/cgm.mssante.fr</t>
  </si>
  <si>
    <t>pro.mssante.fr/medecin.mssante.fr/ch-lamure.aura.mssante.fr/aura.mssante.fr</t>
  </si>
  <si>
    <t>pro.mssante.fr/masseur-kinesitherapeute.oc.mssante.fr/chi-vallon-salles-source.mssante.fr/cgm.mssante.fr</t>
  </si>
  <si>
    <t>medecin.mssante.fr/lna-sante.mssante.fr/lifen.mssante.fr/enovacom.mssante.fr/cvl.mssante.fr/chu-tours.mssante.fr/ch-loches.mssante.fr</t>
  </si>
  <si>
    <t>lifen.mssante.fr/ch-sens.mssante.fr/cgm.mssante.fr/aura.mssante.fr</t>
  </si>
  <si>
    <t>medecin.mssante.fr/masseur-kinesitherapeute.mssante.fr/lifen.mssante.fr/#</t>
  </si>
  <si>
    <t>MAILIZ/LIFEN/@</t>
  </si>
  <si>
    <t>ramsaygds.mssante.fr/pro.mssante.fr/masseur-kinesitherapeute.mssante.fr/aura.mssante.fr</t>
  </si>
  <si>
    <t>medecin.mssante.fr/lifen.mssante.fr/interop-mssante.apicrypt.org/infirmier.mssante.fr/clinique-de-leurope.mssante.fr/chu-rouen.mssante.fr/cgm.mssante.fr</t>
  </si>
  <si>
    <t>cliniquedesepinettes.mssante.fr</t>
  </si>
  <si>
    <t>medecin.mssante.fr/lifen.mssante.fr/clinique-mail.mssante.fr/cgm.mssante.fr</t>
  </si>
  <si>
    <t>masseur-kinesitherapeute.oc.mssante.fr/korian.mssante.fr/inicea.mssante.fr/dieteticien.oc.mssante.fr/5-sante.mssante.fr</t>
  </si>
  <si>
    <t>noalys.mssante.fr/interop-mssante.apicrypt.org/enovacom.mssante.fr/clinique-vivarais.aura.mssante.fr/cliniqueduvivarais.mssante.fr/aura.mssante.fr</t>
  </si>
  <si>
    <t>medecin.mssante.fr/infirmier.mssante.fr/hopital-lamalou.mssante.fr/cl-fontfroide.mssante.fr</t>
  </si>
  <si>
    <t>ramsaygds.mssante.fr/pro.oc.mssante.fr/medecin.oc.mssante.fr/infirmier.mssante.fr/cgm.mssante.fr</t>
  </si>
  <si>
    <t>saumery.mssante.fr/cvl.mssante.fr/#</t>
  </si>
  <si>
    <t>orpea.mssante.fr/lifen.mssante.fr/almaviva-sante.mssante.fr</t>
  </si>
  <si>
    <t>pro.mssante.fr/medecin.mssante.fr/lifen.mssante.fr/clinique-remusat.mssante.fr/aphp.mssante.fr</t>
  </si>
  <si>
    <t>saintaugustin-bdx.elsan.mssante.fr/pro.mssante.fr/na.mssante.fr/medecin.mssante.fr/lifen.mssante.fr/interop-mssante.apicrypt.org/infirmier.mssante.fr/imagir.mssante.fr/chu-poitiers.mssante.fr/chu-limoges.mssante.fr/chu-bordeaux.mssante.fr/ch-libourne.mssante.fr/cgm.mssante.fr/aquitaine.mssante.fr/#</t>
  </si>
  <si>
    <t>lifen.mssante.fr/cliniquesaintpaul.mssante.fr</t>
  </si>
  <si>
    <t>infirmier.mssante.fr/esantepdl.mssante.fr/clinique-urologique-nantes.mssante.fr</t>
  </si>
  <si>
    <t>MAILIZ/GCS E-SANTE PAYS DE LA LOIRE/WRAPTOR LABORATORIES</t>
  </si>
  <si>
    <t>ugecam-alsace.mssante.fr/infirmier.mssante.fr</t>
  </si>
  <si>
    <t>sage-femme.mssante.fr/pro.mssante.fr/pedicure-podologue.mssante.fr/medecin.mssante.fr/masseur-kinesitherapeute.mssante.fr/lifen.mssante.fr/interop-mssante.apicrypt.org/infirmier.mssante.fr/ghso.mssante.fr/chu-besancon.mssante.fr/ch-dreux.mssante.fr/ch-colmar.mssante.fr/ch-chalon71.mssante.fr/ch-centre-bretagne.mssante.fr/cgm.mssante.fr/aura.mssante.fr</t>
  </si>
  <si>
    <t>masseur-kinesitherapeute.mssante.fr/lifen.mssante.fr/interop-mssante.apicrypt.org/infirmier.mssante.fr/chmayotte.mssante.fr/aural.mssante.fr</t>
  </si>
  <si>
    <t>pasteur-bergerac.elsan.mssante.fr/medimail.mssante.fr/masseur-kinesitherapeute.mssante.fr/had.bgc.mssante.fr/aquitaine.mssante.fr</t>
  </si>
  <si>
    <t>medipole.elsan.mssante.fr/medimail.mssante.fr/medihad.mssante.fr</t>
  </si>
  <si>
    <t>masseur-kinesitherapeute.mssante.fr/korian.mssante.fr/inicea.mssante.fr</t>
  </si>
  <si>
    <t>medecin.mssante.fr/interop-mssante.apicrypt.org/infirmier.mssante.fr/hl-beaurepaire.aura.mssante.fr/cgm.mssante.fr/aura.mssante.fr</t>
  </si>
  <si>
    <t>medecin.mssante.fr/interop-mssante.apicrypt.org/infirmier.mssante.fr</t>
  </si>
  <si>
    <t>lifen.mssante.fr/hopital-nord-92.mssante.fr/aura.mssante.fr</t>
  </si>
  <si>
    <t>sage-femme.mssante.fr/pro.mssante.fr/medecin.mssante.fr/lifen.mssante.fr/infirmier.mssante.fr/aphp.mssante.fr/#</t>
  </si>
  <si>
    <t>nar.had.mssante.fr/elsanoccitanie.mssante.fr</t>
  </si>
  <si>
    <t>paca.mssante.fr/lifen.mssante.fr/infirmier.mssante.fr/ch-cannes.mssante.fr/aura.mssante.fr</t>
  </si>
  <si>
    <t>pro.mssante.fr/masseur-kinesitherapeute.mssante.fr/irma.mssante.fr/infirmier.mssante.fr</t>
  </si>
  <si>
    <t>sante-martinique.mssante.fr/sage-femme.mssante.fr/lifen.mssante.fr/cgm.mssante.fr</t>
  </si>
  <si>
    <t>usld-montdazur.mssante.fr/infirmier.mssante.fr</t>
  </si>
  <si>
    <t>infirmier.mssante.fr/guadeloupe.mssante.fr/cliniquenev.mssante.fr</t>
  </si>
  <si>
    <t>medecin.mssante.fr/infirmier.mssante.fr/ch-valvert.mssante.fr/cgm.mssante.fr/aura.mssante.fr</t>
  </si>
  <si>
    <t>oikia.aura.mssante.fr/lifen.mssante.fr/infirmier.mssante.fr/groupe-adene.mssante.fr/aura.mssante.fr</t>
  </si>
  <si>
    <t>dolcefarniente-lecannet.mssante.fr</t>
  </si>
  <si>
    <t>pro.mssante.fr/pole-sthelier.mssante.fr/masseur-kinesitherapeute.mssante.fr/lifen.mssante.fr/interop-mssante.apicrypt.org/infirmier.mssante.fr/ghbs.mssante.fr/bretagne.mssante.fr/#</t>
  </si>
  <si>
    <t>soins-service.mssante.fr/pcp80.mssante.fr/medecin.mssante.fr/masseur-kinesitherapeute.mssante.fr/interop-mssante.apicrypt.org/infirmier.mssante.fr/cgm.mssante.fr</t>
  </si>
  <si>
    <t>santelys.mssante.fr/infirmier.mssante.fr</t>
  </si>
  <si>
    <t>na.mssante.fr/lifen.mssante.fr/infirmier.mssante.fr/aura.mssante.fr/aquitaine.mssante.fr</t>
  </si>
  <si>
    <t>infirmier.mssante.fr/enovacom.mssante.fr/aura.mssante.fr</t>
  </si>
  <si>
    <t>cliniquenev.mssante.fr</t>
  </si>
  <si>
    <t>mspnbt.mssante.fr</t>
  </si>
  <si>
    <t>cd03.aura.mssante.fr</t>
  </si>
  <si>
    <t>cmcp.aura.mssante.fr</t>
  </si>
  <si>
    <t>deltha-savoie.aura.mssante.fr</t>
  </si>
  <si>
    <t>fidev.aura.mssante.fr</t>
  </si>
  <si>
    <t>adiad.mssante.fr</t>
  </si>
  <si>
    <t>dep71.mssante.fr</t>
  </si>
  <si>
    <t>acsis.mssante.fr</t>
  </si>
  <si>
    <t>dieteticien.bfc.mssante.fr</t>
  </si>
  <si>
    <t>pro.mssante.fr/pharmacrypt.mssante.fr/lifen.mssante.fr/infirmier.mssante.fr/ch-saintdie.mssante.fr/aura.mssante.fr/altir.mssante.fr/altir-grand-est.mssante.fr</t>
  </si>
  <si>
    <t>ch-stbrieuc.mssante.fr/bretagne.mssante.fr/aub.mssante.fr</t>
  </si>
  <si>
    <t>vivalto-sante.mssante.fr/pro.mssante.fr/lifen.mssante.fr</t>
  </si>
  <si>
    <t>medecin.mssante.fr/lifen.mssante.fr/infirmier.mssante.fr</t>
  </si>
  <si>
    <t>social.oc.mssante.fr/pro.oc.mssante.fr/medecin.oc.mssante.fr/medecin.mssante.fr/interop-mssante.apicrypt.org/infirmier.mssante.fr/ch-lezignan.mssante.fr</t>
  </si>
  <si>
    <t>ugecam-pacac.mssante.fr/lifen.mssante.fr</t>
  </si>
  <si>
    <t>sage-femme.mssante.fr/pro.mssante.fr/pediatrie-chulenval-nice.mssante.fr/paca.mssante.fr/medecin.mssante.fr/lifen.mssante.fr/lenval.mssante.fr/interop-mssante.apicrypt.org/infirmier.mssante.fr/chu-nice.mssante.fr/chu-martinique.mssante.fr/ch-romorantin.mssante.fr/chi-fsr.mssante.fr/chicas-gap.mssante.fr/ch-guingamp.mssante.fr/ch-cannes.mssante.fr/ch-antibes.mssante.fr/cgm.mssante.fr/cal.mssante.fr/aura.mssante.fr/aphp.mssante.fr</t>
  </si>
  <si>
    <t>medecin.mssante.fr/infirmier.mssante.fr/ch-bourbon.mssante.fr/ch-bourbon.aura.mssante.fr/aura.mssante.fr</t>
  </si>
  <si>
    <t>medecin.mssante.fr/lifen.mssante.fr/chu-tours.mssante.fr</t>
  </si>
  <si>
    <t>pro.mssante.fr/paca.mssante.fr/medecin.mssante.fr/lifen.mssante.fr/interop-mssante.apicrypt.org/infirmier.mssante.fr/groupe-sainte-marguerite.mssante.fr/chu-nice.mssante.fr/chirurgien-dentiste.mssante.fr/chi-fsr.mssante.fr/ch-cannes.mssante.fr/cgm.mssante.fr/cal.mssante.fr/aura.mssante.fr</t>
  </si>
  <si>
    <t>ramsaygds.mssante.fr/medecin.mssante.fr/lifen.mssante.fr/infirmier.mssante.fr/ch-wattrelos.mssante.fr/aura.mssante.fr</t>
  </si>
  <si>
    <t>pro.oc.mssante.fr/opticien.mssante.fr/lifen.mssante.fr/infirmier.oc.mssante.fr/clinique-honore-cave.mssante.fr/aura.mssante.fr</t>
  </si>
  <si>
    <t>sage-femme.mssante.fr/ramsaygds.mssante.fr/medecin.mssante.fr/lifen.mssante.fr/interop-mssante.apicrypt.org/for.mssante.fr/cgm.mssante.fr/aphp.mssante.fr/ahparis.mssante.fr/#</t>
  </si>
  <si>
    <t>medecin.mssante.fr/lifen.mssante.fr/almaviva-sante.mssante.fr</t>
  </si>
  <si>
    <t>pro.mssante.fr/medecin.mssante.fr/lifen.mssante.fr/chu-rouen.mssante.fr/ch-lerouvray.mssante.fr/cgm.mssante.fr/#</t>
  </si>
  <si>
    <t>santnet.mssante.fr/lifen.mssante.fr/kantys-3sollies.mssante.fr/infirmier.mssante.fr</t>
  </si>
  <si>
    <t>na.mssante.fr/lifen.mssante.fr/clinique-mirambeau.mssante.fr/aquitaine.mssante.fr</t>
  </si>
  <si>
    <t>ramsaygds.mssante.fr/pro.mssante.fr/infirmier.mssante.fr</t>
  </si>
  <si>
    <t>medecin.mssante.fr/masseur-kinesitherapeute.mssante.fr/infirmier.mssante.fr/cliniques-ster.mssante.fr/aura.mssante.fr</t>
  </si>
  <si>
    <t>pro.oc.mssante.fr/pro.mssante.fr/lifen.mssante.fr/infirmier.mssante.fr/capsante.mssante.fr</t>
  </si>
  <si>
    <t>medecin.mssante.fr/limousin.mssante.fr/interop-mssante.apicrypt.org/chu-limoges.mssante.fr</t>
  </si>
  <si>
    <t>villanotredame.mssante.fr/pro.mssante.fr/pdl.mssante.fr/masseur-kinesitherapeute.mssante.fr/lifen.mssante.fr/hospigrandouest.mssante.fr/esantepdl.mssante.fr/#</t>
  </si>
  <si>
    <t>pro.mssante.fr/paca.mssante.fr/orpea.mssante.fr/masseur-kinesitherapeute.mssante.fr/lifen.mssante.fr/infirmier.mssante.fr/cos.mssante.fr</t>
  </si>
  <si>
    <t>lifen.mssante.fr/echo-sante.mssante.fr/chu-nantes.mssante.fr/cgm.mssante.fr</t>
  </si>
  <si>
    <t>pro.mssante.fr/interop-mssante.apicrypt.org/infirmier.mssante.fr/cgm.mssante.fr</t>
  </si>
  <si>
    <t>paca.mssante.fr/ght04.mssante.fr</t>
  </si>
  <si>
    <t>medecin.oc.mssante.fr/medecin.mssante.fr/infirmier.mssante.fr/hds.aura.mssante.fr/cgm.mssante.fr/aura.mssante.fr</t>
  </si>
  <si>
    <t>pdl.mssante.fr/medecin.mssante.fr/lifen.mssante.fr/ght85.mssante.fr/esantepdl.mssante.fr/cliniquemutualisteestuaire.mssante.fr/chorus.mssante.fr/cgm.mssante.fr</t>
  </si>
  <si>
    <t>medecin.mssante.fr/lifen.mssante.fr/infirmier.mssante.fr/hospiville.mssante.fr/esantepdl.mssante.fr/cgm.mssante.fr/#</t>
  </si>
  <si>
    <t>pro.mssante.fr/medecin.mssante.fr/infirmier.oc.mssante.fr/infirmier.mssante.fr/hopital-prades.mssante.fr</t>
  </si>
  <si>
    <t>medecin.mssante.fr/interop-mssante.apicrypt.org/infirmier.mssante.fr/#</t>
  </si>
  <si>
    <t>ssa.mssante.fr/pro.mssante.fr/pharmacien.mssante.fr/medecin.mssante.fr/lifen.mssante.fr/interop-mssante.apicrypt.org/infirmier.mssante.fr/hpsj.mssante.fr/chu-dijon.mssante.fr/chr-metz-thionville.mssante.fr/cgm.mssante.fr/#</t>
  </si>
  <si>
    <t>medecin.mssante.fr/lifen.mssante.fr/interop-mssante.apicrypt.org/infirmier.mssante.fr/ghsif.mssante.fr/aura.mssante.fr/aphp.mssante.fr/#</t>
  </si>
  <si>
    <t>nephrocare.mssante.fr/medecin.mssante.fr</t>
  </si>
  <si>
    <t>CENTRE NEPHROCARE MARNE LA VALLEE/MAILIZ</t>
  </si>
  <si>
    <t>audra.mssante.fr</t>
  </si>
  <si>
    <t>adapei26.aura.mssante.fr</t>
  </si>
  <si>
    <t>cmi.aura.mssante.fr</t>
  </si>
  <si>
    <t>radiologie-romans.aura.mssante.fr</t>
  </si>
  <si>
    <t>les-eparses.mssante.fr</t>
  </si>
  <si>
    <t>cptsdupaysluron.mssante.fr</t>
  </si>
  <si>
    <t>ght04.mssante.fr</t>
  </si>
  <si>
    <t>diaverum.mssante.fr/aura.mssante.fr</t>
  </si>
  <si>
    <t>ramsaygds.mssante.fr/medecin.mssante.fr/enovacom.mssante.fr</t>
  </si>
  <si>
    <t>COMPAGNIE GENERALE DE SANTE/MAILIZ/ENOVACOM</t>
  </si>
  <si>
    <t>pro.mssante.fr/masseur-kinesitherapeute.mssante.fr/lifen.mssante.fr/centre-maguelone.mssante.fr</t>
  </si>
  <si>
    <t>pro.mssante.fr/medecin.mssante.fr/lifen.mssante.fr/interop-mssante.apicrypt.org/infirmier.mssante.fr/ghtnievre.mssante.fr/#</t>
  </si>
  <si>
    <t>medecin.mssante.fr/chu-clermontferrand.aura.mssante.fr/ch-montdore.aura.mssante.fr/aura.mssante.fr</t>
  </si>
  <si>
    <t>pro.mssante.fr/medecin.mssante.fr/masseur-kinesitherapeute.mssante.fr/lifen.mssante.fr/infirmier.mssante.fr/enovacom.mssante.fr/easycrypt.mssante.fr/ch-hco.mssante.fr/cgm.mssante.fr/aura.mssante.fr</t>
  </si>
  <si>
    <t>ramsaygds.mssante.fr/medecin.oc.mssante.fr/medecin.mp.mssante.fr/infirmier.oc.mssante.fr/infirmier.mssante.fr/clinique-beaupuy.mssante.fr/cgm.mssante.fr</t>
  </si>
  <si>
    <t>pro.mssante.fr/orpea.mssante.fr/infirmier.mssante.fr</t>
  </si>
  <si>
    <t>pharmacien.oc.mssante.fr/pharmacien.mssante.fr/millenaire.mssante.fr/mfgs.mssante.fr/medecin.oc.mssante.fr/medecin.mssante.fr/lifen.mssante.fr/interop-mssante.apicrypt.org/infirmier.mssante.fr/chu-nimes.mssante.fr/chu-montpellier.mssante.fr/cgm.mssante.fr/aura.mssante.fr</t>
  </si>
  <si>
    <t>sage-femme.mssante.fr/pro.mssante.fr/lifen.mssante.fr/cgm.mssante.fr</t>
  </si>
  <si>
    <t>pro.mssante.fr/orpea.mssante.fr/lifen.mssante.fr/cgm.mssante.fr/aura.mssante.fr</t>
  </si>
  <si>
    <t>sos-medecins.mssante.fr/pro.mssante.fr/pharmacien.mssante.fr/medecin.mssante.fr/infirmier.mssante.fr/ahnac.mssante.fr</t>
  </si>
  <si>
    <t>vbr-sudeure.mssante.fr/medecin.mssante.fr/infirmier.mssante.fr/cpa01.mssante.fr/ch-st-cyr69.mssante.fr/cgm.mssante.fr/aura.mssante.fr</t>
  </si>
  <si>
    <t>ght974.mssante.fr/asdr.mssante.fr</t>
  </si>
  <si>
    <t>pharmacien.mssante.fr/medecin.mssante.fr/lifen.mssante.fr/interop-mssante.apicrypt.org</t>
  </si>
  <si>
    <t>lhopitalnordouest.mssante.fr/hopital-beaujeu.aura.mssante.fr/hno.mssante.fr/aura.mssante.fr</t>
  </si>
  <si>
    <t>pro.mssante.fr/medecin.mssante.fr/lifen.mssante.fr/for.mssante.fr/cgm.mssante.fr/almaviva-sante.mssante.fr</t>
  </si>
  <si>
    <t>sage-femme.mssante.fr/pro.mssante.fr/noalys.mssante.fr/natecia.aura.mssante.fr/medecin.mssante.fr/lifen.mssante.fr/enovacom.mssante.fr/cgm.mssante.fr/aura.mssante.fr</t>
  </si>
  <si>
    <t>#VALEURMULTI</t>
  </si>
  <si>
    <t>lorraine.mssante.fr/grand-est.mssante.fr</t>
  </si>
  <si>
    <t>ASSOCIATION LA SAUVEGARDE 69</t>
  </si>
  <si>
    <t>sauvegarde69.aura.mssante.fr/lifen.mssante.fr/cgm.mssante.fr/aura.mssante.fr</t>
  </si>
  <si>
    <t>690791686</t>
  </si>
  <si>
    <t>nephrocare.mssante.fr/medecin.mssante.fr/lifen.mssante.fr/ch-aix.mssante.fr/association-dialyse-varoise.mssante.fr</t>
  </si>
  <si>
    <t>infirmier.mssante.fr/adh-asso.mssante.fr</t>
  </si>
  <si>
    <t>cd66.mssante.fr</t>
  </si>
  <si>
    <t>adh-asso.mssante.fr</t>
  </si>
  <si>
    <t>pro.mssante.fr/medecin.mssante.fr/lifen.mssante.fr/lescadieres.mssante.fr/interop-mssante.apicrypt.org/infirmier.mssante.fr/fondationdiaconesses.mssante.fr/ehpadmontvaillant.mssante.fr/ehpadlescistes.mssante.fr/cgm.mssante.fr/aura.mssante.fr</t>
  </si>
  <si>
    <t>softwaymedical.mssante.fr/pro.mssante.fr/na.mssante.fr/medecin.mssante.fr/infirmier.mssante.fr/aquitaine.mssante.fr</t>
  </si>
  <si>
    <t>social.oc.mssante.fr/sage-femme.oc.mssante.fr/sage-femme.mssante.fr/ramsaygds.mssante.fr/pro.oc.mssante.fr/pro.mssante.fr/medecin.oc.mssante.fr/medecin.mssante.fr/medecin.mp.mssante.fr/lifen.mssante.fr/interop-mssante.apicrypt.org/infirmier.oc.mssante.fr/infirmier.mssante.fr/had-du-gers.mssante.fr/ch-villefranche-rouergue.mssante.fr/chu-toulouse.mssante.fr/ch-auch.mssante.fr/cgm.mssante.fr/aura.mssante.fr/aub.mssante.fr/#</t>
  </si>
  <si>
    <t>pro.mssante.fr/chldb.mssante.fr/aura.mssante.fr</t>
  </si>
  <si>
    <t>sage-femme.mssante.fr/pro.mssante.fr/msa.mssante.fr/medecin.mssante.fr/lifen.mssante.fr/interop-mssante.apicrypt.org/infirmier.mssante.fr/ch-vienne.mssante.fr/chu-limoges.mssante.fr/chu-clermontferrand.aura.mssante.fr/chu-besancon.mssante.fr/ch-roanne.aura.mssante.fr/chorus.mssante.fr/ch-moulins-yzeure.mssante.fr/chirurgien-dentiste.mssante.fr/chicas-gap.mssante.fr/cgm.mssante.fr/aura.mssante.fr/#</t>
  </si>
  <si>
    <t>LIFEN/MAILIZ/CHU DE NANTES</t>
  </si>
  <si>
    <t>ugecam-alsace.mssante.fr/pro.mssante.fr/orpea.mssante.fr/masseur-kinesitherapeute.mssante.fr/infirmier.mssante.fr/chu-besancon.mssante.fr/arfp.asso.mssante.fr</t>
  </si>
  <si>
    <t>pro.mssante.fr/paca.mssante.fr/medecin.mssante.fr/interop-mssante.apicrypt.org/infirmier.mssante.fr/ch-pierrefeu.mssante.fr/chicas-gap.mssante.fr/ch-draguignan.mssante.fr/cgm.mssante.fr/aura.mssante.fr</t>
  </si>
  <si>
    <t>lifen.mssante.fr/inicea.mssante.fr</t>
  </si>
  <si>
    <t>lifen.mssante.fr/infirmier.mssante.fr/enovacom.mssante.fr</t>
  </si>
  <si>
    <t>infirmier.oc.mssante.fr/clinique-relais.mssante.fr</t>
  </si>
  <si>
    <t>paca.mssante.fr/medecin.mssante.fr/infirmier.mssante.fr/esperels.mssante.fr/enovacom.mssante.fr/cliniquelesesperels.mssante.fr</t>
  </si>
  <si>
    <t>ugecam-centre.cnamts.mssante.fr/medecin.mssante.fr/masseur-kinesitherapeute.mssante.fr/lifen.mssante.fr/les3soleils.mssante.fr/infirmier.mssante.fr/cgm.mssante.fr/aura.mssante.fr/3soleils.mssante.fr/#</t>
  </si>
  <si>
    <t>pro.mssante.fr/lifen.mssante.fr/lesdentellieres.elsan.mssante.fr/interop-mssante.apicrypt.org</t>
  </si>
  <si>
    <t>notredame.elsan.mssante.fr/medecin.mssante.fr/lifen.mssante.fr/interop-mssante.apicrypt.org/infirmier.mssante.fr/chr-metz-thionville.mssante.fr/cgm.mssante.fr</t>
  </si>
  <si>
    <t>pro.mssante.fr/pdl.mssante.fr/infirmier.mssante.fr/esantepdl.mssante.fr/cliniquemutualisteestuaire.mssante.fr/chu-nantes.mssante.fr/asso-prh.mssante.fr</t>
  </si>
  <si>
    <t>pro.mssante.fr/medecin.mssante.fr/lifen.mssante.fr/interop-mssante.apicrypt.org/infirmier.mssante.fr/cmpr.mssante.fr/ch-flers.mssante.fr</t>
  </si>
  <si>
    <t>ramsaygds.mssante.fr/medecin.mssante.fr/croix-rouge.mssante.fr/cgm.mssante.fr</t>
  </si>
  <si>
    <t>pro.mssante.fr/lifen.mssante.fr/korian.mssante.fr/inicea.mssante.fr/infirmier.mssante.fr/aura.mssante.fr</t>
  </si>
  <si>
    <t>pro.mssante.fr/masseur-kinesitherapeute.mssante.fr/korian.mssante.fr/inicea.mssante.fr/aura.mssante.fr</t>
  </si>
  <si>
    <t>ENOVACOM/MAILIZ/LIFEN</t>
  </si>
  <si>
    <t>medecin.mssante.fr/calme.mssante.fr</t>
  </si>
  <si>
    <t>lifen.mssante.fr/infirmier.mssante.fr/adh-asso.mssante.fr</t>
  </si>
  <si>
    <t>cmgr.aura.mssante.fr/aura.mssante.fr</t>
  </si>
  <si>
    <t>silpc.mssante.fr/medecin.mssante.fr/limousin.mssante.fr/infirmier.mssante.fr/chorus.mssante.fr/chg-cornil.mssante.fr</t>
  </si>
  <si>
    <t>hopital-dubettier.aura.mssante.fr/aura.mssante.fr</t>
  </si>
  <si>
    <t>medecin.mssante.fr/lifen.mssante.fr/infirmier.mssante.fr/almaviva-sante.mssante.fr</t>
  </si>
  <si>
    <t>pro.mssante.fr/medecin.mssante.fr/lifen.mssante.fr/interop-mssante.apicrypt.org/almaviva-sante.mssante.fr</t>
  </si>
  <si>
    <t>medecin.mssante.fr/interop-mssante.apicrypt.org/infirmier.mssante.fr/aura.mssante.fr</t>
  </si>
  <si>
    <t>unisante.mssante.fr/uneos.mssante.fr/pro.mssante.fr/medecin.mssante.fr/lifen.mssante.fr/enovacom.mssante.fr/cgm.mssante.fr</t>
  </si>
  <si>
    <t>masseur-kinesitherapeute.mssante.fr/chu-nice.mssante.fr</t>
  </si>
  <si>
    <t>MAILIZ/CHU DE NICE</t>
  </si>
  <si>
    <t>medecin.mssante.fr/lifen.mssante.fr/infirmier.mssante.fr/gustaveroussy.mssante.fr/aura.mssante.fr/aphp.mssante.fr/#</t>
  </si>
  <si>
    <t>INSTITUT DE CANCEROLOGIE DE STRASBOURG EUROPE (ICANS)</t>
  </si>
  <si>
    <t>icans.mssante.fr</t>
  </si>
  <si>
    <t>670016914</t>
  </si>
  <si>
    <t>lifen.mssante.fr/icans.mssante.fr</t>
  </si>
  <si>
    <t>670020098</t>
  </si>
  <si>
    <t>pc.mssante.fr/lifen.mssante.fr/korian.mssante.fr/inicea.mssante.fr/centre-clinical.mssante.fr</t>
  </si>
  <si>
    <t>paca.mssante.fr/medecin.mssante.fr/infirmier.mssante.fr/expertis.mssante.fr/enovacom.mssante.fr/chenaie.mssante.fr/cgm.mssante.fr</t>
  </si>
  <si>
    <t>pro.mssante.fr/orpea.mssante.fr/medecin.mssante.fr/cgm.mssante.fr/aura.mssante.fr</t>
  </si>
  <si>
    <t>sage-femme.mssante.fr/pro.mssante.fr/polesantesaintjean.mssante.fr/paca.mssante.fr/medecin.mssante.fr/lifen.mssante.fr/interop-mssante.apicrypt.org/infirmier.mssante.fr/enovacom.mssante.fr/chu-nice.mssante.fr/ch-cannes.mssante.fr/ch-antibes.mssante.fr/cgm.mssante.fr/cal.mssante.fr/aura.mssante.fr</t>
  </si>
  <si>
    <t>ste-isabelle.mssante.fr/pauchet.mssante.fr/medecin.mssante.fr/interop-mssante.apicrypt.org/infirmier.mssante.fr</t>
  </si>
  <si>
    <t>pro.mssante.fr/medecin.mssante.fr/infirmier.mssante.fr/cgm.mssante.fr/aura.mssante.fr/ahs-sarthe.mssante.fr</t>
  </si>
  <si>
    <t>ssa.mssante.fr/pro.mssante.fr/masseur-kinesitherapeute.mssante.fr/korian.mssante.fr/inicea.mssante.fr/cgm.mssante.fr/aura.mssante.fr/#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</si>
  <si>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</si>
  <si>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</si>
  <si>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</si>
  <si>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</si>
  <si>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</si>
  <si>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</si>
  <si>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</si>
  <si>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</si>
  <si>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</si>
  <si>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</si>
  <si>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</si>
  <si>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</si>
  <si>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</si>
  <si>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</si>
  <si>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</si>
  <si>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</si>
  <si>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</si>
  <si>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</si>
  <si>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</si>
  <si>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</si>
  <si>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</si>
  <si>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</si>
  <si>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</si>
  <si>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</si>
  <si>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</si>
  <si>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</si>
  <si>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</si>
  <si>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</si>
  <si>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</si>
  <si>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</si>
  <si>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</si>
  <si>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</si>
  <si>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</si>
  <si>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</si>
  <si>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</si>
  <si>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</si>
  <si>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</si>
  <si>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</si>
  <si>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</si>
  <si>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</si>
  <si>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</si>
  <si>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</si>
  <si>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</si>
  <si>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</si>
  <si>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</si>
  <si>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</si>
  <si>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</si>
  <si>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</si>
  <si>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</si>
  <si>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</si>
  <si>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</si>
  <si>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</si>
  <si>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</si>
  <si>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</si>
  <si>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</si>
  <si>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</si>
  <si>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</si>
  <si>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</si>
  <si>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</si>
  <si>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</si>
  <si>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</si>
  <si>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</si>
  <si>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</si>
  <si>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</si>
  <si>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</si>
  <si>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</si>
  <si>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</si>
  <si>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</si>
  <si>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</si>
  <si>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</si>
  <si>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</si>
  <si>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</si>
  <si>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</si>
  <si>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</si>
  <si>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</si>
  <si>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</si>
  <si>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</si>
  <si>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</si>
  <si>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</si>
  <si>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</si>
  <si>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</si>
  <si>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</si>
  <si>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</si>
  <si>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</si>
  <si>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</si>
  <si>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</si>
  <si>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nepale.mssante.fr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</si>
  <si>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</si>
  <si>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</si>
  <si>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</si>
  <si>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</si>
  <si>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</si>
  <si>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</si>
  <si>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</si>
  <si>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</si>
  <si>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</si>
  <si>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</si>
  <si>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</si>
  <si>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</si>
  <si>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</si>
  <si>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</si>
  <si>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</si>
  <si>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</si>
  <si>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</si>
  <si>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</si>
  <si>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</si>
  <si>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</si>
  <si>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</si>
  <si>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</si>
  <si>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</si>
  <si>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</si>
  <si>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</si>
  <si>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</si>
  <si>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</si>
  <si>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</si>
  <si>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</si>
  <si>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</si>
  <si>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</si>
  <si>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</si>
  <si>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</si>
  <si>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</si>
  <si>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</si>
  <si>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</si>
  <si>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</si>
  <si>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</si>
  <si>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</si>
  <si>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</si>
  <si>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</si>
  <si>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</si>
  <si>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</si>
  <si>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</si>
  <si>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</si>
  <si>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</si>
  <si>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</si>
  <si>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</si>
  <si>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</si>
  <si>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</si>
  <si>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</si>
  <si>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</si>
  <si>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</si>
  <si>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</si>
  <si>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</si>
  <si>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</si>
  <si>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</si>
  <si>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</si>
  <si>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</si>
  <si>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</si>
  <si>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</si>
  <si>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</si>
  <si>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</si>
  <si>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</si>
  <si>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</si>
  <si>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</si>
  <si>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</si>
  <si>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</si>
  <si>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</si>
  <si>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</si>
  <si>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</si>
  <si>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</si>
  <si>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</si>
  <si>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</si>
  <si>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</si>
  <si>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</si>
  <si>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</si>
  <si>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</si>
  <si>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</si>
  <si>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</si>
  <si>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</si>
  <si>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</si>
  <si>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</si>
  <si>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</si>
  <si>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</si>
  <si>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</si>
  <si>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</si>
  <si>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</si>
  <si>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</si>
  <si>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</si>
  <si>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</si>
  <si>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</si>
  <si>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</si>
  <si>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</si>
  <si>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</si>
  <si>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</si>
  <si>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</si>
  <si>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</si>
  <si>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</si>
  <si>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</si>
  <si>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</si>
  <si>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</si>
  <si>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</si>
  <si>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</si>
  <si>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</si>
  <si>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</si>
  <si>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</si>
  <si>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</si>
  <si>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</si>
  <si>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</si>
  <si>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</si>
  <si>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</si>
  <si>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</si>
  <si>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</si>
  <si>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</si>
  <si>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</si>
  <si>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</si>
  <si>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</si>
  <si>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</si>
  <si>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</si>
  <si>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</si>
  <si>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</si>
  <si>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</si>
  <si>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</si>
  <si>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</si>
  <si>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</si>
  <si>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</si>
  <si>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</si>
  <si>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</si>
  <si>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</si>
  <si>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</si>
  <si>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</si>
  <si>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</si>
  <si>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</si>
  <si>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</si>
  <si>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</si>
  <si>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</si>
  <si>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</si>
  <si>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</si>
  <si>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</si>
  <si>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</si>
  <si>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</si>
  <si>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</si>
  <si>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</si>
  <si>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</si>
  <si>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</si>
  <si>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</si>
  <si>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</si>
  <si>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</si>
  <si>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</si>
  <si>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</si>
  <si>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</si>
  <si>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</si>
  <si>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</si>
  <si>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</si>
  <si>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</si>
  <si>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</si>
  <si>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</si>
  <si>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</si>
  <si>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</si>
  <si>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</si>
  <si>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</si>
  <si>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</si>
  <si>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</si>
  <si>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</si>
  <si>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</si>
  <si>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</si>
  <si>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</si>
  <si>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</si>
  <si>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</si>
  <si>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</si>
  <si>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</si>
  <si>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</si>
  <si>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</si>
  <si>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</si>
  <si>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</si>
  <si>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</si>
  <si>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</si>
  <si>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</si>
  <si>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</si>
  <si>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</si>
  <si>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</si>
  <si>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</si>
  <si>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</si>
  <si>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</si>
  <si>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</si>
  <si>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</si>
  <si>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</si>
  <si>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</si>
  <si>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</si>
  <si>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</si>
  <si>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</si>
  <si>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</si>
  <si>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</si>
  <si>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</si>
  <si>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</si>
  <si>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</si>
  <si>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</si>
  <si>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</si>
  <si>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</si>
  <si>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</si>
  <si>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</si>
  <si>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</si>
  <si>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</si>
  <si>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</si>
  <si>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</si>
  <si>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</si>
  <si>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</si>
  <si>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</si>
  <si>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</si>
  <si>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</si>
  <si>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</si>
  <si>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</si>
  <si>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</si>
  <si>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</si>
  <si>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</si>
  <si>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</si>
  <si>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</si>
  <si>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</si>
  <si>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</si>
  <si>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</si>
  <si>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</si>
  <si>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</si>
  <si>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</si>
  <si>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</si>
  <si>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</si>
  <si>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</si>
  <si>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</si>
  <si>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</si>
  <si>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</si>
  <si>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</si>
  <si>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</si>
  <si>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</si>
  <si>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</si>
  <si>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</si>
  <si>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</si>
  <si>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</si>
  <si>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</si>
  <si>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</si>
  <si>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</si>
  <si>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</si>
  <si>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</si>
  <si>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</si>
  <si>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</si>
  <si>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</si>
  <si>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lifen.mssante.fr/infirmier.mssante.fr/hstv.mssante.fr/bretagne.mssante.fr/aub.mssante.fr</t>
  </si>
  <si>
    <t>oi.mssante.fr/echo-sante.mssante.fr/aurar.mssante.fr</t>
  </si>
  <si>
    <t>medecin.mssante.fr/iop.mssante.fr</t>
  </si>
  <si>
    <t>MAILIZ/ADISTA</t>
  </si>
  <si>
    <t>santnet.mssante.fr/medecin.mssante.fr/lifen.mssante.fr/kantys-atlantis.mssante.fr/cgm.mssante.fr</t>
  </si>
  <si>
    <t>infirmier.mssante.fr/cgm.mssante.fr/centre-bazire.aura.mssante.fr/aura.mssante.fr</t>
  </si>
  <si>
    <t>medecin.oc.mssante.fr/medecin.mp.mssante.fr/hopital-joseph-ducuing.mssante.fr/cgm.mssante.fr</t>
  </si>
  <si>
    <t>vyv3.mssante.fr/pro.mssante.fr/medecin.mssante.fr/masseur-kinesitherapeute.mssante.fr/lifen.mssante.fr/infirmier.mssante.fr/esantepdl.mssante.fr/ch-hautanjou.mssante.fr/cgm.mssante.fr</t>
  </si>
  <si>
    <t>infirmier.mssante.fr/aural.mssante.fr</t>
  </si>
  <si>
    <t>MAILIZ/AURAL</t>
  </si>
  <si>
    <t>lifen.mssante.fr/infirmier.mssante.fr/echo-sante.mssante.fr/ch-hautanjou.mssante.fr/ahnac.mssante.fr</t>
  </si>
  <si>
    <t>pro.mssante.fr/pharmacien.mssante.fr/medecin.mssante.fr/lifen.mssante.fr/interop-mssante.apicrypt.org/infirmier.mssante.fr/fhm.mssante.fr/ch-falaise.mssante.fr/cgm.mssante.fr/aphp.mssante.fr</t>
  </si>
  <si>
    <t>sante-grand-est.mssante.fr/pro.mssante.fr/interop-mssante.apicrypt.org</t>
  </si>
  <si>
    <t>regiongrandest.mssante.fr/pro.mssante.fr/orthophoniste.mssante.fr/medecin.mssante.fr/lifen.mssante.fr/interop-mssante.apicrypt.org/infirmier.mssante.fr/grand-est.mssante.fr/ch-rouffach.mssante.fr/ch-erstein.mssante.fr/ch-colmar.mssante.fr/cgm.mssante.fr/aura.mssante.fr</t>
  </si>
  <si>
    <t>sage-femme.mssante.fr/pro.mssante.fr/na.mssante.fr/medecin.mssante.fr/masseur-kinesitherapeute.mssante.fr/lifen.mssante.fr/infirmier.mssante.fr/chpyr.mssante.fr/ch-orthez.mssante.fr/ch-larochelle.mssante.fr/ch-dax.mssante.fr/cgm.mssante.fr/aura.mssante.fr/aquitaine.mssante.fr</t>
  </si>
  <si>
    <t>pro.mssante.fr/medecin.mssante.fr/interop-mssante.apicrypt.org/chba.mssante.fr/cgm.mssante.fr/bretagne.mssante.fr/aura.mssante.fr</t>
  </si>
  <si>
    <t>infirmier.guyane.mssante.fr/hpsp.mssante.fr</t>
  </si>
  <si>
    <t>pro.oc.mssante.fr/pro.mssante.fr/medecin.mssante.fr/lifen.mssante.fr/infirmier.mssante.fr/cmc-aurillac.elsan.mssante.fr/ch-vienne.mssante.fr/ch-aurillac.mssante.fr/cgm.mssante.fr/aura.mssante.fr/#</t>
  </si>
  <si>
    <t>infirmier.mssante.fr/ch-murat.aura.mssante.fr/cgm.mssante.fr/aura.mssante.fr</t>
  </si>
  <si>
    <t>medecin.mssante.fr/interop-mssante.apicrypt.org/hopital-sully.mssante.fr/ch-sully-sur-loire.mssante.fr</t>
  </si>
  <si>
    <t>social.oc.mssante.fr/medecin.mssante.fr/lifen.mssante.fr/infirmier.mssante.fr/ch-muret.mssante.fr/aura.mssante.fr</t>
  </si>
  <si>
    <t>pro.mssante.fr/medecin.mssante.fr/infirmier.mssante.fr/epsm-al.mssante.fr/ch-somain.mssante.fr/chsa.mssante.fr/cgm.mssante.fr/aura.mssante.fr</t>
  </si>
  <si>
    <t>pro.mssante.fr/medecin.mssante.fr/lifen.mssante.fr/interop-mssante.apicrypt.org/infirmier.mssante.fr/clinique-saintomer.elsan.mssante.fr/cgm.mssante.fr</t>
  </si>
  <si>
    <t>pro.mssante.fr/medecin.mssante.fr/lifen.mssante.fr/infirmier.mssante.fr/cgm.mssante.fr</t>
  </si>
  <si>
    <t>pro.mssante.fr/medecin.mssante.fr/lifen.mssante.fr/infirmier.mssante.fr/clinique-abbaye-fecamp.mssante.fr/ch-havre.mssante.fr/cgm.mssante.fr</t>
  </si>
  <si>
    <t>pro.mssante.fr/paca.mssante.fr/medecin.mssante.fr/lifen.mssante.fr/infirmier.mssante.fr/almaviva-sante.mssante.fr</t>
  </si>
  <si>
    <t>sage-femme.mssante.fr/lifen.mssante.fr/infirmier.mssante.fr/almaviva-sante.mssante.fr</t>
  </si>
  <si>
    <t>orpea.mssante.fr/lifen.mssante.fr/infirmier.mssante.fr/aura.mssante.fr/aphp.mssante.fr</t>
  </si>
  <si>
    <t>vivalto-sante.mssante.fr/medecin.mssante.fr/lifen.mssante.fr/infirmier.mssante.fr/esante-bfc.mssante.fr</t>
  </si>
  <si>
    <t>medecin.mssante.fr/lifen.mssante.fr/infirmier.mssante.fr/clinique-angelus.mssante.fr/aura.mssante.fr</t>
  </si>
  <si>
    <t>ramsaygds.mssante.fr/pro.mssante.fr/paca.mssante.fr/medecin.mssante.fr/masseur-kinesitherapeute.mssante.fr/infirmier.mssante.fr/clinique-laphoceanne.mssante.fr/cgm.mssante.fr/#</t>
  </si>
  <si>
    <t>guadeloupe.mssante.fr/clinique-laviolette.mssante.fr</t>
  </si>
  <si>
    <t>ssa.mssante.fr/pro.mssante.fr/orpea.mssante.fr/medecin.mssante.fr/chicas-gap.mssante.fr</t>
  </si>
  <si>
    <t>medecin.mssante.fr/lifen.mssante.fr/interop-mssante.apicrypt.org/coth.mssante.fr/cgm.mssante.fr</t>
  </si>
  <si>
    <t>clinique-ouestlyonnais.aura.mssante.fr/aura.mssante.fr</t>
  </si>
  <si>
    <t>ssa.mssante.fr/pro.mssante.fr/paca.mssante.fr/medecin.mssante.fr/lifen.mssante.fr/interop-mssante.apicrypt.org/infirmier.mssante.fr/clinique-saintmichel.elsan.mssante.fr/chu-brest.mssante.fr/cgm.mssante.fr/#</t>
  </si>
  <si>
    <t>polyclinique-poitiers.elsan.mssante.fr/pc.mssante.fr/masseur-kinesitherapeute.mssante.fr/lifen.mssante.fr/cgm.mssante.fr</t>
  </si>
  <si>
    <t>pro.oc.mssante.fr/masseur-kinesitherapeute.oc.mssante.fr/aura.mssante.fr/a2lfs.mssante.fr</t>
  </si>
  <si>
    <t>orthophoniste.mssante.fr/na.mssante.fr/lifen.mssante.fr</t>
  </si>
  <si>
    <t>MAILIZ/GRADES ESEA NOUVELLE-AQUITAINE/LIFEN</t>
  </si>
  <si>
    <t>pro.mssante.fr/paca.mssante.fr/masseur-kinesitherapeute.mssante.fr/crfndbv.mssante.fr/chorus.mssante.fr</t>
  </si>
  <si>
    <t>pro.mssante.fr/medecin.mssante.fr/aura.mssante.fr</t>
  </si>
  <si>
    <t>pro.mssante.fr/orpea.mssante.fr/medecin.mssante.fr/masseur-kinesitherapeute.mssante.fr/korian.mssante.fr/inicea.mssante.fr/cgm.mssante.fr</t>
  </si>
  <si>
    <t>mgen.mssante.fr/medecin.mssante.fr/cgm.mssante.fr/aura.mssante.fr</t>
  </si>
  <si>
    <t>pro.mssante.fr/paca.mssante.fr/medecin.mssante.fr/masseur-kinesitherapeute.mssante.fr/korian.mssante.fr/inicea.mssante.fr/infirmier.mssante.fr</t>
  </si>
  <si>
    <t>pro.mssante.fr/medecin.mssante.fr/lifen.mssante.fr/interop-mssante.apicrypt.org/enovacom.mssante.fr/clinique-libourne.mssante.fr/ch-libourne.mssante.fr/cgm.mssante.fr</t>
  </si>
  <si>
    <t>oikia.aura.mssante.fr/aura.mssante.fr/allp.aura.mssante.fr</t>
  </si>
  <si>
    <t>medecin.mssante.fr/lifen.mssante.fr/infirmier.mssante.fr/had-aurasante.mssante.fr/aura.mssante.fr/aub.mssante.fr</t>
  </si>
  <si>
    <t>rainbow-sante.mssante.fr/medecin.mssante.fr/lifen.mssante.fr/cgm.mssante.fr</t>
  </si>
  <si>
    <t>pro.oc.mssante.fr/infirmier.oc.mssante.fr/hadfrance.mssante.fr/aura.mssante.fr</t>
  </si>
  <si>
    <t>na.mssante.fr/limousin.mssante.fr/interop-mssante.apicrypt.org/cgm.mssante.fr/aura.mssante.fr</t>
  </si>
  <si>
    <t>ramsaygds.mssante.fr/pro.mssante.fr/medecin.mssante.fr/lifen.mssante.fr/hopitalporteverte.mssante.fr/hopitaleuropeendeparis.mssante.fr/aura.mssante.fr</t>
  </si>
  <si>
    <t>masseur-kinesitherapeute.mssante.fr/fondationdiaconesses.mssante.fr/cgm.mssante.fr</t>
  </si>
  <si>
    <t>pharmacien.mssante.fr/interop-mssante.apicrypt.org/infirmier.mssante.fr/ch-lagrafenbourg.mssante.fr/cgm.mssante.fr</t>
  </si>
  <si>
    <t>pro.mssante.fr/medecin.mssante.fr/interop-mssante.apicrypt.org/infirmier.mssante.fr/chorus.mssante.fr/ch-aiguilles.mssante.fr</t>
  </si>
  <si>
    <t>infirmier.mssante.fr/hl-boen.aura.mssante.fr/cgm.mssante.fr/aura.mssante.fr</t>
  </si>
  <si>
    <t>pro.mssante.fr/masseur-kinesitherapeute.mssante.fr/lifen.mssante.fr/infirmier.mssante.fr/ch-carentan.mssante.fr</t>
  </si>
  <si>
    <t>medecin.mssante.fr/masseur-kinesitherapeute.mssante.fr/lifen.mssante.fr/infirmier.mssante.fr/hl-erstein.mssante.fr/ch-erstein.mssante.fr/cgm.mssante.fr/bretagne.mssante.fr</t>
  </si>
  <si>
    <t>pro.mssante.fr/ch-munster.mssante.fr</t>
  </si>
  <si>
    <t>paca.mssante.fr/medecin.mssante.fr/aura.mssante.fr</t>
  </si>
  <si>
    <t>pro.mssante.fr/medecin.mssante.fr/infirmier.mssante.fr/chu-lyon.aura.mssante.fr/aura.mssante.fr</t>
  </si>
  <si>
    <t>vivalto-sante.mssante.fr/pro.mssante.fr/miotte.mssante.fr/medecin.mssante.fr/lifen.mssante.fr/interop-mssante.apicrypt.org/infirmier.mssante.fr/hnfc.mssante.fr/clinique-miotte.mssante.fr/chu-besancon.mssante.fr/cgm.mssante.fr</t>
  </si>
  <si>
    <t>pro.mssante.fr/croix-rouge.mssante.fr/cgm.mssante.fr</t>
  </si>
  <si>
    <t>medecin.mssante.fr/lifen.mssante.fr/infirmier.mssante.fr/hstv.mssante.fr/bretagne.mssante.fr</t>
  </si>
  <si>
    <t>na.mssante.fr/medecin.mssante.fr/maisondesantelespins.mssante.fr/infirmier.mssante.fr/ch-eygurande.mssante.fr/cgm.mssante.fr/aquitaine.mssante.fr</t>
  </si>
  <si>
    <t>pc.mssante.fr/korian.mssante.fr/inicea.mssante.fr/infirmier.mssante.fr/cgm.mssante.fr/aura.mssante.fr</t>
  </si>
  <si>
    <t>orthophoniste.mssante.fr/orpea.mssante.fr/aquitaine.mssante.fr</t>
  </si>
  <si>
    <t>vivalto-sante.mssante.fr/medecin.mssante.fr/masseur-kinesitherapeute.mssante.fr/lifen.mssante.fr/interop-mssante.apicrypt.org/infirmier.mssante.fr/ghsa.mssante.fr/cgm.mssante.fr</t>
  </si>
  <si>
    <t>pro.mssante.fr/medecin.mssante.fr/lifen.mssante.fr/infirmier.mssante.fr/cgm.mssante.fr/aura.mssante.fr/ahnac.mssante.fr</t>
  </si>
  <si>
    <t>ssa.mssante.fr/pro.mssante.fr/paca.mssante.fr/medecin.mssante.fr/malartic.mssante.fr/lifen.mssante.fr/interop-mssante.apicrypt.org/infirmier.mssante.fr/cgm.mssante.fr/aura.mssante.fr/#</t>
  </si>
  <si>
    <t>pedicure-podologue.mssante.fr/medecin.mssante.fr/masseur-kinesitherapeute.mssante.fr/lifen.mssante.fr/interop-mssante.apicrypt.org/cgm.mssante.fr/aura.mssante.fr/ahnac.mssante.fr</t>
  </si>
  <si>
    <t>polyclinique-sainte-barbe.mssante.fr/medecin.oc.mssante.fr/medecin.mssante.fr/masseur-kinesitherapeute.oc.mssante.fr/infirmier.oc.mssante.fr/enovacom.mssante.fr/dieteticien.oc.mssante.fr/cgm.mssante.fr</t>
  </si>
  <si>
    <t>pro.mssante.fr/na.mssante.fr/medecin.mssante.fr/lifen.mssante.fr/infirmier.mssante.fr/coulomme.mssante.fr/btprms.mssante.fr/aura.mssante.fr/aquitaine.mssante.fr</t>
  </si>
  <si>
    <t>orpea.mssante.fr/medecin.mssante.fr/fidev.mssante.fr/fidev.aura.mssante.fr/aura.mssante.fr</t>
  </si>
  <si>
    <t>pro.mssante.fr/lp-lh.mssante.fr</t>
  </si>
  <si>
    <t>pauchet.mssante.fr/masseur-kinesitherapeute.mssante.fr</t>
  </si>
  <si>
    <t>medecin.mssante.fr/masseur-kinesitherapeute.oc.mssante.fr/dieteticien.oc.mssante.fr/a2lfs.mssante.fr</t>
  </si>
  <si>
    <t>ssa.mssante.fr/paca.mssante.fr/medecin.mssante.fr/lifen.mssante.fr/interop-mssante.apicrypt.org/infirmier.mssante.fr/clinique-synergia.mssante.fr/chr-metz-thionville.mssante.fr/cgm.mssante.fr/aura.mssante.fr</t>
  </si>
  <si>
    <t>lad.mssante.fr/cgm.mssante.fr</t>
  </si>
  <si>
    <t>santelysbfc.mssante.fr/pro.mssante.fr/infirmier.mssante.fr</t>
  </si>
  <si>
    <t>Soit 93,1%</t>
  </si>
  <si>
    <t>lifen.mssante.fr/ladapt.mssante.fr</t>
  </si>
  <si>
    <t>pc.mssante.fr/medecin.mssante.fr/interop-mssante.apicrypt.org</t>
  </si>
  <si>
    <t>pauchet.mssante.fr/medecin.mssante.fr/lifen.mssante.fr/interop-mssante.apicrypt.org</t>
  </si>
  <si>
    <t>ugecam-pacac.mssante.fr/masseur-kinesitherapeute.mssante.fr/infirmier.mssante.fr</t>
  </si>
  <si>
    <t>lifen.mssante.fr/gcc.elsan.mssante.fr</t>
  </si>
  <si>
    <t>gcl.elsan.mssante.fr</t>
  </si>
  <si>
    <t>lifen.mssante.fr/groupesaintgatien.mssante.fr</t>
  </si>
  <si>
    <t>770000289</t>
  </si>
  <si>
    <t>LIFEN/WRAPTOR LABORATORIES</t>
  </si>
  <si>
    <t>060000361</t>
  </si>
  <si>
    <t>interop-mssante.apicrypt.org/infirmier.mssante.fr/ch-saintvaleryencaux.mssante.fr</t>
  </si>
  <si>
    <t>medecin.mssante.fr/lifen.mssante.fr/btprms.mssante.fr/aquitaine.mssante.fr</t>
  </si>
  <si>
    <t>pro.mssante.fr/plein-soleil.mssante.fr/interop-mssante.apicrypt.org</t>
  </si>
  <si>
    <t>aoapar.mssante.fr</t>
  </si>
  <si>
    <t>m2adacne.mssante.fr</t>
  </si>
  <si>
    <t>cpts.auxoismorvan.mssante.fr</t>
  </si>
  <si>
    <t>280000852</t>
  </si>
  <si>
    <t>pro.oc.mssante.fr/oc.mssante.fr/lifen.mssante.fr/infirmier.mssante.fr</t>
  </si>
  <si>
    <t>CENTRE AQUITAIN DIALYSE DOMICILE- CA3D</t>
  </si>
  <si>
    <t>vivalto-sante.mssante.fr/lifen.mssante.fr</t>
  </si>
  <si>
    <t>CENTRE D'HEMODIALYSE DE L'ARCHETTE</t>
  </si>
  <si>
    <t>450001466</t>
  </si>
  <si>
    <t>lifen.mssante.fr/infirmier.mssante.fr/hpsm.elsan.mssante.fr/aura.mssante.fr</t>
  </si>
  <si>
    <t>pro.mssante.fr/medecin.mssante.fr/lifen.mssante.fr/interop-mssante.apicrypt.org/infirmier.mssante.fr/ch-langres.mssante.fr/cgm.mssante.fr/aura.mssante.fr</t>
  </si>
  <si>
    <t>pro.mssante.fr/medecin.mssante.fr/lifen.mssante.fr/interop-mssante.apicrypt.org/infirmier.mssante.fr/ch-douarnenez.mssante.fr/ch-centre-bretagne.mssante.fr/cgm.mssante.fr/bretagne.mssante.fr/aura.mssante.fr</t>
  </si>
  <si>
    <t>pro.mssante.fr/medecin.mssante.fr/masseur-kinesitherapeute.mssante.fr/lifen.mssante.fr/interop-mssante.apicrypt.org/infirmier.mssante.fr/hospiville.mssante.fr/ch-saintcalais.mssante.fr/ch-laferte-bernard.mssante.fr/chirurgien-dentiste.mssante.fr/ch-cholet.mssante.fr/cgm.mssante.fr/aura.mssante.fr</t>
  </si>
  <si>
    <t>ramsaygds.mssante.fr/pro.mssante.fr/medecin.mssante.fr/lifen.mssante.fr/interop-mssante.apicrypt.org/infirmier.mssante.fr/ghsif.mssante.fr/ch-provins.mssante.fr/ch-montlucon.mssante.fr/ch-laon.mssante.fr/cgm.mssante.fr/aura.mssante.fr</t>
  </si>
  <si>
    <t>pro.oc.mssante.fr/pro.mssante.fr/orthophoniste.oc.mssante.fr/medecin.oc.mssante.fr/medecin.mp.mssante.fr/lifen.mssante.fr/interop-mssante.apicrypt.org/infirmier.mssante.fr/ch-limouxquillan.mssante.fr/cgm.mssante.fr/aura.mssante.fr/#</t>
  </si>
  <si>
    <t>medecin.mssante.fr/lifen.mssante.fr/infirmier.mssante.fr/chu-nantes.mssante.fr</t>
  </si>
  <si>
    <t>pro.mssante.fr/lifen.mssante.fr/interop-mssante.apicrypt.org/infirmier.mssante.fr/ehpad-avallon.mssante.fr/cgm.mssante.fr</t>
  </si>
  <si>
    <t>pro.mssante.fr/infirmier.mssante.fr/ch-billom.aura.mssante.fr/aura.mssante.fr</t>
  </si>
  <si>
    <t>medecin.mssante.fr/lifen.mssante.fr/infirmier.mssante.fr/ghtnievre.mssante.fr/cgm.mssante.fr/aura.mssante.fr</t>
  </si>
  <si>
    <t>pro.mssante.fr/medecin.mssante.fr/masseur-kinesitherapeute.mssante.fr/lifen.mssante.fr/infirmier.mssante.fr/ght-unyon.mssante.fr/ehpad-ch-tonnerre.mssante.fr/chirurgien-dentiste.mssante.fr/ch-gray.mssante.fr/cgm.mssante.fr/aura.mssante.fr</t>
  </si>
  <si>
    <t>pro.mssante.fr/lifen.mssante.fr/clinalliance-smr.mssante.fr/#</t>
  </si>
  <si>
    <t>masseur-kinesitherapeute.mssante.fr/lifen.mssante.fr/infirmier.mssante.fr/clinalliance-smr.mssante.fr/aura.mssante.fr</t>
  </si>
  <si>
    <t>pro.mssante.fr/pharmacien.oc.mssante.fr/orpea.mssante.fr/medecin.oc.mssante.fr/medecin.mp.mssante.fr/masseur-kinesitherapeute.mssante.fr/lifen.mssante.fr/infirmier.oc.mssante.fr/clinique-cabirol.mssante.fr/ch-draguignan.mssante.fr/aura.mssante.fr</t>
  </si>
  <si>
    <t>sage-femme.oc.mssante.fr/sage-femme.mssante.fr/pro.oc.mssante.fr/pro.mssante.fr/pontdechaume.elsan.mssante.fr/oc.mssante.fr/medecin.oc.mssante.fr/medecin.mp.mssante.fr/lifen.mssante.fr/infirmier.oc.mssante.fr/infirmier.mssante.fr/infirmier.mp.mssante.fr/clinique-pontdechaume.mssante.fr/aura.mssante.fr</t>
  </si>
  <si>
    <t>sage-femme.mssante.fr/pss.elsan.mssante.fr/pro.mssante.fr/medecin.mssante.fr/lifen.mssante.fr/infirmier.mssante.fr/#</t>
  </si>
  <si>
    <t>vallespir.elsan.mssante.fr/pro.mssante.fr/pharmacien.mssante.fr/medecin.oc.mssante.fr/medecin.mssante.fr/masseur-kinesitherapeute.mssante.fr/lifen.mssante.fr/infirmier.mssante.fr/cgm.mssante.fr</t>
  </si>
  <si>
    <t>ramsaygds.mssante.fr/medecin.mssante.fr/lifen.mssante.fr/interop-mssante.apicrypt.org/croix-rouge.mssante.fr/chr-orleans.mssante.fr/chicas-gap.mssante.fr/aura.mssante.fr</t>
  </si>
  <si>
    <t>pro.mssante.fr/medecin.mssante.fr/lifen.mssante.fr/cliniquesneuilly.mssante.fr</t>
  </si>
  <si>
    <t>CLINIQUE JEANNE D'ARC - GROUPE ELSAN</t>
  </si>
  <si>
    <t>ramsaygds.mssante.fr/pro.mssante.fr/paca.mssante.fr/medecin.mssante.fr/lifen.mssante.fr/infirmier.mssante.fr/ch-vienne.mssante.fr/cgm.mssante.fr/aura.mssante.fr</t>
  </si>
  <si>
    <t>medecin.mssante.fr/masseur-kinesitherapeute.mssante.fr/lifen.mssante.fr/interop-mssante.apicrypt.org/infirmier.mssante.fr/clinalliance-smr.mssante.fr/ch-chateauduloir.mssante.fr/aura.mssante.fr</t>
  </si>
  <si>
    <t>saint-martin-sud.mssante.fr/pro.mssante.fr/hopital-saint-joseph.mssante.fr</t>
  </si>
  <si>
    <t>saint-pierre.elsan.mssante.fr/ramsaygds.mssante.fr/pro.oc.mssante.fr/pro.mssante.fr/pharmacien.mssante.fr/oc.mssante.fr/medecin.oc.mssante.fr/medecin.mssante.fr/lifen.mssante.fr/interop-mssante.apicrypt.org/infirmier.oc.mssante.fr/infirmier.mssante.fr/clinique-st-pierre.mssante.fr/chu-montpellier.mssante.fr/cgm.mssante.fr/cd66.mssante.fr/aura.mssante.fr/#</t>
  </si>
  <si>
    <t>paca.mssante.fr/medecin.mssante.fr/lifen.mssante.fr/interop-mssante.apicrypt.org/infirmier.mssante.fr/ghpsj.mssante.fr/cliniquesaintpaul.mssante.fr/chicas-gap.mssante.fr</t>
  </si>
  <si>
    <t>cgm.mssante.fr/centre-helene-borel.mssante.fr</t>
  </si>
  <si>
    <t>pro.oc.mssante.fr/infirmier.mssante.fr/enovacom.mssante.fr</t>
  </si>
  <si>
    <t>medecin.mssante.fr/lifen.mssante.fr/jeebop.mssante.fr/interop-mssante.apicrypt.org/ihfb.mssante.fr/cliniquesneuilly.mssante.fr/cgm.mssante.fr</t>
  </si>
  <si>
    <t>pro.mssante.fr/pc.mssante.fr/na.mssante.fr/medecin.mssante.fr/lifen.mssante.fr/infirmier.mssante.fr/ghnv.mssante.fr/chu-poitiers.mssante.fr/ch-poitiers.mssante.fr/cgm.mssante.fr/aura.mssante.fr</t>
  </si>
  <si>
    <t>pro.mssante.fr/medecin.mssante.fr/masseur-kinesitherapeute.mssante.fr/infirmier.mssante.fr/barbat.aura.mssante.fr/aura.mssante.fr</t>
  </si>
  <si>
    <t>pro.mssante.fr/masseur-kinesitherapeute.mssante.fr/lifen.mssante.fr/infirmier.mssante.fr</t>
  </si>
  <si>
    <t>medecin.mssante.fr/lifen.mssante.fr/kerjoie.mssante.fr/cgm.mssante.fr</t>
  </si>
  <si>
    <t>pro.mssante.fr/infirmier.mssante.fr/hadbfc.mssante.fr/aura.mssante.fr</t>
  </si>
  <si>
    <t>lifen.mssante.fr/infirmier.mssante.fr/hadbearnsoule.mssante.fr/cgm.mssante.fr/aquitaine.mssante.fr</t>
  </si>
  <si>
    <t>medecin.mssante.fr/interop-mssante.apicrypt.org/infirmier.mssante.fr/had-mbc.mssante.fr/aura.mssante.fr</t>
  </si>
  <si>
    <t>asso-gd.mssante.fr</t>
  </si>
  <si>
    <t>lifen.mssante.fr/infirmier.mssante.fr/ght-atlantique17.mssante.fr</t>
  </si>
  <si>
    <t>LIFEN/MAILIZ/GH DE LA ROCHELLE-RE-AUNIS</t>
  </si>
  <si>
    <t>interop-mssante.apicrypt.org/infirmier.mssante.fr/hl-joinville.mssante.fr</t>
  </si>
  <si>
    <t>medecin.mssante.fr/arps.mssante.fr</t>
  </si>
  <si>
    <t>medecin.mssante.fr/masseur-kinesitherapeute.mssante.fr/cgm.mssante.fr/aura.mssante.fr</t>
  </si>
  <si>
    <t>pro.mssante.fr/medecin.mssante.fr/lifen.mssante.fr/interop-mssante.apicrypt.org/croix-rouge.mssante.fr/cgm.mssante.fr/aura.mssante.fr</t>
  </si>
  <si>
    <t>medecin.mssante.fr/interop-mssante.apicrypt.org/infirmier.mssante.fr/hl-wassy.mssante.fr</t>
  </si>
  <si>
    <t>medecin.mssante.fr/lifen.mssante.fr/hl-lecheylard.aura.mssante.fr/aura.mssante.fr</t>
  </si>
  <si>
    <t>pro.mssante.fr/pharmacien.mssante.fr/org.oc.mssante.fr/medecin.mssante.fr/lifen.mssante.fr/infirmier.mssante.fr/hopital-stpons.mssante.fr/cgm.mssante.fr</t>
  </si>
  <si>
    <t>medecin.mssante.fr/lifen.mssante.fr/infirmier.mssante.fr/esantepdl.mssante.fr/cgm.mssante.fr</t>
  </si>
  <si>
    <t>normandie.mssante.fr/lifen.mssante.fr/interop-mssante.apicrypt.org/infirmier.mssante.fr</t>
  </si>
  <si>
    <t>infirmier.mssante.fr/hadbfc.mssante.fr</t>
  </si>
  <si>
    <t>ramsaygds.mssante.fr/pro.mssante.fr/medecin.mssante.fr/lifen.mssante.fr/interop-mssante.apicrypt.org/infirmier.mssante.fr/ghu-paris.mssante.fr/chu-rouen.mssante.fr/chirurgien-dentiste.mssante.fr/aura.mssante.fr/aphp.mssante.fr</t>
  </si>
  <si>
    <t>ramsaygds.mssante.fr/pro.mssante.fr/medecin.mssante.fr/lifen.mssante.fr/interop-mssante.apicrypt.org/infirmier.mssante.fr/infirmerie-protestante.aura.mssante.fr/cgm.mssante.fr/aura.mssante.fr</t>
  </si>
  <si>
    <t>medecin.mssante.fr/lna-sante.mssante.fr/lifen.mssante.fr/aura.mssante.fr</t>
  </si>
  <si>
    <t>paca.mssante.fr/medecin.mssante.fr/masseur-kinesitherapeute.mssante.fr/lifen.mssante.fr/inicea.mssante.fr/infirmier.mssante.fr/chicas-gap.mssante.fr/cgm.mssante.fr/bioserveur.paca.mssante.fr/#</t>
  </si>
  <si>
    <t>ugecam-alpc.cnamts.mssante.fr/#</t>
  </si>
  <si>
    <t>psr.elsan.mssante.fr/medecin.mssante.fr/lifen.mssante.fr/interop-mssante.apicrypt.org/infirmier.mssante.fr/chr-metz-thionville.mssante.fr/cgm.mssante.fr/aura.mssante.fr</t>
  </si>
  <si>
    <t>pro.oc.mssante.fr/pro.mssante.fr/polyclinique-sidobre.mssante.fr/polyclinique-sidobre.elsan.mssante.fr/pharmacien.oc.mssante.fr/medecin.oc.mssante.fr/medecin.mssante.fr/medecin.mp.mssante.fr/lifen.mssante.fr/infirmier.oc.mssante.fr/infirmier.mssante.fr/cgm.mssante.fr/aura.mssante.fr</t>
  </si>
  <si>
    <t>sage-femme.mssante.fr/pro.mssante.fr/polyclinique-jeanvillar.elsan.mssante.fr/na.mssante.fr/medecin.mssante.fr/lifen.mssante.fr/infirmier.mssante.fr/imagir.mssante.fr/cgm.mssante.fr/aura.mssante.fr/aphp.mssante.fr</t>
  </si>
  <si>
    <t>pro.mssante.fr/polyclinique-lesfleurs.elsan.mssante.fr/paca.mssante.fr/medecin.mssante.fr/lifen.mssante.fr/infirmier.mssante.fr/cliniquelesfleurs.mssante.fr/cgm.mssante.fr</t>
  </si>
  <si>
    <t>vivalto-sante.mssante.fr/ramsaygds.mssante.fr/pro.mssante.fr/polyclinique-rillieux.aura.mssante.fr/medecin.mssante.fr/lifen.mssante.fr/infirmier.mssante.fr/cgm.mssante.fr/aura.mssante.fr/#</t>
  </si>
  <si>
    <t>pro.oc.mssante.fr/pro.mssante.fr/montreal.elsan.mssante.fr/medecin.oc.mssante.fr/medecin.mssante.fr/lifen.mssante.fr/interop-mssante.apicrypt.org/infirmier.mssante.fr/elsanoccitanie.mssante.fr/chicas-gap.mssante.fr/cgm.mssante.fr</t>
  </si>
  <si>
    <t>vivalto-sante.mssante.fr/medecin.mssante.fr/lifen.mssante.fr/interop-mssante.apicrypt.org/infirmier.mssante.fr</t>
  </si>
  <si>
    <t>medecin.mssante.fr/infirmier.mssante.fr/csje.mssante.fr</t>
  </si>
  <si>
    <t>villette.elsan.mssante.fr/lifen.mssante.fr</t>
  </si>
  <si>
    <t>SA POLYCLINIQUE DE POITIERS</t>
  </si>
  <si>
    <t>pro.oc.mssante.fr/medecin.oc.mssante.fr/medecin.mssante.fr/medecin.mp.mssante.fr/masseur-kinesitherapeute.mssante.fr/lifen.mssante.fr/interop-mssante.apicrypt.org/infirmier.mssante.fr/a-3-s.mssante.fr</t>
  </si>
  <si>
    <t>interop-mssante.apicrypt.org/hadbfc.mssante.fr/chu-besancon.mssante.fr/cgm.mssante.fr</t>
  </si>
  <si>
    <t>vivalto-sante.mssante.fr/bretagne.mssante.fr</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</si>
  <si>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</si>
  <si>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</si>
  <si>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</si>
  <si>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</si>
  <si>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</si>
  <si>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</si>
  <si>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</si>
  <si>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</si>
  <si>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</si>
  <si>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</si>
  <si>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</si>
  <si>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pro.mssante.fr/medecin.mssante.fr/masseur-kinesitherapeute.mssante.fr/interop-mssante.apicrypt.org/infirmier.mssante.fr/epsm-al.mssante.fr/cgm.mssante.fr/aura.mssante.fr/afeji.mssante.fr</t>
  </si>
  <si>
    <t>pro.mssante.fr/medecin.mssante.fr/lifen.mssante.fr/infirmier.mssante.fr/cgm.mssante.fr/cdrs-colmar.mssante.fr/aura.mssante.fr/#</t>
  </si>
  <si>
    <t>centreduparc.mssante.fr</t>
  </si>
  <si>
    <t>GIP SESAN</t>
  </si>
  <si>
    <t>pro.mssante.fr/lifen.mssante.fr/ahs-sarthe.mssante.fr</t>
  </si>
  <si>
    <t>paca.mssante.fr/medecin.mssante.fr/maia-paca.mssante.fr/lifen.mssante.fr/infirmier.mssante.fr/hopital-europeen.mssante.fr/ch-valvert.mssante.fr/cgm.mssante.fr/cgd13.mssante.fr/aura.mssante.fr/aphp.mssante.fr</t>
  </si>
  <si>
    <t>sage-femme.mssante.fr/ramsaygds.mssante.fr/pro.mssante.fr/medecin.mssante.fr/lifen.mssante.fr/interop-mssante.apicrypt.org/infirmier.mssante.fr/enovacom.mssante.fr/ch-cotentin.mssante.fr/#</t>
  </si>
  <si>
    <t>sage-femme.oc.mssante.fr/sage-femme.mssante.fr/pro.mssante.fr/pharmacien.oc.mssante.fr/pharmacien.mssante.fr/medecin.mssante.fr/masseur-kinesitherapeute.mssante.fr/lifen.mssante.fr/interop-mssante.apicrypt.org/infirmier.mssante.fr/chu-nimes.mssante.fr/chu-montpellier.mssante.fr/ch-bagnolssurceze.mssante.fr/cgm.mssante.fr/aura.mssante.fr/#</t>
  </si>
  <si>
    <t>pro.mssante.fr/medecin.mssante.fr/interop-mssante.apicrypt.org/infirmier.mssante.fr/ch-peronne.mssante.fr/chirurgien-dentiste.mssante.fr/ch-doullens.mssante.fr/cgm.mssante.fr</t>
  </si>
  <si>
    <t>medecin.mssante.fr/lifen.mssante.fr/interop-mssante.apicrypt.org/infirmier.mssante.fr/ch-stbrieuc.mssante.fr/ch2p.mssante.fr/cgm.mssante.fr/bretagne.mssante.fr/aura.mssante.fr</t>
  </si>
  <si>
    <t>sage-femme.mssante.fr/sage-femme.guyane.mssante.fr/pro.mssante.fr/pharmacien.guyane.mssante.fr/medecin.mssante.fr/medecin.guyane.mssante.fr/lifen.mssante.fr/interop-mssante.apicrypt.org/infirmier.mssante.fr/infirmier.guyane.mssante.fr/guadeloupe.mssante.fr/chu-rouen.mssante.fr/ch-ouestguyane.mssante.fr/ch-centre-bretagne.mssante.fr/cgm.mssante.fr/aura.mssante.fr/#</t>
  </si>
  <si>
    <t>ssa.mssante.fr/pro.oc.mssante.fr/medecin.oc.mssante.fr/infirmier.oc.mssante.fr/infirmier.mssante.fr/ch-gers.mssante.fr/aura.mssante.fr/#</t>
  </si>
  <si>
    <t>pro.mssante.fr/paca.mssante.fr/medecin.mssante.fr/lifen.mssante.fr/interop-mssante.apicrypt.org/infirmier.mssante.fr/ch-apt.mssante.fr/ch-aix.mssante.fr/aura.mssante.fr/#</t>
  </si>
  <si>
    <t>infirmier.mssante.fr/ch-lafere.mssante.fr</t>
  </si>
  <si>
    <t>lifen.mssante.fr/infirmier.mssante.fr/esantepdl.mssante.fr/ch-layon-aubance.mssante.fr</t>
  </si>
  <si>
    <t>LIFEN/MAILIZ/GCS E-SANTE PAYS DE LA LOIRE/CH LAYON AUBANCE</t>
  </si>
  <si>
    <t>qsp.mssante.fr/lavilla.mssante.fr</t>
  </si>
  <si>
    <t>vivalto-sante.mssante.fr/sage-femme.mssante.fr/pro.mssante.fr/medecin.mssante.fr/lifen.mssante.fr/interop-mssante.apicrypt.org/infirmier.mssante.fr/clinopale.mssante.fr/chicas-gap.mssante.fr/cgm.mssante.fr</t>
  </si>
  <si>
    <t>medecin.mssante.fr/cgm.mssante.fr</t>
  </si>
  <si>
    <t>org.oc.mssante.fr/medecin.oc.mssante.fr/medecin.mssante.fr/medecin.mp.mssante.fr/cgm.mssante.fr</t>
  </si>
  <si>
    <t>lifen.mssante.fr/elan-retrouve.mssante.fr</t>
  </si>
  <si>
    <t>LIFEN/HDJ INSTITUT PAUL SIVADON</t>
  </si>
  <si>
    <t>medecin.mssante.fr/masseur-kinesitherapeute.oc.mssante.fr/masseur-kinesitherapeute.mssante.fr/infirmier.mssante.fr/epsve.mssante.fr/cpo-alencon.mssante.fr</t>
  </si>
  <si>
    <t>sos-medecins.mssante.fr/sage-femme.mssante.fr/pro.mssante.fr/medistory.mssante.fr/medecin.mssante.fr/masseur-kinesitherapeute.mssante.fr/lifen.mssante.fr/interop-mssante.apicrypt.org/infirmier.mssante.fr/ght-unyon.mssante.fr/chu-dijon.mssante.fr/ch-troyes.mssante.fr/chr-orleans.mssante.fr/chirurgien-dentiste.mssante.fr/cgm.mssante.fr/aura.mssante.fr/aquitaine.mssante.fr</t>
  </si>
  <si>
    <t>sage-femme.mssante.fr/ramsaygds.mssante.fr/pro.mssante.fr/medecin.mssante.fr/masseur-kinesitherapeute.mssante.fr/lifen.mssante.fr/interop-mssante.apicrypt.org/infirmier.mssante.fr/hopitaux-plaisir.mssante.fr/ght-novo.mssante.fr/chu-tours.mssante.fr/ch-romorantin.mssante.fr/ch-loches.mssante.fr/chirurgien-dentiste.mssante.fr/chicas-gap.mssante.fr/ch-dreux.mssante.fr/ch-cotentin.mssante.fr/ch-chartres.mssante.fr/cgm.mssante.fr/aura.mssante.fr/#</t>
  </si>
  <si>
    <t>vyv3.mssante.fr/pro.mssante.fr/medecin.mssante.fr/masseur-kinesitherapeute.mssante.fr/lifen.mssante.fr/interop-mssante.apicrypt.org/infirmier.mssante.fr/ch-vierzon.mssante.fr/ch-romorantin.mssante.fr/cgm.mssante.fr/#</t>
  </si>
  <si>
    <t>medecin.mssante.fr/ch-hesdin.mssante.fr/cgm.mssante.fr/aura.mssante.fr</t>
  </si>
  <si>
    <t>silpc.mssante.fr/pro.oc.mssante.fr/medecin.oc.mssante.fr/medecin.mssante.fr/medecin.mp.mssante.fr/interop-mssante.apicrypt.org/infirmier.oc.mssante.fr/hopital-nogaro.mssante.fr</t>
  </si>
  <si>
    <t>infirmier.oc.mssante.fr/ch-stcere.mssante.fr</t>
  </si>
  <si>
    <t>pro.mssante.fr/pc.mssante.fr/medecin.mssante.fr/lifen.mssante.fr/infirmier.mssante.fr/ch-sud-charente.mssante.fr/ch-jonzac.mssante.fr/ch-angouleme.mssante.fr/cgm.mssante.fr/aura.mssante.fr/ardevie.mssante.fr/aquitaine.mssante.fr</t>
  </si>
  <si>
    <t>paca.mssante.fr/medecin.mssante.fr/lifen.mssante.fr/infirmier.mssante.fr/ght974.mssante.fr/ch-valvert.mssante.fr/#</t>
  </si>
  <si>
    <t>sage-femme.mssante.fr/pro.mssante.fr/pedicure-podologue.mssante.fr/paca.mssante.fr/orthophoniste.mssante.fr/oncolie.mssante.fr/medecin.mssante.fr/masseur-kinesitherapeute.mssante.fr/lifen.mssante.fr/interop-mssante.apicrypt.org/infirmier.mssante.fr/hnfc.mssante.fr/fondation-arcenciel.mssante.fr/chu-nice.mssante.fr/chu-montpellier.mssante.fr/chu-dijon.mssante.fr/chu-besancon.mssante.fr/chorus.mssante.fr/chi-hautecomte.mssante.fr/ch-dole.mssante.fr/cgm.mssante.fr/cgfl.mssante.fr/aura.mssante.fr/#</t>
  </si>
  <si>
    <t>oi.mssante.fr/medistory.mssante.fr/medecin.mssante.fr/avicenne.mssante.fr</t>
  </si>
  <si>
    <t>sage-femme.mssante.fr/pro.mssante.fr/medecin.mssante.fr/lifen.mssante.fr/interop-mssante.apicrypt.org/infirmier.mssante.fr/clinique-belledonne.elsan.mssante.fr/clinique-belledonne.aura.mssante.fr/cgm.mssante.fr/aura.mssante.fr</t>
  </si>
  <si>
    <t>ramsaygds.mssante.fr/medecin.mssante.fr/lifen.mssante.fr/cgm.mssante.fr</t>
  </si>
  <si>
    <t>venus.mssante.fr/sa3h.mssante.fr/medecin.mssante.fr/lifen.mssante.fr/interop-mssante.apicrypt.org/infirmier.mssante.fr/esantepdl.mssante.fr/chicas-gap.mssante.fr/ch-cholet.mssante.fr/cgm.mssante.fr</t>
  </si>
  <si>
    <t>pro.mssante.fr/medecin.mssante.fr/lifen.mssante.fr/interop-mssante.apicrypt.org/groupesaintgatien.mssante.fr/ch-dreux.mssante.fr/cgm.mssante.fr/biogroup.mssante.fr</t>
  </si>
  <si>
    <t>venus.mssante.fr/pro.mssante.fr/medecin.mssante.fr/lifen.mssante.fr/interop-mssante.apicrypt.org/infirmier.mssante.fr/hpsj.mssante.fr/cgm.mssante.fr/almaviva-sante.mssante.fr</t>
  </si>
  <si>
    <t>partdieu.aura.mssante.fr/medecin.mssante.fr/lifen.mssante.fr/enovacom.mssante.fr/cgm.mssante.fr/aura.mssante.fr</t>
  </si>
  <si>
    <t>pro.mssante.fr/plainesante.aura.mssante.fr/medecin.mssante.fr/lifen.mssante.fr/jeebop.mssante.fr/interop-mssante.apicrypt.org/chirurgien-dentiste.mssante.fr/cgm.mssante.fr/aura.mssante.fr</t>
  </si>
  <si>
    <t>vivalto-sante.mssante.fr/pro.mssante.fr/medecin.mssante.fr/masseur-kinesitherapeute.mssante.fr/lifen.mssante.fr/interop-mssante.apicrypt.org/infirmier.mssante.fr/chu-rouen.mssante.fr/cgm.mssante.fr</t>
  </si>
  <si>
    <t>infirmier.mssante.fr/capsante.mssante.fr</t>
  </si>
  <si>
    <t>medecin.mssante.fr/lifen.mssante.fr/interop-mssante.apicrypt.org/infirmier.mssante.fr/clinique-montargis.mssante.fr/ch-sens.mssante.fr/cgm.mssante.fr</t>
  </si>
  <si>
    <t>pro.mssante.fr/noalys.mssante.fr/medecin.mssante.fr/lifen.mssante.fr/enovacom.mssante.fr/cliniquedescotesdurhone.mssante.fr/cliniquedescotesdurhone.aura.mssante.fr/ch-vienne.mssante.fr/cgm.mssante.fr/aura.mssante.fr</t>
  </si>
  <si>
    <t>vivalto-sante.mssante.fr/pro.mssante.fr/medecin.mssante.fr/lifen.mssante.fr/interop-mssante.apicrypt.org/infirmier.mssante.fr/clin2caps.mssante.fr</t>
  </si>
  <si>
    <t>sage-femme.mssante.fr/polyclinique-limoges.mssante.fr/medistory.mssante.fr/medecin.mssante.fr/limousin.mssante.fr/interop-mssante.apicrypt.org/infirmier.mssante.fr/cgm.mssante.fr</t>
  </si>
  <si>
    <t>qsp.mssante.fr/lifen.mssante.fr/interop-mssante.apicrypt.org/infirmier.mssante.fr/cgm.mssante.fr</t>
  </si>
  <si>
    <t>ramsaygds.mssante.fr/oi.mssante.fr/lifen.mssante.fr</t>
  </si>
  <si>
    <t>sinoue.mssante.fr/orpea.mssante.fr/medecin.mssante.fr/infirmier.mssante.fr/aura.mssante.fr</t>
  </si>
  <si>
    <t>sage-femme.mssante.fr/polyclinique-poitiers.elsan.mssante.fr/pc.mssante.fr/na.mssante.fr/medecin.mssante.fr/lifen.mssante.fr/chu-poitiers.mssante.fr/ch-rochefort.mssante.fr/cgm.mssante.fr</t>
  </si>
  <si>
    <t>vivalto-sante.mssante.fr/medecin.mssante.fr/lifen.mssante.fr/interop-mssante.apicrypt.org/clinique-keraudren-grandlarge.elsan.mssante.fr/chu-brest.mssante.fr/ch-morlaix.mssante.fr/cgm.mssante.fr/bretagne.mssante.fr</t>
  </si>
  <si>
    <t>umt-terresdoc.mssante.fr/orpea.mssante.fr/infirmier.mssante.fr</t>
  </si>
  <si>
    <t>qsp.mssante.fr/lifen.mssante.fr/interop-mssante.apicrypt.org/#</t>
  </si>
  <si>
    <t>valdouest.aura.mssante.fr/sage-femme.mssante.fr/pro.mssante.fr/medecin.mssante.fr/lifen.mssante.fr/interop-mssante.apicrypt.org/infirmier.mssante.fr/enovacom.mssante.fr/ch-vienne.mssante.fr/cgm.mssante.fr/aura.mssante.fr</t>
  </si>
  <si>
    <t>reseautap.mssante.fr/orpea.mssante.fr/chorus.mssante.fr</t>
  </si>
  <si>
    <t>softwaymedical.mssante.fr/lifen.mssante.fr</t>
  </si>
  <si>
    <t>qsp.mssante.fr/medecin.mssante.fr/interop-mssante.apicrypt.org/infirmier.mssante.fr/cgm.mssante.fr</t>
  </si>
  <si>
    <t>pro.mssante.fr/medecin.mssante.fr/lifen.mssante.fr/interop-mssante.apicrypt.org/chu-tours.mssante.fr/chr-orleans.mssante.fr/ch-cognac.mssante.fr/cgm.mssante.fr/aura.mssante.fr/archette.elsan.mssante.fr</t>
  </si>
  <si>
    <t>vyv3.mssante.fr/pro.mssante.fr/medecin.mssante.fr/lifen.mssante.fr/infirmier.mssante.fr/groupesaintgatien.mssante.fr/cliniquereineblanche.mssante.fr/chr-orleans.mssante.fr/cgm.mssante.fr</t>
  </si>
  <si>
    <t>korian.mssante.fr/inicea.mssante.fr/infirmier.mssante.fr/fpv.mssante.fr</t>
  </si>
  <si>
    <t>saintelisabeth.mssante.fr/paca.mssante.fr/medecin.mssante.fr/maia-paca.mssante.fr/infirmier.mssante.fr/hopital-europeen.mssante.fr</t>
  </si>
  <si>
    <t>ssa.mssante.fr/sjd.mssante.fr/pro.mssante.fr/medecin.mssante.fr/lifen.mssante.fr/infirmier.mssante.fr/cgm.mssante.fr/aura.mssante.fr/#</t>
  </si>
  <si>
    <t>medecin.oc.mssante.fr/medecin.mp.mssante.fr/clinique-saint-roch.mssante.fr/cgm.mssante.fr</t>
  </si>
  <si>
    <t>sanornello.mssante.fr/qsp.mssante.fr/infirmier.mssante.fr</t>
  </si>
  <si>
    <t>pro.mssante.fr/orthophoniste.mssante.fr/medecin.mssante.fr/masseur-kinesitherapeute.mssante.fr/lifen.mssante.fr/finosello.mssante.fr/cgm.mssante.fr</t>
  </si>
  <si>
    <t>pro.mssante.fr/lifen.mssante.fr/cvl.mssante.fr</t>
  </si>
  <si>
    <t>pro.mssante.fr/orsac.ssr01.aura.mssante.fr/aura.mssante.fr</t>
  </si>
  <si>
    <t>medecin.oc.mssante.fr/medecin.mssante.fr/infirmier.mssante.fr/crf-st-blancard.mssante.fr/aura.mssante.fr</t>
  </si>
  <si>
    <t>ramsaygds.mssante.fr/orsac.ssr01.aura.mssante.fr/aura.mssante.fr</t>
  </si>
  <si>
    <t>medecin.mssante.fr/enovacom.mssante.fr/chu-martinique.mssante.fr/cgm.mssante.fr/aura.mssante.fr</t>
  </si>
  <si>
    <t>silpc.mssante.fr/pro.mssante.fr/masseur-kinesitherapeute.mssante.fr/limousin.mssante.fr/ch-lasouterraine.mssante.fr/cgm.mssante.fr</t>
  </si>
  <si>
    <t>lifen.mssante.fr/enovacom.mssante.fr/domaine-de-choisy.mssante.fr/chcbe-gpe.mssante.fr</t>
  </si>
  <si>
    <t>medecin.mssante.fr/ecoledebonneuil.mssante.fr/#</t>
  </si>
  <si>
    <t>590008033</t>
  </si>
  <si>
    <t>860008879</t>
  </si>
  <si>
    <t>pro.mssante.fr/medecin.mssante.fr/lifen.mssante.fr/lenord.mssante.fr/infirmier.mssante.fr/epsve.mssante.fr/epsm-al.mssante.fr/chu-rouen.mssante.fr/cgm.mssante.fr/aura.mssante.fr</t>
  </si>
  <si>
    <t>pedicure-podologue.mssante.fr/medecin.mssante.fr/lifen.mssante.fr/interop-mssante.apicrypt.org/infirmier.mssante.fr/epsm-al.mssante.fr/cgm.mssante.fr/aura.mssante.fr</t>
  </si>
  <si>
    <t>medecin.mssante.fr/masseur-kinesitherapeute.mssante.fr/lifen.mssante.fr/interop-mssante.apicrypt.org/esantepdl.mssante.fr/chu-nantes.mssante.fr/aura.mssante.fr</t>
  </si>
  <si>
    <t>060000635</t>
  </si>
  <si>
    <t>medecin.mssante.fr/korian.mssante.fr/inicea.mssante.fr/cgm.mssante.fr</t>
  </si>
  <si>
    <t>630011153</t>
  </si>
  <si>
    <t>pro.mssante.fr/paca.mssante.fr/infirmier.mssante.fr/hadar.mssante.fr</t>
  </si>
  <si>
    <t>soins-service.mssante.fr/pro.mssante.fr/medecin.mssante.fr/enovacom.mssante.fr</t>
  </si>
  <si>
    <t>pro.mssante.fr/medimail.mssante.fr/lifen.mssante.fr/interop-mssante.apicrypt.org/infirmier.mssante.fr/hadcapdomicile.mssante.fr/had-capdomicile.elsan.mssante.fr/capdomicile.mssante.fr</t>
  </si>
  <si>
    <t>infirmier.mssante.fr/croix-rouge.mssante.fr</t>
  </si>
  <si>
    <t>infirmier.mssante.fr/fondationbellan.mssante.fr</t>
  </si>
  <si>
    <t>infirmier.mssante.fr/ch-puget-theniers.mssante.fr</t>
  </si>
  <si>
    <t>jeebop.mssante.fr/infirmier.mssante.fr/fpv.mssante.fr/aura.mssante.fr</t>
  </si>
  <si>
    <t>pro.mssante.fr/medecin.mssante.fr/lifen.mssante.fr/interop-mssante.apicrypt.org/infirmier.mssante.fr/chr-metz-thionville.mssante.fr/cgm.mssante.fr</t>
  </si>
  <si>
    <t>pro.mssante.fr/lifen.mssante.fr/interop-mssante.apicrypt.org/esantepdl.mssante.fr/ch-lvo.mssante.fr/cgm.mssante.fr</t>
  </si>
  <si>
    <t>pro.mssante.fr/lifen.mssante.fr/lachataigneraie.mssante.fr/cos.mssante.fr</t>
  </si>
  <si>
    <t>pro.oc.mssante.fr/masseur-kinesitherapeute.oc.mssante.fr/ch-langogne.mssante.fr</t>
  </si>
  <si>
    <t>pro.mssante.fr/paca.mssante.fr/medecin.mssante.fr/lifen.mssante.fr/interop-mssante.apicrypt.org/infirmier.mssante.fr/for.mssante.fr/chu-rouen.mssante.fr/chu-nice.mssante.fr/ch-cannes.mssante.fr/cgm.mssante.fr/almaviva-sante.mssante.fr/#</t>
  </si>
  <si>
    <t>medecin.mssante.fr/aphp.mssante.fr</t>
  </si>
  <si>
    <t>370013054</t>
  </si>
  <si>
    <t>lifen.mssante.fr/cgm.mssante.fr</t>
  </si>
  <si>
    <t>LES PEP 63</t>
  </si>
  <si>
    <t>630786283</t>
  </si>
  <si>
    <t>lifen.mssante.fr/enovacom.mssante.fr</t>
  </si>
  <si>
    <t>medecin.mssante.fr/lacigogne-ssr.mssante.fr/infirmier.mssante.fr/cgm.mssante.fr/aura.mssante.fr</t>
  </si>
  <si>
    <t>sa3h.mssante.fr/lifen.mssante.fr/interop-mssante.apicrypt.org/infirmier.mssante.fr/cgm.mssante.fr/aura.mssante.fr</t>
  </si>
  <si>
    <t>pro.mssante.fr/polyclinique-bld.mssante.fr/medecin.mssante.fr/masseur-kinesitherapeute.mssante.fr/lifen.mssante.fr/interop-mssante.apicrypt.org/infirmier.mssante.fr/groupesos.mssante.fr/ch-guingamp.mssante.fr</t>
  </si>
  <si>
    <t>sage-femme.mssante.fr/ramsaygds.mssante.fr/pro.mssante.fr/polycliniquelonguesallees.mssante.fr/msa.mssante.fr/medecin.mssante.fr/masseur-kinesitherapeute.mssante.fr/lifen.mssante.fr/interop-mssante.apicrypt.org/infirmier.mssante.fr/groupesaintgatien.mssante.fr/chu-tours.mssante.fr/chr-orleans.mssante.fr/ch-dreux.mssante.fr/cgm.mssante.fr/aura.mssante.fr/#</t>
  </si>
  <si>
    <t>guadeloupe.mssante.fr/clinique-mariegalante.mssante.fr</t>
  </si>
  <si>
    <t>vivalto-sante.mssante.fr/ssa.mssante.fr/psgd.mssante.fr/pc.mssante.fr/medecin.mssante.fr/lifen.mssante.fr/interop-mssante.apicrypt.org/infirmier.mssante.fr/chu-poitiers.mssante.fr/ch-larochelle.mssante.fr/cgm.mssante.fr/#</t>
  </si>
  <si>
    <t>cssra-virac.mssante.fr/cssravirac.aura.mssante.fr/aura.mssante.fr</t>
  </si>
  <si>
    <t>santelys.mssante.fr/pro.mssante.fr/medecin.mssante.fr/infirmier.mssante.fr</t>
  </si>
  <si>
    <t>pro.oc.mssante.fr/medecin.oc.mssante.fr/medecin.mssante.fr/medecin.mp.mssante.fr/infirmier.oc.mssante.fr/hopital-joseph-ducuing.mssante.fr/had-srd.mssante.fr</t>
  </si>
  <si>
    <t>pro.mssante.fr/interop-mssante.apicrypt.org/inicea.mssante.fr/aura.mssante.fr/acodege.mssante.fr</t>
  </si>
  <si>
    <t>orpea.mssante.fr/lifen.mssante.fr</t>
  </si>
  <si>
    <t>ssr.sautelet.mssante.fr/pro.mssante.fr/medecin.mssante.fr/interop-mssante.apicrypt.org/cgm.mssante.fr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</si>
  <si>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</si>
  <si>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</si>
  <si>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</si>
  <si>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</si>
  <si>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</si>
  <si>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</si>
  <si>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</si>
  <si>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</si>
  <si>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</si>
  <si>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</si>
  <si>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</si>
  <si>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</si>
  <si>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</si>
  <si>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</si>
  <si>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</si>
  <si>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</si>
  <si>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</si>
  <si>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</si>
  <si>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</si>
  <si>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</si>
  <si>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lifen.mssante.fr/airbp.mssante.fr</t>
  </si>
  <si>
    <t>na.mssante.fr/limousin.mssante.fr/lifen.mssante.fr/chu-limoges.mssante.fr</t>
  </si>
  <si>
    <t>medecin.mssante.fr/lifen.mssante.fr/hpsj.mssante.fr/ghpsj.mssante.fr/cgm.mssante.fr</t>
  </si>
  <si>
    <t>meuse.mssante.fr/medecin.mssante.fr/lifen.mssante.fr/interop-mssante.apicrypt.org/infirmier.mssante.fr/chr-metz-thionville.mssante.fr/aura.mssante.fr/asspo.mssante.fr</t>
  </si>
  <si>
    <t>na.mssante.fr/medecin.mssante.fr/lifen.mssante.fr/infirmier.mssante.fr/cgm.mssante.fr/aura.mssante.fr/aquitaine.mssante.fr</t>
  </si>
  <si>
    <t>paca.mssante.fr/medecin.mssante.fr/lifen.mssante.fr/interop-mssante.apicrypt.org/infirmier.mssante.fr/aura.mssante.fr/atir.mssante.fr</t>
  </si>
  <si>
    <t>920033636</t>
  </si>
  <si>
    <t>920033412</t>
  </si>
  <si>
    <t>920035979</t>
  </si>
  <si>
    <t>oi.mssante.fr/lifen.mssante.fr/infirmier.mssante.fr/ght974.mssante.fr/echo-sante.mssante.fr/calydial.aura.mssante.fr/aura.mssante.fr</t>
  </si>
  <si>
    <t>sage-femme.mssante.fr/ramsaygds.mssante.fr/pro.oc.mssante.fr/pro.mssante.fr/na.mssante.fr/medecin.oc.mssante.fr/medecin.mssante.fr/medecin.mp.mssante.fr/lifen.mssante.fr/lhopitalnordouest.mssante.fr/interop-mssante.apicrypt.org/infirmier.mssante.fr/ght85.mssante.fr/chu-tours.mssante.fr/chu-toulouse.mssante.fr/chu-poitiers.mssante.fr/chu-limoges.mssante.fr/chu-bordeaux.mssante.fr/chd-vendee.mssante.fr/ch-dax.mssante.fr/cgm.mssante.fr/belharra.capio.mssante.fr/aura.mssante.fr/aquitaine.mssante.fr/#</t>
  </si>
  <si>
    <t>softwaymedical.mssante.fr/pharmacien.mssante.fr/paca.mssante.fr/oi.mssante.fr/medecin.mssante.fr/lifen.mssante.fr/interop-mssante.apicrypt.org/infirmier.mssante.fr/ghbs.mssante.fr/fontvert.elsan.mssante.fr/chu-montpellier.mssante.fr/chicas-gap.mssante.fr/cgm.mssante.fr/aura.mssante.fr/#</t>
  </si>
  <si>
    <t>orpea.mssante.fr/medecin.mssante.fr/lifen.mssante.fr/infirmier.mssante.fr/cgm.mssante.fr/aura.mssante.fr</t>
  </si>
  <si>
    <t>lifen.mssante.fr/adh-asso.mssante.fr</t>
  </si>
  <si>
    <t>lifen.mssante.fr/groupesos.mssante.fr/cgm.mssante.fr</t>
  </si>
  <si>
    <t>pro.mssante.fr/orthophoniste.mssante.fr/masseur-kinesitherapeute.mssante.fr/lifen.mssante.fr/interop-mssante.apicrypt.org/infirmier.mssante.fr/hospiville.mssante.fr/esantepdl.mssante.fr/cgm.mssante.fr/asso-prh.mssante.fr/#</t>
  </si>
  <si>
    <t>pro.mssante.fr/pharmacien.mssante.fr/medecin.mssante.fr/interop-mssante.apicrypt.org/cvl.mssante.fr/ch-issoudun.mssante.fr/cgm.mssante.fr/aura.mssante.fr</t>
  </si>
  <si>
    <t>cnd63.aura.mssante.fr/ch-montlucon.mssante.fr/aura.mssante.fr</t>
  </si>
  <si>
    <t>pro.mssante.fr/paca.mssante.fr/orpea.mssante.fr/lifen.mssante.fr/infirmier.mssante.fr</t>
  </si>
  <si>
    <t>paca.mssante.fr/lifen.mssante.fr/infirmier.oc.mssante.fr/centredescarmes.mssante.fr/#</t>
  </si>
  <si>
    <t>imm.mssante.fr/echo-sante.mssante.fr/diaverum.mssante.fr/chu-tours.mssante.fr/chu-nimes.mssante.fr</t>
  </si>
  <si>
    <t>ramsaygds.mssante.fr/pro.mssante.fr/paca.mssante.fr/medecin.mssante.fr/cgm.mssante.fr/aura.mssante.fr</t>
  </si>
  <si>
    <t>mgen.mssante.fr/lifen.mssante.fr</t>
  </si>
  <si>
    <t>MGEN TECHNOLOGIES/LIFEN</t>
  </si>
  <si>
    <t>pro.mssante.fr/na.mssante.fr/medimail.mssante.fr/medecin.mssante.fr/lifen.mssante.fr/grancher-cyrano.mssante.fr/aquitaine.mssante.fr/#</t>
  </si>
  <si>
    <t>na.mssante.fr/lifen.mssante.fr/aura.mssante.fr</t>
  </si>
  <si>
    <t>pro.oc.mssante.fr/lifen.mssante.fr/infirmier.mssante.fr/ght-novo.mssante.fr/ch-gisors.mssante.fr/ch-chaumontenvexin.mssante.fr</t>
  </si>
  <si>
    <t>pro.mssante.fr/paca.mssante.fr/medecin.mssante.fr/medecin.mp.mssante.fr/medecin.corse.mssante.fr/limousin.mssante.fr/lifen.mssante.fr/interop-mssante.apicrypt.org/infirmier.mssante.fr/ghnv.mssante.fr/chu-tours.mssante.fr/chu-rennes.mssante.fr/chu-nantes.mssante.fr/chu-montpellier.mssante.fr/chu-martinique.mssante.fr/ch-morlaix.mssante.fr/ch-menton.mssante.fr/chicas-gap.mssante.fr/ch-cannes.mssante.fr/ch-ajaccio.mssante.fr/cgm.mssante.fr/aura.mssante.fr/aphp.mssante.fr/#</t>
  </si>
  <si>
    <t>pro.mssante.fr/na.mssante.fr/cgm.mssante.fr/aquitaine.mssante.fr</t>
  </si>
  <si>
    <t>sage-femme.mssante.fr/pro.mssante.fr/medecin.mssante.fr/masseur-kinesitherapeute.mssante.fr/lifen.mssante.fr/interop-mssante.apicrypt.org/infirmier.mssante.fr/hopitaux-jura.mssante.fr/gh70.mssante.fr/chu-besancon.mssante.fr/chr-metz-thionville.mssante.fr/chorus.mssante.fr/ch-moulins-yzeure.mssante.fr/chicas-gap.mssante.fr/ch-cholet.mssante.fr/ch-chalon71.mssante.fr/chba.mssante.fr/cgm.mssante.fr/cdstilleroyes.mssante.fr/aura.mssante.fr/#</t>
  </si>
  <si>
    <t>ugecamaq.mssante.fr/silpc.mssante.fr/sage-femme.mssante.fr/pro.mssante.fr/pc.mssante.fr/na.mssante.fr/medecin.mssante.fr/masseur-kinesitherapeute.mssante.fr/lifen.mssante.fr/infirmier.mssante.fr/ght-atlantique17.mssante.fr/ghbs.mssante.fr/chu-poitiers.mssante.fr/chu-martinique.mssante.fr/ch-rochefort.mssante.fr/ch-larochelle.mssante.fr/chirurgien-dentiste.mssante.fr/ch-angouleme.mssante.fr/cgm.mssante.fr/aura.mssante.fr/#</t>
  </si>
  <si>
    <t>na.mssante.fr/medecin.mssante.fr/cgm.mssante.fr/aura.mssante.fr/aquitaine.mssante.fr</t>
  </si>
  <si>
    <t>na.mssante.fr/medecin.mssante.fr/lp-lh.mssante.fr/cgm.mssante.fr</t>
  </si>
  <si>
    <t>riovert.mssante.fr/pro.mssante.fr/paca.mssante.fr/medecin.mssante.fr/lifen.mssante.fr/infirmier.mssante.fr/chicas-gap.mssante.fr/cgm.mssante.fr</t>
  </si>
  <si>
    <t>rocheplane.aura.mssante.fr/pro.mssante.fr/medecin.mssante.fr/masseur-kinesitherapeute.mssante.fr/infirmier.mssante.fr/hospiville.mssante.fr/aura.mssante.fr</t>
  </si>
  <si>
    <t>sage-femme.oc.mssante.fr/sage-femme.mssante.fr/propara.mssante.fr/pro.oc.mssante.fr/medecin.oc.mssante.fr/lifen.mssante.fr/infirmier.oc.mssante.fr/infirmier.mssante.fr/chu-montpellier.mssante.fr/chnc972.mssante.fr</t>
  </si>
  <si>
    <t>pro.mssante.fr/mgen.mssante.fr/medecin.mssante.fr/lifen.mssante.fr/hopitauxdeluchon.mssante.fr/ch-colmar.mssante.fr/aura.mssante.fr</t>
  </si>
  <si>
    <t>na.mssante.fr/medecin.mssante.fr/ladapt.mssante.fr/infirmier.mssante.fr</t>
  </si>
  <si>
    <t>medistory.mssante.fr/guadeloupe.mssante.fr/chcbe-gpe.mssante.fr</t>
  </si>
  <si>
    <t>oi.mssante.fr/medecin.oc.mssante.fr/medecin.mssante.fr/lifen.mssante.fr/infirmier.mssante.fr/ch-candelie.mssante.fr/ch-cadillac.mssante.fr/ch-agen-nerac.mssante.fr</t>
  </si>
  <si>
    <t>unapei60.mssante.fr/nouvelleforge.mssante.fr/medecin.mssante.fr/lifen.mssante.fr/interop-mssante.apicrypt.org/infirmier.mssante.fr/hospiville.mssante.fr/ght-novo.mssante.fr/chirurgien-dentiste.mssante.fr/chi-clermont.mssante.fr/ch-compiegnenoyon.mssante.fr/ch-clermont.mssante.fr/aura.mssante.fr/acsso.mssante.fr/#</t>
  </si>
  <si>
    <t>pro.oc.mssante.fr/masseur-kinesitherapeute.oc.mssante.fr/masseur-kinesitherapeute.mssante.fr/infirmier.oc.mssante.fr/infirmier.mssante.fr/hopital-lombez.mssante.fr/ergotherapeute.oc.mssante.fr</t>
  </si>
  <si>
    <t>pro.mssante.fr/medecin.oc.mssante.fr/medecin.mp.mssante.fr/infirmier.oc.mssante.fr/infirmier.mssante.fr/ch-espalion.mssante.fr</t>
  </si>
  <si>
    <t>sage-femme.mssante.fr/ramsaygds.mssante.fr/pro.mssante.fr/pharmacien.mssante.fr/orthophoniste.mssante.fr/medecin.oc.mssante.fr/medecin.mssante.fr/medecin.mp.mssante.fr/masseur-kinesitherapeute.mssante.fr/lifen.mssante.fr/infirmier.mssante.fr/ch-vienne.mssante.fr/chu-dijon.mssante.fr/ch-macon.mssante.fr/ch-dole.mssante.fr/ch-chalon71.mssante.fr/cgm.mssante.fr/cgfl.mssante.fr/aura.mssante.fr/apf.bfc.mssante.fr</t>
  </si>
  <si>
    <t>pro.mssante.fr/nhn.mssante.fr/medecin.mssante.fr/lifen.mssante.fr/infirmier.mssante.fr/ght-novo.mssante.fr/ght-cdn.mssante.fr/chu-rouen.mssante.fr/chirurgien-dentiste.mssante.fr/cgm.mssante.fr/aura.mssante.fr</t>
  </si>
  <si>
    <t>pro.mssante.fr/medecin.mssante.fr/lifen.mssante.fr/infirmier.mssante.fr/chu-brest.mssante.fr/ch-sjm.aura.mssante.fr/chicas-gap.mssante.fr/cgm.mssante.fr/aura.mssante.fr</t>
  </si>
  <si>
    <t>pro.mssante.fr/paca.mssante.fr/medecin.mssante.fr/lifen.mssante.fr/chateau-florans.mssante.fr/cgm.mssante.fr/aura.mssante.fr</t>
  </si>
  <si>
    <t>pro.mssante.fr/paca.mssante.fr/medecin.oc.mssante.fr/medecin.mssante.fr/lifen.mssante.fr/interop-mssante.apicrypt.org/infirmier.mssante.fr/hopital-saint-joseph.mssante.fr/ch-aix.mssante.fr/cgm.mssante.fr/almaviva-sante.mssante.fr</t>
  </si>
  <si>
    <t>ramsaygds.mssante.fr/medecin.mssante.fr/epsm-loiret.mssante.fr/cgm.mssante.fr/#</t>
  </si>
  <si>
    <t>na.mssante.fr/medecin.mssante.fr/infirmier.mssante.fr/clinique-bethanie.mssante.fr/bethanie.mssante.fr/aquitaine.mssante.fr</t>
  </si>
  <si>
    <t>ramsaygds.mssante.fr/pro.mssante.fr/medecin.mssante.fr/lifen.mssante.fr/interop-mssante.apicrypt.org/cgm.mssante.fr/aura.mssante.fr</t>
  </si>
  <si>
    <t>ramsaygds.mssante.fr/pro.mssante.fr/pharmacien.mssante.fr/medecin.mssante.fr/lifen.mssante.fr/chicas-gap.mssante.fr/#</t>
  </si>
  <si>
    <t>medecin.mssante.fr/interop-mssante.apicrypt.org/infirmier.mssante.fr/enovacom.mssante.fr/cgm.mssante.fr/aura.mssante.fr</t>
  </si>
  <si>
    <t>ramsaygds.mssante.fr/ch-vitre.mssante.fr</t>
  </si>
  <si>
    <t>COMPAGNIE GENERALE DE SANTE/CH VITRE</t>
  </si>
  <si>
    <t>ramsaygds.mssante.fr/pro.mssante.fr/masseur-kinesitherapeute.mssante.fr/lifen.mssante.fr/infirmier.mssante.fr</t>
  </si>
  <si>
    <t>lifen.mssante.fr/interop-mssante.apicrypt.org/cos.mssante.fr</t>
  </si>
  <si>
    <t>renaison.elsan.mssante.fr/pro.mssante.fr/medecin.mssante.fr/lifen.mssante.fr/infirmier.mssante.fr/elsan.mssante.fr/clinique-renaison.aura.mssante.fr/ch-vienne.mssante.fr/aura.mssante.fr</t>
  </si>
  <si>
    <t>medecin.mssante.fr/lifen.mssante.fr/korian.mssante.fr/interop-mssante.apicrypt.org/inicea.mssante.fr/infirmier.mssante.fr/cgm.mssante.fr/aura.mssante.fr</t>
  </si>
  <si>
    <t>pro.mssante.fr/medecin.oc.mssante.fr/lifen.mssante.fr/infirmier.mssante.fr/elsanoccitanie.mssante.fr/ch-cholet.mssante.fr</t>
  </si>
  <si>
    <t>medistory.mssante.fr/medecin.mssante.fr/lifen.mssante.fr</t>
  </si>
  <si>
    <t>ramsaygds.mssante.fr/pro.mssante.fr/medecin.mssante.fr/lifen.mssante.fr/infirmier.mssante.fr/aura.mssante.fr</t>
  </si>
  <si>
    <t>medecin.mssante.fr/lifen.mssante.fr/jeannedarc-arles.elsan.mssante.fr/interop-mssante.apicrypt.org/infirmier.mssante.fr/chu-montpellier.mssante.fr</t>
  </si>
  <si>
    <t>masseur-kinesitherapeute.mssante.fr/lifen.mssante.fr/interop-mssante.apicrypt.org/infirmier.mssante.fr/glps.mssante.fr/chicas-gap.mssante.fr/cgm.mssante.fr</t>
  </si>
  <si>
    <t>ramsaygds.mssante.fr/lifen.mssante.fr/hpsj.mssante.fr</t>
  </si>
  <si>
    <t>medecin.mssante.fr/lifen.mssante.fr/cmcp.aura.mssante.fr/chr-metz-thionville.mssante.fr/aura.mssante.fr</t>
  </si>
  <si>
    <t>ramsaygds.mssante.fr/pro.mssante.fr/orpea.mssante.fr/medecin.mssante.fr/masseur-kinesitherapeute.mssante.fr/lifen.mssante.fr/infirmier.mssante.fr/aura.mssante.fr</t>
  </si>
  <si>
    <t>medecin.mssante.fr/lifen.mssante.fr/hexagonesp.mssante.fr/ahparis.mssante.fr</t>
  </si>
  <si>
    <t>MAILIZ/LIFEN/WRAPTOR LABORATORIES/HOPITAL AMERICAIN</t>
  </si>
  <si>
    <t>pharmacien.mssante.fr/pc.mssante.fr/medecin.mssante.fr/lifen.mssante.fr/infirmier.mssante.fr/groupesaintgatien.mssante.fr/cliniquelesfontaines.mssante.fr/chicas-gap.mssante.fr/aura.mssante.fr</t>
  </si>
  <si>
    <t>masseur-kinesitherapeute.mssante.fr/lifen.mssante.fr/infirmier.mssante.fr/elsan.mssante.fr/clinique-du-parc.aura.mssante.fr/cliniqueduforez.elsan.mssante.fr/clinique-du-forez.aura.mssante.fr/ch-forez.aura.mssante.fr/aura.mssante.fr</t>
  </si>
  <si>
    <t>paca.mssante.fr/mediazur.mssante.fr/lifen.mssante.fr/infirmier.mssante.fr</t>
  </si>
  <si>
    <t>softwaymedical.mssante.fr/orpea.mssante.fr/medecin.mssante.fr/lifen.mssante.fr/aura.mssante.fr</t>
  </si>
  <si>
    <t>vivalto-sante.mssante.fr/medecin.mssante.fr/lifen.mssante.fr/infirmier.mssante.fr/chu-rouen.mssante.fr/cgm.mssante.fr</t>
  </si>
  <si>
    <t>sage-femme.mssante.fr/ramsaygds.mssante.fr/medecin.mssante.fr/lifen.mssante.fr/infirmier.mssante.fr/cgm.mssante.fr/#</t>
  </si>
  <si>
    <t>pro.mssante.fr/paca.mssante.fr/medecin.mssante.fr/lifen.mssante.fr/interop-mssante.apicrypt.org/infirmier.mssante.fr/infirmier.corse.mssante.fr/clinisud.mssante.fr/cgm.mssante.fr</t>
  </si>
  <si>
    <t>pro.mssante.fr/orpea.mssante.fr/masseur-kinesitherapeute.mssante.fr/lifen.mssante.fr</t>
  </si>
  <si>
    <t>ugecamaq.mssante.fr/pro.mssante.fr/na.mssante.fr/medecin.mssante.fr/masseur-kinesitherapeute.mssante.fr/lifen.mssante.fr/lesembruns.mssante.fr/infirmier.mssante.fr/cgm.mssante.fr</t>
  </si>
  <si>
    <t>pro.mssante.fr/orpea.mssante.fr/medecin.mssante.fr/masseur-kinesitherapeute.oc.mssante.fr/interop-mssante.apicrypt.org/infirmier.mssante.fr/aura.mssante.fr</t>
  </si>
  <si>
    <t>orpea.mssante.fr/masseur-kinesitherapeute.mssante.fr/lifen.mssante.fr</t>
  </si>
  <si>
    <t>orpea.mssante.fr/masseur-kinesitherapeute.mssante.fr/lifen.mssante.fr/clinique-du-pre.mssante.fr</t>
  </si>
  <si>
    <t>pro.mssante.fr/orthophoniste.mssante.fr/masseur-kinesitherapeute.mssante.fr/lifen.mssante.fr/lachataigneraie.mssante.fr/fondationbellan.mssante.fr/easycrypt.mssante.fr</t>
  </si>
  <si>
    <t>lifen.mssante.fr/infirmier.mssante.fr/ch-briancon.mssante.fr/aura.mssante.fr</t>
  </si>
  <si>
    <t>pro.mssante.fr/medecin.mssante.fr/masseur-kinesitherapeute.mssante.fr/lifen.mssante.fr/infirmier.mssante.fr/cos.mssante.fr/aura.mssante.fr</t>
  </si>
  <si>
    <t>160001632</t>
  </si>
  <si>
    <t>pro.mssante.fr/pharmacien.mssante.fr/medecin.mssante.fr/masseur-kinesitherapeute.mssante.fr/lifen.mssante.fr/interop-mssante.apicrypt.org/infirmier.mssante.fr/chu-besancon.mssante.fr/ch-erstein.mssante.fr/ch-epsan.mssante.fr/cgm.mssante.fr/bretagne.mssante.fr/aura.mssante.fr</t>
  </si>
  <si>
    <t>pro.mssante.fr/medecin.mssante.fr/lifen.mssante.fr/infirmier.mssante.fr/ghbs.mssante.fr/cliniquemutualisteestuaire.mssante.fr/ch-montfavet.mssante.fr/ch-charcot56.mssante.fr/chbs.mssante.fr/cgm.mssante.fr/bretagne.mssante.fr</t>
  </si>
  <si>
    <t>infirmier.mssante.fr/ght04.mssante.fr</t>
  </si>
  <si>
    <t>pro.mssante.fr/lifen.mssante.fr/infirmier.mssante.fr/epsnf.mssante.fr</t>
  </si>
  <si>
    <t>teppe.aura.mssante.fr/medecin.mssante.fr/lifen.mssante.fr/interop-mssante.apicrypt.org/cgm.mssante.fr/aura.mssante.fr</t>
  </si>
  <si>
    <t>mgen.mssante.fr/medecin.mssante.fr</t>
  </si>
  <si>
    <t>pc.mssante.fr/medecin.mssante.fr/lifen.mssante.fr/lecourbat.mssante.fr/infirmier.mssante.fr/cgm.mssante.fr</t>
  </si>
  <si>
    <t>infirmier.mssante.fr/ildys.mssante.fr/ch-lemans.mssante.fr/bretagne.mssante.fr</t>
  </si>
  <si>
    <t>utrca.mssante.fr/cgm.mssante.fr</t>
  </si>
  <si>
    <t>pro.mssante.fr/lifen.mssante.fr/infirmier.mssante.fr/ghc91.mssante.fr/aura.mssante.fr</t>
  </si>
  <si>
    <t>ghlh.mssante.fr/cgm.mssante.fr</t>
  </si>
  <si>
    <t>medecin.mssante.fr/korian.mssante.fr/aura.mssante.fr</t>
  </si>
  <si>
    <t>pro.mssante.fr/medecin.mssante.fr/lifen.mssante.fr/hopital-dcss.mssante.fr/cgm.mssante.fr/aura.mssante.fr</t>
  </si>
  <si>
    <t>sage-femme.mssante.fr/pro.mssante.fr/medecin.mssante.fr/lifen.mssante.fr/interop-mssante.apicrypt.org/infirmier.mssante.fr/ghso.mssante.fr/aura.mssante.fr/ahdca.mssante.fr/#</t>
  </si>
  <si>
    <t>utrca.mssante.fr</t>
  </si>
  <si>
    <t>infirmier.mssante.fr/asdr.mssante.fr</t>
  </si>
  <si>
    <t>ssa.mssante.fr/sante-solidarite-var.mssante.fr/pro.mssante.fr/paca.mssante.fr/medecin.mssante.fr/interop-mssante.apicrypt.org/infirmier.mssante.fr/cgm.mssante.fr/aura.mssante.fr/#</t>
  </si>
  <si>
    <t>hadfrance.mssante.fr/ght-unyon.mssante.fr</t>
  </si>
  <si>
    <t>udsma.mssante.fr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</si>
  <si>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</si>
  <si>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</si>
  <si>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</si>
  <si>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</si>
  <si>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</si>
  <si>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</si>
  <si>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medecin.mssante.fr/infirmier.mssante.fr/hopitalarbresle.aura.mssante.fr/fpv.mssante.fr/aura.mssante.fr</t>
  </si>
  <si>
    <t>medecin.mssante.fr/lifen.mssante.fr/infirmier.mssante.fr/croix-rouge.mssante.fr</t>
  </si>
  <si>
    <t>pro.mssante.fr/lifen.mssante.fr/fondation-hgp.mssante.fr/aura.mssante.fr</t>
  </si>
  <si>
    <t>ramsaygds.mssante.fr/pro.mssante.fr/paca.mssante.fr/medecin.mssante.fr/lifen.mssante.fr/interop-mssante.apicrypt.org/infirmier.mssante.fr/hopital-saint-joseph.mssante.fr/hopital-europeen.mssante.fr/enovacom.mssante.fr/ch-aix.mssante.fr/cgm.mssante.fr/aura.mssante.fr/#</t>
  </si>
  <si>
    <t>pdl.mssante.fr/interop-mssante.apicrypt.org/infirmier.mssante.fr/esantepdl.mssante.fr</t>
  </si>
  <si>
    <t>ch-chagny.mssante.fr/aura.mssante.fr</t>
  </si>
  <si>
    <t>pro.mssante.fr/medecin.mssante.fr/lifen.mssante.fr/interop-mssante.apicrypt.org/grand-est.mssante.fr/cgm.mssante.fr</t>
  </si>
  <si>
    <t>lifen.mssante.fr/hopital-lamastre.aura.mssante.fr/aura.mssante.fr</t>
  </si>
  <si>
    <t>lifen.mssante.fr/ch-sault.mssante.fr</t>
  </si>
  <si>
    <t>LIFEN/CH DE SAULT</t>
  </si>
  <si>
    <t>medecin.mssante.fr/lifen.mssante.fr/ch-stjustlp.aura.mssante.fr/aura.mssante.fr</t>
  </si>
  <si>
    <t>medecin.mssante.fr/lifen.mssante.fr/infirmier.mssante.fr/ghtnievre.mssante.fr/croix-rouge.mssante.fr/cgm.mssante.fr</t>
  </si>
  <si>
    <t>sage-femme.mssante.fr/ramsaygds.mssante.fr/medecin.mssante.fr/lifen.mssante.fr/interop-mssante.apicrypt.org/infirmier.mssante.fr/aura.mssante.fr/#</t>
  </si>
  <si>
    <t>ramsaygds.mssante.fr/medecin.mssante.fr/lifen.mssante.fr/aphp.mssante.fr/almaviva-sante.mssante.fr/#</t>
  </si>
  <si>
    <t>medipole-de-savoie.aura.mssante.fr/medecin.mssante.fr/lifen.mssante.fr/cgm.mssante.fr/aura.mssante.fr</t>
  </si>
  <si>
    <t>ssa.mssante.fr/pro.mssante.fr/medecin.mssante.fr/lifen.mssante.fr/cliniquestroch.mssante.fr/cgm.mssante.fr/#</t>
  </si>
  <si>
    <t>pro.mssante.fr/medecin.mssante.fr/lifen.mssante.fr/infirmier.mssante.fr/hstv.mssante.fr/bretagne.mssante.fr</t>
  </si>
  <si>
    <t>pro.mssante.fr/medecin.mssante.fr/lifen.mssante.fr/hpsj.mssante.fr/hopitalporteverte.mssante.fr/aura.mssante.fr/aphp.mssante.fr</t>
  </si>
  <si>
    <t>zenidoc.mssante.fr/silpc.mssante.fr/pro.mssante.fr/paca.mssante.fr/medecin.mssante.fr/lifen.mssante.fr/infirmier.mssante.fr/hdpdc.mssante.fr/chirurgien-dentiste.mssante.fr/cgm.mssante.fr</t>
  </si>
  <si>
    <t>medecin.mssante.fr/infirmier.mssante.fr/chu-dijon.mssante.fr/chirurgien-dentiste.mssante.fr/ch-camiers.mssante.fr/cgm.mssante.fr</t>
  </si>
  <si>
    <t>pro.mssante.fr/lifen.mssante.fr/infirmier.mssante.fr/aura.mssante.fr</t>
  </si>
  <si>
    <t>oppidom.mssante.fr/medecin.mssante.fr/interop-mssante.apicrypt.org/cgm.mssante.fr</t>
  </si>
  <si>
    <t>pro.mssante.fr/na.mssante.fr/medecin.mssante.fr/lifen.mssante.fr/korian.mssante.fr/inicea.mssante.fr/cgm.mssante.fr/aquitaine.mssante.fr</t>
  </si>
  <si>
    <t>pro.mssante.fr/na.mssante.fr/medecin.mssante.fr/masseur-kinesitherapeute.mssante.fr/korian.mssante.fr/inicea.mssante.fr/infirmier.mssante.fr/cgm.mssante.fr/aura.mssante.fr/aquitaine.mssante.fr</t>
  </si>
  <si>
    <t>lifen.mssante.fr/korian.mssante.fr/inicea.mssante.fr/#</t>
  </si>
  <si>
    <t>pro.mssante.fr/medecin.oc.mssante.fr/medecin.mssante.fr/lifen.mssante.fr/languedoc-mutualite.mssante.fr/interop-mssante.apicrypt.org/infirmier.mssante.fr/chu-montpellier.mssante.fr/cgm.mssante.fr/aura.mssante.fr</t>
  </si>
  <si>
    <t>orpea.mssante.fr/medecin.mssante.fr/masseur-kinesitherapeute.mssante.fr/lifen.mssante.fr/bretagne.mssante.fr</t>
  </si>
  <si>
    <t>medecin.mssante.fr/lifen.mssante.fr/ch-crest.mssante.fr</t>
  </si>
  <si>
    <t>MAILIZ/LIFEN/CH DE CREST</t>
  </si>
  <si>
    <t>pro.oc.mssante.fr/medt.mssante.fr/lifen.mssante.fr/infirmier.oc.mssante.fr/infirmier.mssante.fr</t>
  </si>
  <si>
    <t>pharmacien.mssante.fr/interop-mssante.apicrypt.org/infirmier.mssante.fr</t>
  </si>
  <si>
    <t>lifen.mssante.fr/infirmier.mssante.fr/fondationdiaconesses.mssante.fr</t>
  </si>
  <si>
    <t>pro.mssante.fr/medecin.mssante.fr/masseur-kinesitherapeute.mssante.fr/interop-mssante.apicrypt.org/infirmier.mssante.fr/ildys.mssante.fr/chu-brest.mssante.fr/cgm.mssante.fr/bretagne.mssante.fr</t>
  </si>
  <si>
    <t>pro.mssante.fr/orpea.mssante.fr/mgen.mssante.fr/medecin.mssante.fr/lifen.mssante.fr/interop-mssante.apicrypt.org/infirmier.mssante.fr/infirmier.guyane.mssante.fr/chirurgien-dentiste.mssante.fr/cgm.mssante.fr/aura.mssante.fr/#</t>
  </si>
  <si>
    <t>medecin.mssante.fr/lifen.mssante.fr/infirmier.mssante.fr/chr-orleans.mssante.fr</t>
  </si>
  <si>
    <t>sage-femme.mssante.fr/pro.mssante.fr/medecin.mssante.fr/lifen.mssante.fr/interop-mssante.apicrypt.org/infirmier.mssante.fr/ght-novo.mssante.fr/chu-rouen.mssante.fr/ch-gisors.mssante.fr/ch-clermont.mssante.fr/cgm.mssante.fr/bioserveur.mssante.fr/aphp.mssante.fr</t>
  </si>
  <si>
    <t>pro.mssante.fr/polycliniquepoitiers.mssante.fr/polyclinique-poitiers.elsan.mssante.fr/pc.mssante.fr/na.mssante.fr/medecin.mssante.fr/lifen.mssante.fr/infirmier.mssante.fr/ghnv.mssante.fr/chu-poitiers.mssante.fr/cgm.mssante.fr/#</t>
  </si>
  <si>
    <t>medecin.mssante.fr/lifen.mssante.fr/interop-mssante.apicrypt.org/infirmier.mssante.fr/hospigrandouest.mssante.fr/chu-brest.mssante.fr/ch-guingamp.mssante.fr/cgm.mssante.fr/bretagne.mssante.fr/aist22.mssante.fr</t>
  </si>
  <si>
    <t>st-odilon.elsan.mssante.fr/pso.aura.mssante.fr/medecin.mssante.fr/interop-mssante.apicrypt.org/elsan.mssante.fr/aura.mssante.fr/#</t>
  </si>
  <si>
    <t>ramsaygds.mssante.fr/medecin.mssante.fr/interop-mssante.apicrypt.org/ght-novo.mssante.fr</t>
  </si>
  <si>
    <t>pro.mssante.fr/interop-mssante.apicrypt.org/groupe-courlancy.mssante.fr/grand-est.mssante.fr</t>
  </si>
  <si>
    <t>interop-mssante.apicrypt.org/elivie.mssante.fr/clinique-bj.mssante.fr/ch-dole.mssante.fr</t>
  </si>
  <si>
    <t>valdaquennes.mssante.fr/infirmier.mssante.fr</t>
  </si>
  <si>
    <t>ramsaygds.mssante.fr/medecin.oc.mssante.fr/medecin.mp.mssante.fr/lifen.mssante.fr</t>
  </si>
  <si>
    <t>infirmier.mssante.fr/bretagne.mssante.fr/aub.mssante.fr</t>
  </si>
  <si>
    <t>ch-compiegnenoyon.mssante.fr</t>
  </si>
  <si>
    <t>mesanges-stlaurent.mssante.fr</t>
  </si>
  <si>
    <t>+ 1,1%</t>
  </si>
  <si>
    <t>medecin.mssante.fr/centre-addipsy.aura.mssante.fr/aura.mssante.fr</t>
  </si>
  <si>
    <t>infirmier.mssante.fr/echo-sante.mssante.fr/atir.mssante.fr</t>
  </si>
  <si>
    <t>pechdusoleil.mssante.fr/medecin.oc.mssante.fr/infirmier.mssante.fr/aura.mssante.fr</t>
  </si>
  <si>
    <t>qsp.mssante.fr/horus.mssante.fr</t>
  </si>
  <si>
    <t>primerose-hossegor.mssante.fr/na.mssante.fr/aquitaine.mssante.fr</t>
  </si>
  <si>
    <t>pro.mssante.fr/na.mssante.fr/medecin.mssante.fr/infirmier.mssante.fr/cdf-penne.mssante.fr</t>
  </si>
  <si>
    <t>GRADES ESEA NOUVELLE-AQUITAINE/MAILIZ/WRAPTOR LABORATORIES</t>
  </si>
  <si>
    <t>pro.mssante.fr/pharmacien.mssante.fr/medecin.mssante.fr/masseur-kinesitherapeute.mssante.fr/infirmier.mssante.fr/ildys.mssante.fr/bretagne.mssante.fr/aura.mssante.fr/#</t>
  </si>
  <si>
    <t>pro.oc.mssante.fr/infirmier.oc.mssante.fr</t>
  </si>
  <si>
    <t>pro.mssante.fr/na.mssante.fr/lifen.mssante.fr/aquitaine.mssante.fr</t>
  </si>
  <si>
    <t>croix-rouge.mssante.fr/chr-orleans.mssante.fr/#</t>
  </si>
  <si>
    <t>pro.mssante.fr/pedicure-podologue.mssante.fr/medecin.mssante.fr/masseur-kinesitherapeute.mssante.fr/lifen.mssante.fr/interop-mssante.apicrypt.org/infirmier.mssante.fr/grand-est.mssante.fr/chu-reims.mssante.fr/chu-martinique.mssante.fr/chr-metz-thionville.mssante.fr/ch-epernay.mssante.fr/ch-chalonsenchampagne.mssante.fr/cgm.mssante.fr/aura.mssante.fr</t>
  </si>
  <si>
    <t>medecin.mssante.fr/lifen.mssante.fr/infirmier.oc.mssante.fr/infirmier.mssante.fr/cgm.mssante.fr/aura.mssante.fr/aquitaine.mssante.fr</t>
  </si>
  <si>
    <t>sage-femme.mssante.fr/pro.mssante.fr/pharmacie-paca.mssante.fr/pharmacien.mssante.fr/pediatrie-chulenval-nice.mssante.fr/paca.mssante.fr/orthophoniste.mssante.fr/medecin.mssante.fr/lifen.mssante.fr/lenval.mssante.fr/interop-mssante.apicrypt.org/infirmier.mssante.fr/chu-nice.mssante.fr/ch-montperrin.mssante.fr/ch-labasseterre.mssante.fr/ch-issoudun.mssante.fr/chirurgien-dentiste.mssante.fr/ch-grasse.mssante.fr/ch-cannes.mssante.fr/cgm.mssante.fr/cal.mssante.fr/aura.mssante.fr</t>
  </si>
  <si>
    <t>sage-femme.mssante.fr/pro.mssante.fr/medecin.mssante.fr/lifen.mssante.fr/interop-mssante.apicrypt.org/ihfb.mssante.fr/chu-nantes.mssante.fr/ch-stdenis.mssante.fr/chorus.mssante.fr/ch-claudel.mssante.fr/ch4v.mssante.fr/cgm.mssante.fr/bioserveur.mssante.fr/aphp.mssante.fr/#</t>
  </si>
  <si>
    <t>mr-toulon.mssante.fr/ch-laguiche.mssante.fr</t>
  </si>
  <si>
    <t>pro.mssante.fr/medecin.mssante.fr/lifen.mssante.fr/interop-mssante.apicrypt.org/infirmier.mssante.fr/cliniquesaintpaul.mssante.fr/chnc972.mssante.fr/aura.mssante.fr</t>
  </si>
  <si>
    <t>pro.mssante.fr/korian.mssante.fr/inicea.mssante.fr</t>
  </si>
  <si>
    <t>pro.mssante.fr/medecin.mssante.fr/cmi.mssante.fr/cmi.aura.mssante.fr/cgm.mssante.fr/aura.mssante.fr</t>
  </si>
  <si>
    <t>ugecam-alsace.mssante.fr/sante-grand-est.mssante.fr/medecin.mssante.fr/lifen.mssante.fr/interop-mssante.apicrypt.org/cgm.mssante.fr/bonsauveuralby.mssante.fr</t>
  </si>
  <si>
    <t>pro.mssante.fr/medecin.mssante.fr/lifen.mssante.fr/infirmier.mssante.fr/hpsj.mssante.fr/guadeloupe.mssante.fr/ghpsj.mssante.fr/easycrypt.mssante.fr</t>
  </si>
  <si>
    <t>ihfb.mssante.fr/fsef.mssante.fr</t>
  </si>
  <si>
    <t>ssa.mssante.fr/sage-femme.mssante.fr/pro.mssante.fr/lifen.mssante.fr/infirmier.mssante.fr/chirurgien-dentiste.mssante.fr/ch-cholet.mssante.fr/ch-autun.mssante.fr/aura.mssante.fr</t>
  </si>
  <si>
    <t>ptavarest.mssante.fr/pro.mssante.fr/pharmacien.oc.mssante.fr/pediatrie-chulenval-nice.mssante.fr/paerpa83.mssante.fr/paca.mssante.fr/medecin.mssante.fr/masseur-kinesitherapeute.mssante.fr/lifen.mssante.fr/lenval.mssante.fr/interop-mssante.apicrypt.org/infirmier.mssante.fr/ctavarest.mssante.fr/ch-vienne.mssante.fr/chu-nice.mssante.fr/chu-besancon.mssante.fr/ch-simoneveil.mssante.fr/chnds.mssante.fr/ch-laval.mssante.fr/chi-fsr.mssante.fr/chicas-gap.mssante.fr/ch-draguignan.mssante.fr/ch-cannes.mssante.fr/cgm.mssante.fr/aura.mssante.fr/aquitaine.mssante.fr</t>
  </si>
  <si>
    <t>infirmier.oc.mssante.fr/hopital-mauvezin.mssante.fr</t>
  </si>
  <si>
    <t>ramsaygds.mssante.fr/lifen.mssante.fr/ghsif.mssante.fr/enovacom.mssante.fr/ch-manhes.mssante.fr/#</t>
  </si>
  <si>
    <t>vivalto-sante.mssante.fr/sage-femme.mssante.fr/pro.mssante.fr/medistory.mssante.fr/medecin.mssante.fr/lifen.mssante.fr/interop-mssante.apicrypt.org/infirmier.mssante.fr/ghpsj.mssante.fr/clinique-du-pre.mssante.fr/ch-vitre.mssante.fr/ch-fougeres.mssante.fr/chba.mssante.fr/cgm.mssante.fr/bretagne.mssante.fr/aura.mssante.fr/aub.mssante.fr</t>
  </si>
  <si>
    <t>lifen.mssante.fr/#</t>
  </si>
  <si>
    <t>LIFEN/@</t>
  </si>
  <si>
    <t>sage-femme.oc.mssante.fr/sage-femme.mssante.fr/pro.oc.mssante.fr/pro.mssante.fr/oc.mssante.fr/medecin.oc.mssante.fr/medecin.mp.mssante.fr/lifen.mssante.fr/infirmier.oc.mssante.fr/cliniquerivegauche.mssante.fr/clinique-ambroise-pare.mssante.fr/chu-rouen.mssante.fr/aura.mssante.fr/ambroise-pare-toulouse.elsan.mssante.fr/#</t>
  </si>
  <si>
    <t>pro.oc.mssante.fr/nephrocare.mssante.fr/medecin.mssante.fr/lifen.mssante.fr/interop-mssante.apicrypt.org/infirmier.oc.mssante.fr/infirmier.mssante.fr/easycrypt.mssante.fr/chu-montpellier.mssante.fr/cgm.mssante.fr/aura.mssante.fr</t>
  </si>
  <si>
    <t>pro.mssante.fr/na.mssante.fr/medecin.mssante.fr/infirmier.mssante.fr/cliniqueanouste.mssante.fr/cgm.mssante.fr</t>
  </si>
  <si>
    <t>pro.oc.mssante.fr/orthophoniste.mssante.fr/medecin.oc.mssante.fr/medecin.mssante.fr/lifen.mssante.fr/interop-mssante.apicrypt.org/infirmier.oc.mssante.fr/infirmier.mssante.fr/chu-montpellier.mssante.fr/ch-cannes.mssante.fr/ch-ales.mssante.fr/cgm.mssante.fr/bon.elsan.mssante.fr/aura.mssante.fr</t>
  </si>
  <si>
    <t>pro.mssante.fr/medecin.mssante.fr/lifen.mssante.fr/interop-mssante.apicrypt.org/infirmier.mssante.fr/chu-nimes.mssante.fr/cgm.mssante.fr/aressy.elsan.mssante.fr/aquitaine.mssante.fr</t>
  </si>
  <si>
    <t>na.mssante.fr/medecin.mssante.fr/infirmier.mssante.fr/chu-rouen.mssante.fr/cgm.mssante.fr/caradoc.mssante.fr</t>
  </si>
  <si>
    <t>ssa.mssante.fr/sage-femme.mssante.fr/pro.mssante.fr/medecin.mssante.fr/lifen.mssante.fr/hopital-foch.mssante.fr/conti.mssante.fr/clinique-conti.elsan.mssante.fr/#</t>
  </si>
  <si>
    <t>medistory.mssante.fr/medecin.mssante.fr/masseur-kinesitherapeute.mssante.fr/lifen.mssante.fr/interop-mssante.apicrypt.org/cliniquealencon.mssante.fr/ch-lemans.mssante.fr/cgm.mssante.fr/aphp.mssante.fr</t>
  </si>
  <si>
    <t>oi.mssante.fr/medecin.mssante.fr/lifen.mssante.fr/cgm.mssante.fr</t>
  </si>
  <si>
    <t>sage-femme.oc.mssante.fr/sage-femme.mssante.fr/ramsaygds.mssante.fr/pro.oc.mssante.fr/pro.mssante.fr/medecin.oc.mssante.fr/medecin.mssante.fr/medecin.mp.mssante.fr/lifen.mssante.fr/infirmier.oc.mssante.fr/infirmier.mssante.fr/clinique-union.mssante.fr/ch-libourne.mssante.fr/cgm.mssante.fr/aphp.mssante.fr</t>
  </si>
  <si>
    <t>qsp.mssante.fr/medecin.mssante.fr/lifen.mssante.fr/interop-mssante.apicrypt.org/infirmier.mssante.fr/hpsj.mssante.fr/ghpsj.mssante.fr</t>
  </si>
  <si>
    <t>pro.mssante.fr/medecin.mssante.fr/lifen.mssante.fr/interop-mssante.apicrypt.org/chu-reims.mssante.fr/#</t>
  </si>
  <si>
    <t>pro.mssante.fr/medecin.mssante.fr/lifen.mssante.fr/infirmier.mssante.fr/fsef.mssante.fr/cgm.mssante.fr/aura.mssante.fr/#</t>
  </si>
  <si>
    <t>cliniqueduparclyon.aura.mssante.fr/cliniqueduparclyon-aura.elsan.mssante.fr</t>
  </si>
  <si>
    <t>pro.oc.mssante.fr/medecin.mssante.fr/lifen.mssante.fr/la-pergola.mssante.fr/infirmier.oc.mssante.fr/infirmier.mssante.fr/cgm.mssante.fr/aura.mssante.fr</t>
  </si>
  <si>
    <t>ramsaygds.mssante.fr/pro.mssante.fr/medecin.mssante.fr/lifen.mssante.fr/interop-mssante.apicrypt.org/#</t>
  </si>
  <si>
    <t>ramsaygds.mssante.fr/pro.mssante.fr/medecin.mssante.fr/lifen.mssante.fr/interop-mssante.apicrypt.org/infirmier.mssante.fr/cgm.mssante.fr</t>
  </si>
  <si>
    <t>pssl.mssante.fr/medecin.mssante.fr/masseur-kinesitherapeute.mssante.fr/lifen.mssante.fr/interop-mssante.apicrypt.org/infirmier.mssante.fr/esantepdl.mssante.fr/ch-saumur.mssante.fr/ch-cholet.mssante.fr/cgm.mssante.fr/aura.mssante.fr/#</t>
  </si>
  <si>
    <t>lifen.mssante.fr/infirmier.mssante.fr/hopitaux-plaisir.mssante.fr/hopital-gms-plaisir.mssante.fr/clinique-saintlouis.elsan.mssante.fr/cgm.mssante.fr</t>
  </si>
  <si>
    <t>pro.oc.mssante.fr/medecin.oc.mssante.fr/lifen.mssante.fr/ch-cholet.mssante.fr/cgm.mssante.fr</t>
  </si>
  <si>
    <t>pro.oc.mssante.fr/medecin.oc.mssante.fr/medecin.mssante.fr/medecin.mp.mssante.fr/infirmier.oc.mssante.fr/clinique-pinede.mssante.fr/cgm.mssante.fr/#</t>
  </si>
  <si>
    <t>medecin.mssante.fr/lifen.mssante.fr/interop-mssante.apicrypt.org/hclj-cmcj.mssante.fr/hc-lesjockeys.mssante.fr/cgm.mssante.fr</t>
  </si>
  <si>
    <t>pro.mssante.fr/medecin.mssante.fr/masseur-kinesitherapeute.mssante.fr/lifen.mssante.fr/fondationbellan.mssante.fr/cgm.mssante.fr</t>
  </si>
  <si>
    <t>pro.oc.mssante.fr/medecin.oc.mssante.fr/medecin.mssante.fr/lifen.mssante.fr/infirmier.mssante.fr/cliniquelefloride.mssante.fr/#</t>
  </si>
  <si>
    <t>valdorb.mssante.fr/medecin.mssante.fr/lifen.mssante.fr/cgm.mssante.fr/aura.mssante.fr</t>
  </si>
  <si>
    <t>pc.mssante.fr/na.mssante.fr/medecin.mssante.fr/crbvta.mssante.fr</t>
  </si>
  <si>
    <t>tzanck.mssante.fr/medecin.mssante.fr/lifen.mssante.fr/cgm.mssante.fr</t>
  </si>
  <si>
    <t>pro.mssante.fr/medecin.mssante.fr/masseur-kinesitherapeute.mssante.fr/enovacom.mssante.fr</t>
  </si>
  <si>
    <t>ramsaygds.mssante.fr/masseur-kinesitherapeute.mssante.fr/jouvence-readaptation.mssante.fr/interop-mssante.apicrypt.org/infirmier.mssante.fr/enovacom.mssante.fr/bourgogne.mssante.fr</t>
  </si>
  <si>
    <t>rozarvor.elsan.mssante.fr/lifen.mssante.fr/esantepdl.mssante.fr</t>
  </si>
  <si>
    <t>pro.oc.mssante.fr/pro.mssante.fr/infirmier.oc.mssante.fr/infirmier.mssante.fr/epslomagne.mssante.fr/aura.mssante.fr</t>
  </si>
  <si>
    <t>ssa.mssante.fr/pro.mssante.fr/medecin.mssante.fr/masseur-kinesitherapeute.mssante.fr/lifen.mssante.fr/infirmier.mssante.fr/imm.mssante.fr/ght974.mssante.fr/ghpsj.mssante.fr/ghm-grenoble.aura.mssante.fr/chu-nantes.mssante.fr/chu-bordeaux.mssante.fr/cgm.mssante.fr/aura.mssante.fr/#</t>
  </si>
  <si>
    <t>pro.mssante.fr/infirmier.mssante.fr/hadfrance.mssante.fr</t>
  </si>
  <si>
    <t>pc.mssante.fr/na.mssante.fr/lifen.mssante.fr/chu-limoges.mssante.fr/centre-clinical.mssante.fr/ardevie.mssante.fr</t>
  </si>
  <si>
    <t>pro.mssante.fr/medecin.mssante.fr/masseur-kinesitherapeute.mssante.fr/infirmier.mssante.fr/croix-rouge.mssante.fr/chu-rouen.mssante.fr/cgm.mssante.fr/aura.mssante.fr</t>
  </si>
  <si>
    <t>sante-grand-est.mssante.fr/pro.mssante.fr/interop-mssante.apicrypt.org/hl-fismes.mssante.fr/chu-reims.mssante.fr/chr-orleans.mssante.fr</t>
  </si>
  <si>
    <t>ch-grandvilliers.mssante.fr</t>
  </si>
  <si>
    <t>pro.oc.mssante.fr/interop-mssante.apicrypt.org/infirmier.oc.mssante.fr/aura.mssante.fr</t>
  </si>
  <si>
    <t>sage-femme.mssante.fr/pro.mssante.fr/paca.mssante.fr/medecin.mssante.fr/lifen.mssante.fr/interop-mssante.apicrypt.org/infirmier.mssante.fr/hp-beauregard.mssante.fr/hopital-saint-joseph.mssante.fr/hopital-europeen.mssante.fr/ch-aix.mssante.fr/cgm.mssante.fr/#</t>
  </si>
  <si>
    <t>msa.mssante.fr/masseur-kinesitherapeute.mssante.fr/infirmier.oc.mssante.fr/infirmier.mssante.fr/aura.mssante.fr</t>
  </si>
  <si>
    <t>medecin.oc.mssante.fr/medecin.mssante.fr/medecin.mp.mssante.fr/mailhol.mssante.fr/lifen.mssante.fr/cgm.mssante.fr/aura.mssante.fr</t>
  </si>
  <si>
    <t>sage-femme.mssante.fr/pro.mssante.fr/paca.mssante.fr/medecin.mssante.fr/lifen.mssante.fr/interop-mssante.apicrypt.org/ghpsj.mssante.fr/easycrypt.mssante.fr/#</t>
  </si>
  <si>
    <t>social.oc.mssante.fr/pro.oc.mssante.fr/medecin.oc.mssante.fr/infirmier.oc.mssante.fr/cd66.mssante.fr</t>
  </si>
  <si>
    <t>sage-femme.mssante.fr/pro.mssante.fr/pg-s.mssante.fr/medecin.mssante.fr/medecin.mp.mssante.fr/lenord.mssante.fr/interop-mssante.apicrypt.org/infirmier.mssante.fr/ch-epernay.mssante.fr/cgm.mssante.fr/ahnac.mssante.fr</t>
  </si>
  <si>
    <t>sage-femme.mssante.fr/pro.mssante.fr/medecin.mssante.fr/masseur-kinesitherapeute.mssante.fr/lifen.mssante.fr/interop-mssante.apicrypt.org/infirmier.mssante.fr/hph.elsan.mssante.fr/cgm.mssante.fr/#</t>
  </si>
  <si>
    <t>ssa.mssante.fr/pro.mssante.fr/orpea.mssante.fr/na.mssante.fr/msa.mssante.fr/medecin.mssante.fr/lifen.mssante.fr/interop-mssante.apicrypt.org/infirmier.mssante.fr/gfps.mssante.fr/ch-perigueux.mssante.fr/ch-libourne.mssante.fr/ch-lemans.mssante.fr/ch-cannes.mssante.fr/cgm.mssante.fr/aquitaine.mssante.fr</t>
  </si>
  <si>
    <t>sage-femme.mssante.fr/pro.mssante.fr/medecin.mssante.fr/lifen.mssante.fr/interop-mssante.apicrypt.org/infirmier.mssante.fr/ch-compiegnenoyon.mssante.fr/cgm.mssante.fr/#</t>
  </si>
  <si>
    <t>sage-femme.mssante.fr/pro.mssante.fr/medecin.mssante.fr/lifen.mssante.fr/jeebop.mssante.fr/interop-mssante.apicrypt.org/infirmier.mssante.fr/chu-nice.mssante.fr/cgm.mssante.fr/aura.mssante.fr/#</t>
  </si>
  <si>
    <t>pro.oc.mssante.fr/medecin.oc.mssante.fr/masseur-kinesitherapeute.oc.mssante.fr/lesamisdelenfance.mssante.fr/infirmier.oc.mssante.fr</t>
  </si>
  <si>
    <t>hclj-ccc.mssante.fr</t>
  </si>
  <si>
    <t>fedosad.mssante.fr</t>
  </si>
  <si>
    <t>pro.mssante.fr/na.mssante.fr/infirmier.mssante.fr/asso-mpc.mssante.fr/aquitaine.mssante.fr</t>
  </si>
  <si>
    <t>santelysbfc.mssante.fr/infirmier.mssante.fr</t>
  </si>
  <si>
    <t>GIP GRADES BFC/MAILIZ</t>
  </si>
  <si>
    <t>pro.mssante.fr/medecin.mssante.fr/#</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</si>
  <si>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</si>
  <si>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</si>
  <si>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</si>
  <si>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</si>
  <si>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</si>
  <si>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</si>
  <si>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</si>
  <si>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</si>
  <si>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</si>
  <si>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</si>
  <si>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+ 0,3%</t>
  </si>
  <si>
    <t>+ 1,3%</t>
  </si>
  <si>
    <t>DGS</t>
  </si>
  <si>
    <t>tzanck.mssante.fr/pro.mssante.fr/paca.mssante.fr/chu-nice.mssante.fr</t>
  </si>
  <si>
    <t>tzanck.mssante.fr/medecin.mssante.fr/cgm.mssante.fr</t>
  </si>
  <si>
    <t>pro.mssante.fr/medecin.mssante.fr/lifen.mssante.fr/enovacom.mssante.fr/chu-toulouse.mssante.fr/aair-dialyse.mssante.fr</t>
  </si>
  <si>
    <t>paca.mssante.fr/medecin.mssante.fr/chartreusedevalbonne.mssante.fr/cgm.mssante.fr/#</t>
  </si>
  <si>
    <t>ramsaygds.mssante.fr/paca.mssante.fr/orpea.mssante.fr/medecin.mssante.fr/interop-mssante.apicrypt.org/infirmier.mssante.fr/cgm.mssante.fr</t>
  </si>
  <si>
    <t>ramsaygds.mssante.fr/pharmacien.mssante.fr/lifen.mssante.fr/infirmier.mssante.fr/aura.mssante.fr</t>
  </si>
  <si>
    <t>lifen.mssante.fr/chba.mssante.fr/bretagne.mssante.fr/aura.mssante.fr/aub.mssante.fr</t>
  </si>
  <si>
    <t>stfrancois.mssante.fr/paca.mssante.fr/medecin.mssante.fr/infirmier.mssante.fr/guadeloupe.mssante.fr/clinique-saintfrancois.mssante.fr/cgm.mssante.fr</t>
  </si>
  <si>
    <t>vyv3.mssante.fr/lifen.mssante.fr/ghbs.mssante.fr</t>
  </si>
  <si>
    <t>medecin.mssante.fr/inicea.mssante.fr/epsve.mssante.fr</t>
  </si>
  <si>
    <t>pro.mssante.fr/infirmier.mssante.fr/chgeront-gpe.mssante.fr</t>
  </si>
  <si>
    <t>pro.mssante.fr/paca.mssante.fr/lifen.mssante.fr/interop-mssante.apicrypt.org/infirmier.mssante.fr/enovacom.mssante.fr/chicas-gap.mssante.fr/chbd-laragne.mssante.fr/cgm.mssante.fr/aura.mssante.fr</t>
  </si>
  <si>
    <t>sage-femme.mssante.fr/pro.mssante.fr/ohs-lorraine.mssante.fr/meuse.mssante.fr/medecin.mssante.fr/lifen.mssante.fr/interop-mssante.apicrypt.org/infirmier.mssante.fr/chr-metz-thionville.mssante.fr/ch-briey.mssante.fr/cgm.mssante.fr/aura.mssante.fr/#</t>
  </si>
  <si>
    <t>soins-service.mssante.fr/medecin.mssante.fr/interop-mssante.apicrypt.org/infirmier.mssante.fr/chicas-gap.mssante.fr/ch-corbie.mssante.fr/ch-albert.mssante.fr</t>
  </si>
  <si>
    <t>pro.mssante.fr/paca.mssante.fr/medecin.mssante.fr/masseur-kinesitherapeute.mssante.fr/lifen.mssante.fr/interop-mssante.apicrypt.org/infirmier.mssante.fr/groupe-sainte-marguerite.mssante.fr/chu-tours.mssante.fr/chicas-gap.mssante.fr/ch-digne.mssante.fr/chbd-laragne.mssante.fr/ch-aix.mssante.fr/cgm.mssante.fr/aura.mssante.fr/#</t>
  </si>
  <si>
    <t>pro.mssante.fr/lifen.mssante.fr/interop-mssante.apicrypt.org/infirmier.mssante.fr/hnfc.mssante.fr/enovacom.mssante.fr/ch-guebwiller.mssante.fr/ch-colmar.mssante.fr</t>
  </si>
  <si>
    <t>sage-femme.mssante.fr/pro.mssante.fr/medecin.mssante.fr/lifen.mssante.fr/infirmier.mssante.fr/ch-peronne.mssante.fr/aura.mssante.fr/#</t>
  </si>
  <si>
    <t>medecin.mssante.fr/masseur-kinesitherapeute.mssante.fr/lifen.mssante.fr/infirmier.mssante.fr/ch-fecamp.mssante.fr/aura.mssante.fr</t>
  </si>
  <si>
    <t>ssa.mssante.fr/sage-femme.mssante.fr/pro.mssante.fr/medecin.mssante.fr/masseur-kinesitherapeute.mssante.fr/lifen.mssante.fr/interop-mssante.apicrypt.org/infirmier.mssante.fr/ihfb.mssante.fr/hopitalporteverte.mssante.fr/ghbs.mssante.fr/eps-etampes.mssante.fr/chu-limoges.mssante.fr/chu-besancon.mssante.fr/chr-orleans.mssante.fr/ch-rambouillet.mssante.fr/ch-laval.mssante.fr/ch-cholet.mssante.fr/ch-chartres.mssante.fr/cgm.mssante.fr/aura.mssante.fr/aphp.mssante.fr/#</t>
  </si>
  <si>
    <t>ugecamaq.mssante.fr/silpc.mssante.fr/na.mssante.fr/medecin.mssante.fr/masseur-kinesitherapeute.mssante.fr/lifen.mssante.fr/infirmier.mssante.fr/ch-claudel.mssante.fr/aura.mssante.fr</t>
  </si>
  <si>
    <t>sage-femme.mssante.fr/pro.mssante.fr/pharmacien.mssante.fr/medecin.mssante.fr/masseur-kinesitherapeute.mssante.fr/lifen.mssante.fr/interop-mssante.apicrypt.org/infirmier.mssante.fr/ghpso.mssante.fr/enovacom.mssante.fr/ch-laferte-bernard.mssante.fr/ch-forez.aura.mssante.fr/cgm.mssante.fr/aura.mssante.fr</t>
  </si>
  <si>
    <t>infirmier.mssante.fr/chlesneven.mssante.fr/cgm.mssante.fr/bretagne.mssante.fr</t>
  </si>
  <si>
    <t>LIFEN/MAILIZ/GRADES ESEA NOUVELLE-AQUITAINE</t>
  </si>
  <si>
    <t>medecin.oc.mssante.fr/medecin.mssante.fr/medecin.mp.mssante.fr/ch-stcere.mssante.fr/cgm.mssante.fr/#</t>
  </si>
  <si>
    <t>pharmacien.mssante.fr/lifen.mssante.fr/interop-mssante.apicrypt.org/infirmier.mssante.fr</t>
  </si>
  <si>
    <t>medecin.mssante.fr/interop-mssante.apicrypt.org/infirmier.mssante.fr/ch-airelys.mssante.fr/cgm.mssante.fr</t>
  </si>
  <si>
    <t>sage-femme.mssante.fr/pro.oc.mssante.fr/pro.mssante.fr/medecin.mssante.fr/masseur-kinesitherapeute.mssante.fr/lifen.mssante.fr/lenord.mssante.fr/interop-mssante.apicrypt.org/infirmier.oc.mssante.fr/infirmier.mssante.fr/ghlh.mssante.fr/clinique-mitterie.mssante.fr/ch-valenciennes.mssante.fr/cgm.mssante.fr/aura.mssante.fr/ahnac.mssante.fr/#</t>
  </si>
  <si>
    <t>sage-femme.mssante.fr/pro.mssante.fr/pharmacien.mssante.fr/oncolie.mssante.fr/oi.mssante.fr/medecin.mssante.fr/lifen.mssante.fr/interop-mssante.apicrypt.org/infirmier.mssante.fr/hnfc.mssante.fr/ch-wissembourg.mssante.fr/chu-dijon.mssante.fr/chu-besancon.mssante.fr/ch-stbrieuc.mssante.fr/ch-saintcalais.mssante.fr/chirurgien-dentiste.mssante.fr/cgm.mssante.fr/cdstilleroyes.mssante.fr/aurar.mssante.fr/aura.mssante.fr</t>
  </si>
  <si>
    <t>pro.mssante.fr/lifen.mssante.fr/infirmier.mssante.fr/eps-etampes.mssante.fr/chsaintmartin.mssante.fr/ch-claudel.mssante.fr/ch-angouleme.mssante.fr</t>
  </si>
  <si>
    <t>medecin.mssante.fr/lifen.mssante.fr/ch-sens.mssante.fr/ch-bsm.aura.mssante.fr/aura.mssante.fr/aphp.mssante.fr/#</t>
  </si>
  <si>
    <t>infirmier.mssante.fr/cvl.mssante.fr/aura.mssante.fr</t>
  </si>
  <si>
    <t>pro.mssante.fr/medecin.mssante.fr/masseur-kinesitherapeute.mssante.fr/lifen.mssante.fr/interop-mssante.apicrypt.org/infirmier.mssante.fr/chu-rouen.mssante.fr/ch-pont-audemer.mssante.fr/cgm.mssante.fr/aura.mssante.fr</t>
  </si>
  <si>
    <t>medecin.mssante.fr/lifen.mssante.fr/infirmier.mssante.fr/chu-dijon.mssante.fr/ch-saintnazaire.mssante.fr/ch-montlucon.mssante.fr/ch-belley.aura.mssante.fr/cgm.mssante.fr/aura.mssante.fr</t>
  </si>
  <si>
    <t>medecin.mssante.fr/interop-mssante.apicrypt.org/infirmier.mssante.fr/chfl.mssante.fr/cgm.mssante.fr/aura.mssante.fr/ahnac.mssante.fr</t>
  </si>
  <si>
    <t>masseur-kinesitherapeute.mssante.fr/infirmier.mssante.fr/ch-claudinon.aura.mssante.fr/aura.mssante.fr</t>
  </si>
  <si>
    <t>MAILIZ/C.H.I. ELBEUF-LOUVIERS-VAL DE REUIL</t>
  </si>
  <si>
    <t>pro.mssante.fr/medecin.mssante.fr/masseur-kinesitherapeute.mssante.fr/lifen.mssante.fr/interop-mssante.apicrypt.org/infirmier.mssante.fr/croix-rouge.mssante.fr/chu-poitiers.mssante.fr/ch-stomer.mssante.fr/cgm.mssante.fr/ahnac.mssante.fr</t>
  </si>
  <si>
    <t>orpea.mssante.fr/medecin.mssante.fr/infirmier.mssante.fr/aura.mssante.fr</t>
  </si>
  <si>
    <t>medecin.mssante.fr/cgm.mssante.fr/belle-rive.mssante.fr</t>
  </si>
  <si>
    <t>vivalto-sante.mssante.fr/pro.mssante.fr/medecin.mssante.fr/lifen.mssante.fr/ghbs.mssante.fr/chi-elbeuf-louviers.mssante.fr/cgm.mssante.fr/#</t>
  </si>
  <si>
    <t>medecin.mssante.fr/lifen.mssante.fr/hp-saintfrancois.elsan.mssante.fr/clinique-bonsecours.aura.mssante.fr/cgm.mssante.fr/bon-secours.elsan.mssante.fr/aura.mssante.fr</t>
  </si>
  <si>
    <t>ramsaygds.mssante.fr/pro.mssante.fr/medecin.mssante.fr/lifen.mssante.fr/interop-mssante.apicrypt.org/cgm.mssante.fr/#</t>
  </si>
  <si>
    <t>medecin.mssante.fr/lifen.mssante.fr/infirmier.mssante.fr/aura.mssante.fr/ahnac.mssante.fr</t>
  </si>
  <si>
    <t>polycliniquepoitiers.mssante.fr/pc.mssante.fr/na.mssante.fr/medecin.mssante.fr/lifen.mssante.fr/cgm.mssante.fr</t>
  </si>
  <si>
    <t>pro.mssante.fr/medecin.oc.mssante.fr/medecin.mssante.fr/masseur-kinesitherapeute.mssante.fr/lifen.mssante.fr/interop-mssante.apicrypt.org/infirmier.mssante.fr/fhm.mssante.fr/ch-rochefort.mssante.fr/chirurgien-dentiste.mssante.fr/cgm.mssante.fr</t>
  </si>
  <si>
    <t>ssa.mssante.fr/pro.mssante.fr/paca.mssante.fr/medecin.mssante.fr/lifen.mssante.fr/interop-mssante.apicrypt.org/infirmier.mssante.fr/cliniqueducapdor.mssante.fr/clinique-capdor.elsan.mssante.fr/cgm.mssante.fr/aura.mssante.fr/#</t>
  </si>
  <si>
    <t>medecin.mssante.fr/lifen.mssante.fr/interop-mssante.apicrypt.org/infirmier.mssante.fr/croix-rouge.mssante.fr/clinique-du-cedre.mssante.fr/chu-rouen.mssante.fr/cgm.mssante.fr</t>
  </si>
  <si>
    <t>ramsaygds.mssante.fr/pro.mssante.fr/lifen.mssante.fr/interop-mssante.apicrypt.org/infirmier.mssante.fr/esante-bfc.mssante.fr/clinique-du-jura.mssante.fr/ch-dole.mssante.fr/cgm.mssante.fr/aura.mssante.fr</t>
  </si>
  <si>
    <t>lifen.mssante.fr/clinique-quercy.mssante.fr/aura.mssante.fr</t>
  </si>
  <si>
    <t>sage-femme.mssante.fr/medecin.mssante.fr/infirmier.mssante.fr/ies-sud.mssante.fr/enovacom.mssante.fr/cliniqueospedale.mssante.fr/cgm.mssante.fr/aura.mssante.fr/#</t>
  </si>
  <si>
    <t>ramsaygds.mssante.fr/na.mssante.fr/medecin.oc.mssante.fr/medecin.mssante.fr/lifen.mssante.fr/for.mssante.fr/chu-limoges.mssante.fr/ch-dax.mssante.fr/cgm.mssante.fr/aquitaine.mssante.fr/aphp.mssante.fr</t>
  </si>
  <si>
    <t>pro.mssante.fr/medecin.mssante.fr/lifen.mssante.fr/interop-mssante.apicrypt.org/infirmier.mssante.fr/hpsj.mssante.fr/hopital-saint-joseph.mssante.fr/hopital-europeen.mssante.fr/ch-aix.mssante.fr/almaviva-sante.mssante.fr</t>
  </si>
  <si>
    <t>lifen.mssante.fr/korian.mssante.fr/inicea.mssante.fr/infirmier.mssante.fr/cal.mssante.fr/aura.mssante.fr</t>
  </si>
  <si>
    <t>ramsaygds.mssante.fr/orpea.mssante.fr/medecin.mssante.fr</t>
  </si>
  <si>
    <t>lifen.mssante.fr/groupesaintgatien.mssante.fr/for.mssante.fr/cliniquesaintfaron.mssante.fr</t>
  </si>
  <si>
    <t>pro.mssante.fr/lifen.mssante.fr/interop-mssante.apicrypt.org/infirmier.mssante.fr/courlancy-sante.mssante.fr</t>
  </si>
  <si>
    <t>solidarite.fvdp.mssante.fr/orpea.mssante.fr/medecin.mssante.fr/mdr.fvdp.mssante.fr/lifen.mssante.fr/interop-mssante.apicrypt.org/infirmier.mssante.fr/ghsv.mssante.fr/ghso.mssante.fr/enfance.fvdp.mssante.fr/chu-martinique.mssante.fr/cgm.mssante.fr/#</t>
  </si>
  <si>
    <t>medecin.mssante.fr/interop-mssante.apicrypt.org/cliniquesaintluc.mssante.fr</t>
  </si>
  <si>
    <t>pro.mssante.fr/lifen.mssante.fr/infirmier.mssante.fr/cliniquesaintmichel.elsan.mssante.fr</t>
  </si>
  <si>
    <t>vertcoteau.mssante.fr/ramsaygds.mssante.fr/pro.mssante.fr/paca.mssante.fr/medecin.mssante.fr/lifen.mssante.fr/infirmier.mssante.fr/hopital-europeen.mssante.fr/ch-chartres.mssante.fr/cgm.mssante.fr/aura.mssante.fr/#</t>
  </si>
  <si>
    <t>softwaymedical.mssante.fr/pro.mssante.fr/medecin.mssante.fr/lifen.mssante.fr/groupeclinipole.mssante.fr/easycrypt.mssante.fr/chu-montpellier.mssante.fr/cgm.mssante.fr</t>
  </si>
  <si>
    <t>masseur-kinesitherapeute.mssante.fr/lifen.mssante.fr/hph.elsan.mssante.fr/aura.mssante.fr</t>
  </si>
  <si>
    <t>ramsaygds.mssante.fr/medecin.mssante.fr/masseur-kinesitherapeute.mssante.fr/lifen.mssante.fr/korian.mssante.fr/inicea.mssante.fr/infirmier.mssante.fr/aura.mssante.fr</t>
  </si>
  <si>
    <t>pro.mssante.fr/cliniques-ster.mssante.fr</t>
  </si>
  <si>
    <t>pro.mssante.fr/medecin.mssante.fr/masseur-kinesitherapeute.mssante.fr/fondation-arcenciel.mssante.fr/chu-besancon.mssante.fr</t>
  </si>
  <si>
    <t>440006344</t>
  </si>
  <si>
    <t>ugecam-idf.mssante.fr/medecin.mssante.fr/lifen.mssante.fr/ch-cholet.mssante.fr</t>
  </si>
  <si>
    <t>vivalto-sante.mssante.fr/na.mssante.fr/medecin.mssante.fr/lifen.mssante.fr/interop-mssante.apicrypt.org/infirmier.mssante.fr/cpr.mssante.fr</t>
  </si>
  <si>
    <t>medecin.mssante.fr/lifen.mssante.fr/aura.mssante.fr/ajl.asso.mssante.fr</t>
  </si>
  <si>
    <t>pro.mssante.fr/medecin.mssante.fr/lifen.mssante.fr/infirmier.mssante.fr/epsm-caen.mssante.fr/chirurgien-dentiste.mssante.fr/cfb.mssante.fr/aura.mssante.fr</t>
  </si>
  <si>
    <t>medecin.mssante.fr/lifen.mssante.fr/interop-mssante.apicrypt.org/ghbs.mssante.fr/chu-rennes.mssante.fr/chbs.mssante.fr/cgm.mssante.fr</t>
  </si>
  <si>
    <t>softwaymedical.mssante.fr/sage-femme.mssante.fr/pro.mssante.fr/pharmacien.mssante.fr/orthophoniste.mssante.fr/medecin.mssante.fr/masseur-kinesitherapeute.mssante.fr/lifen.mssante.fr/interop-mssante.apicrypt.org/infirmier.mssante.fr/ght-novo.mssante.fr/ghbs.mssante.fr/epsve.mssante.fr/ch-stdenis.mssante.fr/ch-simoneveil.mssante.fr/ch-saintcalais.mssante.fr/chicas-gap.mssante.fr/cgm.mssante.fr/aura.mssante.fr/aphp.mssante.fr/ahparis.mssante.fr/#</t>
  </si>
  <si>
    <t>medecin.mssante.fr/lifen.mssante.fr/interop-mssante.apicrypt.org/infirmier.mssante.fr/hcs-sante.mssante.fr/ch-troyes.mssante.fr/cgm.mssante.fr</t>
  </si>
  <si>
    <t>pro.mssante.fr/hadfrance.mssante.fr/ch-langres.mssante.fr</t>
  </si>
  <si>
    <t>polyclinique-poitiers.elsan.mssante.fr/pc.mssante.fr/medimail.mssante.fr/infirmier.mssante.fr/had.poitiers.mssante.fr/chu-poitiers.mssante.fr</t>
  </si>
  <si>
    <t>pro.mssante.fr/pharmacien.mssante.fr/medecin.mssante.fr/lifen.mssante.fr/interop-mssante.apicrypt.org</t>
  </si>
  <si>
    <t>lifen.mssante.fr/interop-mssante.apicrypt.org/home-sante.mssante.fr/cgm.mssante.fr/ahnac.mssante.fr</t>
  </si>
  <si>
    <t>medecin.oc.mssante.fr/medecin.mssante.fr/medecin.mp.mssante.fr/korian.mssante.fr/inicea.mssante.fr/had-pays-ovalie.mssante.fr</t>
  </si>
  <si>
    <t>ssa.mssante.fr/pro.mssante.fr/medecin.mssante.fr/lifen.mssante.fr/infirmier.mssante.fr/hia-legouest.ssa.mssante.fr/dmf.ssa.mssante.fr/chr-metz-thionville.mssante.fr/bretagne.mssante.fr/#</t>
  </si>
  <si>
    <t>orpea.mssante.fr/lhopitalnordouest.mssante.fr/interop-mssante.apicrypt.org/infirmier.mssante.fr/hopitalstfelicien.aura.mssante.fr/hopital-belleville.aura.mssante.fr/hno.mssante.fr/aura.mssante.fr</t>
  </si>
  <si>
    <t>pro.mssante.fr/medecin.mssante.fr/masseur-kinesitherapeute.mssante.fr/lifen.mssante.fr/interop-mssante.apicrypt.org/infirmier.mssante.fr/had-nantes.mssante.fr/groupeconfluent.mssante.fr/esantepdl.mssante.fr/chu-nantes.mssante.fr</t>
  </si>
  <si>
    <t>medecin.mssante.fr/lifen.mssante.fr/hli-presquile.mssante.fr/ch-saintnazaire.mssante.fr/chorus.mssante.fr/chi-elbeuf-louviers.mssante.fr/cgm.mssante.fr/#</t>
  </si>
  <si>
    <t>pro.mssante.fr/lifen.mssante.fr/hpsj.mssante.fr/ghpsj.mssante.fr/fondationbellan.mssante.fr/aphp.mssante.fr/#</t>
  </si>
  <si>
    <t>pro.mssante.fr/pdl.mssante.fr/medecin.mssante.fr/lifen.mssante.fr/interop-mssante.apicrypt.org/infirmier.mssante.fr/hospiville.mssante.fr/chdouelafontaine.mssante.fr/aura.mssante.fr</t>
  </si>
  <si>
    <t>paca.mssante.fr/medecin.mssante.fr/interop-mssante.apicrypt.org/eps.barcelonnette.mssante.fr/chicas-gap.mssante.fr/cgm.mssante.fr/aura.mssante.fr</t>
  </si>
  <si>
    <t>pro.mssante.fr/interop-mssante.apicrypt.org</t>
  </si>
  <si>
    <t>orpea.mssante.fr/interop-mssante.apicrypt.org/ch-vallon.mssante.fr/chvallon.aura.mssante.fr/chorus.mssante.fr/aura.mssante.fr</t>
  </si>
  <si>
    <t>sage-femme.mssante.fr/ramsaygds.mssante.fr/medecin.mssante.fr/lifen.mssante.fr/infirmier.mssante.fr/aura.mssante.fr/app-ramsaygds.mssante.fr/#</t>
  </si>
  <si>
    <t>ramsaygds.mssante.fr/pro.mssante.fr/medecin.mssante.fr/lifen.mssante.fr/interop-mssante.apicrypt.org/infirmier.mssante.fr/chu-rouen.mssante.fr/cgm.mssante.fr</t>
  </si>
  <si>
    <t>ramsaygds.mssante.fr/pro.mssante.fr/medecin.mssante.fr/lifen.mssante.fr/interop-mssante.apicrypt.org/hpsj.mssante.fr/enovacom.mssante.fr/ch-stdenis.mssante.fr/ch-centre-bretagne.mssante.fr/ch-bry.mssante.fr/cgm.mssante.fr/aura.mssante.fr/aphp.mssante.fr</t>
  </si>
  <si>
    <t>tzanck.mssante.fr/pro.mssante.fr/paca.mssante.fr/medecin.mssante.fr/lifen.mssante.fr/interop-mssante.apicrypt.org/infirmier.mssante.fr/chu-nice.mssante.fr/chi-fsr.mssante.fr/ch-cannes.mssante.fr/cgm.mssante.fr/cal.mssante.fr/cac-mougins.mssante.fr/aura.mssante.fr</t>
  </si>
  <si>
    <t>medecin.mssante.fr/m2apariscentre.mssante.fr/m2a-ouest.mssante.fr/lifen.mssante.fr/infirmier.mssante.fr/aura.mssante.fr/aphp.mssante.fr</t>
  </si>
  <si>
    <t>lifen.mssante.fr/chicas-gap.mssante.fr</t>
  </si>
  <si>
    <t>LIFEN/CHI DES ALPES DU SUD</t>
  </si>
  <si>
    <t>psychologue.oc.mssante.fr/medecin.oc.mssante.fr/hopitauxdeluchon.mssante.fr/ch-saintgaudens.mssante.fr</t>
  </si>
  <si>
    <t>ohs-lorraine.mssante.fr/lifen.mssante.fr/interop-mssante.apicrypt.org/infirmier.mssante.fr/esantepdl.mssante.fr/aura.mssante.fr</t>
  </si>
  <si>
    <t>oc.mssante.fr/ch-bassindethau.mssante.fr</t>
  </si>
  <si>
    <t>sage-femme.oc.mssante.fr/sage-femme.mssante.fr/pro.mssante.fr/medecin.oc.mssante.fr/medecin.mssante.fr/lifen.mssante.fr/interop-mssante.apicrypt.org/infirmier.mssante.fr/chu-besancon.mssante.fr/ch-beziers.mssante.fr/champeau.mssante.fr/cgm.mssante.fr/#</t>
  </si>
  <si>
    <t>pro.mssante.fr/medecin.mssante.fr/lifen.mssante.fr/interop-mssante.apicrypt.org/cgm.mssante.fr</t>
  </si>
  <si>
    <t>pro.mssante.fr/medecin.mssante.fr/lifen.mssante.fr/lapergola.elsan.mssante.fr/lapergola.aura.mssante.fr/infirmier.mssante.fr/elsan.mssante.fr/ch-issoire.mssante.fr/cgm.mssante.fr/aura.mssante.fr/#</t>
  </si>
  <si>
    <t>930000658</t>
  </si>
  <si>
    <t>vsha.aura.mssante.fr/pro.mssante.fr/masseur-kinesitherapeute.mssante.fr/lamarteraye.aura.mssante.fr/fondationalia.aura.mssante.fr/aura.mssante.fr</t>
  </si>
  <si>
    <t>medecin.mssante.fr/interop-mssante.apicrypt.org/infirmier.mssante.fr/hadbfc.mssante.fr/cgm.mssante.fr/aura.mssante.fr</t>
  </si>
  <si>
    <t>ardoc.aura.mssante.fr</t>
  </si>
  <si>
    <t>dapc.aura.mssante.fr</t>
  </si>
  <si>
    <t>doc-savoie.aura.mssante.fr</t>
  </si>
  <si>
    <t>ars.guyane.mssante.fr</t>
  </si>
  <si>
    <t>clinique-du-jura.mssante.fr</t>
  </si>
  <si>
    <t>adapeiam.mssante.fr</t>
  </si>
  <si>
    <t>dac13sud.mssante.fr</t>
  </si>
  <si>
    <t>+ 0,7%</t>
  </si>
  <si>
    <t>Soit 0,3%</t>
  </si>
  <si>
    <t>ELSAN SAS</t>
  </si>
  <si>
    <t>pro.mssante.fr/medecin.mssante.fr/masseur-kinesitherapeute.mssante.fr/lifen.mssante.fr/infirmier.mssante.fr/enovacom.mssante.fr/dieulefitsante.aura.mssante.fr/cgm.mssante.fr/aura.mssante.fr</t>
  </si>
  <si>
    <t>vorsac-ssr38.aura.mssante.fr/pro.mssante.fr/medecin.mssante.fr/aura.mssante.fr/#</t>
  </si>
  <si>
    <t>lifen.mssante.fr/clinique-estree.elsan.mssante.fr</t>
  </si>
  <si>
    <t>pro.mssante.fr/medecin.mssante.fr/lifen.mssante.fr/interop-mssante.apicrypt.org/infirmier.mssante.fr/ch-chauny.mssante.fr/cgm.mssante.fr/aura.mssante.fr</t>
  </si>
  <si>
    <t>pharmacien.mssante.fr/pedicure-podologue.mssante.fr/medecin.mssante.fr/lifen.mssante.fr/interop-mssante.apicrypt.org/infirmier.mssante.fr/ght85.mssante.fr/esantepdl.mssante.fr/epsm-al.mssante.fr/chu-tours.mssante.fr/chu-nantes.mssante.fr/ch-mazurelle.mssante.fr/chd-vendee.mssante.fr/ch-cholet.mssante.fr/cgm.mssante.fr/adapei-aria.synappse.mssante.fr/#</t>
  </si>
  <si>
    <t>pro.mssante.fr/medecin.mssante.fr/lifen.mssante.fr/interop-mssante.apicrypt.org/infirmier.mssante.fr/had-aurasante.mssante.fr/ch-eygurande.mssante.fr/cgm.mssante.fr/aura.mssante.fr/ahsm.mssante.fr/#</t>
  </si>
  <si>
    <t>ssa.mssante.fr/silpc.mssante.fr/pro.mssante.fr/medecin.mssante.fr/masseur-kinesitherapeute.mssante.fr/ch-bourganeuf.mssante.fr/#</t>
  </si>
  <si>
    <t>medecin.mssante.fr/infirmier.mssante.fr/hl-condat.aura.mssante.fr/cgm.mssante.fr/aura.mssante.fr</t>
  </si>
  <si>
    <t>medecin.mssante.fr/masseur-kinesitherapeute.mssante.fr/ch-clementel.aura.mssante.fr/aura.mssante.fr</t>
  </si>
  <si>
    <t>sage-femme.mssante.fr/pro.mssante.fr/medecin.mssante.fr/masseur-kinesitherapeute.mssante.fr/lifen.mssante.fr/interop-mssante.apicrypt.org/infirmier.mssante.fr/chu-reims.mssante.fr/ch-saintdizier.mssante.fr/ch-moulins-yzeure.mssante.fr/cgm.mssante.fr/aura.mssante.fr</t>
  </si>
  <si>
    <t>pc.mssante.fr/na.mssante.fr/lifen.mssante.fr/infirmier.mssante.fr/enovacom.mssante.fr/chu-tours.mssante.fr</t>
  </si>
  <si>
    <t>unisante.mssante.fr/pro.mssante.fr/pharmacien.mssante.fr/medecin.mssante.fr/interop-mssante.apicrypt.org/grand-est.mssante.fr/chu-besancon.mssante.fr/cgm.mssante.fr</t>
  </si>
  <si>
    <t>pro.oc.mssante.fr/paca.mssante.fr/orpea.mssante.fr/medecin.oc.mssante.fr/medecin.mssante.fr/medecin.mp.mssante.fr</t>
  </si>
  <si>
    <t>sa3h.mssante.fr/pro.mssante.fr/medecin.mssante.fr/lifen.mssante.fr/ght85.mssante.fr/chd-vendee.mssante.fr/cgm.mssante.fr</t>
  </si>
  <si>
    <t>vivalto-sante.mssante.fr/ramsaygds.mssante.fr/lifen.mssante.fr/aphp.mssante.fr</t>
  </si>
  <si>
    <t>vivalto-sante.mssante.fr/pro.mssante.fr/medecin.mssante.fr/lifen.mssante.fr/interop-mssante.apicrypt.org/infirmier.mssante.fr/chbs.mssante.fr/bretagne.mssante.fr/aura.mssante.fr</t>
  </si>
  <si>
    <t>pro.mssante.fr/lifen.mssante.fr/cliniquesaintpaul.mssante.fr/cliniqueansecolas.mssante.fr</t>
  </si>
  <si>
    <t>pro.mssante.fr/medecin.mssante.fr/lifen.mssante.fr/interop-mssante.apicrypt.org/infirmier.mssante.fr/clinique-du-pre.mssante.fr/ch-saintcalais.mssante.fr/ch-chartres.mssante.fr/cgm.mssante.fr</t>
  </si>
  <si>
    <t>sage-femme.mssante.fr/pro.mssante.fr/oi.mssante.fr/medecin.mssante.fr/lifen.mssante.fr/ght974.mssante.fr/durieux.mssante.fr/cgm.mssante.fr/aura.mssante.fr</t>
  </si>
  <si>
    <t>polyclinique-limoges.mssante.fr/na.mssante.fr/limousin.mssante.fr/lifen.mssante.fr/interop-mssante.apicrypt.org/infirmier.mssante.fr/chu-limoges.mssante.fr/ch-stjunien.mssante.fr</t>
  </si>
  <si>
    <t>lifen.mssante.fr/jeannedarc-arles.elsan.mssante.fr</t>
  </si>
  <si>
    <t>medecin.mssante.fr/infirmier.mssante.fr/fsef.mssante.fr</t>
  </si>
  <si>
    <t>pro.mssante.fr/orthophoniste.mssante.fr/medistory.mssante.fr/medecin.mssante.fr/lifen.mssante.fr/interop-mssante.apicrypt.org/clinique-sainte-odile.elsan.mssante.fr/chicas-gap.mssante.fr/cgm.mssante.fr</t>
  </si>
  <si>
    <t>softwaymedical.mssante.fr/santnet.mssante.fr/sage-femme.mssante.fr/ramsaygds.mssante.fr/pro.mssante.fr/pediatrie-chulenval-nice.mssante.fr/paca.mssante.fr/medecin.mssante.fr/lifen.mssante.fr/lenval.mssante.fr/kantys-saintgeorge.mssante.fr/interop-mssante.apicrypt.org/infirmier.mssante.fr/chu-rouen.mssante.fr/chu-nice.mssante.fr/chr-metz-thionville.mssante.fr/cgm.mssante.fr/cal.mssante.fr/bioserveur.paca.mssante.fr/#</t>
  </si>
  <si>
    <t>pro.mssante.fr/medecin.mssante.fr/limousin.mssante.fr/lifen.mssante.fr/korian.mssante.fr/inicea.mssante.fr</t>
  </si>
  <si>
    <t>orpea.mssante.fr/lifen.mssante.fr/interop-mssante.apicrypt.org/infirmier.mssante.fr</t>
  </si>
  <si>
    <t>pro.mssante.fr/medecin.mssante.fr/clinique-styves.mssante.fr/ch-guillaumeregnier.mssante.fr/ch-centre-bretagne.mssante.fr/bretagne.mssante.fr/#</t>
  </si>
  <si>
    <t>pro.oc.mssante.fr/inicea.mssante.fr/cl-smv.mssante.fr/cgm.mssante.fr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</si>
  <si>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</si>
  <si>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</si>
  <si>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sage-femme.mssante.fr/pro.mssante.fr/pc.mssante.fr/na.mssante.fr/medecin.mssante.fr/lifen.mssante.fr/interop-mssante.apicrypt.org/infirmier.mssante.fr/ght85.mssante.fr/ghbs.mssante.fr/ch-vitre.mssante.fr/chnds.mssante.fr/chicas-gap.mssante.fr/ch-cornouaille.mssante.fr/ch-cognac.mssante.fr/chba.mssante.fr/ch-angouleme.mssante.fr/cgm.mssante.fr/aura.mssante.fr/#</t>
  </si>
  <si>
    <t>pro.mssante.fr/medecin.mssante.fr/lifen.mssante.fr/infirmier.mssante.fr/ch-cholet.mssante.fr/cgm.mssante.fr/aura.mssante.fr/ast.mssante.fr</t>
  </si>
  <si>
    <t>pro.mssante.fr/mgen.mssante.fr/medecin.mssante.fr/masseur-kinesitherapeute.mssante.fr/aura.mssante.fr</t>
  </si>
  <si>
    <t>tzanck.mssante.fr/medecin.mssante.fr/lifen.mssante.fr/interop-mssante.apicrypt.org/cgm.mssante.fr</t>
  </si>
  <si>
    <t>had-mariegalante.mssante.fr</t>
  </si>
  <si>
    <t>medecin.mssante.fr/infirmier.mssante.fr/aura.mssante.fr/assad-had.mssante.fr</t>
  </si>
  <si>
    <t>ramsaygds.mssante.fr/pro.mssante.fr/medecin.mssante.fr/lifen.mssante.fr/infirmier.mssante.fr</t>
  </si>
  <si>
    <t>ramsaygds.mssante.fr/pro.mssante.fr/medecin.mssante.fr/lifen.mssante.fr/interop-mssante.apicrypt.org/infirmier.mssante.fr/chiv.mssante.fr/#</t>
  </si>
  <si>
    <t>pro.mssante.fr/interop-mssante.apicrypt.org/infirmier.mssante.fr/asspo.mssante.fr/#</t>
  </si>
  <si>
    <t>pro.mssante.fr/paca.mssante.fr/medecin.mssante.fr/masseur-kinesitherapeute.mssante.fr/lifen.mssante.fr/korian.mssante.fr/interop-mssante.apicrypt.org/inicea.mssante.fr/infirmier.mssante.fr/cgm.mssante.fr/aura.mssante.fr</t>
  </si>
  <si>
    <t>medecin.mssante.fr/lifen.mssante.fr/interop-mssante.apicrypt.org/infirmier.mssante.fr/aura.mssante.fr</t>
  </si>
  <si>
    <t>lifen.mssante.fr/cgm.mssante.fr/aura.mssante.fr/arhm.aura.mssante.fr</t>
  </si>
  <si>
    <t>pharmacien.mssante.fr/nouvellecliniquebordeauxtondu.mssante.fr/na.mssante.fr/mspb.mssante.fr/medecin.mssante.fr/lifen.mssante.fr/interop-mssante.apicrypt.org/infirmier.mssante.fr/imagir.mssante.fr/groupesaintgatien.mssante.fr/ch-libourne.mssante.fr/cgm.mssante.fr/aura.mssante.fr/aquitaine.mssante.fr</t>
  </si>
  <si>
    <t>vivalto-sante.mssante.fr/venus.mssante.fr/sage-femme.mssante.fr/pro.mssante.fr/na.mssante.fr/medecin.mssante.fr/lifen.mssante.fr/interop-mssante.apicrypt.org/esantepdl.mssante.fr/chu-nantes.mssante.fr/chdouelafontaine.mssante.fr/ch-cholet.mssante.fr/cgm.mssante.fr/aura.mssante.fr/aquitaine.mssante.fr</t>
  </si>
  <si>
    <t>vivalto-sante.mssante.fr/medecin.mssante.fr/lifen.mssante.fr/interop-mssante.apicrypt.org/infirmier.mssante.fr/chu-rouen.mssante.fr/chu-martinique.mssante.fr/ch-stbrieuc.mssante.fr/cgm.mssante.fr/bretagne.mssante.fr/aub.mssante.fr</t>
  </si>
  <si>
    <t>pro.oc.mssante.fr/medecin.mssante.fr/lifen.mssante.fr/interop-mssante.apicrypt.org/infirmier.oc.mssante.fr/infirmier.mssante.fr/cgm.mssante.fr/capsante.mssante.fr</t>
  </si>
  <si>
    <t>+ 2,9%</t>
  </si>
  <si>
    <t>medecin.mssante.fr/lifen.mssante.fr/arauco.mssante.fr</t>
  </si>
  <si>
    <t>sante-grand-est.mssante.fr/msa.mssante.fr/medecin.mssante.fr/lifen.mssante.fr/infirmier.mssante.fr/chu-reims.mssante.fr/ch-epernay.mssante.fr/cgm.mssante.fr/aub.mssante.fr/arpdd.mssante.fr</t>
  </si>
  <si>
    <t>orthophoniste.mssante.fr/medecin.mssante.fr/lifen.mssante.fr/interop-mssante.apicrypt.org/infirmier.mssante.fr/hnfc.mssante.fr/fpv.mssante.fr/chorus.mssante.fr/cgm.mssante.fr/aura.mssante.fr/ahssea.mssante.fr/ahbfc.mssante.fr</t>
  </si>
  <si>
    <t>ussap.mssante.fr/psychologue.oc.mssante.fr/pro.oc.mssante.fr/pro.mssante.fr/medecin.oc.mssante.fr/medecin.mssante.fr/medecin.mp.mssante.fr/masseur-kinesitherapeute.mssante.fr/lna-sante.mssante.fr/lifen.mssante.fr/interop-mssante.apicrypt.org/infirmier.oc.mssante.fr/infirmier.mssante.fr/ch-marchant.mssante.fr/ch-lezignan.mssante.fr/cgm.mssante.fr/bretagne.mssante.fr/aura.mssante.fr/ahsm.mssante.fr</t>
  </si>
  <si>
    <t>sante-martinique.mssante.fr/echo-sante.mssante.fr/atirmartinique.mssante.fr</t>
  </si>
  <si>
    <t>medecin.mssante.fr/lifen.mssante.fr/infirmier.mssante.fr/hopitalporteverte.mssante.fr/ght-novo.mssante.fr/croix-rouge.mssante.fr/aphp.mssante.fr</t>
  </si>
  <si>
    <t>stjean34.mssante.fr/pro.oc.mssante.fr/pro.mssante.fr/medecin.oc.mssante.fr/medecin.mssante.fr/lifen.mssante.fr/interop-mssante.apicrypt.org/institut-st-pierre.mssante.fr/infirmier.mssante.fr/hpsj.mssante.fr/chu-rouen.mssante.fr/chu-nimes.mssante.fr/chu-montpellier.mssante.fr/ch-millau.mssante.fr/ch-beziers.mssante.fr/cgm.mssante.fr/capsante.mssante.fr/aura.mssante.fr/aphp.mssante.fr</t>
  </si>
  <si>
    <t>ramsaygds.mssante.fr/pro.mssante.fr/medecin.mssante.fr/lifen.mssante.fr/interop-mssante.apicrypt.org/enovacom.mssante.fr/cgm.mssante.fr</t>
  </si>
  <si>
    <t>oi.mssante.fr/lifen.mssante.fr/infirmier.mssante.fr</t>
  </si>
  <si>
    <t>nephrologie-lesfleurs.elsan.mssante.fr/lifen.mssante.fr/cdnlf.mssante.fr</t>
  </si>
  <si>
    <t>associationlamitie.mssante.fr</t>
  </si>
  <si>
    <t>ugecam-brpl.mssante.fr/lifen.mssante.fr/infirmier.mssante.fr/ch-laval.mssante.fr/bretagne.mssante.fr</t>
  </si>
  <si>
    <t>ugecam-brpl.mssante.fr/masseur-kinesitherapeute.mssante.fr/lifen.mssante.fr/chba.mssante.fr/bretagne.mssante.fr</t>
  </si>
  <si>
    <t>lifen.mssante.fr/croix-rouge.mssante.fr</t>
  </si>
  <si>
    <t>CENTRE HELIO MARIN - VALLAURIS</t>
  </si>
  <si>
    <t>ugecam-pacac.mssante.fr/pro.mssante.fr/paca.mssante.fr/masseur-kinesitherapeute.mssante.fr/infirmier.mssante.fr</t>
  </si>
  <si>
    <t>060789674</t>
  </si>
  <si>
    <t>vbr-sudeure.mssante.fr/sage-femme.mssante.fr/pro.mssante.fr/pharmacien.mssante.fr/medecin.mssante.fr/lifen.mssante.fr/interop-mssante.apicrypt.org/infirmier.mssante.fr/hopital-saint-joseph.mssante.fr/ght85.mssante.fr/esantepdl.mssante.fr/chu-poitiers.mssante.fr/chu-nantes.mssante.fr/chorus.mssante.fr/ch-lvo.mssante.fr/chd-vendee.mssante.fr/ch-cotedelumiere.mssante.fr/ch-cholet.mssante.fr/ch-centre-bretagne.mssante.fr/chba.mssante.fr/cgm.mssante.fr/bretagne.mssante.fr/aura.mssante.fr</t>
  </si>
  <si>
    <t>silpc.mssante.fr/pharmacien.mssante.fr/na.mssante.fr/medecin.mssante.fr/masseur-kinesitherapeute.mssante.fr/limousin.mssante.fr/interop-mssante.apicrypt.org/infirmier.mssante.fr/ch-aubusson.mssante.fr/cgm.mssante.fr</t>
  </si>
  <si>
    <t>pc.mssante.fr/na.mssante.fr/medecin.mssante.fr/lifen.mssante.fr/infirmier.mssante.fr/ch-boscamnant.mssante.fr/cgm.mssante.fr</t>
  </si>
  <si>
    <t>pro.mssante.fr/medecin.mssante.fr/lifen.mssante.fr/interop-mssante.apicrypt.org/infirmier.mssante.fr/ch-calvi-balagne.mssante.fr/cgm.mssante.fr/aura.mssante.fr/#</t>
  </si>
  <si>
    <t>medecin.mp.mssante.fr/infirmier.oc.mssante.fr/ch-gaillac.mssante.fr/aura.mssante.fr</t>
  </si>
  <si>
    <t>pro.oc.mssante.fr/pro.mssante.fr/medecin.oc.mssante.fr/medecin.mssante.fr/medecin.mp.mssante.fr/lifen.mssante.fr/hopital-graulhet.mssante.fr/ch-albi.mssante.fr/cgm.mssante.fr/aura.mssante.fr</t>
  </si>
  <si>
    <t>interop-mssante.apicrypt.org/infirmier.mssante.fr/ghbs.mssante.fr/bretagne.mssante.fr</t>
  </si>
  <si>
    <t>pro.mssante.fr/pharmacien.mssante.fr/medecin.mssante.fr/masseur-kinesitherapeute.mssante.fr/lifen.mssante.fr/interop-mssante.apicrypt.org/infirmier.mssante.fr/ch-laigle.mssante.fr/cgm.mssante.fr/aura.mssante.fr/#</t>
  </si>
  <si>
    <t>sage-femme.mssante.fr/pro.mssante.fr/pc.mssante.fr/medecin.mssante.fr/lifen.mssante.fr/infirmier.mssante.fr/hpsj.mssante.fr/guadeloupe.mssante.fr/ghbs.mssante.fr/clinique-mail.mssante.fr/ch-stbrieuc.mssante.fr/chsaintmartin.mssante.fr/choisy-cliniques.mssante.fr/chba.mssante.fr/cgm.mssante.fr/bretagne.mssante.fr/aura.mssante.fr</t>
  </si>
  <si>
    <t>pro.mssante.fr/pc.mssante.fr/na.mssante.fr/medecin.mssante.fr/masseur-kinesitherapeute.mssante.fr/lifen.mssante.fr/infirmier.mssante.fr/ch-villefranche-rouergue.mssante.fr/chu-rouen.mssante.fr/chu-rennes.mssante.fr/chu-poitiers.mssante.fr/chu-nice.mssante.fr/chu-nantes.mssante.fr/ch-mdm.mssante.fr/chmayotte.mssante.fr/chi-val-ariege.mssante.fr/chirurgien-dentiste.mssante.fr/ch-dax.mssante.fr/ch-cotebasque.mssante.fr/ch-cholet.mssante.fr/ch-briancon.mssante.fr/cgm.mssante.fr/belharra.capio.mssante.fr/aura.mssante.fr/aquitaine.mssante.fr/#</t>
  </si>
  <si>
    <t>sage-femme.mssante.fr/pro.mssante.fr/pdl.mssante.fr/medecin.mssante.fr/lifen.mssante.fr/interop-mssante.apicrypt.org/infirmier.mssante.fr/hospiville.mssante.fr/esantepdl.mssante.fr/chu-tours.mssante.fr/ch-saumur.mssante.fr/ch-lemans.mssante.fr/ch-colmar.mssante.fr/ch-cholet.mssante.fr/cgm.mssante.fr/aura.mssante.fr</t>
  </si>
  <si>
    <t>CENTRE HOSPITALIER DE SEDAN</t>
  </si>
  <si>
    <t>080000110</t>
  </si>
  <si>
    <t>medecin.mssante.fr/lifen.mssante.fr/interop-mssante.apicrypt.org/infirmier.mssante.fr/hospiville.mssante.fr/ch-saintcalais.mssante.fr/ch-lemans.mssante.fr/aura.mssante.fr</t>
  </si>
  <si>
    <t>sage-femme.mssante.fr/pharmacien.mssante.fr/medecin.mssante.fr/masseur-kinesitherapeute.mssante.fr/lifen.mssante.fr/interop-mssante.apicrypt.org/ght85.mssante.fr/ghbs.mssante.fr/ch-vitre.mssante.fr/chu-nantes.mssante.fr/ch-erdreloire.mssante.fr/ch-epsylan.mssante.fr/chd-vendee.mssante.fr/ch-cholet.mssante.fr/ch-ancenis.mssante.fr/aura.mssante.fr</t>
  </si>
  <si>
    <t>medecin.mssante.fr/lifen.mssante.fr/infirmier.mssante.fr/hospiville.mssante.fr/cgm.mssante.fr/bretagne.mssante.fr/aura.mssante.fr</t>
  </si>
  <si>
    <t>sage-femme.oc.mssante.fr/pro.oc.mssante.fr/pro.mssante.fr/paca.mssante.fr/medecin.oc.mssante.fr/medecin.mp.mssante.fr/lifen.mssante.fr/infirmier.oc.mssante.fr/infirmier.mssante.fr/infirmier.mp.mssante.fr/chirurgien-dentiste.oc.mssante.fr/ch-gourdon.mssante.fr/cgm.mssante.fr/aura.mssante.fr</t>
  </si>
  <si>
    <t>medecin.mssante.fr/lifen.mssante.fr/infirmier.mssante.fr/hopital-mauleon.mssante.fr/chnds.mssante.fr</t>
  </si>
  <si>
    <t>sage-femme.mssante.fr/pro.mssante.fr/pharmacien.mssante.fr/medecin.mssante.fr/masseur-kinesitherapeute.mssante.fr/lifen.mssante.fr/interop-mssante.apicrypt.org/infirmier.mssante.fr/chorus.mssante.fr/chmy.aura.mssante.fr/ch-moulins-yzeure.mssante.fr/ch-montlucon.mssante.fr/cgm.mssante.fr/aura.mssante.fr/aquitaine.mssante.fr/#</t>
  </si>
  <si>
    <t>sante-grand-est.mssante.fr/sage-femme.mssante.fr/pro.mssante.fr/masseur-kinesitherapeute.mssante.fr/lorsep.mssante.fr/lifen.mssante.fr/interop-mssante.apicrypt.org/infirmier.mssante.fr/grand-est.mssante.fr/chirurgien-dentiste.mssante.fr/cgm.mssante.fr/aura.mssante.fr</t>
  </si>
  <si>
    <t>pro.mssante.fr/paca.mssante.fr/medecin.mssante.fr/lifen.mssante.fr/infirmier.mssante.fr/chu-rouen.mssante.fr/chu-nice.mssante.fr/ch-montfavet.mssante.fr/ch-cannes.mssante.fr/cgm.mssante.fr/aura.mssante.fr/ahsm.mssante.fr/#</t>
  </si>
  <si>
    <t>pro.mssante.fr/medecin.mssante.fr/lifen.mssante.fr/infirmier.mssante.fr/chu-nantes.mssante.fr/ch-epsylan.mssante.fr/ch-cholet.mssante.fr/#</t>
  </si>
  <si>
    <t>LIFEN/MAILIZ/CHU DE NANTES/EPSYLAN/CH DE CHOLET/@</t>
  </si>
  <si>
    <t>pro.mssante.fr/lifen.mssante.fr/infirmier.mssante.fr/hopitaux-jura.mssante.fr/aura.mssante.fr</t>
  </si>
  <si>
    <t>ugecam-brpl.mssante.fr/lifen.mssante.fr</t>
  </si>
  <si>
    <t>pro.mssante.fr/medecin.mssante.fr/lifen.mssante.fr/infirmier.mssante.fr/hnfc.mssante.fr/clinique-pontdechaume.mssante.fr/cjp.mssante.fr/cjp.aura.mssante.fr/chu-clermontferrand.aura.mssante.fr/chu-besancon.mssante.fr/aura.mssante.fr</t>
  </si>
  <si>
    <t>lifen.mssante.fr/infirmier.mssante.fr/fondation-gcoulon.mssante.fr/epsm-sarthe.mssante.fr/ch-saintcalais.mssante.fr/ch-lemans.mssante.fr/bretagne.mssante.fr/aura.mssante.fr/ahs-sarthe.mssante.fr</t>
  </si>
  <si>
    <t>pro.mssante.fr/paca.mssante.fr/medecin.mssante.fr/masseur-kinesitherapeute.mssante.fr/korian.mssante.fr/inicea.mssante.fr/infirmier.mssante.fr/ch-briancon.mssante.fr/aura.mssante.fr</t>
  </si>
  <si>
    <t>pro.mssante.fr/mgen.mssante.fr/medecin.mssante.fr/limousin.mssante.fr/fpv.mssante.fr/chu-limoges.mssante.fr/chorus.mssante.fr/aura.mssante.fr</t>
  </si>
  <si>
    <t>lifen.mssante.fr/interop-mssante.apicrypt.org/infirmier.mssante.fr/cmc-chaumont.elsan.mssante.fr/clinique-compassion.elsan.mssante.fr</t>
  </si>
  <si>
    <t>ssraleboy.mssante.fr/lifen.mssante.fr</t>
  </si>
  <si>
    <t>pro.mssante.fr/medecin.mssante.fr/lifen.mssante.fr/interop-mssante.apicrypt.org/infirmier.mssante.fr/cpn-laxou.mssante.fr/ch-ravenel.mssante.fr/ch-jury.mssante.fr/chirurgien-dentiste.mssante.fr/cgm.mssante.fr</t>
  </si>
  <si>
    <t>vyv3.mssante.fr/pro.mssante.fr/masseur-kinesitherapeute.mssante.fr/lifen.mssante.fr/infirmier.mssante.fr/ch-stbrieuc.mssante.fr/bretagne.mssante.fr</t>
  </si>
  <si>
    <t>smr-jalavoux.aura.mssante.fr/pro.mssante.fr/medecin.mssante.fr/interop-mssante.apicrypt.org/cgm.mssante.fr/aura.mssante.fr</t>
  </si>
  <si>
    <t>korian.mssante.fr/interop-mssante.apicrypt.org/inicea.mssante.fr/imm.mssante.fr/ihfb.mssante.fr</t>
  </si>
  <si>
    <t>CH BELAIR</t>
  </si>
  <si>
    <t>080000086</t>
  </si>
  <si>
    <t>ugecamaq.mssante.fr/pro.mssante.fr/orthophoniste.mssante.fr/na.mssante.fr/medecin.oc.mssante.fr/medecin.mssante.fr/lifen.mssante.fr/infirmier.mssante.fr/chu-montpellier.mssante.fr/ch-perrens.mssante.fr/chnds.mssante.fr/ch-libourne.mssante.fr/ch-larochelle.mssante.fr/ch-cholet.mssante.fr/ch-cadillac.mssante.fr/cgm.mssante.fr/aura.mssante.fr/aquitaine.mssante.fr/#</t>
  </si>
  <si>
    <t>ch-vienne.mssante.fr/ch-condrieu.aura.mssante.fr/aura.mssante.fr</t>
  </si>
  <si>
    <t>sage-femme.mssante.fr/pro.mssante.fr/pedicure-podologue.mssante.fr/orthophoniste.mssante.fr/medecin.mssante.fr/lifen.mssante.fr/lenord.mssante.fr/interop-mssante.apicrypt.org/infirmier.mssante.fr/ght-novo.mssante.fr/chu-rennes.mssante.fr/ch-somain.mssante.fr/ch-roubaix.mssante.fr/ch-cotentin.mssante.fr/ch-compiegnenoyon.mssante.fr/ch-chartres.mssante.fr/ch-angouleme.mssante.fr/cgm.mssante.fr/aura.mssante.fr/ahnac.mssante.fr</t>
  </si>
  <si>
    <t>medecin.mssante.fr/infirmier.mssante.fr/ch-stlaurent.aura.mssante.fr/cgm.mssante.fr/aura.mssante.fr/#</t>
  </si>
  <si>
    <t>prevaly.mssante.fr/medecin.oc.mssante.fr/medecin.mp.mssante.fr/masseur-kinesitherapeute.mssante.fr/lifen.mssante.fr/infirmier.mssante.fr/hopital-revel.mssante.fr/cgm.mssante.fr/aura.mssante.fr</t>
  </si>
  <si>
    <t>sage-femme.mssante.fr/pro.mssante.fr/pharmacien.mssante.fr/medecin.mssante.fr/masseur-kinesitherapeute.mssante.fr/lifen.mssante.fr/interop-mssante.apicrypt.org/infirmier.mssante.fr/ght974.mssante.fr/cvl.mssante.fr/chu-tours.mssante.fr/chu-montpellier.mssante.fr/ch-saumur.mssante.fr/ch-loches.mssante.fr/chicacr.mssante.fr/cgm.mssante.fr/aura.mssante.fr</t>
  </si>
  <si>
    <t>masseur-kinesitherapeute.mssante.fr/ch-leneubourg.mssante.fr/chi-elbeuf-louviers.mssante.fr</t>
  </si>
  <si>
    <t>medecin.mssante.fr/lifen.mssante.fr/infirmier.mssante.fr/chorus.mssante.fr/ch-neufchatel.mssante.fr</t>
  </si>
  <si>
    <t>pro.mssante.fr/pole-sthelier.mssante.fr/medecin.mssante.fr/lifen.mssante.fr/ch-vitre.mssante.fr/chmb.mssante.fr/ch-fougeres.mssante.fr/ch-dinan.mssante.fr/bretagne.mssante.fr/aura.mssante.fr</t>
  </si>
  <si>
    <t>vivalto-sante.mssante.fr/medecin.mssante.fr/lifen.mssante.fr/infirmier.mssante.fr/chu-montpellier.mssante.fr/cgm.mssante.fr</t>
  </si>
  <si>
    <t>lifen.mssante.fr/chph01.aura.mssante.fr/ch-cornouaille.mssante.fr/bretagne.mssante.fr/aura.mssante.fr</t>
  </si>
  <si>
    <t>medecin.mssante.fr/masseur-kinesitherapeute.mssante.fr/infirmier.mssante.fr/cgm.mssante.fr/aura.mssante.fr/#</t>
  </si>
  <si>
    <t>ramsaygds.mssante.fr/pro.mssante.fr/o-lambret.mssante.fr/medecin.mssante.fr/lifen.mssante.fr/interop-mssante.apicrypt.org/infirmier.mssante.fr/chu-lille.mssante.fr/chu-dijon.mssante.fr/cgm.mssante.fr/aura.mssante.fr</t>
  </si>
  <si>
    <t>interop-mssante.apicrypt.org/cendaneg.mssante.fr/cendaneg.aura.mssante.fr/aura.mssante.fr</t>
  </si>
  <si>
    <t>prevaly.mssante.fr/medecin.mp.mssante.fr/clinique-aufrery.mssante.fr</t>
  </si>
  <si>
    <t>prevaly.mssante.fr/medecin.oc.mssante.fr/medecin.mssante.fr/medecin.mp.mssante.fr/lifen.mssante.fr/interop-mssante.apicrypt.org/clinique-montberon.mssante.fr</t>
  </si>
  <si>
    <t>medecin.mssante.fr/lifen.mssante.fr/interop-mssante.apicrypt.org/infirmier.mssante.fr/cliniquedescedres.aura.mssante.fr/chu-montpellier.mssante.fr/chorus.mssante.fr/chicas-gap.mssante.fr/cgm.mssante.fr/aura.mssante.fr/aquitaine.mssante.fr</t>
  </si>
  <si>
    <t>orpea.mssante.fr/lifen.mssante.fr/infirmier.mssante.fr/ghbs.mssante.fr</t>
  </si>
  <si>
    <t>pro.mssante.fr/medecin.mssante.fr/lifen.mssante.fr/interop-mssante.apicrypt.org/clinique-cambresis.elsan.mssante.fr/cgm.mssante.fr</t>
  </si>
  <si>
    <t>orpea.mssante.fr/medicall.mssante.fr/medecin.mssante.fr/masseur-kinesitherapeute.mssante.fr/lifen.mssante.fr/interop-mssante.apicrypt.org/cgm.mssante.fr</t>
  </si>
  <si>
    <t>pro.oc.mssante.fr/pharmacien.oc.mssante.fr/orpea.mssante.fr/medecin.oc.mssante.fr/medecin.mssante.fr/medecin.mp.mssante.fr/lifen.mssante.fr/infirmier.oc.mssante.fr/clinique-seysses.mssante.fr/cgm.mssante.fr/aura.mssante.fr</t>
  </si>
  <si>
    <t>ramsaygds.mssante.fr/medecin.mssante.fr/infirmier.mssante.fr/aura.mssante.fr</t>
  </si>
  <si>
    <t>pro.mssante.fr/lifen.mssante.fr/interop-mssante.apicrypt.org/cliniquepaysdeseine.mssante.fr</t>
  </si>
  <si>
    <t>orpea.mssante.fr/medecin.mssante.fr/lifen.mssante.fr/interop-mssante.apicrypt.org/infirmier.mssante.fr/cgm.mssante.fr</t>
  </si>
  <si>
    <t>interop-mssante.apicrypt.org/inicea.mssante.fr/infirmier.mssante.fr/cgm.mssante.fr/bretagne.mssante.fr/aura.mssante.fr</t>
  </si>
  <si>
    <t>medecin.mssante.fr/interop-mssante.apicrypt.org/infirmier.mssante.fr/cgm.mssante.fr/aura.mssante.fr</t>
  </si>
  <si>
    <t>pro.mssante.fr/paca.mssante.fr/medecin.mssante.fr/lagrangea.mssante.fr/infirmier.mssante.fr/ch-cannes.mssante.fr/cgm.mssante.fr</t>
  </si>
  <si>
    <t>pro.oc.mssante.fr/pro.mssante.fr/orpea.mssante.fr/medecin.oc.mssante.fr/medecin.mssante.fr/masseur-kinesitherapeute.mssante.fr/lifen.mssante.fr/interop-mssante.apicrypt.org/infirmier.mssante.fr/cgm.mssante.fr/aura.mssante.fr</t>
  </si>
  <si>
    <t>pro.mssante.fr/orpea.mssante.fr/medecin.mssante.fr/lifen.mssante.fr/interop-mssante.apicrypt.org</t>
  </si>
  <si>
    <t>masseur-kinesitherapeute.mssante.fr/infirmier.mssante.fr/enovacom.mssante.fr/chu-nimes.mssante.fr/cgm.mssante.fr/aura.mssante.fr</t>
  </si>
  <si>
    <t>pro.mssante.fr/na.mssante.fr/medecin.mssante.fr/limousin.mssante.fr/lifen.mssante.fr/infirmier.mssante.fr/fhm.mssante.fr/cmc-lescedres.elsan.mssante.fr/chu-limoges.mssante.fr/chorus.mssante.fr/cgm.mssante.fr/#</t>
  </si>
  <si>
    <t>mahautdetermonde.mssante.fr/lifen.mssante.fr/infirmier.mssante.fr</t>
  </si>
  <si>
    <t>WRAPTOR LABORATORIES/LIFEN/MAILIZ</t>
  </si>
  <si>
    <t>medecin.mssante.fr/lifen.mssante.fr/interop-mssante.apicrypt.org/infirmier.mssante.fr/hospigrandouest.mssante.fr/ghbs.mssante.fr/chu-rouen.mssante.fr/chu-rennes.mssante.fr/chu-martinique.mssante.fr/ch-compiegnenoyon.mssante.fr/ch-centre-bretagne.mssante.fr/chbs.mssante.fr/chba.mssante.fr/cgm.mssante.fr/bretagne.mssante.fr</t>
  </si>
  <si>
    <t>paul-picquet.mssante.fr/medecin.mssante.fr/lifen.mssante.fr/interop-mssante.apicrypt.org/ch-sens.mssante.fr/cgm.mssante.fr</t>
  </si>
  <si>
    <t>ramsaygds.mssante.fr/lifen.mssante.fr</t>
  </si>
  <si>
    <t>COMPAGNIE GENERALE DE SANTE/LIFEN</t>
  </si>
  <si>
    <t>sage-femme.mssante.fr/sa3h.mssante.fr/medecin.mssante.fr/lifen.mssante.fr/interop-mssante.apicrypt.org/infirmier.mssante.fr/ght85.mssante.fr/esantepdl.mssante.fr/ch-lvo.mssante.fr/chd-vendee.mssante.fr/cgm.mssante.fr/aura.mssante.fr</t>
  </si>
  <si>
    <t>vivalto-sante.mssante.fr/stfrancois.mssante.fr/pro.mssante.fr/pediatrie-chulenval-nice.mssante.fr/paca.mssante.fr/medecin.mssante.fr/lifen.mssante.fr/lenval.mssante.fr/interop-mssante.apicrypt.org/infirmier.mssante.fr/chu-nice.mssante.fr/cgm.mssante.fr/#</t>
  </si>
  <si>
    <t>pro.mssante.fr/medecin.mssante.fr/lifen.mssante.fr/interop-mssante.apicrypt.org/infirmier.mssante.fr/clinique-st-francois.mssante.fr/ch-wissembourg.mssante.fr/chu-dijon.mssante.fr/cgm.mssante.fr</t>
  </si>
  <si>
    <t>sage-femme.mssante.fr/pro.mssante.fr/na.mssante.fr/limousin.mssante.fr/chorus.mssante.fr/cgm.mssante.fr</t>
  </si>
  <si>
    <t>vivalto-sante.mssante.fr/ramsaygds.mssante.fr/pc.mssante.fr/lifen.mssante.fr/cgm.mssante.fr</t>
  </si>
  <si>
    <t>pro.mssante.fr/medecin.mssante.fr/masseur-kinesitherapeute.mssante.fr/korian.mssante.fr/interop-mssante.apicrypt.org/inicea.mssante.fr/cgm.mssante.fr</t>
  </si>
  <si>
    <t>medecin.mssante.fr/lifen.mssante.fr/cprb.mssante.fr/cgm.mssante.fr/bretagne.mssante.fr</t>
  </si>
  <si>
    <t>pro.mssante.fr/orthophoniste.mssante.fr/medecin.mssante.fr/masseur-kinesitherapeute.mssante.fr/lifen.mssante.fr/croix-rouge.mssante.fr/chu-tours.mssante.fr/ch-cholet.mssante.fr</t>
  </si>
  <si>
    <t>ugecam-alsace.mssante.fr/pro.mssante.fr/medecin.mssante.fr/masseur-kinesitherapeute.mssante.fr/lifen.mssante.fr/interop-mssante.apicrypt.org/cgm.mssante.fr</t>
  </si>
  <si>
    <t>ugecam-alsace.mssante.fr/orthophoniste.mssante.fr/medecin.mssante.fr/masseur-kinesitherapeute.mssante.fr/lifen.mssante.fr/infirmier.mssante.fr/ch-wissembourg.mssante.fr/aura.mssante.fr/amreso-bethel.mssante.fr</t>
  </si>
  <si>
    <t>ugecam-ne.mssante.fr/pro.mssante.fr/medecin.mssante.fr/masseur-kinesitherapeute.mssante.fr/lifen.mssante.fr/infirmier.mssante.fr</t>
  </si>
  <si>
    <t>ugecam-ne.mssante.fr/orthophoniste.mssante.fr/masseur-kinesitherapeute.mssante.fr</t>
  </si>
  <si>
    <t>medecin.mssante.fr/masseur-kinesitherapeute.mssante.fr/lifen.mssante.fr/interop-mssante.apicrypt.org/esantepdl.mssante.fr/ch-cholet.mssante.fr/aura.mssante.fr</t>
  </si>
  <si>
    <t>pharmacie.bfc.mssante.fr/medecin.mssante.fr/esante-bfc.mssante.fr/chu-dijon.mssante.fr/bourgogne.mssante.fr</t>
  </si>
  <si>
    <t>ugecamaq.mssante.fr/ramsaygds.mssante.fr/medecin.mssante.fr/lifen.mssante.fr/interop-mssante.apicrypt.org/infirmier.mssante.fr/aura.mssante.fr</t>
  </si>
  <si>
    <t>medecin.mssante.fr/lifen.mssante.fr/durieux.mssante.fr/ch-agen-nerac.mssante.fr</t>
  </si>
  <si>
    <t>stfrancois.mssante.fr/pro.mssante.fr/infirmier.mssante.fr/diaverum.mssante.fr</t>
  </si>
  <si>
    <t>pro.mssante.fr/medecin.mssante.fr/masseur-kinesitherapeute.mssante.fr/lifen.mssante.fr/fondation-hopale.mssante.fr/#</t>
  </si>
  <si>
    <t>MAILIZ/LIFEN/FONDATION HOPALE/@</t>
  </si>
  <si>
    <t>medecin.mssante.fr/lifen.mssante.fr/infirmier.mssante.fr/hospiville.mssante.fr/gh-paulguiraud.mssante.fr/eps-etampes.mssante.fr/eps-erasme.mssante.fr/ch-marchant.mssante.fr/cgm.mssante.fr/#</t>
  </si>
  <si>
    <t>masseur-kinesitherapeute.mssante.fr/infirmier.mssante.fr/epsmd-aisne.mssante.fr/ch-laon.mssante.fr/ch-guillaumeregnier.mssante.fr/ch-cholet.mssante.fr/aura.mssante.fr</t>
  </si>
  <si>
    <t>interop-mssante.apicrypt.org/infirmier.mssante.fr/ch-troyes.mssante.fr/aura.mssante.fr</t>
  </si>
  <si>
    <t>lifen.mssante.fr/ght85.mssante.fr/esantepdl.mssante.fr/cgm.mssante.fr</t>
  </si>
  <si>
    <t>pro.mssante.fr/polyclinique-ormeau.mssante.fr/paca.mssante.fr/orthophoniste.mssante.fr/orpea.mssante.fr/ohs-lorraine.mssante.fr/medistory.mssante.fr/medecin.mssante.fr/medecin.mp.mssante.fr/masseur-kinesitherapeute.mssante.fr/lifen.mssante.fr/lesabondances.mssante.fr/korian.mssante.fr/interop-mssante.apicrypt.org/infirmier.mssante.fr/grand-est.mssante.fr/ghnv.mssante.fr/esantepdl.mssante.fr/chu-poitiers.mssante.fr/ch-larochelle.mssante.fr/cgm.mssante.fr/bretagne.mssante.fr/aura.mssante.fr</t>
  </si>
  <si>
    <t>infirmier.mssante.fr/assad-had.mssante.fr</t>
  </si>
  <si>
    <t>pro.mssante.fr/lifen.mssante.fr/interop-mssante.apicrypt.org/infirmier.mssante.fr/hospiville.mssante.fr/had-lorient.mssante.fr/ghbs.mssante.fr/chbs.mssante.fr/cgm.mssante.fr/bretagne.mssante.fr/aura.mssante.fr</t>
  </si>
  <si>
    <t>pro.mssante.fr/lna-sante.mssante.fr/lifen.mssante.fr/interop-mssante.apicrypt.org</t>
  </si>
  <si>
    <t>medecin.mssante.fr/infirmier.mssante.fr/croix-rouge.mssante.fr/aura.mssante.fr</t>
  </si>
  <si>
    <t>serena.asso.mssante.fr/paca.mssante.fr/medecin.mssante.fr/lifen.mssante.fr/asma.mssante.fr</t>
  </si>
  <si>
    <t>pro.mssante.fr/lifen.mssante.fr/interop-mssante.apicrypt.org/infirmier.mssante.fr</t>
  </si>
  <si>
    <t>medecin.mssante.fr/masseur-kinesitherapeute.mssante.fr/hl-buis.aura.mssante.fr/aura.mssante.fr</t>
  </si>
  <si>
    <t>silpc.mssante.fr/na.mssante.fr/medecin.mssante.fr/limousin.mssante.fr/interop-mssante.apicrypt.org/chimb.mssante.fr/cgm.mssante.fr/aura.mssante.fr</t>
  </si>
  <si>
    <t>lifen.mssante.fr/infirmier.mssante.fr/chu-besancon.mssante.fr/ch-ornans.mssante.fr/aura.mssante.fr</t>
  </si>
  <si>
    <t>medecin.mssante.fr/masseur-kinesitherapeute.mssante.fr/lifen.mssante.fr/infirmier.mssante.fr/ch-vdb.mssante.fr/chvdb.aura.mssante.fr/chu-montpellier.mssante.fr/chorus.mssante.fr/aura.mssante.fr</t>
  </si>
  <si>
    <t>sage-femme.mssante.fr/ramsaygds.mssante.fr/pro.mssante.fr/medecin.mssante.fr/lifen.mssante.fr/interop-mssante.apicrypt.org/infirmier.mssante.fr/hospiville.mssante.fr/ghpsj.mssante.fr/chu-martinique.mssante.fr/cgm.mssante.fr/aura.mssante.fr/aphp.mssante.fr/ahparis.mssante.fr/#</t>
  </si>
  <si>
    <t>pro.mssante.fr/medecin.mssante.fr/interop-mssante.apicrypt.org/infirmier.mssante.fr/hcs-sante.mssante.fr/ch-troyes.mssante.fr/cgm.mssante.fr/aura.mssante.fr</t>
  </si>
  <si>
    <t>pro.mssante.fr/medecin.mssante.fr/lifen.mssante.fr/interop-mssante.apicrypt.org/ch-louhans.mssante.fr/cgm.mssante.fr/aura.mssante.fr</t>
  </si>
  <si>
    <t>pro.mssante.fr/pharmacien.mssante.fr/medecin.mssante.fr/interop-mssante.apicrypt.org/infirmier.mssante.fr/hopital-clermont-lherault.mssante.fr/cgm.mssante.fr</t>
  </si>
  <si>
    <t>masseur-kinesitherapeute.mssante.fr/lifen.mssante.fr/infirmier.mssante.fr/esantepdl.mssante.fr</t>
  </si>
  <si>
    <t>pro.oc.mssante.fr/lifen.mssante.fr/interop-mssante.apicrypt.org/infirmier.oc.mssante.fr/infirmier.mssante.fr/hopital-lunel.mssante.fr/cgm.mssante.fr</t>
  </si>
  <si>
    <t>medecin.oc.mssante.fr/medecin.mssante.fr/hopital-lodeve.mssante.fr/chu-montpellier.mssante.fr/cgm.mssante.fr/aura.mssante.fr</t>
  </si>
  <si>
    <t>lifen.mssante.fr/esantepdl.mssante.fr</t>
  </si>
  <si>
    <t>LIFEN/GCS E-SANTE PAYS DE LA LOIRE</t>
  </si>
  <si>
    <t>infirmier.mssante.fr/hopitalpse.mssante.fr/chu-nimes.mssante.fr/cgm.mssante.fr/aura.mssante.fr</t>
  </si>
  <si>
    <t>medecin.oc.mssante.fr/medecin.mssante.fr/lifen.mssante.fr/interop-mssante.apicrypt.org/infirmier.oc.mssante.fr/chsc.mssante.fr/aura.mssante.fr</t>
  </si>
  <si>
    <t>na.mssante.fr/medecin.mssante.fr/lifen.mssante.fr/lesembruns.mssante.fr/interop-mssante.apicrypt.org/infirmier.mssante.fr/ch-cotebasque.mssante.fr/aura.mssante.fr/aphp.mssante.fr</t>
  </si>
  <si>
    <t>medecin.mssante.fr/infirmier.mssante.fr/hp-amberieu.elsan.mssante.fr/hpa.aura.mssante.fr/cgm.mssante.fr/cgfl.mssante.fr/aura.mssante.fr</t>
  </si>
  <si>
    <t>sage-femme.mssante.fr/ramsaygds.mssante.fr/pro.mssante.fr/medecin.mssante.fr/lifen.mssante.fr/infirmier.mssante.fr/#</t>
  </si>
  <si>
    <t>sante-grand-est.mssante.fr/pro.mssante.fr/medecin.mssante.fr/lifen.mssante.fr/interop-mssante.apicrypt.org/infirmier.mssante.fr/cgm.mssante.fr</t>
  </si>
  <si>
    <t>orpea.mssante.fr/medecin.mssante.fr/masseur-kinesitherapeute.mssante.fr/lifen.mssante.fr/hpgm.mssante.fr/eps-etampes.mssante.fr/dac91nord.mssante.fr/ch-cotentin.mssante.fr/ch-cholet.mssante.fr</t>
  </si>
  <si>
    <t>sage-femme.mssante.fr/pro.mssante.fr/pharmacien.mssante.fr/medecin.mssante.fr/masseur-kinesitherapeute.mssante.fr/lifen.mssante.fr/interop-mssante.apicrypt.org/infirmier.mssante.fr/groupesos.mssante.fr/chu-nice.mssante.fr/chu-dijon.mssante.fr/cgm.mssante.fr/aura.mssante.fr/#</t>
  </si>
  <si>
    <t>sage-femme.mssante.fr/pro.oc.mssante.fr/pro.mssante.fr/medecin.mssante.fr/lifen.mssante.fr/interop-mssante.apicrypt.org/infirmier.mssante.fr/hopital-foch.mssante.fr/ght-novo.mssante.fr/ghpsj.mssante.fr/chu-rouen.mssante.fr/chirurgien-dentiste.mssante.fr/cgm.mssante.fr/aura.mssante.fr/aphp.mssante.fr/#</t>
  </si>
  <si>
    <t>pro.mssante.fr/medecin.mssante.fr/lifen.mssante.fr/interop-mssante.apicrypt.org/infirmier.mssante.fr/cos.mssante.fr/cgm.mssante.fr/aura.mssante.fr/aphp.mssante.fr</t>
  </si>
  <si>
    <t>pro.mssante.fr/paca.mssante.fr/orpea.mssante.fr/medecin.mssante.fr/masseur-kinesitherapeute.mssante.fr/lifen.mssante.fr/interop-mssante.apicrypt.org/infirmier.mssante.fr/cgm.mssante.fr/aura.mssante.fr/#</t>
  </si>
  <si>
    <t>tzanck.mssante.fr/pro.mssante.fr/paca.mssante.fr/medecin.mssante.fr/lifen.mssante.fr/interop-mssante.apicrypt.org/infirmier.mssante.fr/chu-nice.mssante.fr/chu-bordeaux.mssante.fr/ch-cannes.mssante.fr/ch-briancon.mssante.fr/cgm.mssante.fr/aphp.mssante.fr</t>
  </si>
  <si>
    <t>medecin.mssante.fr/lifen.mssante.fr/infirmier.mssante.fr/icl-lorraine.mssante.fr/hpsj.mssante.fr/chu-nice.mssante.fr/chr-metz-thionville.mssante.fr/aura.mssante.fr</t>
  </si>
  <si>
    <t>na.mssante.fr/medecin.mssante.fr/lifen.mssante.fr/interop-mssante.apicrypt.org/godinot.mssante.fr/chu-reims.mssante.fr/ch-ghsa.mssante.fr/ch-epernay.mssante.fr/ch-cognac.mssante.fr/cgm.mssante.fr/aura.mssante.fr</t>
  </si>
  <si>
    <t>medecin.mssante.fr/lifen.mssante.fr/korian.mssante.fr/inicea.mssante.fr</t>
  </si>
  <si>
    <t>pro.mssante.fr/pharmacien.mssante.fr/medecin.mssante.fr/masseur-kinesitherapeute.mssante.fr/lifen.mssante.fr/infirmier.mssante.fr/cos.mssante.fr/closchampirol.mssante.fr/cgm.mssante.fr/aura.mssante.fr</t>
  </si>
  <si>
    <t>pro.mssante.fr/paca.mssante.fr/medecin.mssante.fr/lifen.mssante.fr/infirmier.mssante.fr/clinique-lemediterranee.mssante.fr/ch-manosque.mssante.fr</t>
  </si>
  <si>
    <t>MAILIZ/LIFEN/WRAPTOR LABORATORIES/GRADES ESEA NOUVELLE-AQUITAINE</t>
  </si>
  <si>
    <t>medecin.mssante.fr/lifen.mssante.fr/korian.mssante.fr/inicea.mssante.fr/infirmier.mssante.fr/cgm.mssante.fr</t>
  </si>
  <si>
    <t>pro.mssante.fr/medecin.mssante.fr/masseur-kinesitherapeute.mssante.fr/lifen.mssante.fr/infirmier.mssante.fr/amreso-bethel.mssante.fr/ahnac.mssante.fr</t>
  </si>
  <si>
    <t>masseur-kinesitherapeute.mssante.fr/enovacom.mssante.fr</t>
  </si>
  <si>
    <t>pro.mssante.fr/cos.mssante.fr</t>
  </si>
  <si>
    <t>paca.mssante.fr/clinique-valfleur.mssante.fr</t>
  </si>
  <si>
    <t>pbca.mssante.fr/na.mssante.fr/medecin.mssante.fr/lifen.mssante.fr/ch-cholet.mssante.fr/cgm.mssante.fr/aquitaine.mssante.fr</t>
  </si>
  <si>
    <t>medecin.mssante.fr/masseur-kinesitherapeute.mssante.fr/lorsep.mssante.fr/lifen.mssante.fr/interop-mssante.apicrypt.org/infirmier.mssante.fr/chr-metz-thionville.mssante.fr/cgm.mssante.fr/aura.mssante.fr</t>
  </si>
  <si>
    <t>pro.mssante.fr/paca.mssante.fr/medecin.mssante.fr/lifen.mssante.fr/interop-mssante.apicrypt.org/infirmier.mssante.fr/clinalpsud.mssante.fr/chu-nice.mssante.fr/chicas-gap.mssante.fr/cgm.mssante.fr/aura.mssante.fr/aquitaine.mssante.fr</t>
  </si>
  <si>
    <t>sage-femme.mssante.fr/pro.mssante.fr/medecin.mssante.fr/masseur-kinesitherapeute.mssante.fr/lifen.mssante.fr/interop-mssante.apicrypt.org/infirmier.mssante.fr/ghpsj.mssante.fr/cliniqueparc.mssante.fr/ch-flers.mssante.fr/cgm.mssante.fr/aura.mssante.fr</t>
  </si>
  <si>
    <t>pro.mssante.fr/medecin.mssante.fr/lifen.mssante.fr/interop-mssante.apicrypt.org/infirmier.mssante.fr/hph.elsan.mssante.fr/ch-valenciennes.mssante.fr/cgm.mssante.fr/aura.mssante.fr/ahnac.mssante.fr</t>
  </si>
  <si>
    <t>santeservicebayonne.mssante.fr/pro.oc.mssante.fr/pro.mssante.fr/medecin.oc.mssante.fr/medecin.mssante.fr/lifen.mssante.fr/infirmier.mssante.fr/aura.mssante.fr/aquitaine.mssante.fr</t>
  </si>
  <si>
    <t>pro.mssante.fr/pharmacien.mssante.fr/orthophoniste.mssante.fr/lifen.mssante.fr/infirmier.mssante.fr/clinique-peupliers.mssante.fr/aura.mssante.fr/#</t>
  </si>
  <si>
    <t>pcp80.mssante.fr/medecin.mssante.fr/masseur-kinesitherapeute.mssante.fr/infirmier.mssante.fr</t>
  </si>
  <si>
    <t>ugecam-alpc.cnamts.mssante.fr/infirmier.mssante.fr</t>
  </si>
  <si>
    <t>paca.mssante.fr/medecin.mssante.fr/lifen.mssante.fr/interop-mssante.apicrypt.org/infirmier.mssante.fr/clinique-synergia.mssante.fr/cgm.mssante.fr/aura.mssante.fr</t>
  </si>
  <si>
    <t>therae.mssante.fr/lifen.mssante.fr/aura.mssante.fr</t>
  </si>
  <si>
    <t>560001307</t>
  </si>
  <si>
    <t>VIVALTO Sante - Groupe 11</t>
  </si>
  <si>
    <t>ugecam-brpl.mssante.fr</t>
  </si>
  <si>
    <t>anaa-narbonne.mssante.fr</t>
  </si>
  <si>
    <t>clinique-valfleur.mssante.fr</t>
  </si>
  <si>
    <t>groupement-psc.mssante.fr</t>
  </si>
  <si>
    <t>pro.mssante.fr/orthophoniste.mssante.fr/na.mssante.fr/medecin.mssante.fr/masseur-kinesitherapeute.mssante.fr/lifen.mssante.fr/interop-mssante.apicrypt.org/infirmier.mssante.fr/cgm.mssante.fr/aura.mssante.fr</t>
  </si>
  <si>
    <t>ADDIPSY CLEA</t>
  </si>
  <si>
    <t>pro.mssante.fr/clea.aura.mssante.fr/aura.mssante.fr</t>
  </si>
  <si>
    <t>690045158</t>
  </si>
  <si>
    <t>lifen.mssante.fr/infirmier.mssante.fr/echo-sante.mssante.fr/chicas-gap.mssante.fr/aura.mssante.fr/agduc.aura.mssante.fr</t>
  </si>
  <si>
    <t>ramsaygds.mssante.fr/medecin.mssante.fr/masseur-kinesitherapeute.mssante.fr/lifen.mssante.fr/interop-mssante.apicrypt.org/infirmier.mssante.fr/cgm.mssante.fr/ahnac.mssante.fr</t>
  </si>
  <si>
    <t>pro.oc.mssante.fr/pro.mssante.fr/pharmacien.mssante.fr/oc.mssante.fr/nephrocare.mssante.fr/medecin.mssante.fr/lifen.mssante.fr/interop-mssante.apicrypt.org/infirmier.oc.mssante.fr/infirmier.mssante.fr/herault.mssante.fr/guadeloupe.mssante.fr/chu-montpellier.mssante.fr/choisy-cliniques.mssante.fr/ch-beziers.mssante.fr/cgm.mssante.fr/aura.mssante.fr/aider.asso.mssante.fr</t>
  </si>
  <si>
    <t>echo-sante.mssante.fr/airbp-dial.mssante.fr</t>
  </si>
  <si>
    <t>pro.mssante.fr/lifen.mssante.fr/airbp.mssante.fr/airbp-dial.mssante.fr</t>
  </si>
  <si>
    <t>A.U.R.A.R. UAD (ST LEU)</t>
  </si>
  <si>
    <t>970410155</t>
  </si>
  <si>
    <t>C2RBP</t>
  </si>
  <si>
    <t>medecin.mssante.fr/centre-bipol-air.aura.mssante.fr/aura.mssante.fr</t>
  </si>
  <si>
    <t>690043393</t>
  </si>
  <si>
    <t>pro.mssante.fr/pc.mssante.fr/orpea.mssante.fr/medecin.mssante.fr/masseur-kinesitherapeute.mssante.fr/lifen.mssante.fr/ch-libourne.mssante.fr/ch-larochelle.mssante.fr/cgm.mssante.fr/aura.mssante.fr</t>
  </si>
  <si>
    <t>CARDIOLOGIE INTERVENTION ARTOIS</t>
  </si>
  <si>
    <t>620033761</t>
  </si>
  <si>
    <t>vds-asso.mssante.fr/pro.oc.mssante.fr/medecin.oc.mssante.fr/medecin.mssante.fr/masseur-kinesitherapeute.mssante.fr</t>
  </si>
  <si>
    <t>CENTRE DE LONG SEJOUR</t>
  </si>
  <si>
    <t>630790384</t>
  </si>
  <si>
    <t>medistory.mssante.fr/medecin.mssante.fr/interop-mssante.apicrypt.org/enovacom.mssante.fr/aura.mssante.fr</t>
  </si>
  <si>
    <t>CENTRE DE READAPTATION DE COLMAR</t>
  </si>
  <si>
    <t>680022753</t>
  </si>
  <si>
    <t>CENTRE DE REEDUCATION DE PARIS XX°</t>
  </si>
  <si>
    <t>Ile-de-France</t>
  </si>
  <si>
    <t>750066441</t>
  </si>
  <si>
    <t>lifen.mssante.fr/ght-cdn.mssante.fr/asclepiade.mssante.fr</t>
  </si>
  <si>
    <t>CENTRE DE REEDUCATION L'OISEAU BLANC</t>
  </si>
  <si>
    <t>780023164</t>
  </si>
  <si>
    <t>CENTRE DE SANTE-LONG SEJOUR</t>
  </si>
  <si>
    <t>080005960</t>
  </si>
  <si>
    <t>pharmacien.mssante.fr/ght85.mssante.fr/echo-sante.mssante.fr/chu-nimes.mssante.fr/chd-vendee.mssante.fr/ch-cholet.mssante.fr</t>
  </si>
  <si>
    <t>hemodialyse-archette.elsan.mssante.fr/cvl.mssante.fr/cgm.mssante.fr/archette.elsan.mssante.fr</t>
  </si>
  <si>
    <t>stjean34.mssante.fr/pharmacien.mssante.fr/medecin.mssante.fr/masseur-kinesitherapeute.mssante.fr/ch-ambert.aura.mssante.fr/cgm.mssante.fr/aura.mssante.fr</t>
  </si>
  <si>
    <t>vyv3.mssante.fr/stc29.mssante.fr/sage-femme.mssante.fr/pro.mssante.fr/pharmacien.mssante.fr/pedicure-podologue.mssante.fr/pc.mssante.fr/medecin.mssante.fr/lifen.mssante.fr/interop-mssante.apicrypt.org/infirmier.mssante.fr/hpsj.mssante.fr/hospigrandouest.mssante.fr/ght-cdn.mssante.fr/ght85.mssante.fr/ghbs.mssante.fr/ch-vienne.mssante.fr/chu-tours.mssante.fr/chu-rouen.mssante.fr/chu-rennes.mssante.fr/chu-nantes.mssante.fr/chu-montpellier.mssante.fr/chu-martinique.mssante.fr/chu-brest.mssante.fr/ch-stbrieuc.mssante.fr/chr-metz-thionville.mssante.fr/ch-redon.mssante.fr/ch-ploermel.mssante.fr/ch-morlaix.mssante.fr/ch-lemans.mssante.fr/ch-guingamp.mssante.fr/cheygurande.mssante.fr/chd-vendee.mssante.fr/ch-cornouaille.mssante.fr/ch-cholet.mssante.fr/ch-centre-bretagne.mssante.fr/chbs.mssante.fr/chba.mssante.fr/cgm.mssante.fr/bretagne.mssante.fr/aura.mssante.fr/aub.mssante.fr</t>
  </si>
  <si>
    <t>medecin.mssante.fr/masseur-kinesitherapeute.mssante.fr/interop-mssante.apicrypt.org/infirmier.mssante.fr/esantepdl.mssante.fr/ch-chateauduloir.mssante.fr/ch-briancon.mssante.fr/cgm.mssante.fr/aura.mssante.fr</t>
  </si>
  <si>
    <t>sage-femme.oc.mssante.fr/pro.oc.mssante.fr/pro.mssante.fr/medecin.oc.mssante.fr/medecin.mssante.fr/medecin.mp.mssante.fr/lifen.mssante.fr/interop-mssante.apicrypt.org/infirmier.oc.mssante.fr/infirmier.mssante.fr/ch-saintgaudens.mssante.fr/chorus.mssante.fr/ch-ariege-couserans.mssante.fr/cgm.mssante.fr/bioserveur.mssante.fr</t>
  </si>
  <si>
    <t>infirmier.mssante.fr/ch-crest.mssante.fr/cgm.mssante.fr/aura.mssante.fr</t>
  </si>
  <si>
    <t>sage-femme.oc.mssante.fr/sage-femme.mssante.fr/pro.oc.mssante.fr/pro.mssante.fr/prevaly.mssante.fr/pharmacien.oc.mssante.fr/medecin.oc.mssante.fr/medecin.mssante.fr/medecin.mp.mssante.fr/lifen.mssante.fr/interop-mssante.apicrypt.org/institut-universitaire-cancer.mssante.fr/infirmier.oc.mssante.fr/infirmier.mssante.fr/clinique-claude-bernard.mssante.fr/chu-toulouse.mssante.fr/chu-montpellier.mssante.fr/chu-limoges.mssante.fr/ch-sarlat.mssante.fr/chirurgien-dentiste.oc.mssante.fr/chic-castres-mazamet.mssante.fr/ch-compiegnenoyon.mssante.fr/ch-albi.mssante.fr/cgm.mssante.fr/bretagne.mssante.fr/aura.mssante.fr</t>
  </si>
  <si>
    <t>sage-femme.mssante.fr/na.mssante.fr/mspb.mssante.fr/medecin.mssante.fr/masseur-kinesitherapeute.mssante.fr/lifen.mssante.fr/interop-mssante.apicrypt.org/infirmier.mssante.fr/globule.mssante.fr/clinique-cedres.capio.mssante.fr/chu-tours.mssante.fr/chu-martinique.mssante.fr/chu-bordeaux.mssante.fr/ch-libourne.mssante.fr/ch-cotebasque.mssante.fr/ch-cholet.mssante.fr/ch-arcachon.mssante.fr/ch-albi.mssante.fr/ch-agen-nerac.mssante.fr/cgm.mssante.fr/aura.mssante.fr/aquitaine.mssante.fr/aphp.mssante.fr/#</t>
  </si>
  <si>
    <t>unisante.mssante.fr/sage-femme.mssante.fr/pssm.mssante.fr/pro.mssante.fr/orthophoniste.mssante.fr/meuse.mssante.fr/medecin.mssante.fr/lorraine-test.mssante.fr/interop-mssante.apicrypt.org/infirmier.mssante.fr/grand-est.mssante.fr/ch-saintdie.mssante.fr/chr-metz-thionville.mssante.fr/ch-remiremont.mssante.fr/ch-ouestvosgien.mssante.fr/ch-cholet.mssante.fr/cgm.mssante.fr/aura.mssante.fr</t>
  </si>
  <si>
    <t>sage-femme.mssante.fr/pro.mssante.fr/presantra.mssante.fr/pharmacien.mssante.fr/mspb.mssante.fr/medecin.mssante.fr/lifen.mssante.fr/interop-mssante.apicrypt.org/infirmier.mssante.fr/ght-cdn.mssante.fr/fhm.mssante.fr/ch-flers.mssante.fr/ch-bayeux.mssante.fr/cgm.mssante.fr/aura.mssante.fr</t>
  </si>
  <si>
    <t>sage-femme.oc.mssante.fr/sage-femme.mssante.fr/psychologue.oc.mssante.fr/pro.oc.mssante.fr/pro.mssante.fr/medecin.oc.mssante.fr/medecin.mssante.fr/medecin.mp.mssante.fr/masseur-kinesitherapeute.oc.mssante.fr/masseur-kinesitherapeute.mssante.fr/lifen.mssante.fr/interop-mssante.apicrypt.org/infirmier.oc.mssante.fr/infirmier.mssante.fr/hnfc.mssante.fr/guadeloupe.mssante.fr/chu-toulouse.mssante.fr/ch-tarbes-vic.mssante.fr/ch-tarbes-lourdes.mssante.fr/ch-lourdes.mssante.fr/ch-lannemezan.mssante.fr/ch-dax.mssante.fr/ch-bagneres.mssante.fr/ch-auch.mssante.fr/cgm.mssante.fr/aura.mssante.fr</t>
  </si>
  <si>
    <t>pro.mssante.fr/medecin.mssante.fr/masseur-kinesitherapeute.mssante.fr/lifen.mssante.fr/interop-mssante.apicrypt.org/infirmier.mssante.fr/hopitalporteverte.mssante.fr/ghpsj.mssante.fr/chbligny.mssante.fr/cgm.mssante.fr</t>
  </si>
  <si>
    <t>sage-femme.mssante.fr/pro.mssante.fr/medecin.mssante.fr/lifen.mssante.fr/interop-mssante.apicrypt.org/infirmier.mssante.fr/ch-montfavet.mssante.fr/ch-carpentras.mssante.fr/ch-aix.mssante.fr/aura.mssante.fr</t>
  </si>
  <si>
    <t>ssa.mssante.fr/sage-femme.mssante.fr/pro.mssante.fr/paca.mssante.fr/medecin.mssante.fr/lifen.mssante.fr/interop-mssante.apicrypt.org/infirmier.mssante.fr/hopital-europeen.mssante.fr/chu-montpellier.mssante.fr/ch-laciotat.mssante.fr/ch-aix.mssante.fr/cgm.mssante.fr/aura.mssante.fr/#</t>
  </si>
  <si>
    <t>sage-femme.mssante.fr/pro.mssante.fr/medecin.mssante.fr/masseur-kinesitherapeute.mssante.fr/lifen.mssante.fr/interop-mssante.apicrypt.org/infirmier.mssante.fr/ght-cdn.mssante.fr/chu-rouen.mssante.fr/ch-lisieux.mssante.fr/ch-libourne.mssante.fr/cgm.mssante.fr/aura.mssante.fr</t>
  </si>
  <si>
    <t>sage-femme.mssante.fr/pro.mssante.fr/pharmacrypt.mssante.fr/pc.mssante.fr/ohs-lorraine.mssante.fr/medecin.mssante.fr/lorraine-test.mssante.fr/lifen.mssante.fr/interop-mssante.apicrypt.org/infirmier.mssante.fr/grand-est.mssante.fr/ghemm.mssante.fr/cgm.mssante.fr</t>
  </si>
  <si>
    <t>sage-femme.mssante.fr/pro.mssante.fr/paca.mssante.fr/medecin.mssante.fr/masseur-kinesitherapeute.mssante.fr/lifen.mssante.fr/interop-mssante.apicrypt.org/infirmier.mssante.fr/hopital-europeen.mssante.fr/chu-tours.mssante.fr/chu-nice.mssante.fr/ch-manosque.mssante.fr/chicas-gap.mssante.fr/ch-aix.mssante.fr/aura.mssante.fr/#</t>
  </si>
  <si>
    <t>sage-femme.mssante.fr/pro.mssante.fr/pharmacien.mssante.fr/paca.mssante.fr/medecin.oc.mssante.fr/medecin.mssante.fr/lifen.mssante.fr/infirmier.mssante.fr/ihfb.mssante.fr/hopital-saint-joseph.mssante.fr/hopital-europeen.mssante.fr/esms.mssante.fr/ch-valenciennes.mssante.fr/ch-salon.mssante.fr/ch-martigues.mssante.fr/ch-larochelle.mssante.fr/chicas-gap.mssante.fr/ch-arles.mssante.fr/cgm.mssante.fr/aura.mssante.fr/#</t>
  </si>
  <si>
    <t>sage-femme.mssante.fr/pro.mssante.fr/medecin.mssante.fr/masseur-kinesitherapeute.mssante.fr/infirmier.mssante.fr/ch-stamand.mssante.fr/ch-mauriac.aura.mssante.fr/cgm.mssante.fr/aura.mssante.fr</t>
  </si>
  <si>
    <t>vbr-sudeure.mssante.fr/ugecamaq.mssante.fr/sage-femme.mssante.fr/pro.mssante.fr/orthophoniste.mssante.fr/na.mssante.fr/msa.mssante.fr/medecin.mssante.fr/masseur-kinesitherapeute.mssante.fr/limousin.mssante.fr/lifen.mssante.fr/interop-mssante.apicrypt.org/inoviegroup.mssante.fr/infirmier.mssante.fr/ght85.mssante.fr/cliniquesaintpaul.mssante.fr/chu-limoges.mssante.fr/chu-bordeaux.mssante.fr/ch-stjunien.mssante.fr/ch-sarlat.mssante.fr/chr-metz-thionville.mssante.fr/ch-perigueux.mssante.fr/ch-millau.mssante.fr/ch-libourne.mssante.fr/chirurgien-dentiste.mssante.fr/chd-vendee.mssante.fr/ch-dax.mssante.fr/ch-compiegnenoyon.mssante.fr/cgm.mssante.fr/bioserveur.mssante.fr/aura.mssante.fr/aquitaine.mssante.fr</t>
  </si>
  <si>
    <t>pro.mssante.fr/pc.mssante.fr/na.mssante.fr/medecin.mssante.fr/lifen.mssante.fr/interop-mssante.apicrypt.org/infirmier.mssante.fr/ch-stamand.mssante.fr/ch-ruffec.mssante.fr/chorus.mssante.fr/ch-angouleme.mssante.fr/cgm.mssante.fr/aura.mssante.fr</t>
  </si>
  <si>
    <t>pro.mssante.fr/medecin.mssante.fr/lifen.mssante.fr/interop-mssante.apicrypt.org/infirmier.mssante.fr/hopital-landerneau.mssante.fr/ghbs.mssante.fr/chu-rennes.mssante.fr/chu-poitiers.mssante.fr/chu-nantes.mssante.fr/ch-stbrieuc.mssante.fr/ch-niort.mssante.fr/ch-morlaix.mssante.fr/ch-guingamp.mssante.fr/ch-centre-bretagne.mssante.fr/chba.mssante.fr/cgm.mssante.fr/bretagne.mssante.fr/aura.mssante.fr/aub.mssante.fr/aphp.mssante.fr</t>
  </si>
  <si>
    <t>ssa.mssante.fr/sage-femme.mssante.fr/psv47.mssante.fr/pro.mssante.fr/poledesanteduvilleneuvois.mssante.fr/paca.mssante.fr/na.mssante.fr/medecin.mssante.fr/lifen.mssante.fr/interop-mssante.apicrypt.org/infirmier.mssante.fr/ghbs.mssante.fr/chorus.mssante.fr/ch-cognac.mssante.fr/ch-agen-nerac.mssante.fr/cgm.mssante.fr/aura.mssante.fr/aquitaine.mssante.fr/#</t>
  </si>
  <si>
    <t>LIFEN/MAILIZ/CH JACQUES MONOD - FLERS</t>
  </si>
  <si>
    <t>silpc.mssante.fr/sage-femme.mssante.fr/pro.mssante.fr/pharmacien.mssante.fr/na.mssante.fr/medecin.mssante.fr/limousin.mssante.fr/lifen.mssante.fr/infirmier.oc.mssante.fr/infirmier.mssante.fr/hli-presquile.mssante.fr/chu-poitiers.mssante.fr/chu-limoges.mssante.fr/ch-stjunien.mssante.fr/ch-sarlat.mssante.fr/chorus.mssante.fr/chi-fsr.mssante.fr/ch-dax.mssante.fr/ch-brive.mssante.fr/chba.mssante.fr/cgm.mssante.fr/bioserveur.mssante.fr/aura.mssante.fr</t>
  </si>
  <si>
    <t>pro.mssante.fr/na.mssante.fr/medecin.oc.mssante.fr/medecin.mssante.fr/limousin.mssante.fr/interop-mssante.apicrypt.org/infirmier.mssante.fr/chu-limoges.mssante.fr/ch-esquirol.mssante.fr/ch-claudel.mssante.fr/cgm.mssante.fr/aura.mssante.fr/#</t>
  </si>
  <si>
    <t>sage-femme.mssante.fr/pro.mssante.fr/pdl.mssante.fr/na.mssante.fr/medecin.mssante.fr/masseur-kinesitherapeute.mssante.fr/lifen.mssante.fr/interop-mssante.apicrypt.org/infirmier.mssante.fr/ght85.mssante.fr/esantepdl.mssante.fr/clinique-mail.mssante.fr/chu-limoges.mssante.fr/ch-fontenaylecomte.mssante.fr/chd-vendee.mssante.fr/ch-cognac.mssante.fr/cgm.mssante.fr/aura.mssante.fr</t>
  </si>
  <si>
    <t>sage-femme.mssante.fr/ramsaygds.mssante.fr/pro.oc.mssante.fr/pro.mssante.fr/medecin.oc.mssante.fr/medecin.mssante.fr/limousin.mssante.fr/lifen.mssante.fr/interop-mssante.apicrypt.org/infirmier.mssante.fr/ghbs.mssante.fr/ch-villefranche-rouergue.mssante.fr/ch-vichy.aura.mssante.fr/chu-limoges.mssante.fr/chu-clermontferrand.aura.mssante.fr/chr-orleans.mssante.fr/ch-millau.mssante.fr/ch-cholet.mssante.fr/ch-aurillac.mssante.fr/cgm.mssante.fr/aura.mssante.fr/aphp.mssante.fr/#</t>
  </si>
  <si>
    <t>pro.mssante.fr/paca.mssante.fr/medecin.mssante.fr/lifen.mssante.fr/hopital-islesursorgue.mssante.fr/cgm.mssante.fr/aura.mssante.fr</t>
  </si>
  <si>
    <t>pro.mssante.fr/medecin.mssante.fr/aura.mssante.fr/ahsm.mssante.fr</t>
  </si>
  <si>
    <t>pro.mssante.fr/medecin.mssante.fr/infirmier.mssante.fr/ch-jury.mssante.fr/cgm.mssante.fr</t>
  </si>
  <si>
    <t>orthophoniste.mssante.fr/medecin.mssante.fr/infirmier.mssante.fr/fondation-sjd.mssante.fr/chu-tours.mssante.fr/bretagne.mssante.fr/aura.mssante.fr</t>
  </si>
  <si>
    <t>sage-femme.mssante.fr/ramsaygds.mssante.fr/pro.mssante.fr/medicall.mssante.fr/medecin.mssante.fr/masseur-kinesitherapeute.mssante.fr/lifen.mssante.fr/interop-mssante.apicrypt.org/infirmier.mssante.fr/ihfb.mssante.fr/ghsif.mssante.fr/ghbs.mssante.fr/eps-etampes.mssante.fr/csje.mssante.fr/cos.mssante.fr/chu-tours.mssante.fr/ch-sud77.mssante.fr/ch-stbrieuc.mssante.fr/chicreteil.mssante.fr/ch-guingamp.mssante.fr/ch-cholet.mssante.fr/ch-chateauduloir.mssante.fr/cgm.mssante.fr/aura.mssante.fr/#</t>
  </si>
  <si>
    <t>sante-grand-est.mssante.fr/pro.mssante.fr/ladapt.mssante.fr</t>
  </si>
  <si>
    <t>CENTRE LONG SEJOUR ROSTRENEN</t>
  </si>
  <si>
    <t>220014138</t>
  </si>
  <si>
    <t>pro.mssante.fr/paca.mssante.fr/medecin.mssante.fr/lifen.mssante.fr/infirmier.mssante.fr/fondationseltzer.mssante.fr/chicas-gap.mssante.fr/aura.mssante.fr</t>
  </si>
  <si>
    <t>pro.mssante.fr/oc.mssante.fr/enovacom.mssante.fr</t>
  </si>
  <si>
    <t>pro.mssante.fr/masseur-kinesitherapeute.mssante.fr/lifen.mssante.fr/infirmier.mssante.fr/hospiville.mssante.fr/aura.mssante.fr/ahs-sarthe.mssante.fr</t>
  </si>
  <si>
    <t>vivalto-sante.mssante.fr/ramsaygds.mssante.fr/pro.mssante.fr/medecin.mssante.fr/lifen.mssante.fr/interop-mssante.apicrypt.org/infirmier.mssante.fr/hopitalporteverte.mssante.fr/chpe.mssante.fr</t>
  </si>
  <si>
    <t>sage-femme.mssante.fr/pro.mssante.fr/na.mssante.fr/mspb.mssante.fr/medecin.mssante.fr/lifen.mssante.fr/interop-mssante.apicrypt.org/infirmier.mssante.fr/cgm.mssante.fr/aura.mssante.fr/#</t>
  </si>
  <si>
    <t>CENTRE NABORIEN PSYCHIATRIE AMBULATOIRE</t>
  </si>
  <si>
    <t>570027631</t>
  </si>
  <si>
    <t>CENTRE POST CURE ALCOOL MALVAU</t>
  </si>
  <si>
    <t>medecin.mssante.fr/elan-retrouve.mssante.fr</t>
  </si>
  <si>
    <t>370000341</t>
  </si>
  <si>
    <t>CENTRE PSYPRO GRENOBLE</t>
  </si>
  <si>
    <t>380024257</t>
  </si>
  <si>
    <t>CENTRE PSYPRO LILLE</t>
  </si>
  <si>
    <t>590067047</t>
  </si>
  <si>
    <t>CENTRE PSYPRO REIMS</t>
  </si>
  <si>
    <t>interop-mssante.apicrypt.org/cgm.mssante.fr</t>
  </si>
  <si>
    <t>510025703</t>
  </si>
  <si>
    <t>smr-montfaucon.mssante.fr/medecin.mssante.fr/masseur-kinesitherapeute.mssante.fr/lifen.mssante.fr/esantepdl.mssante.fr/bretagne.mssante.fr/aura.mssante.fr</t>
  </si>
  <si>
    <t>CENTRE TOURANGEAU DE PSYCHIATRIE AMBULATOIRE</t>
  </si>
  <si>
    <t>370015976</t>
  </si>
  <si>
    <t>CH A PARE HARTMANN P CHEREST</t>
  </si>
  <si>
    <t>920029550</t>
  </si>
  <si>
    <t>pharmacien.mssante.fr/medecin.mssante.fr/ch-clermont.mssante.fr/aura.mssante.fr/aphp.mssante.fr</t>
  </si>
  <si>
    <t>pro.mssante.fr/pedicure-podologue.mssante.fr/normandie.mssante.fr/medecin.mssante.fr/masseur-kinesitherapeute.mssante.fr/lifen.mssante.fr/interop-mssante.apicrypt.org/infirmier.mssante.fr/ghsif.mssante.fr/chu-rouen.mssante.fr/ch-bernay.mssante.fr/cgm.mssante.fr/aura.mssante.fr/#</t>
  </si>
  <si>
    <t>pro.mssante.fr/pharmacien.mssante.fr/pasdecalais.mssante.fr/na.mssante.fr/medecin.mssante.fr/masseur-kinesitherapeute.mssante.fr/lifen.mssante.fr/interop-mssante.apicrypt.org/infirmier.mssante.fr/hospiville.mssante.fr/cliniquedesacacias.mssante.fr/chu-rouen.mssante.fr/chu-nice.mssante.fr/ch-morlaix.mssante.fr/ch-lens.mssante.fr/chirurgien-dentiste.mssante.fr/ch-centre-bretagne.mssante.fr/ch-boulogne.mssante.fr/cgm.mssante.fr/aura.mssante.fr</t>
  </si>
  <si>
    <t>pro.mssante.fr/medecin.mssante.fr/lifen.mssante.fr/interop-mssante.apicrypt.org/infirmier.mssante.fr/chu-toulouse.mssante.fr/chu-rouen.mssante.fr/chu-nimes.mssante.fr/chu-besancon.mssante.fr/ch-privas.aura.mssante.fr/chirurgien-dentiste.mssante.fr/chba.mssante.fr/ch-ardeche-meridionale.aura.mssante.fr/ch-ales.mssante.fr/cgm.mssante.fr/aura.mssante.fr</t>
  </si>
  <si>
    <t>CH DE BROCELIANDE - MONTFORT-SUR-MEU</t>
  </si>
  <si>
    <t>lifen.mssante.fr/hospiville.mssante.fr/ch-guingamp.mssante.fr/bretagne.mssante.fr</t>
  </si>
  <si>
    <t>350000436</t>
  </si>
  <si>
    <t>CH DE BROCELIANDE - ST MEEN LE GRAND</t>
  </si>
  <si>
    <t>350000451</t>
  </si>
  <si>
    <t>pharmacien.mssante.fr/na.mssante.fr/medecin.mssante.fr/lifen.mssante.fr/infirmier.mssante.fr/epsm-al.mssante.fr/chu-martinique.mssante.fr/chu-limoges.mssante.fr/ch-libourne.mssante.fr/ch-cadillac.mssante.fr/cgm.mssante.fr/aquitaine.mssante.fr</t>
  </si>
  <si>
    <t>pro.mssante.fr/medistory.mssante.fr/medecin.mssante.fr/lifen.mssante.fr/interop-mssante.apicrypt.org/infirmier.mssante.fr/chr-orleans.mssante.fr/ch-laon.mssante.fr/ch-dreux.mssante.fr/ch-chateaudun.mssante.fr/ch-chartres.mssante.fr/chblois.mssante.fr/cgm.mssante.fr/aura.mssante.fr/#</t>
  </si>
  <si>
    <t>CH DE CHATEAUNEUF</t>
  </si>
  <si>
    <t>na.mssante.fr/medecin.mssante.fr/chorus.mssante.fr/ch-cognac.mssante.fr/aura.mssante.fr</t>
  </si>
  <si>
    <t>160000360</t>
  </si>
  <si>
    <t>CH DE GERARDMER CLAUDIUS REGAUD</t>
  </si>
  <si>
    <t>masseur-kinesitherapeute.mssante.fr/lifen.mssante.fr/infirmier.mssante.fr/chi-hmv.mssante.fr</t>
  </si>
  <si>
    <t>880000039</t>
  </si>
  <si>
    <t>CH DE MODANE</t>
  </si>
  <si>
    <t>730000288</t>
  </si>
  <si>
    <t>CH DE NERIS LES BAINS</t>
  </si>
  <si>
    <t>ssti03.aura.mssante.fr/infirmier.mssante.fr/ch-neris.aura.mssante.fr/ch-montlucon.mssante.fr/aura.mssante.fr</t>
  </si>
  <si>
    <t>030000012</t>
  </si>
  <si>
    <t>pro.mssante.fr/medecin.mssante.fr/infirmier.mssante.fr/ch-rumilly.aura.mssante.fr/aura.mssante.fr</t>
  </si>
  <si>
    <t>medecin.mssante.fr/interop-mssante.apicrypt.org/infirmier.mssante.fr/ch-vitre.mssante.fr/ch-stamand.mssante.fr/cgm.mssante.fr/aura.mssante.fr</t>
  </si>
  <si>
    <t>CH DE SAINT-DIE</t>
  </si>
  <si>
    <t>orthophoniste.mssante.fr/medecin.mssante.fr/lifen.mssante.fr/interop-mssante.apicrypt.org/infirmier.mssante.fr/chi-hmv.mssante.fr/cgm.mssante.fr/#</t>
  </si>
  <si>
    <t>880000047</t>
  </si>
  <si>
    <t>pro.mssante.fr/lifen.mssante.fr/ch-sthilaire-harcouet.mssante.fr/aura.mssante.fr/#</t>
  </si>
  <si>
    <t>sage-femme.mssante.fr/pro.mssante.fr/pedicure-podologue.mssante.fr/nephrocare.mssante.fr/medecin.mssante.fr/limousin.mssante.fr/lifen.mssante.fr/lenord.mssante.fr/interop-mssante.apicrypt.org/infirmier.mssante.fr/guadeloupe.mssante.fr/ch-wissembourg.mssante.fr/ch-troyes.mssante.fr/ch-sambre-avesnois.mssante.fr/cgm.mssante.fr/aub.mssante.fr</t>
  </si>
  <si>
    <t>CH DES MONTS DU LYONNAIS</t>
  </si>
  <si>
    <t>masseur-kinesitherapeute.mssante.fr/fpv.mssante.fr/chmdl.aura.mssante.fr/aura.mssante.fr</t>
  </si>
  <si>
    <t>690000039</t>
  </si>
  <si>
    <t>infirmier.mssante.fr/chmdl.aura.mssante.fr/aura.mssante.fr</t>
  </si>
  <si>
    <t>CH DE VOIRON</t>
  </si>
  <si>
    <t>sage-femme.mssante.fr/pc.mssante.fr/medecin.mssante.fr/lifen.mssante.fr/infirmier.mssante.fr/hnfc.mssante.fr/cliniquedumail38.aura.mssante.fr/ch-voiron.aura.mssante.fr/chu-besancon.mssante.fr/chicas-gap.mssante.fr/cgm.mssante.fr/aura.mssante.fr</t>
  </si>
  <si>
    <t>380000406</t>
  </si>
  <si>
    <t>ramsaygds.mssante.fr/pssm.mssante.fr/pro.mssante.fr/pharmacien.mssante.fr/medecin.mssante.fr/masseur-kinesitherapeute.mssante.fr/lifen.mssante.fr/infirmier.mssante.fr/ch-paray.mssante.fr/chorus.mssante.fr/chicmt.mssante.fr/cgm.mssante.fr/bourgogne.mssante.fr/aura.mssante.fr</t>
  </si>
  <si>
    <t>oc.mssante.fr/lifen.mssante.fr/infirmier.oc.mssante.fr/infirmier.mssante.fr/dieteticien.oc.mssante.fr/chorus.mssante.fr/ch-deux-rives.mssante.fr</t>
  </si>
  <si>
    <t>CHIC E. DURKHEIM - SITE DE GOLBEY</t>
  </si>
  <si>
    <t>infirmier.mssante.fr/grand-est.mssante.fr</t>
  </si>
  <si>
    <t>880000336</t>
  </si>
  <si>
    <t>CHI HMV SITE DES 5 VALLEES</t>
  </si>
  <si>
    <t>880009410</t>
  </si>
  <si>
    <t>vbr-sudeure.mssante.fr/sage-femme.mssante.fr/pro.mssante.fr/pharmacien.mssante.fr/medecin.mssante.fr/masseur-kinesitherapeute.mssante.fr/lifen.mssante.fr/interop-mssante.apicrypt.org/infirmier.mssante.fr/easycrypt.mssante.fr/ch-sudessonne.mssante.fr/cgm.mssante.fr/aura.mssante.fr/#</t>
  </si>
  <si>
    <t>pro.mssante.fr/paca.mssante.fr/medecin.mssante.fr/lifen.mssante.fr/interop-mssante.apicrypt.org/infirmier.mssante.fr/ghbs.mssante.fr/chu-nice.mssante.fr/ch-menton.mssante.fr/ch-briancon.mssante.fr/#</t>
  </si>
  <si>
    <t>CH LEVROUX</t>
  </si>
  <si>
    <t>360000251</t>
  </si>
  <si>
    <t>CH LOURDES</t>
  </si>
  <si>
    <t>650000045</t>
  </si>
  <si>
    <t>pharmacien.mssante.fr/interop-mssante.apicrypt.org/infirmier.mssante.fr/ch-mortagne.mssante.fr/aura.mssante.fr</t>
  </si>
  <si>
    <t>sage-femme.mssante.fr/pro.mssante.fr/medecin.mssante.fr/lifen.mssante.fr/infirmier.mssante.fr/ght974.mssante.fr/ch-vienne.mssante.fr/ch-millau.mssante.fr/ch-givors.aura.mssante.fr/cgm.mssante.fr/aura.mssante.fr/#</t>
  </si>
  <si>
    <t>CH PASTEUR DE BOLLENE</t>
  </si>
  <si>
    <t>840000376</t>
  </si>
  <si>
    <t>LIFEN/MAILIZ/GCS E-SANTE BOURGOGNE</t>
  </si>
  <si>
    <t>sage-femme.mssante.fr/pro.mssante.fr/oncolie.mssante.fr/medecin.mssante.fr/masseur-kinesitherapeute.mssante.fr/lifen.mssante.fr/interop-mssante.apicrypt.org/infirmier.mssante.fr/chu-besancon.mssante.fr/chmayotte.mssante.fr/ch-lemans.mssante.fr/chi-hc.mssante.fr/chi-hautecomte.mssante.fr/ch-dole.mssante.fr/cgm.mssante.fr/aura.mssante.fr</t>
  </si>
  <si>
    <t>ssiadchponteils.mssante.fr/sage-femme.oc.mssante.fr/pro.mssante.fr/medecin.oc.mssante.fr/medecin.mssante.fr/infirmier.oc.mssante.fr/dieteticien.oc.mssante.fr/ch-ponteils.mssante.fr</t>
  </si>
  <si>
    <t>pro.mssante.fr/medecin.mssante.fr/masseur-kinesitherapeute.mssante.fr/lifen.mssante.fr/infirmier.mssante.fr/ch-montfavet.mssante.fr/ch-cholet.mssante.fr/cgm.mssante.fr</t>
  </si>
  <si>
    <t>interop-mssante.apicrypt.org/infirmier.mssante.fr/ch-somain.mssante.fr/chorus.mssante.fr/cgm.mssante.fr/centre-helene-borel.mssante.fr</t>
  </si>
  <si>
    <t>pro.mssante.fr/na.mssante.fr/medimail.mssante.fr/medecin.mssante.fr/lifen.mssante.fr/infirmier.mssante.fr/cvl.mssante.fr/ch-henriey.mssante.fr/ch-chartres.mssante.fr/cgm.mssante.fr</t>
  </si>
  <si>
    <t>psychologue.oc.mssante.fr/pro.mssante.fr/medecin.mssante.fr/lifen.mssante.fr/infirmier.mssante.fr/ch-uzes.mssante.fr/chu-rouen.mssante.fr/chu-nimes.mssante.fr/chu-nice.mssante.fr/chu-montpellier.mssante.fr/ch-montfavet.mssante.fr/ch-cannes.mssante.fr/#</t>
  </si>
  <si>
    <t>CH VAL DE SAONE PIERRE VITTER GRAY</t>
  </si>
  <si>
    <t>pro.mssante.fr/medecin.mssante.fr/lifen.mssante.fr/interop-mssante.apicrypt.org/infirmier.mssante.fr/gh70.mssante.fr/ch-vitre.mssante.fr/chu-besancon.mssante.fr/chicas-gap.mssante.fr/ch-gray.mssante.fr/ch-dole.mssante.fr/cgm.mssante.fr/aura.mssante.fr/#</t>
  </si>
  <si>
    <t>700000011</t>
  </si>
  <si>
    <t>C.I.R.A.D. - CHEMERY</t>
  </si>
  <si>
    <t>410005011</t>
  </si>
  <si>
    <t>C.I.R.A.D. - VENDOME</t>
  </si>
  <si>
    <t>410005953</t>
  </si>
  <si>
    <t>pro.oc.mssante.fr/pro.mssante.fr/pharmacien.oc.mssante.fr/medecin.oc.mssante.fr/medecin.mssante.fr/medecin.mp.mssante.fr/lifen.mssante.fr/infirmier.oc.mssante.fr/infirmier.mssante.fr/elsanoccitanie.mssante.fr/clinique-claude-bernard.mssante.fr/claude-bernard-albi.elsan.mssante.fr/ch-albi.mssante.fr/cgm.mssante.fr/aura.mssante.fr</t>
  </si>
  <si>
    <t>CLINIQUE AMBULATOIRE DE LA CEZE</t>
  </si>
  <si>
    <t>300017498</t>
  </si>
  <si>
    <t>orpea.mssante.fr/lifen.mssante.fr/infirmier.mssante.fr</t>
  </si>
  <si>
    <t>sage-femme.oc.mssante.fr/sage-femme.mssante.fr/pro.oc.mssante.fr/pharmacien.oc.mssante.fr/oc.mssante.fr/medecin.oc.mssante.fr/medecin.mssante.fr/lifen.mssante.fr/cliniquecroixsaintmichel.mssante.fr/aura.mssante.fr/#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</si>
  <si>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</si>
  <si>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</si>
  <si>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</si>
  <si>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</si>
  <si>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</si>
  <si>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</si>
  <si>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</si>
  <si>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</si>
  <si>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</si>
  <si>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</si>
  <si>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ramsaygds.mssante.fr/cgm.mssante.fr/caradoc.mssante.fr/aura.mssante.fr</t>
  </si>
  <si>
    <t>CLINIQUE DES BOUCLES DE LA MOSELLE</t>
  </si>
  <si>
    <t>540023884</t>
  </si>
  <si>
    <t>CLINIQUE DES BOUCLES DE LA SEINE</t>
  </si>
  <si>
    <t>orpea.mssante.fr/medecin.mssante.fr/lifen.mssante.fr/infirmier.mssante.fr/chu-rouen.mssante.fr/cgm.mssante.fr</t>
  </si>
  <si>
    <t>760035147</t>
  </si>
  <si>
    <t>ramsaygds.mssante.fr/medecin.mssante.fr/ght-novo.mssante.fr</t>
  </si>
  <si>
    <t>COMPAGNIE GENERALE DE SANTE/MAILIZ/CH RENE DUBOS</t>
  </si>
  <si>
    <t>medecin.mssante.fr/hospiville.mssante.fr/cpe.mssante.fr/cgm.mssante.fr</t>
  </si>
  <si>
    <t>pharmacien.mssante.fr/pediatrie-chulenval-nice.mssante.fr/medecin.mssante.fr/lifen.mssante.fr/lenval.mssante.fr/inicea.mssante.fr/chu-nice.mssante.fr/aura.mssante.fr</t>
  </si>
  <si>
    <t>psychomotricien.oc.mssante.fr/psychologue.oc.mssante.fr/pro.oc.mssante.fr/pro.mssante.fr/infirmier.oc.mssante.fr/clinique-verdaich.mssante.fr</t>
  </si>
  <si>
    <t>ramsaygds.mssante.fr/medecin.mssante.fr/lifen.mssante.fr/interop-mssante.apicrypt.org/infirmier.mssante.fr/cliniqueduparc-saint-priest.elsan.mssante.fr/clinique-du-parc.aura.mssante.fr/cgm.mssante.fr/aura.mssante.fr</t>
  </si>
  <si>
    <t>orpea.mssante.fr/medecin.mssante.fr/lifen.mssante.fr/guadeloupe.mssante.fr/aura.mssante.fr/3gsante.mssante.fr</t>
  </si>
  <si>
    <t>pro.oc.mssante.fr/medecin.mssante.fr/infirmier.mssante.fr/enovacom.mssante.fr/#</t>
  </si>
  <si>
    <t>Clinique FSEF de Vitry le François</t>
  </si>
  <si>
    <t>fsef.mssante.fr/aura.mssante.fr</t>
  </si>
  <si>
    <t>510025471</t>
  </si>
  <si>
    <t>ramsaygds.mssante.fr/pro.mssante.fr/paca.mssante.fr/medecin.mssante.fr/lifen.mssante.fr/infirmier.mssante.fr/ch-salon.mssante.fr/cgm.mssante.fr/almaviva-sante.mssante.fr</t>
  </si>
  <si>
    <t>lifen.mssante.fr/chu-tours.mssante.fr</t>
  </si>
  <si>
    <t>CLINIQUE KER LENA</t>
  </si>
  <si>
    <t>290000819</t>
  </si>
  <si>
    <t>korian.mssante.fr/ch-cholet.mssante.fr</t>
  </si>
  <si>
    <t>pro.oc.mssante.fr/medecin.oc.mssante.fr/medecin.mssante.fr/korian.mssante.fr/inicea.mssante.fr/clinique-quint-fonsegrives.mssante.fr/cgm.mssante.fr/aura.mssante.fr</t>
  </si>
  <si>
    <t>softwaymedical.mssante.fr/lifen.mssante.fr/interop-mssante.apicrypt.org/infirmier.mssante.fr/enovacom.mssante.fr</t>
  </si>
  <si>
    <t>pro.mssante.fr/orpea.mssante.fr/masseur-kinesitherapeute.mssante.fr/lifen.mssante.fr/infirmier.mssante.fr/chu-rouen.mssante.fr</t>
  </si>
  <si>
    <t>pro.mssante.fr/orpea.mssante.fr/masseur-kinesitherapeute.mssante.fr/korian.mssante.fr/inicea.mssante.fr/infirmier.mssante.fr/aura.mssante.fr</t>
  </si>
  <si>
    <t>lifen.mssante.fr/interop-mssante.apicrypt.org/easycrypt.mssante.fr</t>
  </si>
  <si>
    <t>paca.mssante.fr/orpea.mssante.fr/infirmier.mssante.fr</t>
  </si>
  <si>
    <t>CLINIQUE LES FLAMBOYANTS-EST</t>
  </si>
  <si>
    <t>970411054</t>
  </si>
  <si>
    <t>CLINIQUE LES TAMARINS SUD</t>
  </si>
  <si>
    <t>970410528</t>
  </si>
  <si>
    <t>sage-femme.mssante.fr/ramsaygds.mssante.fr/lifen.mssante.fr/interop-mssante.apicrypt.org/infirmier.mssante.fr</t>
  </si>
  <si>
    <t>medecin.oc.mssante.fr/medecin.mp.mssante.fr/korian.mssante.fr/inicea.mssante.fr/infirmier.oc.mssante.fr</t>
  </si>
  <si>
    <t>pro.mssante.fr/medecin.mssante.fr/interop-mssante.apicrypt.org/easycrypt.mssante.fr</t>
  </si>
  <si>
    <t>paca.mssante.fr/lifen.mssante.fr/interop-mssante.apicrypt.org/infirmier.mssante.fr/chu-nice.mssante.fr/chicas-gap.mssante.fr/almaviva-sante.mssante.fr</t>
  </si>
  <si>
    <t>CLINIQUE MÉDICO-CHIRURGICALE</t>
  </si>
  <si>
    <t>620106088</t>
  </si>
  <si>
    <t>sage-femme.mssante.fr/pro.oc.mssante.fr/pro.mssante.fr/mediterranee.elsan.mssante.fr/medecin.oc.mssante.fr/medecin.mssante.fr/lifen.mssante.fr/interop-mssante.apicrypt.org/infirmier.mssante.fr/cgm.mssante.fr/cd66.mssante.fr/aura.mssante.fr/#</t>
  </si>
  <si>
    <t>vivalto-sante.mssante.fr/pc.mssante.fr/medecin.mssante.fr/lifen.mssante.fr/interop-mssante.apicrypt.org/ch-angouleme.mssante.fr/cgm.mssante.fr</t>
  </si>
  <si>
    <t>CLINIQUE VAL JURA</t>
  </si>
  <si>
    <t>valjura.mssante.fr</t>
  </si>
  <si>
    <t>390008019</t>
  </si>
  <si>
    <t>CLIN LA PHOCEANNE CENTRE LONG SEJOUR</t>
  </si>
  <si>
    <t>830013629</t>
  </si>
  <si>
    <t>infirmier.mssante.fr/cl-les-oliviers.mssante.fr/chu-nimes.mssante.fr/ch-ales.mssante.fr/cgm.mssante.fr</t>
  </si>
  <si>
    <t>pro.oc.mssante.fr/prevaly.mssante.fr/orupaca.mssante.fr/medecin.oc.mssante.fr/medecin.mssante.fr/medecin.mp.mssante.fr/lifen.mssante.fr/infirmier.oc.mssante.fr/infirmier.mssante.fr/infirmier.mp.mssante.fr/ies-sud.mssante.fr/hopital-joseph-ducuing.mssante.fr/clinique-pasteur-toulouse.mssante.fr/chu-toulouse.mssante.fr/chr-orleans.mssante.fr/cgm.mssante.fr</t>
  </si>
  <si>
    <t>CL PAYS DE MONTELIBARD</t>
  </si>
  <si>
    <t>noalys.mssante.fr/medecin.mssante.fr/lifen.mssante.fr/interop-mssante.apicrypt.org/enovacom.mssante.fr/cpm.mssante.fr/cliniquedupaysdemontbeliard.mssante.fr/ch-colmar.mssante.fr/cgm.mssante.fr</t>
  </si>
  <si>
    <t>250021078</t>
  </si>
  <si>
    <t>pro.oc.mssante.fr/pro.mssante.fr/medecin.oc.mssante.fr/medecin.mp.mssante.fr/masseur-kinesitherapeute.mssante.fr/lifen.mssante.fr/clinique-saint-orens.mssante.fr/clinique-occitanie.mssante.fr</t>
  </si>
  <si>
    <t>ramsaygds.mssante.fr/masseur-kinesitherapeute.mssante.fr</t>
  </si>
  <si>
    <t>ugecam-alsace.mssante.fr/pro.mssante.fr/medecin.mssante.fr/lifen.mssante.fr</t>
  </si>
  <si>
    <t>pro.mssante.fr/pharmacien.mssante.fr/orthophoniste.mssante.fr/medecin.mssante.fr/lifen.mssante.fr/infirmier.mssante.fr/cgm.mssante.fr</t>
  </si>
  <si>
    <t>ssr.sautelet.mssante.fr/sage-femme.mssante.fr/pro.mssante.fr/orthophoniste.mssante.fr/masseur-kinesitherapeute.mssante.fr/infirmier.mssante.fr/cnam-sm.mssante.fr/centre-espoir.mssante.fr/bretagne.mssante.fr/aura.mssante.fr/#</t>
  </si>
  <si>
    <t>pro.mssante.fr/pasori.mssante.fr/masseur-kinesitherapeute.mssante.fr/lifen.mssante.fr</t>
  </si>
  <si>
    <t>CRF SIOUVILLE - SITE CHERBOURG</t>
  </si>
  <si>
    <t>500024336</t>
  </si>
  <si>
    <t>sage-femme.mssante.fr/pro.mssante.fr/medecin.mssante.fr/lifen.mssante.fr/infirmier.mssante.fr/ght-gpne.mssante.fr/csje.mssante.fr/chu-besancon.mssante.fr/ch-bry.mssante.fr/aura.mssante.fr/aphp.mssante.fr/#</t>
  </si>
  <si>
    <t>chilbp.mssante.fr/aura.mssante.fr</t>
  </si>
  <si>
    <t>na.mssante.fr/medecin.mssante.fr/masseur-kinesitherapeute.mssante.fr/limousin.mssante.fr/lifen.mssante.fr/infirmier.mssante.fr/chu-limoges.mssante.fr/ch-st-yrieix.mssante.fr/chirurgien-dentiste.mssante.fr/cgm.mssante.fr/aura.mssante.fr</t>
  </si>
  <si>
    <t>infirmier.mssante.fr/cliniquemutualisteestuaire.mssante.fr/aura.mssante.fr</t>
  </si>
  <si>
    <t>pro.mssante.fr/pharmacien.mssante.fr/orthophoniste.mssante.fr/medecin.mssante.fr/medecin.mp.mssante.fr/medecin.corse.mssante.fr/lifen.mssante.fr/infirmier.mssante.fr/epsm-sarthe.mssante.fr/clinique-sainte-marguerite.mssante.fr/chu-besancon.mssante.fr/ch-castelluccio.mssante.fr/cgm.mssante.fr/aura.mssante.fr</t>
  </si>
  <si>
    <t>ugecam-centre.cnamts.mssante.fr/pro.mssante.fr/medecin.mssante.fr/lifen.mssante.fr/chu-tours.mssante.fr/centrelesfeuillades.mssante.fr</t>
  </si>
  <si>
    <t>DIAVERUM PROVENCE MIRAMAS</t>
  </si>
  <si>
    <t>130811797</t>
  </si>
  <si>
    <t>EHPAD - USLD LES ARBOUSIERS</t>
  </si>
  <si>
    <t>ugecamaq.mssante.fr/lifen.mssante.fr/cgm.mssante.fr</t>
  </si>
  <si>
    <t>330791641</t>
  </si>
  <si>
    <t>pc.mssante.fr/lifen.mssante.fr/cgm.mssante.fr</t>
  </si>
  <si>
    <t>medecin.mssante.fr/lifen.mssante.fr/interop-mssante.apicrypt.org/infirmier.mssante.fr/ghbs.mssante.fr/chbs.mssante.fr/cgm.mssante.fr</t>
  </si>
  <si>
    <t>EPS GARAZI</t>
  </si>
  <si>
    <t>medecin.mssante.fr/lifen.mssante.fr/cgm.mssante.fr</t>
  </si>
  <si>
    <t>640020715</t>
  </si>
  <si>
    <t>ESAP LA RENCONTRE</t>
  </si>
  <si>
    <t>medecin.mssante.fr/johnbost.mssante.fr/cgm.mssante.fr/aquitaine.mssante.fr</t>
  </si>
  <si>
    <t>330058603</t>
  </si>
  <si>
    <t>pro.mssante.fr/orpea.mssante.fr/infirmier.mssante.fr/ch-larochelle.mssante.fr/chateau-baccarat.mssante.fr</t>
  </si>
  <si>
    <t>pro.mssante.fr/lifen.mssante.fr/johnbost.mssante.fr/infirmier.mssante.fr/ch-issoudun.mssante.fr/aura.mssante.fr</t>
  </si>
  <si>
    <t>GCC EN ONCOLOGIE ET RADIOTHERAPIE</t>
  </si>
  <si>
    <t>160014650</t>
  </si>
  <si>
    <t>oc.mssante.fr/medecin.oc.mssante.fr/medecin.mp.mssante.fr/aura.mssante.fr</t>
  </si>
  <si>
    <t>GCS CENTRE AMBRUSSUM</t>
  </si>
  <si>
    <t>softwaymedical.mssante.fr/pro.mssante.fr/groupeclinipole.mssante.fr</t>
  </si>
  <si>
    <t>340023258</t>
  </si>
  <si>
    <t>GCS DU MARSAN - CLINIQUE DES LANDES</t>
  </si>
  <si>
    <t>ch-mdm.mssante.fr/aura.mssante.fr</t>
  </si>
  <si>
    <t>400015236</t>
  </si>
  <si>
    <t>GCS ES HAD ARDENNES SITE CHARLEVILLE</t>
  </si>
  <si>
    <t>utrca.mssante.fr/aura.mssante.fr</t>
  </si>
  <si>
    <t>080011265</t>
  </si>
  <si>
    <t>GCS ES HAD DES ARDENNES - ET SIEGE</t>
  </si>
  <si>
    <t>080011232</t>
  </si>
  <si>
    <t>GCS ES HAD DES ARDENNES SITE RETHEL</t>
  </si>
  <si>
    <t>080011257</t>
  </si>
  <si>
    <t>GCS GYNECOLOGIE OBST. EN CHINONAIS -ET</t>
  </si>
  <si>
    <t>cjda.mssante.fr</t>
  </si>
  <si>
    <t>370013286</t>
  </si>
  <si>
    <t>100011477</t>
  </si>
  <si>
    <t>pole-sanitaire-cerdan.mssante.fr/medecin.mssante.fr/lifen.mssante.fr/interop-mssante.apicrypt.org/infirmier.mssante.fr/cgm.mssante.fr</t>
  </si>
  <si>
    <t>santeadom.mssante.fr/lifen.mssante.fr/aura.mssante.fr</t>
  </si>
  <si>
    <t>HAD 46</t>
  </si>
  <si>
    <t>460007404</t>
  </si>
  <si>
    <t>pro.mssante.fr/orthophoniste.mssante.fr/medecin.mssante.fr/infirmier.mssante.fr/had63.aura.mssante.fr/barbat.aura.mssante.fr/aura.mssante.fr</t>
  </si>
  <si>
    <t>polycliniquepoitiers.mssante.fr/pharmacien.mssante.fr/na.mssante.fr/medecin.mssante.fr/lifen.mssante.fr/infirmier.mssante.fr/ch-libourne.mssante.fr/cgm.mssante.fr/aura.mssante.fr/aquitaine.mssante.fr</t>
  </si>
  <si>
    <t>HAD ESSONNE</t>
  </si>
  <si>
    <t>910025410</t>
  </si>
  <si>
    <t>HAD VITRY LE FRANCOIS</t>
  </si>
  <si>
    <t>510019979</t>
  </si>
  <si>
    <t>HDJ ADOLESCENTS - CSPA</t>
  </si>
  <si>
    <t>880008529</t>
  </si>
  <si>
    <t>HDJ HPA SSR ADDICTO PARIS 13</t>
  </si>
  <si>
    <t>hopital-nord-92.mssante.fr/easycrypt.mssante.fr/aura.mssante.fr</t>
  </si>
  <si>
    <t>750064461</t>
  </si>
  <si>
    <t>HL BONNETABLE - CENTRE SOINS DE SUITE</t>
  </si>
  <si>
    <t>720000819</t>
  </si>
  <si>
    <t>HL DE FRAIZE</t>
  </si>
  <si>
    <t>880000179</t>
  </si>
  <si>
    <t>ramsaygds.mssante.fr/pro.mssante.fr/lifen.mssante.fr/interop-mssante.apicrypt.org/hl-tournon.aura.mssante.fr/cgm.mssante.fr/aura.mssante.fr</t>
  </si>
  <si>
    <t>pro.mssante.fr/medecin.mssante.fr/ch-src.mssante.fr</t>
  </si>
  <si>
    <t>HL SILLE LE GUILLAUME-CENTRE SOINS SUI</t>
  </si>
  <si>
    <t>pssl.mssante.fr/lifen.mssante.fr/hospiville.mssante.fr/ch-cholet.mssante.fr</t>
  </si>
  <si>
    <t>720001569</t>
  </si>
  <si>
    <t>POLE SANTE SARTHE ET LOIR/LIFEN/SAS MAPUI LABS/CH DE CHOLET</t>
  </si>
  <si>
    <t>HOP DE JOUR CMP ENFANTS ADO PONTIVY</t>
  </si>
  <si>
    <t>560006991</t>
  </si>
  <si>
    <t>sante-martinique.mssante.fr/pro.mssante.fr/medecin.mssante.fr/masseur-kinesitherapeute.mssante.fr/infirmier.mssante.fr/ght972-ch-marin.mssante.fr/ch-marin.mssante.fr</t>
  </si>
  <si>
    <t>medecin.mssante.fr/lifen.mssante.fr/infirmier.mssante.fr/hgiap.mssante.fr/ch-simoneveil.mssante.fr/aura.mssante.fr</t>
  </si>
  <si>
    <t>infirmier.oc.mssante.fr/hopital-le-montaigu.mssante.fr</t>
  </si>
  <si>
    <t>HÔPITAL LE THILLOT</t>
  </si>
  <si>
    <t>880000203</t>
  </si>
  <si>
    <t>na.mssante.fr/ch-casteljaloux.mssante.fr/aquitaine.mssante.fr</t>
  </si>
  <si>
    <t>medecin.mssante.fr/masseur-kinesitherapeute.mssante.fr/lifen.mssante.fr/interop-mssante.apicrypt.org/chibs.mssante.fr/cgm.mssante.fr/aura.mssante.fr</t>
  </si>
  <si>
    <t>pro.mssante.fr/paca.mssante.fr/medecin.mssante.fr/interop-mssante.apicrypt.org/infirmier.mssante.fr/ch-riez.mssante.fr/aura.mssante.fr</t>
  </si>
  <si>
    <t>HOPITAL PRIVE NANCY LORRAINE</t>
  </si>
  <si>
    <t>540026895</t>
  </si>
  <si>
    <t>pro.mssante.fr/hopital-sarralbe.mssante.fr/esp-crehange-faulquemont.mssante.fr</t>
  </si>
  <si>
    <t>psychologue.oc.mssante.fr/pro.oc.mssante.fr/polyclinique-ormeau.mssante.fr/orthophoniste.mssante.fr/medecin.oc.mssante.fr/medecin.mssante.fr/medecin.mp.mssante.fr/lifen.mssante.fr/interop-mssante.apicrypt.org/infirmier.oc.mssante.fr/infirmier.mssante.fr/ch-lannemezan.mssante.fr/ch-auch.mssante.fr/cgm.mssante.fr/aura.mssante.fr/#</t>
  </si>
  <si>
    <t>infirmier.mssante.fr/had.apn.mssante.fr/apn.mssante.fr</t>
  </si>
  <si>
    <t>pro.mssante.fr/medecin.mssante.fr/lifen.mssante.fr/interop-mssante.apicrypt.org/infirmier.mssante.fr/groupesos.mssante.fr/cgm.mssante.fr</t>
  </si>
  <si>
    <t>HPA-SSR ADDICTO PARIS 15</t>
  </si>
  <si>
    <t>750064479</t>
  </si>
  <si>
    <t>ramsaygds.mssante.fr/pro.oc.mssante.fr/pro.mssante.fr/medistory.mssante.fr/medecin.mssante.fr/lifen.mssante.fr/interop-mssante.apicrypt.org/hpsj.mssante.fr/ghpsj.mssante.fr/eps-etampes.mssante.fr/ch-sens.mssante.fr/ch-bry.mssante.fr/cgm.mssante.fr/aura.mssante.fr/aphp.mssante.fr/#</t>
  </si>
  <si>
    <t>medecin.mssante.fr/lifen.mssante.fr/infirmier.mssante.fr/hpsj.mssante.fr/hauts-de-seine.mssante.fr/ght-novo.mssante.fr/ghbs.mssante.fr/chirurgien-dentiste.mssante.fr/cgm.mssante.fr/aura.mssante.fr/aphp.mssante.fr</t>
  </si>
  <si>
    <t>pro.mssante.fr/lifen.mssante.fr/infirmier.mssante.fr/cos.mssante.fr/aura.mssante.fr/aphp.mssante.fr</t>
  </si>
  <si>
    <t>pro.mssante.fr/orange.mssante.fr/medecin.mssante.fr/infirmier.mssante.fr/ghpsj.mssante.fr/chu-montpellier.mssante.fr/cgm.mssante.fr/bretagne.mssante.fr</t>
  </si>
  <si>
    <t>IEAJA LYON</t>
  </si>
  <si>
    <t>690051347</t>
  </si>
  <si>
    <t>pro.mssante.fr/medecin.mssante.fr/masseur-kinesitherapeute.mssante.fr/lna-sante.mssante.fr/lifen.mssante.fr/ildys.mssante.fr/hstv.mssante.fr/bretagne.mssante.fr</t>
  </si>
  <si>
    <t>reseau-oncooccitanie.mssante.fr/pro.oc.mssante.fr/polyclinique-sidobre.mssante.fr/medecin.oc.mssante.fr/medecin.mp.mssante.fr/institut-universitaire-cancer.mssante.fr/chu-nice.mssante.fr/#</t>
  </si>
  <si>
    <t>korian.mssante.fr/aquitaine.mssante.fr</t>
  </si>
  <si>
    <t>paca.mssante.fr/medecin.mssante.fr/esms.mssante.fr</t>
  </si>
  <si>
    <t>medecin.oc.mssante.fr/cgm.mssante.fr/aura.mssante.fr</t>
  </si>
  <si>
    <t>340024512</t>
  </si>
  <si>
    <t>pro.oc.mssante.fr/medecin.oc.mssante.fr/cgm.mssante.fr/aura.mssante.fr</t>
  </si>
  <si>
    <t>orpea.mssante.fr/masseur-kinesitherapeute.mssante.fr/lifen.mssante.fr/ch-orthez.mssante.fr/aura.mssante.fr/aquitaine.mssante.fr</t>
  </si>
  <si>
    <t>santnet.mssante.fr/lifen.mssante.fr/kantys-serena.mssante.fr/aura.mssante.fr</t>
  </si>
  <si>
    <t>MAISON D'ENFANTS LES HIRONDELLES</t>
  </si>
  <si>
    <t>050000306</t>
  </si>
  <si>
    <t>MAISON DE REPOS ET DE CONVALESCENCE STE ODILE</t>
  </si>
  <si>
    <t>640781340</t>
  </si>
  <si>
    <t>MAISON DE REPOS ET DE CONVALESCENCE ST JOSEPH QUIMPERLE</t>
  </si>
  <si>
    <t>290000413</t>
  </si>
  <si>
    <t>sinoue.mssante.fr/orpea.mssante.fr/aura.mssante.fr</t>
  </si>
  <si>
    <t>MAISON SANITAIRE ENFANTS REY LEROUX LA BOUEXIERE</t>
  </si>
  <si>
    <t>350005278</t>
  </si>
  <si>
    <t>MAISON SLD LA MANAIE AUCHEL</t>
  </si>
  <si>
    <t>620106625</t>
  </si>
  <si>
    <t>pro.mssante.fr/manioukani.mssante.fr/infirmier.mssante.fr</t>
  </si>
  <si>
    <t>sage-femme.mssante.fr/pro.mssante.fr/medecin.mssante.fr/interop-mssante.apicrypt.org/ch-cotentin.mssante.fr/cgm.mssante.fr</t>
  </si>
  <si>
    <t>MDZHADé</t>
  </si>
  <si>
    <t>980502298</t>
  </si>
  <si>
    <t>resamut.aura.mssante.fr/ramsaygds.mssante.fr/pro.mssante.fr/orpea.mssante.fr/medecin.mssante.fr/lifen.mssante.fr/inicea.mssante.fr/ghm-lesportesdusud.aura.mssante.fr/ch-vienne.mssante.fr/chu-besancon.mssante.fr/chicas-gap.mssante.fr/ch-cholet.mssante.fr/cgm.mssante.fr/aura.mssante.fr/aphp.mssante.fr</t>
  </si>
  <si>
    <t>ssa.mssante.fr/pro.mssante.fr/orpea.mssante.fr/medecin.mssante.fr/masseur-kinesitherapeute.mssante.fr/lifen.mssante.fr/interop-mssante.apicrypt.org/infirmier.mssante.fr/chr-orleans.mssante.fr/aura.mssante.fr/#</t>
  </si>
  <si>
    <t>NELLES EAUX VIVES DIALYSE POINTE NOIRE</t>
  </si>
  <si>
    <t>970115564</t>
  </si>
  <si>
    <t>NEPHOCARE MAUBEUGE DIALYSE A DOMICILE</t>
  </si>
  <si>
    <t>590810941</t>
  </si>
  <si>
    <t>POLE DE SANTE CHALONNAIS CH CHALONS</t>
  </si>
  <si>
    <t>510022908</t>
  </si>
  <si>
    <t>POLE DE SANTE LA REVISCOLADA MONTEGUT</t>
  </si>
  <si>
    <t>pro.oc.mssante.fr/medecin.oc.mssante.fr/medecin.mp.mssante.fr/masseur-kinesitherapeute.mssante.fr/infirmier.mssante.fr/crf-st-blancard.mssante.fr/cgm.mssante.fr/aura.mssante.fr</t>
  </si>
  <si>
    <t>320004930</t>
  </si>
  <si>
    <t>pharmacien.mssante.fr/na.mssante.fr/medecin.mssante.fr/lifen.mssante.fr/interop-mssante.apicrypt.org/infirmier.mssante.fr/cgm.mssante.fr/aquitaine.mssante.fr/#</t>
  </si>
  <si>
    <t>pro.oc.mssante.fr/medecin.mssante.fr/lifen.mssante.fr/interop-mssante.apicrypt.org/infirmier.mssante.fr/cgm.mssante.fr/capsante.mssante.fr</t>
  </si>
  <si>
    <t>sage-femme.mssante.fr/pro.oc.mssante.fr/pro.mssante.fr/polyclinique-lelanguedoc.mssante.fr/medecin.oc.mssante.fr/medecin.mssante.fr/medecin.mp.mssante.fr/lifen.mssante.fr/interop-mssante.apicrypt.org/infirmier.oc.mssante.fr/infirmier.mssante.fr/hpgn.elsan.mssante.fr/elsanoccitanie.mssante.fr/chu-rouen.mssante.fr/chu-montpellier.mssante.fr/cgm.mssante.fr/aura.mssante.fr</t>
  </si>
  <si>
    <t>POLYCLINIQUE SAINT LAURENT</t>
  </si>
  <si>
    <t>medecin.mssante.fr/lifen.mssante.fr/interop-mssante.apicrypt.org/hstv.mssante.fr/guadeloupe.mssante.fr/ch-vitre.mssante.fr/chu-rennes.mssante.fr/cgm.mssante.fr/bretagne.mssante.fr/aura.mssante.fr</t>
  </si>
  <si>
    <t>350054680</t>
  </si>
  <si>
    <t>stprivat.mssante.fr/pro.oc.mssante.fr/pro.mssante.fr/lifen.mssante.fr/infirmier.oc.mssante.fr/infirmier.mssante.fr/easycrypt.mssante.fr/cgm.mssante.fr/aphp.mssante.fr</t>
  </si>
  <si>
    <t>sainte-marguerite.elsan.mssante.fr/lifen.mssante.fr/interop-mssante.apicrypt.org/infirmier.mssante.fr/ght-unyon.mssante.fr</t>
  </si>
  <si>
    <t>softwaymedical.mssante.fr/sage-femme.mssante.fr/medecin.mssante.fr/lifen.mssante.fr/interop-mssante.apicrypt.org/enovacom.mssante.fr/#</t>
  </si>
  <si>
    <t>sage-femme.oc.mssante.fr/pro.oc.mssante.fr/pro.mssante.fr/medecin.oc.mssante.fr/medecin.mp.mssante.fr/lifen.mssante.fr/institut-universitaire-cancer.mssante.fr/clinique-saint-jean-languedoc.mssante.fr/clinique-croix-du-sud.mssante.fr</t>
  </si>
  <si>
    <t>pro.mssante.fr/mgen.mssante.fr</t>
  </si>
  <si>
    <t>MAILIZ/MGEN TECHNOLOGIES</t>
  </si>
  <si>
    <t>SARL Amboise</t>
  </si>
  <si>
    <t>SARL AMBOISE - CENTRE CHIRURGICAL</t>
  </si>
  <si>
    <t>600013999</t>
  </si>
  <si>
    <t>oi.mssante.fr/na.mssante.fr/bethesda.mssante.fr</t>
  </si>
  <si>
    <t>soins-service.mssante.fr/qsp.mssante.fr/pharmacien.mssante.fr/infirmier.mssante.fr/cardiologie-urgences.mssante.fr</t>
  </si>
  <si>
    <t>SERVICE DE LONG SEJOUR</t>
  </si>
  <si>
    <t>430007419</t>
  </si>
  <si>
    <t>medecin.mssante.fr/lifen.mssante.fr/for.mssante.fr/f-d-r.mssante.fr</t>
  </si>
  <si>
    <t>SSR CONFLUENT LNA</t>
  </si>
  <si>
    <t>440059319</t>
  </si>
  <si>
    <t>psychologue.oc.mssante.fr/masseur-kinesitherapeute.oc.mssante.fr/lifen.mssante.fr/infirmier.mssante.fr/cssr-la-clauze.mssante.fr/ch-albi.mssante.fr/aura.mssante.fr</t>
  </si>
  <si>
    <t>SSR LE SAFRAN LADAPT</t>
  </si>
  <si>
    <t>ramsaygds.mssante.fr/ladapt2607.aura.mssante.fr/aura.mssante.fr</t>
  </si>
  <si>
    <t>260021795</t>
  </si>
  <si>
    <t>soins-service.mssante.fr/infirmier.mssante.fr</t>
  </si>
  <si>
    <t>HAD ASS BOVES/MAILIZ</t>
  </si>
  <si>
    <t>ugecam-idf.mssante.fr/medecin.mssante.fr/lifen.mssante.fr/cgm.mssante.fr</t>
  </si>
  <si>
    <t>SSR POLE SANTE ORGEMONT</t>
  </si>
  <si>
    <t>770023059</t>
  </si>
  <si>
    <t>SSR VIVALTO CONFLUENT</t>
  </si>
  <si>
    <t>440059335</t>
  </si>
  <si>
    <t>UDM - UAD KAWENI</t>
  </si>
  <si>
    <t>980500920</t>
  </si>
  <si>
    <t>ugecam-pacac.mssante.fr/medecin.mssante.fr/lifen.mssante.fr/inicea.mssante.fr/chnc972.mssante.fr/ch-briancon.mssante.fr/aura.mssante.fr</t>
  </si>
  <si>
    <t>pro.oc.mssante.fr/pro.mssante.fr/medimail.mssante.fr/medecin.oc.mssante.fr/medecin.mp.mssante.fr/masseur-kinesitherapeute.mssante.fr/lifen.mssante.fr/infirmier.oc.mssante.fr/infirmier.mssante.fr/cmpr.mssante.fr/cmlr.mssante.fr/ch-roseraie.mssante.fr/ch-moulins-yzeure.mssante.fr</t>
  </si>
  <si>
    <t>lifen.mssante.fr/chu-rouen.mssante.fr</t>
  </si>
  <si>
    <t>UNITÉ DE DIALYSE MEDICALISEE MRAMADOUD</t>
  </si>
  <si>
    <t>980501258</t>
  </si>
  <si>
    <t>USLD CHEVEUX BLANCS ORVAULT</t>
  </si>
  <si>
    <t>vyv3.mssante.fr</t>
  </si>
  <si>
    <t>440002939</t>
  </si>
  <si>
    <t>USLD CH JOSSELIN</t>
  </si>
  <si>
    <t>560027641</t>
  </si>
  <si>
    <t>USLD CONDÉ CHANTILLY</t>
  </si>
  <si>
    <t>fondation-conde.mssante.fr</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</si>
  <si>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</si>
  <si>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</si>
  <si>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</si>
  <si>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</si>
  <si>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</si>
  <si>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</si>
  <si>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</si>
  <si>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</si>
  <si>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</si>
  <si>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</si>
  <si>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hospiville.mssante.fr/esantepdl.mssante.fr/ch-laferte-bernard.mssante.fr</t>
  </si>
  <si>
    <t>720000801</t>
  </si>
  <si>
    <t>SAS MAPUI LABS/GCS E-SANTE PAYS DE LA LOIRE/CH LA FERTE BERNARD</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</si>
  <si>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</si>
  <si>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</si>
  <si>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</si>
  <si>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</si>
  <si>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</si>
  <si>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</si>
  <si>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</si>
  <si>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</si>
  <si>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</si>
  <si>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</si>
  <si>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</si>
  <si>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</si>
  <si>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</si>
  <si>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</si>
  <si>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</si>
  <si>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+ 1,8%</t>
  </si>
  <si>
    <t>-4,2%</t>
  </si>
  <si>
    <t>AURAR - Groupe</t>
  </si>
  <si>
    <t>MAILIZ/GCS SARA</t>
  </si>
  <si>
    <t>MIPIH/MAILIZ</t>
  </si>
  <si>
    <t>agahtir.mssante.fr</t>
  </si>
  <si>
    <t>medecin.mssante.fr/aura.mssante.fr/agahtir.mssante.fr</t>
  </si>
  <si>
    <t>MAILIZ/GCS SARA/MIPIH</t>
  </si>
  <si>
    <t>pro.mssante.fr/lifen.mssante.fr/easycrypt.mssante.fr/chu-nice.mssante.fr/agahtir.mssante.fr</t>
  </si>
  <si>
    <t>LIFEN/MAILIZ/ASSOCIATION ECHO/CHI DES ALPES DU SUD/GCS SARA</t>
  </si>
  <si>
    <t>LIFEN/MAILIZ/MIPIH/AIDER-CLINIQUE DES MALADIES RENALES</t>
  </si>
  <si>
    <t>ASSOCIATION ECHO/MIPIH</t>
  </si>
  <si>
    <t>MAILIZ/LIFEN/ENOVACOM/MIPIH</t>
  </si>
  <si>
    <t>LIFEN/MAILIZ/GRADES PULSY/GCS SARA/MIPIH</t>
  </si>
  <si>
    <t>GRADES ESEA NOUVELLE-AQUITAINE/LIFEN/CHU DE LIMOGES</t>
  </si>
  <si>
    <t>MAILIZ/GCS SARA/@</t>
  </si>
  <si>
    <t>ELSAN</t>
  </si>
  <si>
    <t>ELSAN/GRADES ESEA NOUVELLE-AQUITAINE</t>
  </si>
  <si>
    <t>softwaymedical.mssante.fr/sage-femme.mssante.fr/pro.mssante.fr/pharmacien.mssante.fr/paca.mssante.fr/medipath.mssante.fr/medecin.mssante.fr/lifen.mssante.fr/interop-mssante.apicrypt.org/infirmier.mssante.fr/hopital-saint-joseph.mssante.fr/hopital-europeen.mssante.fr/expertis.mssante.fr/ch-valvert.mssante.fr/chu-nantes.mssante.fr/chu-martinique.mssante.fr/chu-besancon.mssante.fr/ch-salon.mssante.fr/chirurgien-dentiste.mssante.fr/chicas-gap.mssante.fr/ch-aix.mssante.fr/cgm.mssante.fr/aura.mssante.fr/aphp.mssante.fr/aphm.mssante.fr/#</t>
  </si>
  <si>
    <t>unapei60.mssante.fr/ramsaygds.mssante.fr/pro.mssante.fr/pharmacien.mssante.fr/medecin.mssante.fr/masseur-kinesitherapeute.mssante.fr/lifen.mssante.fr/lesabondances.mssante.fr/interop-mssante.apicrypt.org/infirmier.mssante.fr/chirurgien-dentiste.mssante.fr/cgm.mssante.fr/aura.mssante.fr/aphp.mssante.fr</t>
  </si>
  <si>
    <t>ssa.mssante.fr/pharmacien.mssante.fr/oi.mssante.fr/medecin.mssante.fr/lifen.mssante.fr/infirmier.mssante.fr/ght974.mssante.fr/aura.mssante.fr/asdr.mssante.fr/#</t>
  </si>
  <si>
    <t>SSA/GCS TESIS/LIFEN/MAILIZ/GCS SARA/MIPIH/@</t>
  </si>
  <si>
    <t>LIFEN/CHRU DE TOURS/ENOVACOM</t>
  </si>
  <si>
    <t>MAILIZ/MIPIH/CHU DE NICE</t>
  </si>
  <si>
    <t>ASSOCIATION ECHO/GCS SARA</t>
  </si>
  <si>
    <t>MAILIZ/CH PAYS EYGURANDE/ENOVACOM</t>
  </si>
  <si>
    <t>MAILIZ/MIPIH</t>
  </si>
  <si>
    <t>MAILIZ/ASSOCIATION ECHO/MIPIH</t>
  </si>
  <si>
    <t>CENTRE NEPHROCARE MARNE LA VALLEE/MAILIZ/LIFEN/CH DU PAYS D'AIX/MIPIH</t>
  </si>
  <si>
    <t>WRAPTOR LABORATORIES/MIPIH</t>
  </si>
  <si>
    <t>LIFEN/MAILIZ/HOSPITALITE SAINT-THOMAS DE VILLENEUVE/GCS ESANTE BRETAGNE/AUB SANTE</t>
  </si>
  <si>
    <t>GCS TESIS/ASSOCIATION ECHO/MIPIH</t>
  </si>
  <si>
    <t>MAILIZ/LIFEN/GCS SARA</t>
  </si>
  <si>
    <t>AURA AUVERGNE/GCS SARA</t>
  </si>
  <si>
    <t>LIFEN/MAILIZ/GCS SARA</t>
  </si>
  <si>
    <t>ELSAN/LIFEN</t>
  </si>
  <si>
    <t>LIFEN/MIPIH/GCS SARA</t>
  </si>
  <si>
    <t>MIPIH/LIFEN/MAILIZ</t>
  </si>
  <si>
    <t>GCS TESIS/LIFEN/MAILIZ/MIPIH/ASSOCIATION ECHO/GCS SARA</t>
  </si>
  <si>
    <t>pro.mssante.fr/paca.mssante.fr/medecin.mssante.fr/lifen.mssante.fr/lenval.mssante.fr/interop-mssante.apicrypt.org/chu-nice.mssante.fr/ch-draguignan.mssante.fr/ch-cannes.mssante.fr/cgm.mssante.fr/cal.mssante.fr/aura.mssante.fr</t>
  </si>
  <si>
    <t>GIE VIVALTO SANTE SERVICE PARTAGES/MAILIZ/LIFEN/MIPIH</t>
  </si>
  <si>
    <t>MIPIH/MAILIZ/LIFEN</t>
  </si>
  <si>
    <t>MIPIH/MAILIZ/GCS SARA</t>
  </si>
  <si>
    <t>LIFEN/MIPIH</t>
  </si>
  <si>
    <t>MAILIZ/LIFEN/CHI DE LA LAUTER/GCS SARA/AURAL</t>
  </si>
  <si>
    <t>COMPAGNIE GENERALE DE SANTE/LIFEN/MAILIZ/GCS SARA</t>
  </si>
  <si>
    <t>GIE VIVALTO SANTE SERVICE PARTAGES/LIFEN</t>
  </si>
  <si>
    <t>MIPIH/GRADES ESEA NOUVELLE-AQUITAINE</t>
  </si>
  <si>
    <t>LIFEN/CH BRETAGNE ATLANTIQUE/GCS ESANTE BRETAGNE/GCS SARA/AUB SANTE</t>
  </si>
  <si>
    <t>LIFEN/GCS SARA</t>
  </si>
  <si>
    <t>LIFEN/AUB SANTE</t>
  </si>
  <si>
    <t>AUB SANTE</t>
  </si>
  <si>
    <t>LIFEN/MAILIZ/AUB SANTE</t>
  </si>
  <si>
    <t>ENOVACOM/GCS SARA</t>
  </si>
  <si>
    <t>GCS TESIS/LIFEN/MAILIZ</t>
  </si>
  <si>
    <t>pro.mssante.fr/na.mssante.fr/masseur-kinesitherapeute.mssante.fr/ladapt.mssante.fr/infirmier.mssante.fr/ch-candelie.mssante.fr/aquitaine.mssante.fr</t>
  </si>
  <si>
    <t>MIPIH/MAILIZ/CH DEPARTEMENTAL DE LA CANDELIE/GRADES ESEA NOUVELLE-AQUITAINE</t>
  </si>
  <si>
    <t>MAILIZ/ENOVACOM/GCS SARA</t>
  </si>
  <si>
    <t>ELSAN/LIFEN/MIPIH</t>
  </si>
  <si>
    <t>MAILIZ/FONDATION ILDYS SITE DE PERHARIDY/GCS ESANTE BRETAGNE/GCS SARA/@</t>
  </si>
  <si>
    <t>MIPIH/MAILIZ/GRADES ESEA NOUVELLE-AQUITAINE</t>
  </si>
  <si>
    <t>MIPIH/LIFEN</t>
  </si>
  <si>
    <t>MAILIZ/ENOVACOM/EPSVE</t>
  </si>
  <si>
    <t>MIPIH/MAILIZ/GH SELESTAT-OBERNAI (GHSO)/CHU BESANCON</t>
  </si>
  <si>
    <t>CH SARLAT/GCS SARA</t>
  </si>
  <si>
    <t>MAILIZ/LIFEN/ASSOCIATION GROUPE SOS SANTE/MIPIH/GCS SARA/@</t>
  </si>
  <si>
    <t>medecin.mssante.fr/masseur-kinesitherapeute.mssante.fr/lachataigneraie.mssante.fr</t>
  </si>
  <si>
    <t>LIFEN/CH JACQUES MONOD - FLERS/MIPIH</t>
  </si>
  <si>
    <t>GIE VIVALTO SANTE SERVICE PARTAGES/MAILIZ/LIFEN</t>
  </si>
  <si>
    <t>ramsaygds.mssante.fr/medecin.mssante.fr/korian.mssante.fr/interop-mssante.apicrypt.org/inicea.mssante.fr/infirmier.mssante.fr/ch-lemans.mssante.fr/ch-cholet.mssante.fr</t>
  </si>
  <si>
    <t>MGEN TECHNOLOGIES/MIPIH</t>
  </si>
  <si>
    <t>LIFEN/MIPIH/ENOVACOM/@</t>
  </si>
  <si>
    <t>LIFEN/MAILIZ/MIPIH</t>
  </si>
  <si>
    <t>MIPIH/MAILIZ/LIFEN/GCS ESANTE BRETAGNE</t>
  </si>
  <si>
    <t>MIPIH/LIFEN/MAILIZ/CH DE LAVAL/GCS ESANTE BRETAGNE</t>
  </si>
  <si>
    <t>MIPIH/MAILIZ/LIFEN/CH BRETAGNE ATLANTIQUE/GCS ESANTE BRETAGNE</t>
  </si>
  <si>
    <t>MIPIH/MAILIZ/@</t>
  </si>
  <si>
    <t>LIFEN/ELSAN</t>
  </si>
  <si>
    <t>MIPIH/CH REGIONAL D'ORLEANS/@</t>
  </si>
  <si>
    <t>MAILIZ/ASSOCIATION ECHO/CH DE LAVAL/AUB SANTE</t>
  </si>
  <si>
    <t>LIFEN/MAILIZ/GCS ESANTE BRETAGNE/AUB SANTE</t>
  </si>
  <si>
    <t>MIPIH/MAILIZ/LIFEN/ENOVACOM/GCS SARA</t>
  </si>
  <si>
    <t>MAILIZ/LIFEN/MIPIH/GRADES ESEA NOUVELLE-AQUITAINE/@</t>
  </si>
  <si>
    <t>masseur-kinesitherapeute.mssante.fr/lifen.mssante.fr/bretagne.mssante.fr/altygo.mssante.fr</t>
  </si>
  <si>
    <t>MAILIZ/LIFEN/GCS ESANTE BRETAGNE/MIPIH</t>
  </si>
  <si>
    <t>GRADES ESEA NOUVELLE-AQUITAINE/LIFEN/GCS SARA</t>
  </si>
  <si>
    <t>LIFEN/MAILIZ/ELSAN/GCS SARA</t>
  </si>
  <si>
    <t>social.oc.mssante.fr/sage-femme.oc.mssante.fr/ramsaygds.mssante.fr/pro.oc.mssante.fr/nouvelleforge.mssante.fr/medecin.oc.mssante.fr/medecin.mp.mssante.fr/lifen.mssante.fr/interop-mssante.apicrypt.org/infirmier.oc.mssante.fr/infirmier.mssante.fr/chu-toulouse.mssante.fr/chorus.mssante.fr/ch-marchant.mssante.fr/ch-lannemezan.mssante.fr/chirurgien-dentiste.mssante.fr/chicmt.mssante.fr/ch-ariege-couserans.mssante.fr/cgm.mssante.fr/#</t>
  </si>
  <si>
    <t>pro.oc.mssante.fr/pro.mssante.fr/orthophoniste.mssante.fr/medecin.oc.mssante.fr/medecin.mp.mssante.fr/masseur-kinesitherapeute.oc.mssante.fr/masseur-kinesitherapeute.mssante.fr/infirmier.oc.mssante.fr/infirmier.mssante.fr/ch-bagneres.mssante.fr/aura.mssante.fr</t>
  </si>
  <si>
    <t>MAILIZ/MIPIH/GCS SARA</t>
  </si>
  <si>
    <t>telemedicalsolution11.mssante.fr/sage-femme.oc.mssante.fr/sage-femme.mssante.fr/pro.oc.mssante.fr/pro.mssante.fr/pharmacien.mssante.fr/paca.mssante.fr/oc.mssante.fr/medecin.oc.mssante.fr/medecin.mssante.fr/medecin.mp.mssante.fr/lifen.mssante.fr/interop-mssante.apicrypt.org/infirmier.oc.mssante.fr/infirmier.mssante.fr/hopital-joseph-ducuing.mssante.fr/chu-rouen.mssante.fr/chu-montpellier.mssante.fr/chu-martinique.mssante.fr/chu-limoges.mssante.fr/ch-narbonne.mssante.fr/ch-millau.mssante.fr/ch-lezignan.mssante.fr/chirurgien-dentiste.mssante.fr/ch-dax.mssante.fr/ch-carcassonne.mssante.fr/ch-bassindethau.mssante.fr/chba.mssante.fr/ch-ariege-couserans.mssante.fr/cgm.mssante.fr/bretagne.mssante.fr/aura.mssante.fr/aude.mssante.fr/ars.occitanie.mssante.fr/aider.asso.mssante.fr/#</t>
  </si>
  <si>
    <t>oc.mssante.fr/medecin.oc.mssante.fr/medecin.mssante.fr/medecin.mp.mssante.fr/lifen.mssante.fr/interop-mssante.apicrypt.org/infirmier.mssante.fr/ch-castelnaudary.mssante.fr/aura.mssante.fr</t>
  </si>
  <si>
    <t>sage-femme.mssante.fr/pro.mssante.fr/medecin.mssante.fr/limousin.mssante.fr/lifen.mssante.fr/interop-mssante.apicrypt.org/infirmier.mssante.fr/chu-limoges.mssante.fr/ch-tulle.mssante.fr/chorus.mssante.fr/chmayotte.mssante.fr/chirurgien-dentiste.mssante.fr/cheygurande.mssante.fr/cgm.mssante.fr/aura.mssante.fr/#</t>
  </si>
  <si>
    <t>MAILIZ/GCS ESANTE BRETAGNE</t>
  </si>
  <si>
    <t>pro.mssante.fr/medecin.oc.mssante.fr/medecin.mssante.fr/lifen.mssante.fr/interop-mssante.apicrypt.org/infirmier.mssante.fr/ch-laferte-bernard.mssante.fr/chirurgien-dentiste.mssante.fr/ch-epernay.mssante.fr/cgm.mssante.fr/#</t>
  </si>
  <si>
    <t>MIPIH/GCS SARA</t>
  </si>
  <si>
    <t>ch-saintdie.mssante.fr/#</t>
  </si>
  <si>
    <t>GRADES PULSY/@</t>
  </si>
  <si>
    <t>sage-femme.mssante.fr/ramsaygds.mssante.fr/pro.mssante.fr/pharmacien.mssante.fr/na.mssante.fr/msa.mssante.fr/medecin.mssante.fr/lifen.mssante.fr/infirmier.mssante.fr/ght-gpne.mssante.fr/ght974.mssante.fr/eps-erasme.mssante.fr/croix-rouge.mssante.fr/chu-tours.mssante.fr/chu-poitiers.mssante.fr/chu-nimes.mssante.fr/chu-martinique.mssante.fr/chu-limoges.mssante.fr/chu-bordeaux.mssante.fr/ch-stbrieuc.mssante.fr/ch-mdm.mssante.fr/ch-larochelle.mssante.fr/chirurgien-dentiste.mssante.fr/ch-epernay.mssante.fr/ch-dax.mssante.fr/ch-cotebasque.mssante.fr/ch-cadillac.mssante.fr/chba.mssante.fr/ch-agen-nerac.mssante.fr/cgm.mssante.fr/caradoc.mssante.fr/bioserveur.mp.mssante.fr/aura.mssante.fr/aquitaine.mssante.fr/aphp.mssante.fr/#</t>
  </si>
  <si>
    <t>sage-femme.mssante.fr/pro.mssante.fr/pharmacien.mssante.fr/medecin.mssante.fr/lifen.mssante.fr/interop-mssante.apicrypt.org/infirmier.mssante.fr/hospiville.mssante.fr/esantepdl.mssante.fr/clinique-de-la-tour.mssante.fr/ch-vitre.mssante.fr/chu-nantes.mssante.fr/ch-stbrieuc.mssante.fr/ch-laval.mssante.fr/chicas-gap.mssante.fr/ch-hautanjou.mssante.fr/ch-compiegnenoyon.mssante.fr/ch-cholet.mssante.fr/chba.mssante.fr/cgm.mssante.fr/#</t>
  </si>
  <si>
    <t>sage-femme.oc.mssante.fr/sage-femme.mssante.fr/pro.oc.mssante.fr/poledesanteduvilleneuvois.mssante.fr/pharmacien.mssante.fr/medecin.oc.mssante.fr/medecin.mssante.fr/medecin.mp.mssante.fr/masseur-kinesitherapeute.oc.mssante.fr/interop-mssante.apicrypt.org/infirmier.oc.mssante.fr/infirmier.mssante.fr/ch-vitre.mssante.fr/chu-montpellier.mssante.fr/ch-millau.mssante.fr/chirurgien-dentiste.oc.mssante.fr/ch-agen-nerac.mssante.fr/cgm.mssante.fr/bioserveur.mssante.fr/aura.mssante.fr</t>
  </si>
  <si>
    <t>sage-femme.mssante.fr/pro.mssante.fr/pc.mssante.fr/orthophoniste.mssante.fr/na.mssante.fr/medecin.mssante.fr/masseur-kinesitherapeute.mssante.fr/lifen.mssante.fr/interop-mssante.apicrypt.org/infirmier.mssante.fr/ght85.mssante.fr/ghnv.mssante.fr/ghbs.mssante.fr/chu-tours.mssante.fr/chu-poitiers.mssante.fr/chu-limoges.mssante.fr/ch-stbrieuc.mssante.fr/chorus.mssante.fr/ch-niort.mssante.fr/chnds.mssante.fr/ch-larochelle.mssante.fr/ch-fontenaylecomte.mssante.fr/ch-claudel.mssante.fr/ch-chartres.mssante.fr/ch-centre-bretagne.mssante.fr/cgm.mssante.fr/bretagne.mssante.fr/aura.mssante.fr/#</t>
  </si>
  <si>
    <t>MAILIZ/LIFEN/MIPIH/GCS SARA</t>
  </si>
  <si>
    <t>LIFEN/MAILIZ/MIPIH/GCS SARA/@</t>
  </si>
  <si>
    <t>sage-femme.mssante.fr/pro.mssante.fr/pharmacien.mssante.fr/msa.mssante.fr/lifen.mssante.fr/infirmier.mssante.fr/grand-est.mssante.fr/ghbs.mssante.fr/ch-remiremont.mssante.fr/ch-compiegnenoyon.mssante.fr/ch-cholet.mssante.fr/ch-chartres.mssante.fr/chbs.mssante.fr/aura.mssante.fr/#</t>
  </si>
  <si>
    <t>ch-saintdie.mssante.fr/ch-ouestvosgien.mssante.fr/#</t>
  </si>
  <si>
    <t>GRADES PULSY/MIPIH/@</t>
  </si>
  <si>
    <t>MIPIH/GIP SILPC/GRADES ESEA NOUVELLE-AQUITAINE/LIFEN/MAILIZ/CH CAMILLE CLAUDEL/GCS SARA</t>
  </si>
  <si>
    <t>sage-femme.mssante.fr/msa.mssante.fr/medecin.mssante.fr/masseur-kinesitherapeute.mssante.fr/lifen.mssante.fr/infirmier.mssante.fr/chu-montpellier.mssante.fr/ch-thiers.aura.mssante.fr/chirurgien-dentiste.mssante.fr/chicas-gap.mssante.fr/cgm.mssante.fr/aura.mssante.fr</t>
  </si>
  <si>
    <t>MAILIZ/GCS SARA/GRADES ESEA NOUVELLE-AQUITAINE</t>
  </si>
  <si>
    <t>SSA/LIFEN/MAILIZ/ENOVACOM/CH OLORON SAINTE MARIE/CH DE MAYOTTE/GRADES ESEA NOUVELLE-AQUITAINE</t>
  </si>
  <si>
    <t>SSA/MAILIZ/MIPIH/GCS SARA/@</t>
  </si>
  <si>
    <t>pro.mssante.fr/pharmacien.mssante.fr/oi.mssante.fr/medecin.mssante.fr/lifen.mssante.fr/lenord.mssante.fr/ght-novo.mssante.fr/ght974.mssante.fr/ghso.mssante.fr/ghbs.mssante.fr/chu-rennes.mssante.fr/chu-poitiers.mssante.fr/chu-montpellier.mssante.fr/ch-stbrieuc.mssante.fr/ch-larochelle.mssante.fr/chi-fsr.mssante.fr/ch-cotebasque.mssante.fr/ch-colmar.mssante.fr/ch-cholet.mssante.fr/chbs.mssante.fr/chba.mssante.fr/cgm.mssante.fr/aura.mssante.fr/ahnac.mssante.fr/#</t>
  </si>
  <si>
    <t>MAILIZ/LIFEN/MIPIH/@</t>
  </si>
  <si>
    <t>MAILIZ/CH GERONTOLOGIQUE LA FERE</t>
  </si>
  <si>
    <t>MAILIZ/MIPIH/GCS ESANTE BRETAGNE/@</t>
  </si>
  <si>
    <t>silpc.mssante.fr/sage-femme.oc.mssante.fr/sage-femme.mssante.fr/pro.oc.mssante.fr/pro.mssante.fr/poledesanteduvilleneuvois.mssante.fr/medecin.oc.mssante.fr/medecin.mssante.fr/medecin.mp.mssante.fr/masseur-kinesitherapeute.oc.mssante.fr/masseur-kinesitherapeute.mssante.fr/lifen.mssante.fr/labohopitaux46-82.mssante.fr/interop-mssante.apicrypt.org/infirmier.oc.mssante.fr/infirmier.mssante.fr/infirmier.mp.mssante.fr/ghpsj.mssante.fr/ergotherapeute.oc.mssante.fr/chu-tours.mssante.fr/chsaintmartin.mssante.fr/ch-moulins-yzeure.mssante.fr/ch-millau.mssante.fr/chirurgien-dentiste.oc.mssante.fr/ch-colmar.mssante.fr/ch-cholet.mssante.fr/ch-cahors.mssante.fr/cgm.mssante.fr</t>
  </si>
  <si>
    <t>softwaymedical.mssante.fr/sante-solidarite-bdr.mssante.fr/sage-femme.mssante.fr/pro.mssante.fr/pediatrie-chulenval-nice.mssante.fr/paca.mssante.fr/na.mssante.fr/medecin.oc.mssante.fr/medecin.mssante.fr/lifen.mssante.fr/interop-mssante.apicrypt.org/infirmier.oc.mssante.fr/infirmier.mssante.fr/ght-novo.mssante.fr/chu-nimes.mssante.fr/chu-montpellier.mssante.fr/ch-salon.mssante.fr/chr-orleans.mssante.fr/chirurgien-dentiste.mssante.fr/chicas-gap.mssante.fr/ch-arles.mssante.fr/ch-aix.mssante.fr/cgm.mssante.fr/bioserveur.mssante.fr/aura.mssante.fr/#</t>
  </si>
  <si>
    <t>sage-femme.mssante.fr/pro.mssante.fr/medecin.mssante.fr/masseur-kinesitherapeute.mssante.fr/lifen.mssante.fr/jeebop.mssante.fr/interop-mssante.apicrypt.org/infirmier.mssante.fr/chu-reims.mssante.fr/ch-stbrieuc.mssante.fr/ch-redon.mssante.fr/ch-larochelle.mssante.fr/ch-lannion.mssante.fr/ch-labasseterre.mssante.fr/ch-cholet.mssante.fr/cgm.mssante.fr/bretagne.mssante.fr/bioserveur.mssante.fr/aura.mssante.fr/aub.mssante.fr/armorsante.mssante.fr</t>
  </si>
  <si>
    <t>MAILIZ/GCS SARA/ASSOCIATION HOSPITALIERE SAINTE MARIE</t>
  </si>
  <si>
    <t>MAILIZ/ENOVACOM/CHRU DE TOURS/GCS ESANTE BRETAGNE/GCS SARA</t>
  </si>
  <si>
    <t>LIFEN/MAILIZ/GIP GRADES BFC/GCS SARA</t>
  </si>
  <si>
    <t>MAILIZ/FSEF/@</t>
  </si>
  <si>
    <t>pro.mssante.fr/medecin.mssante.fr/masseur-kinesitherapeute.mssante.fr/lifen.mssante.fr/les-capucins-angers.mssante.fr/interop-mssante.apicrypt.org/infirmier.mssante.fr/esantepdl.mssante.fr/ch-hautanjou.mssante.fr/ch-cholet.mssante.fr/#</t>
  </si>
  <si>
    <t>LIFEN/MAILIZ/HOPITAL NORD FRANCHE COMTE/MIPIH/CLCC AUVERGNE JEAN PERRIN/CHU BESANCON/GCS SARA</t>
  </si>
  <si>
    <t>MAILIZ/MIPIH/ENOVACOM</t>
  </si>
  <si>
    <t>LIFEN/MAILIZ/MIPIH/CHI DES ALPES DU SUD/GCS SARA</t>
  </si>
  <si>
    <t>MAILIZ/LIFEN/MIPIH</t>
  </si>
  <si>
    <t>MAILIZ/LIFEN/FSEF/CHRU DE TOURS/CHRU DE RENNES/GCS ESANTE BRETAGNE/GCS SARA</t>
  </si>
  <si>
    <t>MAILIZ/CENTRE MEDICAL G.COULON-LE GRAND LUCE/GCS SARA</t>
  </si>
  <si>
    <t>MIPIH/MAILIZ/CHU BESANCON/ASSOC READAPT ET FORMATION PROF</t>
  </si>
  <si>
    <t>COMPAGNIE GENERALE DE SANTE/MAILIZ/GCS SARA</t>
  </si>
  <si>
    <t>MIPIH/ENOVACOM/MAILIZ/CH DES ESCARTONS DE BRIANCON/GCS SARA</t>
  </si>
  <si>
    <t>MAILIZ/SAS MAPUI LABS/GCS SARA</t>
  </si>
  <si>
    <t>MIPIH/@</t>
  </si>
  <si>
    <t>medecin.mssante.fr/lifen.mssante.fr/ghpsj.mssante.fr/enovacom.mssante.fr/cgm.mssante.fr/centredescotes.mssante.fr/aura.mssante.fr</t>
  </si>
  <si>
    <t>LIFEN/MIPIH/MAILIZ</t>
  </si>
  <si>
    <t>MIPIH/MAILIZ/LIFEN/GCS E-SANTE PAYS DE LA LOIRE/GCS ESANTE BRETAGNE/GCS SARA</t>
  </si>
  <si>
    <t>lifen.mssante.fr/hospigrandouest.mssante.fr/cliniquemutualisteestuaire.mssante.fr/cliniquejulesverne.mssante.fr/ch-lvo.mssante.fr</t>
  </si>
  <si>
    <t>LIFEN/ENOVACOM/CH DEPARTEMENTAL VENDEE</t>
  </si>
  <si>
    <t>MGEN TECHNOLOGIES/MAILIZ/LIFEN/MIPIH/HOPITAUX CIVILS DE COLMAR/GCS SARA</t>
  </si>
  <si>
    <t>INSTITUT HOSPITALIER FRANCO-BRITANIQUE/FSEF</t>
  </si>
  <si>
    <t>sage-femme.mssante.fr/pro.mssante.fr/medecin.mssante.fr/lifen.mssante.fr/interop-mssante.apicrypt.org/infirmier.mssante.fr/ght-loiret.mssante.fr/ch-montargis.mssante.fr/chirurgien-dentiste.mssante.fr/cgm.mssante.fr/aura.mssante.fr</t>
  </si>
  <si>
    <t>pro.mssante.fr/pasdecalais.mssante.fr/medecin.mssante.fr/masseur-kinesitherapeute.mssante.fr/lifen.mssante.fr/interop-mssante.apicrypt.org/infirmier.mssante.fr/cliniquedesacacias.mssante.fr/ch-montreuil.mssante.fr/ch-laon.mssante.fr/chirurgien-dentiste.mssante.fr/cgm.mssante.fr/aura.mssante.fr</t>
  </si>
  <si>
    <t>GRADES ESEA NOUVELLE-AQUITAINE/MIPIH/MAILIZ</t>
  </si>
  <si>
    <t>SSA/LIFEN/MAILIZ/CH DE CHOLET/GCS E-SANTE BOURGOGNE/GCS SARA</t>
  </si>
  <si>
    <t>SSA/MAILIZ/GIP SILPC/@</t>
  </si>
  <si>
    <t>MAILIZ/CH DE BOURBON L'ARCHAMBAULT/GCS SARA</t>
  </si>
  <si>
    <t>MAILIZ/WRAPTOR LABORATORIES/GCS SARA</t>
  </si>
  <si>
    <t>CH DE VIENNE/GCS SARA</t>
  </si>
  <si>
    <t>grand-est.mssante.fr/#</t>
  </si>
  <si>
    <t>MAILIZ/LIFEN/CHI SUD ESSONNE DOURDAN-ETAMPES/CH REGIONAL D'ORLEANS</t>
  </si>
  <si>
    <t>pro.mssante.fr/medecin.mssante.fr/lifen.mssante.fr/infirmier.mssante.fr/ch-vienne.mssante.fr/chsflyon.aura.mssante.fr/cgm.mssante.fr/aura.mssante.fr/#</t>
  </si>
  <si>
    <t>ussap.mssante.fr/sage-femme.mssante.fr/pro.mssante.fr/pharmacien.mssante.fr/oi.mssante.fr/medecin.mssante.fr/masseur-kinesitherapeute.mssante.fr/lifen.mssante.fr/interop-mssante.apicrypt.org/infirmier.mssante.fr/ght974.mssante.fr/chu-rouen.mssante.fr/ch-lerouvray.mssante.fr/ch-havre.mssante.fr/ch-dieppe.mssante.fr/chbs.mssante.fr/cgm.mssante.fr/aura.mssante.fr/#</t>
  </si>
  <si>
    <t>sage-femme.mssante.fr/pro.mssante.fr/lifen.mssante.fr/interop-mssante.apicrypt.org/infirmier.mssante.fr/ghnv.mssante.fr/chu-tours.mssante.fr/chu-poitiers.mssante.fr/ch-saumur.mssante.fr/ch-dreux.mssante.fr/ch-chinon.mssante.fr/cgm.mssante.fr/aura.mssante.fr/#</t>
  </si>
  <si>
    <t>LIFEN/MAILIZ/CHU DE ROUEN</t>
  </si>
  <si>
    <t>LIFEN/MAILIZ/MIPIH/@</t>
  </si>
  <si>
    <t>LIFEN/MAILIZ/MIPIH/GCS SARA</t>
  </si>
  <si>
    <t>pro.mssante.fr/infirmier.oc.mssante.fr/infirmier.mssante.fr/ch-axlesthermes.mssante.fr</t>
  </si>
  <si>
    <t>GRADES ESEA NOUVELLE-AQUITAINE/LIFEN/MAILIZ/ENOVACOM/CHRU DE TOURS</t>
  </si>
  <si>
    <t>MAILIZ/GRADES PULSY</t>
  </si>
  <si>
    <t>sage-femme.mssante.fr/medecin.oc.mssante.fr/medecin.mssante.fr/medecin.mp.mssante.fr/lifen.mssante.fr/interop-mssante.apicrypt.org/infirmier.mssante.fr/hdpmb.aura.mssante.fr/ght974.mssante.fr/clinique-de-la-tour.mssante.fr/chu-rennes.mssante.fr/chu-nice.mssante.fr/chu-montpellier.mssante.fr/chu-dijon.mssante.fr/chu-besancon.mssante.fr/ch-compiegnenoyon.mssante.fr/ch-aix.mssante.fr/cgm.mssante.fr/aura.mssante.fr</t>
  </si>
  <si>
    <t>unisante.mssante.fr/sante-grand-est.mssante.fr/sage-femme.mssante.fr/pro.mssante.fr/msa.mssante.fr/medecin.mssante.fr/lifen.mssante.fr/interop-mssante.apicrypt.org/infirmier.mssante.fr/hospiville.mssante.fr/hl-valmadon.mssante.fr/grand-est.mssante.fr/ch-saintdie.mssante.fr/ch-remiremont.mssante.fr/ch-ouestvosgien.mssante.fr/ch-ed.mssante.fr/cgm.mssante.fr/aura.mssante.fr</t>
  </si>
  <si>
    <t>pharmacien.mssante.fr/medecin.mssante.fr/interop-mssante.apicrypt.org/infirmier.mssante.fr/gip-sib.mssante.fr/ght-cdn.mssante.fr/ch-cholet.mssante.fr</t>
  </si>
  <si>
    <t>MAILIZ/LIFEN/ENOVACOM/GCS SARA</t>
  </si>
  <si>
    <t>pro.mssante.fr/medecin.mssante.fr/lifen.mssante.fr/interop-mssante.apicrypt.org/inicea.mssante.fr/infirmier.mssante.fr/chu-tours.mssante.fr/chu-limoges.mssante.fr/chr-orleans.mssante.fr/ch-romorantin.mssante.fr/ch-larochelle.mssante.fr/ch-george-sand.mssante.fr/ch-cholet.mssante.fr/ch-bourges.mssante.fr/ch-arles.mssante.fr/cgm.mssante.fr/aura.mssante.fr</t>
  </si>
  <si>
    <t>MAILIZ/MIPIH/LIFEN/ENOVACOM/WRAPTOR LABORATORIES/CHRU DE TOURS/CH PAUL MARTINAIS-LOCHES</t>
  </si>
  <si>
    <t>pro.mssante.fr/medecin.mssante.fr/masseur-kinesitherapeute.mssante.fr/lifen.mssante.fr/chu-martinique.mssante.fr/ch-issoudun.mssante.fr/ch-clermont.mssante.fr/cgm.mssante.fr/aura.mssante.fr</t>
  </si>
  <si>
    <t>MAILIZ/LIFEN/CHRU DE TOURS</t>
  </si>
  <si>
    <t>MAILIZ/MIPIH/@</t>
  </si>
  <si>
    <t>POLE MPR HELIER/MAILIZ/LIFEN/CH VITRE/ENOVACOM/CH DE FOUGERES/CH DE SAINT MALO/GCS ESANTE BRETAGNE/GCS SARA</t>
  </si>
  <si>
    <t>pro.oc.mssante.fr/pharmacien.mssante.fr/medimail.mssante.fr/medecin.oc.mssante.fr/medecin.mssante.fr/masseur-kinesitherapeute.mssante.fr/manipulateur-erm.oc.mssante.fr/lifen.mssante.fr/interop-mssante.apicrypt.org/infirmier.mssante.fr/hopital-lamalou.mssante.fr</t>
  </si>
  <si>
    <t>medecin.mssante.fr/hopital-bourgachard.mssante.fr/chi-elbeuf-louviers.mssante.fr</t>
  </si>
  <si>
    <t>pro.mssante.fr/infirmier.oc.mssante.fr/ch-uriage.aura.mssante.fr/aura.mssante.fr</t>
  </si>
  <si>
    <t>sage-femme.mssante.fr/pro.mssante.fr/pharmacien.mssante.fr/pedicure-podologue.mssante.fr/oi.mssante.fr/mspb.mssante.fr/medecin.oc.mssante.fr/medecin.mssante.fr/medecin.mp.mssante.fr/masseur-kinesitherapeute.oc.mssante.fr/masseur-kinesitherapeute.mssante.fr/lifen.mssante.fr/interop-mssante.apicrypt.org/infirmier.mssante.fr/hpsj.mssante.fr/ght-cdn.mssante.fr/fhm.mssante.fr/epsm-caen.mssante.fr/chu-tours.mssante.fr/chu-rouen.mssante.fr/chu-rennes.mssante.fr/chu-nice.mssante.fr/chu-montpellier.mssante.fr/chu-caen.mssante.fr/chr-orleans.mssante.fr/chirurgien-dentiste.mssante.fr/ch-flers.mssante.fr/ch-cotentin.mssante.fr/ch-cotebasque.mssante.fr/ch-cholet.mssante.fr/cgm.mssante.fr/cfb.mssante.fr/aura.mssante.fr/aphp.mssante.fr</t>
  </si>
  <si>
    <t>pro.mssante.fr/medecin.mssante.fr/masseur-kinesitherapeute.mssante.fr/chu-grenoble.aura.mssante.fr/chs-savoie.aura.mssante.fr/chirurgien-dentiste.mssante.fr/cgm.mssante.fr/aura.mssante.fr</t>
  </si>
  <si>
    <t>pro.mssante.fr/medecin.mssante.fr/lifen.mssante.fr/interop-mssante.apicrypt.org/infirmier.mssante.fr/chsjura.mssante.fr/chr-orleans.mssante.fr/ch-dole.mssante.fr/cgm.mssante.fr/aura.mssante.fr/acodege.mssante.fr</t>
  </si>
  <si>
    <t>LIFEN/MAILIZ/MIPIH/CH VALVERT/@</t>
  </si>
  <si>
    <t>sage-femme.mssante.fr/pssl.mssante.fr/pro.mssante.fr/pharmacien.mssante.fr/pdl.mssante.fr/orthophoniste.mssante.fr/medistory.mssante.fr/medecin.mssante.fr/masseur-kinesitherapeute.mssante.fr/lifen.mssante.fr/les-capucins-angers.mssante.fr/interop-mssante.apicrypt.org/infirmier.mssante.fr/hospiville.mssante.fr/ght85.mssante.fr/esantepdl.mssante.fr/epsm-sarthe.mssante.fr/cos.mssante.fr/chu-tours.mssante.fr/chu-rouen.mssante.fr/chu-nimes.mssante.fr/chu-nice.mssante.fr/chu-nantes.mssante.fr/chu-martinique.mssante.fr/chu-limoges.mssante.fr/chu-bordeaux.mssante.fr/chu-angers.mssante.fr/ch-troyes.mssante.fr/ch-saumur.mssante.fr/ch-lemans.mssante.fr/ch-laval.mssante.fr/chirurgien-dentiste.mssante.fr/ch-hautanjou.mssante.fr/chd-vendee.mssante.fr/chdouelafontaine.mssante.fr/ch-cognac.mssante.fr/ch-cholet.mssante.fr/chba.mssante.fr/cgm.mssante.fr/aura.mssante.fr/aphp.mssante.fr/adapei-aria.synappse.mssante.fr/#</t>
  </si>
  <si>
    <t>MAILIZ/LIFEN/MIPIH/CHU DE ROUEN/GCS SARA/ELSAN/@</t>
  </si>
  <si>
    <t>lifen.mssante.fr/korian.mssante.fr/inicea.mssante.fr/infirmier.mssante.fr/ch-rochefort.mssante.fr/aura.mssante.fr</t>
  </si>
  <si>
    <t>LIFEN/MIPIH/ENOVACOM/MAILIZ/CH DE ROCHEFORT/GCS SARA</t>
  </si>
  <si>
    <t>ADISTA/LIFEN/MIPIH/GCS SARA</t>
  </si>
  <si>
    <t>pro.mssante.fr/noalys.mssante.fr/medecin.mssante.fr/lifen.mssante.fr/interop-mssante.apicrypt.org/infirmier.mssante.fr/enovacom.mssante.fr/cliniquedugrandavignon.mssante.fr/cgm.mssante.fr/cga.aura.mssante.fr/aura.mssante.fr/#</t>
  </si>
  <si>
    <t>MAILIZ/MIPIH/GRADES ESEA NOUVELLE-AQUITAINE</t>
  </si>
  <si>
    <t>ramsaygds.mssante.fr/pro.mssante.fr/medecin.mssante.fr/lifen.mssante.fr/interop-mssante.apicrypt.org/hexagonesp.mssante.fr/chu-martinique.mssante.fr/cgm.mssante.fr</t>
  </si>
  <si>
    <t>MAILIZ/LIFEN/ELSAN</t>
  </si>
  <si>
    <t>MAILIZ/LIFEN/MIPIH/GCS SARA/@</t>
  </si>
  <si>
    <t>sage-femme.mssante.fr/pro.mssante.fr/pharmacien.mssante.fr/medecin.mssante.fr/masseur-kinesitherapeute.mssante.fr/lifen.mssante.fr/hopitalporteverte.mssante.fr/aphp.mssante.fr</t>
  </si>
  <si>
    <t>ramsaygds.mssante.fr/pro.mssante.fr/medecin.mssante.fr/lifen.mssante.fr/interop-mssante.apicrypt.org/hexagonesp.mssante.fr/clinique-bercy.mssante.fr/chicreteil.mssante.fr/cgm.mssante.fr/aphp.mssante.fr/#</t>
  </si>
  <si>
    <t>MAILIZ/WRAPTOR LABORATORIES/MIPIH</t>
  </si>
  <si>
    <t>MAILIZ/MIPIH/LIFEN/INSTITUT HOSPITALIER FRANCO-BRITANIQUE</t>
  </si>
  <si>
    <t>MAILIZ/LIFEN/GCS SIS MARTINIQUE</t>
  </si>
  <si>
    <t>pro.mssante.fr/na.mssante.fr/medecin.mssante.fr/lifen.mssante.fr/infirmier.mssante.fr/ght974.mssante.fr/ch-larochelle.mssante.fr/cgm.mssante.fr/aura.mssante.fr</t>
  </si>
  <si>
    <t>ENOVACOM/MAILIZ/GCS SARA</t>
  </si>
  <si>
    <t>MIPIH/MAILIZ/ENOVACOM</t>
  </si>
  <si>
    <t>COMPAGNIE GENERALE DE SANTE/GCS SARA</t>
  </si>
  <si>
    <t>MAILIZ/LIFEN/ENOVACOM/MIPIH/GCS SARA</t>
  </si>
  <si>
    <t>MAILIZ/LIFEN/HOPITAUX PEDIATRIQUES DE NICE CHU LENVAL/ENOVACOM/CHU DE NICE/GCS SARA</t>
  </si>
  <si>
    <t>LIFEN/MAILIZ/WRAPTOR LABORATORIES/GCS SARA</t>
  </si>
  <si>
    <t>COMPAGNIE GENERALE DE SANTE/GCS TESIS/LIFEN</t>
  </si>
  <si>
    <t>MAILIZ/LIFEN/MIPIH/CH DE LA DRACENIE/GCS SARA</t>
  </si>
  <si>
    <t>MIPIH/GCS ESANTE BRETAGNE</t>
  </si>
  <si>
    <t>pro.oc.mssante.fr/medecin.oc.mssante.fr/medecin.mssante.fr/medecin.mp.mssante.fr/lifen.mssante.fr/infirmier.oc.mssante.fr/clinique-chateau-vernhes.mssante.fr/cgm.mssante.fr</t>
  </si>
  <si>
    <t>ENOVACOM/MIPIH/MAILIZ/GCS SARA</t>
  </si>
  <si>
    <t>MIPIH/MAILIZ/CHU DE POITIERS/GCS SARA</t>
  </si>
  <si>
    <t>GIE VIVALTO SANTE SERVICE PARTAGES/LIFEN/MAILIZ/GIP GRADES BFC</t>
  </si>
  <si>
    <t>GCS SARA/ELSAN</t>
  </si>
  <si>
    <t>pro.mssante.fr/medecin.mssante.fr/lifen.mssante.fr/lenval.mssante.fr/interop-mssante.apicrypt.org/infirmier.mssante.fr/chu-nice.mssante.fr/ch-briancon.mssante.fr/cgm.mssante.fr/aura.mssante.fr/almaviva-sante.mssante.fr</t>
  </si>
  <si>
    <t>COMPAGNIE GENERALE DE SANTE/MAILIZ/ENOVACOM/MIPIH</t>
  </si>
  <si>
    <t>ELSAN/LIFEN/MAILIZ/MIPIH/GCS SARA</t>
  </si>
  <si>
    <t>orpea.mssante.fr/medecin.mssante.fr/lifen.mssante.fr/lesabondances.mssante.fr/infirmier.mssante.fr/hopitalporteverte.mssante.fr</t>
  </si>
  <si>
    <t>MIPIH/LIFEN/CENTRE DE GERONTOLOGIE LES ABONDANCES/MAILIZ/HOPITAL LA PORTE VERTE</t>
  </si>
  <si>
    <t>MIPIH/MAILIZ/ENOVACOM/@</t>
  </si>
  <si>
    <t>LIFEN/MAILIZ/ELSAN/CH DE VIENNE/GCS SARA</t>
  </si>
  <si>
    <t>ENOVACOM/MIPIH</t>
  </si>
  <si>
    <t>LIFEN/MAILIZ/MIPIH/CH DE CHOLET</t>
  </si>
  <si>
    <t>ELSAN/LIFEN/MAILIZ/@</t>
  </si>
  <si>
    <t>FSEF/GCS SARA</t>
  </si>
  <si>
    <t>LIFEN/CHRU DE TOURS</t>
  </si>
  <si>
    <t>pro.mssante.fr/masseur-kinesitherapeute.mssante.fr/lifen.mssante.fr/korian.mssante.fr/inicea.mssante.fr/aura.mssante.fr</t>
  </si>
  <si>
    <t>MAILIZ/LIFEN/MIPIH/ENOVACOM/GCS SARA</t>
  </si>
  <si>
    <t>MIPIH/ENOVACOM</t>
  </si>
  <si>
    <t>LIFEN/MIPIH/ENOVACOM/MAILIZ</t>
  </si>
  <si>
    <t>MAILIZ/MIPIH/ENOVACOM/GCS SARA/@</t>
  </si>
  <si>
    <t>MIPIH/ENOVACOM/MAILIZ/GCS SARA</t>
  </si>
  <si>
    <t>MAILIZ/ENOVACOM/CENTRE MEDECINE PHYSIQUE ET READAPT BOBIGNY</t>
  </si>
  <si>
    <t>LIFEN/MIPIH/ENOVACOM/MAILIZ/CENTRE ANTOINE LACASSAGNE/GCS SARA</t>
  </si>
  <si>
    <t>medecin.mssante.fr/korian.mssante.fr/interop-mssante.apicrypt.org/inicea.mssante.fr/cgm.mssante.fr/aura.mssante.fr</t>
  </si>
  <si>
    <t>MIPIH/CH DE CHOLET</t>
  </si>
  <si>
    <t>COMPAGNIE GENERALE DE SANTE/MIPIH/MAILIZ</t>
  </si>
  <si>
    <t>GIE VIVALTO SANTE SERVICE PARTAGES/COMPAGNIE GENERALE DE SANTE/LIFEN</t>
  </si>
  <si>
    <t>ramsaygds.mssante.fr/pro.mssante.fr/medecin.mssante.fr/lifen.mssante.fr/interop-mssante.apicrypt.org/infirmier.mssante.fr/ch-laon.mssante.fr/aphp.mssante.fr</t>
  </si>
  <si>
    <t>MIPIH/ENOVACOM/MAILIZ</t>
  </si>
  <si>
    <t>GCS E-SANTE ARCHIPEL</t>
  </si>
  <si>
    <t>MIPIH/LIFEN/MAILIZ/CHU DE ROUEN</t>
  </si>
  <si>
    <t>COMPAGNIE GENERALE DE SANTE/MAILIZ/MIPIH/ENOVACOM/GCS SARA</t>
  </si>
  <si>
    <t>MAILIZ/WRAPTOR LABORATORIES/ENOVACOM/MIPIH</t>
  </si>
  <si>
    <t>pro.mssante.fr/oi.mssante.fr/glf.mssante.fr</t>
  </si>
  <si>
    <t>MAILIZ/GCS TESIS/MIPIH</t>
  </si>
  <si>
    <t>GCS TESIS/MAILIZ/LIFEN/MIPIH/GCS SARA</t>
  </si>
  <si>
    <t>SSA/MIPIH/MAILIZ/CHI DES ALPES DU SUD</t>
  </si>
  <si>
    <t>MAILIZ/LIFEN/CHR METZ-THIONVILLE/GCS SARA</t>
  </si>
  <si>
    <t>COMPAGNIE GENERALE DE SANTE/MIPIH/LIFEN/MAILIZ/GCS SARA</t>
  </si>
  <si>
    <t>MAILIZ/LIFEN/CHI DE COMPIEGNE-NOYON</t>
  </si>
  <si>
    <t>MIPIH/WRAPTOR LABORATORIES/@</t>
  </si>
  <si>
    <t>MAILIZ/LIFEN/WRAPTOR LABORATORIES/GCS SARA</t>
  </si>
  <si>
    <t>GRADES ESEA NOUVELLE-AQUITAINE/LIFEN/MAILIZ/WRAPTOR LABORATORIES/CHI DES ALPES DU SUD/GCS SARA</t>
  </si>
  <si>
    <t>MAILIZ/FSEF</t>
  </si>
  <si>
    <t>LIFEN/MIPIH/GRADES ESEA NOUVELLE-AQUITAINE</t>
  </si>
  <si>
    <t>MIPIH/MAILIZ/SAS MAPUI LABS/HOPITAL SAINT JOSEPH/@</t>
  </si>
  <si>
    <t>COMPAGNIE GENERALE DE SANTE/MIPIH/MAILIZ/LIFEN/HOPITAL SAINT JOSEPH</t>
  </si>
  <si>
    <t>pro.mssante.fr/pharmacien.mssante.fr/na.mssante.fr/mspb.mssante.fr/medecin.mssante.fr/lifen.mssante.fr/interop-mssante.apicrypt.org/infirmier.mssante.fr/enovacom.mssante.fr/chu-rouen.mssante.fr/chu-bordeaux.mssante.fr/ch-libourne.mssante.fr/cgm.mssante.fr/aquitaine.mssante.fr</t>
  </si>
  <si>
    <t>oi.mssante.fr/medecin.mssante.fr/lifen.mssante.fr/ght974.mssante.fr/cgm.mssante.fr/aurar.mssante.fr</t>
  </si>
  <si>
    <t>ramsaygds.mssante.fr/pro.mssante.fr/ormeau.elsan.mssante.fr/medecin.oc.mssante.fr/medecin.mp.mssante.fr/lifen.mssante.fr/interop-mssante.apicrypt.org/infirmier.mssante.fr/hopitauxdeluchon.mssante.fr/ch-cotebasque.mssante.fr/cgm.mssante.fr</t>
  </si>
  <si>
    <t>pro.mssante.fr/pasteur-bergerac.elsan.mssante.fr/na.mssante.fr/medecin.mssante.fr/lifen.mssante.fr/infirmier.mssante.fr/ch-cholet.mssante.fr/cgm.mssante.fr/aura.mssante.fr/aquitaine.mssante.fr/#</t>
  </si>
  <si>
    <t>ramsaygds.mssante.fr/pro.mssante.fr/msa.mssante.fr/lifen.mssante.fr/interop-mssante.apicrypt.org/infirmier.mssante.fr/aura.mssante.fr/#</t>
  </si>
  <si>
    <t>vivalto-sante.mssante.fr/pro.mssante.fr/medecin.mssante.fr/lifen.mssante.fr/interop-mssante.apicrypt.org/infirmier.mssante.fr/ght85.mssante.fr/chu-brest.mssante.fr/chd-vendee.mssante.fr/cgm.mssante.fr/bretagne.mssante.fr/aura.mssante.fr/aquitaine.mssante.fr</t>
  </si>
  <si>
    <t>GCS SARA/MAILIZ</t>
  </si>
  <si>
    <t>inicea.mssante.fr/infirmier.mssante.fr/eps-etampes.mssante.fr</t>
  </si>
  <si>
    <t>ENOVACOM/MAILIZ/EPS BARTHELEMY DURAND</t>
  </si>
  <si>
    <t>ramsaygds.mssante.fr/medecin.mssante.fr/lifen.mssante.fr/interop-mssante.apicrypt.org/infirmier.mssante.fr/clinique-saint-andre.mssante.fr/clinique-saintandre.elsan.mssante.fr/chr-metz-thionville.mssante.fr/cgm.mssante.fr/aura.mssante.fr</t>
  </si>
  <si>
    <t>COMPAGNIE GENERALE DE SANTE/MAILIZ/MIPIH</t>
  </si>
  <si>
    <t>MIPIH/MAILIZ/HOPITAL EUROPEEN</t>
  </si>
  <si>
    <t>MAILIZ/GRADES ESEA NOUVELLE-AQUITAINE/LIFEN/MIPIH/ENOVACOM</t>
  </si>
  <si>
    <t>MIPIH/MAILIZ/HOPITAL SAINT JOSEPH</t>
  </si>
  <si>
    <t>LIFEN/MAILIZ/ELSAN</t>
  </si>
  <si>
    <t>LIFEN/GCS SIS MARTINIQUE</t>
  </si>
  <si>
    <t>pro.mssante.fr/paca.mssante.fr/lifen.mssante.fr/infirmier.mssante.fr/enovacom.mssante.fr</t>
  </si>
  <si>
    <t>MIPIH/LIFEN/MAILIZ/ENOVACOM</t>
  </si>
  <si>
    <t>MIPIH/MAILIZ/LIFEN/GCS SARA</t>
  </si>
  <si>
    <t>oi.mssante.fr/medecin.mssante.fr/masseur-kinesitherapeute.mssante.fr/lifen.mssante.fr/interop-mssante.apicrypt.org/infirmier.mssante.fr/cgm.mssante.fr/aura.mssante.fr</t>
  </si>
  <si>
    <t>GIE VIVALTO SANTE SERVICE PARTAGES/LIFEN/MAILIZ/GCS SARA</t>
  </si>
  <si>
    <t>medecin.mssante.fr/lifen.mssante.fr/infirmier.mssante.fr/esante-bfc.mssante.fr/cognacq-jay.mssante.fr/cmavesoul.mssante.fr/cmavesoul.elsan.mssante.fr/chu-dijon.mssante.fr/cgm.mssante.fr</t>
  </si>
  <si>
    <t>LIFEN/MAILIZ/ENOVACOM/GCS ESANTE BRETAGNE</t>
  </si>
  <si>
    <t>WRAPTOR LABORATORIES/COMPAGNIE GENERALE DE SANTE/LIFEN/MAILIZ/CH DE VIENNE/GCS SARA</t>
  </si>
  <si>
    <t>pro.mssante.fr/medecin.mssante.fr/lifen.mssante.fr/interop-mssante.apicrypt.org/hpsj.mssante.fr/chicreteil.mssante.fr/cgm.mssante.fr/ahparis.mssante.fr/#</t>
  </si>
  <si>
    <t>sage-femme.mssante.fr/sage-femme.guyane.mssante.fr/pro.mssante.fr/medecin.oc.mssante.fr/lifen.mssante.fr/interop-mssante.apicrypt.org/infirmier.guyane.mssante.fr/hpsg.mssante.fr/cgm.mssante.fr/#</t>
  </si>
  <si>
    <t>MIPIH/MAILIZ/INSTITUT HOSPITALIER FRANCO-BRITANIQUE</t>
  </si>
  <si>
    <t>GRADES ESEA NOUVELLE-AQUITAINE/LIFEN/MIPIH/ENOVACOM/GCS SARA</t>
  </si>
  <si>
    <t>MAILIZ/GIP GRADES BFC/GCS SARA</t>
  </si>
  <si>
    <t>MAILIZ/GCS E-SANTE PAYS DE LA LOIRE/ENOVACOM/CHU DE NANTES/CENTRE DE L'ARCHE</t>
  </si>
  <si>
    <t>ENOVACOM/MAILIZ/LIFEN/MIPIH/CH DE CHOLET</t>
  </si>
  <si>
    <t>ENOVACOM/MIPIH/LIFEN/MAILIZ</t>
  </si>
  <si>
    <t>MAILIZ/LIFEN/CHU DE ROUEN</t>
  </si>
  <si>
    <t>MAILIZ/MIPIH/CENTRE MEDECINE PHYSIQUE ET READAPT BOBIGNY/GCS SARA/@</t>
  </si>
  <si>
    <t>MAILIZ/LIFEN/MIPIH/CHRU DE TOURS/CH DE CHOLET</t>
  </si>
  <si>
    <t>orthophoniste.mssante.fr/mfgs.mssante.fr/masseur-kinesitherapeute.mssante.fr/croix-rouge.mssante.fr/centre-bourges.mssante.fr/aura.mssante.fr</t>
  </si>
  <si>
    <t>pro.mssante.fr/medecin.mssante.fr/lifen.mssante.fr/korian.mssante.fr/inicea.mssante.fr/chu-rouen.mssante.fr/cgm.mssante.fr</t>
  </si>
  <si>
    <t>MIPIH/MAILIZ/CH BRETAGNE ATLANTIQUE</t>
  </si>
  <si>
    <t>LIFEN/MIPIH/ENOVACOM/MAILIZ/GCS SARA</t>
  </si>
  <si>
    <t>GCS SARA/MIPIH</t>
  </si>
  <si>
    <t>COMPAGNIE GENERALE DE SANTE/MAILIZ/CENTRE MEDECINE PHYSIQUE ET READAPT BOBIGNY/GCS SARA</t>
  </si>
  <si>
    <t>MAILIZ/MIPIH/ENOVACOM/GCS SARA</t>
  </si>
  <si>
    <t>MAILIZ/LIFEN/ELSAN/GCS SARA</t>
  </si>
  <si>
    <t>ugecam-centre.cnamts.mssante.fr/medecin.mssante.fr/masseur-kinesitherapeute.mssante.fr/lifen.mssante.fr/chr-orleans.mssante.fr/#</t>
  </si>
  <si>
    <t>MIPIH/MAILIZ/LIFEN/CH REGIONAL D'ORLEANS/@</t>
  </si>
  <si>
    <t>ASSOC READAPT ET FORMATION PROF</t>
  </si>
  <si>
    <t>MAILIZ/MIPIH/GCS ESANTE BRETAGNE</t>
  </si>
  <si>
    <t>MAILIZ/MIPIH/GCS ESANTE BRETAGNE/GCS SARA/@</t>
  </si>
  <si>
    <t>MIPIH/LIFEN/MAILIZ/CHI DE LA LAUTER/GCS SARA/ENOVACOM</t>
  </si>
  <si>
    <t>MAILIZ/MIPIH/GCS TESIS</t>
  </si>
  <si>
    <t>MIPIH/MAILIZ/LIFEN/CLINIQUE DU PRE PASTEUR</t>
  </si>
  <si>
    <t>COMPAGNIE GENERALE DE SANTE/LIFEN/MIPIH/ENOVACOM/MAILIZ/GCS SARA</t>
  </si>
  <si>
    <t>GRADES ESEA NOUVELLE-AQUITAINE/MAILIZ/MIPIH</t>
  </si>
  <si>
    <t>pro.oc.mssante.fr/pro.mssante.fr/medecin.oc.mssante.fr/medecin.mssante.fr/masseur-kinesitherapeute.mssante.fr/lifen.mssante.fr/interop-mssante.apicrypt.org/infirmier.oc.mssante.fr/infirmier.mssante.fr/icm.mssante.fr/chu-nimes.mssante.fr/chu-montpellier.mssante.fr/chu-brest.mssante.fr/ch-millau.mssante.fr/ch-issoire.mssante.fr/ch-briancon.mssante.fr/ch-beziers.mssante.fr/ch-bassindethau.mssante.fr/ch-ales.mssante.fr/cgm.mssante.fr/aura.mssante.fr</t>
  </si>
  <si>
    <t>GRADES ESEA NOUVELLE-AQUITAINE/MAILIZ/ENOVACOM/GCS SARA</t>
  </si>
  <si>
    <t>MAILIZ/LIFEN/CHU BESANCON/GCS SARA</t>
  </si>
  <si>
    <t>MAILIZ/ELSAN/GRADES ESEA NOUVELLE-AQUITAINE</t>
  </si>
  <si>
    <t>pro.mssante.fr/medecin.mssante.fr/lifen.mssante.fr/interop-mssante.apicrypt.org/enovacom.mssante.fr/cgm.mssante.fr/ccgf.mssante.fr/bourgogne.mssante.fr</t>
  </si>
  <si>
    <t>MGEN TECHNOLOGIES/MAILIZ/GCS SARA</t>
  </si>
  <si>
    <t>CENTRE JACQUES PARISOT BAINVILLE SUR MADON/MAILIZ</t>
  </si>
  <si>
    <t>SSA/COMPAGNIE GENERALE DE SANTE/MIPIH/MAILIZ/@</t>
  </si>
  <si>
    <t>medecin.mssante.fr/lifen.mssante.fr/infirmier.mssante.fr/hstv.mssante.fr/esms.mssante.fr/chu-nimes.mssante.fr/chu-montpellier.mssante.fr/ch-compiegnenoyon.mssante.fr/aura.mssante.fr</t>
  </si>
  <si>
    <t>GCS SIS MARTINIQUE/GCS SARA</t>
  </si>
  <si>
    <t>sage-femme.mssante.fr/pro.mssante.fr/pharmacie-paca.mssante.fr/pharmacien.mssante.fr/pediatrie-chulenval-nice.mssante.fr/paca.mssante.fr/orpea.mssante.fr/medipath.mssante.fr/medecin.mssante.fr/masseur-kinesitherapeute.mssante.fr/lifen.mssante.fr/lenval.mssante.fr/interop-mssante.apicrypt.org/infirmier.mssante.fr/ies-sud.mssante.fr/hpsj.mssante.fr/ghsif.mssante.fr/for.mssante.fr/ch-vienne.mssante.fr/chu-nice.mssante.fr/chu-montpellier.mssante.fr/chu-martinique.mssante.fr/chmayotte.mssante.fr/ch-lemans.mssante.fr/ch-labasseterre.mssante.fr/chirurgien-dentiste.mssante.fr/chi-fsr.mssante.fr/ch-draguignan.mssante.fr/ch-cannes.mssante.fr/ch-briancon.mssante.fr/cgm.mssante.fr/cal.mssante.fr/aura.mssante.fr/aphp.mssante.fr/agahtir.mssante.fr/#</t>
  </si>
  <si>
    <t>MAILIZ/LIFEN/MIPIH/ENOVACOM</t>
  </si>
  <si>
    <t>LIFEN/MAILIZ/CH DES ESCARTONS DE BRIANCON/GCS SARA</t>
  </si>
  <si>
    <t>vivalto-sante.mssante.fr/medecin.mssante.fr/lifen.mssante.fr/interop-mssante.apicrypt.org/infirmier.mssante.fr/hopital-landerneau.mssante.fr/ch-morlaix.mssante.fr/ch-cornouaille.mssante.fr/ch-centre-bretagne.mssante.fr/cgm.mssante.fr/bretagne.mssante.fr/aub.mssante.fr</t>
  </si>
  <si>
    <t>MAILIZ/ENOVACOM/CHI DE LA COTE BASQUE/GCS SARA/GRADES ESEA NOUVELLE-AQUITAINE</t>
  </si>
  <si>
    <t>MIPIH/LIFEN/MAILIZ/CENTRE MEDECINE PHYSIQUE ET READAPT BOBIGNY</t>
  </si>
  <si>
    <t>MAILIZ/LIFEN/CHRU DE TOURS/MIPIH</t>
  </si>
  <si>
    <t>orpea.mssante.fr/medecin.mssante.fr/lifen.mssante.fr/aura.mssante.fr/almaviva-sante.mssante.fr</t>
  </si>
  <si>
    <t>MAILIZ/LIFEN/GCS SARA/MIPIH</t>
  </si>
  <si>
    <t>LIFEN/MAILIZ/CENTRE MEDECINE PHYSIQUE ET READAPT BOBIGNY/GCS SARA</t>
  </si>
  <si>
    <t>lorraine.mssante.fr/ch-ouestvosgien.mssante.fr/#</t>
  </si>
  <si>
    <t>pro.mssante.fr/medecin.mssante.fr/lifen.mssante.fr/infirmier.mssante.fr/esantepdl.mssante.fr/eps-etampes.mssante.fr/cgm.mssante.fr/aura.mssante.fr</t>
  </si>
  <si>
    <t>medecin.mssante.fr/lifen.mssante.fr/hopitaux-plaisir.mssante.fr/chu-nice.mssante.fr/aura.mssante.fr</t>
  </si>
  <si>
    <t>MAILIZ/LIFEN/CH DE PLAISIR/CHU DE NICE/GCS SARA</t>
  </si>
  <si>
    <t>pro.mssante.fr/medecin.mssante.fr/lifen.mssante.fr/infirmier.mssante.fr/epsm-morbihan.mssante.fr/epsm-al.mssante.fr/ch-ploermel.mssante.fr/chorus.mssante.fr/chirurgien-dentiste.mssante.fr/chba.mssante.fr/cgm.mssante.fr/bretagne.mssante.fr/aphp.mssante.fr</t>
  </si>
  <si>
    <t>zenidoc.mssante.fr/sage-femme.mssante.fr/ramsaygds.mssante.fr/pro.mssante.fr/orthophoniste.mssante.fr/medecin.mssante.fr/lifen.mssante.fr/interop-mssante.apicrypt.org/infirmier.mssante.fr/ghicl.mssante.fr/epsm-al.mssante.fr/chu-rennes.mssante.fr/chba.mssante.fr/cgm.mssante.fr/ahnac.mssante.fr/#</t>
  </si>
  <si>
    <t>MIPIH/MAILIZ/LIFEN/CH DE CHOLET</t>
  </si>
  <si>
    <t>ELSAN/LIFEN/GCS E-SANTE PAYS DE LA LOIRE</t>
  </si>
  <si>
    <t>MIPIH/LIFEN/MAILIZ/GCS SARA</t>
  </si>
  <si>
    <t>MAILIZ/GH DE LA ROCHELLE-RE-AUNIS/MIPIH</t>
  </si>
  <si>
    <t>infirmier.mssante.fr/epsgorze.mssante.fr/clinique-saint-andre.mssante.fr</t>
  </si>
  <si>
    <t>MAILIZ/CHR METZ-THIONVILLE/GRADES PULSY</t>
  </si>
  <si>
    <t>psychomotricien.oc.mssante.fr/psychologue.oc.mssante.fr/pro.oc.mssante.fr/pharmacien.oc.mssante.fr/orthophoniste.oc.mssante.fr/medecin.oc.mssante.fr/medecin.mssante.fr/medecin.mp.mssante.fr/lifen.mssante.fr/interop-mssante.apicrypt.org/infirmier.oc.mssante.fr/infirmier.mssante.fr/chirurgien-dentiste.mssante.fr/ch-albi.mssante.fr/cgm.mssante.fr/bonsauveuralby.mssante.fr/aura.mssante.fr/agapei.mssante.fr/#</t>
  </si>
  <si>
    <t>MAILIZ/FONDATION ILDYS SITE DE PERHARIDY/CH LE MANS/GCS ESANTE BRETAGNE</t>
  </si>
  <si>
    <t>LIFEN/FONDATION JOHN BOST/MAILIZ/CH LA TOUR BLANCHE-ISSOUDUN/GCS SARA</t>
  </si>
  <si>
    <t>ssa.mssante.fr/medecin.mssante.fr/lifen.mssante.fr/interop-mssante.apicrypt.org/infirmier.mssante.fr/fbs50.mssante.fr/aura.mssante.fr/#</t>
  </si>
  <si>
    <t>CH DE MONT DE MARSAN/GCS SARA</t>
  </si>
  <si>
    <t>zenidoc.mssante.fr/ramsaygds.mssante.fr/pro.mssante.fr/medecin.mssante.fr/interop-mssante.apicrypt.org/infirmier.mssante.fr/ghicl.mssante.fr/ch-laon.mssante.fr</t>
  </si>
  <si>
    <t>CENTRE MEDECINE PHYSIQUE ET READAPT BOBIGNY</t>
  </si>
  <si>
    <t>MIPIH/LIFEN/GCS SARA</t>
  </si>
  <si>
    <t>GH NORD VIENNE</t>
  </si>
  <si>
    <t>medecin.oc.mssante.fr/medecin.mssante.fr/interop-mssante.apicrypt.org/infirmier.mssante.fr/groupe-adene.mssante.fr/cgm.mssante.fr/aura.mssante.fr</t>
  </si>
  <si>
    <t>HOPITAL SAINT JOSEPH/MIPIH</t>
  </si>
  <si>
    <t>LIFEN/MAILIZ/AURA AUVERGNE/GCS SARA/AUB SANTE</t>
  </si>
  <si>
    <t>lifen.mssante.fr/infirmier.mssante.fr/ch-centre-bretagne.mssante.fr/bretagne.mssante.fr/aub.mssante.fr</t>
  </si>
  <si>
    <t>LIFEN/MAILIZ/CH CENTRE BRETAGNE/GCS ESANTE BRETAGNE/AUB SANTE</t>
  </si>
  <si>
    <t>sage-femme.mssante.fr/medecin.mssante.fr/lifen.mssante.fr/infirmier.mssante.fr</t>
  </si>
  <si>
    <t>ELSAN/MAILIZ/MIPIH/GRADES ESEA NOUVELLE-AQUITAINE</t>
  </si>
  <si>
    <t>pro.mssante.fr/medimail.mssante.fr/medecin.mssante.fr/lifen.mssante.fr/interop-mssante.apicrypt.org/infirmier.mssante.fr/hadnice.mssante.fr</t>
  </si>
  <si>
    <t>ELSAN/GRADES ESEA NOUVELLE-AQUITAINE/MAILIZ/MIPIH/CHU DE POITIERS</t>
  </si>
  <si>
    <t>lifen.mssante.fr/bretagne.mssante.fr/aub.mssante.fr/aphp.mssante.fr</t>
  </si>
  <si>
    <t>lifen.mssante.fr/bretagne.mssante.fr/aub.mssante.fr</t>
  </si>
  <si>
    <t>LIFEN/GCS ESANTE BRETAGNE/AUB SANTE</t>
  </si>
  <si>
    <t>GCS TESIS/MAILIZ/GCS SARA/MIPIH</t>
  </si>
  <si>
    <t>pro.mssante.fr/masseur-kinesitherapeute.mssante.fr/lifen.mssante.fr/hadan.mssante.fr/chr-metz-thionville.mssante.fr/cgm.mssante.fr</t>
  </si>
  <si>
    <t>LIFEN/MAILIZ/CH REGIONAL D'ORLEANS/GCS SARA</t>
  </si>
  <si>
    <t>pro.mssante.fr/lifen.mssante.fr/had-saint-martin.mssante.fr</t>
  </si>
  <si>
    <t>MAILIZ/ENOVACOM/MIPIH</t>
  </si>
  <si>
    <t>ELSAN/MIPIH</t>
  </si>
  <si>
    <t>LIFEN/CHU DE LIMOGES/CENTRE CLINICAL SA/GRADES ESEA NOUVELLE-AQUITAINE</t>
  </si>
  <si>
    <t>LIFEN/MAILIZ/CHU DE NICE/GCS SARA</t>
  </si>
  <si>
    <t>aura.mssante.fr/asdr.mssante.fr</t>
  </si>
  <si>
    <t>MIPIH/GCS E-SANTE BOURGOGNE</t>
  </si>
  <si>
    <t>tempsdevie.mssante.fr</t>
  </si>
  <si>
    <t>MAILIZ/MIPIH/LIFEN/CHRU DE TOURS</t>
  </si>
  <si>
    <t>LIFEN/MAILIZ/SSA/CHR METZ-THIONVILLE/GCS ESANTE BRETAGNE/@</t>
  </si>
  <si>
    <t>ssa.mssante.fr/pro.mssante.fr/pharmacien.mssante.fr/mspb.mssante.fr/medecin.mssante.fr/lifen.mssante.fr/imm.mssante.fr/hia-percy.ssa.mssante.fr/dmf.ssa.mssante.fr/bretagne.mssante.fr/aura.mssante.fr/#</t>
  </si>
  <si>
    <t>MSP BORDEAUX BAGATELLE/MAILIZ/LIFEN/INSTITUT MUTUALISTE MONTSOURIS/SSA/GCS ESANTE BRETAGNE/GCS SARA/@</t>
  </si>
  <si>
    <t>LIFEN/MAILIZ/CHU DE ROUEN/C.H.I. ELBEUF-LOUVIERS-VAL DE REUIL/GCS SARA</t>
  </si>
  <si>
    <t>LIFEN/MAILIZ/CHU BESANCON/CHI DE HAUTE COMTE/GCS SARA</t>
  </si>
  <si>
    <t>LIFEN/MAILIZ/GH SELESTAT-OBERNAI (GHSO)/MIPIH</t>
  </si>
  <si>
    <t>WRAPTOR LABORATORIES/MAILIZ/ENOVACOM/GCS SARA</t>
  </si>
  <si>
    <t>LIFEN/MAILIZ/ASSOCIATION GROUPE SOS SANTE/GRADES PULSY/GCS SARA</t>
  </si>
  <si>
    <t>MIPIH/LIFEN/MAILIZ/ENOVACOM/GCS SARA</t>
  </si>
  <si>
    <t>pepcbfc.mssante.fr</t>
  </si>
  <si>
    <t>GCS TESIS/MAILIZ/LIFEN/HOPITAUX PEDIATRIQUES DE NICE CHU LENVAL/GCS SARA/MIPIH</t>
  </si>
  <si>
    <t>LIFEN/MAILIZ/SAS MAPUI LABS/GCS E-SANTE PAYS DE LA LOIRE/GCS SARA</t>
  </si>
  <si>
    <t>LIFEN/MAILIZ/MIPIH/GRADES PULSY</t>
  </si>
  <si>
    <t>LIFEN/ENOVACOM/MAILIZ/CH DE PLAISIR/MIPIH/GCS SARA/@</t>
  </si>
  <si>
    <t>COMPAGNIE GENERALE DE SANTE/MAILIZ/LIFEN/HOPITAL LA PORTE VERTE/WRAPTOR LABORATORIES/GCS SARA</t>
  </si>
  <si>
    <t>MAILIZ/HOPITAL GOUIN/GCS SARA</t>
  </si>
  <si>
    <t>medecin.mssante.fr/lifen.mssante.fr/lesabondances.mssante.fr/inicea.mssante.fr/hopitalporteverte.mssante.fr/croix-rouge.mssante.fr/cgm.mssante.fr</t>
  </si>
  <si>
    <t>vivalto-sante.mssante.fr/pro.mssante.fr/orpea.mssante.fr/medecin.mssante.fr/masseur-kinesitherapeute.mssante.fr/lifen.mssante.fr/hopital-sevre-loire.mssante.fr/ght85.mssante.fr/esantepdl.mssante.fr/chd-vendee.mssante.fr/ch-cholet.mssante.fr/ch-cadillac.mssante.fr/aura.mssante.fr</t>
  </si>
  <si>
    <t>MAILIZ/GH SELESTAT-OBERNAI (GHSO)</t>
  </si>
  <si>
    <t>SSA/MIPIH/MAILIZ/@</t>
  </si>
  <si>
    <t>MAILIZ/LIFEN/ENOVACOM/CENTRE MEDECINE PHYSIQUE ET READAPT BOBIGNY</t>
  </si>
  <si>
    <t>GIP GRADES BFC/GCS SARA</t>
  </si>
  <si>
    <t>CH D'AGEN/GRADES ESEA NOUVELLE-AQUITAINE</t>
  </si>
  <si>
    <t>sante-grand-est.mssante.fr/medecin.mssante.fr/masseur-kinesitherapeute.mssante.fr/lifen.mssante.fr/interop-mssante.apicrypt.org/hospiville.mssante.fr/cgm.mssante.fr/aura.mssante.fr</t>
  </si>
  <si>
    <t>pro.mssante.fr/medecin.oc.mssante.fr/medecin.mssante.fr/lifen.mssante.fr/interop-mssante.apicrypt.org/esantepdl.mssante.fr/chuzes.mssante.fr/chu-nimes.mssante.fr/cgm.mssante.fr/aura.mssante.fr/#</t>
  </si>
  <si>
    <t>LIFEN/ENOVACOM/GCS SARA</t>
  </si>
  <si>
    <t>sage-femme.mssante.fr/ramsaygds.mssante.fr/pro.mssante.fr/medecin.mssante.fr/lifen.mssante.fr/interop-mssante.apicrypt.org/infirmier.mssante.fr/ghpsj.mssante.fr/ch-stdenis.mssante.fr/aura.mssante.fr/aphp.mssante.fr/#</t>
  </si>
  <si>
    <t>MGEN TECHNOLOGIES/CHS DU ROUVRAY SOTTEVILLE-LES-ROUEN</t>
  </si>
  <si>
    <t>LIFEN/MAILIZ/GCS SARA/COMPAGNIE GENERALE DE SANTE/@</t>
  </si>
  <si>
    <t>sage-femme.mssante.fr/pro.mssante.fr/medecin.mssante.fr/ch-sudessonne.mssante.fr/#</t>
  </si>
  <si>
    <t>MAILIZ/CHI SUD ESSONNE DOURDAN-ETAMPES/@</t>
  </si>
  <si>
    <t>ramsaygds.mssante.fr/pro.mssante.fr/paca.mssante.fr/medecin.mssante.fr/lifen.mssante.fr/interop-mssante.apicrypt.org/infirmier.mssante.fr/groupeconfluent.mssante.fr/ght85.mssante.fr/esantepdl.mssante.fr/chu-nice.mssante.fr/chu-nantes.mssante.fr/chu-brest.mssante.fr/ch-saintcalais.mssante.fr/ch-redon.mssante.fr/chd-vendee.mssante.fr/ch-cholet.mssante.fr/cgm.mssante.fr/#</t>
  </si>
  <si>
    <t>ssa.mssante.fr/pro.mssante.fr/pharmacien.mssante.fr/paca.mssante.fr/medecin.mssante.fr/masseur-kinesitherapeute.mssante.fr/lifen.mssante.fr/infirmier.mssante.fr/handipharm.mssante.fr/ch-vienne.mssante.fr/chu-lyon.mssante.fr/cgm.mssante.fr/aura.mssante.fr/#</t>
  </si>
  <si>
    <t>MAILIZ/MIPIH/GRADES PULSY</t>
  </si>
  <si>
    <t>masseur-kinesitherapeute.mssante.fr/glaubitz.mssante.fr/cgm.mssante.fr/aura.mssante.fr</t>
  </si>
  <si>
    <t>LIFEN/MAILIZ/HOSPITALITE SAINT-THOMAS DE VILLENEUVE/GCS ESANTE BRETAGNE</t>
  </si>
  <si>
    <t>ramsaygds.mssante.fr/pro.mssante.fr/medecin.mssante.fr/masseur-kinesitherapeute.mssante.fr/lifen.mssante.fr/infirmier.mssante.fr/hopitaux-drome-nord.aura.mssante.fr/ch-vienne.mssante.fr/ch-lens.mssante.fr/cgm.mssante.fr/bioserveur.mssante.fr/aura.mssante.fr/aphp.mssante.fr/#</t>
  </si>
  <si>
    <t>MIPIH/MAILIZ/LIFEN/EPS BARTHELEMY DURAND/ENOVACOM/CH PUBLIC DU COTENTIN/CH DE CHOLET</t>
  </si>
  <si>
    <t>sage-femme.mssante.fr/pro.mssante.fr/medistory.mssante.fr/medecin.mssante.fr/masseur-kinesitherapeute.mssante.fr/lifen.mssante.fr/interop-mssante.apicrypt.org/infirmier.mssante.fr/chu-dijon.mssante.fr/chu-besancon.mssante.fr/ch-dole.mssante.fr/ch-beaune.mssante.fr/cgm.mssante.fr/cgfl.mssante.fr/aura.mssante.fr/#</t>
  </si>
  <si>
    <t>pro.mssante.fr/pharmacien.mssante.fr/medecin.mssante.fr/lifen.mssante.fr/infirmier.mssante.fr/ght-gpne.mssante.fr/eps-etampes.mssante.fr/chorus.mssante.fr/chiv.mssante.fr/chirurgien-dentiste.mssante.fr/aura.mssante.fr</t>
  </si>
  <si>
    <t>pro.mssante.fr/medecin.mssante.fr/masseur-kinesitherapeute.mssante.fr/lifen.mssante.fr/lesabondances.mssante.fr/interop-mssante.apicrypt.org/infirmier.mssante.fr/hpsj.mssante.fr/ghpsj.mssante.fr/chu-nantes.mssante.fr/chu-limoges.mssante.fr/chu-dijon.mssante.fr/ch-sudessonne.mssante.fr/chorus.mssante.fr/choisy-cliniques.mssante.fr/ch-lemans.mssante.fr/chirurgien-dentiste.mssante.fr/cgm.mssante.fr/aura.mssante.fr/aphp.mssante.fr</t>
  </si>
  <si>
    <t>pro.mssante.fr/medecin.mssante.fr/masseur-kinesitherapeute.mssante.fr/lifen.mssante.fr/infirmier.mssante.fr/hpsj.mssante.fr/hopitalporteverte.mssante.fr/cgm.mssante.fr/aura.mssante.fr/aphp.mssante.fr</t>
  </si>
  <si>
    <t>vivalto-sante.mssante.fr/ramsaygds.mssante.fr/pro.mssante.fr/orthophoniste.mssante.fr/medecin.mssante.fr/lifen.mssante.fr/interop-mssante.apicrypt.org/infirmier.mssante.fr/imm.mssante.fr/ihfb.mssante.fr/hpsj.mssante.fr/ghu-paris.mssante.fr/ghpsj.mssante.fr/for.mssante.fr/chu-rennes.mssante.fr/chu-nice.mssante.fr/chu-besancon.mssante.fr/ch-sudessonne.mssante.fr/chrds.mssante.fr/chirurgien-dentiste.mssante.fr/ch-guillaumeregnier.mssante.fr/ch-epernay.mssante.fr/ch-dreux.mssante.fr/cgm.mssante.fr/aura.mssante.fr/aphp.mssante.fr/ahparis.mssante.fr/#</t>
  </si>
  <si>
    <t>MAILIZ/MIPIH/LIFEN/FONDATION ILDYS SITE DE PERHARIDY/HOSPITALITE SAINT-THOMAS DE VILLENEUVE/GCS ESANTE BRETAGNE</t>
  </si>
  <si>
    <t>MAILIZ/MIPIH/LIFEN/GCS SARA</t>
  </si>
  <si>
    <t>psychologue.oc.mssante.fr/orthophoniste.mssante.fr/medecin.oc.mssante.fr/medecin.mssante.fr/masseur-kinesitherapeute.mssante.fr/lifen.mssante.fr/institut-st-pierre.mssante.fr/infirmier.mssante.fr/chu-montpellier.mssante.fr/cgm.mssante.fr/aura.mssante.fr</t>
  </si>
  <si>
    <t>MIPIH/LIFEN/MAILIZ/CH DE CANNES/GCS SARA</t>
  </si>
  <si>
    <t>MIPIH/CHU DE NICE/@</t>
  </si>
  <si>
    <t>lifen.mssante.fr/korian.mssante.fr/inicea.mssante.fr/infirmier.mssante.fr/chu-montpellier.mssante.fr/ch-lannemezan.mssante.fr/aura.mssante.fr</t>
  </si>
  <si>
    <t>LIFEN/ENOVACOM/MAILIZ/MIPIH/GCS SARA</t>
  </si>
  <si>
    <t>MAILIZ/MIPIH/ENOVACOM/CH DE VIENNE/GCS SARA</t>
  </si>
  <si>
    <t>ENOVACOM/MAILIZ/MIPIH/CH DE LIBOURNE/GCS SARA</t>
  </si>
  <si>
    <t>GRADES ESEA NOUVELLE-AQUITAINE/LIFEN/MIPIH/ENOVACOM/CENTRE CLINICAL SA</t>
  </si>
  <si>
    <t>MIPIH/ENOVACOM/MAILIZ/GRADES ESEA NOUVELLE-AQUITAINE</t>
  </si>
  <si>
    <t>medecin.mssante.fr/masseur-kinesitherapeute.mssante.fr/lifen.mssante.fr/korian.mssante.fr/inicea.mssante.fr/aura.mssante.fr</t>
  </si>
  <si>
    <t>LIFEN/ENOVACOM/MAILIZ/MIPIH/CH D'AGEN/GCS SARA/GRADES ESEA NOUVELLE-AQUITAINE</t>
  </si>
  <si>
    <t>MAILIZ/MIPIH/ENOVACOM/@</t>
  </si>
  <si>
    <t>infirmier.mssante.fr/calme-illiers.mssante.fr</t>
  </si>
  <si>
    <t>medecin.mssante.fr/masseur-kinesitherapeute.mssante.fr/interop-mssante.apicrypt.org/infirmier.mssante.fr/glps.mssante.fr/cgm.mssante.fr</t>
  </si>
  <si>
    <t>pep63.aura.mssante.fr</t>
  </si>
  <si>
    <t>ENOVACOM/MIPIH/GCS SARA</t>
  </si>
  <si>
    <t>MIPIH/MAILIZ/CHU DE ROUEN/GCS SARA</t>
  </si>
  <si>
    <t>sante-grand-est.mssante.fr/cgm.mssante.fr</t>
  </si>
  <si>
    <t>medecin.mssante.fr/masseur-kinesitherapeute.mssante.fr/fondationdiaconesses.mssante.fr/chr-metz-thionville.mssante.fr/cgm.mssante.fr</t>
  </si>
  <si>
    <t>GRADES ESEA NOUVELLE-AQUITAINE/MAILIZ/MIPIH/LIFEN/CHI DES ALPES DU SUD/GCS SARA</t>
  </si>
  <si>
    <t>MAILIZ/CENTRE MEDECINE PHYSIQUE ET READAPT BOBIGNY</t>
  </si>
  <si>
    <t>CENTRE NEPHROCARE MARNE LA VALLEE/LIFEN/GCS SARA</t>
  </si>
  <si>
    <t>MIPIH/CH BASSIN DE THAU</t>
  </si>
  <si>
    <t>sage-femme.mssante.fr/pssl.mssante.fr/pro.mssante.fr/medecin.mssante.fr/lifen.mssante.fr/interop-mssante.apicrypt.org/infirmier.mssante.fr/hospiville.mssante.fr/esantepdl.mssante.fr/chu-rouen.mssante.fr/ch-saumur.mssante.fr/ch-lemans.mssante.fr/ch-cholet.mssante.fr/cgm.mssante.fr/#</t>
  </si>
  <si>
    <t>ramsaygds.mssante.fr/pro.mssante.fr/medecin.mssante.fr/lifen.mssante.fr/infirmier.mssante.fr/ch-libourne.mssante.fr/cgm.mssante.fr/aura.mssante.fr/aquitaine.mssante.fr</t>
  </si>
  <si>
    <t>sage-femme.mssante.fr/ramsaygds.mssante.fr/pro.mssante.fr/pfcbesancon.mssante.fr/medecin.mssante.fr/lifen.mssante.fr/interop-mssante.apicrypt.org/infirmier.mssante.fr/enovacom.mssante.fr/chu-besancon.mssante.fr/ch-dole.mssante.fr/cgm.mssante.fr/aura.mssante.fr/#</t>
  </si>
  <si>
    <t>pro.mssante.fr/medecin.mssante.fr/interop-mssante.apicrypt.org/infirmier.mssante.fr/cliniquefuriani.mssante.fr/cgm.mssante.fr</t>
  </si>
  <si>
    <t>LIFEN/MAILIZ/WRAPTOR LABORATORIES</t>
  </si>
  <si>
    <t>sage-femme.oc.mssante.fr/sage-femme.mssante.fr/pro.oc.mssante.fr/pro.mssante.fr/polyclinique-ormeau.mssante.fr/ormeau.elsan.mssante.fr/medecin.mp.mssante.fr/lifen.mssante.fr/infirmier.oc.mssante.fr/infirmier.mssante.fr</t>
  </si>
  <si>
    <t>ELSAN/LIFEN/MIPIH/MAILIZ</t>
  </si>
  <si>
    <t>sante-martinique.mssante.fr/sage-femme.mssante.fr/ramsaygds.mssante.fr/pro.mssante.fr/medecin.mssante.fr/lifen.mssante.fr/interop-mssante.apicrypt.org/infirmier.mssante.fr/chu-martinique.mssante.fr/cgm.mssante.fr/aura.mssante.fr/#</t>
  </si>
  <si>
    <t>ELSAN/MIPIH/LIFEN/MAILIZ</t>
  </si>
  <si>
    <t>MAILIZ/POLYCLINIQUE SAINT JEAN</t>
  </si>
  <si>
    <t>sage-femme.oc.mssante.fr/sage-femme.mssante.fr/pro.oc.mssante.fr/pro.mssante.fr/pharmacien.mssante.fr/pediatrie-chulenval-nice.mssante.fr/oi.mssante.fr/medecin.oc.mssante.fr/medecin.mssante.fr/lifen.mssante.fr/interop-mssante.apicrypt.org/infirmier.oc.mssante.fr/infirmier.mssante.fr/cl-st-roch.mssante.fr/chu-montpellier.mssante.fr/cgm.mssante.fr/aura.mssante.fr/#</t>
  </si>
  <si>
    <t>LIFEN/MAILIZ/WRAPTOR LABORATORIES/GCS SARA/GRADES ESEA NOUVELLE-AQUITAINE</t>
  </si>
  <si>
    <t>MIPIH/LIFEN/MAILIZ/GCS SARA/GRADES ESEA NOUVELLE-AQUITAINE</t>
  </si>
  <si>
    <t>LIFEN/MAILIZ/GCS SARA/GRADES ESEA NOUVELLE-AQUITAINE</t>
  </si>
  <si>
    <t>GCS TESIS/GRADES ESEA NOUVELLE-AQUITAINE/MIPIH</t>
  </si>
  <si>
    <t>LIFEN/MAILIZ/ENOVACOM/GCS SARA/@</t>
  </si>
  <si>
    <t>CENTRE JACQUES PARISOT BAINVILLE SUR MADON</t>
  </si>
  <si>
    <t>ugecam-idf.mssante.fr/qsp.mssante.fr/pro.mssante.fr/medecin.mssante.fr/#</t>
  </si>
  <si>
    <t>COMPAGNIE GENERALE DE SANTE/MIPIH/LIFEN</t>
  </si>
  <si>
    <t>telemedicalsolution11.mssante.fr/korian.mssante.fr/inicea.mssante.fr/infirmier.mssante.fr/aura.mssante.fr</t>
  </si>
  <si>
    <t>WRAPTOR LABORATORIES/LIFEN/GCS SARA</t>
  </si>
  <si>
    <t>MAILIZ/AUB SANTE</t>
  </si>
  <si>
    <t>GCS TESIS/MAILIZ</t>
  </si>
  <si>
    <t>unisante.mssante.fr/sante-grand-est.mssante.fr/sage-femme.mssante.fr/pro.mssante.fr/medecin.mssante.fr/lifen.mssante.fr/interop-mssante.apicrypt.org/infirmier.mssante.fr/ghnv.mssante.fr/esp-crehange-faulquemont.mssante.fr/chu-poitiers.mssante.fr/chu-limoges.mssante.fr/ch-lorquin.mssante.fr/cgm.mssante.fr/bioserveur.mssante.fr/aura.mssante.fr</t>
  </si>
  <si>
    <t>LIFEN/CHU DE ROUEN</t>
  </si>
  <si>
    <t>MAILIZ/GCS ESANTE BRETAGNE/AUB SANTE</t>
  </si>
  <si>
    <t>unitededietetique.mssante.fr/paca.mssante.fr</t>
  </si>
  <si>
    <t>CHI DE COMPIEGNE-NOYON</t>
  </si>
  <si>
    <t>GIE VIVALTO SANTE SERVICE PARTAGES/GCS ESANTE BRETAGNE</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</si>
  <si>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</si>
  <si>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</si>
  <si>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</si>
  <si>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</si>
  <si>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</si>
  <si>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</si>
  <si>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</si>
  <si>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</si>
  <si>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</si>
  <si>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</si>
  <si>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</si>
  <si>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</si>
  <si>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</si>
  <si>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</si>
  <si>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</si>
  <si>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</si>
  <si>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</si>
  <si>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</si>
  <si>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</si>
  <si>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</si>
  <si>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</si>
  <si>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</si>
  <si>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</si>
  <si>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</si>
  <si>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</si>
  <si>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</si>
  <si>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</si>
  <si>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</si>
  <si>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Ramsay Santé - Groupe 26</t>
  </si>
  <si>
    <t>SANTELYS Groupe - Groupe 01</t>
  </si>
  <si>
    <t>Ramsay Santé - Groupe 68</t>
  </si>
  <si>
    <t>Arnault Tzanck - Groupe 01</t>
  </si>
  <si>
    <t>Ramsay Santé - Groupe 13</t>
  </si>
  <si>
    <t>Ramsay Santé - Groupe 84</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</si>
  <si>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</si>
  <si>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</si>
  <si>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</si>
  <si>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</si>
  <si>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</si>
  <si>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</si>
  <si>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</si>
  <si>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</si>
  <si>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</si>
  <si>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</si>
  <si>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</si>
  <si>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</si>
  <si>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</si>
  <si>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</si>
  <si>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</si>
  <si>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</si>
  <si>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</si>
  <si>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</si>
  <si>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</si>
  <si>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</si>
  <si>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</si>
  <si>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</si>
  <si>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</si>
  <si>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</si>
  <si>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</si>
  <si>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Mutualité du Doubs - Groupe 02</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</si>
  <si>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</si>
  <si>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</si>
  <si>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</si>
  <si>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</si>
  <si>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</si>
  <si>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</si>
  <si>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</si>
  <si>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</si>
  <si>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</si>
  <si>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</si>
  <si>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</si>
  <si>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</si>
  <si>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</si>
  <si>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</si>
  <si>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</si>
  <si>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</si>
  <si>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</si>
  <si>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</si>
  <si>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</si>
  <si>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</si>
  <si>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</si>
  <si>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</si>
  <si>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</si>
  <si>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</si>
  <si>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</si>
  <si>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</si>
  <si>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</si>
  <si>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</si>
  <si>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</si>
  <si>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-5,7%</t>
  </si>
  <si>
    <t>pro.mssante.fr/lifen.mssante.fr/aura.mssante.fr/adpc.mssante.fr</t>
  </si>
  <si>
    <t>MAILIZ/LIFEN/GCS SARA/WRAPTOR LABORATORIES</t>
  </si>
  <si>
    <t>MAILIZ/GCS SARA/ENOVACOM</t>
  </si>
  <si>
    <t>MAILIZ/LIFEN/CHU DE NICE/ENOVACOM</t>
  </si>
  <si>
    <t>sage-femme.mssante.fr/pro.mssante.fr/paca.mssante.fr/medimail.mssante.fr/medecin.mssante.fr/masseur-kinesitherapeute.mssante.fr/lifen.mssante.fr/interop-mssante.apicrypt.org/infirmier.mssante.fr/hopital-saint-joseph.mssante.fr/hopital-europeen.mssante.fr/for.mssante.fr/chorus.mssante.fr/chmayotte.mssante.fr/chirurgien-dentiste.mssante.fr/ch-edouard-toulouse.mssante.fr/cgm.mssante.fr/aura.mssante.fr/aphm.mssante.fr/#</t>
  </si>
  <si>
    <t>pro.mssante.fr/paca.mssante.fr/medecin.mssante.fr/lifen.mssante.fr/infirmier.mssante.fr/ch-stamand.mssante.fr/aura.mssante.fr/aphp.mssante.fr/#</t>
  </si>
  <si>
    <t>pro.mssante.fr/oi.mssante.fr</t>
  </si>
  <si>
    <t>MAILIZ/GCS TESIS</t>
  </si>
  <si>
    <t>nouvelleforge.mssante.fr/infirmier.mssante.fr</t>
  </si>
  <si>
    <t>medecin.mssante.fr/infirmier.mssante.fr/esantepdl.mssante.fr</t>
  </si>
  <si>
    <t>MIPIH/MAILIZ/LIFEN/HOPITAL SAINT JOSEPH</t>
  </si>
  <si>
    <t>pro.mssante.fr/ohs-lorraine.mssante.fr/medecin.mssante.fr/masseur-kinesitherapeute.mssante.fr/grand-est.mssante.fr</t>
  </si>
  <si>
    <t>CENTRE JACQUES PARISOT BAINVILLE SUR MADON/MAILIZ/GRADES PULSY</t>
  </si>
  <si>
    <t>medecin.mssante.fr/lifen.mssante.fr/infirmier.mssante.fr/hospiville.mssante.fr/esantepdl.mssante.fr/ch-valvert.mssante.fr/chu-nantes.mssante.fr/ch-saumur.mssante.fr/ch-gdaumezon.mssante.fr/ch-cholet.mssante.fr/ch-cesame-angers.mssante.fr/cgm.mssante.fr/aura.mssante.fr</t>
  </si>
  <si>
    <t>pro.oc.mssante.fr/orpea.mssante.fr</t>
  </si>
  <si>
    <t>sage-femme.mssante.fr/pro.mssante.fr/pharmacien.mssante.fr/medecin.mssante.fr/masseur-kinesitherapeute.mssante.fr/lifen.mssante.fr/interop-mssante.apicrypt.org/infirmier.mssante.fr/chu-amiens.mssante.fr/ch-compiegnenoyon.mssante.fr/ch-centre-bretagne.mssante.fr/ch-abbeville.mssante.fr/cgm.mssante.fr/bretagne.mssante.fr/aura.mssante.fr/#</t>
  </si>
  <si>
    <t>pro.mssante.fr/medecin.mssante.fr/interop-mssante.apicrypt.org/infirmier.mssante.fr/had-ch-albert.mssante.fr/ch-albert.mssante.fr/cgm.mssante.fr/aura.mssante.fr</t>
  </si>
  <si>
    <t>pro.oc.mssante.fr/pro.mssante.fr/pc.mssante.fr/na.mssante.fr/medecin.mssante.fr/medecin.mp.mssante.fr/masseur-kinesitherapeute.mssante.fr/lifen.mssante.fr/interop-mssante.apicrypt.org/infirmier.mssante.fr/chu-poitiers.mssante.fr/ch-perigueux.mssante.fr/chmayotte.mssante.fr/ch-libourne.mssante.fr/ch-larochelle.mssante.fr/ch-cognac.mssante.fr/ch-claudel.mssante.fr/ch-boscamnant.mssante.fr/ch-angouleme.mssante.fr/cgm.mssante.fr/aura.mssante.fr/aphp.mssante.fr</t>
  </si>
  <si>
    <t>sage-femme.mssante.fr/pro.mssante.fr/pharmacien.mssante.fr/orpea.mssante.fr/medecin.mssante.fr/masseur-kinesitherapeute.mssante.fr/lifen.mssante.fr/interop-mssante.apicrypt.org/infirmier.mssante.fr/chu-amiens.mssante.fr/ch-sudessonne.mssante.fr/chr-metz-thionville.mssante.fr/ch-compiegnenoyon.mssante.fr/ch-clermont.mssante.fr/ch-beauvais.mssante.fr/cgm.mssante.fr/aura.mssante.fr/#</t>
  </si>
  <si>
    <t>sage-femme.mssante.fr/pro.mssante.fr/polyclinique-ormeau.mssante.fr/poledesanteduvilleneuvois.mssante.fr/pharmacien.mssante.fr/na.mssante.fr/medecin.mssante.fr/masseur-kinesitherapeute.mssante.fr/lifen.mssante.fr/infirmier.mssante.fr/ch-saumur.mssante.fr/chr-orleans.mssante.fr/chirurgien-dentiste.mssante.fr/ch-bergerac.mssante.fr/ch-agen-nerac.mssante.fr/cgm.mssante.fr/aura.mssante.fr/aquitaine.mssante.fr</t>
  </si>
  <si>
    <t>sage-femme.mssante.fr/pro.mssante.fr/pharmacien.mssante.fr/medecin.mssante.fr/lifen.mssante.fr/interop-mssante.apicrypt.org/infirmier.mssante.fr/ihfb.mssante.fr/chu-besancon.mssante.fr/chu-amiens.mssante.fr/ch-sens.mssante.fr/chr-metz-thionville.mssante.fr/chirurgien-dentiste.mssante.fr/ch-compiegnenoyon.mssante.fr/cgm.mssante.fr/bioserveur.hdf.mssante.fr/aura.mssante.fr</t>
  </si>
  <si>
    <t>santetravail40.mssante.fr/sage-femme.mssante.fr/ramsaygds.mssante.fr/pro.mssante.fr/polyclinique-ormeau.mssante.fr/pharmacien.mssante.fr/orthophoniste.mssante.fr/na.mssante.fr/mspb.mssante.fr/medecin.mssante.fr/masseur-kinesitherapeute.mssante.fr/lifen.mssante.fr/interop-mssante.apicrypt.org/infirmier.mssante.fr/ch-mdm.mssante.fr/ch-lannemezan.mssante.fr/ch-dax.mssante.fr/ch-cotebasque.mssante.fr/ch-cognac.mssante.fr/ch-cholet.mssante.fr/ch-angouleme.mssante.fr/ch-agen-nerac.mssante.fr/cgm.mssante.fr/aura.mssante.fr/aquitaine.mssante.fr/aphp.mssante.fr/#</t>
  </si>
  <si>
    <t>pro.mssante.fr/lifen.mssante.fr/infirmier.mssante.fr/chicas-gap.mssante.fr/ch-embrun.mssante.fr/chbd-laragne.mssante.fr/aura.mssante.fr</t>
  </si>
  <si>
    <t>LIFEN/MAILIZ/CHI DES ALPES DU SUD/CH D'EMBRUN/CH BUECH-DURANCE/GCS SARA</t>
  </si>
  <si>
    <t>sage-femme.oc.mssante.fr/psychomotricien.oc.mssante.fr/psychologue.oc.mssante.fr/pro.oc.mssante.fr/pro.mssante.fr/pedicure-podologue.oc.mssante.fr/orthophoniste.oc.mssante.fr/oc.mssante.fr/medecin.oc.mssante.fr/medecin.mssante.fr/medecin.mp.mssante.fr/lifen.mssante.fr/infirmier.oc.mssante.fr/infirmier.mssante.fr/infirmier.mp.mssante.fr/ghsif.mssante.fr/ch-montauban.mssante.fr/chmayotte.mssante.fr/ch-epsylan.mssante.fr/ch-deux-rives.mssante.fr/ch-angouleme.mssante.fr/ch-albi.mssante.fr/cgm.mssante.fr/aura.mssante.fr/#</t>
  </si>
  <si>
    <t>pharmacien.mssante.fr/medecin.mssante.fr/masseur-kinesitherapeute.mssante.fr/interop-mssante.apicrypt.org/infirmier.mssante.fr/chu-amiens.mssante.fr/ch-laferte-bernard.mssante.fr/chimr.mssante.fr/ch-compiegnenoyon.mssante.fr/ch-clermont.mssante.fr/bioserveur.mssante.fr/aura.mssante.fr</t>
  </si>
  <si>
    <t>pro.mssante.fr/medecin.mssante.fr/masmandines.mssante.fr/mas-agipsah.mssante.fr/lifen.mssante.fr/guadeloupe.mssante.fr/epsm-guadeloupe.mssante.fr/clinique-mitterie.mssante.fr/chu-tours.mssante.fr/ch-pierrefeu.mssante.fr/ch-labasseterre.mssante.fr/chirurgien-dentiste.mssante.fr/aura.mssante.fr</t>
  </si>
  <si>
    <t>sage-femme.mssante.fr/pro.mssante.fr/medecin.mssante.fr/lifen.mssante.fr/interop-mssante.apicrypt.org/infirmier.mssante.fr/ghbs.mssante.fr/ch-redon.mssante.fr/ch-ploermel.mssante.fr/chmayotte.mssante.fr/chba.mssante.fr/cgm.mssante.fr/bretagne.mssante.fr/aura.mssante.fr/aub.mssante.fr/ahbretagne.mssante.fr</t>
  </si>
  <si>
    <t>pro.mssante.fr/masseur-kinesitherapeute.mssante.fr/lifen.mssante.fr/interop-mssante.apicrypt.org/infirmier.mssante.fr/grand-est.mssante.fr/ghvl.mssante.fr</t>
  </si>
  <si>
    <t>pro.mssante.fr/medecin.mssante.fr/lifen.mssante.fr/infirmier.mssante.fr/ghso.mssante.fr/ch-erstein.mssante.fr/cgm.mssante.fr/aura.mssante.fr</t>
  </si>
  <si>
    <t>paca.mssante.fr/orupaca.mssante.fr/medecin.mssante.fr/lifen.mssante.fr/interop-mssante.apicrypt.org/infirmier.mssante.fr/hopital-saint-joseph.mssante.fr/ch-saint-tropez.mssante.fr/chi-fsr.mssante.fr/cgm.mssante.fr</t>
  </si>
  <si>
    <t>pro.mssante.fr/medecin.mssante.fr/interop-mssante.apicrypt.org/infirmier.mssante.fr/ch-sartene.mssante.fr/cgm.mssante.fr</t>
  </si>
  <si>
    <t>pro.mssante.fr/medecin.mssante.fr/masseur-kinesitherapeute.mssante.fr/lifen.mssante.fr/interop-mssante.apicrypt.org/infirmier.mssante.fr/godinot.mssante.fr/chu-reims.mssante.fr/ch-soissons.mssante.fr/ch-laon.mssante.fr/ch-epernay.mssante.fr/ch-cotentin.mssante.fr/ch-compiegnenoyon.mssante.fr/ch-cholet.mssante.fr/ch-centre-bretagne.mssante.fr/aura.mssante.fr/ahnac.mssante.fr</t>
  </si>
  <si>
    <t>sage-femme.mssante.fr/ramsaygds.mssante.fr/pro.mssante.fr/pharmacien.mssante.fr/medecin.mssante.fr/lifen.mssante.fr/interop-mssante.apicrypt.org/infirmier.mssante.fr/ghtpdfr.mssante.fr/epsve.mssante.fr/enovacom.mssante.fr/diaverum.mssante.fr/chu-rouen.mssante.fr/chu-limoges.mssante.fr/ch-stdenis.mssante.fr/chorus.mssante.fr/ch-compiegnenoyon.mssante.fr/ch-briey.mssante.fr/bioserveur.mssante.fr/aura.mssante.fr/aphp.mssante.fr/#</t>
  </si>
  <si>
    <t>medecin.mssante.fr/lifen.mssante.fr/ch-tullins.aura.mssante.fr/aura.mssante.fr</t>
  </si>
  <si>
    <t>sage-femme.mssante.fr/pro.mssante.fr/medecin.mssante.fr/lifen.mssante.fr/infirmier.mssante.fr/ght-cdn.mssante.fr</t>
  </si>
  <si>
    <t>sage-femme.mssante.fr/pro.mssante.fr/orthophoniste.mssante.fr/medecin.mssante.fr/lifen.mssante.fr/interop-mssante.apicrypt.org/infirmier.mssante.fr/hstv.mssante.fr/guadeloupe.mssante.fr/ghbs.mssante.fr/chu-rennes.mssante.fr/chu-poitiers.mssante.fr/ch-stbrieuc.mssante.fr/ch-ghsa.mssante.fr/ch-cornouaille.mssante.fr/ch-cholet.mssante.fr/ch-centre-bretagne.mssante.fr/chbs.mssante.fr/chba.mssante.fr/bretagne.mssante.fr/aura.mssante.fr/aub.mssante.fr/aphp.mssante.fr</t>
  </si>
  <si>
    <t>sante-martinique.mssante.fr/medecin.mssante.fr/masseur-kinesitherapeute.mssante.fr/ch-ewa.mssante.fr/cgm.mssante.fr/#</t>
  </si>
  <si>
    <t>psychologue.oc.mssante.fr/pro.oc.mssante.fr/prevaly.mssante.fr/orthophoniste.oc.mssante.fr/orthophoniste.mssante.fr/medecin.oc.mssante.fr/medecin.mssante.fr/medecin.mp.mssante.fr/lifen.mssante.fr/infirmier.oc.mssante.fr/infirmier.mssante.fr/had-srd.mssante.fr/epsm-sarthe.mssante.fr/clinique-quint-fonsegrives.mssante.fr/ch-marchant.mssante.fr/ch-libourne.mssante.fr/ch-les-murets.mssante.fr/ch-lannemezan.mssante.fr/chirurgien-dentiste.oc.mssante.fr/ch-dax.mssante.fr/cgm.mssante.fr/aura.mssante.fr/ars.occitanie.mssante.fr</t>
  </si>
  <si>
    <t>pro.mssante.fr/medecin.mssante.fr/ch-grandfougeray.mssante.fr/bretagne.mssante.fr/#</t>
  </si>
  <si>
    <t>pole-sthelier.mssante.fr/medistory.mssante.fr/medecin.mssante.fr/lifen.mssante.fr/interop-mssante.apicrypt.org/infirmier.mssante.fr/chu-rennes.mssante.fr/chu-brest.mssante.fr/ch-redon.mssante.fr/ch-laval.mssante.fr/ch-guillaumeregnier.mssante.fr/ch-george-sand.mssante.fr/cgm.mssante.fr/bretagne.mssante.fr/aura.mssante.fr/acodege.mssante.fr</t>
  </si>
  <si>
    <t>pro.mssante.fr/medecin.mp.mssante.fr/masseur-kinesitherapeute.mssante.fr/lifen.mssante.fr/infirmier.mssante.fr/chu-limoges.mssante.fr/ch-perigueux.mssante.fr/aura.mssante.fr/aquitaine.mssante.fr</t>
  </si>
  <si>
    <t>MIPIH/LIFEN/MAILIZ/CHU DE LIMOGES/CH DE PERIGUEUX/GCS SARA/GRADES ESEA NOUVELLE-AQUITAINE</t>
  </si>
  <si>
    <t>bretagne.mssante.fr/armorsante.mssante.fr</t>
  </si>
  <si>
    <t>GCS ESANTE BRETAGNE/CH DE SAINT BRIEUC</t>
  </si>
  <si>
    <t>sage-femme.mssante.fr/pro.mssante.fr/medecin.mssante.fr/lifen.mssante.fr/interop-mssante.apicrypt.org/infirmier.mssante.fr/ghbs.mssante.fr/chu-tours.mssante.fr/chu-brest.mssante.fr/chirurgien-dentiste.mssante.fr/ch-cotentin.mssante.fr/ch-centre-bretagne.mssante.fr/cgm.mssante.fr/bioserveur.mssante.fr/aura.mssante.fr</t>
  </si>
  <si>
    <t>sage-femme.mssante.fr/pro.mssante.fr/medistory.mssante.fr/medecin.mssante.fr/masseur-kinesitherapeute.mssante.fr/lifen.mssante.fr/interop-mssante.apicrypt.org/infirmier.mssante.fr/hpsj.mssante.fr/ght-novo.mssante.fr/ghbs.mssante.fr/for.mssante.fr/chu-rouen.mssante.fr/chu-poitiers.mssante.fr/ch-stdenis.mssante.fr/ch-stamand.mssante.fr/chirurgien-dentiste.mssante.fr/ch-cholet.mssante.fr/cgm.mssante.fr/bretagne.mssante.fr/aura.mssante.fr/#</t>
  </si>
  <si>
    <t>unisante.mssante.fr/pro.mssante.fr/medecin.mssante.fr/masseur-kinesitherapeute.mssante.fr/lifen.mssante.fr/interop-mssante.apicrypt.org/infirmier.mssante.fr/hadan.mssante.fr/chu-poitiers.mssante.fr/ch-sarreguemines.mssante.fr/ch-salon.mssante.fr/ch-saintdie.mssante.fr/chr-metz-thionville.mssante.fr/ch-centre-bretagne.mssante.fr/cgm.mssante.fr/#</t>
  </si>
  <si>
    <t>infirmier.mssante.fr/ch-sainte-marie.mssante.fr/aura.mssante.fr/ahsm.mssante.fr</t>
  </si>
  <si>
    <t>MAILIZ/MIPIH/GCS SARA/ASSOCIATION HOSPITALIERE SAINTE MARIE</t>
  </si>
  <si>
    <t>medecin.mssante.fr/lifen.mssante.fr/infirmier.mssante.fr/grand-est.mssante.fr/ch-commercy.mssante.fr/aura.mssante.fr</t>
  </si>
  <si>
    <t>LIFEN/MAILIZ/GRADES PULSY/MIPIH/GCS SARA</t>
  </si>
  <si>
    <t>armorsante.mssante.fr</t>
  </si>
  <si>
    <t>CH DE SAINT BRIEUC</t>
  </si>
  <si>
    <t>ugecamaq.mssante.fr/pharmacien.mssante.fr/medecin.mssante.fr</t>
  </si>
  <si>
    <t>ramsaygds.mssante.fr/pro.mssante.fr/orpea.mssante.fr/lifen.mssante.fr/infirmier.mssante.fr/cgm.mssante.fr/bretagne.mssante.fr/aura.mssante.fr</t>
  </si>
  <si>
    <t>LIFEN/MIPIH/@</t>
  </si>
  <si>
    <t>pro.mssante.fr/paca.mssante.fr/orthophoniste.mssante.fr/mgen.mssante.fr/medecin.mssante.fr/masseur-kinesitherapeute.mssante.fr/infirmier.mssante.fr/cnmss.mssante.fr/bretagne.mssante.fr/#</t>
  </si>
  <si>
    <t>MGEN TECHNOLOGIES/MAILIZ/MIPIH/GCS ESANTE BRETAGNE/@</t>
  </si>
  <si>
    <t>medecin.mssante.fr/lifen.mssante.fr/infirmier.mssante.fr/hstv.mssante.fr</t>
  </si>
  <si>
    <t>LIFEN/MAILIZ/HOSPITALITE SAINT-THOMAS DE VILLENEUVE</t>
  </si>
  <si>
    <t>pro.mssante.fr/medecin.mssante.fr/interop-mssante.apicrypt.org/infirmier.mssante.fr/bourgogne.mssante.fr/aura.mssante.fr</t>
  </si>
  <si>
    <t>pro.mssante.fr/medecin.mssante.fr/interop-mssante.apicrypt.org/infirmier.mssante.fr/ch-avesnes.mssante.fr/cgm.mssante.fr</t>
  </si>
  <si>
    <t>ssa.mssante.fr/sage-femme.mssante.fr/pro.mssante.fr/pharmacien.mssante.fr/pedicure-podologue.mssante.fr/medecin.mssante.fr/masseur-kinesitherapeute.mssante.fr/lifen.mssante.fr/lenord.mssante.fr/interop-mssante.apicrypt.org/infirmier.mssante.fr/ch-troyes.mssante.fr/chmayotte.mssante.fr/chirurgien-dentiste.mssante.fr/chi-elbeuf-louviers.mssante.fr/chicas-gap.mssante.fr/ch-calais.mssante.fr/cgm.mssante.fr/aura.mssante.fr/ahnac.mssante.fr</t>
  </si>
  <si>
    <t>sage-femme.mssante.fr/pro.mssante.fr/pharmacien.mssante.fr/pedicure-podologue.mssante.fr/nephrocare.mssante.fr/medecin.mssante.fr/masseur-kinesitherapeute.mssante.fr/lifen.mssante.fr/interop-mssante.apicrypt.org/infirmier.mssante.fr/ght-novo.mssante.fr/cvl.mssante.fr/chu-tours.mssante.fr/ch-romorantin.mssante.fr/chirurgien-dentiste.mssante.fr/ch-dreux.mssante.fr/ch-chartres.mssante.fr/chba.mssante.fr/cgm.mssante.fr/aura.mssante.fr</t>
  </si>
  <si>
    <t>sage-femme.mssante.fr/pro.mssante.fr/medecin.mssante.fr/infirmier.mssante.fr/ch-ardeche-nord.aura.mssante.fr/cgm.mssante.fr/aura.mssante.fr/#</t>
  </si>
  <si>
    <t>sage-femme.mssante.fr/pro.mssante.fr/pharmacien.mssante.fr/paca.mssante.fr/orthophoniste.mssante.fr/medecin.oc.mssante.fr/medecin.mssante.fr/masseur-kinesitherapeute.mssante.fr/lifen.mssante.fr/interop-mssante.apicrypt.org/infirmier.mssante.fr/hopital-saint-joseph.mssante.fr/ch-vaison.mssante.fr/chu-tours.mssante.fr/chu-nimes.mssante.fr/chu-montpellier.mssante.fr/chu-dijon.mssante.fr/chu-besancon.mssante.fr/chr-metz-thionville.mssante.fr/ch-montfavet.mssante.fr/ch-mdm.mssante.fr/chirurgien-dentiste.mssante.fr/chicas-gap.mssante.fr/ch-cornouaille.mssante.fr/ch-cavaillon.mssante.fr/ch-avignon.mssante.fr/ch-apt.mssante.fr/cgm.mssante.fr/aura.mssante.fr/#</t>
  </si>
  <si>
    <t>sage-femme.mssante.fr/pro.mssante.fr/poledesanteduvilleneuvois.mssante.fr/pharmacien.mssante.fr/medecin.mssante.fr/lifen.mssante.fr/interop-mssante.apicrypt.org/ghnv.mssante.fr/ghbs.mssante.fr/chu-tours.mssante.fr/chu-reims.mssante.fr/chu-montpellier.mssante.fr/chu-amiens.mssante.fr/chr-orleans.mssante.fr/ch-romorantin.mssante.fr/ch-cholet.mssante.fr/ch-chartres.mssante.fr/chblois.mssante.fr/ch-blois.mssante.fr/cgm.mssante.fr/aura.mssante.fr/aphp.mssante.fr</t>
  </si>
  <si>
    <t>sage-femme.mssante.fr/pro.mssante.fr/medecin.mssante.fr/lifen.mssante.fr/infirmier.mssante.fr/ght85.mssante.fr/chu-reims.mssante.fr/ch-troyes.mssante.fr/ch-gien.mssante.fr/cgm.mssante.fr/aura.mssante.fr</t>
  </si>
  <si>
    <t>sage-femme.mssante.fr/pro.mssante.fr/pc.mssante.fr/na.mssante.fr/medecin.mssante.fr/lifen.mssante.fr/inicea.mssante.fr/infirmier.mssante.fr/chmayotte.mssante.fr/ch-claudel.mssante.fr/chblaye.mssante.fr/cgm.mssante.fr/aquitaine.mssante.fr</t>
  </si>
  <si>
    <t>masseur-kinesitherapeute.mssante.fr/infirmier.mssante.fr/chlcdijon.mssante.fr/chhm.mssante.fr</t>
  </si>
  <si>
    <t>sage-femme.oc.mssante.fr/sage-femme.mssante.fr/psychologue.oc.mssante.fr/pro.oc.mssante.fr/pro.mssante.fr/oi.mssante.fr/oc.mssante.fr/medecin.oc.mssante.fr/medecin.mssante.fr/medecin.mp.mssante.fr/masseur-kinesitherapeute.oc.mssante.fr/masseur-kinesitherapeute.mssante.fr/lifen.mssante.fr/infirmier.oc.mssante.fr/infirmier.mssante.fr/infirmier.mp.mssante.fr/ghbs.mssante.fr/cliniquesaintpaul.mssante.fr/ch-villefranche-rouergue.mssante.fr/chu-tours.mssante.fr/chu-montpellier.mssante.fr/chu-bordeaux.mssante.fr/ch-rodez.mssante.fr/ch-montauban.mssante.fr/ch-arles.mssante.fr/ch-albi.mssante.fr/cgm.mssante.fr/cd12.mp.mssante.fr/bioserveur.mp.mssante.fr/aura.mssante.fr/aphp.mssante.fr/#</t>
  </si>
  <si>
    <t>ch-ca.mssante.fr/chca.aura.mssante.fr/aura.mssante.fr</t>
  </si>
  <si>
    <t>sage-femme.mssante.fr/pro.mssante.fr/lifen.mssante.fr/lhopitalnordouest.mssante.fr/infirmier.mssante.fr/hopitalnordouest.aura.mssante.fr/hno.mssante.fr/cgm.mssante.fr/aura.mssante.fr</t>
  </si>
  <si>
    <t>sage-femme.mssante.fr/pro.oc.mssante.fr/pro.mssante.fr/pharmacien.mssante.fr/medecin.mssante.fr/masseur-kinesitherapeute.mssante.fr/lifen.mssante.fr/lenord.mssante.fr/interop-mssante.apicrypt.org/infirmier.oc.mssante.fr/infirmier.mssante.fr/ghlh.mssante.fr/geronto972.mssante.fr/elivie.mssante.fr/efs.mssante.fr/ch-valenciennes.mssante.fr/chu-rouen.mssante.fr/chu-nice.mssante.fr/chu-martinique.mssante.fr/ch-somain.mssante.fr/chr-orleans.mssante.fr/chba.mssante.fr/cgm.mssante.fr/aura.mssante.fr/aphp.mssante.fr/ahnac.mssante.fr/#</t>
  </si>
  <si>
    <t>sage-femme.mssante.fr/pro.mssante.fr/pharmacien.mssante.fr/medecin.mssante.fr/masseur-kinesitherapeute.mssante.fr/lifen.mssante.fr/lenord.mssante.fr/interop-mssante.apicrypt.org/infirmier.mssante.fr/ch-somain.mssante.fr/chorus.mssante.fr/ch-manosque.mssante.fr/chirurgien-dentiste.mssante.fr/ch-douai.mssante.fr/ch-compiegnenoyon.mssante.fr/cgm.mssante.fr/aura.mssante.fr/ahnac.mssante.fr/#</t>
  </si>
  <si>
    <t>pharmacien.mssante.fr/medecin.mssante.fr/lifen.mssante.fr/ch-boispetit.mssante.fr</t>
  </si>
  <si>
    <t>ssa.mssante.fr/pro.mssante.fr/lifen.mssante.fr/infirmier.mssante.fr/hospiville.mssante.fr/hopital-landerneau.mssante.fr/ch-morlaix.mssante.fr/ch-cornouaille.mssante.fr/cgm.mssante.fr/bretagne.mssante.fr/aura.mssante.fr/aub.mssante.fr</t>
  </si>
  <si>
    <t>medecin.mssante.fr/lifen.mssante.fr/infirmier.mssante.fr/hospiville.mssante.fr/ghtnievre.mssante.fr</t>
  </si>
  <si>
    <t>LIFEN/MAILIZ/SAS MAPUI LABS/GCS E-SANTE BOURGOGNE</t>
  </si>
  <si>
    <t>sage-femme.mssante.fr/ramsaygds.mssante.fr/pro.mssante.fr/pediatrie-chulenval-nice.mssante.fr/paca.mssante.fr/orupaca.mssante.fr/medecin.mssante.fr/lifen.mssante.fr/interop-mssante.apicrypt.org/infirmier.mssante.fr/ies-sud.mssante.fr/hopitaux-plaisir.mssante.fr/hopital-saint-joseph.mssante.fr/ch-vienne.mssante.fr/chu-nice.mssante.fr/chu-dijon.mssante.fr/ch-laon.mssante.fr/chirurgien-dentiste.mssante.fr/chi-fsr.mssante.fr/ch-draguignan.mssante.fr/ch-dole.mssante.fr/ch-cotentin.mssante.fr/ch-cannes.mssante.fr/cgm.mssante.fr/bretagne.mssante.fr/aura.mssante.fr</t>
  </si>
  <si>
    <t>vbr-sudeure.mssante.fr/sage-femme.mssante.fr/pro.mssante.fr/pharmacien.mssante.fr/nephrocare.mssante.fr/msa.mssante.fr/medecin.mssante.fr/lifen.mssante.fr/interop-mssante.apicrypt.org/infirmier.mssante.fr/hpsj.mssante.fr/hopitalporteverte.mssante.fr/hnfc.mssante.fr/ghpsj.mssante.fr/chu-rouen.mssante.fr/ch-saintnazaire.mssante.fr/chr-metz-thionville.mssante.fr/chorus.mssante.fr/ch-laval.mssante.fr/chirurgien-dentiste.mssante.fr/ch-eureseine.mssante.fr/ch-dreux.mssante.fr/cgm.mssante.fr/aura.mssante.fr/#</t>
  </si>
  <si>
    <t>pro.mssante.fr/mspb.mssante.fr/medecin.mssante.fr/masseur-kinesitherapeute.mssante.fr/lifen.mssante.fr/interop-mssante.apicrypt.org/infirmier.mssante.fr/hopitalporteverte.mssante.fr/ghsif.mssante.fr/ch-vienne.mssante.fr/ch-hopitauxduleman.aura.mssante.fr/ch-dax.mssante.fr/ch-cholet.mssante.fr/cgm.mssante.fr/aura.mssante.fr/aphp.mssante.fr/#</t>
  </si>
  <si>
    <t>pro.mssante.fr/medecin.mssante.fr/lifen.mssante.fr/infirmier.mssante.fr/chi-corte-tattone.mssante.fr</t>
  </si>
  <si>
    <t>MAILIZ/CHU BESANCON/GIP GRADES BFC/GCS SARA</t>
  </si>
  <si>
    <t>silpc.mssante.fr/pro.mssante.fr/pharmacien.mssante.fr/pc.mssante.fr/na.mssante.fr/medecin.mssante.fr/lifen.mssante.fr/infirmier.mssante.fr/cgm.mssante.fr/aquitaine.mssante.fr</t>
  </si>
  <si>
    <t>paca.mssante.fr/medecin.mssante.fr/lifen.mssante.fr/infirmier.mssante.fr/hopital-saint-joseph.mssante.fr/hopital-europeen.mssante.fr/ch-allauch.mssante.fr</t>
  </si>
  <si>
    <t>LIFEN/MAILIZ/HOPITAL SAINT JOSEPH/HOPITAL EUROPEEN/MIPIH</t>
  </si>
  <si>
    <t>pro.oc.mssante.fr/pro.mssante.fr/medecin.oc.mssante.fr/medecin.mssante.fr/medecin.mp.mssante.fr/masseur-kinesitherapeute.oc.mssante.fr/interop-mssante.apicrypt.org/infirmier.oc.mssante.fr/infirmier.mssante.fr/ch-lourdes.mssante.fr/ch-libourne.mssante.fr/chblaye.mssante.fr/cgm.mssante.fr/aura.mssante.fr</t>
  </si>
  <si>
    <t>ssa.mssante.fr/sage-femme.mssante.fr/pro.mssante.fr/medecin.mssante.fr/lifen.mssante.fr/interop-mssante.apicrypt.org/infirmier.mssante.fr/chu-rennes.mssante.fr/ch-stlo.mssante.fr/chorus.mssante.fr/ch-lvo.mssante.fr/chirurgien-dentiste.mssante.fr/ch-coutances.mssante.fr/ch-compiegnenoyon.mssante.fr/cgm.mssante.fr/bretagne.mssante.fr/aura.mssante.fr/#</t>
  </si>
  <si>
    <t>pro.mssante.fr/medecin.mssante.fr/masseur-kinesitherapeute.mssante.fr/lifen.mssante.fr/lhopitalnordouest.mssante.fr/infirmier.mssante.fr/hopitalnordouest.aura.mssante.fr/hno.mssante.fr/aura.mssante.fr/#</t>
  </si>
  <si>
    <t>pro.mssante.fr/lifen.mssante.fr/interop-mssante.apicrypt.org/infirmier.mssante.fr/guadeloupe.mssante.fr/ch-mauriceselbonne.mssante.fr/bioserveur.mssante.fr</t>
  </si>
  <si>
    <t>sage-femme.oc.mssante.fr/sage-femme.mssante.fr/ramsaygds.mssante.fr/pro.oc.mssante.fr/pro.mssante.fr/pole-sanitaire-cerdan.mssante.fr/pedicure-podologue.mssante.fr/pc.mssante.fr/ohs-lorraine.mssante.fr/medimail.mssante.fr/medecin.oc.mssante.fr/medecin.mssante.fr/medecin.mp.mssante.fr/lifen.mssante.fr/interop-mssante.apicrypt.org/infirmier.oc.mssante.fr/infirmier.mssante.fr/chu-nimes.mssante.fr/chu-montpellier.mssante.fr/chu-limoges.mssante.fr/chu-dijon.mssante.fr/ch-troyes.mssante.fr/ch-tarbes-vic.mssante.fr/ch-perpignan.mssante.fr/choisy-cliniques.mssante.fr/ch-narbonne.mssante.fr/chmayotte.mssante.fr/ch-lourdes.mssante.fr/ch-larochelle.mssante.fr/chirurgien-dentiste.oc.mssante.fr/chirurgien-dentiste.mssante.fr/ch-epernay.mssante.fr/cgm.mssante.fr/cd66.mssante.fr/aura.mssante.fr/#</t>
  </si>
  <si>
    <t>ssa.mssante.fr/sage-femme.oc.mssante.fr/sage-femme.mssante.fr/pro.mssante.fr/pharmacien.mssante.fr/na.mssante.fr/medecin.mssante.fr/masseur-kinesitherapeute.mssante.fr/lifen.mssante.fr/interop-mssante.apicrypt.org/infirmier.mssante.fr/ght-loiret.mssante.fr/ghsif.mssante.fr/epsm-loiret.mssante.fr/chu-tours.mssante.fr/chu-poitiers.mssante.fr/chu-orleans.mssante.fr/ch-sudessonne.mssante.fr/ch-sens.mssante.fr/chr-orleans.mssante.fr/ch-montlucon.mssante.fr/chirurgien-dentiste.mssante.fr/chba.mssante.fr/ch-ariege-couserans.mssante.fr/cgm.mssante.fr/bretagne.mssante.fr/aura.mssante.fr/#</t>
  </si>
  <si>
    <t>pro.mssante.fr/paca.mssante.fr/medecin.mssante.fr/lifen.mssante.fr/infirmier.mssante.fr/hopital-saint-joseph.mssante.fr/ch-valvert.mssante.fr/chu-tours.mssante.fr/ch-montperrin.mssante.fr/ch-montfavet.mssante.fr/ch-edouard-toulouse.mssante.fr/cgm.mssante.fr/aura.mssante.fr/amsam.mssante.fr/#</t>
  </si>
  <si>
    <t>ght94n.mssante.fr/ch-les-murets.mssante.fr</t>
  </si>
  <si>
    <t>pro.mssante.fr/medecin.mssante.fr/lifen.mssante.fr/infirmier.mssante.fr/hopital-saint-joseph.mssante.fr/chu-dijon.mssante.fr/chu-besancon.mssante.fr/ch-novillars.mssante.fr/chicas-gap.mssante.fr/cgm.mssante.fr</t>
  </si>
  <si>
    <t>pro.mssante.fr/medecin.mssante.fr/lifen.mssante.fr/infirmier.mssante.fr/cliniqueansecolas.mssante.fr/chu-rouen.mssante.fr/ch-saint-esprit.mssante.fr/ch-romorantin.mssante.fr/ch-despinoy.mssante.fr/cgm.mssante.fr</t>
  </si>
  <si>
    <t>pro.mssante.fr/na.mssante.fr/msa.mssante.fr/medecin.mssante.fr/infirmier.mssante.fr/hospiville.mssante.fr/chu-amiens.mssante.fr/ch-pinel.mssante.fr/cheygurande.mssante.fr/ch-eygurande.mssante.fr/chba.mssante.fr/cgm.mssante.fr/aura.mssante.fr</t>
  </si>
  <si>
    <t>ssa.mssante.fr/sos-medecins.mssante.fr/sage-femme.mssante.fr/pro.mssante.fr/ohs-lorraine.mssante.fr/medistory.mssante.fr/medimail.mssante.fr/medecin.mssante.fr/masseur-kinesitherapeute.mssante.fr/lorsep.mssante.fr/lorraine-test.mssante.fr/lifen.mssante.fr/interop-mssante.apicrypt.org/infirmier.mssante.fr/cpn-laxou.mssante.fr/chu-toulouse.mssante.fr/chu-poitiers.mssante.fr/chu-nice.mssante.fr/ch-stbrieuc.mssante.fr/chru-nancy.mssante.fr/chr-metz-thionville.mssante.fr/ch-pontamousson.mssante.fr/chirurgien-dentiste.mssante.fr/ch-briancon.mssante.fr/ch-ales.mssante.fr/cgm.mssante.fr/aura.mssante.fr/#</t>
  </si>
  <si>
    <t>pro.mssante.fr/medecin.oc.mssante.fr/medecin.mssante.fr/medecin.mp.mssante.fr/masseur-kinesitherapeute.mssante.fr/manioukani.mssante.fr/lifen.mssante.fr/interop-mssante.apicrypt.org/infirmier.mssante.fr/hopital-saint-joseph.mssante.fr/guadeloupe.mssante.fr/gipraspeg.mssante.fr/ght974.mssante.fr/ght85.mssante.fr/ghso.mssante.fr/for.mssante.fr/clinique-pontdechaume.mssante.fr/chu-rouen.mssante.fr/chu-poitiers.mssante.fr/chu-nantes.mssante.fr/chu-martinique.mssante.fr/chu-limoges.mssante.fr/chu-guadeloupe.mssante.fr/chu-bordeaux.mssante.fr/ch-stbrieuc.mssante.fr/chorus.mssante.fr/choisy-cliniques.mssante.fr/chmayotte.mssante.fr/ch-larochelle.mssante.fr/ch-labasseterre.mssante.fr/chgeront-gpe.mssante.fr/chd-vendee.mssante.fr/ch-dax.mssante.fr/chba.mssante.fr/cgm.mssante.fr/aura.mssante.fr/aphp.mssante.fr/#</t>
  </si>
  <si>
    <t>sage-femme.mssante.fr/pro.mssante.fr/pharmacien.mssante.fr/medecin.mssante.fr/masseur-kinesitherapeute.mssante.fr/lifen.mssante.fr/interop-mssante.apicrypt.org/infirmier.mssante.fr/groupe-courlancy.mssante.fr/godinot.mssante.fr/ght974.mssante.fr/chu-rouen.mssante.fr/chu-reims.mssante.fr/chu-poitiers.mssante.fr/chu-nantes.mssante.fr/chu-amiens.mssante.fr/ch-troyes.mssante.fr/ch-stbrieuc.mssante.fr/ch-laon.mssante.fr/chirurgien-dentiste.mssante.fr/ch-epernay.mssante.fr/cgm.mssante.fr/aura.mssante.fr/#</t>
  </si>
  <si>
    <t>sos-medecins.mssante.fr/ramsaygds.mssante.fr/pro.mssante.fr/paca.mssante.fr/orthophoniste.mssante.fr/msa.mssante.fr/medistory.mssante.fr/medecin.mssante.fr/masseur-kinesitherapeute.mssante.fr/lifen.mssante.fr/lhopitalnordouest.mssante.fr/interop-mssante.apicrypt.org/infirmier.oc.mssante.fr/infirmier.mssante.fr/icloire.aura.mssante.fr/hopital-saint-joseph.mssante.fr/ght974.mssante.fr/for.mssante.fr/ch-valence.aura.mssante.fr/chuse.mssante.fr/chuse.aura.mssante.fr/chu-nimes.mssante.fr/chu-nice.mssante.fr/chu-brest.mssante.fr/chu-besancon.mssante.fr/ch-stamand.mssante.fr/chorus.mssante.fr/ch-moulins-yzeure.mssante.fr/chirurgien-dentiste.mssante.fr/chba.mssante.fr/cgm.mssante.fr/aura.mssante.fr/#</t>
  </si>
  <si>
    <t>sage-femme.mssante.fr/ramsaygds.mssante.fr/pro.mssante.fr/medecin.mssante.fr/masseur-kinesitherapeute.mssante.fr/lifen.mssante.fr/interop-mssante.apicrypt.org/infirmier.mssante.fr/hopital-saint-joseph.mssante.fr/for.mssante.fr/esante-bfc.mssante.fr/chu-dijon.mssante.fr/chu-besancon.mssante.fr/chr-orleans.mssante.fr/ch-peronne.mssante.fr/chorus.mssante.fr/ch-moulins-yzeure.mssante.fr/ch-montlucon.mssante.fr/ch-langres.mssante.fr/chicas-gap.mssante.fr/ch-chalon71.mssante.fr/cgm.mssante.fr/cgfl.mssante.fr/aura.mssante.fr/apf.bfc.mssante.fr/#</t>
  </si>
  <si>
    <t>pro.mssante.fr/pharmacien.mssante.fr/paca.mssante.fr/medecin.mssante.fr/lifen.mssante.fr/interop-mssante.apicrypt.org/infirmier.mssante.fr/gustaveroussy.mssante.fr/ghsif.mssante.fr/ghpsj.mssante.fr/emeraude58.mssante.fr/chu-tours.mssante.fr/chu-rouen.mssante.fr/chu-martinique.mssante.fr/chirurgien-dentiste.mssante.fr/ch-erstein.mssante.fr/cgm.mssante.fr/cem.mssante.fr/cal.mssante.fr/aura.mssante.fr/aphp.mssante.fr</t>
  </si>
  <si>
    <t>vbr-sudeure.mssante.fr/orpea.mssante.fr/masseur-kinesitherapeute.mssante.fr/infirmier.mssante.fr</t>
  </si>
  <si>
    <t>sage-femme.mssante.fr/ramsaygds.mssante.fr/pro.mssante.fr/paca.mssante.fr/medecin.mssante.fr/lifen.mssante.fr/interop-mssante.apicrypt.org/infirmier.mssante.fr/hopital-saint-joseph.mssante.fr/hopital-europeen.mssante.fr/cgm.mssante.fr/bouchard.elsan.mssante.fr/#</t>
  </si>
  <si>
    <t>vivalto-sante.mssante.fr/vbr-sudeure.mssante.fr/pharmacien.mssante.fr/medecin.mssante.fr/masseur-kinesitherapeute.mssante.fr/lifen.mssante.fr/interop-mssante.apicrypt.org/clinique-pasteur.mssante.fr/ch-lerouvray.mssante.fr</t>
  </si>
  <si>
    <t>sage-femme.mssante.fr/pro.oc.mssante.fr/pro.mssante.fr/oc-sante.mssante.fr/medecin.oc.mssante.fr/medecin.mssante.fr/lifen.mssante.fr/interop-mssante.apicrypt.org/infirmier.mssante.fr/clinique-clementville.mssante.fr/chu-nimes.mssante.fr/chu-montpellier.mssante.fr/cgm.mssante.fr/aura.mssante.fr</t>
  </si>
  <si>
    <t>ramsaygds.mssante.fr/medecin.mssante.fr/lifen.mssante.fr/infirmier.mssante.fr/immed01.aura.mssante.fr/aura.mssante.fr</t>
  </si>
  <si>
    <t>pro.mssante.fr/medecin.mssante.fr/cvl.mssante.fr/cliniquedelaborde.mssante.fr</t>
  </si>
  <si>
    <t>sage-femme.mssante.fr/pssl.mssante.fr/pro.mssante.fr/medecin.mssante.fr/lifen.mssante.fr/interop-mssante.apicrypt.org/infirmier.mssante.fr/esantepdl.mssante.fr/clinique-anjou.mssante.fr/chu-tours.mssante.fr/ch-hautanjou.mssante.fr/ch-compiegnenoyon.mssante.fr/ch-cholet.mssante.fr/cgm.mssante.fr</t>
  </si>
  <si>
    <t>ramsaygds.mssante.fr/pro.mssante.fr/paca.mssante.fr/infirmier.mssante.fr/#</t>
  </si>
  <si>
    <t>COMPAGNIE GENERALE DE SANTE/MIPIH/MAILIZ/@</t>
  </si>
  <si>
    <t>pro.mssante.fr/na.mssante.fr/medecin.mssante.fr/infirmier.mssante.fr/clinique-de-la-tour.mssante.fr/cliniquedelatour-had.mssante.fr/ch-agen-nerac.mssante.fr/ch3ilets.mssante.fr</t>
  </si>
  <si>
    <t>paca.mssante.fr/medecin.mssante.fr/inicea.mssante.fr/infirmier.mssante.fr</t>
  </si>
  <si>
    <t>medecin.mssante.fr/lifen.mssante.fr/chmayotte.mssante.fr/cgm.mssante.fr/almaviva-sante.mssante.fr</t>
  </si>
  <si>
    <t>sage-femme.mssante.fr/pro.mssante.fr/pharmacien.mssante.fr/lifen.mssante.fr/infirmier.mssante.fr/groupesaintgatien.mssante.fr/cliniquedetournan.mssante.fr/aura.mssante.fr</t>
  </si>
  <si>
    <t>ramsaygds.mssante.fr/infirmier.mssante.fr/chu-rennes.mssante.fr/bretagne.mssante.fr</t>
  </si>
  <si>
    <t>COMPAGNIE GENERALE DE SANTE/MAILIZ/CHRU DE RENNES/GCS ESANTE BRETAGNE</t>
  </si>
  <si>
    <t>ramsaygds.mssante.fr/pro.mssante.fr/medecin.mssante.fr/infirmier.mssante.fr/easycrypt.mssante.fr/dieteticien.oc.mssante.fr/chu-montpellier.mssante.fr</t>
  </si>
  <si>
    <t>orpea.mssante.fr/medecin.oc.mssante.fr/medecin.mssante.fr/#</t>
  </si>
  <si>
    <t>orpea.mssante.fr/lifen.mssante.fr/interop-mssante.apicrypt.org/infirmier.mssante.fr/cgm.mssante.fr</t>
  </si>
  <si>
    <t>sage-femme.mssante.fr/pro.mssante.fr/medecin.mssante.fr/lifen.mssante.fr/interop-mssante.apicrypt.org/infirmier.mssante.fr/hopitalprive-guillaumedevarye.elsan.mssante.fr/ch-chalon71.mssante.fr/cgm.mssante.fr/aura.mssante.fr/#</t>
  </si>
  <si>
    <t>ramsaygds.mssante.fr/pro.mssante.fr/medecin.mssante.fr/lifen.mssante.fr/hpsj.mssante.fr/ghpsj.mssante.fr/cgm.mssante.fr/aura.mssante.fr/ahparis.mssante.fr</t>
  </si>
  <si>
    <t>ramsaygds.mssante.fr/medecin.mssante.fr/lifen.mssante.fr/chu-montpellier.mssante.fr/cgm.mssante.fr</t>
  </si>
  <si>
    <t>medecin.mssante.fr/masseur-kinesitherapeute.mssante.fr/lifen.mssante.fr/korian.mssante.fr/inicea.mssante.fr/infirmier.mssante.fr/ch-cholet.mssante.fr/aura.mssante.fr</t>
  </si>
  <si>
    <t>LIFEN/MIPIH/ENOVACOM/MAILIZ/CH DE CHOLET/GCS SARA</t>
  </si>
  <si>
    <t>pro.mssante.fr/paca.mssante.fr/medecin.mssante.fr/lifen.mssante.fr/infirmier.mssante.fr/hp-lacasamance.mssante.fr/hopital-saint-joseph.mssante.fr/hopital-europeen.mssante.fr/chu-besancon.mssante.fr/cgm.mssante.fr/aura.mssante.fr/arspaca.mssante.fr</t>
  </si>
  <si>
    <t>pro.mssante.fr/phoceannesud.mssante.fr/paca.mssante.fr/medecin.mssante.fr/lifen.mssante.fr</t>
  </si>
  <si>
    <t>oi.mssante.fr/medecin.mssante.fr/glf.mssante.fr/cgm.mssante.fr</t>
  </si>
  <si>
    <t>pro.mssante.fr/orpea.mssante.fr/medecin.mssante.fr/lifen.mssante.fr/interop-mssante.apicrypt.org/infirmier.mssante.fr/cgm.mssante.fr/bretagne.mssante.fr</t>
  </si>
  <si>
    <t>pro.mssante.fr/oi.mssante.fr/masseur-kinesitherapeute.mssante.fr/lifen.mssante.fr/glf.mssante.fr/aura.mssante.fr</t>
  </si>
  <si>
    <t>infirmier.mssante.fr/glf.mssante.fr/cgm.mssante.fr</t>
  </si>
  <si>
    <t>pro.oc.mssante.fr/pro.mssante.fr/pharmacien.oc.mssante.fr/orpea.mssante.fr/medimail.mssante.fr/medecin.oc.mssante.fr/medecin.mssante.fr/medecin.mp.mssante.fr/lifen.mssante.fr/infirmier.oc.mssante.fr/clinique-marigny.mssante.fr/ch-marchant.mssante.fr/cgm.mssante.fr</t>
  </si>
  <si>
    <t>ramsaygds.mssante.fr/pro.mssante.fr/infirmier.mssante.fr/hopital-nord-92.mssante.fr/fsef.mssante.fr/ch-dole.mssante.fr/aura.mssante.fr</t>
  </si>
  <si>
    <t>na.mssante.fr/fsef.mssante.fr/ch-mdm.mssante.fr/aquitaine.mssante.fr</t>
  </si>
  <si>
    <t>FSEF/CH DE MONT DE MARSAN/GRADES ESEA NOUVELLE-AQUITAINE</t>
  </si>
  <si>
    <t>ramsaygds.mssante.fr/pro.mssante.fr/paca.mssante.fr/medecin.mssante.fr/lifen.mssante.fr/lbm-cliniquebonneveine.mssante.fr/infirmier.mssante.fr/hp-lacasamance.mssante.fr/hopital-saint-joseph.mssante.fr/hopital-europeen.mssante.fr/cliniquebonneveine.mssante.fr/ch-aix.mssante.fr/cgm.mssante.fr/#</t>
  </si>
  <si>
    <t>pro.mssante.fr/mutualite-loire.aura.mssante.fr/mutualite-loire-7c.aura.mssante.fr/medecin.mssante.fr/lifen.mssante.fr/interop-mssante.apicrypt.org/infirmier.mssante.fr/ch-vienne.mssante.fr/chu-besancon.mssante.fr/chicas-gap.mssante.fr/cgm.mssante.fr/aura.mssante.fr/aesiosante.aura.mssante.fr</t>
  </si>
  <si>
    <t>ramsaygds.mssante.fr/medecin.oc.mssante.fr/medecin.mssante.fr/infirmier.mssante.fr/chu-montpellier.mssante.fr/cgm.mssante.fr</t>
  </si>
  <si>
    <t>pro.oc.mssante.fr/medecin.oc.mssante.fr/medecin.mssante.fr/medecin.mp.mssante.fr/lerefugeprotestant.mssante.fr/johnbost.mssante.fr/cgm.mssante.fr/aura.mssante.fr</t>
  </si>
  <si>
    <t>rhonedurance.elsan.mssante.fr/ramsaygds.mssante.fr/pro.mssante.fr/medecin.mssante.fr/lifen.mssante.fr/interop-mssante.apicrypt.org/infirmier.mssante.fr/chu-nimes.mssante.fr/ch-cannes.mssante.fr/ch-beziers.mssante.fr/ch-ales.mssante.fr/cgm.mssante.fr/aura.mssante.fr</t>
  </si>
  <si>
    <t>pro.oc.mssante.fr/paca.mssante.fr/medecin.mssante.fr/infirmier.mssante.fr/ch-chartres.mssante.fr/ch-briey.mssante.fr/cgm.mssante.fr/#</t>
  </si>
  <si>
    <t>saintdo.mssante.fr/na.mssante.fr/lifen.mssante.fr/chu-nice.mssante.fr</t>
  </si>
  <si>
    <t>MIPIH/GRADES ESEA NOUVELLE-AQUITAINE/LIFEN/CHU DE NICE</t>
  </si>
  <si>
    <t>pro.mssante.fr/na.mssante.fr/medecin.mssante.fr/lifen.mssante.fr/interop-mssante.apicrypt.org/infirmier.mssante.fr/csa33.mssante.fr/chu-rouen.mssante.fr/cgm.mssante.fr/aquitaine.mssante.fr</t>
  </si>
  <si>
    <t>medecin.mssante.fr/masseur-kinesitherapeute.mssante.fr/lifen.mssante.fr/interop-mssante.apicrypt.org/infirmier.mssante.fr/ghsv.mssante.fr</t>
  </si>
  <si>
    <t>ramsaygds.mssante.fr/medecin.oc.mssante.fr/medecin.mssante.fr/lifen.mssante.fr/interop-mssante.apicrypt.org/infirmier.oc.mssante.fr/infirmier.mssante.fr/cl-stella.mssante.fr/cgm.mssante.fr</t>
  </si>
  <si>
    <t>sage-femme.mssante.fr/pro.mssante.fr/medecin.mssante.fr/lifen.mssante.fr/infirmier.mssante.fr/cliniquetousvents.mssante.fr</t>
  </si>
  <si>
    <t>medecin.mssante.fr/masseur-kinesitherapeute.mssante.fr/lifen.mssante.fr/interop-mssante.apicrypt.org/infirmier.mssante.fr/clinique-velpeau.mssante.fr/cgm.mssante.fr/aura.mssante.fr</t>
  </si>
  <si>
    <t>ramsaygds.mssante.fr/paca.mssante.fr/medecin.mssante.fr/infirmier.mssante.fr/hopital-saint-joseph.mssante.fr/cgm.mssante.fr</t>
  </si>
  <si>
    <t>pro.mssante.fr/medecin.oc.mssante.fr/medecin.mssante.fr/medecin.mp.mssante.fr/lifen.mssante.fr/interop-mssante.apicrypt.org/elsanoccitanie.mssante.fr/cgm.mssante.fr/5-sante.mssante.fr</t>
  </si>
  <si>
    <t>pc.mssante.fr/na.mssante.fr/medecin.mssante.fr/lna-sante.mssante.fr/lifen.mssante.fr/ghnv.mssante.fr/chu-poitiers.mssante.fr/cgm.mssante.fr/aura.mssante.fr</t>
  </si>
  <si>
    <t>pro.mssante.fr/masseur-kinesitherapeute.mssante.fr/btprms.mssante.fr</t>
  </si>
  <si>
    <t>MAILIZ/LIFEN/GCS E-SANTE PAYS DE LA LOIRE/GCS SARA</t>
  </si>
  <si>
    <t>pro.mssante.fr/pharmacien.mssante.fr/medecin.mssante.fr/masseur-kinesitherapeute.mssante.fr/crfmolini.mssante.fr/bretagne.mssante.fr</t>
  </si>
  <si>
    <t>lifen.mssante.fr/korian.mssante.fr/inicea.mssante.fr/ch-cholet.mssante.fr/aura.mssante.fr</t>
  </si>
  <si>
    <t>LIFEN/MIPIH/ENOVACOM/CH DE CHOLET/GCS SARA</t>
  </si>
  <si>
    <t>umt-terresdoc.mssante.fr/pro.mssante.fr/interop-mssante.apicrypt.org/infirmier.mssante.fr</t>
  </si>
  <si>
    <t>pro.mssante.fr/pharmacien.mssante.fr/medecin.mssante.fr/masseur-kinesitherapeute.mssante.fr/lifen.mssante.fr/infirmier.mssante.fr/fhm.mssante.fr/chu-rouen.mssante.fr/chi-elbeuf-louviers.mssante.fr/chb.mssante.fr/aura.mssante.fr</t>
  </si>
  <si>
    <t>ugecamaq.mssante.fr/pro.mssante.fr/masseur-kinesitherapeute.mssante.fr</t>
  </si>
  <si>
    <t>vyv3.mssante.fr/pro.oc.mssante.fr/pole-sthelier.mssante.fr/orthophoniste.mssante.fr/medecin.oc.mssante.fr/medecin.mssante.fr/lifen.mssante.fr/interop-mssante.apicrypt.org/infirmier.mssante.fr/ghbs.mssante.fr/chu-rennes.mssante.fr/chu-montpellier.mssante.fr/chbs.mssante.fr/bretagne.mssante.fr/aura.mssante.fr</t>
  </si>
  <si>
    <t>steer972.mssante.fr/chu-martinique.mssante.fr/ch-embrun.mssante.fr/cgm.mssante.fr</t>
  </si>
  <si>
    <t>MAILIZ/LIFEN/ADISTA/CH D'AGEN</t>
  </si>
  <si>
    <t>ramsaygds.mssante.fr/pro.mssante.fr/medecin.mssante.fr/gh70.mssante.fr/fondation-arcenciel.mssante.fr/chu-besancon.mssante.fr/cdstilleroyes.mssante.fr</t>
  </si>
  <si>
    <t>crf.mssante.fr</t>
  </si>
  <si>
    <t>590000675</t>
  </si>
  <si>
    <t>pro.mssante.fr/pc.mssante.fr/medecin.mssante.fr/masseur-kinesitherapeute.mssante.fr/lifen.mssante.fr/interop-mssante.apicrypt.org/infirmier.mssante.fr/fondation-hopale.mssante.fr/chu-martinique.mssante.fr/chu-amiens.mssante.fr/cgm.mssante.fr/aura.mssante.fr</t>
  </si>
  <si>
    <t>pro.mssante.fr/medecin.mssante.fr/masseur-kinesitherapeute.mssante.fr/lifen.mssante.fr/chi-fsr.mssante.fr/aura.mssante.fr/ajl.asso.mssante.fr</t>
  </si>
  <si>
    <t>ramsaygds.mssante.fr/medecin.mssante.fr/lifen.mssante.fr/infirmier.mssante.fr/enovacom.mssante.fr</t>
  </si>
  <si>
    <t>COMPAGNIE GENERALE DE SANTE/LIFEN/MAILIZ/ENOVACOM</t>
  </si>
  <si>
    <t>pharmacien.mssante.fr/medecin.mssante.fr/lifen.mssante.fr/interop-mssante.apicrypt.org/infirmier.mssante.fr/epsm-marne.mssante.fr/chu-reims.mssante.fr/ch-redon.mssante.fr/ch-epernay.mssante.fr/ch-compiegnenoyon.mssante.fr/cgm.mssante.fr/aura.mssante.fr</t>
  </si>
  <si>
    <t>ramsaygds.mssante.fr/paca.mssante.fr/medecin.mssante.fr/infirmier.mssante.fr/hopital-saint-joseph.mssante.fr/hopital-europeen.mssante.fr</t>
  </si>
  <si>
    <t>COMPAGNIE GENERALE DE SANTE/MIPIH/MAILIZ/HOPITAL SAINT JOSEPH/HOPITAL EUROPEEN</t>
  </si>
  <si>
    <t>masseur-kinesitherapeute.mssante.fr/infirmier.mssante.fr/fondation-hopale.mssante.fr/cliniquedesacacias.mssante.fr</t>
  </si>
  <si>
    <t>MAILIZ/FONDATION HOPALE/ENOVACOM</t>
  </si>
  <si>
    <t>masseur-kinesitherapeute.mssante.fr/easycrypt.mssante.fr</t>
  </si>
  <si>
    <t>zenidoc.mssante.fr/ramsaygds.mssante.fr/medecin.mssante.fr/masseur-kinesitherapeute.mssante.fr/lifen.mssante.fr/interop-mssante.apicrypt.org/infirmier.mssante.fr/ghicl.mssante.fr/clinique-mitterie.mssante.fr/chu-rouen.mssante.fr/chu-nantes.mssante.fr/ch-perigueux.mssante.fr/ch-lens.mssante.fr/chirurgien-dentiste.mssante.fr/chba.mssante.fr/cgm.mssante.fr/bretagne.mssante.fr/aura.mssante.fr/ahnac.mssante.fr/#</t>
  </si>
  <si>
    <t>sos-medecins.mssante.fr/sage-femme.mssante.fr/pro.mssante.fr/pc.mssante.fr/medecin.mssante.fr/lifen.mssante.fr/interop-mssante.apicrypt.org/infirmier.mssante.fr/imm.mssante.fr/hpsj.mssante.fr/ghu-paris.mssante.fr/ghsif.mssante.fr/ghpsj.mssante.fr/ghne.mssante.fr/for.mssante.fr/chu-martinique.mssante.fr/ch-sudessonne.mssante.fr/chr-orleans.mssante.fr/chrds.mssante.fr/chirurgien-dentiste.mssante.fr/ch-cholet.mssante.fr/cgm.mssante.fr/aura.mssante.fr/aphp.mssante.fr/#</t>
  </si>
  <si>
    <t>udsma.tm.mssante.fr/pro.oc.mssante.fr/oc.mssante.fr/infirmier.oc.mssante.fr</t>
  </si>
  <si>
    <t>pro.mssante.fr/infirmier.mssante.fr/haddecorse.mssante.fr/bretagne.mssante.fr</t>
  </si>
  <si>
    <t>sage-femme.mssante.fr/korian.mssante.fr/interop-mssante.apicrypt.org/inicea.mssante.fr/infirmier.mssante.fr/cgm.mssante.fr/#</t>
  </si>
  <si>
    <t>rifhop.mssante.fr/pro.mssante.fr/medecin.mssante.fr/lifen.mssante.fr/infirmier.mssante.fr/ght-novo.mssante.fr/fondation-santeservice.mssante.fr/cgm.mssante.fr/aura.mssante.fr</t>
  </si>
  <si>
    <t>pro.mssante.fr/medecin.mssante.fr/epsve.mssante.fr/elan-retrouve.mssante.fr/#</t>
  </si>
  <si>
    <t>MAILIZ/EPSVE/HDJ INSTITUT PAUL SIVADON/@</t>
  </si>
  <si>
    <t>medecin.mssante.fr/chpo.aura.mssante.fr/chlatourdupin.aura.mssante.fr/cgm.mssante.fr/aura.mssante.fr</t>
  </si>
  <si>
    <t>sage-femme.mssante.fr/pro.mssante.fr/moselle.mssante.fr/medecin.mssante.fr/lifen.mssante.fr/interop-mssante.apicrypt.org/infirmier.mssante.fr/hccb.elsan.mssante.fr/chr-metz-thionville.mssante.fr/cgm.mssante.fr</t>
  </si>
  <si>
    <t>orpea.mssante.fr/medecin.mssante.fr/interop-mssante.apicrypt.org/cgm.mssante.fr/aura.mssante.fr</t>
  </si>
  <si>
    <t>sage-femme.mssante.fr/pro.mssante.fr/orpea.mssante.fr/medecin.mssante.fr/masseur-kinesitherapeute.mssante.fr/lifen.mssante.fr/lhopitalnordouest.mssante.fr/interop-mssante.apicrypt.org/infirmier.mssante.fr/ch-vienne.mssante.fr/chu-tours.mssante.fr/chu-rouen.mssante.fr/chu-poitiers.mssante.fr/chu-nimes.mssante.fr/chu-lyon.aura.mssante.fr/chu-dijon.mssante.fr/ch-cholet.mssante.fr/cgm.mssante.fr/aura.mssante.fr</t>
  </si>
  <si>
    <t>polepediatrique.mssante.fr/pediatrie-chulenval-nice.mssante.fr/oi.mssante.fr/masseur-kinesitherapeute.mssante.fr/lifen.mssante.fr/lenval.mssante.fr/aura.mssante.fr/asfa.mssante.fr</t>
  </si>
  <si>
    <t>sante-martinique.mssante.fr/pro.mssante.fr/medecin.mssante.fr/masseur-kinesitherapeute.mssante.fr/ch3ilets.mssante.fr/cgm.mssante.fr</t>
  </si>
  <si>
    <t>pro.mssante.fr/medecin.mssante.fr/masseur-kinesitherapeute.mssante.fr/lifen.mssante.fr/inicea.mssante.fr/infirmier.mssante.fr/hopitaux-plaisir.mssante.fr/hopital-levesinet.mssante.fr/aura.mssante.fr/#</t>
  </si>
  <si>
    <t>ssa.mssante.fr/pro.mssante.fr/medecin.oc.mssante.fr/medecin.mssante.fr/lifen.mssante.fr/interop-mssante.apicrypt.org/infirmier.mssante.fr/ch-vienne.mssante.fr/chu-rouen.mssante.fr/chu-nice.mssante.fr/chu-martinique.mssante.fr/chu-lyon.aura.mssante.fr/ch-lemans.mssante.fr/chirurgien-dentiste.mssante.fr/chba.mssante.fr/cgm.mssante.fr/aura.mssante.fr/aphp.mssante.fr/#</t>
  </si>
  <si>
    <t>sage-femme.oc.mssante.fr/sage-femme.mssante.fr/ramsaygds.mssante.fr/pro.oc.mssante.fr/pro.mssante.fr/medecin.mssante.fr/masseur-kinesitherapeute.mssante.fr/lifen.mssante.fr/interop-mssante.apicrypt.org/infirmier.mssante.fr/ihfb.mssante.fr/hpsj.mssante.fr/hopital-foch.mssante.fr/hopital-europeen.mssante.fr/ght-novo.mssante.fr/ghpsj.mssante.fr/ghbs.mssante.fr/for.mssante.fr/foch.mssante.fr/chu-tours.mssante.fr/chu-rouen.mssante.fr/chu-nantes.mssante.fr/chba.mssante.fr/cgm.mssante.fr/aura.mssante.fr/aphp.mssante.fr/#</t>
  </si>
  <si>
    <t>lifen.mssante.fr/interop-mssante.apicrypt.org/infirmier.mssante.fr/ght85.mssante.fr/esantepdl.mssante.fr</t>
  </si>
  <si>
    <t>pro.mssante.fr/ars.occitanie.mssante.fr</t>
  </si>
  <si>
    <t>technipath.aura.mssante.fr/pro.mssante.fr/pharmacien.mssante.fr/orthophoniste.mssante.fr/medecin.mssante.fr/masseur-kinesitherapeute.mssante.fr/lifen.mssante.fr/interop-mssante.apicrypt.org/infirmier.mssante.fr/hpsj.mssante.fr/hno.mssante.fr/ch-vienne.mssante.fr/chu-nice.mssante.fr/chu-lyon.aura.mssante.fr/chu-dijon.mssante.fr/chu-besancon.mssante.fr/ch-st-cyr69.mssante.fr/chicreteil.mssante.fr/chba.mssante.fr/cgm.mssante.fr/aura.mssante.fr/aphp.mssante.fr/#</t>
  </si>
  <si>
    <t>ssa.mssante.fr/medecin.mssante.fr/lifen.mssante.fr/interop-mssante.apicrypt.org/infirmier.mssante.fr/ch-vienne.mssante.fr/chu-montpellier.mssante.fr/chu-martinique.mssante.fr/chu-lyon.aura.mssante.fr/cgm.mssante.fr/aura.mssante.fr</t>
  </si>
  <si>
    <t>ramsaygds.mssante.fr/pro.mssante.fr/medecin.mssante.fr/lifen.mssante.fr/hpel.aura.mssante.fr/ch-vienne.mssante.fr/cgm.mssante.fr/aura.mssante.fr</t>
  </si>
  <si>
    <t>sage-femme.mssante.fr/ramsaygds.mssante.fr/pro.mssante.fr/oi.mssante.fr/medecin.mssante.fr/lifen.mssante.fr/interop-mssante.apicrypt.org/infirmier.mssante.fr/chu-rouen.mssante.fr/chu-nantes.mssante.fr/ch-saumur.mssante.fr/ch-eygurande.mssante.fr/ch-cotentin.mssante.fr/cgm.mssante.fr/aura.mssante.fr</t>
  </si>
  <si>
    <t>softwaymedical.mssante.fr/ramsaygds.mssante.fr/pro.mssante.fr/medecin.mssante.fr/lifen.mssante.fr/interop-mssante.apicrypt.org/infirmier.mssante.fr/ghsif.mssante.fr/cgm.mssante.fr/#</t>
  </si>
  <si>
    <t>pro.mssante.fr/medecin.mssante.fr/lifen.mssante.fr/interop-mssante.apicrypt.org/infirmier.mssante.fr/hospigrandouest.mssante.fr/ghbs.mssante.fr/ch-stbrieuc.mssante.fr/ch-centre-bretagne.mssante.fr/cgm.mssante.fr/bretagne.mssante.fr/aura.mssante.fr</t>
  </si>
  <si>
    <t>ramsaygds.mssante.fr/pro.mssante.fr/medecin.mssante.fr/lifen.mssante.fr/interop-mssante.apicrypt.org/infirmier.mssante.fr/chu-montpellier.mssante.fr/cgm.mssante.fr/aura.mssante.fr</t>
  </si>
  <si>
    <t>medecin.mssante.fr/interop-mssante.apicrypt.org/hpnl.elsan.mssante.fr/chr-metz-thionville.mssante.fr</t>
  </si>
  <si>
    <t>ramsaygds.mssante.fr/pro.mssante.fr/medecin.mssante.fr/masseur-kinesitherapeute.mssante.fr/lifen.mssante.fr/infirmier.mssante.fr/cypath.aura.mssante.fr/chu-besancon.mssante.fr/chr-metz-thionville.mssante.fr/cgm.mssante.fr/cgfl.mssante.fr/aura.mssante.fr/aphp.mssante.fr</t>
  </si>
  <si>
    <t>pro.mssante.fr/pc.mssante.fr/lifen.mssante.fr/infirmier.mssante.fr/ght972-ch-saint-esprit.mssante.fr/ch-saint-esprit.mssante.fr/cgm.mssante.fr/#</t>
  </si>
  <si>
    <t>pro.oc.mssante.fr/pro.mssante.fr/pole-sante-moselle.mssante.fr/masseur-kinesitherapeute.mssante.fr/infirmier.mssante.fr/#</t>
  </si>
  <si>
    <t>MIPIH/POLE SANTE MOSELLE/MAILIZ/@</t>
  </si>
  <si>
    <t>pro.mssante.fr/pc.mssante.fr/na.mssante.fr/medecin.mssante.fr/lifen.mssante.fr/interop-mssante.apicrypt.org/infirmier.mssante.fr/chu-bordeaux.mssante.fr/cgm.mssante.fr/aura.mssante.fr/aquitaine.mssante.fr</t>
  </si>
  <si>
    <t>masseur-kinesitherapeute.mssante.fr/infirmier.mssante.fr/aphp.mssante.fr</t>
  </si>
  <si>
    <t>ramsaygds.mssante.fr/pro.mssante.fr/pc.mssante.fr/paca.mssante.fr/medecin.mssante.fr/lifen.mssante.fr/interop-mssante.apicrypt.org/infirmier.mssante.fr/clinique-sainte-marguerite.mssante.fr/clinique-atlantique.mssante.fr/cgm.mssante.fr/aura.mssante.fr/#</t>
  </si>
  <si>
    <t>paca.mssante.fr/medimail.mssante.fr/lifen.mssante.fr/infirmier.mssante.fr/hsa.elsan.mssante.fr/had.sta.mssante.fr/hadsaintantoine.mssante.fr/ch-draguignan.mssante.fr</t>
  </si>
  <si>
    <t>LIFEN/MAILIZ/ELSAN/MIPIH/CH DE LA DRACENIE</t>
  </si>
  <si>
    <t>sage-femme.mssante.fr/ramsaygds.mssante.fr/pro.mssante.fr/pharmacien.mssante.fr/paliped.mssante.fr/medecin.mssante.fr/lifen.mssante.fr/interop-mssante.apicrypt.org/infirmier.mssante.fr/imm.mssante.fr/ghpsj.mssante.fr/chu-tours.mssante.fr/chu-montpellier.mssante.fr/chu-martinique.mssante.fr/chicreteil.mssante.fr/ch-cotentin.mssante.fr/ch-bry.mssante.fr/cgm.mssante.fr/bluets.mssante.fr/aura.mssante.fr/aphp.mssante.fr</t>
  </si>
  <si>
    <t>ssa.mssante.fr/sinoue.mssante.fr/sage-femme.mssante.fr/ramsaygds.mssante.fr/pro.mssante.fr/medecin.mssante.fr/masseur-kinesitherapeute.mssante.fr/lifen.mssante.fr/interop-mssante.apicrypt.org/infirmier.mssante.fr/ihfb.mssante.fr/hpsj.mssante.fr/ght85.mssante.fr/ghsif.mssante.fr/ghpsj.mssante.fr/ghbs.mssante.fr/for.mssante.fr/ch-vitre.mssante.fr/chu-poitiers.mssante.fr/chu-limoges.mssante.fr/ch-sudessonne.mssante.fr/chorus.mssante.fr/ch-lemans.mssante.fr/chirurgien-dentiste.mssante.fr/cgm.mssante.fr/cgfl.mssante.fr/aura.mssante.fr/aphp.mssante.fr/ahparis.mssante.fr/#</t>
  </si>
  <si>
    <t>sage-femme.mssante.fr/ramsaygds.mssante.fr/pro.mssante.fr/medecin.mssante.fr/lifen.mssante.fr/interop-mssante.apicrypt.org/infirmier.mssante.fr/ihfb.mssante.fr/ghpsj.mssante.fr/for.mssante.fr/chu-rouen.mssante.fr/chu-reims.mssante.fr/chi-elbeuf-louviers.mssante.fr/ch-angouleme.mssante.fr/cgm.mssante.fr/aura.mssante.fr/aphp.mssante.fr/#</t>
  </si>
  <si>
    <t>ssa.mssante.fr/sage-femme.mssante.fr/ramsaygds.mssante.fr/pro.mssante.fr/pharmacien.mssante.fr/medecin.mssante.fr/masseur-kinesitherapeute.mssante.fr/lifen.mssante.fr/interop-mssante.apicrypt.org/infirmier.mssante.fr/imm.mssante.fr/ihfb.mssante.fr/hpsj.mssante.fr/ghu-paris.mssante.fr/ghpsj.mssante.fr/ghbs.mssante.fr/for.mssante.fr/epsve.mssante.fr/chu-rouen.mssante.fr/chu-poitiers.mssante.fr/chu-montpellier.mssante.fr/ch-sudessonne.mssante.fr/ch-stdenis.mssante.fr/ch-cornouaille.mssante.fr/ch-colmar.mssante.fr/ch-angouleme.mssante.fr/cgm.mssante.fr/bretagne.mssante.fr/aura.mssante.fr/aphp.mssante.fr/#</t>
  </si>
  <si>
    <t>sage-femme.mssante.fr/pro.mssante.fr/prevaly.mssante.fr/pharmacien.mssante.fr/medecin.mssante.fr/lifen.mssante.fr/interop-mssante.apicrypt.org/infirmier.mssante.fr/imm.mssante.fr/ch-sudessonne.mssante.fr/ch-lemans.mssante.fr/cgm.mssante.fr/aura.mssante.fr/aphp.mssante.fr/#</t>
  </si>
  <si>
    <t>ssa.mssante.fr/sos-medecins.mssante.fr/sage-femme.mssante.fr/ramsaygds.mssante.fr/pro.mssante.fr/pharmacien.mssante.fr/orthophoniste.mssante.fr/orpea.mssante.fr/oi.mssante.fr/medecin.oc.mssante.fr/medecin.mssante.fr/masseur-kinesitherapeute.mssante.fr/lifen.mssante.fr/lesabondances.mssante.fr/interop-mssante.apicrypt.org/infirmier.mssante.fr/ihfb.mssante.fr/hpsj.mssante.fr/ghu-paris.mssante.fr/ght-novo.mssante.fr/ghpsj.mssante.fr/for.mssante.fr/diaverum.mssante.fr/ch-vitre.mssante.fr/chu-tours.mssante.fr/chu-rouen.mssante.fr/chu-rennes.mssante.fr/chu-poitiers.mssante.fr/chu-montpellier.mssante.fr/chu-besancon.mssante.fr/ch-sudessonne.mssante.fr/chorus.mssante.fr/ch-morlaix.mssante.fr/ch-lvo.mssante.fr/ch-larochelle.mssante.fr/chiv.mssante.fr/chirurgien-dentiste.mssante.fr/chicreteil.mssante.fr/ch-compiegnenoyon.mssante.fr/ch-bry.mssante.fr/cgm.mssante.fr/aura.mssante.fr/aphp.mssante.fr/ahparis.mssante.fr/#</t>
  </si>
  <si>
    <t>pro.mssante.fr/pedicure-podologue.mssante.fr/medecin.mssante.fr/masseur-kinesitherapeute.mssante.fr/lifen.mssante.fr/infirmier.mssante.fr/chu-nice.mssante.fr/chirurgien-dentiste.mssante.fr/ch-bry.mssante.fr/aura.mssante.fr/aphp.mssante.fr</t>
  </si>
  <si>
    <t>sage-femme.mssante.fr/ramsaygds.mssante.fr/pro.mssante.fr/medecin.mssante.fr/masseur-kinesitherapeute.mssante.fr/lifen.mssante.fr/interop-mssante.apicrypt.org/infirmier.mssante.fr/ght-novo.mssante.fr/ghpsj.mssante.fr/for.mssante.fr/epsve.mssante.fr/eps-etampes.mssante.fr/chrds.mssante.fr/chmayotte.mssante.fr/chirurgien-dentiste.mssante.fr/cgm.mssante.fr/aura.mssante.fr/aphp.mssante.fr/#</t>
  </si>
  <si>
    <t>ramsaygds.mssante.fr/medecin.mssante.fr/lifen.mssante.fr/interop-mssante.apicrypt.org/infirmier.mssante.fr/ihfb.mssante.fr/hpsj.mssante.fr/ghbs.mssante.fr/chu-besancon.mssante.fr/chbs.mssante.fr/cgm.mssante.fr/aura.mssante.fr/aphp.mssante.fr</t>
  </si>
  <si>
    <t>ssa.mssante.fr/sinoue.mssante.fr/sage-femme.mssante.fr/ramsaygds.mssante.fr/pro.mssante.fr/pharmacien.mssante.fr/medipath.mssante.fr/medecin.mssante.fr/lifen.mssante.fr/interop-mssante.apicrypt.org/infirmier.mssante.fr/imm.mssante.fr/hpsj.mssante.fr/hospiville.mssante.fr/ghpsj.mssante.fr/cognacq-jay.mssante.fr/chu-rouen.mssante.fr/chu-besancon.mssante.fr/chi-elbeuf-louviers.mssante.fr/ch-bry.mssante.fr/cgm.mssante.fr/aura.mssante.fr/aphp.mssante.fr/#</t>
  </si>
  <si>
    <t>senologie-mermoz.mssante.fr/pro.mssante.fr/pharmacien.mssante.fr/paca.mssante.fr/medecin.mssante.fr/lifen.mssante.fr/ipc-unicancer.mssante.fr/infirmier.mssante.fr/hpsj.mssante.fr/hospiville.mssante.fr/hopital-saint-joseph.mssante.fr/hopital-europeen.mssante.fr/chu-rouen.mssante.fr/chu-nice.mssante.fr/chicas-gap.mssante.fr/aura.mssante.fr/arspaca.mssante.fr/aphp.mssante.fr</t>
  </si>
  <si>
    <t>orpea.mssante.fr/medecin.mssante.fr/korian.mssante.fr/interop-mssante.apicrypt.org/inicea.mssante.fr/infirmier.mssante.fr</t>
  </si>
  <si>
    <t>pro.mssante.fr/medecin.mssante.fr/masseur-kinesitherapeute.mssante.fr/korian.mssante.fr/inicea.mssante.fr</t>
  </si>
  <si>
    <t>medecin.oc.mssante.fr/medecin.mssante.fr/korian.mssante.fr/inicea.mssante.fr/infirmier.oc.mssante.fr/infirmier.mssante.fr/clinique-chateau-cahuzac.mssante.fr/ch-libourne.mssante.fr/aura.mssante.fr</t>
  </si>
  <si>
    <t>ugecam-ra.aura.mssante.fr/pro.mssante.fr/masseur-kinesitherapeute.mssante.fr/aura.mssante.fr</t>
  </si>
  <si>
    <t>pro.oc.mssante.fr/medecin.mssante.fr/infirmier.oc.mssante.fr/infirmier.mssante.fr/filieris.mssante.fr/enovacom.mssante.fr/aura.mssante.fr</t>
  </si>
  <si>
    <t>vyv3.mssante.fr/medecin.mssante.fr/ghbs.mssante.fr/choisy-cliniques.mssante.fr/ch-centre-bretagne.mssante.fr/bretagne.mssante.fr</t>
  </si>
  <si>
    <t>sage-femme.mssante.fr/ramsaygds.mssante.fr/pro.mssante.fr/paca.mssante.fr/medecin.mssante.fr/maternite-etoile.mssante.fr/maternite-etoile13.mssante.fr/lifen.mssante.fr/interop-mssante.apicrypt.org/infirmier.mssante.fr/hopital-saint-joseph.mssante.fr/enovacom.mssante.fr/ch-salon.mssante.fr/ch-montlucon.mssante.fr/ch-aix.mssante.fr/cgm.mssante.fr/#</t>
  </si>
  <si>
    <t>pro.mssante.fr/masseur-kinesitherapeute.mssante.fr/croix-rouge.mssante.fr</t>
  </si>
  <si>
    <t>pro.mssante.fr/na.mssante.fr/melioris.mssante.fr/medecin.mssante.fr/masseur-kinesitherapeute.mssante.fr/lifen.mssante.fr/legrandfeu.mssante.fr/enovacom.mssante.fr</t>
  </si>
  <si>
    <t>MIPIH/MAILIZ/LIFEN/GRADES ESEA NOUVELLE-AQUITAINE/ENOVACOM</t>
  </si>
  <si>
    <t>pc.mssante.fr/na.mssante.fr/melioris.mssante.fr/medecin.mssante.fr/logisdesfrancs.mssante.fr/lifen.mssante.fr/chicas-gap.mssante.fr/aura.mssante.fr</t>
  </si>
  <si>
    <t>vivalto-sante.mssante.fr/sage-femme.mssante.fr/pro.mssante.fr/medecin.mssante.fr/lifen.mssante.fr/interop-mssante.apicrypt.org/infirmier.mssante.fr/hopital-landerneau.mssante.fr/ghbs.mssante.fr/clinique-keraudren-grandlarge.elsan.mssante.fr/chu-martinique.mssante.fr/ch-morlaix.mssante.fr/cgm.mssante.fr/bretagne.mssante.fr/aphp.mssante.fr</t>
  </si>
  <si>
    <t>vivalto-sante.mssante.fr/pro.mssante.fr/medecin.mssante.fr/masseur-kinesitherapeute.mssante.fr/lifen.mssante.fr/interop-mssante.apicrypt.org/infirmier.mssante.fr/hospigrandouest.mssante.fr/hli-presquile.mssante.fr/ght85.mssante.fr/esn.mssante.fr/cliniquemutualisteestuaire.mssante.fr/chu-nantes.mssante.fr/chd-vendee.mssante.fr/cgm.mssante.fr</t>
  </si>
  <si>
    <t>polycliniqueduternois.mssante.fr/interop-mssante.apicrypt.org/infirmier.mssante.fr</t>
  </si>
  <si>
    <t>qsp.mssante.fr/pro.mssante.fr/paca.mssante.fr/lifen.mssante.fr/infirmier.mssante.fr/hadpolycliniqueduvaldesambre.mssante.fr</t>
  </si>
  <si>
    <t>pro.mssante.fr/polyclinique-valdesaone.mssante.fr/medecin.mssante.fr/interop-mssante.apicrypt.org/infirmier.mssante.fr/elsan.mssante.fr/aura.mssante.fr</t>
  </si>
  <si>
    <t>pro.mssante.fr/pc.mssante.fr/montierlacelle.elsan.mssante.fr/medecin.mssante.fr/lifen.mssante.fr/interop-mssante.apicrypt.org/infirmier.mssante.fr/cgm.mssante.fr</t>
  </si>
  <si>
    <t>santelys.mssante.fr/pro.mssante.fr/infirmier.mssante.fr</t>
  </si>
  <si>
    <t>softwaymedical.mssante.fr/acsso.mssante.fr/#</t>
  </si>
  <si>
    <t>medecin.oc.mssante.fr/medecin.mp.mssante.fr/lifen.mssante.fr/cssr-la-cadene.mssante.fr/ch-montauban.mssante.fr</t>
  </si>
  <si>
    <t>ugecam-ra.aura.mssante.fr/aura.mssante.fr</t>
  </si>
  <si>
    <t>chu-reims.mssante.fr/aural.mssante.fr</t>
  </si>
  <si>
    <t>CHU DE REIMS/AURAL</t>
  </si>
  <si>
    <t>medecin.mssante.fr/lifen.mssante.fr/aura.mssante.fr</t>
  </si>
  <si>
    <t>ELSAN - Groupe 54</t>
  </si>
  <si>
    <t>Soit 72,1%</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</si>
  <si>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</si>
  <si>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</si>
  <si>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</si>
  <si>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</si>
  <si>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</si>
  <si>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+ 10,2%</t>
  </si>
  <si>
    <t>viatrajectoire.mssante.fr</t>
  </si>
  <si>
    <t>-0,3%</t>
  </si>
  <si>
    <t>Soit 75,9%</t>
  </si>
  <si>
    <t>+ 11,8%</t>
  </si>
  <si>
    <t>Soit 91%</t>
  </si>
  <si>
    <t>Soit 88,1%</t>
  </si>
  <si>
    <t>Soit 58,6%</t>
  </si>
  <si>
    <t>4785,9 go</t>
  </si>
  <si>
    <t>244,8 ko</t>
  </si>
  <si>
    <t>GCS NORMAND'E-SANTE</t>
  </si>
  <si>
    <t>CNAM</t>
  </si>
  <si>
    <t>Mon Espace Santé</t>
  </si>
  <si>
    <t>Soit 71,7%</t>
  </si>
  <si>
    <t>Soit 41,5%</t>
  </si>
  <si>
    <t>+ 8,1%</t>
  </si>
  <si>
    <t>Soit 48,4%</t>
  </si>
  <si>
    <t>+ 22,9%</t>
  </si>
  <si>
    <t>Auvergne-Rhône-Alpes - NEPHROCARE RILLIEUX</t>
  </si>
  <si>
    <t>Grand-Est - CH DE GERARDMER CLAUDIUS REGAUD</t>
  </si>
  <si>
    <t>La Réunion - ARAR HAD SUD</t>
  </si>
  <si>
    <t>Mayotte - MDZHADé</t>
  </si>
  <si>
    <t>Nouvelle-Aquitaine - ESAP LA RENCONTRE</t>
  </si>
  <si>
    <t>Occitanie - CRF STER SAINT CLEMENT DE RIVIERE</t>
  </si>
  <si>
    <t>Provence-Alpes-Côte d'Azur - HEMOD DES ALPES AUTODIALYSE DE DIGNE</t>
  </si>
  <si>
    <t>GRADES ESEA NOUVELLE-AQUITAINE/LIFEN/MAILIZ/#/GCS SARA</t>
  </si>
  <si>
    <t>MAILIZ/DEDALUS HEALTHCARE FRANCE/#/GCS SARA/MIPIH</t>
  </si>
  <si>
    <t>aura.mssante.fr/agduc.aura.mssante.fr</t>
  </si>
  <si>
    <t>COMPAGNIE GENERALE DE SANTE/LIFEN/MAILIZ/#/DEDALUS HEALTHCARE FRANCE</t>
  </si>
  <si>
    <t>CENTRE NEPHROCARE MARNE LA VALLEE/LIFEN/MAILIZ/GCS E-SANTE ARCHIPEL (opérateur de test)/MIPIH/GCS E-SANTE ARCHIPEL/CH DE BEZIERS/#/GCS SARA/AIDER-CLINIQUE DES MALADIES RENALES</t>
  </si>
  <si>
    <t>LIFEN/HOPITAL SAINT JOSEPH/HOPITAL EUROPEEN/HOPITAL FONDATION A DE ROTHSCHILD/CH DE MAYOTTE/MAILIZ/MIPIH/#/GCS SARA/APHM/@</t>
  </si>
  <si>
    <t>sage-femme.mssante.fr/pro.mssante.fr/paca.mssante.fr/medecin.mssante.fr/lifen.mssante.fr/labosud-provence.mssante.fr/interop-mssante.apicrypt.org/inoviegroup.mssante.fr/infirmier.mssante.fr/hopital-saint-joseph.mssante.fr/hopital-europeen.mssante.fr/for.mssante.fr/chicas-gap.mssante.fr/ch-aix.mssante.fr/cgm.mssante.fr/aura.mssante.fr/aquitaine.mssante.fr/#</t>
  </si>
  <si>
    <t>LIFEN/MIPIH/MAILIZ/HOPITAL SAINT JOSEPH/HOPITAL EUROPEEN/HOPITAL FONDATION A DE ROTHSCHILD/CHI DES ALPES DU SUD/CH DU PAYS D'AIX/#/GCS SARA/GRADES ESEA NOUVELLE-AQUITAINE/@</t>
  </si>
  <si>
    <t>ugecamaq.mssante.fr/ramsaygds.mssante.fr/pro.oc.mssante.fr/pro.mssante.fr/pharmacien.mssante.fr/pediatrie-chulenval-nice.mssante.fr/paca.mssante.fr/orpea.mssante.fr/medecin.oc.mssante.fr/medecin.mssante.fr/masseur-kinesitherapeute.mssante.fr/lifen.mssante.fr/lenval.mssante.fr/interop-mssante.apicrypt.org/infirmier.mssante.fr/hopital-saint-joseph.mssante.fr/hopital-europeen.mssante.fr/gims13.mssante.fr/ghu-paris.mssante.fr/for.mssante.fr/clinique-st-jean.mssante.fr/ch-valvert.mssante.fr/chu-rennes.mssante.fr/chu-nice.mssante.fr/chu-nantes.mssante.fr/chu-montpellier.mssante.fr/chu-martinique.mssante.fr/chu-bordeaux.mssante.fr/ch-salon.mssante.fr/chirurgien-dentiste.mssante.fr/chicas-gap.mssante.fr/chba.mssante.fr/ch-aix.mssante.fr/cgm.mssante.fr/cal.mssante.fr/biomedecine.mssante.fr/aura.mssante.fr/arspaca.mssante.fr/aphp.mssante.fr/aphm.mssante.fr/#</t>
  </si>
  <si>
    <t>COMPAGNIE GENERALE DE SANTE/LIFEN/HOPITAUX PEDIATRIQUES DE NICE CHU LENVAL/HOPITAL SAINT JOSEPH/HOPITAL EUROPEEN/HOPITAL FONDATION A DE ROTHSCHILD/CH VALVERT/CHRU DE RENNES/CHU DE NICE/CHU DE NANTES/CHRU DE NANCY/CHU HOPITAUX DE BORDEAUX/HOPITAL DU PAYS SALONAIS/MAILIZ/CHI DES ALPES DU SUD/CH BRETAGNE ATLANTIQUE/CH DU PAYS D'AIX/#/CENTRE ANTOINE LACASSAGNE/ENOVACOM/GCS SARA/MIPIH/DEDALUS HEALTHCARE FRANCE/APHM/@</t>
  </si>
  <si>
    <t>pro.mssante.fr/paca.mssante.fr/medecin.mssante.fr/lifen.mssante.fr/lenval.mssante.fr/infirmier.mssante.fr/hopital-saint-joseph.mssante.fr/hopital-europeen.mssante.fr/herault.mssante.fr/chu-montpellier.mssante.fr/ch-aix.mssante.fr/cgm.mssante.fr/aura.mssante.fr/asma.mssante.fr</t>
  </si>
  <si>
    <t>LIFEN/HOPITAUX PEDIATRIQUES DE NICE CHU LENVAL/MAILIZ/HOPITAL SAINT JOSEPH/HOPITAL EUROPEEN/CH DU PAYS D'AIX/#/GCS SARA/MIPIH</t>
  </si>
  <si>
    <t>LIFEN/HOPITAL SAINT JOSEPH/HOPITAL EUROPEEN/MIPIH/CH VALVERT/CHU DE NANTES/CHRU DE NANCY/CHU BESANCON/HOPITAL DU PAYS SALONAIS/MAILIZ/CHI DES ALPES DU SUD/CH DU PAYS D'AIX/#/GCS SARA/DEDALUS HEALTHCARE FRANCE/APHM/@</t>
  </si>
  <si>
    <t>pro.mssante.fr/pediatrie-chulenval-nice.mssante.fr/paca.mssante.fr/medecin.mssante.fr/lifen.mssante.fr/lenval.mssante.fr/interop-mssante.apicrypt.org/infirmier.mssante.fr/gims13.mssante.fr/ght974.mssante.fr/ch-valvert.mssante.fr/ch-montfavet.mssante.fr/cgm.mssante.fr/aura.mssante.fr/#</t>
  </si>
  <si>
    <t>LIFEN/HOPITAUX PEDIATRIQUES DE NICE CHU LENVAL/MAILIZ/MIPIH/CH VALVERT/CHS DE MONTFAVET/#/GCS SARA/@</t>
  </si>
  <si>
    <t>MIPIH/COMPAGNIE GENERALE DE SANTE/LIFEN/CENTRE DE GERONTOLOGIE LES ABONDANCES/MAILIZ/#/GCS SARA/DEDALUS HEALTHCARE FRANCE</t>
  </si>
  <si>
    <t>MIPIH/LIFEN/MAILIZ/CH SAINT CALAIS/GCS SARA/DEDALUS HEALTHCARE FRANCE/@</t>
  </si>
  <si>
    <t>MIPIH/MAILIZ/#</t>
  </si>
  <si>
    <t>LIFEN/MAILIZ/CHU DE REIMS/#/AUB SANTE/MIPIH</t>
  </si>
  <si>
    <t>#/MAILIZ/ENOVACOM/CH DE CHOLET/GCS ESANTE BRETAGNE/GCS SARA/AUB SANTE</t>
  </si>
  <si>
    <t>pro.mssante.fr/medecin.mssante.fr/lifen.mssante.fr/interop-mssante.apicrypt.org/hnfc.mssante.fr/ch-wissembourg.mssante.fr/ch-labasseterre.mssante.fr/aura.mssante.fr</t>
  </si>
  <si>
    <t>MAILIZ/LIFEN/#/HOPITAL NORD FRANCHE COMTE/CHI DE LA LAUTER/GCS E-SANTE ARCHIPEL (opérateur de test)/GCS SARA</t>
  </si>
  <si>
    <t>LIFEN/MAILIZ/HOPITAL NORD FRANCHE COMTE/ENOVACOM/#/GCS SARA/GIP GRADES BFC/AHBFC</t>
  </si>
  <si>
    <t>LIFEN/MAILIZ/ENOVACOM/#/GCS SARA</t>
  </si>
  <si>
    <t>LIFEN/MAILIZ/MIPIH/CH DE SAINT AMAND-MONTROND/#/GCS ESANTE BRETAGNE/GCS SARA/ASSOCIATION HOSPITALIERE SAINTE MARIE</t>
  </si>
  <si>
    <t>MAILIZ/LIFEN/GH PARIS SITE SAINT JOSEPH/#</t>
  </si>
  <si>
    <t>GRADES PULSY/LIFEN/#/MAILIZ/CHR METZ-THIONVILLE/GCS SARA/HOPITAL ST MAURICE ASSPO</t>
  </si>
  <si>
    <t>LIFEN/#/GCS SARA</t>
  </si>
  <si>
    <t>LIFEN/MAILIZ/#/GCS SARA/GRADES ESEA NOUVELLE-AQUITAINE</t>
  </si>
  <si>
    <t>MAILIZ/MIPIH/#/@</t>
  </si>
  <si>
    <t>LIFEN/#/MAILIZ/GCS SARA/MIPIH</t>
  </si>
  <si>
    <t>CHRU DE NANCY/ASSOCIATION ECHO/GCS SIS MARTINIQUE</t>
  </si>
  <si>
    <t>nephrocare.mssante.fr/lifen.mssante.fr/infirmier.mssante.fr/echo-sante.mssante.fr/ch-vienne.mssante.fr/chu-besancon.mssante.fr/ch-dole.mssante.fr/cgm.mssante.fr/aura.mssante.fr/auralyon.mssante.fr/aural.aura.mssante.fr</t>
  </si>
  <si>
    <t>CENTRE NEPHROCARE MARNE LA VALLEE/LIFEN/MAILIZ/ASSOCIATION ECHO/CH DE VIENNE/CHU BESANCON/CH LOUIS PASTEUR/#/AURAL/GCS SARA</t>
  </si>
  <si>
    <t>medecin.mssante.fr/lifen.mssante.fr/interop-mssante.apicrypt.org/chu-tours.mssante.fr</t>
  </si>
  <si>
    <t>MAILIZ/LIFEN/#/CHRU DE TOURS</t>
  </si>
  <si>
    <t>LIFEN/MAILIZ/HOPITAL LA PORTE VERTE/CH RENE DUBOS/MIPIH/DEDALUS HEALTHCARE FRANCE</t>
  </si>
  <si>
    <t>pro.mssante.fr/medecin.mssante.fr/infirmier.mssante.fr/echo-sante.mssante.fr/aurapc.mssante.fr</t>
  </si>
  <si>
    <t>pro.mssante.fr/lifen.mssante.fr/aura.mssante.fr</t>
  </si>
  <si>
    <t>lifen.mssante.fr/avodd.mssante.fr/aura.mssante.fr</t>
  </si>
  <si>
    <t>pro.mssante.fr/lifen.mssante.fr/chu-montpellier.mssante.fr/cgm.mssante.fr/aura.mssante.fr</t>
  </si>
  <si>
    <t>MAILIZ/LIFEN/MIPIH/#/GCS SARA</t>
  </si>
  <si>
    <t>ramsaygds.mssante.fr/medecin.mssante.fr/infirmier.mssante.fr/btprms.mssante.fr/aura.mssante.fr</t>
  </si>
  <si>
    <t>COMPAGNIE GENERALE DE SANTE/MAILIZ/WRAPTOR LABORATORIES/GCS SARA</t>
  </si>
  <si>
    <t>COMPAGNIE GENERALE DE SANTE/LIFEN/CH LEZIGNAN CORBIERES/MAILIZ/CHRU DE TOURS/CHU DE POITIERS/CHU DE LIMOGES/CHU HOPITAUX DE BORDEAUX/CH DEPARTEMENTAL VENDEE/CH DAX/#/MIPIH/GCS SARA/GRADES ESEA NOUVELLE-AQUITAINE/@</t>
  </si>
  <si>
    <t>COMPAGNIE GENERALE DE SANTE/MAILIZ/LIFEN/ELSAN/DEDALUS HEALTHCARE FRANCE/#/GCS SARA</t>
  </si>
  <si>
    <t>GCS TESIS/LIFEN/MAILIZ/GHBS - HOPITAL DU SCORFF/ELSAN/MIPIH/CHI DES ALPES DU SUD/#/GCS SARA/@</t>
  </si>
  <si>
    <t>ramsaygds.mssante.fr/esante-bfc.mssante.fr/csppontarlier.elsan.mssante.fr</t>
  </si>
  <si>
    <t>COMPAGNIE GENERALE DE SANTE/GIP GRADES BFC/ELSAN</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</si>
  <si>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</si>
  <si>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ELSAN/COMPAGNIE GENERALE DE SANTE/LIFEN/MAILIZ/HOPITAL NORD FRANCHE COMTE/CHU BESANCON/CH LOUIS PASTEUR/#/GCS SARA/GIP GRADES BFC</t>
  </si>
  <si>
    <t>LIFEN/MAILIZ/GH PARIS SITE SAINT JOSEPH/CHU DE ROUEN/MIPIH/CH DE BEZIERS/#/ENOVACOM/GCS SARA/DEDALUS HEALTHCARE FRANCE</t>
  </si>
  <si>
    <t>GRADES ESEA NOUVELLE-AQUITAINE/MIPIH/MAILIZ/LIFEN/CH DE LIBOURNE/GH DE LA ROCHELLE-RE-AUNIS/#/GCS SARA</t>
  </si>
  <si>
    <t>sage-femme.mssante.fr/ramsaygds.mssante.fr/pro.mssante.fr/medecin.oc.mssante.fr/medecin.mssante.fr/medecin.mp.mssante.fr/lifen.mssante.fr/infirmier.mssante.fr/hopitalporteverte.mssante.fr/ght-novo.mssante.fr/chirurgien-dentiste.mssante.fr/cgm.mssante.fr/aura.mssante.fr</t>
  </si>
  <si>
    <t>COMPAGNIE GENERALE DE SANTE/MIPIH/LIFEN/HOPITAL LA PORTE VERTE/CH RENE DUBOS/MAILIZ/#/GCS SARA</t>
  </si>
  <si>
    <t>COMPAGNIE GENERALE DE SANTE/MIPIH/MAILIZ/#</t>
  </si>
  <si>
    <t>ramsaygds.mssante.fr/pc.mssante.fr/interop-mssante.apicrypt.org/cgm.mssante.fr</t>
  </si>
  <si>
    <t>COMPAGNIE GENERALE DE SANTE/GRADES ESEA NOUVELLE-AQUITAINE/#</t>
  </si>
  <si>
    <t>MIPIH/MAILIZ/LIFEN/HOPITAUX PEDIATRIQUES DE NICE CHU LENVAL/CHU DE NICE/CH DE LA DRACENIE/CH DE CANNES/#/CENTRE ANTOINE LACASSAGNE/GCS SARA</t>
  </si>
  <si>
    <t>LIFEN/MAILIZ/#/GCS SARA</t>
  </si>
  <si>
    <t>MIPIH/LIFEN/MAILIZ/#/GCS SARA</t>
  </si>
  <si>
    <t>paca.mssante.fr/orpea.mssante.fr/medecin.mssante.fr/lifen.mssante.fr/hopital-saint-joseph.mssante.fr</t>
  </si>
  <si>
    <t>ramsaygds.mssante.fr/medecin.mssante.fr/jeebop.mssante.fr/interop-mssante.apicrypt.org/hpsj.mssante.fr/cliniquedesprinces.mssante.fr</t>
  </si>
  <si>
    <t>COMPAGNIE GENERALE DE SANTE/MAILIZ/#/GH PARIS SITE SAINT JOSEPH/WRAPTOR LABORATORIES</t>
  </si>
  <si>
    <t>montagard.elsan.mssante.fr/lifen.mssante.fr/interop-mssante.apicrypt.org/infirmier.mssante.fr/aura.mssante.fr</t>
  </si>
  <si>
    <t>ELSAN/LIFEN/#/MAILIZ/GCS SARA</t>
  </si>
  <si>
    <t>sage-femme.mssante.fr/pc.mssante.fr/na.mssante.fr/medecin.mssante.fr/lifen.mssante.fr/interop-mssante.apicrypt.org/infirmier.mssante.fr/cli.elsan.mssante.fr/ch-claudel.mssante.fr/ch-angouleme.mssante.fr/cgm.mssante.fr/centre-clinical.mssante.fr/aura.mssante.fr/aquitaine.mssante.fr/#</t>
  </si>
  <si>
    <t>LIFEN/MAILIZ/ELSAN/CH CAMILLE CLAUDEL/CH D'ANGOULEME/#/CENTRE CLINICAL SA/GCS SARA/GRADES ESEA NOUVELLE-AQUITAINE/@</t>
  </si>
  <si>
    <t>vyv3-terresdoc.mssante.fr/umt-terresdoc.mssante.fr/ssa.mssante.fr/medecin.oc.mssante.fr/medecin.mp.mssante.fr/masseur-kinesitherapeute.oc.mssante.fr/masseur-kinesitherapeute.mssante.fr/infirmier.mssante.fr/cgm.mssante.fr/aura.mssante.fr/agapei.mssante.fr</t>
  </si>
  <si>
    <t>SSA/MAILIZ/#/GCS SARA/MIPIH</t>
  </si>
  <si>
    <t>ADISTA/MIPIH</t>
  </si>
  <si>
    <t>DEDALUS HEALTHCARE FRANCE/MAILIZ/LIFEN/WRAPTOR LABORATORIES/#</t>
  </si>
  <si>
    <t>LIFEN/MAILIZ/MIPIH/#/GCS SARA</t>
  </si>
  <si>
    <t>COMPAGNIE GENERALE DE SANTE/MAILIZ/LIFEN/ENOVACOM/#</t>
  </si>
  <si>
    <t>DEDALUS HEALTHCARE FRANCE/GCS ESANTE BRETAGNE/AUB SANTE</t>
  </si>
  <si>
    <t>LIFEN/ASSOCIATION GROUPE SOS SANTE/#</t>
  </si>
  <si>
    <t>medecin.mssante.fr/lifen.mssante.fr/lesabondances.mssante.fr/infirmier.mssante.fr/hospiville.mssante.fr/epsve.mssante.fr/aura.mssante.fr</t>
  </si>
  <si>
    <t>LIFEN/CENTRE DE GERONTOLOGIE LES ABONDANCES/MAILIZ/SAS MAPUI LABS/EPSVE/GCS SARA</t>
  </si>
  <si>
    <t>MAILIZ/GCS E-SANTE ARCHIPEL (opérateur de test)/MIPIH/#</t>
  </si>
  <si>
    <t>LIFEN/MAILIZ/SAS MAPUI LABS/GCS E-SANTE PAYS DE LA LOIRE/#/CENTRE DE L'ARCHE/@</t>
  </si>
  <si>
    <t>pro.mssante.fr/medecin.mssante.fr/masseur-kinesitherapeute.mssante.fr/lifen.mssante.fr/interop-mssante.apicrypt.org/infirmier.mssante.fr/ght85.mssante.fr/esantepdl.mssante.fr/croix-rouge.mssante.fr/ch-lvo.mssante.fr/aura.mssante.fr</t>
  </si>
  <si>
    <t>LIFEN/#/MAILIZ/GCS E-SANTE PAYS DE LA LOIRE/MIPIH/CH DEPARTEMENTAL VENDEE/GCS SARA</t>
  </si>
  <si>
    <t>noalys.mssante.fr/medecin.mssante.fr/enovacom.mssante.fr/ceni.aura.mssante.fr</t>
  </si>
  <si>
    <t>LIFEN/MAILIZ/#/MIPIH/GCS SARA/@</t>
  </si>
  <si>
    <t>MAILIZ/WRAPTOR LABORATORIES/CH LA TOUR BLANCHE-ISSOUDUN/#/GCS SARA</t>
  </si>
  <si>
    <t>MAILIZ/#/GCS SARA</t>
  </si>
  <si>
    <t>medecin.mssante.fr/lafontenelle-maizeroy.mssante.fr</t>
  </si>
  <si>
    <t>DEDALUS HEALTHCARE FRANCE/MAILIZ/#/ENOVACOM/GCS SARA</t>
  </si>
  <si>
    <t>ENOVACOM/LIFEN/GHBS - HOPITAL DU SCORFF</t>
  </si>
  <si>
    <t>ugecam-alsace.mssante.fr/orthophoniste.mssante.fr/medecin.mssante.fr/infirmier.mssante.fr/ghso.mssante.fr/chu-besancon.mssante.fr</t>
  </si>
  <si>
    <t>ugecam-idf.mssante.fr/ramsaygds.mssante.fr/pro.mssante.fr/pc.mssante.fr/orthophoniste.mssante.fr/medecin.mssante.fr/lifen.mssante.fr/ciamt.mssante.fr</t>
  </si>
  <si>
    <t>MIPIH/COMPAGNIE GENERALE DE SANTE/GRADES ESEA NOUVELLE-AQUITAINE/MAILIZ/LIFEN/PROGINOV</t>
  </si>
  <si>
    <t>pro.mssante.fr/medecin.mssante.fr/masseur-kinesitherapeute.mssante.fr/infirmier.mssante.fr/grand-est.mssante.fr/fondation-arcenciel.mssante.fr/aura.mssante.fr/arfp.asso.mssante.fr/apf.bfc.mssante.fr</t>
  </si>
  <si>
    <t>MAILIZ/GRADES PULSY/GCS SARA/ASSOC READAPT ET FORMATION PROF/GIP GRADES BFC</t>
  </si>
  <si>
    <t>CENTRE HOSPITALIER MONTLUCON NERIS/GCS SARA</t>
  </si>
  <si>
    <t>MIPIH/#</t>
  </si>
  <si>
    <t>orthophoniste.mssante.fr/masseur-kinesitherapeute.mssante.fr/lifen.mssante.fr/#</t>
  </si>
  <si>
    <t>stprovence.mssante.fr/paca.mssante.fr/medecin.mssante.fr/masseur-kinesitherapeute.mssante.fr/interop-mssante.apicrypt.org/infirmier.mssante.fr/centrepaulcezanne.mssante.fr/aura.mssante.fr</t>
  </si>
  <si>
    <t>MIPIH/#/MAILIZ/ENOVACOM/GCS SARA</t>
  </si>
  <si>
    <t>COMPAGNIE GENERALE DE SANTE/MIPIH/#/ENOVACOM/MAILIZ/CH LE MANS/CH DE CHOLET</t>
  </si>
  <si>
    <t>LIFEN/MAILIZ/SAS MAPUI LABS/GCS E-SANTE PAYS DE LA LOIRE/CH VALVERT/CHU DE NANTES/CH DE SAUMUR/CH GEORGES DAUMEZON/CH DE CHOLET/CENTRE DE SANTE MENTALE ANGEVIN/#/GCS SARA</t>
  </si>
  <si>
    <t>pharmacien.mssante.fr/na.mssante.fr/medecin.mssante.fr/infirmier.mssante.fr/espass-podensac.mssante.fr/aura.mssante.fr/aquitaine.mssante.fr/#</t>
  </si>
  <si>
    <t>MAILIZ/MIPIH/GCS SARA/GRADES ESEA NOUVELLE-AQUITAINE/@</t>
  </si>
  <si>
    <t>ugecam-brpl.mssante.fr/pro.mssante.fr/lifen.mssante.fr/bretagne.mssante.fr/aura.mssante.fr</t>
  </si>
  <si>
    <t>MIPIH/MAILIZ/LIFEN/GCS ESANTE BRETAGNE/GCS SARA</t>
  </si>
  <si>
    <t>ENOVACOM/LIFEN/MAILIZ/GCS E-SANTE PAYS DE LA LOIRE/CH HAUT ANJOU/#</t>
  </si>
  <si>
    <t>pro.oc.mssante.fr/orpea.mssante.fr/medecin.oc.mssante.fr/ch-cholet.mssante.fr/cgm.mssante.fr</t>
  </si>
  <si>
    <t>MIPIH/CH DE CHOLET/#</t>
  </si>
  <si>
    <t>na.mssante.fr/masseur-kinesitherapeute.mssante.fr/lifen.mssante.fr/ch-perigueux.mssante.fr</t>
  </si>
  <si>
    <t>GRADES ESEA NOUVELLE-AQUITAINE/MAILIZ/LIFEN/CH DE PERIGUEUX</t>
  </si>
  <si>
    <t>MAILIZ/ASSOCIATION ECHO/DEDALUS HEALTHCARE FRANCE/CH DEPARTEMENTAL VENDEE/CH DE CHOLET</t>
  </si>
  <si>
    <t>WRAPTOR LABORATORIES/#/ELSAN</t>
  </si>
  <si>
    <t>INSTITUT MUTUALISTE MONTSOURIS/ASSOCIATION ECHO/ENOVACOM/CHRU DE TOURS/DEDALUS HEALTHCARE FRANCE</t>
  </si>
  <si>
    <t>nephrocare.mssante.fr/infirmier.mssante.fr/aura.mssante.fr</t>
  </si>
  <si>
    <t>CENTRE NEPHROCARE MARNE LA VALLEE/MAILIZ/GCS SARA</t>
  </si>
  <si>
    <t>COMPAGNIE GENERALE DE SANTE/MIPIH/MAILIZ/#/GCS SARA</t>
  </si>
  <si>
    <t>MAILIZ/LIFEN/CENTRE SSR FRANCOIS GALLOUEDEC PARIGNE</t>
  </si>
  <si>
    <t>medecin.oc.mssante.fr/clinique-minimes.mssante.fr/clinique-castelviel.mssante.fr/cgm.mssante.fr</t>
  </si>
  <si>
    <t>LIFEN/MAILIZ/HOPITAL EUROPEEN/CH VALVERT/#/MIPIH/GCS SARA/DEDALUS HEALTHCARE FRANCE</t>
  </si>
  <si>
    <t>MAILIZ/GCS E-SANTE ARCHIPEL (opérateur de test)</t>
  </si>
  <si>
    <t>pro.mssante.fr/na.mssante.fr/medecin.mssante.fr/infirmier.mssante.fr/esantepdl.mssante.fr/cgm.mssante.fr/aquitaine.mssante.fr</t>
  </si>
  <si>
    <t>MAILIZ/GCS E-SANTE PAYS DE LA LOIRE/#/GRADES ESEA NOUVELLE-AQUITAINE</t>
  </si>
  <si>
    <t>LIFEN/MAILIZ/ASSOCIATION ECHO/CH HAUT ANJOU/DEDALUS HEALTHCARE FRANCE</t>
  </si>
  <si>
    <t>reseautap.mssante.fr/medecin.mssante.fr/mcatms.mssante.fr/lifen.mssante.fr/ghu-paris.mssante.fr/eps-etampes.mssante.fr/ch-fondationvallee.mssante.fr</t>
  </si>
  <si>
    <t>MAILIZ/MIPIH/LIFEN/ENOVACOM/EPS BARTHELEMY DURAND/GH PAUL GUIRAUD</t>
  </si>
  <si>
    <t>sage-femme.oc.mssante.fr/sage-femme.mssante.fr/pro.mssante.fr/poledesanteduvilleneuvois.mssante.fr/na.mssante.fr/medistory.mssante.fr/medecin.oc.mssante.fr/medecin.mssante.fr/medecin.guyane.mssante.fr/masseur-kinesitherapeute.mssante.fr/lifen.mssante.fr/korian.mssante.fr/infirmier.mssante.fr/ch-villefranche-rouergue.mssante.fr/chu-poitiers.mssante.fr/chu-nice.mssante.fr/chu-limoges.mssante.fr/chu-bordeaux.mssante.fr/ch-stjunien.mssante.fr/ch-montauban.mssante.fr/ch-mdm.mssante.fr/chirurgien-dentiste.mssante.fr/chicmt.mssante.fr/ch-dax.mssante.fr/ch-chartres.mssante.fr/ch-agen-nerac.mssante.fr/cgm.mssante.fr/aura.mssante.fr/aquitaine.mssante.fr/#</t>
  </si>
  <si>
    <t>CH VILLENEUVE -POLE SANTE VILLENEUVOIS/DEDALUS HEALTHCARE FRANCE/LIFEN/CHU DE POITIERS/CHU DE NICE/CHU DE LIMOGES/CHU HOPITAUX DE BORDEAUX/CH SAINT JUNIEN/MIPIH/CH DE MONT DE MARSAN/MAILIZ/CENTRE HOSPITALIER DE MARMANDE - CHIC/CH DAX/CH DE CHARTRES/CH D'AGEN/#/GCS SARA/GRADES ESEA NOUVELLE-AQUITAINE/@</t>
  </si>
  <si>
    <t>sage-femme.mssante.fr/pro.oc.mssante.fr/pro.mssante.fr/pharmacien.mssante.fr/medecin.oc.mssante.fr/medecin.mssante.fr/masseur-kinesitherapeute.mssante.fr/lifen.mssante.fr/interop-mssante.apicrypt.org/infirmier.oc.mssante.fr/infirmier.mssante.fr/ght974.mssante.fr/chu-rouen.mssante.fr/chu-nimes.mssante.fr/chu-nice.mssante.fr/chorus.mssante.fr/ch-ales.mssante.fr/cgm.mssante.fr/aura.mssante.fr/#</t>
  </si>
  <si>
    <t>LIFEN/MAILIZ/MIPIH/CHU DE ROUEN/DEDALUS HEALTHCARE FRANCE/CHU DE NICE/CH ALES-CEVENNNES/#/GCS SARA/@</t>
  </si>
  <si>
    <t>pro.mssante.fr/medecin.mssante.fr/lifen.mssante.fr/infirmier.mssante.fr/cpa01.mssante.fr/chu-grenoble.aura.mssante.fr/chirurgien-dentiste.mssante.fr/cheygurande.mssante.fr/chai.aura.mssante.fr/cgm.mssante.fr/aura.mssante.fr/ahbretagne.mssante.fr/#</t>
  </si>
  <si>
    <t>LIFEN/CENTRE PSYCHOTHERAPIQUE DE L'AIN/MAILIZ/CH PAYS EYGURANDE/#/GCS SARA/ASSOCIATION HOSPITALIERE DE BRETAGNE/@</t>
  </si>
  <si>
    <t>pro.mssante.fr/orthophoniste.mssante.fr/medecin.mssante.fr/lifen.mssante.fr/interop-mssante.apicrypt.org/infirmier.mssante.fr/hopital-saint-joseph.mssante.fr/ghso.mssante.fr/chu-tours.mssante.fr/chu-nice.mssante.fr/chu-limoges.mssante.fr/chu-besancon.mssante.fr/ch-cayenne.mssante.fr/ch-alpes-leman.mssante.fr/ch-alpes-leman.aura.mssante.fr/cgm.mssante.fr/aura.mssante.fr/#</t>
  </si>
  <si>
    <t>LIFEN/MAILIZ/HOPITAL SAINT JOSEPH/GH SELESTAT-OBERNAI (GHSO)/CHRU DE TOURS/CHU DE NICE/CHU DE LIMOGES/CHU BESANCON/MIPIH/CH ALPES LEMAN/#/GCS SARA/@</t>
  </si>
  <si>
    <t>COMPAGNIE GENERALE DE SANTE/LIFEN/#/MAILIZ/ENOVACOM/CH PUBLIC DU COTENTIN/@</t>
  </si>
  <si>
    <t>COMPAGNIE GENERALE DE SANTE/LIFEN/MAILIZ/CENTRE HOSPITALIER DE MARMANDE - CHIC/MIPIH/#/@</t>
  </si>
  <si>
    <t>LIFEN/MAILIZ/DEDALUS HEALTHCARE FRANCE/MIPIH/CH LOUIS PASTEUR/#/GCS SARA/@</t>
  </si>
  <si>
    <t>LIFEN/MAILIZ/CH RENE DUBOS/CH EURE SEINE/MIPIH</t>
  </si>
  <si>
    <t>LIFEN/CHRU DE TOURS/MIPIH/DEDALUS HEALTHCARE FRANCE/MAILIZ/CH PUBLIC DU COTENTIN/CH DE BEZIERS/#/GCS SARA</t>
  </si>
  <si>
    <t>medecin.mssante.fr/interop-mssante.apicrypt.org/infirmier.mssante.fr/fondationbonsauveur.mssante.fr/cgm.mssante.fr/bretagne.mssante.fr/#</t>
  </si>
  <si>
    <t>MAILIZ/CH BON SAUVEUR/#/GCS ESANTE BRETAGNE/@</t>
  </si>
  <si>
    <t>ssa.mssante.fr/pro.mssante.fr/medecin.mssante.fr/masseur-kinesitherapeute.mssante.fr/lifen.mssante.fr/interop-mssante.apicrypt.org/infirmier.mssante.fr/hospigrandouest.mssante.fr/hnfc.mssante.fr/ght85.mssante.fr/ghpsj.mssante.fr/ghlh.mssante.fr/ghbs.mssante.fr/ch-vitre.mssante.fr/chu-tours.mssante.fr/chu-rennes.mssante.fr/chu-nantes.mssante.fr/chu-limoges.mssante.fr/chu-bordeaux.mssante.fr/ch-stbrieuc.mssante.fr/chr-orleans.mssante.fr/chr-metz-thionville.mssante.fr/ch-redon.mssante.fr/ch-ploermel.mssante.fr/ch-perigueux.mssante.fr/chorus.mssante.fr/ch-morlaix.mssante.fr/ch-mdm.mssante.fr/ch-lvo.mssante.fr/ch-lemans.mssante.fr/chirurgien-dentiste.mssante.fr/ch-hautanjou.mssante.fr/chd-vendee.mssante.fr/ch-cotebasque.mssante.fr/ch-cholet.mssante.fr/ch-centre-bretagne.mssante.fr/chbs.mssante.fr/chba.mssante.fr/ch-angouleme.mssante.fr/cgm.mssante.fr/cem.mssante.fr/bretagne.mssante.fr/aura.mssante.fr/aphp.mssante.fr</t>
  </si>
  <si>
    <t>SSA/LIFEN/ENOVACOM/HOPITAL NORD FRANCHE COMTE/GH PARIS SITE SAINT JOSEPH/MIPIH/GHBS - HOPITAL DU SCORFF/CH VITRE/CHRU DE TOURS/CHRU DE RENNES/CHU DE NANTES/CHU DE LIMOGES/CHU HOPITAUX DE BORDEAUX/CH REGIONAL D'ORLEANS/CHR METZ-THIONVILLE/CH DE PERIGUEUX/CH DES PAYS DE MORLAIX/CH DE MONT DE MARSAN/CH LE MANS/MAILIZ/CH HAUT ANJOU/CH DEPARTEMENTAL VENDEE/CHI DE LA COTE BASQUE/CH DE CHOLET/CH CENTRE BRETAGNE/GHBS/CH BRETAGNE ATLANTIQUE/CH D'ANGOULEME/#/CRLCC EUGENE MARQUIS/GCS ESANTE BRETAGNE/GCS SARA/DEDALUS HEALTHCARE FRANCE</t>
  </si>
  <si>
    <t>GRADES ESEA NOUVELLE-AQUITAINE/LIFEN/MAILIZ/GH PARIS SITE SAINT JOSEPH/ENOVACOM/CH JACQUES MONOD - FLERS/GHBS - HOPITAL DU SCORFF/CH DE VIENNE/CHRU DE TOURS/CHU DE ROUEN/CHRU DE RENNES/CHU DE NANTES/MIPIH/CHRU DE NANCY/CHU BREST/CHR METZ-THIONVILLE/CH DES PAYS DE MORLAIX/CH LE MANS/CH PAYS EYGURANDE/CH DEPARTEMENTAL VENDEE/DEDALUS HEALTHCARE FRANCE/CH DE CHOLET/CH CENTRE BRETAGNE/GHBS/CH BRETAGNE ATLANTIQUE/#/GCS ESANTE BRETAGNE/GCS SARA/AUB SANTE</t>
  </si>
  <si>
    <t>medecin.mssante.fr/interop-mssante.apicrypt.org/infirmier.mssante.fr/ch-hirson.mssante.fr/ch-ham.mssante.fr/ch-compiegnenoyon.mssante.fr/cgm.mssante.fr/aura.mssante.fr</t>
  </si>
  <si>
    <t>MAILIZ/MIPIH/CH DE HAM/CHI DE COMPIEGNE-NOYON/#/GCS SARA</t>
  </si>
  <si>
    <t>sage-femme.mssante.fr/ramsaygds.mssante.fr/pro.mssante.fr/pole-sthelier.mssante.fr/orthophoniste.mssante.fr/medistory.mssante.fr/medecin.mssante.fr/masseur-kinesitherapeute.mssante.fr/lifen.mssante.fr/interop-mssante.apicrypt.org/institut-st-pierre.mssante.fr/infirmier.mssante.fr/hstv.mssante.fr/hospiville.mssante.fr/hnfc.mssante.fr/ght85.mssante.fr/ghbs.mssante.fr/chu-tours.mssante.fr/chu-rouen.mssante.fr/chu-rennes.mssante.fr/chu-nantes.mssante.fr/chu-besancon.mssante.fr/ch-stmalo.mssante.fr/chr-orleans.mssante.fr/chr-metz-thionville.mssante.fr/ch-lvo.mssante.fr/ch-lemans.mssante.fr/ch-laval.mssante.fr/chirurgien-dentiste.mssante.fr/chd-vendee.mssante.fr/ch-dinan.mssante.fr/ch-cotentin.mssante.fr/ch-cholet.mssante.fr/ch-centre-bretagne.mssante.fr/chblaye.mssante.fr/ch-beziers.mssante.fr/chba.mssante.fr/cgm.mssante.fr/bretagne.mssante.fr/aura.mssante.fr/aub.mssante.fr/#</t>
  </si>
  <si>
    <t>COMPAGNIE GENERALE DE SANTE/POLE MPR HELIER/DEDALUS HEALTHCARE FRANCE/LIFEN/MIPIH/HOSPITALITE SAINT-THOMAS DE VILLENEUVE/SAS MAPUI LABS/HOPITAL NORD FRANCHE COMTE/GHBS - HOPITAL DU SCORFF/CHRU DE TOURS/CHU DE ROUEN/CHRU DE RENNES/CHU DE NANTES/CHU BESANCON/CH REGIONAL D'ORLEANS/CHR METZ-THIONVILLE/CH LE MANS/CH DE LAVAL/MAILIZ/CH DEPARTEMENTAL VENDEE/CH DE SAINT MALO/CH PUBLIC DU COTENTIN/CH DE CHOLET/CH CENTRE BRETAGNE/CH SAINT-NICOLAS DE BLAYE/CH DE BEZIERS/CH BRETAGNE ATLANTIQUE/#/GCS ESANTE BRETAGNE/GCS SARA/AUB SANTE/@</t>
  </si>
  <si>
    <t>MIPIH/LIFEN/MAILIZ/ENOVACOM/CHI DES ALPES DU SUD/CH BUECH-DURANCE/#/GCS SARA</t>
  </si>
  <si>
    <t>LIFEN/CHU DE ROUEN/CHRU DE NANCY/CHU DE LIMOGES/CH DE SAINT AMAND-MONTROND/MAILIZ/CH DAX/CH BASSIN DE THAU/CH BRETAGNE ATLANTIQUE/#/GCS ESANTE BRETAGNE/GCS SARA/MIPIH/AIDER-CLINIQUE DES MALADIES RENALES/@</t>
  </si>
  <si>
    <t>LIFEN/#/MAILIZ/MIPIH/GCS SARA</t>
  </si>
  <si>
    <t>sage-femme.mssante.fr/pro.mssante.fr/msa.mssante.fr/medecin.mssante.fr/masseur-kinesitherapeute.mssante.fr/lifen.mssante.fr/interop-mssante.apicrypt.org/infirmier.mssante.fr/ght85.mssante.fr/ghso.mssante.fr/esantepdl.mssante.fr/chu-nantes.mssante.fr/chu-montpellier.mssante.fr/chu-besancon.mssante.fr/chicas-gap.mssante.fr/ch-guillaumeregnier.mssante.fr/chd-vendee.mssante.fr/ch-cnp.mssante.fr/chba.mssante.fr/bretagne.mssante.fr</t>
  </si>
  <si>
    <t>LIFEN/#/MAILIZ/GH SELESTAT-OBERNAI (GHSO)/GCS E-SANTE PAYS DE LA LOIRE/CHU DE NANTES/MIPIH/CHU BESANCON/CHI DES ALPES DU SUD/C.H. GUILLAUME REGNIER/CH DEPARTEMENTAL VENDEE/CH CHATEAUBRIANT NOZAY POUANCE/CH BRETAGNE ATLANTIQUE/GCS ESANTE BRETAGNE</t>
  </si>
  <si>
    <t>MAILIZ/GCS E-SANTE PAYS DE LA LOIRE/CH DE CHATEAUDUN/CH DES ESCARTONS DE BRIANCON/#/GCS SARA</t>
  </si>
  <si>
    <t>GRADES ESEA NOUVELLE-AQUITAINE/LIFEN/CHU DE LIMOGES/GIP SILPC/CH DE MAYOTTE/MAILIZ/CH PAYS EYGURANDE/#/GCS SARA/@</t>
  </si>
  <si>
    <t>LIFEN/MAILIZ/MIPIH/#</t>
  </si>
  <si>
    <t>CH EURE SEINE/LIFEN/MAILIZ/HOPITAL SAINT JOSEPH/GCS E-SANTE PAYS DE LA LOIRE/CHU DE POITIERS/CHU DE NANTES/CH DEPARTEMENTAL VENDEE/CH DE CHOLET/CH CENTRE BRETAGNE/CH BRETAGNE ATLANTIQUE/#/GCS ESANTE BRETAGNE/GCS SARA</t>
  </si>
  <si>
    <t>softwaymedical.mssante.fr/pro.mssante.fr/msa.mssante.fr/medecin.mssante.fr/lifen.mssante.fr/interop-mssante.apicrypt.org/infirmier.mssante.fr/cliniquesaintpaul.mssante.fr/chu-tours.mssante.fr/ch-labasseterre.mssante.fr/ch-coutances.mssante.fr/ch-cholet.mssante.fr/aura.mssante.fr</t>
  </si>
  <si>
    <t>MIPIH/LIFEN/#/MAILIZ/GCS SIS MARTINIQUE/CHRU DE TOURS/GCS E-SANTE ARCHIPEL (opérateur de test)/DEDALUS HEALTHCARE FRANCE/CH DE CHOLET/GCS SARA</t>
  </si>
  <si>
    <t>MAILIZ/CH DE CREST/#/GCS SARA</t>
  </si>
  <si>
    <t>LIFEN/MAILIZ/CHU AMIENS PICARDIE/CHI DE COMPIEGNE-NOYON/CH CENTRE BRETAGNE/DEDALUS HEALTHCARE FRANCE/#/GCS ESANTE BRETAGNE/GCS SARA/@</t>
  </si>
  <si>
    <t>GRADES ESEA NOUVELLE-AQUITAINE/LIFEN/MAILIZ/GH NORD VIENNE/CHRU DE TOURS/CHRU DE RENNES/CHU DE NANTES/CHRU DE NANCY/CH DES PAYS DE MORLAIX/CHI DES ALPES DU SUD/CH DE CANNES/MIPIH/#/GCS SARA/DEDALUS HEALTHCARE FRANCE/@</t>
  </si>
  <si>
    <t>MAILIZ/MIPIH/CH DE CORBIE/#/GCS SARA</t>
  </si>
  <si>
    <t>LIFEN/MAILIZ/CHU DE LIMOGES/CH SARLAT/CHI DE COMPIEGNE-NOYON/MIPIH/#/GCS ESANTE BRETAGNE/GCS SARA</t>
  </si>
  <si>
    <t>GRADES ESEA NOUVELLE-AQUITAINE/MIPIH/LIFEN/MAILIZ/CHU DE POITIERS/CH DE PERIGUEUX/CH DE MAYOTTE/CH DE LIBOURNE/GH DE LA ROCHELLE-RE-AUNIS/CHI DU PAYS DE COGNAC/CH CAMILLE CLAUDEL/CH SAINT CALAIS/CH D'ANGOULEME/#/GCS SARA/DEDALUS HEALTHCARE FRANCE</t>
  </si>
  <si>
    <t>MSP BORDEAUX BAGATELLE/LIFEN/MAILIZ/KI-LAB SARL/CHRU DE TOURS/CHRU DE NANCY/CHU HOPITAUX DE BORDEAUX/CH DE LIBOURNE/CHI DE LA COTE BASQUE/CH DE CHOLET/CH ARCACHON/MIPIH/CH D'AGEN/#/GCS SARA/GRADES ESEA NOUVELLE-AQUITAINE/DEDALUS HEALTHCARE FRANCE/@</t>
  </si>
  <si>
    <t>sage-femme.mssante.fr/pro.mssante.fr/medecin.mssante.fr/lifen.mssante.fr/interop-mssante.apicrypt.org/infirmier.mssante.fr/easycrypt.mssante.fr/ch-arpajon.mssante.fr/cgm.mssante.fr/aura.mssante.fr/#</t>
  </si>
  <si>
    <t>LIFEN/MAILIZ/ENOVACOM/#/GCS SARA/@</t>
  </si>
  <si>
    <t>GRADES ESEA NOUVELLE-AQUITAINE/MAILIZ/GIP SILPC/#</t>
  </si>
  <si>
    <t>COMPAGNIE GENERALE DE SANTE/LIFEN/MAILIZ/MIPIH/#/GCS SARA/AUB SANTE/@</t>
  </si>
  <si>
    <t>DEDALUS HEALTHCARE FRANCE/MAILIZ/GRADES PULSY/CHR METZ-THIONVILLE/MIPIH/CH DE CHOLET/#/GCS SARA</t>
  </si>
  <si>
    <t>medecin.mssante.fr/ghbs.mssante.fr/ch-stbrieuc.mssante.fr/chbs.mssante.fr/cgm.mssante.fr/bretagne.mssante.fr</t>
  </si>
  <si>
    <t>MAILIZ/GHBS - HOPITAL DU SCORFF/DEDALUS HEALTHCARE FRANCE/GHBS/#/GCS ESANTE BRETAGNE</t>
  </si>
  <si>
    <t>sage-femme.mssante.fr/psychomotricien.corse.mssante.fr/pro.mssante.fr/orthophoniste.mssante.fr/orpea.mssante.fr/medimail.mssante.fr/medecin.mssante.fr/medecin.corse.mssante.fr/lifen.mssante.fr/interop-mssante.apicrypt.org/infirmier.mssante.fr/guadeloupe.mssante.fr/ght974.mssante.fr/chu-rouen.mssante.fr/chu-nice.mssante.fr/chr-orleans.mssante.fr/ch-romorantin.mssante.fr/chorus.mssante.fr/chirurgien-dentiste.mssante.fr/chicas-gap.mssante.fr/ch-cholet.mssante.fr/ch-bastia.mssante.fr/ch-bassindethau.mssante.fr/cgm.mssante.fr/aura.mssante.fr/#</t>
  </si>
  <si>
    <t>LIFEN/GCS E-SANTE ARCHIPEL (opérateur de test)/CHU DE ROUEN/CHU DE NICE/CH REGIONAL D'ORLEANS/CH DE ROMORANTIN-LANTHENAY/MAILIZ/CHI DES ALPES DU SUD/CH DE CHOLET/MIPIH/CH BASSIN DE THAU/#/GCS SARA/@</t>
  </si>
  <si>
    <t>ENOVACOM/MSP BORDEAUX BAGATELLE/LIFEN/MAILIZ/DEDALUS HEALTHCARE FRANCE/CH JACQUES MONOD - FLERS/CH - BAYEUX/#/GCS SARA</t>
  </si>
  <si>
    <t>MAILIZ/#/GRADES ESEA NOUVELLE-AQUITAINE</t>
  </si>
  <si>
    <t>LIFEN/MAILIZ/CHU AMIENS PICARDIE/CHI SUD ESSONNE DOURDAN-ETAMPES/CHR METZ-THIONVILLE/CHI DE COMPIEGNE-NOYON/MIPIH/DEDALUS HEALTHCARE FRANCE/#/GCS SARA/@</t>
  </si>
  <si>
    <t>pro.mssante.fr/pharmacien.mssante.fr/na.mssante.fr/medecin.mssante.fr/lifen.mssante.fr/interop-mssante.apicrypt.org/infirmier.mssante.fr/cgm.mssante.fr/aura.mssante.fr/aquitaine.mssante.fr</t>
  </si>
  <si>
    <t>MIPIH/CH VILLENEUVE -POLE SANTE VILLENEUVOIS/LIFEN/CH DE SAUMUR/CH REGIONAL D'ORLEANS/MAILIZ/GIP SILPC/CH D'AGEN/#/GCS SARA/GRADES ESEA NOUVELLE-AQUITAINE</t>
  </si>
  <si>
    <t>LIFEN/MAILIZ/HOPITAL NORD FRANCHE COMTE/GCS E-SANTE ARCHIPEL (opérateur de test)/CH DAX/MIPIH/#/GCS SARA</t>
  </si>
  <si>
    <t>LIFEN/MAILIZ/HOPITAL LA PORTE VERTE/GH PARIS SITE SAINT JOSEPH/CH DE BLIGNY/#</t>
  </si>
  <si>
    <t>GRADES ESEA NOUVELLE-AQUITAINE/LIFEN/MAILIZ/CH SAINT CALAIS/#</t>
  </si>
  <si>
    <t>CENTRE JACQUES PARISOT BAINVILLE SUR MADON/GRADES PULSY/LIFEN/MAILIZ/CHR METZ-THIONVILLE/#/GCS SARA/@</t>
  </si>
  <si>
    <t>LIFEN/MAILIZ/MIPIH/#/GCS SARA/@</t>
  </si>
  <si>
    <t>LIFEN/#/MAILIZ/CHS DE MONTFAVET/CH DE CARPENTRAS/CH DU PAYS D'AIX/GCS SARA</t>
  </si>
  <si>
    <t>sante-martinique.mssante.fr/sage-femme.mssante.fr/sage-femme.guyane.mssante.fr/pro.mssante.fr/pharmacien.mssante.fr/medimail.mssante.fr/medecin.oc.mssante.fr/medecin.mssante.fr/medecin.guyane.mssante.fr/masseur-kinesitherapeute.mssante.fr/lifen.mssante.fr/interop-mssante.apicrypt.org/infirmier.mssante.fr/infirmier.guyane.mssante.fr/ghsif.mssante.fr/chu-tours.mssante.fr/chu-poitiers.mssante.fr/chu-nantes.mssante.fr/chu-montpellier.mssante.fr/chu-martinique.mssante.fr/chu-dijon.mssante.fr/ch-rochefort.mssante.fr/ch-ouestguyane.mssante.fr/chmayotte.mssante.fr/ch-cayenne.mssante.fr/chba.mssante.fr/cgm.mssante.fr/aura.mssante.fr/aphp.mssante.fr/#</t>
  </si>
  <si>
    <t>LIFEN/MAILIZ/GH SUD ILE DE FRANCE/CHRU DE TOURS/CHU DE POITIERS/CHU DE NANTES/CHRU DE NANCY/CH DE ROCHEFORT/CH FRANCK-JOLY/CH DE MAYOTTE/MIPIH/CH BRETAGNE ATLANTIQUE/#/GCS SARA/DEDALUS HEALTHCARE FRANCE/@</t>
  </si>
  <si>
    <t>LIFEN/MAILIZ/GRADES PULSY/CHRU DE NANCY/CHR METZ-THIONVILLE/CHU DE REIMS/#/GCS SARA</t>
  </si>
  <si>
    <t>MIPIH/LIFEN/CH LA FERTE BERNARD/MAILIZ/CHU DE REIMS/#/@</t>
  </si>
  <si>
    <t>pro.mssante.fr/medecin.mssante.fr/lifen.mssante.fr/infirmier.mssante.fr/chu-dijon.mssante.fr/ch-ouestvosgien.mssante.fr/chirurgien-dentiste.mssante.fr/ch-chaumont.mssante.fr/cgm.mssante.fr/aura.mssante.fr</t>
  </si>
  <si>
    <t>LIFEN/MIPIH/MAILIZ/DEDALUS HEALTHCARE FRANCE/#/GCS SARA</t>
  </si>
  <si>
    <t>sage-femme.mssante.fr/pro.mssante.fr/orthophoniste.mssante.fr/medecin.mssante.fr/masseur-kinesitherapeute.mssante.fr/lifen.mssante.fr/interop-mssante.apicrypt.org/infirmier.mssante.fr/hospiville.mssante.fr/handipharm.mssante.fr/esantepdl.mssante.fr/chu-nimes.mssante.fr/chu-nantes.mssante.fr/ch-hautanjou.mssante.fr/ch-claudel.mssante.fr/ch-cholet.mssante.fr/ch-centre-bretagne.mssante.fr/chba.mssante.fr/cgm.mssante.fr/bretagne.mssante.fr/aura.mssante.fr/aub.mssante.fr/#</t>
  </si>
  <si>
    <t>LIFEN/MAILIZ/SAS MAPUI LABS/ENOVACOM/GCS E-SANTE PAYS DE LA LOIRE/DEDALUS HEALTHCARE FRANCE/CHU DE NANTES/CH HAUT ANJOU/CH CAMILLE CLAUDEL/CH DE CHOLET/CH CENTRE BRETAGNE/CH BRETAGNE ATLANTIQUE/#/GCS ESANTE BRETAGNE/GCS SARA/AUB SANTE/@</t>
  </si>
  <si>
    <t>sos-medecins.mssante.fr/pro.mssante.fr/pharmacien.mssante.fr/medecin.mssante.fr/lifen.mssante.fr/infirmier.mssante.fr/hpsj.mssante.fr/chorus.mssante.fr/ch-compiegnenoyon.mssante.fr/ch-clermont.mssante.fr/aura.mssante.fr</t>
  </si>
  <si>
    <t>LIFEN/MAILIZ/GH PARIS SITE SAINT JOSEPH/#/CHI DE COMPIEGNE-NOYON/MIPIH/GCS SARA</t>
  </si>
  <si>
    <t>LIFEN/INSTITUT HOSPITALIER FRANCO-BRITANIQUE/CHU BESANCON/CHU AMIENS PICARDIE/CH SENS/CHR METZ-THIONVILLE/MAILIZ/CHI DE COMPIEGNE-NOYON/#/MIPIH/GCS SARA</t>
  </si>
  <si>
    <t>HAD ASS BOVES/#/MAILIZ/CHI DES ALPES DU SUD/CH DE CORBIE</t>
  </si>
  <si>
    <t>COMPAGNIE GENERALE DE SANTE/MSP BORDEAUX BAGATELLE/LIFEN/MAILIZ/CH DE MONT DE MARSAN/MIPIH/CH DAX/CHI DE LA COTE BASQUE/CHI DU PAYS DE COGNAC/CH DE CHOLET/CH D'ANGOULEME/CH D'AGEN/#/GCS SARA/GRADES ESEA NOUVELLE-AQUITAINE/DEDALUS HEALTHCARE FRANCE/@</t>
  </si>
  <si>
    <t>LIFEN/MAILIZ/CHRU DE TOURS/CHI DES ALPES DU SUD/MIPIH/CH BUECH-DURANCE/CH DU PAYS D'AIX/#/GCS SARA/@</t>
  </si>
  <si>
    <t>LIFEN/MIPIH/MAILIZ/#/GCS SARA/GRADES ESEA NOUVELLE-AQUITAINE</t>
  </si>
  <si>
    <t>MIPIH/MAILIZ/CH DE DOULLENS/#</t>
  </si>
  <si>
    <t>LIFEN/MAILIZ/CH DE FALAISE/#/DEDALUS HEALTHCARE FRANCE</t>
  </si>
  <si>
    <t>sage-femme.mssante.fr/pro.mssante.fr/pharmacien.mssante.fr/orthophoniste.mssante.fr/orpea.mssante.fr/medecin.mssante.fr/lifen.mssante.fr/interop-mssante.apicrypt.org/infirmier.mssante.fr/for.mssante.fr/enovacom.mssante.fr/chu-limoges.mssante.fr/chorus.mssante.fr/ch-laon.mssante.fr/chiv.mssante.fr/chicas-gap.mssante.fr/ch-gonesse.mssante.fr/ch-compiegnenoyon.mssante.fr/ch-centre-bretagne.mssante.fr/cgm.mssante.fr/bioserveur.mssante.fr/aura.mssante.fr/aphp.mssante.fr</t>
  </si>
  <si>
    <t>MIPIH/LIFEN/MAILIZ/HOPITAL FONDATION A DE ROTHSCHILD/ENOVACOM/CHU DE LIMOGES/CHI DE VILLENEUVE ST GEORGES/CHI DES ALPES DU SUD/CH DE SAINT DENIS/CHI DE COMPIEGNE-NOYON/CH CENTRE BRETAGNE/#/GCS SARA/DEDALUS HEALTHCARE FRANCE</t>
  </si>
  <si>
    <t>LIFEN/HOPITAUX PEDIATRIQUES DE NICE CHU LENVAL/CHU DE NICE/GCS E-SANTE ARCHIPEL (opérateur de test)/CH LA TOUR BLANCHE-ISSOUDUN/MAILIZ/MIPIH/CH DE CANNES/#/CENTRE ANTOINE LACASSAGNE/GCS SARA</t>
  </si>
  <si>
    <t>LIFEN/#/MAILIZ/HOPITAL NORD FRANCHE COMTE/ENOVACOM/MIPIH/HOPITAUX CIVILS DE COLMAR</t>
  </si>
  <si>
    <t>#/MAILIZ/GHBS - HOPITAL DU SCORFF/GCS ESANTE BRETAGNE</t>
  </si>
  <si>
    <t>silpc.mssante.fr/pro.mssante.fr/medecin.mssante.fr/masseur-kinesitherapeute.mssante.fr/limousin.mssante.fr/interop-mssante.apicrypt.org/infirmier.mssante.fr/fpv.mssante.fr/enovacom.mssante.fr/chu-martinique.mssante.fr/chu-limoges.mssante.fr/chorus.mssante.fr/ch-montlucon.mssante.fr/ch-gueret.mssante.fr/cgm.mssante.fr/bioserveur.mssante.fr/aura.mssante.fr/#</t>
  </si>
  <si>
    <t>GRADES ESEA NOUVELLE-AQUITAINE/MAILIZ/ENOVACOM/CHRU DE NANCY/CHU DE LIMOGES/CENTRE HOSPITALIER MONTLUCON NERIS/GIP SILPC/#/GCS SARA/@</t>
  </si>
  <si>
    <t>#/MAILIZ/MIPIH/GCS SARA</t>
  </si>
  <si>
    <t>ugecam-alsace.mssante.fr/pro.mssante.fr/pharmacien.mssante.fr/orthophoniste.mssante.fr/medecin.mssante.fr/masseur-kinesitherapeute.mssante.fr/lifen.mssante.fr/interop-mssante.apicrypt.org/infirmier.mssante.fr/hospiville.mssante.fr/grand-est.mssante.fr/clinique-rhena.mssante.fr/ch-wissembourg.mssante.fr/chu-nantes.mssante.fr/chu-dijon.mssante.fr/chmayotte.mssante.fr/ch-haguenau.mssante.fr/ch-dole.mssante.fr/ch-dax.mssante.fr/ch-beziers.mssante.fr/cgm.mssante.fr/aura.mssante.fr/amreso-bethel.mssante.fr</t>
  </si>
  <si>
    <t>LIFEN/MAILIZ/SAS MAPUI LABS/GRADES PULSY/CHI DE LA LAUTER/CHU DE NANTES/DEDALUS HEALTHCARE FRANCE/CH DE MAYOTTE/MIPIH/CH LOUIS PASTEUR/CH DAX/CH DE BEZIERS/#/GCS SARA/ENOVACOM</t>
  </si>
  <si>
    <t>MAILIZ/CH DE HAM/#</t>
  </si>
  <si>
    <t>sage-femme.mssante.fr/pro.mssante.fr/pc.mssante.fr/na.mssante.fr/medecin.mssante.fr/lifen.mssante.fr/interop-mssante.apicrypt.org/infirmier.mssante.fr/ght974.mssante.fr/gh-saintesangely.mssante.fr/chu-nimes.mssante.fr/ch-saintonge.mssante.fr/ch-jonzac.mssante.fr/chblaye.mssante.fr/cgm.mssante.fr/aura.mssante.fr</t>
  </si>
  <si>
    <t>GRADES ESEA NOUVELLE-AQUITAINE/LIFEN/MAILIZ/MIPIH/DEDALUS HEALTHCARE FRANCE/CH SAINT CALAIS/CH SAINT-NICOLAS DE BLAYE/#/GCS SARA</t>
  </si>
  <si>
    <t>ssa.mssante.fr/pc.mssante.fr/medecin.mssante.fr/interop-mssante.apicrypt.org/infirmier.guyane.mssante.fr/chu-martinique.mssante.fr/ch-kourou.mssante.fr/cgm.mssante.fr/aura.mssante.fr/#</t>
  </si>
  <si>
    <t>SSA/GRADES ESEA NOUVELLE-AQUITAINE/MAILIZ/CHRU DE NANCY/MIPIH/#/GCS SARA/@</t>
  </si>
  <si>
    <t>sage-femme.mssante.fr/pro.mssante.fr/medecin.mssante.fr/medecin.mp.mssante.fr/lifen.mssante.fr/guadeloupe.mssante.fr/gipraspeg.mssante.fr/ght974.mssante.fr/ch-labasseterre.mssante.fr/ch-chalon71.mssante.fr/chcbe-gpe.mssante.fr/ch-ariege-couserans.mssante.fr/cgm.mssante.fr/aura.mssante.fr</t>
  </si>
  <si>
    <t>MAILIZ/LIFEN/GCS E-SANTE ARCHIPEL (opérateur de test)/GCS E-SANTE BOURGOGNE/GCS E-SANTE ARCHIPEL/MIPIH/#/GCS SARA</t>
  </si>
  <si>
    <t>SSA/LIFEN/MAILIZ/HOPITAL EUROPEEN/MIPIH/CH DU PAYS D'AIX/#/GCS SARA/@</t>
  </si>
  <si>
    <t>COMPAGNIE GENERALE DE SANTE/LIFEN/GHI LE RAINCY MONTFERMEIL/GH PAUL GUIRAUD/CHRU DE TOURS/CHU DE POITIERS/CHRU DE NANCY/CHU DE LIMOGES/CHU HOPITAUX DE BORDEAUX/CH DE MONT DE MARSAN/GH DE LA ROCHELLE-RE-AUNIS/MAILIZ/CHU DE REIMS/CH DAX/CHI DE LA COTE BASQUE/C.H. DE  CADILLAC/CH BRETAGNE ATLANTIQUE/CH D'AGEN/#/MIPIH/GCS SARA/GRADES ESEA NOUVELLE-AQUITAINE/DEDALUS HEALTHCARE FRANCE/@</t>
  </si>
  <si>
    <t>sage-femme.mssante.fr/pro.mssante.fr/medecin.mssante.fr/masseur-kinesitherapeute.mssante.fr/lifen.mssante.fr/interop-mssante.apicrypt.org/infirmier.mssante.fr/chu-rouen.mssante.fr/ch-cotefleurie.mssante.fr/cgm.mssante.fr/aura.mssante.fr/#</t>
  </si>
  <si>
    <t>LIFEN/MAILIZ/CHU DE ROUEN/ENOVACOM/#/GCS SARA/@</t>
  </si>
  <si>
    <t>LIFEN/MAILIZ/CH EURE SEINE/#/GCS SARA/@</t>
  </si>
  <si>
    <t>MAILIZ/LIFEN/#</t>
  </si>
  <si>
    <t>LIFEN/MAILIZ/DEDALUS HEALTHCARE FRANCE/MIPIH/#/GCS ESANTE BRETAGNE/GCS SARA</t>
  </si>
  <si>
    <t>LIFEN/MAILIZ/DEDALUS HEALTHCARE FRANCE/#/GCS SARA</t>
  </si>
  <si>
    <t>LIFEN/MAILIZ/SAS MAPUI LABS/GCS E-SANTE PAYS DE LA LOIRE/GCS SIS MARTINIQUE/CH VITRE/CHU DE NANTES/DEDALUS HEALTHCARE FRANCE/CH DE LAVAL/CHI DES ALPES DU SUD/CH HAUT ANJOU/CHI DE COMPIEGNE-NOYON/CH DE CHOLET/CH BRETAGNE ATLANTIQUE/#/@</t>
  </si>
  <si>
    <t>social.oc.mssante.fr/sage-femme.oc.mssante.fr/psychologue.oc.mssante.fr/pro.oc.mssante.fr/pro.mssante.fr/medecin.oc.mssante.fr/medecin.mssante.fr/medecin.mp.mssante.fr/masseur-kinesitherapeute.oc.mssante.fr/lifen.mssante.fr/interop-mssante.apicrypt.org/infirmier.oc.mssante.fr/infirmier.mssante.fr/ghbs.mssante.fr/ch-lavaur.mssante.fr/cheygurande.mssante.fr/cgm.mssante.fr/bioserveur.mp.mssante.fr/aura.mssante.fr</t>
  </si>
  <si>
    <t>LIFEN/MAILIZ/GHBS - HOPITAL DU SCORFF/CH PAYS EYGURANDE/#/MIPIH/GCS SARA</t>
  </si>
  <si>
    <t>orthophoniste.mssante.fr/medecin.mssante.fr/lifen.mssante.fr/interop-mssante.apicrypt.org/infirmier.mssante.fr/ch-estran.mssante.fr/cgm.mssante.fr/aura.mssante.fr</t>
  </si>
  <si>
    <t>pro.mssante.fr/pharmacien.mssante.fr/na.mssante.fr/medecin.mssante.fr/masseur-kinesitherapeute.mssante.fr/lifen.mssante.fr/interop-mssante.apicrypt.org/infirmier.mssante.fr/ght974.mssante.fr/chu-nantes.mssante.fr/chu-bordeaux.mssante.fr/chu-besancon.mssante.fr/ch-rochefort.mssante.fr/ch-perigueux.mssante.fr/ch-libourne.mssante.fr/ch-cholet.mssante.fr/ch-cadillac.mssante.fr/ch-angouleme.mssante.fr/cgm.mssante.fr/aura.mssante.fr/aquitaine.mssante.fr/#</t>
  </si>
  <si>
    <t>LIFEN/MAILIZ/MIPIH/CHU DE NANTES/CHU HOPITAUX DE BORDEAUX/CHU BESANCON/CH DE ROCHEFORT/CH DE PERIGUEUX/CH DE LIBOURNE/CH DE CHOLET/C.H. DE  CADILLAC/CH D'ANGOULEME/#/GCS SARA/GRADES ESEA NOUVELLE-AQUITAINE/@</t>
  </si>
  <si>
    <t>LIFEN/MAILIZ/CH JACQUES MONOD - FLERS/CHU DE ROUEN/DEDALUS HEALTHCARE FRANCE/CH DE LIBOURNE/#/GCS SARA</t>
  </si>
  <si>
    <t>pro.mssante.fr/pharmacien.mssante.fr/medecin.mssante.fr/lifen.mssante.fr/interop-mssante.apicrypt.org/infirmier.mssante.fr/chr-metz-thionville.mssante.fr/ch-lorquin.mssante.fr/cgm.mssante.fr/aura.mssante.fr</t>
  </si>
  <si>
    <t>LIFEN/MAILIZ/CHR METZ-THIONVILLE/#/GCS SARA</t>
  </si>
  <si>
    <t>LIFEN/MAILIZ/MIPIH/GCS E-SANTE ARCHIPEL (opérateur de test)/CHU DE ROUEN/CH FRANCK-JOLY/CH CENTRE BRETAGNE/#/GCS SARA/@</t>
  </si>
  <si>
    <t>GRADES ESEA NOUVELLE-AQUITAINE/CENTRE JACQUES PARISOT BAINVILLE SUR MADON/LIFEN/MAILIZ/GRADES PULSY/MIPIH/#</t>
  </si>
  <si>
    <t>LIFEN/#/MAILIZ/HOPITAL EUROPEEN/CHRU DE TOURS/CHU DE NICE/MIPIH/CHI DES ALPES DU SUD/CH DU PAYS D'AIX/GCS SARA/@</t>
  </si>
  <si>
    <t>GRADES ESEA NOUVELLE-AQUITAINE/LIFEN/MAILIZ/GH PARIS SITE SAINT JOSEPH/GCS E-SANTE ARCHIPEL (opérateur de test)/GHBS - HOPITAL DU SCORFF/MIPIH/DEDALUS HEALTHCARE FRANCE/GCS E-SANTE ARCHIPEL/CH BRETAGNE ATLANTIQUE/#/GCS ESANTE BRETAGNE/GCS SARA</t>
  </si>
  <si>
    <t>LIFEN/MAILIZ/INSTITUT HOSPITALIER FRANCO-BRITANIQUE/HOPITAL SAINT JOSEPH/HOPITAL EUROPEEN/HOPITAL DU PAYS SALONAIS/CH DE MARTIGUES/GH DE LA ROCHELLE-RE-AUNIS/CHI DES ALPES DU SUD/MIPIH/#/GCS SARA/@</t>
  </si>
  <si>
    <t>medecin.mssante.fr/masseur-kinesitherapeute.mssante.fr/interop-mssante.apicrypt.org/aura.mssante.fr/aquitaine.mssante.fr</t>
  </si>
  <si>
    <t>MAILIZ/#/GCS SARA/GRADES ESEA NOUVELLE-AQUITAINE</t>
  </si>
  <si>
    <t>MAILIZ/CH SAINT CALAIS/#/GCS SARA</t>
  </si>
  <si>
    <t>sage-femme.mssante.fr/pro.oc.mssante.fr/pro.mssante.fr/orpea.mssante.fr/medecin.oc.mssante.fr/medecin.mssante.fr/lifen.mssante.fr/infirmier.oc.mssante.fr/ildys.mssante.fr/ghpsj.mssante.fr/ghnv.mssante.fr/ghbs.mssante.fr/chu-rouen.mssante.fr/chu-dijon.mssante.fr/ch-stbrieuc.mssante.fr/chr-orleans.mssante.fr/ch-moulins-yzeure.mssante.fr/chmayotte.mssante.fr/ch-labasseterre.mssante.fr/chicas-gap.mssante.fr/ch-clermont.mssante.fr/ch-centre-bretagne.mssante.fr/chba.mssante.fr/ch-angouleme.mssante.fr/cgm.mssante.fr/aura.mssante.fr/aquitaine.mssante.fr/ahnac.mssante.fr</t>
  </si>
  <si>
    <t>MAILIZ/LIFEN/FONDATION ILDYS SITE DE PERHARIDY/GH PARIS SITE SAINT JOSEPH/GH NORD VIENNE/GHBS - HOPITAL DU SCORFF/CHU DE ROUEN/CH REGIONAL D'ORLEANS/CH MOULINS YZEURE/CH DE MAYOTTE/GCS E-SANTE ARCHIPEL (opérateur de test)/CHI DES ALPES DU SUD/MIPIH/CH CENTRE BRETAGNE/CH BRETAGNE ATLANTIQUE/CH D'ANGOULEME/#/GCS SARA/GRADES ESEA NOUVELLE-AQUITAINE/DEDALUS HEALTHCARE FRANCE</t>
  </si>
  <si>
    <t>CH VILLENEUVE -POLE SANTE VILLENEUVOIS/MAILIZ/CH VITRE/MIPIH/CH D'AGEN/#/GCS SARA</t>
  </si>
  <si>
    <t>LIFEN/MAILIZ/GH SUD ILE DE FRANCE/CH DE MAYOTTE/EPSYLAN/CH D'ANGOULEME/MIPIH/#/GCS SARA/@</t>
  </si>
  <si>
    <t>LIFEN/CHU DE ROUEN/CHRU DE RENNES/CHU DE POITIERS/CHU DE NICE/CHU DE NANTES/CH DE MONT DE MARSAN/CH DE MAYOTTE/MAILIZ/CH DAX/CHI DE LA COTE BASQUE/CH DE CHOLET/CH DES ESCARTONS DE BRIANCON/#/MIPIH/GCS SARA/GRADES ESEA NOUVELLE-AQUITAINE/@</t>
  </si>
  <si>
    <t>MAILIZ/CHU AMIENS PICARDIE/CH LA FERTE BERNARD/CHI DE COMPIEGNE-NOYON/MIPIH/#/GCS SARA</t>
  </si>
  <si>
    <t>LIFEN/ENOVACOM/CHRU DE TOURS/MIPIH/GCS E-SANTE ARCHIPEL (opérateur de test)/MAILIZ/GCS SARA</t>
  </si>
  <si>
    <t>medecin.mssante.fr/interop-mssante.apicrypt.org/infirmier.mssante.fr/hopital-montier.mssante.fr</t>
  </si>
  <si>
    <t>#/MAILIZ/DEDALUS HEALTHCARE FRANCE</t>
  </si>
  <si>
    <t>LIFEN/MAILIZ/GH NORD VIENNE/GHBS - HOPITAL DU SCORFF/CHRU DE TOURS/CHU DE POITIERS/CHU DE LIMOGES/DEDALUS HEALTHCARE FRANCE/GRADES ESEA NOUVELLE-AQUITAINE/GH DE LA ROCHELLE-RE-AUNIS/CH DEPARTEMENTAL VENDEE/CH CAMILLE CLAUDEL/CH DE CHARTRES/CH CENTRE BRETAGNE/#/GCS ESANTE BRETAGNE/GCS SARA/@</t>
  </si>
  <si>
    <t>LIFEN/MAILIZ/#/GRADES ESEA NOUVELLE-AQUITAINE</t>
  </si>
  <si>
    <t>pro.mssante.fr/pharmacien.mssante.fr/medecin.mssante.fr/masseur-kinesitherapeute.mssante.fr/lifen.mssante.fr/ch-bischwiller.mssante.fr/aura.mssante.fr</t>
  </si>
  <si>
    <t>ssa.mssante.fr/sage-femme.mssante.fr/pro.mssante.fr/polyclinique-ormeau.mssante.fr/orthophoniste.mssante.fr/oi.mssante.fr/na.mssante.fr/medecin.mssante.fr/lifen.mssante.fr/infirmier.mssante.fr/hopital-saint-joseph.mssante.fr/croix-rouge.mssante.fr/chu-rouen.mssante.fr/chu-poitiers.mssante.fr/chu-nice.mssante.fr/ch-pau.mssante.fr/ch-orthez.mssante.fr/ch-lannemezan.mssante.fr/ch-dax.mssante.fr/ch-cotebasque.mssante.fr/ch-agen-nerac.mssante.fr/cgm.mssante.fr/bioserveur.mssante.fr/aura.mssante.fr/aquitaine.mssante.fr/aphp.mssante.fr/#</t>
  </si>
  <si>
    <t>SSA/GCS TESIS/LIFEN/MAILIZ/HOPITAL SAINT JOSEPH/CHU DE ROUEN/CHU DE POITIERS/CHU DE NICE/CH DE PAU/CENTRE HOSPITALIER   ORTHEZ/MIPIH/CH DAX/CHI DE LA COTE BASQUE/CH D'AGEN/#/GCS SARA/GRADES ESEA NOUVELLE-AQUITAINE/DEDALUS HEALTHCARE FRANCE/@</t>
  </si>
  <si>
    <t>CH EURE SEINE/LIFEN/GCS SIS MARTINIQUE/CHU DE LIMOGES/CHU HOPITAUX DE BORDEAUX/CH SAINT JUNIEN/CH SARLAT/CHR METZ-THIONVILLE/CH DE PERIGUEUX/MIPIH/CH DE LIBOURNE/MAILIZ/CH DEPARTEMENTAL VENDEE/CH DAX/CHI DE COMPIEGNE-NOYON/#/GCS SARA/GRADES ESEA NOUVELLE-AQUITAINE</t>
  </si>
  <si>
    <t>sage-femme.mssante.fr/ramsaygds.mssante.fr/pharmacien.mssante.fr/infirmier.mssante.fr/groupe-courlancy.mssante.fr/grand-est.mssante.fr/chu-reims.mssante.fr/ch-laon.mssante.fr/chirurgien-dentiste.mssante.fr/ch-epernay.mssante.fr/ch-compiegnenoyon.mssante.fr/ch-beziers.mssante.fr/aura.mssante.fr/#</t>
  </si>
  <si>
    <t>COMPAGNIE GENERALE DE SANTE/GRADES PULSY/DEDALUS HEALTHCARE FRANCE/MAILIZ/CHU DE REIMS/CHI DE COMPIEGNE-NOYON/CH DE BEZIERS/GCS SARA/@</t>
  </si>
  <si>
    <t>pro.mssante.fr/medecin.mssante.fr/lifen.mssante.fr/interop-mssante.apicrypt.org/infirmier.mssante.fr/ch-pfastatt.mssante.fr</t>
  </si>
  <si>
    <t>LIFEN/#/MAILIZ/CH DE PFASTATT</t>
  </si>
  <si>
    <t>vivalto-sante.mssante.fr/pro.mssante.fr/medecin.mssante.fr/masseur-kinesitherapeute.mssante.fr/lifen.mssante.fr/interop-mssante.apicrypt.org/hopitaux-plaisir.mssante.fr/hopitalporteverte.mssante.fr/hopital-gms-plaisir.mssante.fr/ch-stdenis.mssante.fr/chnc972.mssante.fr/ch-charcot78.mssante.fr/cgm.mssante.fr/bretagne.mssante.fr/aura.mssante.fr</t>
  </si>
  <si>
    <t>GIE VIVALTO SANTE SERVICE PARTAGES/MAILIZ/LIFEN/CH DE PLAISIR/HOPITAL LA PORTE VERTE/H.G.M.S DE PLAISIR GRIGNON/CH DE SAINT DENIS/CHRU DE NANCY/ETABLISSEMENT PUBLIC DE SANTE JEAN MARTIN CHARCOT/#/GCS ESANTE BRETAGNE/GCS SARA</t>
  </si>
  <si>
    <t>LIFEN/MAILIZ/GHBS - HOPITAL DU SCORFF/DEDALUS HEALTHCARE FRANCE/CH DE MAYOTTE/CH BRETAGNE ATLANTIQUE/#/GCS ESANTE BRETAGNE/GCS SARA/AUB SANTE/ASSOCIATION HOSPITALIERE DE BRETAGNE</t>
  </si>
  <si>
    <t>pro.mssante.fr/medecin.mssante.fr/infirmier.mssante.fr/ght85.mssante.fr/ch-morlaix.mssante.fr/ch-cannes.mssante.fr/cgm.mssante.fr/bretagne.mssante.fr/ahbretagne.mssante.fr</t>
  </si>
  <si>
    <t>MAILIZ/CH DEPARTEMENTAL VENDEE/CH DES PAYS DE MORLAIX/CH DE CANNES/#/GCS ESANTE BRETAGNE/ASSOCIATION HOSPITALIERE DE BRETAGNE</t>
  </si>
  <si>
    <t>LIFEN/#/MAILIZ/GRADES PULSY/CHRU NANCY - HOPITAL CENTRAL</t>
  </si>
  <si>
    <t>LIFEN/MAILIZ/DEDALUS HEALTHCARE FRANCE/GCS SARA</t>
  </si>
  <si>
    <t>SSA/LIFEN/MAILIZ/INSTITUT HOSPITALIER FRANCO-BRITANIQUE/HOPITAL LA PORTE VERTE/GHBS - HOPITAL DU SCORFF/EPS BARTHELEMY DURAND/CHU DE LIMOGES/CHU BESANCON/CH REGIONAL D'ORLEANS/CH DE LAVAL/CH DE CHOLET/CH DE CHARTRES/#/GCS SARA/DEDALUS HEALTHCARE FRANCE/@</t>
  </si>
  <si>
    <t>pro.mssante.fr/medecin.mssante.fr/interop-mssante.apicrypt.org/infirmier.mssante.fr/grand-est.mssante.fr/ch-ravenel.mssante.fr/chirurgien-dentiste.mssante.fr/cgm.mssante.fr/aura.mssante.fr</t>
  </si>
  <si>
    <t>GRADES PULSY/MIPIH/MAILIZ/#/GCS SARA</t>
  </si>
  <si>
    <t>LIFEN/MAILIZ/GRADES PULSY/GHBS - HOPITAL DU SCORFF/MIPIH/CHI DE COMPIEGNE-NOYON/CH DE CHOLET/CH DE CHARTRES/GHBS/GCS SARA/@</t>
  </si>
  <si>
    <t>pro.mssante.fr/medecin.mssante.fr/masseur-kinesitherapeute.mssante.fr/lifen.mssante.fr/infirmier.mssante.fr/ch-riom.mssante.fr/ch-riom.aura.mssante.fr/chirurgien-dentiste.mssante.fr/cgm.mssante.fr/aura.mssante.fr</t>
  </si>
  <si>
    <t>LIFEN/CH DE RIOM/MAILIZ/#/GCS SARA</t>
  </si>
  <si>
    <t>DEDALUS HEALTHCARE FRANCE/LIFEN/MAILIZ/GRADES PULSY/CH ROUFFACH/CH D'ERSTEIN/HOPITAUX CIVILS DE COLMAR/#/GCS SARA</t>
  </si>
  <si>
    <t>vivalto-sante.mssante.fr/pro.mssante.fr/poledesanteduvilleneuvois.mssante.fr/pharmacien.mssante.fr/pc.mssante.fr/na.mssante.fr/medecin.mssante.fr/lifen.mssante.fr/interop-mssante.apicrypt.org/infirmier.mssante.fr/ght85.mssante.fr/gh-saintesangely.mssante.fr/chu-nimes.mssante.fr/ch-saintonge.mssante.fr/ch-royan.mssante.fr/ch-rochefort.mssante.fr/ch-larochelle.mssante.fr/ch-cognac.mssante.fr/cgm.mssante.fr/aura.mssante.fr</t>
  </si>
  <si>
    <t>GIE VIVALTO SANTE SERVICE PARTAGES/CH VILLENEUVE -POLE SANTE VILLENEUVOIS/GRADES ESEA NOUVELLE-AQUITAINE/LIFEN/MAILIZ/CH DEPARTEMENTAL VENDEE/DEDALUS HEALTHCARE FRANCE/CH SAINT CALAIS/CH DE ROCHEFORT/GH DE LA ROCHELLE-RE-AUNIS/CHI DU PAYS DE COGNAC/#/GCS SARA</t>
  </si>
  <si>
    <t>LIFEN/MAILIZ/GH SELESTAT-OBERNAI (GHSO)/CH D'ERSTEIN/#/GCS SARA</t>
  </si>
  <si>
    <t>GRADES ESEA NOUVELLE-AQUITAINE/LIFEN/MAILIZ/CH SAINT CALAIS/CH DE RUFFEC/CH D'ANGOULEME/#/GCS SARA</t>
  </si>
  <si>
    <t>psychologue.oc.mssante.fr/pro.oc.mssante.fr/medecin.oc.mssante.fr/masseur-kinesitherapeute.oc.mssante.fr/masseur-kinesitherapeute.mssante.fr/infirmier.oc.mssante.fr/infirmier.mssante.fr/ch-saintaffrique.mssante.fr/ch-millau.mssante.fr/chicas-gap.mssante.fr/cgm.mssante.fr/bioserveur.mssante.fr/bioserveur.mp.mssante.fr</t>
  </si>
  <si>
    <t>MAILIZ/CHI DES ALPES DU SUD/#/MIPIH</t>
  </si>
  <si>
    <t>vyv3.mssante.fr/ssa.mssante.fr/sage-femme.mssante.fr/pro.mssante.fr/msa.mssante.fr/medistory.mssante.fr/medecin.oc.mssante.fr/medecin.mssante.fr/medecin.mp.mssante.fr/masseur-kinesitherapeute.mssante.fr/lifen.mssante.fr/jeebop.mssante.fr/interop-mssante.apicrypt.org/infirmier.mssante.fr/hospigrandouest.mssante.fr/guadeloupe.mssante.fr/ghbs.mssante.fr/gard.mssante.fr/epsve.mssante.fr/croix-rouge.mssante.fr/chu-rennes.mssante.fr/chu-poitiers.mssante.fr/chu-nimes.mssante.fr/chu-bordeaux.mssante.fr/ch-stbrieuc.mssante.fr/chsaintmartin.mssante.fr/chmayotte.mssante.fr/ch-lemans.mssante.fr/ch-laval.mssante.fr/ch-guingamp.mssante.fr/ch-cholet.mssante.fr/ch-centre-bretagne.mssante.fr/chbs.mssante.fr/chba.mssante.fr/cgm.mssante.fr/bretagne.mssante.fr/bioserveur.mssante.fr/aura.mssante.fr/aub.mssante.fr/ars.occitanie.mssante.fr/armorsante.mssante.fr/#</t>
  </si>
  <si>
    <t>SSA/LIFEN/WRAPTOR LABORATORIES/MAILIZ/ENOVACOM/GCS E-SANTE ARCHIPEL (opérateur de test)/GHBS - HOPITAL DU SCORFF/EPSVE/CHRU DE RENNES/CHU DE POITIERS/CHU HOPITAUX DE BORDEAUX/GCS E-SANTE ARCHIPEL/CH DE MAYOTTE/CH LE MANS/CH DE LAVAL/DEDALUS HEALTHCARE FRANCE/CH DE CHOLET/CH CENTRE BRETAGNE/GHBS/CH BRETAGNE ATLANTIQUE/GCS ESANTE BRETAGNE/#/GCS SARA/AUB SANTE/MIPIH/CH DE SAINT BRIEUC/@</t>
  </si>
  <si>
    <t>interop-mssante.apicrypt.org/infirmier.mssante.fr/ch-argonne.mssante.fr</t>
  </si>
  <si>
    <t>#/MAILIZ/CHU DE REIMS</t>
  </si>
  <si>
    <t>sage-femme.mssante.fr/medecin.mssante.fr/masseur-kinesitherapeute.oc.mssante.fr/lifen.mssante.fr/interop-mssante.apicrypt.org/infirmier.mssante.fr/ch-stflour.mssante.fr/cgm.mssante.fr/aura.mssante.fr</t>
  </si>
  <si>
    <t>MIPIH/LIFEN/MAILIZ/CH DE SAINT FLOUR/#/GCS SARA</t>
  </si>
  <si>
    <t>ssa.mssante.fr/sos-medecins.mssante.fr/pro.mssante.fr/pedicure-podologue.mssante.fr/pdl.mssante.fr/medecin.mssante.fr/masseur-kinesitherapeute.mssante.fr/lifen.mssante.fr/interop-mssante.apicrypt.org/infirmier.mssante.fr/hospiville.mssante.fr/hospigrandouest.mssante.fr/hli-presquile.mssante.fr/ght85.mssante.fr/esantepdl.mssante.fr/croix-rouge.mssante.fr/cliniquemutualisteestuaire.mssante.fr/ch-vienne.mssante.fr/chu-rennes.mssante.fr/chu-poitiers.mssante.fr/chu-nantes.mssante.fr/chu-montpellier.mssante.fr/chu-martinique.mssante.fr/chu-besancon.mssante.fr/ch-stbrieuc.mssante.fr/ch-saintnazaire.mssante.fr/chr-orleans.mssante.fr/ch-ploermel.mssante.fr/chorus.mssante.fr/ch-lvo.mssante.fr/chirurgien-dentiste.mssante.fr/chd-vendee.mssante.fr/ch-cholet.mssante.fr/chba.mssante.fr/cgm.mssante.fr/aura.mssante.fr/#</t>
  </si>
  <si>
    <t>SSA/LIFEN/SAS MAPUI LABS/GCS E-SANTE PAYS DE LA LOIRE/ENOVACOM/CH DE VIENNE/CHRU DE RENNES/CHU DE POITIERS/CHU DE NANTES/MIPIH/CHRU DE NANCY/CHU BESANCON/DEDALUS HEALTHCARE FRANCE/CH DE SAINT NAZAIRE/CH REGIONAL D'ORLEANS/MAILIZ/CH DEPARTEMENTAL VENDEE/CH DE CHOLET/CH BRETAGNE ATLANTIQUE/#/GCS SARA/@</t>
  </si>
  <si>
    <t>na.mssante.fr/medecin.mssante.fr/masseur-kinesitherapeute.mssante.fr/lifen.mssante.fr/infirmier.mssante.fr/ch-dax.mssante.fr/cgm.mssante.fr/aura.mssante.fr/aquitaine.mssante.fr</t>
  </si>
  <si>
    <t>LIFEN/MAILIZ/CH DAX/#/GCS SARA/GRADES ESEA NOUVELLE-AQUITAINE</t>
  </si>
  <si>
    <t>sage-femme.mssante.fr/pro.mssante.fr/medecin.mssante.fr/medecin.guyane.mssante.fr/masseur-kinesitherapeute.mssante.fr/lifen.mssante.fr/lenord.mssante.fr/interop-mssante.apicrypt.org/infirmier.oc.mssante.fr/infirmier.mssante.fr/chu-tours.mssante.fr/chu-amiens.mssante.fr/ch-stquentin.mssante.fr/ch-peronne.mssante.fr/chorus.mssante.fr/ch-laon.mssante.fr/ch-ham.mssante.fr/ch-draguignan.mssante.fr/ch-compiegnenoyon.mssante.fr/chblois.mssante.fr/cgm.mssante.fr/aura.mssante.fr/ahnac.mssante.fr</t>
  </si>
  <si>
    <t>LIFEN/MAILIZ/CHRU DE TOURS/CHU AMIENS PICARDIE/MIPIH/CH DE HAM/CH DE LA DRACENIE/CHI DE COMPIEGNE-NOYON/CH DE BLOIS/#/GCS SARA/DEDALUS HEALTHCARE FRANCE</t>
  </si>
  <si>
    <t>na.mssante.fr/infirmier.mssante.fr/ch-mdm.mssante.fr/cgm.mssante.fr/aquitaine.mssante.fr</t>
  </si>
  <si>
    <t>MAILIZ/CH DE MONT DE MARSAN/#/GRADES ESEA NOUVELLE-AQUITAINE</t>
  </si>
  <si>
    <t>LIFEN/MAILIZ/HOPITAL SAINT JOSEPH/MIPIH/#</t>
  </si>
  <si>
    <t>sage-femme.mssante.fr/pro.mssante.fr/meuse.mssante.fr/medecin.mssante.fr/lifen.mssante.fr/interop-mssante.apicrypt.org/infirmier.mssante.fr/grand-est.mssante.fr/chsarrebourg.mssante.fr/ch-ouestvosgien.mssante.fr/chirurgien-dentiste.mssante.fr/cgm.mssante.fr/aura.mssante.fr/aural.mssante.fr/#</t>
  </si>
  <si>
    <t>LIFEN/GRADES PULSY/MIPIH/MAILIZ/#/GCS SARA/AURAL/@</t>
  </si>
  <si>
    <t>MAILIZ/MIPIH/#</t>
  </si>
  <si>
    <t>LIFEN/MAILIZ/SAS MAPUI LABS/GCS E-SANTE PAYS DE LA LOIRE/CHRU DE TOURS/CH DE SAUMUR/CH LE MANS/HOPITAUX CIVILS DE COLMAR/CH DE CHOLET/#/GCS SARA</t>
  </si>
  <si>
    <t>pro.mssante.fr/interop-mssante.apicrypt.org/infirmier.mssante.fr/ch-ploermel.mssante.fr/chirurgien-dentiste.mssante.fr</t>
  </si>
  <si>
    <t>#/CH BRETAGNE ATLANTIQUE/MAILIZ</t>
  </si>
  <si>
    <t>LIFEN/#/MAILIZ/ENOVACOM/MIPIH/CHU DE REIMS/CH PUBLIC DU COTENTIN/CHI DE COMPIEGNE-NOYON/CH DE CHOLET/CH CENTRE BRETAGNE/GCS SARA/DEDALUS HEALTHCARE FRANCE</t>
  </si>
  <si>
    <t>LIFEN/MAILIZ/CH F. GRALL/GHBS - HOPITAL DU SCORFF/CHRU DE RENNES/CHU DE POITIERS/CHU DE NANTES/GRADES ESEA NOUVELLE-AQUITAINE/CH DES PAYS DE MORLAIX/CH CENTRE BRETAGNE/CH BRETAGNE ATLANTIQUE/#/GCS ESANTE BRETAGNE/GCS SARA/AUB SANTE/DEDALUS HEALTHCARE FRANCE</t>
  </si>
  <si>
    <t>orthophoniste.mssante.fr/na.mssante.fr/medecin.mssante.fr/lifen.mssante.fr/interop-mssante.apicrypt.org/infirmier.mssante.fr/chpyr.mssante.fr/ch-candelie.mssante.fr/cgm.mssante.fr/aura.mssante.fr/#</t>
  </si>
  <si>
    <t>GRADES ESEA NOUVELLE-AQUITAINE/LIFEN/MAILIZ/CH DES PYRENEES/CH DEPARTEMENTAL DE LA CANDELIE/#/GCS SARA/@</t>
  </si>
  <si>
    <t>MAILIZ/LIFEN/INSTITUT HOSPITALIER FRANCO-BRITANIQUE/CHU DE NANTES/CH DE SAINT DENIS/CH CAMILLE CLAUDEL/CH DES QUATRE VILLES/#/DEDALUS HEALTHCARE FRANCE/@</t>
  </si>
  <si>
    <t>LIFEN/#/MAILIZ/SAS MAPUI LABS/CH DE CHATEAUDUN/CH LE MANS/GCS SARA</t>
  </si>
  <si>
    <t>COMPAGNIE GENERALE DE SANTE/LIFEN/MAILIZ/EPSVE/ENOVACOM/CHU DE ROUEN/CHU DE LIMOGES/CH DE SAINT DENIS/CHI DE COMPIEGNE-NOYON/CHR METZ-THIONVILLE/#/GCS SARA/DEDALUS HEALTHCARE FRANCE/@</t>
  </si>
  <si>
    <t>sage-femme.mssante.fr/pro.mssante.fr/na.mssante.fr/medecin.mssante.fr/limousin.mssante.fr/lifen.mssante.fr/interop-mssante.apicrypt.org/infirmier.mssante.fr/chu-limoges.mssante.fr/ch-stjunien.mssante.fr/ch-ploermel.mssante.fr/chba.mssante.fr/aura.mssante.fr/#</t>
  </si>
  <si>
    <t>GRADES ESEA NOUVELLE-AQUITAINE/LIFEN/#/MAILIZ/CHU DE LIMOGES/CH SAINT JUNIEN/CH BRETAGNE ATLANTIQUE/GCS SARA/@</t>
  </si>
  <si>
    <t>LIFEN/MIPIH/MAILIZ/CHI DES ALPES DU SUD/#/GCS SARA</t>
  </si>
  <si>
    <t>sante-grand-est.mssante.fr/sage-femme.mssante.fr/pro.mssante.fr/medecin.oc.mssante.fr/medecin.mssante.fr/masseur-kinesitherapeute.mssante.fr/lifen.mssante.fr/interop-mssante.apicrypt.org/inicea.mssante.fr/infirmier.mssante.fr/hcs-sante.mssante.fr/godinot.mssante.fr/ght-novo.mssante.fr/ch-villefranche-rouergue.mssante.fr/chu-tours.mssante.fr/chu-reims.mssante.fr/chu-dijon.mssante.fr/ch-troyes.mssante.fr/chr-metz-thionville.mssante.fr/ch-ploermel.mssante.fr/ch-larochelle.mssante.fr/ch-hco.mssante.fr/ch-cholet.mssante.fr/cgm.mssante.fr/bioserveur.mssante.fr/aura.mssante.fr/aphp.mssante.fr/#</t>
  </si>
  <si>
    <t>LIFEN/MAILIZ/CH RENE DUBOS/MIPIH/CHRU DE TOURS/CHU DE REIMS/CHR METZ-THIONVILLE/CH BRETAGNE ATLANTIQUE/GH DE LA ROCHELLE-RE-AUNIS/ENOVACOM/CH DE CHOLET/#/GCS SARA/DEDALUS HEALTHCARE FRANCE/@</t>
  </si>
  <si>
    <t>sage-femme.mssante.fr/ramsaygds.mssante.fr/pro.mssante.fr/pharmacien.mssante.fr/orpea.mssante.fr/medecin.mssante.fr/masseur-kinesitherapeute.mssante.fr/lifen.mssante.fr/lenord.mssante.fr/interop-mssante.apicrypt.org/inicea.mssante.fr/infirmier.mssante.fr/ihfb.mssante.fr/hopitaux-plaisir.mssante.fr/hopitalporteverte.mssante.fr/ght-novo.mssante.fr/ghpsj.mssante.fr/curie.mssante.fr/chu-rouen.mssante.fr/chu-rennes.mssante.fr/chu-montpellier.mssante.fr/chsaintmartin.mssante.fr/chrds.mssante.fr/chirurgien-dentiste.mssante.fr/ch-agen-nerac.mssante.fr/cgm.mssante.fr/aura.mssante.fr/aphp.mssante.fr/#</t>
  </si>
  <si>
    <t>COMPAGNIE GENERALE DE SANTE/LIFEN/ENOVACOM/INSTITUT HOSPITALIER FRANCO-BRITANIQUE/CH DE PLAISIR/HOPITAL LA PORTE VERTE/CH RENE DUBOS/GH PARIS SITE SAINT JOSEPH/CLCC INSTITUT CURIE/CHU DE ROUEN/CHRU DE RENNES/MIPIH/GCS E-SANTE ARCHIPEL/CH COURBEVOIE-NEUILLY-PUTEAUX/MAILIZ/CH D'AGEN/#/GCS SARA/DEDALUS HEALTHCARE FRANCE/@</t>
  </si>
  <si>
    <t>sage-femme.oc.mssante.fr/sage-femme.mssante.fr/pro.mssante.fr/pc.mssante.fr/medecin.mssante.fr/lifen.mssante.fr/interop-mssante.apicrypt.org/infirmier.mssante.fr/cpa01.mssante.fr/ch-vichy.mssante.fr/ch-vichy.aura.mssante.fr/chu-poitiers.mssante.fr/chu-martinique.mssante.fr/ch-perigueux.mssante.fr/chorus.mssante.fr/ch-moulins-yzeure.mssante.fr/ch-montlucon.mssante.fr/ch-laon.mssante.fr/ch-cholet.mssante.fr/ch-cayenne.mssante.fr/cgm.mssante.fr/aura.mssante.fr/#</t>
  </si>
  <si>
    <t>GRADES ESEA NOUVELLE-AQUITAINE/LIFEN/MAILIZ/CENTRE PSYCHOTHERAPIQUE DE L'AIN/CH DE VICHY/CHU DE POITIERS/CHRU DE NANCY/CH DE PERIGUEUX/CH MOULINS YZEURE/CENTRE HOSPITALIER MONTLUCON NERIS/DEDALUS HEALTHCARE FRANCE/CH DE CHOLET/MIPIH/#/GCS SARA/@</t>
  </si>
  <si>
    <t>SSA/CH VILLENEUVE -POLE SANTE VILLENEUVOIS/MIPIH/LIFEN/MAILIZ/GHBS - HOPITAL DU SCORFF/CHI DU PAYS DE COGNAC/CH D'AGEN/#/GCS SARA/GRADES ESEA NOUVELLE-AQUITAINE/@</t>
  </si>
  <si>
    <t>ssa.mssante.fr/sage-femme.mssante.fr/pro.mssante.fr/na.mssante.fr/medecin.mssante.fr/lifen.mssante.fr/infirmier.mssante.fr/enovacom.mssante.fr/easycrypt.mssante.fr/ch-oloron.mssante.fr/chmayotte.mssante.fr/aquitaine.mssante.fr</t>
  </si>
  <si>
    <t>LIFEN/MAILIZ/CH DES PYRENEES/CENTRE HOSPITALIER   ORTHEZ/GH DE LA ROCHELLE-RE-AUNIS/CH DAX/#/GCS SARA/GRADES ESEA NOUVELLE-AQUITAINE</t>
  </si>
  <si>
    <t>LIFEN/MAILIZ/DEDALUS HEALTHCARE FRANCE/CH CENTRE BRETAGNE/#/GCS ESANTE BRETAGNE/GCS SARA</t>
  </si>
  <si>
    <t>GRADES ESEA NOUVELLE-AQUITAINE/LIFEN/MAILIZ/CH DE SAINT NAZAIRE/CHU DE POITIERS/CHU DE LIMOGES/CH SAINT JUNIEN/CH SARLAT/MIPIH/CH DAX/GIP SILPC/CH BRETAGNE ATLANTIQUE/#/GCS SARA</t>
  </si>
  <si>
    <t>LIFEN/#/MAILIZ/HOSPITALITE SAINT-THOMAS DE VILLENEUVE/GCS E-SANTE ARCHIPEL (opérateur de test)/GHBS - HOPITAL DU SCORFF/CHRU DE RENNES/CHU DE POITIERS/CHU DE REIMS/CH DE CHOLET/CH CENTRE BRETAGNE/GHBS/CH BRETAGNE ATLANTIQUE/GCS ESANTE BRETAGNE/GCS SARA/AUB SANTE/DEDALUS HEALTHCARE FRANCE</t>
  </si>
  <si>
    <t>LIFEN/MAILIZ/MIPIH/ENOVACOM/CH LA FERTE BERNARD/#/GCS SARA</t>
  </si>
  <si>
    <t>sage-femme.mssante.fr/pro.mssante.fr/pharmacien.mssante.fr/pdl.mssante.fr/medecin.mssante.fr/lifen.mssante.fr/interop-mssante.apicrypt.org/infirmier.mssante.fr/hospiville.mssante.fr/esantepdl.mssante.fr/chu-poitiers.mssante.fr/chu-martinique.mssante.fr/ch-sens.mssante.fr/chr-orleans.mssante.fr/chorus.mssante.fr/ch-lvo.mssante.fr/ch-laval.mssante.fr/chirurgien-dentiste.mssante.fr/ch-hautanjou.mssante.fr/ch-cholet.mssante.fr/ch-angouleme.mssante.fr/cgm.mssante.fr/aura.mssante.fr</t>
  </si>
  <si>
    <t>LIFEN/SAS MAPUI LABS/GCS E-SANTE PAYS DE LA LOIRE/CHU DE POITIERS/CHRU DE NANCY/CH SENS/CH REGIONAL D'ORLEANS/CH DEPARTEMENTAL VENDEE/CH DE LAVAL/MAILIZ/CH HAUT ANJOU/CH DE CHOLET/CH D'ANGOULEME/#/GCS SARA</t>
  </si>
  <si>
    <t>sage-femme.mssante.fr/pssl.mssante.fr/pro.mssante.fr/pedicure-podologue.mssante.fr/medecin.mssante.fr/lifen.mssante.fr/interop-mssante.apicrypt.org/infirmier.mssante.fr/hospiville.mssante.fr/esantepdl.mssante.fr/epsm-sarthe.mssante.fr/ch-vienne.mssante.fr/chu-tours.mssante.fr/chu-rouen.mssante.fr/chu-nice.mssante.fr/chu-nantes.mssante.fr/chu-limoges.mssante.fr/ch-troyes.mssante.fr/ch-saintcalais.mssante.fr/chr-orleans.mssante.fr/ch-lemans.mssante.fr/ch-larochelle.mssante.fr/chirurgien-dentiste.mssante.fr/ch-dax.mssante.fr/ch-cotentin.mssante.fr/ch-compiegnenoyon.mssante.fr/ch-cholet.mssante.fr/chba.mssante.fr/cgm.mssante.fr/bretagne.mssante.fr/aura.mssante.fr/asso-prh.mssante.fr/ahs-sarthe.mssante.fr/#</t>
  </si>
  <si>
    <t>POLE SANTE SARTHE ET LOIR/LIFEN/SAS MAPUI LABS/GCS E-SANTE PAYS DE LA LOIRE/EPSM DE LA SARTHE/CH DE VIENNE/CHRU DE TOURS/CHU DE ROUEN/CHU DE NICE/CHU DE NANTES/CHU DE LIMOGES/DEDALUS HEALTHCARE FRANCE/CH DE CHATEAUDUN/CH REGIONAL D'ORLEANS/CH LE MANS/GH DE LA ROCHELLE-RE-AUNIS/MAILIZ/CH DAX/CH PUBLIC DU COTENTIN/CHI DE COMPIEGNE-NOYON/CH DE CHOLET/CH BRETAGNE ATLANTIQUE/#/GCS ESANTE BRETAGNE/GCS SARA/CENTRE DE L'ARCHE/CENTRE SSR FRANCOIS GALLOUEDEC PARIGNE/@</t>
  </si>
  <si>
    <t>LIFEN/MAILIZ/SAS MAPUI LABS/GCS E-SANTE PAYS DE LA LOIRE/CH NORD MAYENNE/CH DE LAVAL/CHI DU PAYS DE COGNAC/#/GCS SARA</t>
  </si>
  <si>
    <t>MIPIH/LIFEN/#/MAILIZ/CH DU PAYS D'APT/CH DU PAYS D'AIX/GCS SARA/@</t>
  </si>
  <si>
    <t>sage-femme.guyane.mssante.fr/ramsaygds.mssante.fr/pro.mssante.fr/medecin.mssante.fr/lifen.mssante.fr/interop-mssante.apicrypt.org/infirmier.mssante.fr/chu-clermontferrand.aura.mssante.fr/ch-lepuy.aura.mssante.fr/chirurgien-dentiste.mssante.fr/cgm.mssante.fr/aura.mssante.fr</t>
  </si>
  <si>
    <t>MIPIH/COMPAGNIE GENERALE DE SANTE/LIFEN/MAILIZ/#/GCS SARA</t>
  </si>
  <si>
    <t>sage-femme.mssante.fr/pro.mssante.fr/na.mssante.fr/medecin.mssante.fr/limousin.mssante.fr/lifen.mssante.fr/interop-mssante.apicrypt.org/infirmier.mssante.fr/ch-ussel.mssante.fr/chu-limoges.mssante.fr/ch-stjunien.mssante.fr/ch-ploermel.mssante.fr/chorus.mssante.fr/ch-libourne.mssante.fr/cheygurande.mssante.fr/ch-eygurande.mssante.fr/aura.mssante.fr</t>
  </si>
  <si>
    <t>GRADES ESEA NOUVELLE-AQUITAINE/LIFEN/MAILIZ/GIP SILPC/CHU DE LIMOGES/CH SAINT JUNIEN/CH BRETAGNE ATLANTIQUE/#/CH DE LIBOURNE/CH PAYS EYGURANDE/ENOVACOM/GCS SARA</t>
  </si>
  <si>
    <t>MAILIZ/LIFEN/#/GHBS - HOPITAL DU SCORFF/CH VITRE/CHU DE NANTES/EPSYLAN/CH DEPARTEMENTAL VENDEE/CH DE CHOLET/CH ERDRE ET LOIRE/GCS SARA</t>
  </si>
  <si>
    <t>MAILIZ/CHRU DE NANCY/#/@</t>
  </si>
  <si>
    <t>MIPIH/GRADES ESEA NOUVELLE-AQUITAINE/MAILIZ/CHU DE LIMOGES/GIP SILPC/CH CAMILLE CLAUDEL/#/GCS SARA/@</t>
  </si>
  <si>
    <t>pro.oc.mssante.fr/medecin.oc.mssante.fr/medecin.mssante.fr/lifen.mssante.fr/infirmier.oc.mssante.fr/enovacom.mssante.fr/ch-villefranche-rouergue.mssante.fr/chorus.mssante.fr/ch-figeac.mssante.fr</t>
  </si>
  <si>
    <t>MAILIZ/LIFEN/ENOVACOM/#/MIPIH</t>
  </si>
  <si>
    <t>GRADES ESEA NOUVELLE-AQUITAINE/LIFEN/MAILIZ/GCS E-SANTE PAYS DE LA LOIRE/MIPIH/CHU DE LIMOGES/CH DEPARTEMENTAL VENDEE/CHI DU PAYS DE COGNAC/#/GCS SARA</t>
  </si>
  <si>
    <t>sage-femme.mssante.fr/pro.mssante.fr/pole-sthelier.mssante.fr/pc.mssante.fr/medecin.mssante.fr/masseur-kinesitherapeute.mssante.fr/lifen.mssante.fr/interop-mssante.apicrypt.org/infirmier.mssante.fr/hospiville.mssante.fr/ch-vitre.mssante.fr/chu-rennes.mssante.fr/chu-poitiers.mssante.fr/chu-brest.mssante.fr/ch-ploermel.mssante.fr/chmb.mssante.fr/chirurgien-dentiste.mssante.fr/ch-guingamp.mssante.fr/ch-fougeres.mssante.fr/ch-cognac.mssante.fr/ch-briancon.mssante.fr/cgm.mssante.fr/bretagne.mssante.fr/aura.mssante.fr</t>
  </si>
  <si>
    <t>POLE MPR HELIER/GRADES ESEA NOUVELLE-AQUITAINE/LIFEN/SAS MAPUI LABS/CH VITRE/CHRU DE RENNES/CHU DE POITIERS/CHU BREST/CH BRETAGNE ATLANTIQUE/ENOVACOM/MAILIZ/DEDALUS HEALTHCARE FRANCE/CH DE FOUGERES/CHI DU PAYS DE COGNAC/CH DES ESCARTONS DE BRIANCON/#/GCS ESANTE BRETAGNE/GCS SARA</t>
  </si>
  <si>
    <t>pro.mssante.fr/oi.mssante.fr/infirmier.mssante.fr/guadeloupe.mssante.fr/esantepdl.mssante.fr/chmayotte.mssante.fr/chfd.mssante.fr</t>
  </si>
  <si>
    <t>GCS TESIS/MAILIZ/GCS E-SANTE ARCHIPEL (opérateur de test)/GCS E-SANTE PAYS DE LA LOIRE/CH DE MAYOTTE/ENOVACOM</t>
  </si>
  <si>
    <t>GCS TESIS/MAILIZ/LIFEN/CH RENE DUBOS/GH SELESTAT-OBERNAI (GHSO)/GHBS - HOPITAL DU SCORFF/CHRU DE RENNES/CHU DE POITIERS/GH DE LA ROCHELLE-RE-AUNIS/MIPIH/CHI DE LA COTE BASQUE/HOPITAUX CIVILS DE COLMAR/CH DE CHOLET/GHBS/CH BRETAGNE ATLANTIQUE/#/GCS SARA/DEDALUS HEALTHCARE FRANCE/@</t>
  </si>
  <si>
    <t>pharmacien.mssante.fr/lifen.mssante.fr/infirmier.mssante.fr/esantepdl.mssante.fr/chu-nantes.mssante.fr/ch-lvo.mssante.fr/ch-gdaumezon.mssante.fr/ch-epsylan.mssante.fr/ch-cholet.mssante.fr/aura.mssante.fr</t>
  </si>
  <si>
    <t>LIFEN/MAILIZ/GCS E-SANTE PAYS DE LA LOIRE/CHU DE NANTES/CH DEPARTEMENTAL VENDEE/CH GEORGES DAUMEZON/EPSYLAN/CH DE CHOLET/GCS SARA</t>
  </si>
  <si>
    <t>LIFEN/MAILIZ/GCS E-SANTE PAYS DE LA LOIRE/DEDALUS HEALTHCARE FRANCE/CHRU DE TOURS/CHU DE NANTES/GIP SILPC/CH DEPARTEMENTAL VENDEE/CH DE CHOLET/#/SYNAPPSE/@</t>
  </si>
  <si>
    <t>LIFEN/MAILIZ/EPSM DE LA SARTHE/CH DE LIBOURNE/CH DAX/#/GCS SARA/MIPIH</t>
  </si>
  <si>
    <t>POLE MPR HELIER/LIFEN/MAILIZ/CHRU DE RENNES/CHU BREST/DEDALUS HEALTHCARE FRANCE/CH DE LAVAL/C.H. GUILLAUME REGNIER/CH GEORGE SAND/#/GCS ESANTE BRETAGNE/GCS SARA/GIP GRADES BFC</t>
  </si>
  <si>
    <t>sage-femme.mssante.fr/pro.mssante.fr/medecin.mssante.fr/lifen.mssante.fr/jeebop.mssante.fr/interop-mssante.apicrypt.org/infirmier.mssante.fr/ght85.mssante.fr/ch-stbrieuc.mssante.fr/chicas-gap.mssante.fr/ch-guingamp.mssante.fr/chd-vendee.mssante.fr/chba.mssante.fr/cgm.mssante.fr/bretagne.mssante.fr/aura.mssante.fr/armorsante.mssante.fr</t>
  </si>
  <si>
    <t>LIFEN/WRAPTOR LABORATORIES/MAILIZ/CHI DES ALPES DU SUD/DEDALUS HEALTHCARE FRANCE/CH DEPARTEMENTAL VENDEE/CH BRETAGNE ATLANTIQUE/#/GCS ESANTE BRETAGNE/GCS SARA/CH DE SAINT BRIEUC</t>
  </si>
  <si>
    <t>COMPAGNIE GENERALE DE SANTE/GRADES ESEA NOUVELLE-AQUITAINE/LIFEN/MAILIZ/GHBS - HOPITAL DU SCORFF/CHU DE LIMOGES/CH REGIONAL D'ORLEANS/MIPIH/CH DE CHOLET/GIP SILPC/#/GCS SARA/DEDALUS HEALTHCARE FRANCE/@</t>
  </si>
  <si>
    <t>sage-femme.mssante.fr/ramsaygds.mssante.fr/pro.mssante.fr/orthophoniste.mssante.fr/orpea.mssante.fr/medecin.mssante.fr/medecin.mp.mssante.fr/masseur-kinesitherapeute.mssante.fr/lifen.mssante.fr/interop-mssante.apicrypt.org/infirmier.oc.mssante.fr/infirmier.mssante.fr/hopital-joseph-ducuing.mssante.fr/ght-novo.mssante.fr/eps-erasme.mssante.fr/croix-rouge.mssante.fr/chrds.mssante.fr/ch-lemans.mssante.fr/chiv.mssante.fr/chirurgien-dentiste.mssante.fr/chicreteil.mssante.fr/cgm.mssante.fr/biomedecine.mssante.fr/aura.mssante.fr/aphp.mssante.fr/#</t>
  </si>
  <si>
    <t>COMPAGNIE GENERALE DE SANTE/LIFEN/CH RENE DUBOS/GH PAUL GUIRAUD/MIPIH/CH COURBEVOIE-NEUILLY-PUTEAUX/CH LE MANS/CHI DE VILLENEUVE ST GEORGES/MAILIZ/CHI DE CRETEIL/#/ENOVACOM/GCS SARA/DEDALUS HEALTHCARE FRANCE/@</t>
  </si>
  <si>
    <t>ssa.mssante.fr/sage-femme.mssante.fr/medecin.mssante.fr/lifen.mssante.fr/interop-mssante.apicrypt.org/ch-moulins-yzeure.mssante.fr/ch-issoire.mssante.fr/ch-issoire.aura.mssante.fr/cgm.mssante.fr/aura.mssante.fr</t>
  </si>
  <si>
    <t>SSA/MAILIZ/LIFEN/CH MOULINS YZEURE/CH PAUL ARDIER ISSOIRE/#/GCS SARA</t>
  </si>
  <si>
    <t>LIFEN/MAILIZ/SAS MAPUI LABS/#/GCS ESANTE BRETAGNE/GCS SARA</t>
  </si>
  <si>
    <t>pharmacien.mssante.fr/medecin.mssante.fr/infirmier.mssante.fr/ch-montceau71.mssante.fr/cgfl.mssante.fr/aura.mssante.fr</t>
  </si>
  <si>
    <t>MAILIZ/GCS E-SANTE BOURGOGNE/CRLCC GEORGES-FRANCOIS LECLERC/GCS SARA</t>
  </si>
  <si>
    <t>sage-femme.oc.mssante.fr/pro.oc.mssante.fr/pro.mssante.fr/medecin.oc.mssante.fr/medecin.mssante.fr/medecin.mp.mssante.fr/lifen.mssante.fr/interop-mssante.apicrypt.org/infirmier.mssante.fr/infirmier.mp.mssante.fr/chu-poitiers.mssante.fr/ch-sarlat.mssante.fr/ch-perigueux.mssante.fr/aquitaine.mssante.fr/#</t>
  </si>
  <si>
    <t>LIFEN/#/MAILIZ/MIPIH/CHU DE POITIERS/CH SARLAT/CH DE PERIGUEUX/GRADES ESEA NOUVELLE-AQUITAINE/@</t>
  </si>
  <si>
    <t>GIP SILPC/CH VILLENEUVE -POLE SANTE VILLENEUVOIS/LIFEN/MAILIZ/GH PARIS SITE SAINT JOSEPH/CHRU DE TOURS/GCS E-SANTE ARCHIPEL/CH MOULINS YZEURE/HOPITAUX CIVILS DE COLMAR/CH DE CHOLET/MIPIH/#</t>
  </si>
  <si>
    <t>HOPITAUX PEDIATRIQUES DE NICE CHU LENVAL/GRADES ESEA NOUVELLE-AQUITAINE/LIFEN/CH RENE DUBOS/DEDALUS HEALTHCARE FRANCE/HOPITAL DU PAYS SALONAIS/CH REGIONAL D'ORLEANS/MAILIZ/CHI DES ALPES DU SUD/MIPIH/CH DU PAYS D'AIX/#/GCS SARA/@</t>
  </si>
  <si>
    <t>LIFEN/MAILIZ/GIP GRADES BFC/CHU BESANCON/CHR METZ-THIONVILLE/CH MOULINS YZEURE/CHI DES ALPES DU SUD/CH DE CHOLET/GCS E-SANTE BOURGOGNE/CH BRETAGNE ATLANTIQUE/#/GCS SARA/@</t>
  </si>
  <si>
    <t>LIFEN/SAS MAPUI LABS/CH DE CHATEAUDUN/CH LA FERTE BERNARD/MAILIZ/CH DE CHOLET/#/GCS SARA</t>
  </si>
  <si>
    <t>pro.mssante.fr/medecin.mssante.fr/lifen.mssante.fr/interop-mssante.apicrypt.org/infirmier.mssante.fr/bretagne.mssante.fr</t>
  </si>
  <si>
    <t>LIFEN/#/MAILIZ/GCS ESANTE BRETAGNE</t>
  </si>
  <si>
    <t>#/GCS ESANTE BRETAGNE</t>
  </si>
  <si>
    <t>LIFEN/WRAPTOR LABORATORIES/MAILIZ/CHU DE REIMS/GH DE LA ROCHELLE-RE-AUNIS/DEDALUS HEALTHCARE FRANCE/GCS E-SANTE ARCHIPEL (opérateur de test)/CH DE CHOLET/GCS ESANTE BRETAGNE/#/GCS SARA/AUB SANTE/CH DE SAINT BRIEUC</t>
  </si>
  <si>
    <t>MAILIZ/LIFEN/CH LOUIS PASTEUR/#/GCS SARA</t>
  </si>
  <si>
    <t>MAILIZ/GCS E-SANTE ARCHIPEL (opérateur de test)/GCS SARA</t>
  </si>
  <si>
    <t>COMPAGNIE GENERALE DE SANTE/LIFEN/MAILIZ/GH SUD ILE DE FRANCE/CH LEON BINET PROVINS/CENTRE HOSPITALIER MONTLUCON NERIS/DEDALUS HEALTHCARE FRANCE/#/GCS SARA</t>
  </si>
  <si>
    <t>MAILIZ/CH BRETAGNE ATLANTIQUE/#/GCS ESANTE BRETAGNE/GCS SARA</t>
  </si>
  <si>
    <t>MAILIZ/MIPIH/#/GCS ESANTE BRETAGNE</t>
  </si>
  <si>
    <t>MIPIH/#/MAILIZ/CH DE SAINT AMAND-MONTROND</t>
  </si>
  <si>
    <t>MIPIH/MAILIZ/LIFEN/ENOVACOM/#/GCS SARA</t>
  </si>
  <si>
    <t>orthophoniste.mssante.fr/medecin.mssante.fr/masseur-kinesitherapeute.mssante.fr/lifen.mssante.fr/interop-mssante.apicrypt.org/infirmier.mssante.fr/ght85.mssante.fr/ghsif.mssante.fr/esantepdl.mssante.fr/cliniquejulesverne.mssante.fr/chu-nantes.mssante.fr/chorus.mssante.fr/ch-lvo.mssante.fr/chd-vendee.mssante.fr/ch-cotentin.mssante.fr/ch-cholet.mssante.fr/cgm.mssante.fr/bretagne.mssante.fr/aura.mssante.fr/#</t>
  </si>
  <si>
    <t>LIFEN/MAILIZ/GH SUD ILE DE FRANCE/GCS E-SANTE PAYS DE LA LOIRE/ENOVACOM/CHU DE NANTES/CH DEPARTEMENTAL VENDEE/CH PUBLIC DU COTENTIN/CH DE CHOLET/#/GCS ESANTE BRETAGNE/GCS SARA/@</t>
  </si>
  <si>
    <t>sage-femme.mssante.fr/pro.mssante.fr/oncolie.mssante.fr/medecin.mssante.fr/masseur-kinesitherapeute.mssante.fr/lifen.mssante.fr/interop-mssante.apicrypt.org/infirmier.mssante.fr/emosist.mssante.fr/ch-vienne.mssante.fr/chu-besancon.mssante.fr/chirurgien-dentiste.mssante.fr/ch-gray.mssante.fr/ch-dole.mssante.fr/cgm.mssante.fr/cdstilleroyes.mssante.fr/aura.mssante.fr/#</t>
  </si>
  <si>
    <t>LIFEN/CH DE VIENNE/CHU BESANCON/MAILIZ/GIP GRADES BFC/CH LOUIS PASTEUR/#/GCS SARA/@</t>
  </si>
  <si>
    <t>sage-femme.oc.mssante.fr/sage-femme.mssante.fr/pro.oc.mssante.fr/pro.mssante.fr/pharmacien.mssante.fr/medecin.oc.mssante.fr/medecin.mssante.fr/lifen.mssante.fr/interop-mssante.apicrypt.org/infirmier.oc.mssante.fr/infirmier.mssante.fr/hopital-lozere.mssante.fr/enovacom.mssante.fr/chirurgien-dentiste.mssante.fr/chicas-gap.mssante.fr/cgm.mssante.fr/bioserveur.mssante.fr/aura.mssante.fr/#</t>
  </si>
  <si>
    <t>LIFEN/MIPIH/ENOVACOM/MAILIZ/CHI DES ALPES DU SUD/#/GCS SARA/@</t>
  </si>
  <si>
    <t>sage-femme.mssante.fr/pro.mssante.fr/medecin.mssante.fr/lifen.mssante.fr/interop-mssante.apicrypt.org/infirmier.mssante.fr/hopital-saint-joseph.mssante.fr/ght85.mssante.fr/ghso.mssante.fr/echo-sante.mssante.fr/ch-vienne.mssante.fr/chu-poitiers.mssante.fr/chu-montpellier.mssante.fr/chu-martinique.mssante.fr/ch-stdenis.mssante.fr/ch-stbrieuc.mssante.fr/chorus.mssante.fr/chms.aura.mssante.fr/chmayotte.mssante.fr/chicas-gap.mssante.fr/chd-vendee.mssante.fr/ch-chartres.mssante.fr/chba.mssante.fr/ch-annecygenevois.aura.mssante.fr/cgm.mssante.fr/aura.mssante.fr/#</t>
  </si>
  <si>
    <t>LIFEN/MAILIZ/HOPITAL SAINT JOSEPH/GH SELESTAT-OBERNAI (GHSO)/ASSOCIATION ECHO/CH DE VIENNE/CHU DE POITIERS/MIPIH/CHRU DE NANCY/CH DE SAINT DENIS/DEDALUS HEALTHCARE FRANCE/CH DE MAYOTTE/CHI DES ALPES DU SUD/CH DEPARTEMENTAL VENDEE/CH DE CHARTRES/CH BRETAGNE ATLANTIQUE/#/GCS SARA/@</t>
  </si>
  <si>
    <t>silpc.mssante.fr/medecin.mssante.fr/limousin.mssante.fr/ch-evauxlesbains.mssante.fr/aura.mssante.fr</t>
  </si>
  <si>
    <t>MAILIZ/GRADES ESEA NOUVELLE-AQUITAINE/GIP SILPC/GCS SARA</t>
  </si>
  <si>
    <t>LIFEN/MAILIZ/CH MOULINS YZEURE/CENTRE HOSPITALIER MONTLUCON NERIS/#/GCS SARA/GRADES ESEA NOUVELLE-AQUITAINE/@</t>
  </si>
  <si>
    <t>sage-femme.oc.mssante.fr/sage-femme.mssante.fr/pro.oc.mssante.fr/pro.mssante.fr/pharmacien.oc.mssante.fr/pharmacien.mssante.fr/medecin.oc.mssante.fr/medecin.mssante.fr/lifen.mssante.fr/interop-mssante.apicrypt.org/infirmier.oc.mssante.fr/infirmier.mssante.fr/ght974.mssante.fr/chu-nimes.mssante.fr/chu-montpellier.mssante.fr/ch-narbonne.mssante.fr/ch-montlucon.mssante.fr/ch-lezignan.mssante.fr/ch-dreux.mssante.fr/ch-beziers.mssante.fr/cgm.mssante.fr/aura.mssante.fr/#</t>
  </si>
  <si>
    <t>LIFEN/MAILIZ/DEDALUS HEALTHCARE FRANCE/MIPIH/CENTRE HOSPITALIER MONTLUCON NERIS/CH DE SAINT AMAND-MONTROND/ENOVACOM/CH DE BEZIERS/#/GCS SARA/@</t>
  </si>
  <si>
    <t>LIFEN/#/MAILIZ/GCS SIS MARTINIQUE/CHRU DE NANCY/GCS SARA</t>
  </si>
  <si>
    <t>LIFEN/GHBS - HOPITAL DU SCORFF/CHRU DE TOURS/CHU BREST/MAILIZ/CH PUBLIC DU COTENTIN/CH CENTRE BRETAGNE/#/GCS SARA</t>
  </si>
  <si>
    <t>DEDALUS HEALTHCARE FRANCE/LIFEN/GH PARIS SITE SAINT JOSEPH/CH RENE DUBOS/GHBS - HOPITAL DU SCORFF/HOPITAL FONDATION A DE ROTHSCHILD/CHU DE ROUEN/CHU DE POITIERS/CH DE SAINT DENIS/CH SAINT CALAIS/MAILIZ/CH DE CHOLET/#/GCS ESANTE BRETAGNE/GCS SARA/@</t>
  </si>
  <si>
    <t>MIPIH/LIFEN/CH DE VIENNE/CHU DE LIMOGES/CHU BESANCON/CH MOULINS YZEURE/MAILIZ/CHI DES ALPES DU SUD/#/GCS SARA/@</t>
  </si>
  <si>
    <t>sage-femme.mssante.fr/pro.mssante.fr/medecin.mssante.fr/lifen.mssante.fr/interop-mssante.apicrypt.org/infirmier.mssante.fr/ght-unyon.mssante.fr/chu-dijon.mssante.fr/ch-semur.mssante.fr/ch-hco.mssante.fr/ch-cannes.mssante.fr/cgm.mssante.fr/#</t>
  </si>
  <si>
    <t>LIFEN/MAILIZ/GCS E-SANTE BOURGOGNE/DEDALUS HEALTHCARE FRANCE/ENOVACOM/CH DE CANNES/#/@</t>
  </si>
  <si>
    <t>LIFEN/MAILIZ/MIPIH/CHU DE POITIERS/HOPITAL DU PAYS SALONAIS/GRADES PULSY/CHR METZ-THIONVILLE/CH CENTRE BRETAGNE/#/@</t>
  </si>
  <si>
    <t>MIPIH/GIP SILPC/GRADES ESEA NOUVELLE-AQUITAINE/LIFEN/GHBS - HOPITAL DU SCORFF/CHU DE POITIERS/CHRU DE NANCY/CH DE ROCHEFORT/GH DE LA ROCHELLE-RE-AUNIS/MAILIZ/CH D'ANGOULEME/#/GCS SARA/@</t>
  </si>
  <si>
    <t>MIPIH/LIFEN/GRADES PULSY/MAILIZ/#/GCS SARA</t>
  </si>
  <si>
    <t>LIFEN/MAILIZ/AURA AUVERGNE/ENOVACOM/#/GCS SARA/ASSOCIATION HOSPITALIERE SAINTE MARIE/@</t>
  </si>
  <si>
    <t>MAILIZ/GCS E-SANTE ARCHIPEL (opérateur de test)/#</t>
  </si>
  <si>
    <t>MIPIH/LIFEN/MAILIZ/CHU DE ROUEN/CHU DE NICE/CHS DE MONTFAVET/CH DE CANNES/#/GCS SARA/ASSOCIATION HOSPITALIERE SAINTE MARIE/@</t>
  </si>
  <si>
    <t>pro.oc.mssante.fr/pro.mssante.fr/pharmacien.oc.mssante.fr/oc.mssante.fr/medecin.oc.mssante.fr/medecin.mssante.fr/medecin.mp.mssante.fr/lifen.mssante.fr/infirmier.mssante.fr/dac46.mssante.fr/chu-montpellier.mssante.fr/ch-sainte-marie.mssante.fr/aura.mssante.fr/ahsm.mssante.fr</t>
  </si>
  <si>
    <t>LIFEN/MAILIZ/MIPIH/GCS SARA/ASSOCIATION HOSPITALIERE SAINTE MARIE</t>
  </si>
  <si>
    <t>MAILIZ/GRADES ESEA NOUVELLE-AQUITAINE/GIP SILPC/#/GCS SARA</t>
  </si>
  <si>
    <t>MAILIZ/CH DE JURY/#</t>
  </si>
  <si>
    <t>medecin.mssante.fr/masseur-kinesitherapeute.mssante.fr/lifen.mssante.fr/epsm71.mssante.fr/ch-sevrey.mssante.fr/ch-libourne.mssante.fr/ch-cadillac.mssante.fr/cgm.mssante.fr/aura.mssante.fr</t>
  </si>
  <si>
    <t>MAILIZ/LIFEN/GIP GRADES BFC/GCS E-SANTE BOURGOGNE/CH DE LIBOURNE/C.H. DE  CADILLAC/#/GCS SARA</t>
  </si>
  <si>
    <t>grand-est.mssante.fr/ghemm.mssante.fr</t>
  </si>
  <si>
    <t>GRADES PULSY/MIPIH</t>
  </si>
  <si>
    <t>HOPITAL LE JEUNE/#/GCS ESANTE BRETAGNE/GCS SARA</t>
  </si>
  <si>
    <t>ssa.mssante.fr/sage-femme.mssante.fr/pro.mssante.fr/orpea.mssante.fr/medecin.mssante.fr/lifen.mssante.fr/interop-mssante.apicrypt.org/infirmier.mssante.fr/gustaveroussy.mssante.fr/ghsif.mssante.fr/ghpsj.mssante.fr/eps-etampes.mssante.fr/chu-rouen.mssante.fr/chu-nice.mssante.fr/chu-montpellier.mssante.fr/chu-martinique.mssante.fr/ch-sudessonne.mssante.fr/chsf.mssante.fr/chr-orleans.mssante.fr/chr-metz-thionville.mssante.fr/chorus.mssante.fr/chicas-gap.mssante.fr/ch-cholet.mssante.fr/chba.mssante.fr/cgm.mssante.fr/aura.mssante.fr/aphp.mssante.fr/#</t>
  </si>
  <si>
    <t>SSA/LIFEN/MAILIZ/INSTITUT GUSTAVE ROUSSY/GH SUD ILE DE FRANCE/GH PARIS SITE SAINT JOSEPH/EPS BARTHELEMY DURAND/CHU DE ROUEN/CHU DE NICE/MIPIH/CHRU DE NANCY/CHI SUD ESSONNE DOURDAN-ETAMPES/CH SUD FRANCILIEN/CH REGIONAL D'ORLEANS/CHR METZ-THIONVILLE/CHI DES ALPES DU SUD/CH DE CHOLET/CH BRETAGNE ATLANTIQUE/#/GCS SARA/DEDALUS HEALTHCARE FRANCE/@</t>
  </si>
  <si>
    <t>COMPAGNIE GENERALE DE SANTE/MIPIH/LIFEN/MAILIZ/INSTITUT HOSPITALIER FRANCO-BRITANIQUE/GH SUD ILE DE FRANCE/GHBS - HOPITAL DU SCORFF/EPS BARTHELEMY DURAND/POLYCLINIQUE SAINT JEAN/CENTRE MEDECINE PHYSIQUE ET READAPT BOBIGNY/CHRU DE TOURS/CHI DE CRETEIL/DEDALUS HEALTHCARE FRANCE/CH DE CHOLET/CH DE CHATEAUDUN/#/GCS SARA/@</t>
  </si>
  <si>
    <t>sage-femme.mssante.fr/pro.mssante.fr/meuse.mssante.fr/medistory.mssante.fr/medecin.mssante.fr/masseur-kinesitherapeute.mssante.fr/lifen.mssante.fr/interop-mssante.apicrypt.org/infirmier.mssante.fr/grand-est.mssante.fr/ch-wissembourg.mssante.fr/ch-verdun.mssante.fr/chsaintmartin.mssante.fr/chr-metz-thionville.mssante.fr/ch-jury.mssante.fr/chirurgien-dentiste.mssante.fr/chicas-gap.mssante.fr/ch-epernay.mssante.fr/cgm.mssante.fr/aura.mssante.fr/#</t>
  </si>
  <si>
    <t>LIFEN/GRADES PULSY/CHI DE LA LAUTER/DEDALUS HEALTHCARE FRANCE/GCS E-SANTE ARCHIPEL/CHR METZ-THIONVILLE/CH DE JURY/MAILIZ/CHI DES ALPES DU SUD/CHU DE REIMS/#/GCS SARA/@</t>
  </si>
  <si>
    <t>ssa.mssante.fr/sage-femme.mssante.fr/medecin.mssante.fr/lifen.mssante.fr/infirmier.mssante.fr/ghbs.mssante.fr/ch-vitre.mssante.fr/chu-rennes.mssante.fr/chorus.mssante.fr/chmb.mssante.fr/ch-fougeres.mssante.fr/ch-cholet.mssante.fr/chba.mssante.fr/bretagne.mssante.fr/aura.mssante.fr</t>
  </si>
  <si>
    <t>SSA/LIFEN/MAILIZ/GHBS - HOPITAL DU SCORFF/CH VITRE/CHRU DE RENNES/#/ENOVACOM/CH DE FOUGERES/CH DE CHOLET/CH BRETAGNE ATLANTIQUE/GCS ESANTE BRETAGNE/GCS SARA</t>
  </si>
  <si>
    <t>MIPIH/GRADES ESEA NOUVELLE-AQUITAINE/MAILIZ/CH SAINT JUNIEN/#/GCS SARA</t>
  </si>
  <si>
    <t>LIFEN/#/MAILIZ</t>
  </si>
  <si>
    <t>ramsaygds.mssante.fr/pro.mssante.fr/pharmacien.mssante.fr/medimail.mssante.fr/medecin.mssante.fr/lifen.mssante.fr/interop-mssante.apicrypt.org/infirmier.mssante.fr/ihope.aura.mssante.fr/cypath.aura.mssante.fr/clb.aura.mssante.fr/ch-vienne.mssante.fr/chu-tours.mssante.fr/chu-poitiers.mssante.fr/chu-lyon.aura.mssante.fr/chu-besancon.mssante.fr/cgm.mssante.fr/aura.mssante.fr/aphp.mssante.fr</t>
  </si>
  <si>
    <t>COMPAGNIE GENERALE DE SANTE/MIPIH/LIFEN/MAILIZ/CH DE VIENNE/CHRU DE TOURS/CHU DE POITIERS/CHU BESANCON/#/GCS SARA/DEDALUS HEALTHCARE FRANCE</t>
  </si>
  <si>
    <t>LIFEN/SSR LES CAPUCINS/#/MAILIZ/GCS E-SANTE PAYS DE LA LOIRE/CH HAUT ANJOU/CH DE CHOLET/@</t>
  </si>
  <si>
    <t>GIE VIVALTO SANTE SERVICE PARTAGES/LIFEN/MAILIZ/MIPIH/CHI DES ALPES DU SUD/#</t>
  </si>
  <si>
    <t>MAILIZ/ENOVACOM/#/GCS SARA</t>
  </si>
  <si>
    <t>pro.oc.mssante.fr/medecin.mssante.fr/lifen.mssante.fr/legregore.mssante.fr/infirmier.oc.mssante.fr/ch-ales.mssante.fr</t>
  </si>
  <si>
    <t>MAILIZ/LIFEN/MIPIH/CH ALES-CEVENNNES</t>
  </si>
  <si>
    <t>medecin.mssante.fr/lifen.mssante.fr/cmo.aura.mssante.fr/aura.mssante.fr</t>
  </si>
  <si>
    <t>LIFEN/MAILIZ/SAS MAPUI LABS/GCS SARA/CENTRE SSR FRANCOIS GALLOUEDEC PARIGNE</t>
  </si>
  <si>
    <t>LIFEN/MAILIZ/CENTRE MEDICAL G.COULON-LE GRAND LUCE/EPSM DE LA SARTHE/CH DE CHATEAUDUN/CH LE MANS/GCS ESANTE BRETAGNE/GCS SARA/CENTRE SSR FRANCOIS GALLOUEDEC PARIGNE</t>
  </si>
  <si>
    <t>MAILIZ/MIPIH/#/GCS SARA</t>
  </si>
  <si>
    <t>medecin.mssante.fr/lifen.mssante.fr/ladurance.mssante.fr/interop-mssante.apicrypt.org/cgm.mssante.fr/aura.mssante.fr</t>
  </si>
  <si>
    <t>pro.mssante.fr/na.mssante.fr/medecin.mssante.fr/lifen.mssante.fr/landouzy-villa-jeanne.mssante.fr/infirmier.mssante.fr/aura.mssante.fr/aquitaine.mssante.fr</t>
  </si>
  <si>
    <t>LIFEN/MIPIH/MAILIZ/GCS SARA/GRADES ESEA NOUVELLE-AQUITAINE</t>
  </si>
  <si>
    <t>GRADES ESEA NOUVELLE-AQUITAINE/MAILIZ/WRAPTOR LABORATORIES/#</t>
  </si>
  <si>
    <t>pro.oc.mssante.fr/pharmacien.oc.mssante.fr/mgen.mssante.fr/mgen-arbizon.mssante.fr/medecin.oc.mssante.fr/medecin.mssante.fr/medecin.mp.mssante.fr/ergotherapeute.oc.mssante.fr/cgm.mssante.fr</t>
  </si>
  <si>
    <t>MGEN TECHNOLOGIES/MAILIZ/MIPIH/#</t>
  </si>
  <si>
    <t>groupesos.mssante.fr/groupe-sos.mssante.fr</t>
  </si>
  <si>
    <t>ASSOCIATION GROUPE SOS SANTE/MIPIH</t>
  </si>
  <si>
    <t>ramsaygds.mssante.fr/infirmier.mssante.fr/aura.mssante.fr</t>
  </si>
  <si>
    <t>MAILIZ/LIFEN/#/MIPIH</t>
  </si>
  <si>
    <t>ugecam-alpc.cnamts.mssante.fr/pro.mssante.fr/lifen.mssante.fr/cgm.mssante.fr/aura.mssante.fr</t>
  </si>
  <si>
    <t>MIPIH/MAILIZ/LIFEN/#/GCS SARA</t>
  </si>
  <si>
    <t>MGEN TECHNOLOGIES/MAILIZ/GRADES ESEA NOUVELLE-AQUITAINE/ENOVACOM/CHU DE LIMOGES/#/GCS SARA</t>
  </si>
  <si>
    <t>ENOVACOM/MIPIH/LIFEN/MAILIZ/CHI DES ALPES DU SUD/#</t>
  </si>
  <si>
    <t>ugecam-alsace.mssante.fr/medecin.mssante.fr/masseur-kinesitherapeute.mssante.fr/interop-mssante.apicrypt.org/cgm.mssante.fr/aura.mssante.fr</t>
  </si>
  <si>
    <t>MIPIH/MAILIZ/#/GCS SARA</t>
  </si>
  <si>
    <t>COMPAGNIE GENERALE DE SANTE/MIPIH/LIFEN/MAILIZ/#/GCS ESANTE BRETAGNE/GCS SARA</t>
  </si>
  <si>
    <t>toki-eder.mssante.fr/paca.mssante.fr/na.mssante.fr/medecin.mssante.fr/masseur-kinesitherapeute.mssante.fr/infirmier.mssante.fr/ch-dax.mssante.fr/cgm.mssante.fr/aura.mssante.fr/aquitaine.mssante.fr</t>
  </si>
  <si>
    <t>MIPIH/MAILIZ/CH DAX/#/GCS SARA/GRADES ESEA NOUVELLE-AQUITAINE</t>
  </si>
  <si>
    <t>LIFEN/#/MAILIZ/ELSAN</t>
  </si>
  <si>
    <t>GIE VIVALTO SANTE SERVICE PARTAGES/COMPAGNIE GENERALE DE SANTE/LIFEN/#/MAILIZ/HOPITAL LA PORTE VERTE/CENTRE MEDICO-CHIRURGICAL DE L'EUROPE</t>
  </si>
  <si>
    <t>pss.elsan.mssante.fr/pro.mssante.fr/pharmacien.mssante.fr/pdl.mssante.fr/medecin.mssante.fr/lifen.mssante.fr/interop-mssante.apicrypt.org/infirmier.mssante.fr/esantepdl.mssante.fr/elsan.mssante.fr/chu-brest.mssante.fr/ch-lemans.mssante.fr/cgm.mssante.fr/aura.mssante.fr</t>
  </si>
  <si>
    <t>LIFEN/MAILIZ/GCS E-SANTE PAYS DE LA LOIRE/ELSAN/CHU BREST/CH LE MANS/#/GCS SARA</t>
  </si>
  <si>
    <t>MIPIH/LIFEN/MAILIZ/ELSAN/CH DE VIENNE/GIP SILPC/#/GCS SARA/@</t>
  </si>
  <si>
    <t>GRADES ESEA NOUVELLE-AQUITAINE/MSP BORDEAUX BAGATELLE/LIFEN/MAILIZ/#/GCS SARA/@</t>
  </si>
  <si>
    <t>LIFEN/MAILIZ/GCS E-SANTE ARCHIPEL (opérateur de test)/GH PARIS SITE SAINT JOSEPH/ENOVACOM</t>
  </si>
  <si>
    <t>polesantesaintjean.mssante.fr/medecin.mssante.fr/enovacom.mssante.fr/cgm.mssante.fr</t>
  </si>
  <si>
    <t>MIPIH/MAILIZ/ENOVACOM/#</t>
  </si>
  <si>
    <t>LIFEN/MAILIZ/MIPIH/CHRU DE NANCY</t>
  </si>
  <si>
    <t>CENTRE NEPHROCARE MARNE LA VALLEE/LIFEN/#</t>
  </si>
  <si>
    <t>LIFEN/HOPITAL FONDATION A DE ROTHSCHILD/ENOVACOM/CENTRE MEDECINE PHYSIQUE ET READAPT BOBIGNY/@</t>
  </si>
  <si>
    <t>psychologue.oc.mssante.fr/pro.oc.mssante.fr/pro.mssante.fr/orthoptiste.oc.mssante.fr/orthophoniste.oc.mssante.fr/medecin.mssante.fr/masseur-kinesitherapeute.oc.mssante.fr/lifen.mssante.fr/clinique-cedres.capio.mssante.fr/chirurgien-dentiste.oc.mssante.fr/cgm.mssante.fr/asei.asso.mssante.fr/aquitaine.mssante.fr</t>
  </si>
  <si>
    <t>MAILIZ/LIFEN/#/MIPIH/GRADES ESEA NOUVELLE-AQUITAINE</t>
  </si>
  <si>
    <t>MAILIZ/LIFEN/GH PARIS SITE SAINT JOSEPH/#/ENOVACOM/GCS SARA</t>
  </si>
  <si>
    <t>medecin.mssante.fr/cgm.mssante.fr/a2lfs.mssante.fr</t>
  </si>
  <si>
    <t>MAILIZ/#/MIPIH</t>
  </si>
  <si>
    <t>MIPIH/MAILIZ/EPSVE/DEDALUS HEALTHCARE FRANCE</t>
  </si>
  <si>
    <t>LIFEN/MIPIH/CH DE JURY/MAILIZ/#</t>
  </si>
  <si>
    <t>MAILIZ/LIFEN/MIPIH/ENOVACOM/DEDALUS HEALTHCARE FRANCE/GRADES ESEA NOUVELLE-AQUITAINE</t>
  </si>
  <si>
    <t>ETABLISSEMENT THERAPEUTIQUE ADO/MAILIZ/#</t>
  </si>
  <si>
    <t>MAILIZ/LIFEN/#/GCS SARA</t>
  </si>
  <si>
    <t>ENOVACOM/LIFEN/MAILIZ/DEDALUS HEALTHCARE FRANCE/GCS ESANTE BRETAGNE</t>
  </si>
  <si>
    <t>pro.mssante.fr/medecin.mssante.fr/lifen.mssante.fr/infirmier.mssante.fr/ght974.mssante.fr/fsef.mssante.fr/ch-cholet.mssante.fr/ch-cesame-angers.mssante.fr</t>
  </si>
  <si>
    <t>LIFEN/MAILIZ/MIPIH/FSEF/CH DE CHOLET/CENTRE DE SANTE MENTALE ANGEVIN</t>
  </si>
  <si>
    <t>masseur-kinesitherapeute.mssante.fr/lifen.mssante.fr/ladapt.mssante.fr</t>
  </si>
  <si>
    <t>ENOVACOM/#/MAILIZ/DEDALUS HEALTHCARE FRANCE</t>
  </si>
  <si>
    <t>mgen.mssante.fr/esantepdl.mssante.fr/cliniquejulesverne.mssante.fr</t>
  </si>
  <si>
    <t>MGEN TECHNOLOGIES/GCS E-SANTE PAYS DE LA LOIRE/ENOVACOM</t>
  </si>
  <si>
    <t>LIFEN/MAILIZ/#</t>
  </si>
  <si>
    <t>pro.oc.mssante.fr/masseur-kinesitherapeute.oc.mssante.fr/lifen.mssante.fr/cssr-lestilleuls.mssante.fr/ch-clermont.mssante.fr/#</t>
  </si>
  <si>
    <t>pro.oc.mssante.fr/oc.mssante.fr/medecin.mssante.fr/interop-mssante.apicrypt.org/cgm.mssante.fr/aura.mssante.fr</t>
  </si>
  <si>
    <t>medecin.mssante.fr/marienbronn.mssante.fr/infirmier.mssante.fr/#</t>
  </si>
  <si>
    <t>mgen.mssante.fr/medecin.mssante.fr/aura.mssante.fr/#</t>
  </si>
  <si>
    <t>MGEN TECHNOLOGIES/MAILIZ/GCS SARA/@</t>
  </si>
  <si>
    <t>MIPIH/#/ENOVACOM/INSTITUT MUTUALISTE MONTSOURIS/INSTITUT HOSPITALIER FRANCO-BRITANIQUE</t>
  </si>
  <si>
    <t>softwaymedical.mssante.fr/pro.mssante.fr/oi.mssante.fr/medecin.mssante.fr/masseur-kinesitherapeute.oc.mssante.fr/masseur-kinesitherapeute.mssante.fr/ildys.mssante.fr/groupe-revyva.mssante.fr/ghbs.mssante.fr/clinique-ylangylang.mssante.fr</t>
  </si>
  <si>
    <t>GCS TESIS/MAILIZ/FONDATION ILDYS SITE DE PERHARIDY/GHBS - HOPITAL DU SCORFF/MIPIH</t>
  </si>
  <si>
    <t>LIFEN/CH REGIONAL D'ORLEANS/MAILIZ/#/GCS SARA</t>
  </si>
  <si>
    <t>ramsaygds.mssante.fr/pro.mssante.fr/medistory.mssante.fr/medecin.mssante.fr/masseur-kinesitherapeute.mssante.fr/lifen.mssante.fr/interop-mssante.apicrypt.org/hopitalporteverte.mssante.fr/ghnv.mssante.fr/chu-montpellier.mssante.fr/chu-limoges.mssante.fr/chu-besancon.mssante.fr/ch-stbrieuc.mssante.fr/ch-lemans.mssante.fr/chicas-gap.mssante.fr/ch-cholet.mssante.fr/cham.aura.mssante.fr/ch-albi.mssante.fr/cgm.mssante.fr/aura.mssante.fr</t>
  </si>
  <si>
    <t>COMPAGNIE GENERALE DE SANTE/MAILIZ/LIFEN/HOPITAL LA PORTE VERTE/GH NORD VIENNE/CHU DE LIMOGES/CHU BESANCON/DEDALUS HEALTHCARE FRANCE/CH LE MANS/CHI DES ALPES DU SUD/CH DE CHOLET/MIPIH/#/GCS SARA</t>
  </si>
  <si>
    <t>#/MAILIZ/GCS E-SANTE BOURGOGNE/GCS SARA</t>
  </si>
  <si>
    <t>pro.mssante.fr/pharmacien.mssante.fr/medistory.mssante.fr/medecin.mssante.fr/masseur-kinesitherapeute.mssante.fr/lifen.mssante.fr/interop-mssante.apicrypt.org/infirmier.mssante.fr/epsve.mssante.fr/ch-cotebasque.mssante.fr/ch-annecygenevois.aura.mssante.fr/cgm.mssante.fr/aura.mssante.fr/#</t>
  </si>
  <si>
    <t>DEDALUS HEALTHCARE FRANCE/LIFEN/MAILIZ/EPSVE/CHI DE LA COTE BASQUE/#/GCS SARA/@</t>
  </si>
  <si>
    <t>ramsaygds.mssante.fr/pro.mssante.fr/medecin.mssante.fr/lifen.mssante.fr/interop-mssante.apicrypt.org/infirmier.mssante.fr/cliniquesneuilly.mssante.fr/chorus.mssante.fr</t>
  </si>
  <si>
    <t>COMPAGNIE GENERALE DE SANTE/LIFEN/MAILIZ/WRAPTOR LABORATORIES/#</t>
  </si>
  <si>
    <t>MAILIZ/MIPIH/GCS SARA/DEDALUS HEALTHCARE FRANCE</t>
  </si>
  <si>
    <t>LIFEN/MAILIZ/ENOVACOM/MIPIH/#/GCS SARA/DEDALUS HEALTHCARE FRANCE/@</t>
  </si>
  <si>
    <t>sage-femme.mssante.fr/ramsaygds.mssante.fr/pro.mssante.fr/medecin.mssante.fr/masseur-kinesitherapeute.mssante.fr/lifen.mssante.fr/interop-mssante.apicrypt.org/infirmier.mssante.fr/gh-artoisternois.mssante.fr/chu-nice.mssante.fr/chu-amiens.mssante.fr/ch-perigueux.mssante.fr/ch-lemans.mssante.fr/ch-cholet.mssante.fr/ch-arras.mssante.fr/cgm.mssante.fr/aura.mssante.fr/aub.mssante.fr/ast.mssante.fr/ahnac.mssante.fr/#</t>
  </si>
  <si>
    <t>COMPAGNIE GENERALE DE SANTE/LIFEN/MAILIZ/CHU DE NICE/CHU AMIENS PICARDIE/CH DE PERIGUEUX/CH LE MANS/CH DE CHOLET/#/GCS SARA/AUB SANTE/ENOVACOM/DEDALUS HEALTHCARE FRANCE/@</t>
  </si>
  <si>
    <t>LIFEN/ENOVACOM/DEDALUS HEALTHCARE FRANCE/MAILIZ/#/GCS SARA</t>
  </si>
  <si>
    <t>MIPIH/LIFEN/GCS E-SANTE BOURGOGNE/DEDALUS HEALTHCARE FRANCE/CH REGIONAL D'ORLEANS/MAILIZ/#/GCS SARA/GRADES ESEA NOUVELLE-AQUITAINE</t>
  </si>
  <si>
    <t>medistory.mssante.fr/medecin.mssante.fr/lifen.mssante.fr/interop-mssante.apicrypt.org/ch-baumelesdames.mssante.fr/cgm.mssante.fr/aura.mssante.fr</t>
  </si>
  <si>
    <t>DEDALUS HEALTHCARE FRANCE/MAILIZ/LIFEN/#/GCS SARA</t>
  </si>
  <si>
    <t>medecin.mssante.fr/infirmier.mssante.fr/chirurgien-dentiste.mssante.fr/ch-belair.mssante.fr/cgm.mssante.fr/aura.mssante.fr/#</t>
  </si>
  <si>
    <t>MAILIZ/CH BELAIR/#/GCS SARA/@</t>
  </si>
  <si>
    <t>GCS TESIS/LIFEN/HOPITAL NORD FRANCHE COMTE/CHI DE LA LAUTER/CHU BESANCON/DEDALUS HEALTHCARE FRANCE/CH DE CHATEAUDUN/MAILIZ/#/MIPIH/GCS SARA</t>
  </si>
  <si>
    <t>GCS NORMAND'E-SANTE/LIFEN/MAILIZ/GH SUD ILE DE FRANCE/CHU DE ROUEN/CH EURE SEINE/#/GCS SARA/@</t>
  </si>
  <si>
    <t>sage-femme.oc.mssante.fr/sage-femme.mssante.fr/pro.oc.mssante.fr/pro.mssante.fr/pharmacien.mssante.fr/pasdecalais.mssante.fr/medecin.mssante.fr/masseur-kinesitherapeute.mssante.fr/lifen.mssante.fr/lenord.mssante.fr/interop-mssante.apicrypt.org/infirmier.mssante.fr/ghsif.mssante.fr/chmayotte.mssante.fr/chirurgien-dentiste.mssante.fr/cgm.mssante.fr/aura.mssante.fr/#</t>
  </si>
  <si>
    <t>DEDALUS HEALTHCARE FRANCE/LIFEN/MIPIH/GH SUD ILE DE FRANCE/CH DE MAYOTTE/MAILIZ/#/GCS SARA/@</t>
  </si>
  <si>
    <t>GRADES ESEA NOUVELLE-AQUITAINE/LIFEN/SAS MAPUI LABS/ENOVACOM/CHU DE ROUEN/CHU DE NICE/CH DES PAYS DE MORLAIX/MIPIH/MAILIZ/CH CENTRE BRETAGNE/DEDALUS HEALTHCARE FRANCE/#/GCS SARA</t>
  </si>
  <si>
    <t>SSA/LIFEN/MIPIH/CH DE MAYOTTE/MAILIZ/C.H.I. ELBEUF-LOUVIERS-VAL DE REUIL/CHI DES ALPES DU SUD/#/GCS SARA/DEDALUS HEALTHCARE FRANCE</t>
  </si>
  <si>
    <t>sage-femme.mssante.fr/pro.mssante.fr/pedicure-podologue.mssante.fr/medecin.mssante.fr/masseur-kinesitherapeute.mssante.fr/lifen.mssante.fr/lenord.mssante.fr/interop-mssante.apicrypt.org/infirmier.mssante.fr/ch-compiegnenoyon.mssante.fr/ch-cambrai.mssante.fr/ch-bailleul.mssante.fr/cgm.mssante.fr/aura.mssante.fr/#</t>
  </si>
  <si>
    <t>LIFEN/MAILIZ/CHI DE COMPIEGNE-NOYON/MIPIH/#/GCS SARA/@</t>
  </si>
  <si>
    <t>LIFEN/MAILIZ/EPS BARTHELEMY DURAND/GCS E-SANTE ARCHIPEL/CH CAMILLE CLAUDEL/CH D'ANGOULEME</t>
  </si>
  <si>
    <t>LIFEN/MAILIZ/MIPIH/CH CHARLES PERRENS/CH DE LIBOURNE/GH DE LA ROCHELLE-RE-AUNIS/CH DE CHOLET/C.H. DE  CADILLAC/#/GCS SARA/GRADES ESEA NOUVELLE-AQUITAINE/@</t>
  </si>
  <si>
    <t>CENTRE NEPHROCARE MARNE LA VALLEE/LIFEN/CH RENE DUBOS/WRAPTOR LABORATORIES/CHRU DE TOURS/CH DE ROMORANTIN-LANTHENAY/MAILIZ/ENOVACOM/CH DE CHARTRES/CH BRETAGNE ATLANTIQUE/#/GCS SARA</t>
  </si>
  <si>
    <t>pro.mssante.fr/medecin.mssante.fr/lifen.mssante.fr/interop-mssante.apicrypt.org/infirmier.mssante.fr/ghtnievre.mssante.fr/emeraude58.mssante.fr/cgm.mssante.fr</t>
  </si>
  <si>
    <t>LIFEN/MAILIZ/GCS E-SANTE BOURGOGNE/GIP GRADES BFC/#</t>
  </si>
  <si>
    <t>LIFEN/MAILIZ/GCS E-SANTE BOURGOGNE/MIPIH/CHI DU PAYS DE COGNAC/#</t>
  </si>
  <si>
    <t>LIFEN/#/MAILIZ/GCS E-SANTE BOURGOGNE/@</t>
  </si>
  <si>
    <t>#/GCS SARA</t>
  </si>
  <si>
    <t>LIFEN/HOPITAUX PEDIATRIQUES DE NICE CHU LENVAL/MAILIZ/CHU DE NICE/CHRU DE NANCY/CH DE ROMORANTIN-LANTHENAY/CHI DES ALPES DU SUD/CH DE CANNES/MIPIH/#/CENTRE ANTOINE LACASSAGNE/GCS SARA/DEDALUS HEALTHCARE FRANCE</t>
  </si>
  <si>
    <t>LIFEN/MIPIH/CHU DE ROUEN/DEDALUS HEALTHCARE FRANCE/CHU BESANCON/MAILIZ/CH BRETAGNE ATLANTIQUE/CH ALES-CEVENNNES/#/GCS SARA</t>
  </si>
  <si>
    <t>MAILIZ/#/GCS SARA/@</t>
  </si>
  <si>
    <t>LIFEN/HOPITAL SAINT JOSEPH/CHRU DE TOURS/MIPIH/CHU BESANCON/CHR METZ-THIONVILLE/CHS DE MONTFAVET/CH DE MONT DE MARSAN/MAILIZ/CHI DES ALPES DU SUD/DEDALUS HEALTHCARE FRANCE/CHI DE CAVAILLON LAURIS/CH D'AVIGNON HENRI DUFFAUT/CH DU PAYS D'APT/#/GCS SARA/@</t>
  </si>
  <si>
    <t>sage-femme.mssante.fr/ramsaygds.mssante.fr/pro.mssante.fr/pharmacien.mssante.fr/medecin.mssante.fr/masseur-kinesitherapeute.mssante.fr/limousin.mssante.fr/lifen.mssante.fr/interop-mssante.apicrypt.org/infirmier.mssante.fr/hopital-villedieu.mssante.fr/ch-vitre.mssante.fr/chu-rennes.mssante.fr/ch-stbrieuc.mssante.fr/ch-rochefort.mssante.fr/chorus.mssante.fr/ch-dax.mssante.fr/ch-cholet.mssante.fr/ch-avranches-granville.mssante.fr/cgm.mssante.fr/bretagne.mssante.fr/aura.mssante.fr</t>
  </si>
  <si>
    <t>COMPAGNIE GENERALE DE SANTE/GRADES ESEA NOUVELLE-AQUITAINE/LIFEN/MAILIZ/CH VITRE/CHRU DE RENNES/CH DE ROCHEFORT/CH DAX/CH DE CHOLET/DEDALUS HEALTHCARE FRANCE/#/GCS ESANTE BRETAGNE/GCS SARA</t>
  </si>
  <si>
    <t>pro.mssante.fr/masseur-kinesitherapeute.mssante.fr/lifen.mssante.fr/lenord.mssante.fr/ch-bailleul.mssante.fr</t>
  </si>
  <si>
    <t>CH VILLENEUVE -POLE SANTE VILLENEUVOIS/MAILIZ/LIFEN/GH NORD VIENNE/GHBS - HOPITAL DU SCORFF/CHRU DE TOURS/CHU DE REIMS/CHU AMIENS PICARDIE/CH REGIONAL D'ORLEANS/CH DE ROMORANTIN-LANTHENAY/CH DE CHOLET/CH DE CHARTRES/CH DE BLOIS/MIPIH/#/GCS SARA/DEDALUS HEALTHCARE FRANCE</t>
  </si>
  <si>
    <t>sage-femme.mssante.fr/ramsaygds.mssante.fr/pro.mssante.fr/msa.mssante.fr/medecin.oc.mssante.fr/medecin.mssante.fr/lifen.mssante.fr/interop-mssante.apicrypt.org/inicea.mssante.fr/infirmier.mssante.fr/immed01.aura.mssante.fr/hopital-saint-joseph.mssante.fr/globule.mssante.fr/easycrypt.mssante.fr/ch-vienne.mssante.fr/chu-dijon.mssante.fr/chu-besancon.mssante.fr/chorus.mssante.fr/ch-moulins-yzeure.mssante.fr/chirurgien-dentiste.mssante.fr/ch-bourg01.aura.mssante.fr/cgm.mssante.fr/aura.mssante.fr/aphp.mssante.fr/#</t>
  </si>
  <si>
    <t>COMPAGNIE GENERALE DE SANTE/MIPIH/LIFEN/HOPITAL SAINT JOSEPH/KI-LAB SARL/ENOVACOM/CH DE VIENNE/CHU BESANCON/CH MOULINS YZEURE/MAILIZ/#/GCS SARA/DEDALUS HEALTHCARE FRANCE/@</t>
  </si>
  <si>
    <t>MAILIZ/LIFEN/CH SENS/GCS SARA/DEDALUS HEALTHCARE FRANCE/@</t>
  </si>
  <si>
    <t>LIFEN/SAS MAPUI LABS/DEDALUS HEALTHCARE FRANCE/GCS ESANTE BRETAGNE</t>
  </si>
  <si>
    <t>LIFEN/MAILIZ/DEDALUS HEALTHCARE FRANCE/CHRU DE NANCY/CHU DE LIMOGES/CH DE LIBOURNE/C.H. DE  CADILLAC/#/GRADES ESEA NOUVELLE-AQUITAINE</t>
  </si>
  <si>
    <t>DEDALUS HEALTHCARE FRANCE/GCS E-SANTE ARCHIPEL (opérateur de test)/GCS E-SANTE ARCHIPEL</t>
  </si>
  <si>
    <t>sage-femme.mssante.fr/pro.mssante.fr/medecin.mssante.fr/masseur-kinesitherapeute.mssante.fr/lifen.mssante.fr/interop-mssante.apicrypt.org/infirmier.mssante.fr/ght-novo.mssante.fr/ghbs.mssante.fr/esante-grand-est.mssante.fr/chu-reims.mssante.fr/chu-besancon.mssante.fr/ch-nord-ardennes.mssante.fr/chicas-gap.mssante.fr/cgm.mssante.fr/aura.mssante.fr</t>
  </si>
  <si>
    <t>LIFEN/MAILIZ/CH RENE DUBOS/GHBS - HOPITAL DU SCORFF/MIPIH/CHU DE REIMS/CHU BESANCON/CH BELAIR/CHI DES ALPES DU SUD/#/GCS SARA</t>
  </si>
  <si>
    <t>LIFEN/MAILIZ/CH REGIONAL D'ORLEANS/DEDALUS HEALTHCARE FRANCE/ENOVACOM/CH DOUE LA FONTAINE/CH DE CHARTRES/CH DE BLOIS/#/GCS SARA/@</t>
  </si>
  <si>
    <t>GRADES ESEA NOUVELLE-AQUITAINE/MAILIZ/#/CHI DU PAYS DE COGNAC/GCS SARA</t>
  </si>
  <si>
    <t>sage-femme.mssante.fr/ramsaygds.mssante.fr/pro.mssante.fr/pharmacien.mssante.fr/pc.mssante.fr/medecin.mssante.fr/masseur-kinesitherapeute.mssante.fr/lna-sante.mssante.fr/lifen.mssante.fr/interop-mssante.apicrypt.org/infirmier.mssante.fr/ghnv.mssante.fr/chu-poitiers.mssante.fr/chu-limoges.mssante.fr/ch-stbrieuc.mssante.fr/ch-laon.mssante.fr/ch-issoudun.mssante.fr/chirurgien-dentiste.mssante.fr/chicas-gap.mssante.fr/ch-cognac.mssante.fr/ch-cholet.mssante.fr/ch-chateauroux.mssante.fr/chba.mssante.fr/cgm.mssante.fr/aura.mssante.fr/aismt36.mssante.fr</t>
  </si>
  <si>
    <t>COMPAGNIE GENERALE DE SANTE/GRADES ESEA NOUVELLE-AQUITAINE/MIPIH/LIFEN/GH NORD VIENNE/CHU DE POITIERS/CHU DE LIMOGES/DEDALUS HEALTHCARE FRANCE/CH LA TOUR BLANCHE-ISSOUDUN/MAILIZ/CHI DES ALPES DU SUD/CHI DU PAYS DE COGNAC/CH DE CHOLET/CH CHATEAUROUX/CH BRETAGNE ATLANTIQUE/#/GCS SARA/PROGINOV</t>
  </si>
  <si>
    <t>LIFEN/MAILIZ/GCS E-SANTE BOURGOGNE/#/GCS SARA</t>
  </si>
  <si>
    <t>COMPAGNIE GENERALE DE SANTE/LIFEN/CH DE PLAISIR/CH RENE DUBOS/CHRU DE TOURS/CH DE ROMORANTIN-LANTHENAY/CH PAUL MARTINAIS-LOCHES/MAILIZ/CHI DES ALPES DU SUD/ENOVACOM/CH PUBLIC DU COTENTIN/CH DE CHARTRES/#/GCS SARA/@</t>
  </si>
  <si>
    <t>LIFEN/MAILIZ/CH DEPARTEMENTAL VENDEE/CHU DE REIMS/DEDALUS HEALTHCARE FRANCE/CH DEZARNAULDS/#/GCS SARA</t>
  </si>
  <si>
    <t>sage-femme.mssante.fr/pro.mssante.fr/paca.mssante.fr/orupaca.mssante.fr/medecin.mssante.fr/masseur-kinesitherapeute.mssante.fr/lifen.mssante.fr/interop-mssante.apicrypt.org/infirmier.mssante.fr/ies-sud.mssante.fr/ghbs.mssante.fr/cos.mssante.fr/clinique-sainte-marguerite.mssante.fr/chicas-gap.mssante.fr/ch-hyeres.mssante.fr/ch-draguignan.mssante.fr/ch-albi.mssante.fr/cgm.mssante.fr/aura.mssante.fr/#</t>
  </si>
  <si>
    <t>LIFEN/MAILIZ/GHBS - HOPITAL DU SCORFF/CENTRE MEDECINE PHYSIQUE ET READAPT BOBIGNY/CHI DES ALPES DU SUD/CH DE LA DRACENIE/MIPIH/#/GCS SARA/@</t>
  </si>
  <si>
    <t>pro.mssante.fr/pharmacien.mssante.fr/medecin.mssante.fr/lifen.mssante.fr/infirmier.mssante.fr/cvl.mssante.fr/ch-chateauroux.mssante.fr/aura.mssante.fr</t>
  </si>
  <si>
    <t>LIFEN/MAILIZ/WRAPTOR LABORATORIES/CH CHATEAUROUX/GCS SARA</t>
  </si>
  <si>
    <t>LIFEN/HOPITAUX PEDIATRIQUES DE NICE CHU LENVAL/MAILIZ/CH DE VIENNE/CHU DE NICE/CHU BESANCON/DEDALUS HEALTHCARE FRANCE/CH DE LAVAL/MIPIH/CHI DES ALPES DU SUD/CH DE LA DRACENIE/CH DE CANNES/#/GCS SARA/GRADES ESEA NOUVELLE-AQUITAINE</t>
  </si>
  <si>
    <t>sage-femme.mssante.fr/pro.mssante.fr/medecin.mssante.fr/masseur-kinesitherapeute.mssante.fr/lifen.mssante.fr/interop-mssante.apicrypt.org/infirmier.mssante.fr/ghtnievre.mssante.fr/emeraude58.mssante.fr/ch-wissembourg.mssante.fr/chu-poitiers.mssante.fr/chirurgien-dentiste.mssante.fr/chicas-gap.mssante.fr/ch-centre-bretagne.mssante.fr/cgm.mssante.fr/bioserveur.mssante.fr/aura.mssante.fr/apf.bfc.mssante.fr</t>
  </si>
  <si>
    <t>LIFEN/GCS E-SANTE BOURGOGNE/CHI DE LA LAUTER/CHU DE POITIERS/MAILIZ/CHI DES ALPES DU SUD/CH CENTRE BRETAGNE/#/GCS SARA/GIP GRADES BFC</t>
  </si>
  <si>
    <t>LIFEN/ENOVACOM/MAILIZ/CH DE MAYOTTE/CH CAMILLE CLAUDEL/CH SAINT-NICOLAS DE BLAYE/#/GRADES ESEA NOUVELLE-AQUITAINE</t>
  </si>
  <si>
    <t>MAILIZ/GIP GRADES BFC/DEDALUS HEALTHCARE FRANCE</t>
  </si>
  <si>
    <t>vbr-sudeure.mssante.fr/ch-nogentlerotrou.mssante.fr/ch-laloupe.mssante.fr</t>
  </si>
  <si>
    <t>CH EURE SEINE/CH NOGENT LE ROTROU/CH EDMOND MORCHOISNE</t>
  </si>
  <si>
    <t>sage-femme.mssante.fr/pro.mssante.fr/medecin.mssante.fr/masseur-kinesitherapeute.mssante.fr/lifen.mssante.fr/interop-mssante.apicrypt.org/infirmier.mssante.fr/ch-ploermel.mssante.fr/ch-laon.mssante.fr/chirurgien-dentiste.mssante.fr/chicas-gap.mssante.fr/cgm.mssante.fr/aura.mssante.fr/#</t>
  </si>
  <si>
    <t>LIFEN/CH BRETAGNE ATLANTIQUE/DEDALUS HEALTHCARE FRANCE/MAILIZ/CHI DES ALPES DU SUD/#/GCS SARA/@</t>
  </si>
  <si>
    <t>LIFEN/MAILIZ/CHU DE ROUEN/DEDALUS HEALTHCARE FRANCE/#/GCS SARA</t>
  </si>
  <si>
    <t>LIFEN/#/MAILIZ/MIPIH/CHRU DE TOURS/CH PAUL MARTINAIS-LOCHES/CH DE CHOLET/CH DE CHATEAUDUN/GCS SARA</t>
  </si>
  <si>
    <t>ssti03.aura.mssante.fr/pro.mssante.fr/orthophoniste.mssante.fr/na.mssante.fr/medecin.mssante.fr/lifen.mssante.fr/interop-mssante.apicrypt.org/infirmier.mssante.fr/chu-clermontferrand.aura.mssante.fr/ch-montlucon.mssante.fr/ch-laval.mssante.fr/ch-issoire.mssante.fr/ch-george-sand.mssante.fr/ch-agen-nerac.mssante.fr/cgm.mssante.fr/aura.mssante.fr/#</t>
  </si>
  <si>
    <t>GRADES ESEA NOUVELLE-AQUITAINE/LIFEN/MAILIZ/CENTRE HOSPITALIER MONTLUCON NERIS/CH DE LAVAL/CH PAUL ARDIER ISSOIRE/CH GEORGE SAND/CH D'AGEN/#/GCS SARA/@</t>
  </si>
  <si>
    <t>pro.mssante.fr/medecin.mssante.fr/masseur-kinesitherapeute.mssante.fr/lifen.mssante.fr/interop-mssante.apicrypt.org/infirmier.mssante.fr/cvl.mssante.fr/cgm.mssante.fr/aura.mssante.fr</t>
  </si>
  <si>
    <t>LIFEN/MAILIZ/WRAPTOR LABORATORIES/#/GCS SARA</t>
  </si>
  <si>
    <t>pro.mssante.fr/medecin.mssante.fr/masseur-kinesitherapeute.mssante.fr/lifen.mssante.fr/interop-mssante.apicrypt.org/infirmier.mssante.fr/groupesos.mssante.fr/grand-est.mssante.fr/chu-nice.mssante.fr/ch-briey.mssante.fr/cgm.mssante.fr/#</t>
  </si>
  <si>
    <t>LIFEN/MAILIZ/ASSOCIATION GROUPE SOS SANTE/GRADES PULSY/CHU DE NICE/CHR METZ-THIONVILLE/#/@</t>
  </si>
  <si>
    <t>orthophoniste.mssante.fr/medecin.mssante.fr/masseur-kinesitherapeute.mssante.fr/lifen.mssante.fr/interop-mssante.apicrypt.org/infirmier.mssante.fr/ghbs.mssante.fr/ch-stbrieuc.mssante.fr/ch-sens.mssante.fr/ch-ploermel.mssante.fr/chicas-gap.mssante.fr/ch-guingamp.mssante.fr/ch-denain.mssante.fr/cgm.mssante.fr/ahnac.mssante.fr</t>
  </si>
  <si>
    <t>LIFEN/MAILIZ/GHBS - HOPITAL DU SCORFF/CH SENS/CH BRETAGNE ATLANTIQUE/CHI DES ALPES DU SUD/MIPIH/#/DEDALUS HEALTHCARE FRANCE</t>
  </si>
  <si>
    <t>MAILIZ/CENTRE HOSPITALIER MONTLUCON NERIS/GCS SARA</t>
  </si>
  <si>
    <t>GCS TESIS/MIPIH/LIFEN/MAILIZ/CH DEPARTEMENTAL DE LA CANDELIE/C.H. DE  CADILLAC/CH D'AGEN</t>
  </si>
  <si>
    <t>medecin.mssante.fr/lifen.mssante.fr/interop-mssante.apicrypt.org/infirmier.mssante.fr/epsm-loiret.mssante.fr</t>
  </si>
  <si>
    <t>LIFEN/#/MAILIZ/CH REGIONAL D'ORLEANS</t>
  </si>
  <si>
    <t>medecin.mssante.fr/lifen.mssante.fr/ght-loiret.mssante.fr/ch-sudessonne.mssante.fr/ch-pithiviers.mssante.fr</t>
  </si>
  <si>
    <t>GCS TESIS/LIFEN/MAILIZ/GHBS - HOPITAL DU SCORFF/GCS SIS MARTINIQUE/CHRU DE TOURS/CHU HOPITAUX DE BORDEAUX/#/MIPIH/GCS SARA/DEDALUS HEALTHCARE FRANCE/@</t>
  </si>
  <si>
    <t>sage-femme.mssante.fr/pro.mssante.fr/lifen.mssante.fr/infirmier.mssante.fr/ch-vitre.mssante.fr/chr-orleans.mssante.fr/ch-romorantin.mssante.fr/ch-rochefort.mssante.fr/cgm.mssante.fr/aura.mssante.fr</t>
  </si>
  <si>
    <t>LIFEN/MAILIZ/CH VITRE/CH REGIONAL D'ORLEANS/CH DE ROMORANTIN-LANTHENAY/CH DE ROCHEFORT/#/GCS SARA</t>
  </si>
  <si>
    <t>LIFEN/MIPIH/MAILIZ/CH RENE DUBOS/CHRU DE RENNES/CH DE SOMAIN/CH PUBLIC DU COTENTIN/CHI DE COMPIEGNE-NOYON/CH DE CHARTRES/CH D'ANGOULEME/#/GCS SARA/DEDALUS HEALTHCARE FRANCE</t>
  </si>
  <si>
    <t>MAILIZ/CH VITRE/CH SAINT CALAIS/#/GCS SARA</t>
  </si>
  <si>
    <t>LIFEN/MAILIZ/MIPIH/#/@</t>
  </si>
  <si>
    <t>pro.mssante.fr/pharmacien.mssante.fr/medecin.mssante.fr/masseur-kinesitherapeute.mssante.fr/lifen.mssante.fr/infirmier.mssante.fr/cgm.mssante.fr/aura.mssante.fr</t>
  </si>
  <si>
    <t>LIFEN/MAILIZ/CH DE VIENNE/#/GCS SARA/@</t>
  </si>
  <si>
    <t>MAILIZ/LIFEN/DEDALUS HEALTHCARE FRANCE/GCS SARA/@</t>
  </si>
  <si>
    <t>pro.mssante.fr/medecin.mssante.fr/masseur-kinesitherapeute.mssante.fr/chstmarcellin.aura.mssante.fr/chorus.mssante.fr/cgm.mssante.fr/aura.mssante.fr</t>
  </si>
  <si>
    <t>CENTRE NEPHROCARE MARNE LA VALLEE/GRADES ESEA NOUVELLE-AQUITAINE/LIFEN/MAILIZ/GCS E-SANTE ARCHIPEL (opérateur de test)/CHI DE LA LAUTER/DEDALUS HEALTHCARE FRANCE/MIPIH/#/AUB SANTE</t>
  </si>
  <si>
    <t>pharmacien.mssante.fr/medecin.mssante.fr/emeraude58.mssante.fr/easycrypt.mssante.fr/cvl.mssante.fr</t>
  </si>
  <si>
    <t>MAILIZ/GIP GRADES BFC/ENOVACOM/WRAPTOR LABORATORIES</t>
  </si>
  <si>
    <t>sage-femme.mssante.fr/paca.mssante.fr/medecin.mssante.fr/lifen.mssante.fr/interop-mssante.apicrypt.org/infirmier.mssante.fr/fondationseltzer.mssante.fr/ch-issoire.mssante.fr/chicas-gap.mssante.fr/ch-briancon.mssante.fr/aura.mssante.fr</t>
  </si>
  <si>
    <t>LIFEN/#/MAILIZ/MIPIH/CH PAUL ARDIER ISSOIRE/CHI DES ALPES DU SUD/CH DES ESCARTONS DE BRIANCON/GCS SARA</t>
  </si>
  <si>
    <t>MAILIZ/#/ENOVACOM/CH REGIONAL D'ORLEANS</t>
  </si>
  <si>
    <t>ramsaygds.mssante.fr/pro.mssante.fr/medecin.mssante.fr/lifen.mssante.fr/ch-privas.aura.mssante.fr/chorus.mssante.fr/chirurgien-dentiste.mssante.fr/chicas-gap.mssante.fr/ch-ales.mssante.fr/cgm.mssante.fr/aura.mssante.fr/#</t>
  </si>
  <si>
    <t>COMPAGNIE GENERALE DE SANTE/LIFEN/MAILIZ/CHI DES ALPES DU SUD/CH ALES-CEVENNNES/#/GCS SARA/@</t>
  </si>
  <si>
    <t>LIFEN/MAILIZ/CH LEZIGNAN CORBIERES/#/GCS SARA</t>
  </si>
  <si>
    <t>technipath.aura.mssante.fr/pro.mssante.fr/medistory.mssante.fr/medecin.mssante.fr/lifen.mssante.fr/interop-mssante.apicrypt.org/infirmier.mssante.fr/hnfc.mssante.fr/ch-vienne.mssante.fr/ch-valence.aura.mssante.fr/chu-nantes.mssante.fr/chu-montpellier.mssante.fr/chu-martinique.mssante.fr/chu-besancon.mssante.fr/ch-kourou.mssante.fr/chicas-gap.mssante.fr/ch-crest.mssante.fr/ch-chartres.mssante.fr/ch-alpes-leman.aura.mssante.fr/cgm.mssante.fr/aura.mssante.fr</t>
  </si>
  <si>
    <t>DEDALUS HEALTHCARE FRANCE/LIFEN/MAILIZ/HOPITAL NORD FRANCHE COMTE/CH DE VIENNE/CHU DE NANTES/CHRU DE NANCY/CHU BESANCON/MIPIH/CHI DES ALPES DU SUD/CH DE CREST/CH DE CHARTRES/#/GCS SARA</t>
  </si>
  <si>
    <t>LIFEN/MAILIZ/EFS/MIPIH/CHU DE ROUEN/CHU DE NICE/CHRU DE NANCY/CH DE SOMAIN/CH REGIONAL D'ORLEANS/CH BRETAGNE ATLANTIQUE/#/GCS SARA/DEDALUS HEALTHCARE FRANCE/@</t>
  </si>
  <si>
    <t>na.mssante.fr/medecin.mssante.fr/lifen.mssante.fr/infirmier.mssante.fr/ch-libourne.mssante.fr/ch-gers.mssante.fr/aquitaine.mssante.fr</t>
  </si>
  <si>
    <t>LIFEN/MAILIZ/CH DE LIBOURNE/MIPIH/GRADES ESEA NOUVELLE-AQUITAINE</t>
  </si>
  <si>
    <t>MAILIZ/LIFEN/WRAPTOR LABORATORIES/CH DE VENDOME/CH PAUL MARTINAIS-LOCHES/#/GCS SARA</t>
  </si>
  <si>
    <t>sage-femme.mssante.fr/pro.mssante.fr/medecin.mssante.fr/lifen.mssante.fr/interop-mssante.apicrypt.org/infirmier.mssante.fr/hopital-lecorbusier.aura.mssante.fr/ght974.mssante.fr/elivie.mssante.fr/ch-wissembourg.mssante.fr/ch-vienne.mssante.fr/ch-vienne.aura.mssante.fr/chu-nice.mssante.fr/ch-lvo.mssante.fr/ch-cholet.mssante.fr/ch-arles.mssante.fr/cgm.mssante.fr/aura.mssante.fr/aphp.mssante.fr</t>
  </si>
  <si>
    <t>LIFEN/MAILIZ/CHI DE LA LAUTER/CH DE VIENNE/CHU DE NICE/CH DEPARTEMENTAL VENDEE/CH DE CHOLET/MIPIH/#/GCS SARA/DEDALUS HEALTHCARE FRANCE</t>
  </si>
  <si>
    <t>ENOVACOM/LIFEN/MAILIZ/CH DE VIERZON/CH DE ROMORANTIN-LANTHENAY/#/@</t>
  </si>
  <si>
    <t>GRADES ESEA NOUVELLE-AQUITAINE/LIFEN/MAILIZ/HOPITAL NORD FRANCHE COMTE/CHU BESANCON/CHI DES ALPES DU SUD/#/GCS SARA</t>
  </si>
  <si>
    <t>sage-femme.mssante.fr/pro.mssante.fr/pedicure-podologue.mssante.fr/medecin.mssante.fr/interop-mssante.apicrypt.org/infirmier.mssante.fr/chorus.mssante.fr/ch-hazebrouck.mssante.fr/cgm.mssante.fr/ahnac.mssante.fr/#</t>
  </si>
  <si>
    <t>MAILIZ/#/DEDALUS HEALTHCARE FRANCE/@</t>
  </si>
  <si>
    <t>GCS TESIS/LIFEN/MAILIZ/CHU DE ROUEN/CHS DU ROUVRAY SOTTEVILLE-LES-ROUEN/DEDALUS HEALTHCARE FRANCE/MIPIH/GHBS/#/GCS SARA/@</t>
  </si>
  <si>
    <t>ssa.mssante.fr/sage-femme.mssante.fr/ramsaygds.mssante.fr/pro.mssante.fr/pharmacien.mssante.fr/pdl.mssante.fr/pc.mssante.fr/medecin.mssante.fr/masseur-kinesitherapeute.mssante.fr/lifen.mssante.fr/interop-mssante.apicrypt.org/infirmier.mssante.fr/ght85.mssante.fr/ghbs.mssante.fr/esantepdl.mssante.fr/chu-tours.mssante.fr/chu-nantes.mssante.fr/chr-metz-thionville.mssante.fr/chorus.mssante.fr/ch-niort.mssante.fr/ch-lvo.mssante.fr/ch-larochelle.mssante.fr/chd-vendee.mssante.fr/ch-dax.mssante.fr/ch-compiegnenoyon.mssante.fr/ch-cholet.mssante.fr/ch-centre-bretagne.mssante.fr/chba.mssante.fr/cgm.mssante.fr/aura.mssante.fr/aphp.mssante.fr/#</t>
  </si>
  <si>
    <t>SSA/COMPAGNIE GENERALE DE SANTE/LIFEN/MAILIZ/GHBS - HOPITAL DU SCORFF/GCS E-SANTE PAYS DE LA LOIRE/CHRU DE TOURS/CHU DE NANTES/CHR METZ-THIONVILLE/GRADES ESEA NOUVELLE-AQUITAINE/GH DE LA ROCHELLE-RE-AUNIS/CH DEPARTEMENTAL VENDEE/CH DAX/CHI DE COMPIEGNE-NOYON/CH DE CHOLET/CH CENTRE BRETAGNE/CH BRETAGNE ATLANTIQUE/#/GCS SARA/DEDALUS HEALTHCARE FRANCE/@</t>
  </si>
  <si>
    <t>LIFEN/MAILIZ/DEDALUS HEALTHCARE FRANCE/CH DE SAINT NAZAIRE/CENTRE HOSPITALIER MONTLUCON NERIS/#/GCS SARA</t>
  </si>
  <si>
    <t>LIFEN/CH DE SOMAIN/MIPIH/MAILIZ/CHI DE COMPIEGNE-NOYON/#/GCS SARA/DEDALUS HEALTHCARE FRANCE/@</t>
  </si>
  <si>
    <t>pro.oc.mssante.fr/na.mssante.fr/medecin.oc.mssante.fr/lifen.mssante.fr/infirmier.mssante.fr/ght-cdn.mssante.fr/ch-dromevivarais.mssante.fr/ch-dromevivarais.aura.mssante.fr/cgm.mssante.fr/aura.mssante.fr</t>
  </si>
  <si>
    <t>GRADES ESEA NOUVELLE-AQUITAINE/MIPIH/LIFEN/MAILIZ/CH JACQUES MONOD - FLERS/CH DROME-VIVARAIS - SITE DE MONTELEGER/#/GCS SARA</t>
  </si>
  <si>
    <t>softwaymedical.mssante.fr/sage-femme.mssante.fr/pro.mssante.fr/pharmacien.mssante.fr/pedicure-podologue.mssante.fr/pasdecalais.mssante.fr/orthophoniste.mssante.fr/medecin.mssante.fr/masseur-kinesitherapeute.mssante.fr/lifen.mssante.fr/interop-mssante.apicrypt.org/infirmier.mssante.fr/ch-lens.mssante.fr/ch-corbie.mssante.fr/cgm.mssante.fr/aura.mssante.fr/ahnac.mssante.fr</t>
  </si>
  <si>
    <t>LIFEN/MAILIZ/MIPIH/CH DE CORBIE/#/GCS SARA/DEDALUS HEALTHCARE FRANCE</t>
  </si>
  <si>
    <t>sage-femme.mssante.fr/pro.mssante.fr/medecin.mssante.fr/lifen.mssante.fr/interop-mssante.apicrypt.org/infirmier.mssante.fr/chu-rouen.mssante.fr/ch-belvedere.mssante.fr/cgm.mssante.fr/aura.mssante.fr/#</t>
  </si>
  <si>
    <t>LIFEN/MAILIZ/CHU DE ROUEN/CH DU BELVEDERE MONT-SAINT-AIGNAN/#/GCS SARA/@</t>
  </si>
  <si>
    <t>LIFEN/MAILIZ/GH NORD VIENNE/CHRU DE TOURS/CHU DE POITIERS/CH DE SAUMUR/ENOVACOM/CH DU CHINONAIS/#/GCS SARA/@</t>
  </si>
  <si>
    <t>sage-femme.mssante.fr/pro.mssante.fr/masseur-kinesitherapeute.mssante.fr/lifen.mssante.fr/interop-mssante.apicrypt.org/infirmier.mssante.fr/ch-vienne.mssante.fr/chorus.mssante.fr/ch-hautbugey.aura.mssante.fr/cgm.mssante.fr/aura.mssante.fr</t>
  </si>
  <si>
    <t>LIFEN/MAILIZ/CH DE VIENNE/#/GCS SARA</t>
  </si>
  <si>
    <t>sage-femme.mssante.fr/ramsaygds.mssante.fr/pro.mssante.fr/pharmacien.mssante.fr/medecin.mssante.fr/lifen.mssante.fr/lenord.mssante.fr/interop-mssante.apicrypt.org/infirmier.mssante.fr/ghbs.mssante.fr/chu-rouen.mssante.fr/chu-besancon.mssante.fr/ch-romorantin.mssante.fr/ch-lemans.mssante.fr/ch-dunkerque.mssante.fr/ch-centre-bretagne.mssante.fr/chbs.mssante.fr/cgm.mssante.fr/aura.mssante.fr/ahnac.mssante.fr</t>
  </si>
  <si>
    <t>COMPAGNIE GENERALE DE SANTE/LIFEN/MAILIZ/GHBS - HOPITAL DU SCORFF/CHU DE ROUEN/CHU BESANCON/CH DE ROMORANTIN-LANTHENAY/CH LE MANS/MIPIH/CH CENTRE BRETAGNE/GHBS/#/GCS SARA/DEDALUS HEALTHCARE FRANCE</t>
  </si>
  <si>
    <t>COMPAGNIE GENERALE DE SANTE/DEDALUS HEALTHCARE FRANCE/LIFEN/MAILIZ/GIP GRADES BFC/CENTRE HOSPITALIER DE MARMANDE - CHIC/#/GCS E-SANTE BOURGOGNE/GCS SARA</t>
  </si>
  <si>
    <t>sage-femme.mssante.fr/pro.mssante.fr/medecin.mssante.fr/masseur-kinesitherapeute.mssante.fr/lifen.mssante.fr/interop-mssante.apicrypt.org/infirmier.mssante.fr/hopitaldugier.aura.mssante.fr/hno.mssante.fr/cgm.mssante.fr/aura.mssante.fr</t>
  </si>
  <si>
    <t>#/MAILIZ/GCS SARA</t>
  </si>
  <si>
    <t>sage-femme.mssante.fr/pro.mssante.fr/paca.mssante.fr/medecin.mssante.fr/masseur-kinesitherapeute.mssante.fr/lifen.mssante.fr/infirmier.mssante.fr/hp-lacasamance.mssante.fr/hopital-saint-joseph.mssante.fr/hopital-europeen.mssante.fr/ght85.mssante.fr/expertis.mssante.fr/chu-tours.mssante.fr/chu-nantes.mssante.fr/chu-besancon.mssante.fr/chicas-gap.mssante.fr/chd-vendee.mssante.fr/ch-aubagne.mssante.fr/ch-aix.mssante.fr/cgm.mssante.fr/aura.mssante.fr/#</t>
  </si>
  <si>
    <t>LIFEN/MAILIZ/HOPITAL SAINT JOSEPH/HOPITAL EUROPEEN/CHRU DE TOURS/CHU DE NANTES/CHU BESANCON/CHI DES ALPES DU SUD/CH DEPARTEMENTAL VENDEE/MIPIH/CH DU PAYS D'AIX/#/GCS SARA/@</t>
  </si>
  <si>
    <t>pharmacien.oc.mssante.fr/oc.mssante.fr/medecin.oc.mssante.fr/medecin.mp.mssante.fr/lifen.mssante.fr/infirmier.oc.mssante.fr/infirmier.mssante.fr/hl-caussade.mssante.fr/aura.mssante.fr</t>
  </si>
  <si>
    <t>pro.oc.mssante.fr/prevaly.mssante.fr/medecin.oc.mssante.fr/medecin.mp.mssante.fr/infirmier.oc.mssante.fr/chturenne.mssante.fr</t>
  </si>
  <si>
    <t>GIP SILPC/MAILIZ/#/MIPIH</t>
  </si>
  <si>
    <t>LIFEN/MAILIZ/#/MIPIH</t>
  </si>
  <si>
    <t>pro.mssante.fr/medecin.oc.mssante.fr/masseur-kinesitherapeute.mssante.fr/hopitalfenaille.mssante.fr/cgm.mssante.fr/aura.mssante.fr</t>
  </si>
  <si>
    <t>MAILIZ/MIPIH/#/GCS SARA/DEDALUS HEALTHCARE FRANCE</t>
  </si>
  <si>
    <t>SSA/LIFEN/MAILIZ/SAS MAPUI LABS/CH F. GRALL/CH DES PAYS DE MORLAIX/DEDALUS HEALTHCARE FRANCE/#/GCS ESANTE BRETAGNE/GCS SARA/AUB SANTE</t>
  </si>
  <si>
    <t>sage-femme.mssante.fr/pro.mssante.fr/medistory.mssante.fr/medecin.mssante.fr/lifen.mssante.fr/interop-mssante.apicrypt.org/infirmier.mssante.fr/hospiville.mssante.fr</t>
  </si>
  <si>
    <t>DEDALUS HEALTHCARE FRANCE/LIFEN/#/MAILIZ/SAS MAPUI LABS</t>
  </si>
  <si>
    <t>sage-femme.mssante.fr/pro.mssante.fr/pharmacien.mssante.fr/orpea.mssante.fr/medecin.mssante.fr/lifen.mssante.fr/interop-mssante.apicrypt.org/infirmier.mssante.fr/hospiville.mssante.fr/hopitaux-plaisir.mssante.fr/eps-etampes.mssante.fr/chu-rouen.mssante.fr/ch-mantes.mssante.fr/ch-dreux.mssante.fr/ch-cotentin.mssante.fr/ch-chartres.mssante.fr/cgm.mssante.fr/aura.mssante.fr/#</t>
  </si>
  <si>
    <t>LIFEN/MAILIZ/SAS MAPUI LABS/CH DE PLAISIR/EPS BARTHELEMY DURAND/CHU DE ROUEN/MIPIH/ENOVACOM/CH PUBLIC DU COTENTIN/CH DE CHARTRES/#/GCS SARA/@</t>
  </si>
  <si>
    <t>COMPAGNIE GENERALE DE SANTE/LIFEN/GH SUD ILE DE FRANCE/ENOVACOM/DEDALUS HEALTHCARE FRANCE/@</t>
  </si>
  <si>
    <t>LIFEN/MAILIZ/CHU DE REIMS/DEDALUS HEALTHCARE FRANCE/CH MOULINS YZEURE/#/GCS SARA</t>
  </si>
  <si>
    <t>pro.mssante.fr/medecin.mssante.fr/infirmier.mssante.fr/ch-guillaumeregnier.mssante.fr/ch-george-sand.mssante.fr/ch-chartres.mssante.fr/cgm.mssante.fr/bretagne.mssante.fr/aura.mssante.fr</t>
  </si>
  <si>
    <t>MAILIZ/C.H. GUILLAUME REGNIER/CH GEORGE SAND/CH DE CHARTRES/#/GCS ESANTE BRETAGNE/GCS SARA</t>
  </si>
  <si>
    <t>ramsaygds.mssante.fr/medecin.mssante.fr/chg.montdor.aura.mssante.fr/cgm.mssante.fr/aura.mssante.fr/#</t>
  </si>
  <si>
    <t>COMPAGNIE GENERALE DE SANTE/MAILIZ/#/GCS SARA/@</t>
  </si>
  <si>
    <t>pro.mssante.fr/medecin.mssante.fr/infirmier.mssante.fr/hopitalevron.mssante.fr/ch-hautmont.mssante.fr/aura.mssante.fr</t>
  </si>
  <si>
    <t>MAILIZ/GCS E-SANTE PAYS DE LA LOIRE/MIPIH/GCS SARA</t>
  </si>
  <si>
    <t>medecin.mssante.fr/lifen.mssante.fr/interop-mssante.apicrypt.org/infirmier.mssante.fr/epsm-al.mssante.fr/chu-montpellier.mssante.fr/ch-henin.mssante.fr/cgm.mssante.fr/aura.mssante.fr/ahnac.mssante.fr</t>
  </si>
  <si>
    <t>LIFEN/MAILIZ/MIPIH/#/GCS SARA/DEDALUS HEALTHCARE FRANCE</t>
  </si>
  <si>
    <t>sage-femme.oc.mssante.fr/sage-femme.mssante.fr/pro.oc.mssante.fr/pro.mssante.fr/pharmacien.oc.mssante.fr/pharmacien.mssante.fr/medecin.oc.mssante.fr/medecin.mssante.fr/masseur-kinesitherapeute.mssante.fr/lifen.mssante.fr/infirmier.mssante.fr/herault.mssante.fr/chu-nimes.mssante.fr/chu-montpellier.mssante.fr/ch-salon.mssante.fr/chirurgien-dentiste.mssante.fr/ch-beziers.mssante.fr/ch-bassindethau.mssante.fr/ch-arles.mssante.fr/cgm.mssante.fr/aura.mssante.fr/#</t>
  </si>
  <si>
    <t>LIFEN/DEDALUS HEALTHCARE FRANCE/HOPITAL DU PAYS SALONAIS/MAILIZ/CH DE BEZIERS/CH BASSIN DE THAU/MIPIH/#/GCS SARA/@</t>
  </si>
  <si>
    <t>LIFEN/MAILIZ/GIP SILPC/CH SAINT CALAIS/CH D'ANGOULEME/#/GCS SARA/GRADES ESEA NOUVELLE-AQUITAINE</t>
  </si>
  <si>
    <t>ssa.mssante.fr/sante-martinique.mssante.fr/sage-femme.mssante.fr/pro.mssante.fr/pharmacien.mssante.fr/paca.mssante.fr/orthophoniste.mssante.fr/nephrocare.mssante.fr/medecin.mssante.fr/masseur-kinesitherapeute.mssante.fr/maia-paca.mssante.fr/lifen.mssante.fr/interop-mssante.apicrypt.org/infirmier.mssante.fr/hopital-saint-joseph.mssante.fr/hopital-europeen.mssante.fr/ght974.mssante.fr/expertis.mssante.fr/esms.mssante.fr/chu-nimes.mssante.fr/chu-nice.mssante.fr/chu-dijon.mssante.fr/ch-salon.mssante.fr/ch-montperrin.mssante.fr/ch-montlucon.mssante.fr/chi-fsr.mssante.fr/ch-cholet.mssante.fr/chateau-florans.mssante.fr/ch-aix.mssante.fr/cgm.mssante.fr/aura.mssante.fr/aphp.mssante.fr/#</t>
  </si>
  <si>
    <t>SSA/CHRU DE NANCY/CENTRE NEPHROCARE MARNE LA VALLEE/LIFEN/MAILIZ/HOPITAL SAINT JOSEPH/HOPITAL EUROPEEN/CHU DE NICE/HOPITAL DU PAYS SALONAIS/CENTRE HOSPITALIER MONTLUCON NERIS/CH DE CHOLET/MIPIH/CH DU PAYS D'AIX/#/GCS SARA/DEDALUS HEALTHCARE FRANCE/@</t>
  </si>
  <si>
    <t>sage-femme.mssante.fr/pro.mssante.fr/pharmacien.mssante.fr/msa.mssante.fr/medecin.mssante.fr/masseur-kinesitherapeute.mssante.fr/lifen.mssante.fr/interop-mssante.apicrypt.org/infirmier.mssante.fr/ght-cdn.mssante.fr/ghbs.mssante.fr/fondation-gcoulon.mssante.fr/esantepdl.mssante.fr/epsm-sarthe.mssante.fr/chu-rouen.mssante.fr/chu-poitiers.mssante.fr/ch-stbrieuc.mssante.fr/ch-sens.mssante.fr/ch-lemans.mssante.fr/ch-cholet.mssante.fr/ch-chartres.mssante.fr/chba.mssante.fr/ch-alencon.mssante.fr/cgm.mssante.fr/aura.mssante.fr</t>
  </si>
  <si>
    <t>MIPIH/LIFEN/MAILIZ/CH JACQUES MONOD - FLERS/GHBS - HOPITAL DU SCORFF/CENTRE MEDICAL G.COULON-LE GRAND LUCE/GCS E-SANTE PAYS DE LA LOIRE/EPSM DE LA SARTHE/CHU DE ROUEN/CHU DE POITIERS/CH SENS/CH LE MANS/CH DE CHOLET/CH DE CHARTRES/CH BRETAGNE ATLANTIQUE/DEDALUS HEALTHCARE FRANCE/#/GCS SARA</t>
  </si>
  <si>
    <t>sage-femme.mssante.fr/pro.mssante.fr/pharmacien.mssante.fr/medecin.mssante.fr/lifen.mssante.fr/interop-mssante.apicrypt.org/infirmier.mssante.fr/chu-rouen.mssante.fr/ch-lemans.mssante.fr/chicvs.mssante.fr/ch-cotentin.mssante.fr/ch-compiegnenoyon.mssante.fr/ch-cholet.mssante.fr/cgm.mssante.fr/aura.mssante.fr/#</t>
  </si>
  <si>
    <t>LIFEN/MAILIZ/CHU DE ROUEN/CH LE MANS/DEDALUS HEALTHCARE FRANCE/CH PUBLIC DU COTENTIN/CHI DE COMPIEGNE-NOYON/CH DE CHOLET/#/GCS SARA/@</t>
  </si>
  <si>
    <t>pro.mssante.fr/paca.mssante.fr/msa.mssante.fr/medecin.mssante.fr/lifen.mssante.fr/interop-mssante.apicrypt.org/infirmier.mssante.fr/imagerie84.mssante.fr/hpsj.mssante.fr/ch-salon.mssante.fr/chr-orleans.mssante.fr/ch-manosque.mssante.fr/chirurgien-dentiste.mssante.fr/chi-fsr.mssante.fr/chicas-gap.mssante.fr/ch-draguignan.mssante.fr/ch-cavaillon.mssante.fr/cgm.mssante.fr/aura.mssante.fr</t>
  </si>
  <si>
    <t>LIFEN/GH PARIS SITE SAINT JOSEPH/HOPITAL DU PAYS SALONAIS/CH REGIONAL D'ORLEANS/MAILIZ/MIPIH/CHI DES ALPES DU SUD/CH DE LA DRACENIE/CHI DE CAVAILLON LAURIS/#/GCS SARA</t>
  </si>
  <si>
    <t>social.oc.mssante.fr/sage-femme.oc.mssante.fr/pro.oc.mssante.fr/pro.mssante.fr/medecin.oc.mssante.fr/medecin.mssante.fr/medecin.mp.mssante.fr/lifen.mssante.fr/institut-universitaire-cancer.mssante.fr/infirmier.oc.mssante.fr/infirmier.mssante.fr/infirmier.mp.mssante.fr/chu-montpellier.mssante.fr/chu-martinique.mssante.fr/chorus.mssante.fr/ch-montlucon.mssante.fr/ch-libourne.mssante.fr/chirurgien-dentiste.oc.mssante.fr/chic-castres-mazamet.mssante.fr/ch-albi.mssante.fr/cgm.mssante.fr/bonsauveuralby.mssante.fr/bioserveur.mssante.fr/bioserveur.mp.mssante.fr/aurar.mssante.fr/aura.mssante.fr/#</t>
  </si>
  <si>
    <t>LIFEN/MAILIZ/CHRU DE NANCY/CENTRE HOSPITALIER MONTLUCON NERIS/CH DE LIBOURNE/#/MIPIH/GCS SARA/@</t>
  </si>
  <si>
    <t>LIFEN/#/SAS MAPUI LABS/CH RENE DUBOS/MAILIZ/CHI DE COMPIEGNE-NOYON/GCS SARA/MIPIH/@</t>
  </si>
  <si>
    <t>sage-femme.mssante.fr/pro.mssante.fr/na.mssante.fr/medecin.mssante.fr/lifen.mssante.fr/infirmier.mssante.fr/chu-limoges.mssante.fr/ch-mdm.mssante.fr/chi-fsr.mssante.fr/chicmt.mssante.fr/ch-agen-nerac.mssante.fr/cgm.mssante.fr/bioserveur.mssante.fr/aquitaine.mssante.fr</t>
  </si>
  <si>
    <t>LIFEN/MAILIZ/CHU DE LIMOGES/CH DE MONT DE MARSAN/MIPIH/CENTRE HOSPITALIER DE MARMANDE - CHIC/CH D'AGEN/#/GRADES ESEA NOUVELLE-AQUITAINE</t>
  </si>
  <si>
    <t>venus.mssante.fr/sage-femme.mssante.fr/pro.mssante.fr/medecin.mssante.fr/masseur-kinesitherapeute.mssante.fr/lifen.mssante.fr/interop-mssante.apicrypt.org/ihfb.mssante.fr/hpsj.mssante.fr/ghpsj.mssante.fr/chr-orleans.mssante.fr/chr-metz-thionville.mssante.fr/ch-rivesdeseine.mssante.fr/chrds.mssante.fr/chba.mssante.fr/cgm.mssante.fr/aura.mssante.fr/aphp.mssante.fr/#</t>
  </si>
  <si>
    <t>MIPIH/MAILIZ/LIFEN/INSTITUT HOSPITALIER FRANCO-BRITANIQUE/GH PARIS SITE SAINT JOSEPH/CH REGIONAL D'ORLEANS/CHR METZ-THIONVILLE/CH COURBEVOIE-NEUILLY-PUTEAUX/CH BRETAGNE ATLANTIQUE/#/GCS SARA/DEDALUS HEALTHCARE FRANCE/@</t>
  </si>
  <si>
    <t>COMPAGNIE GENERALE DE SANTE/HOPITAUX PEDIATRIQUES DE NICE CHU LENVAL/LIFEN/CH DE PLAISIR/HOPITAL SAINT JOSEPH/CH DE VIENNE/CHU DE NICE/DEDALUS HEALTHCARE FRANCE/MAILIZ/MIPIH/CH DE LA DRACENIE/CH LOUIS PASTEUR/CH PUBLIC DU COTENTIN/CH DE CANNES/#/GCS ESANTE BRETAGNE/GCS SARA</t>
  </si>
  <si>
    <t>sage-femme.mssante.fr/ramsaygds.mssante.fr/pro.mssante.fr/medecin.mssante.fr/masseur-kinesitherapeute.mssante.fr/lifen.mssante.fr/interop-mssante.apicrypt.org/infirmier.mssante.fr/ghsif.mssante.fr/gh70.mssante.fr/chu-besancon.mssante.fr/ch-ghsa.mssante.fr/cgm.mssante.fr/aura.mssante.fr/#</t>
  </si>
  <si>
    <t>COMPAGNIE GENERALE DE SANTE/LIFEN/MAILIZ/GH SUD ILE DE FRANCE/GIP GRADES BFC/CHU BESANCON/CHU DE REIMS/#/GCS SARA/@</t>
  </si>
  <si>
    <t>sage-femme.mssante.fr/medecin.mssante.fr/lifen.mssante.fr/interop-mssante.apicrypt.org/infirmier.mssante.fr/hnfc.mssante.fr/grand-est.mssante.fr/ch-ouestvosgien.mssante.fr/cgm.mssante.fr/bretagne.mssante.fr/#</t>
  </si>
  <si>
    <t>LIFEN/MAILIZ/HOPITAL NORD FRANCHE COMTE/GRADES PULSY/MIPIH/#/GCS ESANTE BRETAGNE/@</t>
  </si>
  <si>
    <t>softwaymedical.mssante.fr/sage-femme.mssante.fr/pro.mssante.fr/pharmacien.mssante.fr/paca.mssante.fr/medimail.mssante.fr/medecin.mssante.fr/masseur-kinesitherapeute.mssante.fr/lifen.mssante.fr/interop-mssante.apicrypt.org/infirmier.mssante.fr/ght974.mssante.fr/esms.mssante.fr/chu-rouen.mssante.fr/chu-besancon.mssante.fr/chorus.mssante.fr/chirurgien-dentiste.mssante.fr/chicas-gap.mssante.fr/ch-cognac.mssante.fr/ch-briancon.mssante.fr/ch-aix.mssante.fr/cgm.mssante.fr/centredescarmes.mssante.fr/aura.mssante.fr/#</t>
  </si>
  <si>
    <t>LIFEN/MIPIH/CHU DE ROUEN/CHU BESANCON/MAILIZ/CHI DES ALPES DU SUD/CHI DU PAYS DE COGNAC/CH DES ESCARTONS DE BRIANCON/CH DU PAYS D'AIX/#/ENOVACOM/GCS SARA/@</t>
  </si>
  <si>
    <t>LIFEN/MAILIZ/GCS SIS MARTINIQUE/CHRU DE RENNES/CHU DE NICE/MIPIH/DEDALUS HEALTHCARE FRANCE/CHU BESANCON/CHI DE COMPIEGNE-NOYON/CH DU PAYS D'AIX/#/GCS SARA</t>
  </si>
  <si>
    <t>ssa.mssante.fr/sage-femme.mssante.fr/pro.mssante.fr/pharmacien.mssante.fr/medecin.mssante.fr/lifen.mssante.fr/infirmier.mssante.fr/hpsj.mssante.fr/ghsif.mssante.fr/ghpsj.mssante.fr/ciamt.mssante.fr/ch-sudessonne.mssante.fr/ch-stbrieuc.mssante.fr/chrds.mssante.fr/ch-ouestguyane.mssante.fr/chorus.mssante.fr/chmayotte.mssante.fr/chiv.mssante.fr/chirurgien-dentiste.mssante.fr/chicreteil.mssante.fr/chicas-gap.mssante.fr/ch-guingamp.mssante.fr/ch-dax.mssante.fr/cgm.mssante.fr/aura.mssante.fr/#</t>
  </si>
  <si>
    <t>SSA/LIFEN/GH SUD ILE DE FRANCE/GH PARIS SITE SAINT JOSEPH/PROGINOV/CHI SUD ESSONNE DOURDAN-ETAMPES/CH COURBEVOIE-NEUILLY-PUTEAUX/CH FRANCK-JOLY/CH DE MAYOTTE/CHI DE VILLENEUVE ST GEORGES/MAILIZ/CHI DE CRETEIL/CHI DES ALPES DU SUD/DEDALUS HEALTHCARE FRANCE/CH DAX/#/GCS SARA/@</t>
  </si>
  <si>
    <t>sage-femme.mssante.fr/pro.mssante.fr/medecin.mssante.fr/lifen.mssante.fr/interop-mssante.apicrypt.org/infirmier.mssante.fr/ch-sudessonne.mssante.fr/chicvs.mssante.fr/ch-fecamp.mssante.fr/cgm.mssante.fr/aura.mssante.fr</t>
  </si>
  <si>
    <t>LIFEN/MAILIZ/CHI SUD ESSONNE DOURDAN-ETAMPES/DEDALUS HEALTHCARE FRANCE/#/GCS SARA</t>
  </si>
  <si>
    <t>sage-femme.mssante.fr/pro.mssante.fr/medecin.mssante.fr/masseur-kinesitherapeute.mssante.fr/lifen.mssante.fr/interop-mssante.apicrypt.org/infirmier.mssante.fr/croix-rouge.mssante.fr/chu-rouen.mssante.fr/chi-elbeuf-louviers.mssante.fr/cgm.mssante.fr/aura.mssante.fr/#</t>
  </si>
  <si>
    <t>LIFEN/MAILIZ/MIPIH/CHU DE ROUEN/C.H.I. ELBEUF-LOUVIERS-VAL DE REUIL/#/GCS SARA/@</t>
  </si>
  <si>
    <t>LIFEN/MAILIZ/SAS MAPUI LABS/GRADES PULSY/MIPIH/#/GCS SARA</t>
  </si>
  <si>
    <t>CENTRE NEPHROCARE MARNE LA VALLEE/MIPIH/LIFEN/HOPITAL LA PORTE VERTE/HOPITAL NORD FRANCHE COMTE/GH PARIS SITE SAINT JOSEPH/CHU DE ROUEN/CH DE SAINT NAZAIRE/CHR METZ-THIONVILLE/CH DE LAVAL/MAILIZ/CH EURE SEINE/ENOVACOM/#/GCS SARA/@</t>
  </si>
  <si>
    <t>MSP BORDEAUX BAGATELLE/LIFEN/MAILIZ/HOPITAL LA PORTE VERTE/GH SUD ILE DE FRANCE/CH DE VIENNE/CH DAX/CH DE CHOLET/#/GCS SARA/DEDALUS HEALTHCARE FRANCE/@</t>
  </si>
  <si>
    <t>LIFEN/MAILIZ/WRAPTOR LABORATORIES/CHRU DE TOURS/MIPIH/CH DE SAUMUR/CH PAUL MARTINAIS-LOCHES/#/GCS SARA</t>
  </si>
  <si>
    <t>sage-femme.mssante.fr/pro.mssante.fr/msa.mssante.fr/medecin.mssante.fr/masseur-kinesitherapeute.mssante.fr/lifen.mssante.fr/interop-mssante.apicrypt.org/infirmier.mssante.fr/hospiville.mssante.fr/ght-yvelinesnord.mssante.fr/ght-novo.mssante.fr/chrds.mssante.fr/ch-peronne.mssante.fr/cgm.mssante.fr/aura.mssante.fr/#</t>
  </si>
  <si>
    <t>LIFEN/MAILIZ/SAS MAPUI LABS/CH RENE DUBOS/CH COURBEVOIE-NEUILLY-PUTEAUX/MIPIH/#/GCS SARA/@</t>
  </si>
  <si>
    <t>sage-femme.mssante.fr/pro.mssante.fr/medecin.mssante.fr/lifen.mssante.fr/interop-mssante.apicrypt.org/infirmier.mssante.fr/ch-wissembourg.mssante.fr/ch-saintdie.mssante.fr/ch-guingamp.mssante.fr/aura.mssante.fr/#</t>
  </si>
  <si>
    <t>LIFEN/#/MAILIZ/CHI DE LA LAUTER/GRADES PULSY/DEDALUS HEALTHCARE FRANCE/GCS SARA/@</t>
  </si>
  <si>
    <t>#/MAILIZ/DEDALUS HEALTHCARE FRANCE/CH JACQUES MONOD - FLERS/CH DE CHOLET</t>
  </si>
  <si>
    <t>pro.mssante.fr/medecin.mssante.fr/infirmier.mssante.fr/chu-besancon.mssante.fr/chipr.mssante.fr/aura.mssante.fr</t>
  </si>
  <si>
    <t>sage-femme.mssante.fr/pro.mssante.fr/medecin.mssante.fr/lifen.mssante.fr/interop-mssante.apicrypt.org/infirmier.mssante.fr/chu-rennes.mssante.fr/chu-besancon.mssante.fr/ch-redon.mssante.fr/ch-lvo.mssante.fr/chba.mssante.fr/cgm.mssante.fr/bretagne.mssante.fr/aura.mssante.fr</t>
  </si>
  <si>
    <t>LIFEN/MAILIZ/CHRU DE RENNES/CHU BESANCON/DEDALUS HEALTHCARE FRANCE/CH DEPARTEMENTAL VENDEE/CH BRETAGNE ATLANTIQUE/#/GCS ESANTE BRETAGNE/GCS SARA</t>
  </si>
  <si>
    <t>GIP SILPC/LIFEN/MAILIZ/#/GRADES ESEA NOUVELLE-AQUITAINE</t>
  </si>
  <si>
    <t>pro.mssante.fr/lifen.mssante.fr/clinique-peupliers.mssante.fr/aura.mssante.fr</t>
  </si>
  <si>
    <t>sage-femme.mssante.fr/pro.mssante.fr/pharmacien.mssante.fr/medecin.mssante.fr/lifen.mssante.fr/interop-mssante.apicrypt.org/infirmier.mssante.fr/hpsj.mssante.fr/hopitaux-plaisir.mssante.fr/ghu-paris.mssante.fr/ght-yvelinesnord.mssante.fr/ghsif.mssante.fr/ghpsj.mssante.fr/dsr-neurosepidfo.mssante.fr/clin2caps.mssante.fr/chu-rouen.mssante.fr/ch-mdm.mssante.fr/chi-poissy-st-germain.mssante.fr/chicas-gap.mssante.fr/ch-eureseine.mssante.fr/ch-cotentin.mssante.fr/cgm.mssante.fr/cgfl.mssante.fr/aura.mssante.fr/aquitaine.mssante.fr/aphp.mssante.fr/ahs-sarthe.mssante.fr/#</t>
  </si>
  <si>
    <t>LIFEN/MAILIZ/CH DE PLAISIR/ENOVACOM/GH SUD ILE DE FRANCE/GH PARIS SITE SAINT JOSEPH/CHU DE ROUEN/CH DE MONT DE MARSAN/MIPIH/CHI DES ALPES DU SUD/CH EURE SEINE/CH PUBLIC DU COTENTIN/#/CRLCC GEORGES-FRANCOIS LECLERC/GCS SARA/GRADES ESEA NOUVELLE-AQUITAINE/DEDALUS HEALTHCARE FRANCE/CENTRE SSR FRANCOIS GALLOUEDEC PARIGNE/@</t>
  </si>
  <si>
    <t>medecin.mssante.fr/guadeloupe.mssante.fr/chsaintbarth.mssante.fr/aura.mssante.fr</t>
  </si>
  <si>
    <t>CH EURE SEINE/LIFEN/MAILIZ/ENOVACOM/CHI SUD ESSONNE DOURDAN-ETAMPES/#/GCS SARA/@</t>
  </si>
  <si>
    <t>ssa.mssante.fr/sage-femme.mssante.fr/pro.mssante.fr/paca.mssante.fr/medecin.mssante.fr/masseur-kinesitherapeute.mssante.fr/lifen.mssante.fr/interop-mssante.apicrypt.org/infirmier.mssante.fr/hopital-saint-joseph.mssante.fr/ghtvar.mssante.fr/chu-tours.mssante.fr/chu-rouen.mssante.fr/chu-montpellier.mssante.fr/chu-martinique.mssante.fr/chu-besancon.mssante.fr/ch-toulon.mssante.fr/chsaintmartin.mssante.fr/ch-libourne.mssante.fr/ch-labasseterre.mssante.fr/chicas-gap.mssante.fr/ch-draguignan.mssante.fr/ch-aix.mssante.fr/cgm.mssante.fr/aura.mssante.fr/#</t>
  </si>
  <si>
    <t>SSA/LIFEN/MAILIZ/HOPITAL SAINT JOSEPH/CHRU DE TOURS/CHU DE ROUEN/CHRU DE NANCY/CHU BESANCON/MIPIH/CH DE LIBOURNE/GCS E-SANTE ARCHIPEL (opérateur de test)/CHI DES ALPES DU SUD/CH DE LA DRACENIE/CH DU PAYS D'AIX/#/GCS SARA/@</t>
  </si>
  <si>
    <t>LIFEN/ENOVACOM/MAILIZ/CHRU DE TOURS/CHU DE LIMOGES/CH REGIONAL D'ORLEANS/CH DE ROMORANTIN-LANTHENAY/GH DE LA ROCHELLE-RE-AUNIS/CH GEORGE SAND/CH DE CHOLET/CH BOURGES - JACQUES C¼UR/MIPIH/#/GCS SARA</t>
  </si>
  <si>
    <t>sage-femme.mssante.fr/pssl.mssante.fr/pro.mssante.fr/medecin.mssante.fr/lifen.mssante.fr/interop-mssante.apicrypt.org/infirmier.mssante.fr/ght-cdn.mssante.fr/ch-romorantin.mssante.fr/chicvs.mssante.fr/ch-guillaumeregnier.mssante.fr/ch-flers.mssante.fr/bretagne.mssante.fr</t>
  </si>
  <si>
    <t>POLE SANTE SARTHE ET LOIR/LIFEN/#/MAILIZ/CH DE ROMORANTIN-LANTHENAY/DEDALUS HEALTHCARE FRANCE/C.H. GUILLAUME REGNIER/CH JACQUES MONOD - FLERS/GCS ESANTE BRETAGNE</t>
  </si>
  <si>
    <t>sage-femme.mssante.fr/pro.mssante.fr/paca.mssante.fr/orupaca.mssante.fr/medecin.mssante.fr/masseur-kinesitherapeute.mssante.fr/lifen.mssante.fr/interop-mssante.apicrypt.org/infirmier.mssante.fr/ghbs.mssante.fr/ch-manosque.mssante.fr/chibll.mssante.fr/ch-arles.mssante.fr/ch-aix.mssante.fr/cgm.mssante.fr/aura.mssante.fr/aphp.mssante.fr/#</t>
  </si>
  <si>
    <t>LIFEN/MAILIZ/GHBS - HOPITAL DU SCORFF/MIPIH/CH DU PAYS D'AIX/#/GCS SARA/DEDALUS HEALTHCARE FRANCE/@</t>
  </si>
  <si>
    <t>LIFEN/CH SENS/#/GCS SARA</t>
  </si>
  <si>
    <t>medecin.mssante.fr/lifen.mssante.fr/infirmier.mssante.fr/ch-valreas.mssante.fr/chu-nimes.mssante.fr/cgm.mssante.fr/aura.mssante.fr</t>
  </si>
  <si>
    <t>LIFEN/MAILIZ/CH JULES NIEL DE VALREAS/DEDALUS HEALTHCARE FRANCE/#/GCS SARA</t>
  </si>
  <si>
    <t>LIFEN/#/MAILIZ/GHBS - HOPITAL DU SCORFF/CHU DE NICE/MIPIH/CH DES ESCARTONS DE BRIANCON/@</t>
  </si>
  <si>
    <t>MAILIZ/LIFEN/CHRU DE NANCY/CH LA TOUR BLANCHE-ISSOUDUN/MIPIH/#/GCS SARA</t>
  </si>
  <si>
    <t>sage-femme.mssante.fr/medecin.mssante.fr/masseur-kinesitherapeute.mssante.fr/infirmier.mssante.fr/fpv.mssante.fr/ch-somain.mssante.fr/ch-redon.mssante.fr/chmayotte.mssante.fr/ch-lecateau.mssante.fr/ch-issoudun.mssante.fr/cgm.mssante.fr</t>
  </si>
  <si>
    <t>MAILIZ/ENOVACOM/CH DE SOMAIN/DEDALUS HEALTHCARE FRANCE/CH DE MAYOTTE/MIPIH/CH LA TOUR BLANCHE-ISSOUDUN/#</t>
  </si>
  <si>
    <t>COMPAGNIE GENERALE DE SANTE/LIFEN/MIPIH/MAILIZ/CH DE VIENNE/CH DU PAYS D'AIX/#/GCS SARA</t>
  </si>
  <si>
    <t>sage-femme.mssante.fr/pro.mssante.fr/pharmacien.mssante.fr/orthophoniste.mssante.fr/medecin.mssante.fr/medecin.mp.mssante.fr/liguehavraise.mssante.fr/lifen.mssante.fr/interop-mssante.apicrypt.org/infirmier.mssante.fr/ght85.mssante.fr/epsm-caen.mssante.fr/chu-rouen.mssante.fr/ch-troyes.mssante.fr/ch-lerouvray.mssante.fr/chirurgien-dentiste.mssante.fr/chicas-gap.mssante.fr/ch-havre.mssante.fr/chd-vendee.mssante.fr/ch-cholet.mssante.fr/ch-bassindethau.mssante.fr/chba.mssante.fr/cgm.mssante.fr/bretagne.mssante.fr/aura.mssante.fr/#</t>
  </si>
  <si>
    <t>MIPIH/ENOVACOM/LIFEN/CHU DE ROUEN/CHS DU ROUVRAY SOTTEVILLE-LES-ROUEN/MAILIZ/CHI DES ALPES DU SUD/DEDALUS HEALTHCARE FRANCE/CH DEPARTEMENTAL VENDEE/CH DE CHOLET/CH BASSIN DE THAU/CH BRETAGNE ATLANTIQUE/#/GCS ESANTE BRETAGNE/GCS SARA/@</t>
  </si>
  <si>
    <t>COMPAGNIE GENERALE DE SANTE/LIFEN/#/MAILIZ/MIPIH/@</t>
  </si>
  <si>
    <t>LIFEN/MAILIZ/CHU DE ROUEN/CH EURE SEINE/#/GCS SARA</t>
  </si>
  <si>
    <t>COMPAGNIE GENERALE DE SANTE/MIPIH/LIFEN/MAILIZ/CH DE VIENNE/DEDALUS HEALTHCARE FRANCE/CH LOUIS PASTEUR/GCS E-SANTE BOURGOGNE/#/CRLCC GEORGES-FRANCOIS LECLERC/GCS SARA/GIP GRADES BFC</t>
  </si>
  <si>
    <t>MIPIH/MAILIZ/GRADES PULSY/CHU BESANCON/#</t>
  </si>
  <si>
    <t>pro.mssante.fr/orthophoniste.mssante.fr/medecin.mssante.fr/lifen.mssante.fr/inicea.mssante.fr/infirmier.mssante.fr/cpa01.mssante.fr/chu-nantes.mssante.fr/chu-besancon.mssante.fr/ch-st-cyr69.mssante.fr/ch-le-vinatier.aura.mssante.fr/chirurgien-dentiste.mssante.fr/ch-candelie.mssante.fr/cgm.mssante.fr/aura.mssante.fr/#</t>
  </si>
  <si>
    <t>LIFEN/ENOVACOM/CENTRE PSYCHOTHERAPIQUE DE L'AIN/CHU DE NANTES/CHU BESANCON/MIPIH/MAILIZ/CH DEPARTEMENTAL DE LA CANDELIE/#/GCS SARA/@</t>
  </si>
  <si>
    <t>sage-femme.mssante.fr/pro.mssante.fr/paca.mssante.fr/medecin.mssante.fr/lifen.mssante.fr/interop-mssante.apicrypt.org/infirmier.mssante.fr/ch-orange.mssante.fr/chirurgien-dentiste.mssante.fr/ch-chalon71.mssante.fr/cgm.mssante.fr/aura.mssante.fr</t>
  </si>
  <si>
    <t>LIFEN/MIPIH/MAILIZ/GCS E-SANTE BOURGOGNE/#/GCS SARA</t>
  </si>
  <si>
    <t>MAILIZ/MIPIH/CH DE LIBOURNE/CH SAINT-NICOLAS DE BLAYE/#/GCS SARA</t>
  </si>
  <si>
    <t>MAILIZ/#/WRAPTOR LABORATORIES/CH REGIONAL D'ORLEANS/GCS SARA</t>
  </si>
  <si>
    <t>#/MAILIZ/CH MARGUERITE DE LORRAINE/GCS SARA</t>
  </si>
  <si>
    <t>SSA/LIFEN/CHRU DE RENNES/CH DEPARTEMENTAL VENDEE/MAILIZ/DEDALUS HEALTHCARE FRANCE/CHI DE COMPIEGNE-NOYON/#/GCS ESANTE BRETAGNE/GCS SARA/@</t>
  </si>
  <si>
    <t>LIFEN/MAILIZ/CH DE VIENNE/MIPIH/#/GCS SARA/@</t>
  </si>
  <si>
    <t>LIFEN/MAILIZ/CH LEZIGNAN CORBIERES/GCS SARA/@</t>
  </si>
  <si>
    <t>LIFEN/MAILIZ/GCS E-SANTE ARCHIPEL (opérateur de test)/#</t>
  </si>
  <si>
    <t>ramsaygds.mssante.fr/pro.mssante.fr/medecin.mssante.fr/lifen.mssante.fr/interop-mssante.apicrypt.org/hopital-saint-joseph.mssante.fr/for.mssante.fr/cgm.mssante.fr/aura.mssante.fr/aphp.mssante.fr/15-20.mssante.fr/#</t>
  </si>
  <si>
    <t>COMPAGNIE GENERALE DE SANTE/MAILIZ/LIFEN/HOPITAL SAINT JOSEPH/HOPITAL FONDATION A DE ROTHSCHILD/#/GCS SARA/DEDALUS HEALTHCARE FRANCE/ENOVACOM/@</t>
  </si>
  <si>
    <t>pro.mssante.fr/pharmacien.mssante.fr/medecin.mssante.fr/lifen.mssante.fr/interop-mssante.apicrypt.org/infirmier.mssante.fr/ch-nogentlerotrou.mssante.fr/cgm.mssante.fr/aphp.mssante.fr</t>
  </si>
  <si>
    <t>LIFEN/MAILIZ/CH NOGENT LE ROTROU/#/DEDALUS HEALTHCARE FRANCE</t>
  </si>
  <si>
    <t>LIFEN/#/MAILIZ/MIPIH</t>
  </si>
  <si>
    <t>COMPAGNIE GENERALE DE SANTE/GRADES ESEA NOUVELLE-AQUITAINE/CENTRE JACQUES PARISOT BAINVILLE SUR MADON/LIFEN/CHU DE LIMOGES/DEDALUS HEALTHCARE FRANCE/GCS E-SANTE ARCHIPEL/CH DE MAYOTTE/GH DE LA ROCHELLE-RE-AUNIS/MAILIZ/CHU DE REIMS/#/MIPIH/GCS SARA/@</t>
  </si>
  <si>
    <t>pro.mssante.fr/medecin.oc.mssante.fr/medecin.mp.mssante.fr/ch-decazeville.mssante.fr/ch-cholet.mssante.fr/cgm.mssante.fr/aura.mssante.fr</t>
  </si>
  <si>
    <t>MAILIZ/MIPIH/CH DE CHOLET/#/GCS SARA</t>
  </si>
  <si>
    <t>pro.mssante.fr/lifen.mssante.fr/infirmier.mssante.fr/ghtnievre.mssante.fr/ch-pl.mssante.fr</t>
  </si>
  <si>
    <t>LIFEN/CHU DE NICE/MAILIZ/MIPIH/CH DE CANNES/#/CENTRE ANTOINE LACASSAGNE/GCS SARA</t>
  </si>
  <si>
    <t>sage-femme.mssante.fr/pro.mssante.fr/pharmacien.mssante.fr/medecin.mssante.fr/lifen.mssante.fr/interop-mssante.apicrypt.org/hnfc.mssante.fr/csvp.aura.mssante.fr/ch-vienne.mssante.fr/chu-nimes.mssante.fr/chu-besancon.mssante.fr/chpo.aura.mssante.fr/cgm.mssante.fr/aura.mssante.fr</t>
  </si>
  <si>
    <t>MAILIZ/LIFEN/HOPITAL NORD FRANCHE COMTE/CH DE VIENNE/DEDALUS HEALTHCARE FRANCE/CHU BESANCON/#/GCS SARA</t>
  </si>
  <si>
    <t>ch-pelussin.aura.mssante.fr/aura.mssante.fr</t>
  </si>
  <si>
    <t>infirmier.mssante.fr/ch-spdb.aura.mssante.fr/aura.mssante.fr</t>
  </si>
  <si>
    <t>LIFEN/MAILIZ/CHU BESANCON/CH DE MAYOTTE/CH LE MANS/CHI DE HAUTE COMTE/CH LOUIS PASTEUR/#/GCS SARA</t>
  </si>
  <si>
    <t>GIE VIVALTO SANTE SERVICE PARTAGES/LIFEN/MAILIZ/MIPIH/#</t>
  </si>
  <si>
    <t>vivalto-sante.mssante.fr/pro.mssante.fr/medecin.mssante.fr/medecin.mp.mssante.fr/lifen.mssante.fr/ght-novo.mssante.fr/aura.mssante.fr/#</t>
  </si>
  <si>
    <t>GIE VIVALTO SANTE SERVICE PARTAGES/MAILIZ/MIPIH/LIFEN/CH RENE DUBOS/GCS SARA/@</t>
  </si>
  <si>
    <t>GIE VIVALTO SANTE SERVICE PARTAGES/DEDALUS HEALTHCARE FRANCE/LIFEN/MAILIZ/GH PARIS SITE SAINT JOSEPH/CLINIQUE DU PRE PASTEUR/CH VITRE/CH DE FOUGERES/CH BRETAGNE ATLANTIQUE/#/GCS ESANTE BRETAGNE/GCS SARA/AUB SANTE</t>
  </si>
  <si>
    <t>LIFEN/DEDALUS HEALTHCARE FRANCE/GCS ESANTE BRETAGNE/GCS SARA</t>
  </si>
  <si>
    <t>SSA/GRADES ESEA NOUVELLE-AQUITAINE/LIFEN/GH SUD ILE DE FRANCE/CHRU DE TOURS/CHU DE POITIERS/CHI SUD ESSONNE DOURDAN-ETAMPES/CH SENS/CH REGIONAL D'ORLEANS/CENTRE HOSPITALIER MONTLUCON NERIS/MAILIZ/CH BRETAGNE ATLANTIQUE/MIPIH/#/GCS ESANTE BRETAGNE/GCS SARA/@</t>
  </si>
  <si>
    <t>LIFEN/MAILIZ/MIPIH/CHU DE POITIERS/#/DEDALUS HEALTHCARE FRANCE</t>
  </si>
  <si>
    <t>sos-medecins.mssante.fr/softwaymedical.mssante.fr/sage-femme.mssante.fr/ramsaygds.mssante.fr/pro.mssante.fr/pharmacien.mssante.fr/pasdecalais.mssante.fr/medistory.mssante.fr/medecin.mssante.fr/masseur-kinesitherapeute.mssante.fr/lifen.mssante.fr/lenord.mssante.fr/interop-mssante.apicrypt.org/infirmier.mssante.fr/hstv.mssante.fr/hospiville.mssante.fr/guadeloupe.mssante.fr/ghbs.mssante.fr/fpv.mssante.fr/epsm-al.mssante.fr/clinique-peupliers.mssante.fr/ch-valenciennes.mssante.fr/chu-rouen.mssante.fr/chu-nice.mssante.fr/chu-nantes.mssante.fr/chu-martinique.mssante.fr/chu-lille.mssante.fr/chu-dijon.mssante.fr/chu-besancon.mssante.fr/chu-amiens.mssante.fr/chsaintmartin.mssante.fr/chru-lille.mssante.fr/chr-orleans.mssante.fr/chorus.mssante.fr/ch-lemans.mssante.fr/chirurgien-dentiste.mssante.fr/chicas-gap.mssante.fr/cgm.mssante.fr/aura.mssante.fr/alliancesoins.mssante.fr/ahnac.mssante.fr/#</t>
  </si>
  <si>
    <t>COMPAGNIE GENERALE DE SANTE/LIFEN/HOSPITALITE SAINT-THOMAS DE VILLENEUVE/SAS MAPUI LABS/GCS E-SANTE ARCHIPEL (opérateur de test)/GHBS - HOPITAL DU SCORFF/ENOVACOM/MIPIH/CHU DE ROUEN/CHU DE NICE/CHU DE NANTES/CHRU DE NANCY/CHU BESANCON/CHU AMIENS PICARDIE/GCS E-SANTE ARCHIPEL/CH REGIONAL D'ORLEANS/CH LE MANS/MAILIZ/CHI DES ALPES DU SUD/#/GCS SARA/DEDALUS HEALTHCARE FRANCE/@</t>
  </si>
  <si>
    <t>ssa.mssante.fr/sos-medecins.mssante.fr/sage-femme.mssante.fr/pro.mssante.fr/pharmacien.mssante.fr/ohs-lorraine.mssante.fr/moselle.mssante.fr/medecin.mssante.fr/masseur-kinesitherapeute.mssante.fr/lifen.mssante.fr/interop-mssante.apicrypt.org/infirmier.mssante.fr/grand-est.mssante.fr/ght85.mssante.fr/ghsif.mssante.fr/epsgorze.mssante.fr/chu-tours.mssante.fr/chu-martinique.mssante.fr/chu-besancon.mssante.fr/chr-metz-thionville.mssante.fr/ch-lemans.mssante.fr/ch-jury.mssante.fr/chirurgien-dentiste.mssante.fr/chd-vendee.mssante.fr/ch-dax.mssante.fr/ch-compiegnenoyon.mssante.fr/ch-chalon71.mssante.fr/ch-briey.mssante.fr/cgm.mssante.fr/cdstilleroyes.mssante.fr/aura.mssante.fr/aphp.mssante.fr/#</t>
  </si>
  <si>
    <t>SSA/CENTRE JACQUES PARISOT BAINVILLE SUR MADON/MIPIH/LIFEN/GRADES PULSY/GH SUD ILE DE FRANCE/CHRU DE TOURS/CHRU DE NANCY/CHU BESANCON/CH LE MANS/CH DE JURY/MAILIZ/CH DEPARTEMENTAL VENDEE/CH DAX/CHI DE COMPIEGNE-NOYON/GCS E-SANTE BOURGOGNE/CHR METZ-THIONVILLE/#/GCS SARA/DEDALUS HEALTHCARE FRANCE/@</t>
  </si>
  <si>
    <t>sage-femme.mssante.fr/pro.mssante.fr/pharmacien.mssante.fr/medecin.mssante.fr/lifen.mssante.fr/interop-mssante.apicrypt.org/infirmier.mssante.fr/ghu-paris.mssante.fr/ght-novo.mssante.fr/ght-gpne.mssante.fr/chu-poitiers.mssante.fr/chu-dijon.mssante.fr/ch-dax.mssante.fr/ch-angouleme.mssante.fr/cgm.mssante.fr/aura.mssante.fr/aphp.mssante.fr/#</t>
  </si>
  <si>
    <t>LIFEN/MAILIZ/ENOVACOM/CH RENE DUBOS/GHI LE RAINCY MONTFERMEIL/CHU DE POITIERS/CH DAX/CH D'ANGOULEME/#/GCS SARA/DEDALUS HEALTHCARE FRANCE/@</t>
  </si>
  <si>
    <t>softwaymedical.mssante.fr/pro.mssante.fr/pharmacien.mssante.fr/pc.mssante.fr/orthophoniste.mssante.fr/orpea.mssante.fr/medecin.mssante.fr/masseur-kinesitherapeute.mssante.fr/lifen.mssante.fr/interop-mssante.apicrypt.org/infirmier.mssante.fr/hopital-landerneau.mssante.fr/ght85.mssante.fr/ghbs.mssante.fr/chu-tours.mssante.fr/chu-rouen.mssante.fr/chu-rennes.mssante.fr/chu-poitiers.mssante.fr/chu-nantes.mssante.fr/chu-dijon.mssante.fr/chu-brest.mssante.fr/chu-besancon.mssante.fr/ch-stbrieuc.mssante.fr/ch-morlaix.mssante.fr/ch-lvo.mssante.fr/chirurgien-dentiste.mssante.fr/ch-centre-bretagne.mssante.fr/chbs.mssante.fr/chba.mssante.fr/cgm.mssante.fr/bretagne.mssante.fr/aura.mssante.fr</t>
  </si>
  <si>
    <t>GRADES ESEA NOUVELLE-AQUITAINE/MIPIH/LIFEN/CH F. GRALL/GHBS - HOPITAL DU SCORFF/CHRU DE TOURS/CHU DE ROUEN/CHRU DE RENNES/CHU DE POITIERS/CHU DE NANTES/CHU BREST/CHU BESANCON/DEDALUS HEALTHCARE FRANCE/CH DES PAYS DE MORLAIX/CH DEPARTEMENTAL VENDEE/MAILIZ/CH CENTRE BRETAGNE/GHBS/CH BRETAGNE ATLANTIQUE/#/GCS ESANTE BRETAGNE/GCS SARA</t>
  </si>
  <si>
    <t>GCS TESIS/MSP BORDEAUX BAGATELLE/LIFEN/GH PARIS SITE SAINT JOSEPH/CHRU DE TOURS/CHU DE ROUEN/CHRU DE RENNES/CHU DE NICE/MIPIH/CH REGIONAL D'ORLEANS/MAILIZ/CH JACQUES MONOD - FLERS/CH PUBLIC DU COTENTIN/CHI DE LA COTE BASQUE/CH DE CHOLET/#/CENTRE REGIONAL FRANCOIS BACLESSE/GCS SARA/DEDALUS HEALTHCARE FRANCE</t>
  </si>
  <si>
    <t>softwaymedical.mssante.fr/sage-femme.mssante.fr/ramsaygds.mssante.fr/proximed.mssante.fr/pro.mssante.fr/polycliniquepoitiers.mssante.fr/pharmacien.mssante.fr/orthophoniste.mssante.fr/msa.mssante.fr/medistory.mssante.fr/medecin.mssante.fr/masseur-kinesitherapeute.mssante.fr/lifen.mssante.fr/interop-mssante.apicrypt.org/infirmier.oc.mssante.fr/infirmier.mssante.fr/ghpsj.mssante.fr/for.mssante.fr/epsm-sarthe.mssante.fr/ch-vienne.mssante.fr/chu-tours.mssante.fr/chu-reims.mssante.fr/chu-poitiers.mssante.fr/chu-nantes.mssante.fr/chu-montpellier.mssante.fr/chu-martinique.mssante.fr/chu-dijon.mssante.fr/chu-brest.mssante.fr/ch-stbrieuc.mssante.fr/ch-saumur.mssante.fr/chr-orleans.mssante.fr/ch-loches.mssante.fr/chirurgien-dentiste.mssante.fr/chicacr.mssante.fr/ch-cholet.mssante.fr/ch-chateauduloir.mssante.fr/ch-chartres.mssante.fr/chblois.mssante.fr/ch-angouleme.mssante.fr/cgm.mssante.fr/bretagne.mssante.fr/aura.mssante.fr/arauco.mssante.fr/aquitaine.mssante.fr/aphp.mssante.fr/ahnac.mssante.fr/#</t>
  </si>
  <si>
    <t>COMPAGNIE GENERALE DE SANTE/POLYCLINIQUE DE POITIERS/LIFEN/GH PARIS SITE SAINT JOSEPH/HOPITAL FONDATION A DE ROTHSCHILD/EPSM DE LA SARTHE/CH DE VIENNE/CHRU DE TOURS/CHU DE REIMS/CHU DE POITIERS/CHU DE NANTES/MIPIH/CHRU DE NANCY/CHU BREST/CH DE SAUMUR/CH REGIONAL D'ORLEANS/CH PAUL MARTINAIS-LOCHES/MAILIZ/CH DE CHOLET/CH DE CHATEAUDUN/CH DE CHARTRES/CH DE BLOIS/CH D'ANGOULEME/#/GCS ESANTE BRETAGNE/GCS SARA/ENOVACOM/GRADES ESEA NOUVELLE-AQUITAINE/DEDALUS HEALTHCARE FRANCE/@</t>
  </si>
  <si>
    <t>MAILIZ/DEDALUS HEALTHCARE FRANCE/CH DE SOMAIN/MIPIH/#/GCS SARA</t>
  </si>
  <si>
    <t>pro.mssante.fr/pharmacien.mssante.fr/medecin.mssante.fr/masseur-kinesitherapeute.mssante.fr/lifen.mssante.fr/interop-mssante.apicrypt.org/infirmier.mssante.fr/grand-est.mssante.fr/ghso.mssante.fr/ch-wissembourg.mssante.fr/chu-montpellier.mssante.fr/chsaverne.mssante.fr/ch-saverne.mssante.fr/ch-sarlat.mssante.fr/chr-metz-thionville.mssante.fr/ch-cognac.mssante.fr/aura.mssante.fr</t>
  </si>
  <si>
    <t>LIFEN/#/MAILIZ/GRADES PULSY/GH SELESTAT-OBERNAI (GHSO)/CHI DE LA LAUTER/MIPIH/CH SAINTE-CATHERINE DE SAVERNE/CH SARLAT/CHR METZ-THIONVILLE/CHI DU PAYS DE COGNAC/GCS SARA</t>
  </si>
  <si>
    <t>GRADES ESEA NOUVELLE-AQUITAINE/MAILIZ/#</t>
  </si>
  <si>
    <t>medecin.mssante.fr/masseur-kinesitherapeute.mssante.fr/lifen.mssante.fr/cvl.mssante.fr/ch-romorantin.mssante.fr</t>
  </si>
  <si>
    <t>MAILIZ/LIFEN/WRAPTOR LABORATORIES/CH DE ROMORANTIN-LANTHENAY</t>
  </si>
  <si>
    <t>pro.mssante.fr/medecin.mssante.fr/lifen.mssante.fr/infirmier.mssante.fr/epsve.mssante.fr/cpa01.mssante.fr/ch-vienne.mssante.fr/ch-cholet.mssante.fr/cgm.mssante.fr/aura.mssante.fr/arhm.aura.mssante.fr</t>
  </si>
  <si>
    <t>LIFEN/MAILIZ/EPSVE/CENTRE PSYCHOTHERAPIQUE DE L'AIN/CH DE VIENNE/CH DE CHOLET/#/GCS SARA</t>
  </si>
  <si>
    <t>sage-femme.mssante.fr/ramsaygds.mssante.fr/pro.mssante.fr/pharmacien.mssante.fr/paca.mssante.fr/nephrocare.mssante.fr/medecin.oc.mssante.fr/medecin.mssante.fr/lifen.mssante.fr/interop-mssante.apicrypt.org/infirmier.mssante.fr/ihfb.mssante.fr/hopital-saint-joseph.mssante.fr/groupement-psc.mssante.fr/esms.mssante.fr/chu-tours.mssante.fr/chu-dijon.mssante.fr/ch-sens.mssante.fr/ch-salon.mssante.fr/chrds.mssante.fr/ch-montlucon.mssante.fr/chmayotte.mssante.fr/chicas-gap.mssante.fr/ch-draguignan.mssante.fr/ch-aix.mssante.fr/cgm.mssante.fr/aura.mssante.fr/apport-sante.mssante.fr/#</t>
  </si>
  <si>
    <t>COMPAGNIE GENERALE DE SANTE/CENTRE NEPHROCARE MARNE LA VALLEE/LIFEN/MAILIZ/INSTITUT HOSPITALIER FRANCO-BRITANIQUE/HOPITAL SAINT JOSEPH/CHRU DE TOURS/DEDALUS HEALTHCARE FRANCE/CH SENS/HOPITAL DU PAYS SALONAIS/CH COURBEVOIE-NEUILLY-PUTEAUX/CENTRE HOSPITALIER MONTLUCON NERIS/CH DE MAYOTTE/CHI DES ALPES DU SUD/CH DE LA DRACENIE/CH DU PAYS D'AIX/#/GCS SARA/MIPIH/@</t>
  </si>
  <si>
    <t>pro.mssante.fr/paca.mssante.fr/medecin.mssante.fr/interop-mssante.apicrypt.org/infirmier.oc.mssante.fr/infirmier.mssante.fr/hospiville.mssante.fr/ciamt.mssante.fr/chu-tours.mssante.fr/ch-montperrin.mssante.fr/ch-montfavet.mssante.fr/ch-larochelle.mssante.fr/chirurgien-dentiste.mssante.fr/ch-cannes.mssante.fr/cgm.mssante.fr/aura.mssante.fr</t>
  </si>
  <si>
    <t>SAS MAPUI LABS/PROGINOV/CHRU DE TOURS/MIPIH/CHS DE MONTFAVET/GH DE LA ROCHELLE-RE-AUNIS/MAILIZ/CH DE CANNES/#/GCS SARA</t>
  </si>
  <si>
    <t>LIFEN/MAILIZ/CHS DE MONTFAVET/CH DE CHOLET/#</t>
  </si>
  <si>
    <t>LIFEN/MAILIZ/CH REGIONAL D'ORLEANS/CH LOUIS PASTEUR/#/GCS SARA/GIP GRADES BFC</t>
  </si>
  <si>
    <t>CH EURE SEINE/LIFEN/MAILIZ/CHU DE ROUEN/CHS DU ROUVRAY SOTTEVILLE-LES-ROUEN/#/GCS SARA</t>
  </si>
  <si>
    <t>LIFEN/MAILIZ/HOPITAL SAINT JOSEPH/CH VALVERT/CHRU DE TOURS/CHS DE MONTFAVET/#/GCS SARA/MIPIH/@</t>
  </si>
  <si>
    <t>sage-femme.mssante.fr/pro.mssante.fr/medecin.mssante.fr/masseur-kinesitherapeute.mssante.fr/lifen.mssante.fr/interop-mssante.apicrypt.org/infirmier.mssante.fr/ch-sens.mssante.fr/chirurgien-dentiste.mssante.fr/cgm.mssante.fr/aura.mssante.fr</t>
  </si>
  <si>
    <t>LIFEN/CH SENS/MAILIZ/#/GCS SARA</t>
  </si>
  <si>
    <t>pro.oc.mssante.fr/pro.mssante.fr/medimail.mssante.fr/medecin.oc.mssante.fr/medecin.mssante.fr/medecin.mp.mssante.fr/lifen.mssante.fr/infirmier.oc.mssante.fr/cgm.mssante.fr/aura.mssante.fr/#</t>
  </si>
  <si>
    <t>MAILIZ/LIFEN/MIPIH/#/GCS SARA/@</t>
  </si>
  <si>
    <t>stprovence.mssante.fr/ssa.mssante.fr/pro.mssante.fr/orthophoniste.mssante.fr/medecin.mssante.fr/lifen.mssante.fr/infirmier.mssante.fr/hopital-europeen.mssante.fr/ch-valvert.mssante.fr/chu-rouen.mssante.fr/chu-montpellier.mssante.fr/ch-montperrin.mssante.fr/ch-aix.mssante.fr/cgm.mssante.fr/aura.mssante.fr/#</t>
  </si>
  <si>
    <t>ENOVACOM/SSA/LIFEN/MAILIZ/HOPITAL EUROPEEN/CH VALVERT/CHU DE ROUEN/MIPIH/CH DU PAYS D'AIX/#/GCS SARA/@</t>
  </si>
  <si>
    <t>CH EURE SEINE/LIFEN/CH RENE DUBOS/CH JACQUES MONOD - FLERS/CHU DE ROUEN/MAILIZ/#/GCS SARA</t>
  </si>
  <si>
    <t>LIFEN/MAILIZ/HOPITAL SAINT JOSEPH/DEDALUS HEALTHCARE FRANCE/CHU BESANCON/GIP GRADES BFC/CHI DES ALPES DU SUD/#</t>
  </si>
  <si>
    <t>MAILIZ/CH DE SOMAIN/#/MIPIH</t>
  </si>
  <si>
    <t>LIFEN/MAILIZ/CHU DE ROUEN/CHRU DE NANCY/CH DE ROMORANTIN-LANTHENAY/GCS SIS MARTINIQUE/#</t>
  </si>
  <si>
    <t>GRADES ESEA NOUVELLE-AQUITAINE/LIFEN/MAILIZ/WRAPTOR LABORATORIES/MIPIH/CH DE CHARTRES/#</t>
  </si>
  <si>
    <t>pro.oc.mssante.fr/orthophoniste.mssante.fr/medecin.oc.mssante.fr/medecin.mssante.fr/lifen.mssante.fr/interop-mssante.apicrypt.org/infirmier.oc.mssante.fr/infirmier.mssante.fr/ght974.mssante.fr/easycrypt.mssante.fr/cheygurande.mssante.fr/cgm.mssante.fr/cd66.mssante.fr/aura.mssante.fr</t>
  </si>
  <si>
    <t>LIFEN/MAILIZ/ENOVACOM/CH PAYS EYGURANDE/#/MIPIH/GCS SARA</t>
  </si>
  <si>
    <t>GRADES ESEA NOUVELLE-AQUITAINE/MAILIZ/SAS MAPUI LABS/CHU AMIENS PICARDIE/MIPIH/CH PAYS EYGURANDE/ENOVACOM/CH BRETAGNE ATLANTIQUE/#/GCS SARA</t>
  </si>
  <si>
    <t>MAILIZ/MIPIH/CHI DES ALPES DU SUD/CH DE LA DRACENIE/#/GCS SARA</t>
  </si>
  <si>
    <t>LIFEN/MAILIZ/CHU DE ROUEN/DEDALUS HEALTHCARE FRANCE/CHU DE NICE/MIPIH/CHS DE MONTFAVET/CH DE CANNES/@</t>
  </si>
  <si>
    <t>ssa.mssante.fr/pro.mssante.fr/medecin.mssante.fr/masseur-kinesitherapeute.mssante.fr/lifen.mssante.fr/interop-mssante.apicrypt.org/infirmier.mssante.fr/chu-nimes.mssante.fr/chu-dijon.mssante.fr/chsjsl.aura.mssante.fr/chorus.mssante.fr/ch-chalon71.mssante.fr/ch-cannes.mssante.fr/cgm.mssante.fr/aura.mssante.fr/#</t>
  </si>
  <si>
    <t>SSA/LIFEN/MAILIZ/DEDALUS HEALTHCARE FRANCE/GCS E-SANTE BOURGOGNE/CH DE CANNES/#/GCS SARA/@</t>
  </si>
  <si>
    <t>th-roussel.mssante.fr/pro.mssante.fr/pharmacien.mssante.fr/medecin.mssante.fr/lifen.mssante.fr/infirmier.mssante.fr/enovacom.mssante.fr/cgm.mssante.fr/aura.mssante.fr</t>
  </si>
  <si>
    <t>LIFEN/GCS E-SANTE BOURGOGNE/MIPIH/MAILIZ/GIP GRADES BFC/#/GCS SARA</t>
  </si>
  <si>
    <t>sage-femme.mssante.fr/ramsaygds.mssante.fr/pro.mssante.fr/pedicure-podologue.mssante.fr/orthophoniste.mssante.fr/medecin.mssante.fr/lifen.mssante.fr/interop-mssante.apicrypt.org/infirmier.mssante.fr/hpsj.mssante.fr/ch-valenciennes.mssante.fr/ch-tourcoing.mssante.fr/ch-compiegnenoyon.mssante.fr/aura.mssante.fr/ahnac.mssante.fr</t>
  </si>
  <si>
    <t>COMPAGNIE GENERALE DE SANTE/LIFEN/#/MAILIZ/GH PARIS SITE SAINT JOSEPH/MIPIH/CHI DE COMPIEGNE-NOYON/GCS SARA/DEDALUS HEALTHCARE FRANCE</t>
  </si>
  <si>
    <t>soins-service.mssante.fr/sage-femme.mssante.fr/pro.mssante.fr/pharmacien.mssante.fr/orthophoniste.mssante.fr/medecin.mssante.fr/masseur-kinesitherapeute.mssante.fr/lifen.mssante.fr/interop-mssante.apicrypt.org/infirmier.mssante.fr/hospiville.mssante.fr/hnfc.mssante.fr/ght974.mssante.fr/ghpsj.mssante.fr/for.mssante.fr/eps-etampes.mssante.fr/chu-tours.mssante.fr/chu-martinique.mssante.fr/chu-dijon.mssante.fr/chu-amiens.mssante.fr/ch-troyes.mssante.fr/ch-stbrieuc.mssante.fr/chirurgien-dentiste.mssante.fr/ch-cotebasque.mssante.fr/ch-corbie.mssante.fr/ch-compiegnenoyon.mssante.fr/cgm.mssante.fr/aura.mssante.fr/aphp.mssante.fr/#</t>
  </si>
  <si>
    <t>HAD ASS BOVES/LIFEN/SAS MAPUI LABS/HOPITAL NORD FRANCHE COMTE/MIPIH/GH PARIS SITE SAINT JOSEPH/HOPITAL FONDATION A DE ROTHSCHILD/EPS BARTHELEMY DURAND/CHRU DE TOURS/CHRU DE NANCY/CHU AMIENS PICARDIE/MAILIZ/CHI DE LA COTE BASQUE/CH DE CORBIE/CHI DE COMPIEGNE-NOYON/#/GCS SARA/DEDALUS HEALTHCARE FRANCE/@</t>
  </si>
  <si>
    <t>LIFEN/MAILIZ/HOPITAL NORD FRANCHE COMTE/GIP GRADES BFC/CHU DE NICE/MIPIH/DEDALUS HEALTHCARE FRANCE/CHU BESANCON/CHI DE HAUTE COMTE/CH LOUIS PASTEUR/#/CRLCC GEORGES-FRANCOIS LECLERC/GCS SARA/@</t>
  </si>
  <si>
    <t>POLE SANTE SARTHE ET LOIR/LIFEN/SSR LES CAPUCINS/SAS MAPUI LABS/GCS E-SANTE PAYS DE LA LOIRE/EPSM DE LA SARTHE/CENTRE MEDECINE PHYSIQUE ET READAPT BOBIGNY/CHRU DE TOURS/CHU DE ROUEN/CHU DE NICE/CHU DE NANTES/CHRU DE NANCY/CHU DE LIMOGES/CHU HOPITAUX DE BORDEAUX/CHU D'ANGERS/CH DE SAUMUR/CH LE MANS/CH DE LAVAL/MAILIZ/CH HAUT ANJOU/CH DEPARTEMENTAL VENDEE/CH SAINT CALAIS/CHI DU PAYS DE COGNAC/CH DE CHOLET/CH BRETAGNE ATLANTIQUE/#/GCS SARA/DEDALUS HEALTHCARE FRANCE/SYNAPPSE/@</t>
  </si>
  <si>
    <t>ssa.mssante.fr/sage-femme.mssante.fr/ramsaygds.mssante.fr/pro.oc.mssante.fr/pro.mssante.fr/pharmacien.mssante.fr/orthophoniste.mssante.fr/oi.mssante.fr/mspb.mssante.fr/medecin.mssante.fr/masseur-kinesitherapeute.mssante.fr/lifen.mssante.fr/infirmier.mssante.fr/hopital-saint-joseph.mssante.fr/hnfc.mssante.fr/ght974.mssante.fr/ght85.mssante.fr/ghbs.mssante.fr/for.mssante.fr/enovacom.mssante.fr/chu-rouen.mssante.fr/chu-rennes.mssante.fr/chu-poitiers.mssante.fr/chu-nimes.mssante.fr/chu-nice.mssante.fr/chu-nantes.mssante.fr/chu-montpellier.mssante.fr/chu-martinique.mssante.fr/chu-limoges.mssante.fr/chu-bordeaux.mssante.fr/chu-besancon.mssante.fr/ch-salon.mssante.fr/chr-metz-thionville.mssante.fr/chnc972.mssante.fr/ch-millau.mssante.fr/chmayotte.mssante.fr/ch-lvo.mssante.fr/ch-libourne.mssante.fr/ch-larochelle.mssante.fr/ch-jonzac.mssante.fr/chiv.mssante.fr/chirurgien-dentiste.mssante.fr/chi-elbeuf-louviers.mssante.fr/chicas-gap.mssante.fr/chfd.mssante.fr/chd-vendee.mssante.fr/ch-cholet.mssante.fr/ch-beziers.mssante.fr/ch-agen-nerac.mssante.fr/cgm.mssante.fr/cal.mssante.fr/bretagne.mssante.fr/aura.mssante.fr/aub.mssante.fr/asdr.mssante.fr/arslareunion.mssante.fr/aquitaine.mssante.fr/aphp.mssante.fr/#</t>
  </si>
  <si>
    <t>COMPAGNIE GENERALE DE SANTE/GCS TESIS/MSP BORDEAUX BAGATELLE/LIFEN/HOPITAL SAINT JOSEPH/HOPITAL NORD FRANCHE COMTE/GHBS - HOPITAL DU SCORFF/HOPITAL FONDATION A DE ROTHSCHILD/CHU DE ROUEN/CHRU DE RENNES/CHU DE POITIERS/CHU DE NICE/CHU DE NANTES/CHU DE LIMOGES/CHU HOPITAUX DE BORDEAUX/CHU BESANCON/HOPITAL DU PAYS SALONAIS/CHR METZ-THIONVILLE/CHRU DE NANCY/CH DE MAYOTTE/CH DE LIBOURNE/GH DE LA ROCHELLE-RE-AUNIS/CH SAINT CALAIS/CHI DE VILLENEUVE ST GEORGES/MAILIZ/C.H.I. ELBEUF-LOUVIERS-VAL DE REUIL/CHI DES ALPES DU SUD/ENOVACOM/CH DEPARTEMENTAL VENDEE/CH DE CHOLET/CH DE BEZIERS/CH D'AGEN/#/CENTRE ANTOINE LACASSAGNE/GCS ESANTE BRETAGNE/GCS SARA/AUB SANTE/MIPIH/WRAPTOR LABORATORIES/GRADES ESEA NOUVELLE-AQUITAINE/DEDALUS HEALTHCARE FRANCE/@</t>
  </si>
  <si>
    <t>pro.mssante.fr/polyclinique-limoges.mssante.fr/pharmacien.mssante.fr/orthophoniste.mssante.fr/na.mssante.fr/medecin.oc.mssante.fr/medecin.mssante.fr/masseur-kinesitherapeute.mssante.fr/limousin.mssante.fr/lifen.mssante.fr/interop-mssante.apicrypt.org/infirmier.mssante.fr/clinique-saint-jean-languedoc.mssante.fr/chu-poitiers.mssante.fr/chu-nantes.mssante.fr/chu-montpellier.mssante.fr/chu-limoges.mssante.fr/chu-amiens.mssante.fr/ch-stjunien.mssante.fr/ch-redon.mssante.fr/ch-perigueux.mssante.fr/chorus.mssante.fr/chirurgien-dentiste.mssante.fr/ch-angouleme.mssante.fr/cgm.mssante.fr/aura.mssante.fr/aquitaine.mssante.fr/aphp.mssante.fr/#</t>
  </si>
  <si>
    <t>CLINIQUE FRANCOIS CHENIEUX/LIFEN/CHU DE POITIERS/CHU DE NANTES/MIPIH/CHU DE LIMOGES/CHU AMIENS PICARDIE/CH SAINT JUNIEN/CH DE PERIGUEUX/MAILIZ/CH D'ANGOULEME/#/GCS SARA/GRADES ESEA NOUVELLE-AQUITAINE/DEDALUS HEALTHCARE FRANCE/@</t>
  </si>
  <si>
    <t>steer972.mssante.fr/sante-martinique.mssante.fr/ramsaygds.mssante.fr/pro.mssante.fr/poledesanteduvilleneuvois.mssante.fr/medecin.mssante.fr/lifen.mssante.fr/interop-mssante.apicrypt.org/infirmier.oc.mssante.fr/infirmier.mssante.fr/hpsj.mssante.fr/ght972-chu-martinique.mssante.fr/geronto972.mssante.fr/esantepdl.mssante.fr/esante-martinique.mssante.fr/cliniquesaintpaul.mssante.fr/chu-tours.mssante.fr/chu-rennes.mssante.fr/chu-reims.mssante.fr/chu-nice.mssante.fr/chu-martinique.mssante.fr/chu-besancon.mssante.fr/chsaintmartin.mssante.fr/ch-redon.mssante.fr/chrds.mssante.fr/chi-elbeuf-louviers.mssante.fr/ch-compiegnenoyon.mssante.fr/ch-cholet.mssante.fr/ch-beziers.mssante.fr/chba.mssante.fr/cgm.mssante.fr/cancer-martinique.mssante.fr/bretagne.mssante.fr/aura.mssante.fr/atirmartinique.mssante.fr</t>
  </si>
  <si>
    <t>COMPAGNIE GENERALE DE SANTE/CH VILLENEUVE -POLE SANTE VILLENEUVOIS/LIFEN/MAILIZ/GH PARIS SITE SAINT JOSEPH/GCS E-SANTE PAYS DE LA LOIRE/CHRU DE TOURS/CHRU DE RENNES/CHU DE REIMS/CHU DE NICE/CHRU DE NANCY/CHU BESANCON/GCS E-SANTE ARCHIPEL/DEDALUS HEALTHCARE FRANCE/CH COURBEVOIE-NEUILLY-PUTEAUX/C.H.I. ELBEUF-LOUVIERS-VAL DE REUIL/CHI DE COMPIEGNE-NOYON/CH DE CHOLET/CH DE BEZIERS/CH BRETAGNE ATLANTIQUE/#/MIPIH/GCS ESANTE BRETAGNE/GCS SARA/GCS SIS MARTINIQUE</t>
  </si>
  <si>
    <t>SSA/CENTRE JACQUES PARISOT BAINVILLE SUR MADON/GRADES PULSY/LIFEN/MIPIH/CHU DE POITIERS/CHU DE NICE/DEDALUS HEALTHCARE FRANCE/CHR METZ-THIONVILLE/CHRU NANCY - HOPITAL CENTRAL/MAILIZ/CH DES ESCARTONS DE BRIANCON/CH ALES-CEVENNNES/#/GCS SARA/@</t>
  </si>
  <si>
    <t>sage-femme.mssante.fr/pro.mssante.fr/pharmacien.mssante.fr/pedicure-podologue.mssante.fr/pdl.mssante.fr/paca.mssante.fr/orthophoniste.mssante.fr/oi.mssante.fr/mspb.mssante.fr/medecin.mssante.fr/masseur-kinesitherapeute.mssante.fr/lifen.mssante.fr/les-capucins-angers.mssante.fr/interop-mssante.apicrypt.org/infirmier.mssante.fr/hospigrandouest.mssante.fr/groupeconfluent.mssante.fr/ght85.mssante.fr/ghsv.mssante.fr/esantepdl.mssante.fr/cliniquemutualisteestuaire.mssante.fr/ch-vitre.mssante.fr/chu-tours.mssante.fr/chu-rouen.mssante.fr/chu-rennes.mssante.fr/chu-poitiers.mssante.fr/chu-nice.mssante.fr/chu-nantes.mssante.fr/chu-montpellier.mssante.fr/chu-limoges.mssante.fr/chu-brest.mssante.fr/ch-stbrieuc.mssante.fr/ch-saumur.mssante.fr/ch-saintnazaire.mssante.fr/chorus.mssante.fr/ch-lvo.mssante.fr/ch-laval.mssante.fr/chirurgien-dentiste.mssante.fr/ch-erdreloire.mssante.fr/ch-epsylan.mssante.fr/chd-vendee.mssante.fr/ch-cholet.mssante.fr/ch-centre-bretagne.mssante.fr/chba.mssante.fr/cgm.mssante.fr/aura.mssante.fr/aphp.mssante.fr/#</t>
  </si>
  <si>
    <t>GCS TESIS/MSP BORDEAUX BAGATELLE/LIFEN/SSR LES CAPUCINS/HOPITAL PRIVE DU CONFLUENT/FONDATION VINCENT DE PAUL/GCS E-SANTE PAYS DE LA LOIRE/ENOVACOM/CH VITRE/CHRU DE TOURS/CHU DE ROUEN/CHRU DE RENNES/CHU DE POITIERS/CHU DE NICE/MIPIH/CHU DE LIMOGES/CHU BREST/CH DE SAUMUR/CH DE SAINT NAZAIRE/CH DE LAVAL/MAILIZ/CHU DE NANTES/EPSYLAN/CH DEPARTEMENTAL VENDEE/CH DE CHOLET/CH CENTRE BRETAGNE/CH BRETAGNE ATLANTIQUE/#/GCS SARA/DEDALUS HEALTHCARE FRANCE/@</t>
  </si>
  <si>
    <t>LIFEN/MAILIZ/HOPITAL SAINT JOSEPH/GH SELESTAT-OBERNAI (GHSO)/HOPITAL FONDATION A DE ROTHSCHILD/MIPIH/CHU DE ROUEN/CHU DE POITIERS/CHU DE NANTES/CHRU DE NANCY/CHU DE LIMOGES/CHU HOPITAUX DE BORDEAUX/CH DE MAYOTTE/GH DE LA ROCHELLE-RE-AUNIS/GCS E-SANTE ARCHIPEL (opérateur de test)/CH DEPARTEMENTAL VENDEE/CH DAX/CH BRETAGNE ATLANTIQUE/#/GCS SARA/DEDALUS HEALTHCARE FRANCE/@</t>
  </si>
  <si>
    <t>ssa.mssante.fr/sage-femme.mssante.fr/ramsaygds.mssante.fr/pro.mssante.fr/pole-sthelier.mssante.fr/pharmacien.mssante.fr/orthophoniste.mssante.fr/orange.mssante.fr/medecin.mssante.fr/medecin.mp.mssante.fr/masseur-kinesitherapeute.mssante.fr/lifen.mssante.fr/interop-mssante.apicrypt.org/infirmier.mssante.fr/hstv.mssante.fr/hospiville.mssante.fr/hospigrandouest.mssante.fr/hnfc.mssante.fr/ghsif.mssante.fr/gh-saintesangely.mssante.fr/ghbs.mssante.fr/for.mssante.fr/clinique-styves.mssante.fr/ch-vitre.mssante.fr/chu-tours.mssante.fr/chu-rouen.mssante.fr/chu-rennes.mssante.fr/chu-poitiers.mssante.fr/chu-nimes.mssante.fr/chu-martinique.mssante.fr/chu-limoges.mssante.fr/ch-stbrieuc.mssante.fr/ch-saintonge.mssante.fr/ch-redon.mssante.fr/chmayotte.mssante.fr/ch-lemans.mssante.fr/ch-laval.mssante.fr/ch-larochelle.mssante.fr/chirurgien-dentiste.mssante.fr/chicas-gap.mssante.fr/ch-guingamp.mssante.fr/ch-guillaumeregnier.mssante.fr/ch-fougeres.mssante.fr/ch-cotentin.mssante.fr/ch-cholet.mssante.fr/ch-centre-bretagne.mssante.fr/chbs.mssante.fr/chba.mssante.fr/cgm.mssante.fr/bretagne.mssante.fr/aura.mssante.fr/aub.mssante.fr/ast35.mssante.fr/apport-sante.mssante.fr/aphp.mssante.fr/#</t>
  </si>
  <si>
    <t>SSA/COMPAGNIE GENERALE DE SANTE/POLE MPR HELIER/LIFEN/HOSPITALITE SAINT-THOMAS DE VILLENEUVE/SAS MAPUI LABS/HOPITAL NORD FRANCHE COMTE/GH SUD ILE DE FRANCE/GHBS - HOPITAL DU SCORFF/HOPITAL FONDATION A DE ROTHSCHILD/CLINIQUE SAINT YVES/CH VITRE/CHRU DE TOURS/CHU DE ROUEN/CHRU DE RENNES/CHU DE POITIERS/CHRU DE NANCY/CHU DE LIMOGES/CH SAINT CALAIS/CH DE MAYOTTE/CH LE MANS/CH DE LAVAL/GH DE LA ROCHELLE-RE-AUNIS/MAILIZ/CHI DES ALPES DU SUD/C.H. GUILLAUME REGNIER/CH DE FOUGERES/CH PUBLIC DU COTENTIN/CH DE CHOLET/CH CENTRE BRETAGNE/GHBS/CH BRETAGNE ATLANTIQUE/#/GCS ESANTE BRETAGNE/GCS SARA/AUB SANTE/ENOVACOM/MIPIH/DEDALUS HEALTHCARE FRANCE/@</t>
  </si>
  <si>
    <t>ssa.mssante.fr/sosmedecins31.mssante.fr/sage-femme.oc.mssante.fr/sage-femme.mssante.fr/reseau-oncooccitanie.mssante.fr/ramsaygds.mssante.fr/psychotherapeute.oc.mssante.fr/psychologue.oc.mssante.fr/pro.oc.mssante.fr/pro.mssante.fr/prevaly.mssante.fr/polyclinique-parc.mssante.fr/pharmacien.oc.mssante.fr/pedicure-podologue.oc.mssante.fr/pediatrie-chulenval-nice.mssante.fr/orthophoniste.oc.mssante.fr/orthophoniste.mssante.fr/optimcare.mssante.fr/na.mssante.fr/medipath.mssante.fr/medecin.oc.mssante.fr/medecin.mssante.fr/medecin.mp.mssante.fr/masseur-kinesitherapeute.oc.mssante.fr/masseur-kinesitherapeute.mssante.fr/masseur-kinesitherapeute.mp.mssante.fr/limousin.mssante.fr/lifen.mssante.fr/interop-mssante.apicrypt.org/institut-universitaire-cancer.mssante.fr/infirmier.oc.mssante.fr/infirmier.mssante.fr/hopital-joseph-ducuing.mssante.fr/ghu-paris.mssante.fr/ghpsj.mssante.fr/ghnv.mssante.fr/ghbs.mssante.fr/gcs-telesante-midipyrenees.mssante.fr/dieteticien.oc.mssante.fr/conseildepartemental82.mssante.fr/clinique-saint-jean-languedoc.mssante.fr/clinique-chateau-vernhes.mssante.fr/clinique-cedres.capio.mssante.fr/ch-villefranche-rouergue.mssante.fr/chu-tours.mssante.fr/chu-toulouse.mssante.fr/chu-rouen.mssante.fr/chu-poitiers.mssante.fr/chu-nice.mssante.fr/chu-nantes.mssante.fr/chu-montpellier.mssante.fr/chu-limoges.mssante.fr/chu-brest.mssante.fr/chu-besancon.mssante.fr/ch-salon.mssante.fr/chr-orleans.mssante.fr/ch-rodez.mssante.fr/chorus.mssante.fr/ch-muret.mssante.fr/ch-lerouvray.mssante.fr/chi-val-ariege.mssante.fr/chirurgien-dentiste.oc.mssante.fr/chirurgien-dentiste.mssante.fr/chic-castres-mazamet.mssante.fr/ch-dax.mssante.fr/ch-centre-bretagne.mssante.fr/ch-cannes.mssante.fr/ch-auch.mssante.fr/ch-albi.mssante.fr/ch-agen-nerac.mssante.fr/cgm.mssante.fr/bretagne.mssante.fr/aura.mssante.fr/ars.occitanie.mssante.fr/aphp.mssante.fr/#</t>
  </si>
  <si>
    <t>SSA/COMPAGNIE GENERALE DE SANTE/HOPITAUX PEDIATRIQUES DE NICE CHU LENVAL/GRADES ESEA NOUVELLE-AQUITAINE/LIFEN/ENOVACOM/GH PARIS SITE SAINT JOSEPH/GH NORD VIENNE/GHBS - HOPITAL DU SCORFF/CHRU DE TOURS/CHU DE ROUEN/CHU DE POITIERS/CHU DE NICE/CHU DE NANTES/CHU DE LIMOGES/CHU BREST/CHU BESANCON/HOPITAL DU PAYS SALONAIS/CH REGIONAL D'ORLEANS/CHS DU ROUVRAY SOTTEVILLE-LES-ROUEN/MAILIZ/CH DAX/CH CENTRE BRETAGNE/CH DE CANNES/CH D'AGEN/#/GCS ESANTE BRETAGNE/GCS SARA/MIPIH/DEDALUS HEALTHCARE FRANCE/@</t>
  </si>
  <si>
    <t>sage-femme.mssante.fr/ramsaygds.mssante.fr/pro.mssante.fr/pharmacien.mssante.fr/oncolie.mssante.fr/medistory.mssante.fr/medecin.mssante.fr/masseur-kinesitherapeute.mssante.fr/lifen.mssante.fr/interop-mssante.apicrypt.org/infirmier.mssante.fr/hpsj.mssante.fr/chu-tours.mssante.fr/chu-dijon.mssante.fr/chu-besancon.mssante.fr/ch-stbrieuc.mssante.fr/chlcdijon.mssante.fr/chirurgien-dentiste.mssante.fr/chicas-gap.mssante.fr/ch-hco.mssante.fr/ch-dole.mssante.fr/ch-chalon71.mssante.fr/cgm.mssante.fr/cgfl.mssante.fr/aura.mssante.fr/aphp.mssante.fr/acodege.mssante.fr/#</t>
  </si>
  <si>
    <t>COMPAGNIE GENERALE DE SANTE/LIFEN/GH PARIS SITE SAINT JOSEPH/CHRU DE TOURS/CHU BESANCON/MAILIZ/CHI DES ALPES DU SUD/ENOVACOM/CH LOUIS PASTEUR/GCS E-SANTE BOURGOGNE/#/CRLCC GEORGES-FRANCOIS LECLERC/GCS SARA/DEDALUS HEALTHCARE FRANCE/GIP GRADES BFC/@</t>
  </si>
  <si>
    <t>softwaymedical.mssante.fr/sage-femme.mssante.fr/ramsaygds.mssante.fr/pro.mssante.fr/msa.mssante.fr/medecin.mssante.fr/masseur-kinesitherapeute.mssante.fr/lifen.mssante.fr/interop-mssante.apicrypt.org/infirmier.mssante.fr/ghbs.mssante.fr/ch-voiron.aura.mssante.fr/chu-tours.mssante.fr/chu-nice.mssante.fr/chu-montpellier.mssante.fr/chu-grenoble.aura.mssante.fr/chu-dijon.mssante.fr/chu-besancon.mssante.fr/ch-lemans.mssante.fr/ch-centre-bretagne.mssante.fr/chbs.mssante.fr/chba.mssante.fr/cgm.mssante.fr/bretagne.mssante.fr/aura.mssante.fr/asei.asso.mssante.fr/#</t>
  </si>
  <si>
    <t>COMPAGNIE GENERALE DE SANTE/LIFEN/MAILIZ/GHBS - HOPITAL DU SCORFF/CHRU DE TOURS/CHU DE NICE/DEDALUS HEALTHCARE FRANCE/CHU BESANCON/CH LE MANS/CH CENTRE BRETAGNE/GHBS/CH BRETAGNE ATLANTIQUE/#/GCS ESANTE BRETAGNE/GCS SARA/MIPIH/@</t>
  </si>
  <si>
    <t>ssa.mssante.fr/sage-femme.mssante.fr/pro.mssante.fr/pharmacien.mssante.fr/pediatrie-chulenval-nice.mssante.fr/pc.mssante.fr/orthophoniste.mssante.fr/oi.mssante.fr/na.mssante.fr/mspb.mssante.fr/msa.mssante.fr/medecin.oc.mssante.fr/medecin.mssante.fr/medecin.mp.mssante.fr/masseur-kinesitherapeute.mssante.fr/masseur-kinesitherapeute.mp.mssante.fr/lifen.mssante.fr/lenval.mssante.fr/interop-mssante.apicrypt.org/infirmier.mssante.fr/ght-atlantique17.mssante.fr/ght974.mssante.fr/ght85.mssante.fr/gh-saintesangely.mssante.fr/for.mssante.fr/chu-tours.mssante.fr/chu-poitiers.mssante.fr/chu-nimes.mssante.fr/chu-martinique.mssante.fr/chu-limoges.mssante.fr/chu-bordeaux.mssante.fr/ch-sarlat.mssante.fr/ch-saintonge.mssante.fr/chr-orleans.mssante.fr/ch-perigueux.mssante.fr/chorus.mssante.fr/ch-mdm.mssante.fr/chmayotte.mssante.fr/ch-libourne.mssante.fr/ch-larochelle.mssante.fr/chirurgien-dentiste.mssante.fr/chicmt.mssante.fr/chd-vendee.mssante.fr/ch-dax.mssante.fr/ch-cotebasque.mssante.fr/ch-cognac.mssante.fr/chba.mssante.fr/ch-auch.mssante.fr/ch-angouleme.mssante.fr/ch-ales.mssante.fr/ch-agen-nerac.mssante.fr/cgm.mssante.fr/cal.mssante.fr/aura.mssante.fr/aquitaine.mssante.fr/aphp.mssante.fr/#</t>
  </si>
  <si>
    <t>GCS TESIS/MSP BORDEAUX BAGATELLE/LIFEN/HOPITAUX PEDIATRIQUES DE NICE CHU LENVAL/HOPITAL FONDATION A DE ROTHSCHILD/CHRU DE TOURS/CHU DE POITIERS/CHRU DE NANCY/CHU DE LIMOGES/CHU HOPITAUX DE BORDEAUX/CH SARLAT/CH SAINT CALAIS/CH REGIONAL D'ORLEANS/CH DE PERIGUEUX/CH DE MONT DE MARSAN/CH DE MAYOTTE/CH DE LIBOURNE/GH DE LA ROCHELLE-RE-AUNIS/MAILIZ/CENTRE HOSPITALIER DE MARMANDE - CHIC/CH DEPARTEMENTAL VENDEE/CH DAX/CHI DE LA COTE BASQUE/CHI DU PAYS DE COGNAC/CH BRETAGNE ATLANTIQUE/MIPIH/CH D'ANGOULEME/CH ALES-CEVENNNES/CH D'AGEN/#/CENTRE ANTOINE LACASSAGNE/GCS SARA/GRADES ESEA NOUVELLE-AQUITAINE/DEDALUS HEALTHCARE FRANCE/@</t>
  </si>
  <si>
    <t>sage-femme.oc.mssante.fr/sage-femme.mssante.fr/pro.oc.mssante.fr/pro.mssante.fr/pharmacien.mssante.fr/paca.mssante.fr/orthophoniste.mssante.fr/org.oc.mssante.fr/oncogard.mssante.fr/oc.mssante.fr/nephrocare.mssante.fr/medimail.mssante.fr/medecin.oc.mssante.fr/medecin.mssante.fr/mda34.mssante.fr/masseur-kinesitherapeute.mssante.fr/lifen.mssante.fr/interop-mssante.apicrypt.org/infirmier.oc.mssante.fr/infirmier.mssante.fr/hopital-saint-joseph.mssante.fr/herault.mssante.fr/ghso.mssante.fr/for.mssante.fr/clinique-beuvry.mssante.fr/chu-tours.mssante.fr/chu-toulouse.mssante.fr/chu-rouen.mssante.fr/chu-nimes.mssante.fr/chu-montpellier.mssante.fr/chu-martinique.mssante.fr/chu-limoges.mssante.fr/chu-besancon.mssante.fr/chorus.mssante.fr/ch-millau.mssante.fr/chmayotte.mssante.fr/chirurgien-dentiste.oc.mssante.fr/chirurgien-dentiste.mssante.fr/chi-elbeuf-louviers.mssante.fr/chicas-gap.mssante.fr/ch-cayenne.mssante.fr/ch-beziers.mssante.fr/ch-bassindethau.mssante.fr/ch-ales.mssante.fr/cgm.mssante.fr/bioserveur.mssante.fr/aura.mssante.fr/ars.occitanie.mssante.fr/aphp.mssante.fr/#</t>
  </si>
  <si>
    <t>CENTRE NEPHROCARE MARNE LA VALLEE/LIFEN/HOPITAL SAINT JOSEPH/GH SELESTAT-OBERNAI (GHSO)/HOPITAL FONDATION A DE ROTHSCHILD/CHRU DE TOURS/CHU DE ROUEN/CHRU DE NANCY/CHU DE LIMOGES/CHU BESANCON/CH DE MAYOTTE/MAILIZ/C.H.I. ELBEUF-LOUVIERS-VAL DE REUIL/CHI DES ALPES DU SUD/CH DE BEZIERS/CH BASSIN DE THAU/CH ALES-CEVENNNES/#/GCS SARA/MIPIH/DEDALUS HEALTHCARE FRANCE/@</t>
  </si>
  <si>
    <t>sage-femme.oc.mssante.fr/sage-femme.mssante.fr/psychologue.oc.mssante.fr/pro.oc.mssante.fr/pro.mssante.fr/pharmacien.oc.mssante.fr/pharmacien.mssante.fr/orthophoniste.mssante.fr/oncogard.mssante.fr/medipath.mssante.fr/medecin.oc.mssante.fr/medecin.mssante.fr/masseur-kinesitherapeute.mssante.fr/lifen.mssante.fr/interop-mssante.apicrypt.org/infirmier.oc.mssante.fr/infirmier.mssante.fr/hnfc.mssante.fr/hdpdc.mssante.fr/ghsif.mssante.fr/ergotherapeute.oc.mssante.fr/dieteticien.oc.mssante.fr/chu-tours.mssante.fr/chu-rouen.mssante.fr/chu-poitiers.mssante.fr/chu-nimes.mssante.fr/chu-nice.mssante.fr/chu-montpellier.mssante.fr/chu-martinique.mssante.fr/chr-orleans.mssante.fr/chorus.mssante.fr/chirurgien-dentiste.mssante.fr/ch-compiegnenoyon.mssante.fr/ch-cholet.mssante.fr/ch-beziers.mssante.fr/ch-bagnolssurceze.mssante.fr/ch-arles.mssante.fr/ch-angouleme.mssante.fr/ch-ales.mssante.fr/ch-albi.mssante.fr/cgm.mssante.fr/aura.mssante.fr/ars.occitanie.mssante.fr/#</t>
  </si>
  <si>
    <t>LIFEN/HOPITAL NORD FRANCHE COMTE/GH SUD ILE DE FRANCE/CHRU DE TOURS/CHU DE ROUEN/CHU DE POITIERS/DEDALUS HEALTHCARE FRANCE/CHU DE NICE/CHRU DE NANCY/CH REGIONAL D'ORLEANS/MAILIZ/CHI DE COMPIEGNE-NOYON/CH DE CHOLET/CH DE BEZIERS/CH LOUIS PASTEUR/CH D'ANGOULEME/CH ALES-CEVENNNES/#/GCS SARA/MIPIH/@</t>
  </si>
  <si>
    <t>ssti03.aura.mssante.fr/ssa.mssante.fr/sos-medecins.mssante.fr/sage-femme.mssante.fr/pro.mssante.fr/pharmacien.mssante.fr/medecin.mssante.fr/masseur-kinesitherapeute.mssante.fr/lifen.mssante.fr/interop-mssante.apicrypt.org/infirmier.mssante.fr/hnfc.mssante.fr/had-aurasante.mssante.fr/dcc-oncauvergne.mssante.fr/chu-tours.mssante.fr/chu-rennes.mssante.fr/chu-clermontferrand.mssante.fr/chu-clermontferrand.aura.mssante.fr/chu-brest.mssante.fr/chu-besancon.mssante.fr/chr-metz-thionville.mssante.fr/chorus.mssante.fr/ch-moulins-yzeure.mssante.fr/chmayotte.mssante.fr/ch-issoire.mssante.fr/chirurgien-dentiste.mssante.fr/ch-aix.mssante.fr/cgm.mssante.fr/cgfl.mssante.fr/aura.mssante.fr/app-chu-clermontferrand.mssante.fr/ahsm.mssante.fr/#</t>
  </si>
  <si>
    <t>SSA/MIPIH/LIFEN/HOPITAL NORD FRANCHE COMTE/AURA AUVERGNE/DEDALUS HEALTHCARE FRANCE/CHRU DE TOURS/CHRU DE RENNES/CHU BREST/CHU BESANCON/CHR METZ-THIONVILLE/CH MOULINS YZEURE/CH DE MAYOTTE/CH PAUL ARDIER ISSOIRE/MAILIZ/CH DU PAYS D'AIX/#/CRLCC GEORGES-FRANCOIS LECLERC/GCS SARA/CHU DE CLERMONT FERRAND/ASSOCIATION HOSPITALIERE SAINTE MARIE/@</t>
  </si>
  <si>
    <t>LIFEN/GRADES PULSY/ENOVACOM/MIPIH/CHU DE ROUEN/CHU DE POITIERS/CHU DE NANTES/CHU AMIENS PICARDIE/DEDALUS HEALTHCARE FRANCE/MAILIZ/CHU DE REIMS/#/GCS SARA/@</t>
  </si>
  <si>
    <t>sage-femme.mssante.fr/pro.mssante.fr/pharmacien.mssante.fr/medecin.mssante.fr/masseur-kinesitherapeute.mssante.fr/lifen.mssante.fr/interop-mssante.apicrypt.org/infirmier.mssante.fr/hopital-saint-joseph.mssante.fr/ghu-paris.mssante.fr/ghbs.mssante.fr/for.mssante.fr/croix-rouge.mssante.fr/clinique-essarts.mssante.fr/chu-tours.mssante.fr/chu-rouen.mssante.fr/chu-nantes.mssante.fr/chu-montpellier.mssante.fr/chu-martinique.mssante.fr/chr-orleans.mssante.fr/chorus.mssante.fr/ch-neufchatel.mssante.fr/ch-lvo.mssante.fr/ch-lerouvray.mssante.fr/chirurgien-dentiste.mssante.fr/chi-elbeuf-louviers.mssante.fr/ch-boispetit.mssante.fr/cgm.mssante.fr/bioserveur.mssante.fr/aura.mssante.fr/aphp.mssante.fr/amsn.mssante.fr</t>
  </si>
  <si>
    <t>LIFEN/HOPITAL SAINT JOSEPH/GHBS - HOPITAL DU SCORFF/HOPITAL FONDATION A DE ROTHSCHILD/CHRU DE TOURS/CHU DE ROUEN/CHU DE NANTES/CHRU DE NANCY/CH REGIONAL D'ORLEANS/MIPIH/CH DEPARTEMENTAL VENDEE/CHS DU ROUVRAY SOTTEVILLE-LES-ROUEN/MAILIZ/C.H.I. ELBEUF-LOUVIERS-VAL DE REUIL/#/GCS SARA/DEDALUS HEALTHCARE FRANCE/ENOVACOM</t>
  </si>
  <si>
    <t>COMPAGNIE GENERALE DE SANTE/LIFEN/CH LEZIGNAN CORBIERES/HOPITAL SAINT JOSEPH/MIPIH/HOPITAL FONDATION A DE ROTHSCHILD/CHU DE SAINT ETIENNE/DEDALUS HEALTHCARE FRANCE/CHU DE NICE/CHU BREST/CHU BESANCON/CH SAINT CALAIS/CH MOULINS YZEURE/MAILIZ/CH BRETAGNE ATLANTIQUE/#/GCS SARA/@</t>
  </si>
  <si>
    <t>pro.mssante.fr/medecin.mssante.fr/masseur-kinesitherapeute.mssante.fr/lifen.mssante.fr/infirmier.mssante.fr/ch-vaison.mssante.fr/aura.mssante.fr</t>
  </si>
  <si>
    <t>LIFEN/MAILIZ/CH VITRE/CHU BESANCON/CHI DES ALPES DU SUD/GIP GRADES BFC/CH LOUIS PASTEUR/#/GCS SARA/@</t>
  </si>
  <si>
    <t>LIFEN/MAILIZ/CHU BREST/CHI DES ALPES DU SUD/#/GCS SARA</t>
  </si>
  <si>
    <t>vbr-sudeure.mssante.fr/pro.mssante.fr/medecin.mssante.fr/masseur-kinesitherapeute.mssante.fr/lifen.mssante.fr/infirmier.mssante.fr/aura.mssante.fr</t>
  </si>
  <si>
    <t>CH EURE SEINE/LIFEN/MAILIZ/GCS SARA</t>
  </si>
  <si>
    <t>sage-femme.mssante.fr/ramsaygds.mssante.fr/pro.mssante.fr/pharmacien.mssante.fr/pedicure-podologue.mssante.fr/nhn.mssante.fr/medecin.mssante.fr/lifen.mssante.fr/interop-mssante.apicrypt.org/infirmier.mssante.fr/ihfb.mssante.fr/for.mssante.fr/ch-simoneveil.mssante.fr/ch-nanterre.mssante.fr/chirurgien-dentiste.mssante.fr/chicreteil.mssante.fr/ch-argenteuil.mssante.fr/cgm.mssante.fr/aura.mssante.fr/#</t>
  </si>
  <si>
    <t>COMPAGNIE GENERALE DE SANTE/CH EURE SEINE/LIFEN/INSTITUT HOSPITALIER FRANCO-BRITANIQUE/HOPITAL FONDATION A DE ROTHSCHILD/MAILIZ/CHI DE CRETEIL/DEDALUS HEALTHCARE FRANCE/#/GCS SARA/@</t>
  </si>
  <si>
    <t>sage-femme.oc.mssante.fr/pro.oc.mssante.fr/pharmacien.oc.mssante.fr/medecin.oc.mssante.fr/medecin.mp.mssante.fr/masseur-kinesitherapeute.mssante.fr/lifen.mssante.fr/infirmier.mssante.fr/ch-villefranche-rouergue.mssante.fr/chr-metz-thionville.mssante.fr/ch-decazeville.mssante.fr/cgm.mssante.fr/bretagne.mssante.fr/bioserveur.mssante.fr/bioserveur.mp.mssante.fr/aura.mssante.fr/#</t>
  </si>
  <si>
    <t>LIFEN/MAILIZ/CHR METZ-THIONVILLE/GCS ESANTE BRETAGNE/#/MIPIH/GCS SARA/@</t>
  </si>
  <si>
    <t>sage-femme.mssante.fr/pro.mssante.fr/orthophoniste.mssante.fr/medecin.mssante.fr/lifen.mssante.fr/lhopitalnordouest.mssante.fr/interop-mssante.apicrypt.org/infirmier.mssante.fr/hopitalnordouest.aura.mssante.fr/hno.mssante.fr/ch-vienne.mssante.fr/chu-rouen.mssante.fr/chu-rennes.mssante.fr/chu-dijon.mssante.fr/ch-stbrieuc.mssante.fr/ch-moulins-yzeure.mssante.fr/chmayotte.mssante.fr/chi-elbeuf-louviers.mssante.fr/chicas-gap.mssante.fr/chba.mssante.fr/cgm.mssante.fr/aura.mssante.fr</t>
  </si>
  <si>
    <t>LIFEN/MAILIZ/CH LEZIGNAN CORBIERES/CH DE VIENNE/CHU DE ROUEN/CHRU DE RENNES/DEDALUS HEALTHCARE FRANCE/CH MOULINS YZEURE/CH DE MAYOTTE/C.H.I. ELBEUF-LOUVIERS-VAL DE REUIL/CHI DES ALPES DU SUD/CH BRETAGNE ATLANTIQUE/#/GCS SARA</t>
  </si>
  <si>
    <t>COMPAGNIE GENERALE DE SANTE/LIFEN/MAILIZ/DEDALUS HEALTHCARE FRANCE/GCS SARA</t>
  </si>
  <si>
    <t>COMPAGNIE GENERALE DE SANTE/LIFEN/MAILIZ/HOPITAL SAINT JOSEPH/HOPITAL FONDATION A DE ROTHSCHILD/CHU BESANCON/CH REGIONAL D'ORLEANS/MIPIH/CH MOULINS YZEURE/CENTRE HOSPITALIER MONTLUCON NERIS/DEDALUS HEALTHCARE FRANCE/CHI DES ALPES DU SUD/GCS E-SANTE BOURGOGNE/#/CRLCC GEORGES-FRANCOIS LECLERC/GCS SARA/GIP GRADES BFC/@</t>
  </si>
  <si>
    <t>pro.mssante.fr/masseur-kinesitherapeute.mssante.fr/lifen.mssante.fr/ch-zuydcoote.mssante.fr</t>
  </si>
  <si>
    <t>MAILIZ/LIFEN/DEDALUS HEALTHCARE FRANCE</t>
  </si>
  <si>
    <t>sage-femme.oc.mssante.fr/sage-femme.mssante.fr/ramsaygds.mssante.fr/pro.oc.mssante.fr/pro.mssante.fr/polyclinique-parc.mssante.fr/medecin.oc.mssante.fr/medecin.mssante.fr/medecin.mp.mssante.fr/lifen.mssante.fr/interop-mssante.apicrypt.org/infirmier.oc.mssante.fr/hopital-joseph-ducuing.mssante.fr/clinique-saint-jean-languedoc.mssante.fr/clinique-monie.mssante.fr/clinique-croix-du-sud.mssante.fr/clinique-cedres.capio.mssante.fr/ch-libourne.mssante.fr/ch-lannemezan.mssante.fr/cgm.mssante.fr/aura.mssante.fr</t>
  </si>
  <si>
    <t>COMPAGNIE GENERALE DE SANTE/MAILIZ/LIFEN/CH DE LIBOURNE/MIPIH/#/GCS SARA</t>
  </si>
  <si>
    <t>ramsaygds.mssante.fr/pro.mssante.fr/medecin.mssante.fr/lifen.mssante.fr/interop-mssante.apicrypt.org/infirmier.mssante.fr/gh-saintesangely.mssante.fr/cypath.aura.mssante.fr/chu-reims.mssante.fr/chu-dijon.mssante.fr/chu-besancon.mssante.fr/ch-saintonge.mssante.fr/cgm.mssante.fr/cgfl.mssante.fr/aura.mssante.fr</t>
  </si>
  <si>
    <t>COMPAGNIE GENERALE DE SANTE/LIFEN/MAILIZ/CHU DE REIMS/DEDALUS HEALTHCARE FRANCE/CHU BESANCON/CH SAINT CALAIS/#/CRLCC GEORGES-FRANCOIS LECLERC/GCS SARA</t>
  </si>
  <si>
    <t>ramsaygds.mssante.fr/pro.mssante.fr/medecin.mssante.fr/lifen.mssante.fr/interop-mssante.apicrypt.org/infirmier.mssante.fr/imm.mssante.fr/ihfb.mssante.fr/hpsj.mssante.fr/curie.mssante.fr/chu-limoges.mssante.fr/chu-besancon.mssante.fr/chrds.mssante.fr/chicreteil.mssante.fr/cgm.mssante.fr/cgfl.mssante.fr/aura.mssante.fr/aphp.mssante.fr/ahparis.mssante.fr</t>
  </si>
  <si>
    <t>COMPAGNIE GENERALE DE SANTE/LIFEN/MAILIZ/INSTITUT MUTUALISTE MONTSOURIS/INSTITUT HOSPITALIER FRANCO-BRITANIQUE/GH PARIS SITE SAINT JOSEPH/CLCC INSTITUT CURIE/CHU DE LIMOGES/CHU BESANCON/CH COURBEVOIE-NEUILLY-PUTEAUX/CHI DE CRETEIL/#/CRLCC GEORGES-FRANCOIS LECLERC/GCS SARA/DEDALUS HEALTHCARE FRANCE/HOPITAL AMERICAIN</t>
  </si>
  <si>
    <t>MIPIH/LIFEN/INSTITUT GUSTAVE ROUSSY/GH SUD ILE DE FRANCE/GH PARIS SITE SAINT JOSEPH/GIP GRADES BFC/CHRU DE TOURS/CHU DE ROUEN/CHRU DE NANCY/MAILIZ/CH D'ERSTEIN/#/CRLCC EUGENE MARQUIS/CENTRE ANTOINE LACASSAGNE/GCS SARA/DEDALUS HEALTHCARE FRANCE</t>
  </si>
  <si>
    <t>COMPAGNIE GENERALE DE SANTE/LIFEN/MAILIZ/DEDALUS HEALTHCARE FRANCE/#/GCS SARA</t>
  </si>
  <si>
    <t>ssa.mssante.fr/ramsaygds.mssante.fr/pro.mssante.fr/medecin.mssante.fr/lifen.mssante.fr/interop-mssante.apicrypt.org/infirmier.mssante.fr/hospiville.mssante.fr/curie.mssante.fr/ch-dax.mssante.fr/aura.mssante.fr/#</t>
  </si>
  <si>
    <t>SSA/COMPAGNIE GENERALE DE SANTE/LIFEN/#/MAILIZ/SAS MAPUI LABS/CLCC INSTITUT CURIE/CH DAX/GCS SARA/@</t>
  </si>
  <si>
    <t>LIFEN/MAILIZ/ELSAN/MIPIH/#/GCS SARA</t>
  </si>
  <si>
    <t>ramsaygds.mssante.fr/pro.oc.mssante.fr/medecin.oc.mssante.fr/medecin.mssante.fr/medecin.mp.mssante.fr/lifen.mssante.fr/interop-mssante.apicrypt.org/infirmier.oc.mssante.fr/infirmier.mssante.fr/had-srd.mssante.fr/edenis.mssante.fr/clinique-cedres.capio.mssante.fr/chu-rennes.mssante.fr/ch-montauban.mssante.fr/cgm.mssante.fr/bretagne.mssante.fr</t>
  </si>
  <si>
    <t>COMPAGNIE GENERALE DE SANTE/LIFEN/MAILIZ/CHRU DE RENNES/MIPIH/#/GCS ESANTE BRETAGNE</t>
  </si>
  <si>
    <t>CENTRE NEPHROCARE MARNE LA VALLEE/LIFEN/MAILIZ/ENOVACOM/MIPIH/#/GCS SARA</t>
  </si>
  <si>
    <t>pro.mssante.fr/medecin.mssante.fr/masseur-kinesitherapeute.mssante.fr/lifen.mssante.fr/clinalliance-smr.mssante.fr</t>
  </si>
  <si>
    <t>CH EURE SEINE/MIPIH/MAILIZ</t>
  </si>
  <si>
    <t>orpea.mssante.fr/medecin.mssante.fr/infirmier.mssante.fr/cgm.mssante.fr/aura.mssante.fr</t>
  </si>
  <si>
    <t>MAILIZ/MIPIH/ENOVACOM/#/GCS SARA</t>
  </si>
  <si>
    <t>pro.mssante.fr/medecin.mssante.fr/lifen.mssante.fr/interop-mssante.apicrypt.org/infirmier.mssante.fr/glps.mssante.fr</t>
  </si>
  <si>
    <t>LIFEN/#/MAILIZ/WRAPTOR LABORATORIES</t>
  </si>
  <si>
    <t>COMPAGNIE GENERALE DE SANTE/MAILIZ/#/GCS SARA</t>
  </si>
  <si>
    <t>#/MIPIH/GCS SARA</t>
  </si>
  <si>
    <t>vivalto-sante.mssante.fr/sage-femme.mssante.fr/lifen.mssante.fr/interop-mssante.apicrypt.org/inicea.mssante.fr/infirmier.mssante.fr/annedartois.mssante.fr</t>
  </si>
  <si>
    <t>GIE VIVALTO SANTE SERVICE PARTAGES/LIFEN/#/ENOVACOM/MAILIZ/WRAPTOR LABORATORIES</t>
  </si>
  <si>
    <t>GRADES ESEA NOUVELLE-AQUITAINE/MAILIZ/MIPIH/#</t>
  </si>
  <si>
    <t>GCS TESIS/DEDALUS HEALTHCARE FRANCE/MAILIZ/MIPIH</t>
  </si>
  <si>
    <t>LIFEN/MAILIZ/HOPITAL SAINT JOSEPH/CH DU PAYS D'AIX/#/MIPIH</t>
  </si>
  <si>
    <t>softwaymedical.mssante.fr/pro.mssante.fr/medecin.oc.mssante.fr/medecin.mssante.fr/lifen.mssante.fr/languedoc-mutualite.mssante.fr/interop-mssante.apicrypt.org/infirmier.mssante.fr/chu-montpellier.mssante.fr/ch-millau.mssante.fr/ch-beziers.mssante.fr/ch-bassindethau.mssante.fr/aura.mssante.fr</t>
  </si>
  <si>
    <t>LIFEN/#/MAILIZ/MIPIH/CH DE BEZIERS/CH BASSIN DE THAU/GCS SARA</t>
  </si>
  <si>
    <t>COMPAGNIE GENERALE DE SANTE/MAILIZ/CH REGIONAL D'ORLEANS/#/@</t>
  </si>
  <si>
    <t>LIFEN/MAILIZ/ELSAN/#/GCS SARA</t>
  </si>
  <si>
    <t>GIE VIVALTO SANTE SERVICE PARTAGES/MAILIZ/LIFEN/GHBS - HOPITAL DU SCORFF/C.H.I. ELBEUF-LOUVIERS-VAL DE REUIL/#/@</t>
  </si>
  <si>
    <t>ramsaygds.mssante.fr/pro.mssante.fr/medecin.mssante.fr/lifen.mssante.fr/infirmier.mssante.fr/hpsj.mssante.fr/hexagonesp.mssante.fr/ch-dax.mssante.fr/aura.mssante.fr</t>
  </si>
  <si>
    <t>COMPAGNIE GENERALE DE SANTE/LIFEN/MAILIZ/GH PARIS SITE SAINT JOSEPH/WRAPTOR LABORATORIES/CH DAX/GCS SARA</t>
  </si>
  <si>
    <t>COMPAGNIE GENERALE DE SANTE/MAILIZ/LIFEN/#</t>
  </si>
  <si>
    <t>LIFEN/MAILIZ/MIPIH/CH DE CANNES/CH ALES-CEVENNNES/#/ELSAN/GCS SARA</t>
  </si>
  <si>
    <t>MAILIZ/LIFEN/#/ELSAN/GCS SARA</t>
  </si>
  <si>
    <t>COMPAGNIE GENERALE DE SANTE/MIPIH/LIFEN/MAILIZ/HOPITAL SAINT JOSEPH/HOPITAL EUROPEEN/#/ELSAN/@</t>
  </si>
  <si>
    <t>sos-medecins.mssante.fr/sage-femme.mssante.fr/pro.mssante.fr/medistory.mssante.fr/medecin.mssante.fr/lifen.mssante.fr/interop-mssante.apicrypt.org/esantepdl.mssante.fr/clinique-breteche.mssante.fr/chu-nantes.mssante.fr/chmayotte.mssante.fr/ch-cholet.mssante.fr/cgm.mssante.fr/breteche.elsan.mssante.fr/aura.mssante.fr/#</t>
  </si>
  <si>
    <t>MIPIH/DEDALUS HEALTHCARE FRANCE/MAILIZ/LIFEN/GCS E-SANTE PAYS DE LA LOIRE/CLINIQUE BRETECHE VIAUD/CHU DE NANTES/CH DE MAYOTTE/CH DE CHOLET/#/ELSAN/GCS SARA/@</t>
  </si>
  <si>
    <t>LIFEN/MAILIZ/DEDALUS HEALTHCARE FRANCE/#/ELSAN/GRADES ESEA NOUVELLE-AQUITAINE</t>
  </si>
  <si>
    <t>pro.mssante.fr/orpea.mssante.fr/medecin.mssante.fr/masseur-kinesitherapeute.mssante.fr/ch-chartres.mssante.fr/cgm.mssante.fr/aura.mssante.fr</t>
  </si>
  <si>
    <t>MIPIH/MAILIZ/CH DE CHARTRES/#/GCS SARA</t>
  </si>
  <si>
    <t>paca.mssante.fr/medecin.mssante.fr/lifen.mssante.fr/interop-mssante.apicrypt.org/infirmier.mssante.fr/cgm.mssante.fr/almaviva-sante.mssante.fr</t>
  </si>
  <si>
    <t>MAILIZ/CHU DE ROUEN/#/GRADES ESEA NOUVELLE-AQUITAINE</t>
  </si>
  <si>
    <t>COMPAGNIE GENERALE DE SANTE/MAILIZ/LIFEN/#/@</t>
  </si>
  <si>
    <t>ramsaygds.mssante.fr/pro.mssante.fr/pharmacien.mssante.fr/medecin.mssante.fr/lifen.mssante.fr/interop-mssante.apicrypt.org/ghu-paris.mssante.fr/ghpsj.mssante.fr/cliniquesneuilly.mssante.fr/aura.mssante.fr/aphp.mssante.fr</t>
  </si>
  <si>
    <t>COMPAGNIE GENERALE DE SANTE/MAILIZ/LIFEN/#/ENOVACOM/GH PARIS SITE SAINT JOSEPH/WRAPTOR LABORATORIES/GCS SARA/DEDALUS HEALTHCARE FRANCE</t>
  </si>
  <si>
    <t>pro.mssante.fr/ncba.mssante.fr/na.mssante.fr/medecin.mssante.fr/lifen.mssante.fr/interop-mssante.apicrypt.org/infirmier.mssante.fr/chu-poitiers.mssante.fr/ch-perigueux.mssante.fr/cgm.mssante.fr/aquitaine.mssante.fr</t>
  </si>
  <si>
    <t>WRAPTOR LABORATORIES/LIFEN/MAILIZ/CHU DE POITIERS/CH DE PERIGUEUX/#/GRADES ESEA NOUVELLE-AQUITAINE</t>
  </si>
  <si>
    <t>MIPIH/WRAPTOR LABORATORIES/LIFEN/MAILIZ/GCS E-SANTE PAYS DE LA LOIRE/CHI DES ALPES DU SUD/CH DE CHOLET/#</t>
  </si>
  <si>
    <t>#/MAILIZ</t>
  </si>
  <si>
    <t>paca.mssante.fr/medecin.mssante.fr/lifen.mssante.fr/infirmier.mssante.fr/hopital-europeen.mssante.fr/for.mssante.fr/ch-vienne.mssante.fr/almaviva-sante.mssante.fr</t>
  </si>
  <si>
    <t>LIFEN/MAILIZ/HOPITAL EUROPEEN/HOPITAL FONDATION A DE ROTHSCHILD/CH DE VIENNE/MIPIH</t>
  </si>
  <si>
    <t>LIFEN/MAILIZ/ELSAN/#</t>
  </si>
  <si>
    <t>sage-femme.mssante.fr/lifen.mssante.fr/interop-mssante.apicrypt.org/hopitalprivedevitry.mssante.fr/aura.mssante.fr/#</t>
  </si>
  <si>
    <t>MAILIZ/LIFEN/#/WRAPTOR LABORATORIES/GCS SARA/@</t>
  </si>
  <si>
    <t>COMPAGNIE GENERALE DE SANTE/MAILIZ/LIFEN/WRAPTOR LABORATORIES/CHRU DE NANCY/#</t>
  </si>
  <si>
    <t>GIE VIVALTO SANTE SERVICE PARTAGES/LIFEN/MAILIZ/#</t>
  </si>
  <si>
    <t>GIE VIVALTO SANTE SERVICE PARTAGES/CH EURE SEINE/MAILIZ/LIFEN/#/CLINQIUE CHIRURGICALE PASTEUR/CHS DU ROUVRAY SOTTEVILLE-LES-ROUEN</t>
  </si>
  <si>
    <t>WRAPTOR LABORATORIES/MAILIZ/LIFEN/CH DEPARTEMENTAL VENDEE/#</t>
  </si>
  <si>
    <t>LIFEN/MAILIZ/GCS SARA/DEDALUS HEALTHCARE FRANCE</t>
  </si>
  <si>
    <t>GIE VIVALTO SANTE SERVICE PARTAGES/COMPAGNIE GENERALE DE SANTE/LIFEN/DEDALUS HEALTHCARE FRANCE</t>
  </si>
  <si>
    <t>sage-femme.mssante.fr/ramsaygds.mssante.fr/pro.mssante.fr/medecin.mssante.fr/lifen.mssante.fr/#</t>
  </si>
  <si>
    <t>LIFEN/MAILIZ/DEDALUS HEALTHCARE FRANCE/MIPIH/#/GCS SARA</t>
  </si>
  <si>
    <t>SSA/MAILIZ/LIFEN/DEDALUS HEALTHCARE FRANCE/WRAPTOR LABORATORIES/ELSAN/@</t>
  </si>
  <si>
    <t>MAILIZ/LIFEN/WRAPTOR LABORATORIES/CH LE MANS/#/DEDALUS HEALTHCARE FRANCE</t>
  </si>
  <si>
    <t>pro.mssante.fr/prevaly.mssante.fr/na.mssante.fr/medecin.mssante.fr/lifen.mssante.fr/interop-mssante.apicrypt.org/infirmier.mssante.fr/ch-libourne.mssante.fr/cgm.mssante.fr/carc.mssante.fr/aura.mssante.fr/aquitaine.mssante.fr</t>
  </si>
  <si>
    <t>MIPIH/LIFEN/MAILIZ/CH DE LIBOURNE/#/WRAPTOR LABORATORIES/GCS SARA/GRADES ESEA NOUVELLE-AQUITAINE</t>
  </si>
  <si>
    <t>COMPAGNIE GENERALE DE SANTE/MAILIZ/LIFEN/#/GCS SARA</t>
  </si>
  <si>
    <t>MAILIZ/LIFEN/HOPITAL LA PORTE VERTE/DEDALUS HEALTHCARE FRANCE</t>
  </si>
  <si>
    <t>COMPAGNIE GENERALE DE SANTE/MAILIZ/MIPIH/#</t>
  </si>
  <si>
    <t>COMPAGNIE GENERALE DE SANTE/MAILIZ/LIFEN/WRAPTOR LABORATORIES/MIPIH/CHI DE CRETEIL/#/DEDALUS HEALTHCARE FRANCE/@</t>
  </si>
  <si>
    <t>POLYCLINIQUE DE POITIERS/GRADES ESEA NOUVELLE-AQUITAINE/MAILIZ/LIFEN/#</t>
  </si>
  <si>
    <t>MIPIH/LIFEN/#/GCS SARA</t>
  </si>
  <si>
    <t>pro.mssante.fr/medecin.mssante.fr/masseur-kinesitherapeute.mssante.fr/lifen.mssante.fr/infirmier.mssante.fr/guadeloupe.mssante.fr/enovacom.mssante.fr/choisy-cliniques.mssante.fr/bretagne.mssante.fr</t>
  </si>
  <si>
    <t>LIFEN/MAILIZ/GCS E-SANTE ARCHIPEL (opérateur de test)/ENOVACOM/GCS E-SANTE ARCHIPEL/GCS ESANTE BRETAGNE</t>
  </si>
  <si>
    <t>LIFEN/GCS E-SANTE ARCHIPEL (opérateur de test)</t>
  </si>
  <si>
    <t>#/CHI DU PAYS DE COGNAC</t>
  </si>
  <si>
    <t>lifen.mssante.fr/interop-mssante.apicrypt.org/groupesaintsauveur.mssante.fr</t>
  </si>
  <si>
    <t>LIFEN/#/DEDALUS HEALTHCARE FRANCE</t>
  </si>
  <si>
    <t>LIFEN/MAILIZ/WRAPTOR LABORATORIES/DEDALUS HEALTHCARE FRANCE/#</t>
  </si>
  <si>
    <t>paca.mssante.fr/medecin.mssante.fr/lifen.mssante.fr/interop-mssante.apicrypt.org/infirmier.mssante.fr/cliniquedelaciotat.mssante.fr/chu-besancon.mssante.fr/ch-saintnazaire.mssante.fr/aura.mssante.fr</t>
  </si>
  <si>
    <t>LIFEN/#/MAILIZ/MIPIH/CHU BESANCON/CH DE SAINT NAZAIRE/GCS SARA</t>
  </si>
  <si>
    <t>MAILIZ/LIFEN/ELSAN/#</t>
  </si>
  <si>
    <t>pro.mssante.fr/medecin.mssante.fr/lifen.mssante.fr/interop-mssante.apicrypt.org/costiere.mssante.fr/cgm.mssante.fr</t>
  </si>
  <si>
    <t>MAILIZ/LIFEN/MIPIH/#</t>
  </si>
  <si>
    <t>GIE VIVALTO SANTE SERVICE PARTAGES/LIFEN/#/MAILIZ/GHBS/GCS ESANTE BRETAGNE/GCS SARA</t>
  </si>
  <si>
    <t>MAILIZ/LIFEN/ENOVACOM/#/WRAPTOR LABORATORIES</t>
  </si>
  <si>
    <t>LIFEN/MAILIZ/GH PARIS SITE SAINT JOSEPH/#/MIPIH</t>
  </si>
  <si>
    <t>pro.mssante.fr/polyclinique-limoges.mssante.fr/na.mssante.fr/medecin.mssante.fr/limousin.mssante.fr/lifen.mssante.fr/ghnv.mssante.fr/clinique-lamarche.mssante.fr/chu-rennes.mssante.fr/chu-poitiers.mssante.fr/chu-limoges.mssante.fr/ch-stjunien.mssante.fr/ch-dax.mssante.fr/ch-centre-bretagne.mssante.fr/cgm.mssante.fr</t>
  </si>
  <si>
    <t>CLINIQUE FRANCOIS CHENIEUX/MAILIZ/GRADES ESEA NOUVELLE-AQUITAINE/LIFEN/GH NORD VIENNE/WRAPTOR LABORATORIES/CHRU DE RENNES/CHU DE POITIERS/CHU DE LIMOGES/CH SAINT JUNIEN/CH DAX/CH CENTRE BRETAGNE/#</t>
  </si>
  <si>
    <t>MAILIZ/LIFEN/ENOVACOM/#</t>
  </si>
  <si>
    <t>MIPIH/LIFEN/DEDALUS HEALTHCARE FRANCE/CH DE ROCHEFORT/MAILIZ/#</t>
  </si>
  <si>
    <t>ramsaygds.mssante.fr/pro.mssante.fr/medecin.mssante.fr/lifen.mssante.fr/interop-mssante.apicrypt.org/infirmier.mssante.fr/clinique-mitterie.mssante.fr/chu-reims.mssante.fr/cgm.mssante.fr/aura.mssante.fr</t>
  </si>
  <si>
    <t>COMPAGNIE GENERALE DE SANTE/LIFEN/MAILIZ/ENOVACOM/CHU DE REIMS/#/GCS SARA</t>
  </si>
  <si>
    <t>COMPAGNIE GENERALE DE SANTE/MAILIZ/LIFEN/HOPITAL FONDATION A DE ROTHSCHILD/#/DEDALUS HEALTHCARE FRANCE/HOPITAL AMERICAIN/@</t>
  </si>
  <si>
    <t>POLE SANTE SARTHE ET LOIR/LIFEN/MAILIZ/GCS E-SANTE PAYS DE LA LOIRE/WRAPTOR LABORATORIES/CHRU DE TOURS/CH HAUT ANJOU/CHI DE COMPIEGNE-NOYON/CH DE CHOLET/#</t>
  </si>
  <si>
    <t>GCS TESIS/MAILIZ/LIFEN/#</t>
  </si>
  <si>
    <t>MAILIZ/LIFEN/ENOVACOM/#/GCS SARA</t>
  </si>
  <si>
    <t>LIFEN/WRAPTOR LABORATORIES/MAILIZ/#/GCS SARA</t>
  </si>
  <si>
    <t>sauvegarde.aura.mssante.fr/ramsaygds.mssante.fr/medecin.mssante.fr/lifen.mssante.fr/interop-mssante.apicrypt.org/infirmier.mssante.fr/ch-vienne.mssante.fr/ch-cognac.mssante.fr/cgm.mssante.fr/aura.mssante.fr</t>
  </si>
  <si>
    <t>COMPAGNIE GENERALE DE SANTE/LIFEN/MAILIZ/CH DE VIENNE/CHI DU PAYS DE COGNAC/#/GCS SARA</t>
  </si>
  <si>
    <t>GRADES ESEA NOUVELLE-AQUITAINE/MAILIZ/GCS SIS MARTINIQUE/MIPIH/CH D'AGEN/CHRU DE NANCY</t>
  </si>
  <si>
    <t>medistory.mssante.fr/medecin.mssante.fr/lifen.mssante.fr/interop-mssante.apicrypt.org/infirmier.mssante.fr/ghsv.mssante.fr/ch-colmar.mssante.fr/cgm.mssante.fr/aura.mssante.fr</t>
  </si>
  <si>
    <t>DEDALUS HEALTHCARE FRANCE/LIFEN/MAILIZ/FONDATION VINCENT DE PAUL/HOPITAUX CIVILS DE COLMAR/#/GCS SARA</t>
  </si>
  <si>
    <t>GRADES ESEA NOUVELLE-AQUITAINE/LIFEN/MAILIZ/MIPIH/GH DE LA ROCHELLE-RE-AUNIS/#/GCS SARA</t>
  </si>
  <si>
    <t>sedna-sante.mssante.fr/paca.mssante.fr/medecin.mssante.fr/lifen.mssante.fr/infirmier.mssante.fr/almaviva-sante.mssante.fr</t>
  </si>
  <si>
    <t>sage-femme.mssante.fr/pro.mssante.fr/medecin.mssante.fr/lifen.mssante.fr/infirmier.mssante.fr/estree.mssante.fr/clinique-estree.elsan.mssante.fr/cgm.mssante.fr/aura.mssante.fr/#</t>
  </si>
  <si>
    <t>LIFEN/MAILIZ/MIPIH/ELSAN/#/GCS SARA/@</t>
  </si>
  <si>
    <t>LIFEN/MAILIZ/MIPIH/CHU DE ROUEN/#</t>
  </si>
  <si>
    <t>GIE VIVALTO SANTE SERVICE PARTAGES/LIFEN/MAILIZ/CHU DE ROUEN/#</t>
  </si>
  <si>
    <t>MAILIZ/LIFEN/#/ELSAN</t>
  </si>
  <si>
    <t>COMPAGNIE GENERALE DE SANTE/LIFEN/MAILIZ/MIPIH/CH DE LIBOURNE/#/DEDALUS HEALTHCARE FRANCE</t>
  </si>
  <si>
    <t>ADISTA/LIFEN/#/MAILIZ/GH PARIS SITE SAINT JOSEPH</t>
  </si>
  <si>
    <t>LIFEN/MAILIZ/ENOVACOM/CH SENS/#</t>
  </si>
  <si>
    <t>MAILIZ/LIFEN/#/CHU DE REIMS/@</t>
  </si>
  <si>
    <t>medecin.mssante.fr/interop-mssante.apicrypt.org/fsef.mssante.fr</t>
  </si>
  <si>
    <t>MAILIZ/#/FSEF</t>
  </si>
  <si>
    <t>orpea.mssante.fr/medecin.mssante.fr/aura.mssante.fr</t>
  </si>
  <si>
    <t>MIPIH/MAILIZ/LIFEN/#</t>
  </si>
  <si>
    <t>#/MAILIZ/ENOVACOM</t>
  </si>
  <si>
    <t>COMPAGNIE GENERALE DE SANTE/#/GRADES ESEA NOUVELLE-AQUITAINE/GCS SARA</t>
  </si>
  <si>
    <t>ssa.mssante.fr/sihcda.mssante.fr/pole-sthelier.mssante.fr/medecin.mssante.fr/masseur-kinesitherapeute.mssante.fr/lifen.mssante.fr/infirmier.mssante.fr/ghsa.mssante.fr/chu-rennes.mssante.fr/ch-ploermel.mssante.fr/ch-centre-bretagne.mssante.fr/chba.mssante.fr/cgm.mssante.fr/bretagne.mssante.fr/aura.mssante.fr/#</t>
  </si>
  <si>
    <t>SSA/WRAPTOR LABORATORIES/POLE MPR HELIER/LIFEN/MAILIZ/DEDALUS HEALTHCARE FRANCE/CHRU DE RENNES/CH CENTRE BRETAGNE/CH BRETAGNE ATLANTIQUE/#/GCS ESANTE BRETAGNE/GCS SARA/@</t>
  </si>
  <si>
    <t>MIPIH/LIFEN/MAILIZ/CHU DE ROUEN/#</t>
  </si>
  <si>
    <t>LIFEN/MAILIZ/MIPIH/CHI DES ALPES DU SUD/#/GCS SARA/GRADES ESEA NOUVELLE-AQUITAINE</t>
  </si>
  <si>
    <t>MAILIZ/LIFEN/ENOVACOM/CH DE VIENNE/#/GCS SARA</t>
  </si>
  <si>
    <t>GIE VIVALTO SANTE SERVICE PARTAGES/LIFEN/#/MAILIZ/MIPIH</t>
  </si>
  <si>
    <t>CLINIQUE FRANCOIS CHENIEUX/DEDALUS HEALTHCARE FRANCE/GRADES ESEA NOUVELLE-AQUITAINE/MAILIZ/#</t>
  </si>
  <si>
    <t>MIPIH/LIFEN/MAILIZ/GHBS - HOPITAL DU SCORFF</t>
  </si>
  <si>
    <t>MAILIZ/LIFEN/CH DE MAYOTTE/#/MIPIH</t>
  </si>
  <si>
    <t>MAILIZ/SAS MAPUI LABS/ENOVACOM/#</t>
  </si>
  <si>
    <t>lifen.mssante.fr/infirmier.mssante.fr/infirmier.mp.mssante.fr/clinique-pyrenees.mssante.fr</t>
  </si>
  <si>
    <t>sage-femme.oc.mssante.fr/sage-femme.mssante.fr/pro.mssante.fr/medecin.oc.mssante.fr/medecin.mssante.fr/medecin.mp.mssante.fr/lifen.mssante.fr/interop-mssante.apicrypt.org/infirmier.mssante.fr/dieteticien.oc.mssante.fr/clinique-occitanie.mssante.fr/cliniqueoccitanie.elsan.mssante.fr/cgm.mssante.fr</t>
  </si>
  <si>
    <t>LIFEN/MAILIZ/MIPIH/ELSAN/#</t>
  </si>
  <si>
    <t>ADISTA/LIFEN/MAILIZ/#</t>
  </si>
  <si>
    <t>ramsaygds.mssante.fr/masseur-kinesitherapeute.mssante.fr/lifen.mssante.fr/invalides.mssante.fr</t>
  </si>
  <si>
    <t>COMPAGNIE GENERALE DE SANTE/MAILIZ/LIFEN/ENOVACOM</t>
  </si>
  <si>
    <t>SSA/LIFEN/MAILIZ/MIPIH/ELSAN/#/GCS SARA/@</t>
  </si>
  <si>
    <t>LIFEN/MAILIZ/MIPIH/CLINIQUE DU CEDRE/CHU DE ROUEN/#</t>
  </si>
  <si>
    <t>ramsaygds.mssante.fr/lifen.mssante.fr/infirmier.mssante.fr/aura.mssante.fr</t>
  </si>
  <si>
    <t>pro.mssante.fr/medecin.oc.mssante.fr/medecin.mssante.fr/lifen.mssante.fr/interop-mssante.apicrypt.org/infirmier.oc.mssante.fr/infirmier.mssante.fr/ch-carcassonne.mssante.fr/ch-beziers.mssante.fr/ch-arles.mssante.fr/cgm.mssante.fr/causse.mssante.fr</t>
  </si>
  <si>
    <t>LIFEN/MAILIZ/CH DE BEZIERS/MIPIH/#/ADISTA</t>
  </si>
  <si>
    <t>ELSAN/GRADES ESEA NOUVELLE-AQUITAINE/MAILIZ/LIFEN/CHU DE POITIERS/CH DE ROCHEFORT/#</t>
  </si>
  <si>
    <t>GIE VIVALTO SANTE SERVICE PARTAGES/MAILIZ/LIFEN/ELSAN/CHU BREST/CH DES PAYS DE MORLAIX/#/GCS ESANTE BRETAGNE</t>
  </si>
  <si>
    <t>LIFEN/#/CENTRE MEDECINE PHYSIQUE ET READAPT BOBIGNY</t>
  </si>
  <si>
    <t>LIFEN/MAILIZ/FSEF/#/GCS SARA/@</t>
  </si>
  <si>
    <t>COMPAGNIE GENERALE DE SANTE/LIFEN/MAILIZ/GIP GRADES BFC/CH LOUIS PASTEUR/#/GCS SARA</t>
  </si>
  <si>
    <t>pro.oc.mssante.fr/pro.mssante.fr/oc.mssante.fr/medecin.oc.mssante.fr/medecin.mssante.fr/lifen.mssante.fr/infirmier.mssante.fr/chu-nimes.mssante.fr/chu-montpellier.mssante.fr/ch-beziers.mssante.fr/cgm.mssante.fr</t>
  </si>
  <si>
    <t>LIFEN/MAILIZ/DEDALUS HEALTHCARE FRANCE/MIPIH/CH DE BEZIERS/#</t>
  </si>
  <si>
    <t>ramsaygds.mssante.fr/pro.mssante.fr/orpea.mssante.fr/oc-sante.mssante.fr/medecin.mssante.fr/lifen.mssante.fr/ghpsj.mssante.fr/for.mssante.fr/ciamt.mssante.fr/cgm.mssante.fr/#</t>
  </si>
  <si>
    <t>COMPAGNIE GENERALE DE SANTE/MIPIH/MAILIZ/LIFEN/GH PARIS SITE SAINT JOSEPH/HOPITAL FONDATION A DE ROTHSCHILD/PROGINOV/#/@</t>
  </si>
  <si>
    <t>MIPIH/LIFEN/MAILIZ/GCS SARA/DEDALUS HEALTHCARE FRANCE</t>
  </si>
  <si>
    <t>LIFEN/MAILIZ/CH DE CANNES/#/MIPIH</t>
  </si>
  <si>
    <t>pro.oc.mssante.fr/pro.mssante.fr/orpea.mssante.fr/medecin.mssante.fr/masseur-kinesitherapeute.oc.mssante.fr/masseur-kinesitherapeute.mssante.fr/aura.mssante.fr/#</t>
  </si>
  <si>
    <t>MIPIH/MAILIZ/GCS SARA/@</t>
  </si>
  <si>
    <t>LIFEN/HOPITAUX PEDIATRIQUES DE NICE CHU LENVAL/MAILIZ/CHU DE NICE/CH DES ESCARTONS DE BRIANCON/#/GCS SARA/MIPIH</t>
  </si>
  <si>
    <t>pro.mssante.fr/lifen.mssante.fr/cliniqueduparclyon.aura.mssante.fr/cliniqueduparclyon-aura.elsan.mssante.fr/cgm.mssante.fr/aura.mssante.fr</t>
  </si>
  <si>
    <t>MAILIZ/LIFEN/ELSAN/#/GCS SARA</t>
  </si>
  <si>
    <t>MAILIZ/HOPITAL FONDATION A DE ROTHSCHILD/#/DEDALUS HEALTHCARE FRANCE</t>
  </si>
  <si>
    <t>medecin.mssante.fr/lifen.mssante.fr/jeebop.mssante.fr/interop-mssante.apicrypt.org/cliniqueduparcsaintlazare.mssante.fr/aura.mssante.fr</t>
  </si>
  <si>
    <t>MAILIZ/LIFEN/#/WRAPTOR LABORATORIES/GCS SARA</t>
  </si>
  <si>
    <t>COMPAGNIE GENERALE DE SANTE/LIFEN/MAILIZ/ELSAN/#/GCS SARA</t>
  </si>
  <si>
    <t>MAILIZ/LIFEN/#/WRAPTOR LABORATORIES</t>
  </si>
  <si>
    <t>ADISTA/LIFEN/#/@</t>
  </si>
  <si>
    <t>MAILIZ/LIFEN/GCS E-SANTE ARCHIPEL (opérateur de test)/GCS SARA/MIPIH</t>
  </si>
  <si>
    <t>medecin.mssante.fr/lifen.mssante.fr/ghu-paris.mssante.fr/fsef.mssante.fr/chu-nantes.mssante.fr</t>
  </si>
  <si>
    <t>MAILIZ/LIFEN/ENOVACOM/FSEF/CHU DE NANTES</t>
  </si>
  <si>
    <t>LIFEN/MAILIZ/CLINIQUE DU PRE PASTEUR/CH DE CHATEAUDUN/CH DE CHARTRES/#</t>
  </si>
  <si>
    <t>MIPIH/LIFEN/MAILIZ/#</t>
  </si>
  <si>
    <t>GCS TESIS/MAILIZ/LIFEN/MIPIH/ADISTA/#/GCS SARA</t>
  </si>
  <si>
    <t>sage-femme.mssante.fr/pro.mssante.fr/medecin.mssante.fr/masseur-kinesitherapeute.mssante.fr/lifen.mssante.fr/interop-mssante.apicrypt.org/infirmier.mssante.fr/clinique.saintcoeur.mssante.fr/ch-cotentin.mssante.fr/cgm.mssante.fr/aura.mssante.fr</t>
  </si>
  <si>
    <t>LIFEN/MAILIZ/WRAPTOR LABORATORIES/CH PUBLIC DU COTENTIN/#/GCS SARA</t>
  </si>
  <si>
    <t>pro.mssante.fr/medecin.oc.mssante.fr/medecin.mssante.fr/masseur-kinesitherapeute.oc.mssante.fr/korian.mssante.fr/inicea.mssante.fr/infirmier.mssante.fr/cos.mssante.fr/cgm.mssante.fr/aura.mssante.fr</t>
  </si>
  <si>
    <t>MIPIH/ENOVACOM/MAILIZ/CENTRE MEDECINE PHYSIQUE ET READAPT BOBIGNY/#/GCS SARA</t>
  </si>
  <si>
    <t>lifen.mssante.fr/korian.mssante.fr/inicea.mssante.fr/cgm.mssante.fr/aura.mssante.fr</t>
  </si>
  <si>
    <t>LIFEN/MIPIH/ENOVACOM/#/GCS SARA</t>
  </si>
  <si>
    <t>LIFEN/MIPIH/ENOVACOM/MAILIZ/#/GCS SARA</t>
  </si>
  <si>
    <t>GIE VIVALTO SANTE SERVICE PARTAGES/LIFEN/#/MAILIZ/DEDALUS HEALTHCARE FRANCE/GRADES ESEA NOUVELLE-AQUITAINE</t>
  </si>
  <si>
    <t>MAILIZ/ENOVACOM/MIPIH/#/GCS SARA/@</t>
  </si>
  <si>
    <t>DEDALUS HEALTHCARE FRANCE/MAILIZ/LIFEN</t>
  </si>
  <si>
    <t>COMPAGNIE GENERALE DE SANTE/#/MAILIZ</t>
  </si>
  <si>
    <t>LIFEN/MAILIZ/ENOVACOM/CH DE VIENNE/#/GCS SARA</t>
  </si>
  <si>
    <t>ENOVACOM/MAILIZ/#/GCS ESANTE BRETAGNE/GCS SARA</t>
  </si>
  <si>
    <t>ELSAN/MIPIH/LIFEN/MAILIZ/#</t>
  </si>
  <si>
    <t>#/ENOVACOM/GCS SARA</t>
  </si>
  <si>
    <t>pro.mssante.fr/na.mssante.fr/medecin.mssante.fr/lifen.mssante.fr/infirmier.oc.mssante.fr/infirmier.mssante.fr/infirmier.mp.mssante.fr/cesh.elsan.mssante.fr/aura.mssante.fr/aquitaine.mssante.fr</t>
  </si>
  <si>
    <t>LIFEN/MAILIZ/MIPIH/ELSAN/GCS SARA/GRADES ESEA NOUVELLE-AQUITAINE</t>
  </si>
  <si>
    <t>CLINIQUE FRANCOIS CHENIEUX/GRADES ESEA NOUVELLE-AQUITAINE/LIFEN/#/MAILIZ/CHU DE LIMOGES/CH SAINT JUNIEN</t>
  </si>
  <si>
    <t>sage-femme.mssante.fr/pro.mssante.fr/medecin.mssante.fr/lifen.mssante.fr/ghnv.mssante.fr/cliniquemetivet.mssante.fr/cgm.mssante.fr</t>
  </si>
  <si>
    <t>MAILIZ/LIFEN/GH NORD VIENNE/WRAPTOR LABORATORIES/#</t>
  </si>
  <si>
    <t>vivalto-sante.mssante.fr/pro.mssante.fr/medecin.mssante.fr/lifen.mssante.fr/interop-mssante.apicrypt.org/infirmier.mssante.fr/clinique-generale.aura.mssante.fr/chu-besancon.mssante.fr/ch-stbrieuc.mssante.fr/cgm.mssante.fr/aura.mssante.fr</t>
  </si>
  <si>
    <t>GIE VIVALTO SANTE SERVICE PARTAGES/LIFEN/MAILIZ/CHU BESANCON/DEDALUS HEALTHCARE FRANCE/#/GCS SARA</t>
  </si>
  <si>
    <t>COMPAGNIE GENERALE DE SANTE/LIFEN/MAILIZ/HOPITAL DU PAYS SALONAIS/#/MIPIH</t>
  </si>
  <si>
    <t>COMPAGNIE GENERALE DE SANTE/MAILIZ/LIFEN/#/MIPIH/CH REGIONAL D'ORLEANS/CHI DES ALPES DU SUD/GCS SARA</t>
  </si>
  <si>
    <t>ramsaygds.mssante.fr/pro.mssante.fr/medecin.mssante.fr/medecin.mp.mssante.fr/lifen.mssante.fr/interop-mssante.apicrypt.org/hpsj.mssante.fr/cgm.mssante.fr/ahparis.mssante.fr/#</t>
  </si>
  <si>
    <t>COMPAGNIE GENERALE DE SANTE/MAILIZ/MIPIH/LIFEN/GH PARIS SITE SAINT JOSEPH/#/HOPITAL AMERICAIN/@</t>
  </si>
  <si>
    <t>LIFEN/MAILIZ/ELSAN/GCS E-SANTE BOURGOGNE/#/GCS SARA/@</t>
  </si>
  <si>
    <t>pro.mssante.fr/paca.mssante.fr/orpea.mssante.fr/infirmier.mssante.fr</t>
  </si>
  <si>
    <t>MAILIZ/LIFEN/CHU DE ROUEN/CHS DU ROUVRAY SOTTEVILLE-LES-ROUEN/#/@</t>
  </si>
  <si>
    <t>COMPAGNIE GENERALE DE SANTE/MAILIZ/LIFEN/GH PARIS SITE SAINT JOSEPH/#/GCS SARA/HOPITAL AMERICAIN</t>
  </si>
  <si>
    <t>ramsaygds.mssante.fr/medecin.mssante.fr/lifen.mssante.fr/aura.mssante.fr</t>
  </si>
  <si>
    <t>COMPAGNIE GENERALE DE SANTE/MAILIZ/LIFEN/GCS SARA</t>
  </si>
  <si>
    <t>COMPAGNIE GENERALE DE SANTE/MIPIH/MAILIZ/LIFEN/HOPITAL FONDATION A DE ROTHSCHILD/CHU DE LIMOGES/CH DAX/#/GRADES ESEA NOUVELLE-AQUITAINE/DEDALUS HEALTHCARE FRANCE</t>
  </si>
  <si>
    <t>LIFEN/ELSAN/#/MAILIZ/MIPIH</t>
  </si>
  <si>
    <t>sage-femme.mssante.fr/pro.mssante.fr/oi.mssante.fr/medecin.mssante.fr/lifen.mssante.fr/interop-mssante.apicrypt.org/cgm.mssante.fr/bretagne.mssante.fr/aura.mssante.fr</t>
  </si>
  <si>
    <t>GCS TESIS/MAILIZ/LIFEN/#/GCS ESANTE BRETAGNE/GCS SARA</t>
  </si>
  <si>
    <t>LIFEN/MAILIZ/WRAPTOR LABORATORIES/CHI DES ALPES DU SUD/#</t>
  </si>
  <si>
    <t>COMPAGNIE GENERALE DE SANTE/MAILIZ/LIFEN/MIPIH/#</t>
  </si>
  <si>
    <t>LIFEN/#/MAILIZ/GH PARIS SITE SAINT JOSEPH/HOPITAL SAINT JOSEPH/HOPITAL EUROPEEN/CH DU PAYS D'AIX/MIPIH</t>
  </si>
  <si>
    <t>sage-femme.mssante.fr/pro.mssante.fr/medecin.mssante.fr/masseur-kinesitherapeute.mssante.fr/lifen.mssante.fr/interop-mssante.apicrypt.org/hospigrandouest.mssante.fr/ght85.mssante.fr/esantepdl.mssante.fr/cliniquejulesverne.mssante.fr/chu-rennes.mssante.fr/chu-nantes.mssante.fr/chmayotte.mssante.fr/chd-vendee.mssante.fr/ch-cotentin.mssante.fr/cgm.mssante.fr/aura.mssante.fr</t>
  </si>
  <si>
    <t>MAILIZ/LIFEN/GCS E-SANTE PAYS DE LA LOIRE/ENOVACOM/CHRU DE RENNES/CHU DE NANTES/CH DE MAYOTTE/CH DEPARTEMENTAL VENDEE/CH PUBLIC DU COTENTIN/#/GCS SARA</t>
  </si>
  <si>
    <t>medecin.mssante.fr/lifen.mssante.fr/interop-mssante.apicrypt.org/hospigrandouest.mssante.fr/esantepdl.mssante.fr/cliniquemutualisteestuaire.mssante.fr/cliniquejulesverne.mssante.fr</t>
  </si>
  <si>
    <t>MAILIZ/LIFEN/#/GCS E-SANTE PAYS DE LA LOIRE/ENOVACOM</t>
  </si>
  <si>
    <t>COMPAGNIE GENERALE DE SANTE/MIPIH/LIFEN/MAILIZ/CH DE VIENNE/#/GCS SARA</t>
  </si>
  <si>
    <t>korian.mssante.fr/inicea.mssante.fr/infirmier.mssante.fr/aura.mssante.fr</t>
  </si>
  <si>
    <t>medecin.mssante.fr/inicea.mssante.fr/cos.mssante.fr</t>
  </si>
  <si>
    <t>MAILIZ/ENOVACOM/MIPIH/#/GCS SARA</t>
  </si>
  <si>
    <t>MIPIH/LIFEN/#/MAILIZ/ENOVACOM</t>
  </si>
  <si>
    <t>LIFEN/MAILIZ/HOPITAL SAINT JOSEPH/HOPITAL EUROPEEN/CHU BESANCON/#/GCS SARA/MIPIH</t>
  </si>
  <si>
    <t>MAILIZ/#/ENOVACOM</t>
  </si>
  <si>
    <t>COMPAGNIE GENERALE DE SANTE/LIFEN/#/MAILIZ/ELSAN/GCS SARA</t>
  </si>
  <si>
    <t>ADISTA/MAILIZ/#</t>
  </si>
  <si>
    <t>MIPIH/MAILIZ/CH DE CANNES/#</t>
  </si>
  <si>
    <t>COMPAGNIE GENERALE DE SANTE/LIFEN/#/MAILIZ/DEDALUS HEALTHCARE FRANCE</t>
  </si>
  <si>
    <t>LIFEN/MIPIH/MAILIZ/#/GCS SARA</t>
  </si>
  <si>
    <t>COMPAGNIE GENERALE DE SANTE/MAILIZ/MIPIH/#/@</t>
  </si>
  <si>
    <t>pro.mssante.fr/orpea.mssante.fr/medecin.mssante.fr/lifen.mssante.fr</t>
  </si>
  <si>
    <t>MAILIZ/LIFEN/CHRU DE TOURS/CH REGIONAL D'ORLEANS/CHI DU PAYS DE COGNAC/#/GCS SARA/ELSAN</t>
  </si>
  <si>
    <t>ENOVACOM/LIFEN/MAILIZ/WRAPTOR LABORATORIES/CH REGIONAL D'ORLEANS/#</t>
  </si>
  <si>
    <t>GCS E-SANTE ARCHIPEL (opérateur de test)</t>
  </si>
  <si>
    <t>MAILIZ/ENOVACOM/DEDALUS HEALTHCARE FRANCE/#/GCS SARA</t>
  </si>
  <si>
    <t>orpea.mssante.fr/medecin.mssante.fr/lifen.mssante.fr/infirmier.mssante.fr/hopital-saint-joseph.mssante.fr/aura.mssante.fr</t>
  </si>
  <si>
    <t>MIPIH/LIFEN/MAILIZ/HOPITAL SAINT JOSEPH/GCS SARA</t>
  </si>
  <si>
    <t>MAILIZ/#</t>
  </si>
  <si>
    <t>LIFEN/#/ENOVACOM</t>
  </si>
  <si>
    <t>ugecam-centre.cnamts.mssante.fr/pro.mssante.fr/medecin.mssante.fr/infirmier.mssante.fr/fsef.mssante.fr/easycrypt.mssante.fr/cgm.mssante.fr/#</t>
  </si>
  <si>
    <t>MIPIH/MAILIZ/FSEF/ENOVACOM/#/@</t>
  </si>
  <si>
    <t>GRADES ESEA NOUVELLE-AQUITAINE/LIFEN/MAILIZ/DEDALUS HEALTHCARE FRANCE/ELSAN/CHU DE LIMOGES/#/@</t>
  </si>
  <si>
    <t>sage-femme.mssante.fr/pro.mssante.fr/medecin.mssante.fr/lifen.mssante.fr/interop-mssante.apicrypt.org/infirmier.mssante.fr/guadeloupe.mssante.fr/cgm.mssante.fr/aura.mssante.fr</t>
  </si>
  <si>
    <t>LIFEN/MAILIZ/GCS E-SANTE ARCHIPEL (opérateur de test)/#/GCS SARA</t>
  </si>
  <si>
    <t>GCS TESIS/MAILIZ/MIPIH/#</t>
  </si>
  <si>
    <t>MIPIH/LIFEN/MAILIZ/#/GCS ESANTE BRETAGNE</t>
  </si>
  <si>
    <t>pro.mssante.fr/paca.mssante.fr/medecin.mssante.fr/lifen.mssante.fr/interop-mssante.apicrypt.org/infirmier.mssante.fr/cliniqueleslauriers.elsan.mssante.fr/chi-fsr.mssante.fr/cgm.mssante.fr</t>
  </si>
  <si>
    <t>LIFEN/MAILIZ/ELSAN/MIPIH/#</t>
  </si>
  <si>
    <t>ssa.mssante.fr/pro.mssante.fr/oi.mssante.fr/medecin.mssante.fr/lifen.mssante.fr/infirmier.mssante.fr/cgm.mssante.fr/aura.mssante.fr/aphp.mssante.fr/#</t>
  </si>
  <si>
    <t>SSA/GCS TESIS/LIFEN/MAILIZ/#/GCS SARA/DEDALUS HEALTHCARE FRANCE/@</t>
  </si>
  <si>
    <t>LIFEN/MAILIZ/CHU DE ROUEN/#</t>
  </si>
  <si>
    <t>pro.mssante.fr/medecin.oc.mssante.fr/medecin.mssante.fr/masseur-kinesitherapeute.mssante.fr/lifen.mssante.fr/interop-mssante.apicrypt.org/infirmier.mssante.fr/cgm.mssante.fr</t>
  </si>
  <si>
    <t>LIFEN/MIPIH/MAILIZ/#/GCS SARA/WRAPTOR LABORATORIES/@</t>
  </si>
  <si>
    <t>DEDALUS HEALTHCARE FRANCE/LIFEN/WRAPTOR LABORATORIES/MAILIZ</t>
  </si>
  <si>
    <t>valdestreilles.mssante.fr</t>
  </si>
  <si>
    <t>COMPAGNIE GENERALE DE SANTE/LIFEN/#/MAILIZ</t>
  </si>
  <si>
    <t>medecin.mssante.fr/lifen.mssante.fr/interop-mssante.apicrypt.org/infirmier.mssante.fr/glps.mssante.fr/chr-metz-thionville.mssante.fr/cgm.mssante.fr</t>
  </si>
  <si>
    <t>LIFEN/MAILIZ/WRAPTOR LABORATORIES/CHR METZ-THIONVILLE/#</t>
  </si>
  <si>
    <t>sinoue.mssante.fr/paca.mssante.fr/orpea.mssante.fr/infirmier.mssante.fr/hopital-europeen.mssante.fr</t>
  </si>
  <si>
    <t>ENOVACOM/MIPIH/MAILIZ/HOPITAL EUROPEEN</t>
  </si>
  <si>
    <t>infirmier.oc.mssante.fr/cliniquerepublique.mssante.fr/ch-lannemezan.mssante.fr</t>
  </si>
  <si>
    <t>COMPAGNIE GENERALE DE SANTE/LIFEN/GH PARIS SITE SAINT JOSEPH</t>
  </si>
  <si>
    <t>vivalto-sante.mssante.fr/sage-femme.mssante.fr/pro.mssante.fr/medecin.mssante.fr/lifen.mssante.fr/interop-mssante.apicrypt.org/infirmier.mssante.fr/chu-rouen.mssante.fr/cgm.mssante.fr/aura.mssante.fr</t>
  </si>
  <si>
    <t>GIE VIVALTO SANTE SERVICE PARTAGES/LIFEN/MAILIZ/CHU DE ROUEN/#/GCS SARA</t>
  </si>
  <si>
    <t>medecin.mssante.fr/masseur-kinesitherapeute.mssante.fr/inicea.mssante.fr/infirmier.mssante.fr/aura.mssante.fr</t>
  </si>
  <si>
    <t>pro.mssante.fr/medecin.mssante.fr/clinique-beuvry.mssante.fr/clinique-ambroise-pare-beuvry.mssante.fr</t>
  </si>
  <si>
    <t>MAILIZ/MIPIH/WRAPTOR LABORATORIES</t>
  </si>
  <si>
    <t>ramsaygds.mssante.fr/pro.mssante.fr/masseur-kinesitherapeute.mssante.fr/lifen.mssante.fr</t>
  </si>
  <si>
    <t>ramsaygds.mssante.fr/medecin.mssante.fr/interop-mssante.apicrypt.org/fondation-arcenciel.mssante.fr/cgm.mssante.fr</t>
  </si>
  <si>
    <t>COMPAGNIE GENERALE DE SANTE/MAILIZ/GIP GRADES BFC/#</t>
  </si>
  <si>
    <t>LIFEN/#/MAILIZ/MIPIH/CH DE CHATEAUDUN/GCS SARA</t>
  </si>
  <si>
    <t>COMPAGNIE GENERALE DE SANTE/MAILIZ/ENOVACOM/FSEF/CH LOUIS PASTEUR/GCS SARA</t>
  </si>
  <si>
    <t>LIFEN/#/MAILIZ/CHU DE NICE/CHI DES ALPES DU SUD/MIPIH</t>
  </si>
  <si>
    <t>medecin.mssante.fr/lifen.mssante.fr/btprms.mssante.fr/aura.mssante.fr</t>
  </si>
  <si>
    <t>pro.mssante.fr/paca.mssante.fr/medecin.mssante.fr/lifen.mssante.fr/infirmier.mssante.fr/hpgs.mssante.fr/chu-nice.mssante.fr/chirurgien-dentiste.mssante.fr/ch-ales.mssante.fr/cgm.mssante.fr/aura.mssante.fr</t>
  </si>
  <si>
    <t>MIPIH/LIFEN/HOPITAL PRIVE GERIATRIQUE LES SOURCES/CHU DE NICE/MAILIZ/CH ALES-CEVENNNES/#/GCS SARA</t>
  </si>
  <si>
    <t>ramsaygds.mssante.fr/orpea.mssante.fr/aura.mssante.fr</t>
  </si>
  <si>
    <t>COMPAGNIE GENERALE DE SANTE/MIPIH/GCS SARA</t>
  </si>
  <si>
    <t>medecin.mssante.fr/lifen.mssante.fr/interop-mssante.apicrypt.org/clinique-charcot.aura.mssante.fr/aura.mssante.fr</t>
  </si>
  <si>
    <t>LIFEN/HOPITAL FONDATION A DE ROTHSCHILD/WRAPTOR LABORATORIES</t>
  </si>
  <si>
    <t>ramsaygds.mssante.fr/psychotherapeute.oc.mssante.fr/pro.oc.mssante.fr/pro.mssante.fr/prevaly.mssante.fr/medecin.oc.mssante.fr/medecin.mssante.fr/medecin.mp.mssante.fr/lifen.mssante.fr/infirmier.oc.mssante.fr/clinique-medipole-garonne.mssante.fr/chirurgien-dentiste.oc.mssante.fr/cgm.mssante.fr</t>
  </si>
  <si>
    <t>medecin.mssante.fr/masseur-kinesitherapeute.mssante.fr/lifen.mssante.fr/interop-mssante.apicrypt.org/infirmier.mssante.fr/hpsj.mssante.fr/clinique-saintfrancois.elsan.mssante.fr/ch-chateauroux.mssante.fr/cgm.mssante.fr/aura.mssante.fr</t>
  </si>
  <si>
    <t>LIFEN/MAILIZ/GH PARIS SITE SAINT JOSEPH/ELSAN/CH CHATEAUROUX/#/GCS SARA</t>
  </si>
  <si>
    <t>pro.oc.mssante.fr/pro.mssante.fr/medecin.oc.mssante.fr/medecin.mssante.fr/medecin.mp.mssante.fr/lifen.mssante.fr/hopital-joseph-ducuing.mssante.fr/clinique-monie.mssante.fr/cgm.mssante.fr</t>
  </si>
  <si>
    <t>pro.mssante.fr/medecin.mssante.fr/lifen.mssante.fr/interop-mssante.apicrypt.org/infirmier.mssante.fr/clinique-bj.mssante.fr/chu-dijon.mssante.fr/chu-besancon.mssante.fr/chirurgien-dentiste.mssante.fr/cgm.mssante.fr/cgfl.mssante.fr/cbj.mssante.fr/aura.mssante.fr</t>
  </si>
  <si>
    <t>LIFEN/GCS E-SANTE BOURGOGNE/DEDALUS HEALTHCARE FRANCE/CHU BESANCON/MAILIZ/#/CRLCC GEORGES-FRANCOIS LECLERC/WRAPTOR LABORATORIES/GCS SARA</t>
  </si>
  <si>
    <t>COMPAGNIE GENERALE DE SANTE/LIFEN/WRAPTOR LABORATORIES/MAILIZ/HOPITAL SAINT JOSEPH/HOPITAL EUROPEEN/MIPIH/CH DU PAYS D'AIX/#/@</t>
  </si>
  <si>
    <t>pro.mssante.fr/medecin.mssante.fr/lifen.mssante.fr/interop-mssante.apicrypt.org/hospiville.mssante.fr/hospigrandouest.mssante.fr/ght974.mssante.fr/cliniquemutualisteestuaire.mssante.fr/chu-nantes.mssante.fr/ch-libourne.mssante.fr/chd-vendee.mssante.fr/cgm.mssante.fr/aura.mssante.fr</t>
  </si>
  <si>
    <t>MAILIZ/LIFEN/SAS MAPUI LABS/MIPIH/ENOVACOM/CHU DE NANTES/CH DE LIBOURNE/CH DEPARTEMENTAL VENDEE/#/GCS SARA</t>
  </si>
  <si>
    <t>MSP BORDEAUX BAGATELLE/LIFEN/MAILIZ/ENOVACOM/CHU DE ROUEN/CHU HOPITAUX DE BORDEAUX/CH DE LIBOURNE/#/GRADES ESEA NOUVELLE-AQUITAINE</t>
  </si>
  <si>
    <t>LIFEN/MAILIZ/#/GRADES ESEA NOUVELLE-AQUITAINE/@</t>
  </si>
  <si>
    <t>pro.mssante.fr/mfgs.mssante.fr/masseur-kinesitherapeute.mssante.fr/chu-montpellier.mssante.fr/choisy-cliniques.mssante.fr/aura.mssante.fr</t>
  </si>
  <si>
    <t>MAILIZ/MIPIH/GCS E-SANTE ARCHIPEL/GCS SARA</t>
  </si>
  <si>
    <t>sage-femme.mssante.fr/ramsaygds.mssante.fr/pro.mssante.fr/medecin.mssante.fr/masseur-kinesitherapeute.mssante.fr/lifen.mssante.fr/interop-mssante.apicrypt.org/hospigrandouest.mssante.fr/ghbs.mssante.fr/ch-vitre.mssante.fr/chu-rennes.mssante.fr/chu-besancon.mssante.fr/ch-stbrieuc.mssante.fr/chr-orleans.mssante.fr/ch-laval.mssante.fr/ch-guillaumeregnier.mssante.fr/ch-bassindethau.mssante.fr/chba.mssante.fr/cgm.mssante.fr/bretagne.mssante.fr/aura.mssante.fr/aphp.mssante.fr</t>
  </si>
  <si>
    <t>COMPAGNIE GENERALE DE SANTE/MAILIZ/LIFEN/ENOVACOM/GHBS - HOPITAL DU SCORFF/CH VITRE/CHRU DE RENNES/CHU BESANCON/CH REGIONAL D'ORLEANS/CH DE LAVAL/C.H. GUILLAUME REGNIER/CH BASSIN DE THAU/CH BRETAGNE ATLANTIQUE/#/GCS ESANTE BRETAGNE/GCS SARA/DEDALUS HEALTHCARE FRANCE</t>
  </si>
  <si>
    <t>LIFEN/MAILIZ/CH DE VIENNE/CHU BESANCON/CHI DES ALPES DU SUD/#/GCS SARA</t>
  </si>
  <si>
    <t>LIFEN/MAILIZ/ENOVACOM/GHBS - HOPITAL DU SCORFF/CHU DE ROUEN/CHRU DE RENNES/CHRU DE NANCY/CHI DE COMPIEGNE-NOYON/CH CENTRE BRETAGNE/GHBS/CH BRETAGNE ATLANTIQUE/#/GCS ESANTE BRETAGNE</t>
  </si>
  <si>
    <t>ramsaygds.mssante.fr/pro.mssante.fr/medecin.mssante.fr/lifen.mssante.fr/infirmier.mssante.fr/enovacom.mssante.fr/chu-nice.mssante.fr/chi-fsr.mssante.fr/cgm.mssante.fr</t>
  </si>
  <si>
    <t>COMPAGNIE GENERALE DE SANTE/LIFEN/MAILIZ/ENOVACOM/CHU DE NICE/MIPIH/#</t>
  </si>
  <si>
    <t>ELSAN/LIFEN/MAILIZ/#/MIPIH/GCS SARA/@</t>
  </si>
  <si>
    <t>ELSAN/LIFEN/MAILIZ/CHR METZ-THIONVILLE/#</t>
  </si>
  <si>
    <t>vivalto-sante.mssante.fr/pro.mssante.fr/medecin.mssante.fr/masseur-kinesitherapeute.mssante.fr/lifen.mssante.fr/interop-mssante.apicrypt.org/ght-cdn.mssante.fr/cgm.mssante.fr/aphp.mssante.fr</t>
  </si>
  <si>
    <t>GIE VIVALTO SANTE SERVICE PARTAGES/MAILIZ/LIFEN/CH JACQUES MONOD - FLERS/#/DEDALUS HEALTHCARE FRANCE</t>
  </si>
  <si>
    <t>GCS TESIS/MAILIZ/LIFEN/#/MIPIH</t>
  </si>
  <si>
    <t>MAILIZ/LIFEN/WRAPTOR LABORATORIES/#</t>
  </si>
  <si>
    <t>COMPAGNIE GENERALE DE SANTE/ELSAN/LIFEN/MAILIZ/MIPIH/CHI DE LA COTE BASQUE/#</t>
  </si>
  <si>
    <t>ELSAN/LIFEN/MAILIZ/CH DE CHOLET/#/GCS SARA/GRADES ESEA NOUVELLE-AQUITAINE/@</t>
  </si>
  <si>
    <t>COMPAGNIE GENERALE DE SANTE/MIPIH/LIFEN/#/MAILIZ/GCS SARA/@</t>
  </si>
  <si>
    <t>GIE VIVALTO SANTE SERVICE PARTAGES/LIFEN/MAILIZ/CHU BREST/CH DEPARTEMENTAL VENDEE/#/GCS ESANTE BRETAGNE/GCS SARA/GRADES ESEA NOUVELLE-AQUITAINE</t>
  </si>
  <si>
    <t>vivalto-sante.mssante.fr/medecin.mssante.fr/lifen.mssante.fr/infirmier.mssante.fr/chu-nimes.mssante.fr/cgm.mssante.fr/almaviva-sante.mssante.fr</t>
  </si>
  <si>
    <t>GIE VIVALTO SANTE SERVICE PARTAGES/LIFEN/MAILIZ/DEDALUS HEALTHCARE FRANCE/#/MIPIH</t>
  </si>
  <si>
    <t>GIP GRADES BFC/MAILIZ/LIFEN/CH SENS/#</t>
  </si>
  <si>
    <t>pro.mssante.fr/orpea.mssante.fr/na.mssante.fr/medecin.mssante.fr/infirmier.mssante.fr/cgm.mssante.fr</t>
  </si>
  <si>
    <t>MIPIH/GRADES ESEA NOUVELLE-AQUITAINE/MAILIZ/#</t>
  </si>
  <si>
    <t>MAILIZ/MIPIH/LIFEN/#/GCS SARA</t>
  </si>
  <si>
    <t>orpea.mssante.fr/masseur-kinesitherapeute.mssante.fr/m2adacne.mssante.fr/lifen.mssante.fr/hopitalporteverte.mssante.fr/#</t>
  </si>
  <si>
    <t>MAILIZ/MIPIH/LIFEN/HOPITAL LA PORTE VERTE/@</t>
  </si>
  <si>
    <t>pro.mssante.fr/na.mssante.fr/medecin.mssante.fr/cgm.mssante.fr/aquitaine.mssante.fr</t>
  </si>
  <si>
    <t>ramsaygds.mssante.fr/pro.mssante.fr/orpea.mssante.fr/medecin.mssante.fr/infirmier.mssante.fr/ch-valvert.mssante.fr/aura.mssante.fr/#</t>
  </si>
  <si>
    <t>COMPAGNIE GENERALE DE SANTE/MIPIH/MAILIZ/CH VALVERT/GCS SARA/@</t>
  </si>
  <si>
    <t>orpea.mssante.fr/medecin.mssante.fr/interop-mssante.apicrypt.org/infirmier.mssante.fr/cheygurande.mssante.fr/ch-eygurande.mssante.fr/cgm.mssante.fr/aura.mssante.fr</t>
  </si>
  <si>
    <t>MIPIH/MAILIZ/CH PAYS EYGURANDE/ENOVACOM/#/GCS SARA</t>
  </si>
  <si>
    <t>queyriaux.mssante.fr/qsp.mssante.fr/medecin.mssante.fr/cgm.mssante.fr/aura.mssante.fr</t>
  </si>
  <si>
    <t>ADISTA/MAILIZ/#/GCS SARA</t>
  </si>
  <si>
    <t>orsac-cnd.aura.mssante.fr/infirmier.mssante.fr/aura.mssante.fr</t>
  </si>
  <si>
    <t>orpea.mssante.fr/interop-mssante.apicrypt.org/aura.mssante.fr</t>
  </si>
  <si>
    <t>MIPIH/#/GCS SARA</t>
  </si>
  <si>
    <t>MAILIZ/MIPIH/FONDATION JOHN BOST/#/GCS SARA</t>
  </si>
  <si>
    <t>MAILIZ/LIFEN/MIPIH/DEDALUS HEALTHCARE FRANCE</t>
  </si>
  <si>
    <t>pro.mssante.fr/medecin.mssante.fr/lifen.mssante.fr/interop-mssante.apicrypt.org/infirmier.mssante.fr/clinique-rhena.mssante.fr/ch-colmar.mssante.fr/cgm.mssante.fr/aura.mssante.fr</t>
  </si>
  <si>
    <t>LIFEN/MAILIZ/DEDALUS HEALTHCARE FRANCE/HOPITAUX CIVILS DE COLMAR/#/GCS SARA</t>
  </si>
  <si>
    <t>sante-grand-est.mssante.fr/sage-femme.mssante.fr/pulsy.mssante.fr/pro.mssante.fr/medecin.mssante.fr/lifen.mssante.fr/interop-mssante.apicrypt.org/infirmier.mssante.fr/hpsj.mssante.fr/ghso.mssante.fr/clinique-rhena.mssante.fr/ch-wissembourg.mssante.fr/ch-larochelle.mssante.fr/cgm.mssante.fr/aura.mssante.fr/aural.mssante.fr/#</t>
  </si>
  <si>
    <t>MIPIH/LIFEN/MAILIZ/GH PARIS SITE SAINT JOSEPH/GH SELESTAT-OBERNAI (GHSO)/DEDALUS HEALTHCARE FRANCE/CHI DE LA LAUTER/GH DE LA ROCHELLE-RE-AUNIS/#/GCS SARA/AURAL/@</t>
  </si>
  <si>
    <t>ELSAN/COMPAGNIE GENERALE DE SANTE/LIFEN/MAILIZ/DEDALUS HEALTHCARE FRANCE/CH DE CANNES/CH DE BEZIERS/CH ALES-CEVENNNES/#/GCS SARA</t>
  </si>
  <si>
    <t>GIE VIVALTO SANTE SERVICE PARTAGES/GRADES ESEA NOUVELLE-AQUITAINE/MAILIZ/LIFEN/CH D'ANGOULEME/#</t>
  </si>
  <si>
    <t>COMPAGNIE GENERALE DE SANTE/LIFEN/MAILIZ/#</t>
  </si>
  <si>
    <t>COMPAGNIE GENERALE DE SANTE/LIFEN/MAILIZ/GRADES PULSY/ELSAN/CHR METZ-THIONVILLE/#/GCS SARA</t>
  </si>
  <si>
    <t>vivalto-sante.mssante.fr/pro.mssante.fr/medecin.mssante.fr/lifen.mssante.fr/lenval.mssante.fr/kantys-centre.mssante.fr/infirmier.mssante.fr/chu-nice.mssante.fr/aura.mssante.fr</t>
  </si>
  <si>
    <t>GIE VIVALTO SANTE SERVICE PARTAGES/LIFEN/HOPITAUX PEDIATRIQUES DE NICE CHU LENVAL/WRAPTOR LABORATORIES/MAILIZ/CHU DE NICE/GCS SARA</t>
  </si>
  <si>
    <t>ELSAN/LIFEN/MAILIZ/MIPIH/CHU DE POITIERS/CHU DE LIMOGES/CHU HOPITAUX DE BORDEAUX/CH DE LIBOURNE/#/GRADES ESEA NOUVELLE-AQUITAINE/@</t>
  </si>
  <si>
    <t>WRAPTOR LABORATORIES/LIFEN/MAILIZ/GCS E-SANTE PAYS DE LA LOIRE/CH DEPARTEMENTAL VENDEE/#/GCS SARA</t>
  </si>
  <si>
    <t>medecin.mssante.fr/lifen.mssante.fr/cliniquesaintcharles.aura.mssante.fr/chu-dijon.mssante.fr/aura.mssante.fr/#</t>
  </si>
  <si>
    <t>LIFEN/#/MAILIZ/DEDALUS HEALTHCARE FRANCE</t>
  </si>
  <si>
    <t>MIPIH/MAILIZ/CH DE CHARTRES/CHR METZ-THIONVILLE/#/@</t>
  </si>
  <si>
    <t>lifen.mssante.fr/infirmier.mssante.fr/enovacom.mssante.fr/cliniquestdidier.mssante.fr/ch-montfavet.mssante.fr</t>
  </si>
  <si>
    <t>LIFEN/MAILIZ/ENOVACOM/MIPIH/CHS DE MONTFAVET</t>
  </si>
  <si>
    <t>MAILIZ/LIFEN/#/ENOVACOM</t>
  </si>
  <si>
    <t>LIFEN/MAILIZ/CLINIQUE SAINTE-ANNE/CHU DE ROUEN/#/GRADES ESEA NOUVELLE-AQUITAINE</t>
  </si>
  <si>
    <t>LIFEN/MAILIZ/HOPITAL NORD FRANCHE COMTE/FONDATION VINCENT DE PAUL/CHI DE LA LAUTER/CHU BESANCON/CHR METZ-THIONVILLE/#/GCS SARA/AURAL</t>
  </si>
  <si>
    <t>MIPIH/LIFEN/MAILIZ/GH SELESTAT-OBERNAI (GHSO)/FONDATION VINCENT DE PAUL/CHRU DE NANCY/#/@</t>
  </si>
  <si>
    <t>pro.mssante.fr/orpea.mssante.fr/infirmier.mssante.fr/aura.mssante.fr</t>
  </si>
  <si>
    <t>pole-sante-moselle.mssante.fr/interop-mssante.apicrypt.org/chr-metz-thionville.mssante.fr/#</t>
  </si>
  <si>
    <t>POLE SANTE MOSELLE/#/CHR METZ-THIONVILLE/@</t>
  </si>
  <si>
    <t>pharmacien.mssante.fr/medecin.mssante.fr/lifen.mssante.fr/interop-mssante.apicrypt.org/ghpsj.mssante.fr/csg.mssante.fr/chu-poitiers.mssante.fr/chiv.mssante.fr</t>
  </si>
  <si>
    <t>MAILIZ/LIFEN/#/GH PARIS SITE SAINT JOSEPH/ENOVACOM/CHU DE POITIERS/CHI DE VILLENEUVE ST GEORGES</t>
  </si>
  <si>
    <t>DEDALUS HEALTHCARE FRANCE/MAILIZ/LIFEN/ELSAN/CHI DES ALPES DU SUD/#</t>
  </si>
  <si>
    <t>masseur-kinesitherapeute.mssante.fr/ghbs.mssante.fr/cliniquesaintetherese.mssante.fr/aura.mssante.fr</t>
  </si>
  <si>
    <t>MAILIZ/GHBS - HOPITAL DU SCORFF/MIPIH/GCS SARA</t>
  </si>
  <si>
    <t>GIE VIVALTO SANTE SERVICE PARTAGES/MIPIH/LIFEN/HOPITAUX PEDIATRIQUES DE NICE CHU LENVAL/MAILIZ/CHU DE NICE/#/@</t>
  </si>
  <si>
    <t>LIFEN/MAILIZ/MIPIH/CHI DE LA LAUTER/DEDALUS HEALTHCARE FRANCE/#</t>
  </si>
  <si>
    <t>lifen.mssante.fr/interop-mssante.apicrypt.org</t>
  </si>
  <si>
    <t>LIFEN/#</t>
  </si>
  <si>
    <t>DEDALUS HEALTHCARE FRANCE/COMPAGNIE GENERALE DE SANTE/LIFEN/HOPITAUX PEDIATRIQUES DE NICE CHU LENVAL/WRAPTOR LABORATORIES/MAILIZ/CHU DE ROUEN/CHU DE NICE/CHR METZ-THIONVILLE/#/CENTRE ANTOINE LACASSAGNE/MIPIH/@</t>
  </si>
  <si>
    <t>vivalto-sante.mssante.fr/sage-femme.oc.mssante.fr/sage-femme.mssante.fr/medecin.mssante.fr/lifen.mssante.fr/interop-mssante.apicrypt.org/#</t>
  </si>
  <si>
    <t>GIE VIVALTO SANTE SERVICE PARTAGES/MIPIH/MAILIZ/LIFEN/#/@</t>
  </si>
  <si>
    <t>MAILIZ/GRADES ESEA NOUVELLE-AQUITAINE/#</t>
  </si>
  <si>
    <t>vivalto-sante.mssante.fr/sthilaire.mssante.fr/ramsaygds.mssante.fr/pro.mssante.fr/medecin.mssante.fr/masseur-kinesitherapeute.mssante.fr/lifen.mssante.fr/interop-mssante.apicrypt.org/infirmier.mssante.fr/chu-rouen.mssante.fr/cgm.mssante.fr/aura.mssante.fr</t>
  </si>
  <si>
    <t>GIE VIVALTO SANTE SERVICE PARTAGES/CLINIQUE SAINT-HILAIRE ROUEN/COMPAGNIE GENERALE DE SANTE/LIFEN/MAILIZ/CHU DE ROUEN/#/GCS SARA</t>
  </si>
  <si>
    <t>SSA/HOPITAL PRIVE COGNACQ-JAY/LIFEN/MAILIZ/#/GCS SARA/@</t>
  </si>
  <si>
    <t>POLE SANTE SARTHE ET LOIR/LIFEN/MAILIZ/GCS E-SANTE PAYS DE LA LOIRE/CH DE SAUMUR/CH DE CHOLET/#/GCS SARA/@</t>
  </si>
  <si>
    <t>GIE VIVALTO SANTE SERVICE PARTAGES/COMPAGNIE GENERALE DE SANTE/GRADES ESEA NOUVELLE-AQUITAINE/LIFEN/#</t>
  </si>
  <si>
    <t>LIFEN/MAILIZ/CH DE PLAISIR/H.G.M.S DE PLAISIR GRIGNON/ELSAN/#</t>
  </si>
  <si>
    <t>LIFEN/#/MAILIZ/FONDATION VINCENT DE PAUL</t>
  </si>
  <si>
    <t>paca.mssante.fr/orthophoniste.mssante.fr/medecin.mssante.fr/masseur-kinesitherapeute.mssante.fr/lifen.mssante.fr/interop-mssante.apicrypt.org/infirmier.mssante.fr/hopital-saint-joseph.mssante.fr/clinique-saint-martin.mssante.fr</t>
  </si>
  <si>
    <t>LIFEN/#/MAILIZ/HOPITAL SAINT JOSEPH/MIPIH</t>
  </si>
  <si>
    <t>SSA/MIPIH/LIFEN/MAILIZ/ELSAN/CHU BREST/#/@</t>
  </si>
  <si>
    <t>pro.mssante.fr/medecin.mssante.fr/lifen.mssante.fr/clinique-st-naborstavold.mssante.fr/clinique-st-nabor.mssante.fr/chr-metz-thionville.mssante.fr/cgm.mssante.fr/aura.mssante.fr</t>
  </si>
  <si>
    <t>MAILIZ/LIFEN/WRAPTOR LABORATORIES/MIPIH/CHR METZ-THIONVILLE/#/GCS SARA</t>
  </si>
  <si>
    <t>LIFEN/MAILIZ/GCS SIS MARTINIQUE/#/CHRU DE NANCY</t>
  </si>
  <si>
    <t>ELSAN/COMPAGNIE GENERALE DE SANTE/LIFEN/MAILIZ/#/MIPIH/GCS SARA/@</t>
  </si>
  <si>
    <t>MAILIZ/ENOVACOM/#</t>
  </si>
  <si>
    <t>MIPIH/LIFEN/#/MAILIZ</t>
  </si>
  <si>
    <t>GCS TESIS/LIFEN/MAILIZ/#/GCS SARA</t>
  </si>
  <si>
    <t>MAILIZ/CLINIQUE SAINT YVES/C.H. GUILLAUME REGNIER/CH CENTRE BRETAGNE/GCS ESANTE BRETAGNE/@</t>
  </si>
  <si>
    <t>MIPIH/ADISTA/MAILIZ</t>
  </si>
  <si>
    <t>MIPIH/LIFEN/CH DE CHOLET/#</t>
  </si>
  <si>
    <t>ramsaygds.mssante.fr/pro.mssante.fr/orthophoniste.mssante.fr/medecin.mssante.fr/masseur-kinesitherapeute.mssante.fr/lifen.mssante.fr</t>
  </si>
  <si>
    <t>MAILIZ/MIPIH/ENOVACOM/#</t>
  </si>
  <si>
    <t>lifen.mssante.fr/korian.mssante.fr/inicea.mssante.fr</t>
  </si>
  <si>
    <t>LIFEN/MIPIH/ENOVACOM</t>
  </si>
  <si>
    <t>ELSAN/GRADES ESEA NOUVELLE-AQUITAINE/MAILIZ/LIFEN/#</t>
  </si>
  <si>
    <t>sage-femme.oc.mssante.fr/sage-femme.mssante.fr/pro.oc.mssante.fr/pro.mssante.fr/orthoptiste.oc.mssante.fr/medecin.oc.mssante.fr/medecin.mssante.fr/medecin.mp.mssante.fr/lifen.mssante.fr/infirmier.oc.mssante.fr/cliniquerivegauche.mssante.fr/clinique-pasteur-toulouse.mssante.fr/cgm.mssante.fr/#</t>
  </si>
  <si>
    <t>MAILIZ/LIFEN/MIPIH/#/@</t>
  </si>
  <si>
    <t>ssa.mssante.fr/sage-femme.mssante.fr/oi.mssante.fr/medecin.mssante.fr/lifen.mssante.fr/interop-mssante.apicrypt.org/infirmier.mssante.fr/ght974.mssante.fr/chu-nantes.mssante.fr/chicas-gap.mssante.fr/cgm.mssante.fr/aura.mssante.fr/#</t>
  </si>
  <si>
    <t>SSA/GCS TESIS/LIFEN/MAILIZ/MIPIH/CHU DE NANTES/CHI DES ALPES DU SUD/#/GCS SARA/@</t>
  </si>
  <si>
    <t>COMPAGNIE GENERALE DE SANTE/LIFEN/MAILIZ/MIPIH/#</t>
  </si>
  <si>
    <t>ramsaygds.mssante.fr/pro.mssante.fr/medecin.mssante.fr/lifen.mssante.fr/interop-mssante.apicrypt.org/aura.mssante.fr/almaviva-sante.mssante.fr/#</t>
  </si>
  <si>
    <t>COMPAGNIE GENERALE DE SANTE/MAILIZ/LIFEN/#/GCS SARA/MIPIH/@</t>
  </si>
  <si>
    <t>masseur-kinesitherapeute.mssante.fr/infirmier.mssante.fr/ghbs.mssante.fr/clhsaintjoseph.mssante.fr/chba.mssante.fr/bretagne.mssante.fr/aura.mssante.fr</t>
  </si>
  <si>
    <t>MAILIZ/GHBS - HOPITAL DU SCORFF/MIPIH/CH BRETAGNE ATLANTIQUE/GCS ESANTE BRETAGNE/GCS SARA</t>
  </si>
  <si>
    <t>medecin.mssante.fr/interop-mssante.apicrypt.org/infirmier.mssante.fr/chu-tours.mssante.fr/chu-rouen.mssante.fr/chu-nantes.mssante.fr/ch-lemans.mssante.fr/ch-larochelle.mssante.fr/ch-cholet.mssante.fr/bretagne.mssante.fr</t>
  </si>
  <si>
    <t>#/MAILIZ/CHRU DE TOURS/CHU DE ROUEN/CHU DE NANTES/CH LE MANS/GH DE LA ROCHELLE-RE-AUNIS/CH DE CHOLET/GCS ESANTE BRETAGNE</t>
  </si>
  <si>
    <t>LIFEN/MAILIZ/HOPITAL PRIVE COGNACQ-JAY/GIP GRADES BFC/ELSAN/DEDALUS HEALTHCARE FRANCE/#</t>
  </si>
  <si>
    <t>ENOVACOM/MIPIH/#</t>
  </si>
  <si>
    <t>LIFEN/MAILIZ/CH DE VIENNE/CHU BESANCON/#/GCS SARA</t>
  </si>
  <si>
    <t>MAILIZ/LIFEN/#/MIPIH/DEDALUS HEALTHCARE FRANCE</t>
  </si>
  <si>
    <t>pro.mssante.fr/orpea.mssante.fr/lifen.mssante.fr/interop-mssante.apicrypt.org/infirmier.mssante.fr</t>
  </si>
  <si>
    <t>pro.mssante.fr/na.mssante.fr/medecin.mssante.fr/lifen.mssante.fr/interop-mssante.apicrypt.org/infirmier.mssante.fr/imagir.mssante.fr/groupesaintgatien.mssante.fr/cliniquetivoliducos.mssante.fr/ch-perigueux.mssante.fr/ch-libourne.mssante.fr/chicmt.mssante.fr/cgm.mssante.fr/aura.mssante.fr/aquitaine.mssante.fr</t>
  </si>
  <si>
    <t>LIFEN/MAILIZ/MIPIH/WRAPTOR LABORATORIES/CH DE PERIGUEUX/CH DE LIBOURNE/CENTRE HOSPITALIER DE MARMANDE - CHIC/#/GCS SARA/GRADES ESEA NOUVELLE-AQUITAINE</t>
  </si>
  <si>
    <t>MIPIH/LIFEN/#/MAILIZ/GH PARIS SITE SAINT JOSEPH/GCS SIS MARTINIQUE/CHI DES ALPES DU SUD</t>
  </si>
  <si>
    <t>MAILIZ/LIFEN/GH PARIS SITE SAINT JOSEPH/CHI DE CRETEIL/#/HOPITAL AMERICAIN/@</t>
  </si>
  <si>
    <t>pro.mssante.fr/lifen.mssante.fr/kenval.elsan.mssante.fr/infirmier.mssante.fr</t>
  </si>
  <si>
    <t>LIFEN/ELSAN/MAILIZ</t>
  </si>
  <si>
    <t>MAILIZ/LIFEN/MIPIH/#/ENOVACOM/GCS SARA</t>
  </si>
  <si>
    <t>COMPAGNIE GENERALE DE SANTE/MIPIH/LIFEN/MAILIZ/HOPITAL EUROPEEN/CH DE CHARTRES/#/GCS SARA/@</t>
  </si>
  <si>
    <t>MAILIZ/LIFEN/ENOVACOM/MIPIH/#</t>
  </si>
  <si>
    <t>medecin.mssante.fr/lifen.mssante.fr/infirmier.mssante.fr/cvh.elsan.mssante.fr/aura.mssante.fr</t>
  </si>
  <si>
    <t>soins-service.mssante.fr/sage-femme.mssante.fr/pro.mssante.fr/pauchet.mssante.fr/medecin.mssante.fr/masseur-kinesitherapeute.mssante.fr/lifen.mssante.fr/interop-mssante.apicrypt.org/infirmier.mssante.fr/chu-amiens.mssante.fr/cgm.mssante.fr</t>
  </si>
  <si>
    <t>HAD ASS BOVES/MIPIH/LIFEN/MAILIZ/CHU AMIENS PICARDIE/#</t>
  </si>
  <si>
    <t>orpea.mssante.fr/medecin.mssante.fr/masseur-kinesitherapeute.mssante.fr/ihfb.mssante.fr</t>
  </si>
  <si>
    <t>#/MIPIH</t>
  </si>
  <si>
    <t>COMPAGNIE GENERALE DE SANTE/LIFEN/MAILIZ/#/@</t>
  </si>
  <si>
    <t>LIFEN/MAILIZ/MIPIH/ENOVACOM/#</t>
  </si>
  <si>
    <t>COMPAGNIE GENERALE DE SANTE/MIPIH/MAILIZ/HOPITAL SAINT JOSEPH/#</t>
  </si>
  <si>
    <t>MAILIZ/MIPIH/DEDALUS HEALTHCARE FRANCE/CH ALES-CEVENNNES/#</t>
  </si>
  <si>
    <t>pro.oc.mssante.fr/oi.mssante.fr/medecin.mssante.fr/medecin.mp.mssante.fr/lifen.mssante.fr/infirmier.oc.mssante.fr/clinique-saint-exupery.mssante.fr/cgm.mssante.fr/aura.mssante.fr</t>
  </si>
  <si>
    <t>GCS TESIS/MAILIZ/LIFEN/MIPIH/#/GCS SARA</t>
  </si>
  <si>
    <t>LIFEN/MAILIZ/MIPIH/CH REGIONAL D'ORLEANS/#</t>
  </si>
  <si>
    <t>MAILIZ/LIFEN/GIP GRADES BFC/ENOVACOM/HOPITAUX CIVILS DE COLMAR/#</t>
  </si>
  <si>
    <t>sante-martinique.mssante.fr/interop-mssante.apicrypt.org/infirmier.mssante.fr/enovacom.mssante.fr/aura.mssante.fr</t>
  </si>
  <si>
    <t>CHRU DE NANCY/#/MAILIZ/ENOVACOM/GCS SARA</t>
  </si>
  <si>
    <t>toulouselautrec.mssante.fr/pro.oc.mssante.fr/medecin.oc.mssante.fr/medecin.mssante.fr/medecin.mp.mssante.fr/masseur-kinesitherapeute.mssante.fr/infirmier.oc.mssante.fr/infirmier.mssante.fr/groupeclinipole.mssante.fr/edenis.mssante.fr/easycrypt.mssante.fr</t>
  </si>
  <si>
    <t>WRAPTOR LABORATORIES/MAILIZ/MIPIH/ENOVACOM</t>
  </si>
  <si>
    <t>MAILIZ/LIFEN/WRAPTOR LABORATORIES/MIPIH/#</t>
  </si>
  <si>
    <t>medecin.mssante.fr/lifen.mssante.fr/fsef.mssante.fr/aura.mssante.fr</t>
  </si>
  <si>
    <t>MAILIZ/LIFEN/FSEF/GCS SARA</t>
  </si>
  <si>
    <t>LIFEN/#/MAILIZ/DEDALUS HEALTHCARE FRANCE/CH JACQUES MONOD - FLERS</t>
  </si>
  <si>
    <t>pro.mssante.fr/orthophoniste.mssante.fr/msa.mssante.fr/masseur-kinesitherapeute.mssante.fr/lifen.mssante.fr/ladapt.mssante.fr/hopitalporteverte.mssante.fr/#</t>
  </si>
  <si>
    <t>MAILIZ/LIFEN/MIPIH/HOPITAL LA PORTE VERTE/@</t>
  </si>
  <si>
    <t>medecin.mssante.fr/masseur-kinesitherapeute.mssante.fr/lifen.mssante.fr/ladapt.mssante.fr</t>
  </si>
  <si>
    <t>pro.mssante.fr/orthophoniste.mssante.fr/masseur-kinesitherapeute.mssante.fr/lifen.mssante.fr/chu-rouen.mssante.fr</t>
  </si>
  <si>
    <t>MAILIZ/LIFEN/MIPIH/#/GCS ESANTE BRETAGNE</t>
  </si>
  <si>
    <t>MAILIZ/LIFEN/MIPIH/ENOVACOM/CHU DE ROUEN/#</t>
  </si>
  <si>
    <t>vivalto-sante.mssante.fr/pro.mssante.fr/pc.mssante.fr/na.mssante.fr/medecin.mssante.fr/masseur-kinesitherapeute.mssante.fr/infirmier.mssante.fr/croix-rouge.mssante.fr/ch-larochelle.mssante.fr/aura.mssante.fr</t>
  </si>
  <si>
    <t>GIE VIVALTO SANTE SERVICE PARTAGES/GRADES ESEA NOUVELLE-AQUITAINE/MAILIZ/MIPIH/GH DE LA ROCHELLE-RE-AUNIS/GCS SARA</t>
  </si>
  <si>
    <t>LIFEN/MAILIZ/MIPIH/DEDALUS HEALTHCARE FRANCE/GCS SARA</t>
  </si>
  <si>
    <t>pro.mssante.fr/oi.mssante.fr/medecin.mssante.fr/lifen.mssante.fr/infirmier.mssante.fr/ildys.mssante.fr/enovacom.mssante.fr/cos.mssante.fr/aura.mssante.fr</t>
  </si>
  <si>
    <t>GCS TESIS/LIFEN/MAILIZ/FONDATION ILDYS SITE DE PERHARIDY/ENOVACOM/CENTRE MEDECINE PHYSIQUE ET READAPT BOBIGNY/GCS SARA</t>
  </si>
  <si>
    <t>MIPIH/MAILIZ/CENTRE MEDECINE PHYSIQUE ET READAPT BOBIGNY/DEDALUS HEALTHCARE FRANCE/GCS ESANTE BRETAGNE</t>
  </si>
  <si>
    <t>ramsaygds.mssante.fr/pro.mssante.fr/pharmacien.mssante.fr/masseur-kinesitherapeute.mssante.fr/infirmier.mssante.fr/cos.mssante.fr/aura.mssante.fr</t>
  </si>
  <si>
    <t>GRADES ESEA NOUVELLE-AQUITAINE/MAILIZ/MIPIH/LIFEN/GH NORD VIENNE/CHU DE POITIERS/#/GCS SARA</t>
  </si>
  <si>
    <t>sos-medecins.mssante.fr/ramsaygds.mssante.fr/pro.mssante.fr/orthophoniste.mssante.fr/medecin.mssante.fr/interop-mssante.apicrypt.org/chquingey.mssante.fr</t>
  </si>
  <si>
    <t>MIPIH/COMPAGNIE GENERALE DE SANTE/MAILIZ/#/GIP GRADES BFC</t>
  </si>
  <si>
    <t>ramsaygds.mssante.fr/pro.mssante.fr/masseur-kinesitherapeute.mssante.fr/lhopitalnordouest.mssante.fr/aura.mssante.fr</t>
  </si>
  <si>
    <t>COMPAGNIE GENERALE DE SANTE/MAILIZ/CH LEZIGNAN CORBIERES/GCS SARA</t>
  </si>
  <si>
    <t>MIPIH/GRADES ESEA NOUVELLE-AQUITAINE/LIFEN/ENOVACOM/MAILIZ/#</t>
  </si>
  <si>
    <t>pro.mssante.fr/pharmacien.mssante.fr/medecin.mssante.fr/masseur-kinesitherapeute.mssante.fr/lifen.mssante.fr/esantepdl.mssante.fr/aura.mssante.fr</t>
  </si>
  <si>
    <t>MIPIH/MAILIZ/DEDALUS HEALTHCARE FRANCE</t>
  </si>
  <si>
    <t>MIPIH/#/MAILIZ/GCS SARA</t>
  </si>
  <si>
    <t>ssa.mssante.fr/medecin.oc.mssante.fr/medecin.mssante.fr/medecin.mp.mssante.fr/masseur-kinesitherapeute.mssante.fr/domaine-saint-alban.aura.mssante.fr/croix-rouge.mssante.fr/aura.mssante.fr/#</t>
  </si>
  <si>
    <t>ugecam-alsace.mssante.fr/lifen.mssante.fr/cgm.mssante.fr/aura.mssante.fr</t>
  </si>
  <si>
    <t>orthophoniste.mssante.fr/csvp.aura.mssante.fr/crfsvp.aura.mssante.fr/aura.mssante.fr</t>
  </si>
  <si>
    <t>MIPIH/#/MAILIZ</t>
  </si>
  <si>
    <t>medecin.mssante.fr/lifen.mssante.fr/infirmier.mssante.fr/hospiville.mssante.fr/ghbs.mssante.fr/ch-vitre.mssante.fr/chu-rennes.mssante.fr/ch-stbrieuc.mssante.fr/ch-laval.mssante.fr/cfb.mssante.fr/cem.mssante.fr/bretagne.mssante.fr/aura.mssante.fr/ahnac.mssante.fr</t>
  </si>
  <si>
    <t>LIFEN/MAILIZ/SAS MAPUI LABS/GHBS - HOPITAL DU SCORFF/CH VITRE/CHRU DE RENNES/CH DE LAVAL/CENTRE REGIONAL FRANCOIS BACLESSE/CRLCC EUGENE MARQUIS/GCS ESANTE BRETAGNE/GCS SARA/DEDALUS HEALTHCARE FRANCE</t>
  </si>
  <si>
    <t>pro.oc.mssante.fr/pro.mssante.fr/pharmacien.mssante.fr/medecin.oc.mssante.fr/medecin.mssante.fr/lifen.mssante.fr/interop-mssante.apicrypt.org/infirmier.mssante.fr/ghbs.mssante.fr/curie.mssante.fr/chu-rennes.mssante.fr/chu-poitiers.mssante.fr/cgm.mssante.fr/cfb.mssante.fr/cal.mssante.fr/aura.mssante.fr</t>
  </si>
  <si>
    <t>MIPIH/LIFEN/MAILIZ/GHBS - HOPITAL DU SCORFF/CLCC INSTITUT CURIE/CHRU DE RENNES/CHU DE POITIERS/#/CENTRE REGIONAL FRANCOIS BACLESSE/CENTRE ANTOINE LACASSAGNE/GCS SARA</t>
  </si>
  <si>
    <t>LIFEN/MAILIZ/DEDALUS HEALTHCARE FRANCE/CHU DE ROUEN/C.H.I. ELBEUF-LOUVIERS-VAL DE REUIL/CLCC HENRI BECQUEREL/GCS SARA</t>
  </si>
  <si>
    <t>medecin.mssante.fr/lifen.mssante.fr/interop-mssante.apicrypt.org/infirmier.mssante.fr/ico.unicancer.mssante.fr/hospiville.mssante.fr/esantepdl.mssante.fr/epsm-sarthe.mssante.fr/chu-nantes.mssante.fr/ch-saumur.mssante.fr/ch-lemans.mssante.fr/chicas-gap.mssante.fr/ch-hautanjou.mssante.fr/ch-cholet.mssante.fr/chba.mssante.fr/cgm.mssante.fr/aura.mssante.fr/aphp.mssante.fr</t>
  </si>
  <si>
    <t>LIFEN/MAILIZ/ICO - SITE PAUL PAPIN/SAS MAPUI LABS/GCS E-SANTE PAYS DE LA LOIRE/EPSM DE LA SARTHE/CHU DE NANTES/CH DE SAUMUR/CH LE MANS/CHI DES ALPES DU SUD/CH HAUT ANJOU/CH DE CHOLET/CH BRETAGNE ATLANTIQUE/#/GCS SARA/DEDALUS HEALTHCARE FRANCE</t>
  </si>
  <si>
    <t>LIFEN/MAILIZ/INSTITUT REGIONAL CANCER MONTPELLIER/DEDALUS HEALTHCARE FRANCE/CHU BREST/MIPIH/CH PAUL ARDIER ISSOIRE/CH DES ESCARTONS DE BRIANCON/CH DE BEZIERS/CH BASSIN DE THAU/CH ALES-CEVENNNES/#/GCS SARA</t>
  </si>
  <si>
    <t>sage-femme.mssante.fr/ramsaygds.mssante.fr/pro.oc.mssante.fr/pro.mssante.fr/pgn.mssante.fr/pechblanc-croix-rouge.mssante.fr/paca.mssante.fr/orthophoniste.oc.mssante.fr/orthophoniste.mssante.fr/na.mssante.fr/medecin.oc.mssante.fr/medecin.mssante.fr/medecin.guyane.mssante.fr/masseur-kinesitherapeute.mssante.fr/limousin.mssante.fr/lifen.mssante.fr/jeebop.mssante.fr/interop-mssante.apicrypt.org/infirmier.oc.mssante.fr/infirmier.mssante.fr/ies-sud.mssante.fr/idf.vyv3.mssante.fr/had-du-gers.mssante.fr/ghpsj.mssante.fr/esms.mssante.fr/esantepdl.mssante.fr/croix-rouge.mssante.fr/chu-nice.mssante.fr/ch-kourou.mssante.fr/chirurgien-dentiste.mssante.fr/cgm.mssante.fr/bretagne.mssante.fr/aura.mssante.fr/aquitaine.mssante.fr/aphp.mssante.fr/ahnac.mssante.fr/#</t>
  </si>
  <si>
    <t>COMPAGNIE GENERALE DE SANTE/LIFEN/WRAPTOR LABORATORIES/ENOVACOM/GH PARIS SITE SAINT JOSEPH/GCS E-SANTE PAYS DE LA LOIRE/CHU DE NICE/MIPIH/MAILIZ/#/GCS ESANTE BRETAGNE/GCS SARA/GRADES ESEA NOUVELLE-AQUITAINE/DEDALUS HEALTHCARE FRANCE/@</t>
  </si>
  <si>
    <t>pharmacien.mssante.fr/medecin.mssante.fr/masseur-kinesitherapeute.mssante.fr/limousin.mssante.fr/infirmier.mssante.fr/fpv.mssante.fr/enovacom.mssante.fr/aura.mssante.fr</t>
  </si>
  <si>
    <t>MAILIZ/LIFEN/#/GCS E-SANTE PAYS DE LA LOIRE/CH DE CHOLET/GCS SARA</t>
  </si>
  <si>
    <t>ugecam-bfc.mssante.fr/na.mssante.fr/medecin.mssante.fr/masseur-kinesitherapeute.mssante.fr/lifen.mssante.fr/infirmier.mssante.fr/ch-issoudun.mssante.fr/cgm.mssante.fr/bfcbourbon.mssante.fr/aura.mssante.fr</t>
  </si>
  <si>
    <t>GIP GRADES BFC/GRADES ESEA NOUVELLE-AQUITAINE/LIFEN/MAILIZ/CH LA TOUR BLANCHE-ISSOUDUN/#/ADISTA/GCS SARA</t>
  </si>
  <si>
    <t>masseur-kinesitherapeute.mssante.fr/lifen.mssante.fr/infirmier.mssante.fr</t>
  </si>
  <si>
    <t>MAILIZ/#/GIP GRADES BFC</t>
  </si>
  <si>
    <t>ETABLISSEMENT THERAPEUTIQUE ADO</t>
  </si>
  <si>
    <t>medecin.mssante.fr/lifen.mssante.fr/interop-mssante.apicrypt.org/cgm.mssante.fr/aura.mssante.fr/almaviva-sante.mssante.fr</t>
  </si>
  <si>
    <t>MAILIZ/LIFEN/#/GCS SARA/MIPIH</t>
  </si>
  <si>
    <t>pro.mssante.fr/medecin.mssante.fr/medecin.mp.mssante.fr/infirmier.mssante.fr/fpv.mssante.fr/enovacom.mssante.fr/clinique-chateau-vernhes.mssante.fr/cgm.mssante.fr/aub.mssante.fr</t>
  </si>
  <si>
    <t>MAILIZ/ENOVACOM/MIPIH/#/AUB SANTE</t>
  </si>
  <si>
    <t>MAILIZ/GIP GRADES BFC/DEDALUS HEALTHCARE FRANCE/GCS E-SANTE BOURGOGNE</t>
  </si>
  <si>
    <t>pro.mssante.fr/medecin.oc.mssante.fr/medecin.mp.mssante.fr/masseur-kinesitherapeute.mssante.fr/lifen.mssante.fr/infirmier.mssante.fr/fpv.mssante.fr/enovacom.mssante.fr/chu-poitiers.mssante.fr/aura.mssante.fr/ardevie.mssante.fr</t>
  </si>
  <si>
    <t>MIPIH/LIFEN/MAILIZ/ENOVACOM/CHU DE POITIERS/GCS SARA/GRADES ESEA NOUVELLE-AQUITAINE</t>
  </si>
  <si>
    <t>MIPIH/COMPAGNIE GENERALE DE SANTE/LIFEN/#/MAILIZ/GCS SARA</t>
  </si>
  <si>
    <t>pro.mssante.fr/mgen.mssante.fr/medecin.mssante.fr/lachataigneraie.mssante.fr/interop-mssante.apicrypt.org/infirmier.mssante.fr/cmpr.mssante.fr/aura.mssante.fr</t>
  </si>
  <si>
    <t>MGEN TECHNOLOGIES/ENOVACOM/#/MAILIZ/DEDALUS HEALTHCARE FRANCE/GCS SARA</t>
  </si>
  <si>
    <t>LIFEN/#/MAILIZ/GCS SARA</t>
  </si>
  <si>
    <t>MAILIZ/LIFEN/INSTITUT HOSPITALIER FRANCO-BRITANIQUE/WRAPTOR LABORATORIES/#</t>
  </si>
  <si>
    <t>MAILIZ/LIFEN/ENOVACOM/#/MIPIH/GCS E-SANTE BOURGOGNE</t>
  </si>
  <si>
    <t>DEDALUS HEALTHCARE FRANCE/WRAPTOR LABORATORIES</t>
  </si>
  <si>
    <t>orsac.ssr01.aura.mssante.fr/chateau-angeville.aura.mssante.fr/aura.mssante.fr</t>
  </si>
  <si>
    <t>ENOVACOM/POLE MPR HELIER/LIFEN/#/MAILIZ/GHBS - HOPITAL DU SCORFF/CHRU DE RENNES/MIPIH/GHBS/GCS ESANTE BRETAGNE/GCS SARA</t>
  </si>
  <si>
    <t>MAILIZ/ENOVACOM/CHRU DE NANCY/#/GCS SARA</t>
  </si>
  <si>
    <t>MGEN TECHNOLOGIES/MAILIZ/#/GCS SARA</t>
  </si>
  <si>
    <t>GCS SIS MARTINIQUE/CHRU DE NANCY/CH D'EMBRUN/#</t>
  </si>
  <si>
    <t>lifen.mssante.fr/infirmier.mssante.fr/echo-sante.mssante.fr/aura.mssante.fr</t>
  </si>
  <si>
    <t>LIFEN/MAILIZ/ASSOCIATION ECHO/GCS SARA</t>
  </si>
  <si>
    <t>LIFEN/MAILIZ/HOSPITALITE SAINT-THOMAS DE VILLENEUVE/DEDALUS HEALTHCARE FRANCE/MIPIH/CHI DE COMPIEGNE-NOYON/GCS SARA</t>
  </si>
  <si>
    <t>LIFEN/MAILIZ/GHI LE RAINCY MONTFERMEIL/POLYCLINIQUE SAINT JEAN/CHU BESANCON/ENOVACOM/GCS SARA/DEDALUS HEALTHCARE FRANCE/@</t>
  </si>
  <si>
    <t>sage-femme.mssante.fr/pro.mssante.fr/pc.mssante.fr/na.mssante.fr/medecin.mssante.fr/masseur-kinesitherapeute.mssante.fr/lifen.mssante.fr/interop-mssante.apicrypt.org/infirmier.mssante.fr/guadeloupe.mssante.fr/ght-saintonge.mssante.fr/gh-saintesangely.mssante.fr/ghbs.mssante.fr/epd-les2monts.mssante.fr/ch-wissembourg.mssante.fr/ch-villefranche-rouergue.mssante.fr/chu-reims.mssante.fr/chu-poitiers.mssante.fr/chu-martinique.mssante.fr/ch-stbrieuc.mssante.fr/ch-saintonge.mssante.fr/ch-royan.mssante.fr/ch-pinel.mssante.fr/ch-niort.mssante.fr/ch-mdm.mssante.fr/ch-libourne.mssante.fr/ch-lemans.mssante.fr/ch-larochelle.mssante.fr/ch-jonzac.mssante.fr/chic-castres-mazamet.mssante.fr/ch-cognac.mssante.fr/ch-cholet.mssante.fr/ch-briancon.mssante.fr/ch-boscamnant.mssante.fr/chblaye.mssante.fr/ch-angouleme.mssante.fr/ch-angely.mssante.fr/cgm.mssante.fr/aura.mssante.fr/ardevie.mssante.fr/aphp.mssante.fr/ahparis.mssante.fr/ada17.mssante.fr/#</t>
  </si>
  <si>
    <t>LIFEN/MAILIZ/GCS E-SANTE ARCHIPEL (opérateur de test)/GHBS - HOPITAL DU SCORFF/CHI DE LA LAUTER/CHU DE REIMS/CHU DE POITIERS/CHRU DE NANCY/CH DE MONT DE MARSAN/CH DE LIBOURNE/CH LE MANS/GH DE LA ROCHELLE-RE-AUNIS/MIPIH/CHI DU PAYS DE COGNAC/CH DE CHOLET/CH DES ESCARTONS DE BRIANCON/CH SAINT-NICOLAS DE BLAYE/CH D'ANGOULEME/CH SAINT CALAIS/#/GCS SARA/DEDALUS HEALTHCARE FRANCE/HOPITAL AMERICAIN/GRADES ESEA NOUVELLE-AQUITAINE/@</t>
  </si>
  <si>
    <t>MAILIZ/DEDALUS HEALTHCARE FRANCE/GCS SARA</t>
  </si>
  <si>
    <t>ssa.mssante.fr/sage-femme.mssante.fr/pro.mssante.fr/medistory.mssante.fr/medecin.mssante.fr/lifen.mssante.fr/interop-mssante.apicrypt.org/infirmier.mssante.fr/hospiville.mssante.fr/hopital-landerneau.mssante.fr/gh-saintesangely.mssante.fr/ghbs.mssante.fr/ch-wissembourg.mssante.fr/chu-tours.mssante.fr/chu-rennes.mssante.fr/chu-nantes.mssante.fr/chu-martinique.mssante.fr/chu-brest.mssante.fr/ch-saintonge.mssante.fr/chirurgien-dentiste.mssante.fr/ch-cornouaille.mssante.fr/ch-centre-bretagne.mssante.fr/chba.mssante.fr/cgm.mssante.fr/bretagne.mssante.fr/aura.mssante.fr/aub.mssante.fr/aphp.mssante.fr/#</t>
  </si>
  <si>
    <t>SSA/LIFEN/SAS MAPUI LABS/CH F. GRALL/GHBS - HOPITAL DU SCORFF/CHI DE LA LAUTER/CHRU DE TOURS/CHRU DE RENNES/CHU DE NANTES/CHRU DE NANCY/CHU BREST/CH SAINT CALAIS/MAILIZ/CH CENTRE BRETAGNE/CH BRETAGNE ATLANTIQUE/#/GCS ESANTE BRETAGNE/GCS SARA/AUB SANTE/DEDALUS HEALTHCARE FRANCE/@</t>
  </si>
  <si>
    <t>sage-femme.oc.mssante.fr/pro.oc.mssante.fr/pro.mssante.fr/pharmacien.mssante.fr/medecin.oc.mssante.fr/medecin.mssante.fr/medecin.mp.mssante.fr/lifen.mssante.fr/interop-mssante.apicrypt.org/infirmier.oc.mssante.fr/infirmier.mssante.fr/chu-toulouse.mssante.fr/chorus.mssante.fr/ch-lavelanet.mssante.fr/ch-larochelle.mssante.fr/chi-val-ariege.mssante.fr/chirurgien-dentiste.oc.mssante.fr/cgm.mssante.fr/bioserveur.mssante.fr/bioserveur.mp.mssante.fr/aura.mssante.fr/aphp.mssante.fr/#</t>
  </si>
  <si>
    <t>LIFEN/MAILIZ/GH DE LA ROCHELLE-RE-AUNIS/#/MIPIH/GCS SARA/DEDALUS HEALTHCARE FRANCE/@</t>
  </si>
  <si>
    <t>sage-femme.mssante.fr/pro.mssante.fr/na.mssante.fr/medecin.mssante.fr/medecin.mp.mssante.fr/lifen.mssante.fr/interop-mssante.apicrypt.org/infirmier.mssante.fr/enovacom.mssante.fr/chu-bordeaux.mssante.fr/ch-sudgironde.mssante.fr/ch-libourne.mssante.fr/cgm.mssante.fr/aura.mssante.fr/aquitaine.mssante.fr</t>
  </si>
  <si>
    <t>LIFEN/MAILIZ/ENOVACOM/CHU HOPITAUX DE BORDEAUX/MIPIH/CH DE LIBOURNE/#/GCS SARA/GRADES ESEA NOUVELLE-AQUITAINE</t>
  </si>
  <si>
    <t>GRADES ESEA NOUVELLE-AQUITAINE/LIFEN/MAILIZ/GH NORD VIENNE/CHU DE POITIERS/CH HENRI LABORIT/#/GCS SARA</t>
  </si>
  <si>
    <t>GRADES ESEA NOUVELLE-AQUITAINE/LIFEN/CHU DE LIMOGES/GIP SILPC/MAILIZ/#/GCS SARA</t>
  </si>
  <si>
    <t>MAILIZ/GRADES ESEA NOUVELLE-AQUITAINE/GIP SILPC/#</t>
  </si>
  <si>
    <t>pro.mssante.fr/medecin.mssante.fr/interop-mssante.apicrypt.org/infirmier.mssante.fr/ght-unyon.mssante.fr/epsve.mssante.fr/ch-sens.mssante.fr/aura.mssante.fr</t>
  </si>
  <si>
    <t>#/MAILIZ/GCS E-SANTE BOURGOGNE/EPSVE/CH SENS/GCS SARA</t>
  </si>
  <si>
    <t>LIFEN/HOPITAUX PEDIATRIQUES DE NICE CHU LENVAL/GH PARIS SITE SAINT JOSEPH/GH SUD ILE DE FRANCE/HOPITAL FONDATION A DE ROTHSCHILD/CH DE VIENNE/CHU DE NICE/CHRU DE NANCY/CH DE MAYOTTE/CH LE MANS/GCS E-SANTE ARCHIPEL (opérateur de test)/MAILIZ/MIPIH/CH DE LA DRACENIE/CH DE CANNES/CH DES ESCARTONS DE BRIANCON/#/CENTRE ANTOINE LACASSAGNE/GCS SARA/DEDALUS HEALTHCARE FRANCE/ENOVACOM/@</t>
  </si>
  <si>
    <t>LIFEN/MAILIZ/CH DEPARTEMENTAL VENDEE/GHBS - HOPITAL DU SCORFF/CH VITRE/GRADES ESEA NOUVELLE-AQUITAINE/CHI DES ALPES DU SUD/DEDALUS HEALTHCARE FRANCE/CHI DU PAYS DE COGNAC/CH BRETAGNE ATLANTIQUE/CH D'ANGOULEME/#/GCS SARA/@</t>
  </si>
  <si>
    <t>pro.mssante.fr/medecin.mssante.fr/lifen.mssante.fr/infirmier.mssante.fr/hospiville.mssante.fr/esantepdl.mssante.fr/epsm-sarthe.mssante.fr/ch-saintcalais.mssante.fr/ch-cholet.mssante.fr/cgm.mssante.fr/aura.mssante.fr</t>
  </si>
  <si>
    <t>LIFEN/MAILIZ/SAS MAPUI LABS/GCS E-SANTE PAYS DE LA LOIRE/EPSM DE LA SARTHE/CH DE CHATEAUDUN/CH DE CHOLET/#/GCS SARA</t>
  </si>
  <si>
    <t>LIFEN/MAILIZ/EPSM DE LA SARTHE/CHU BESANCON/MIPIH/#/GCS SARA</t>
  </si>
  <si>
    <t>sage-femme.mssante.fr/pro.mssante.fr/polycliniquepoitiers.mssante.fr/pharmacien.mssante.fr/pc.mssante.fr/na.mssante.fr/msa.mssante.fr/medecin.oc.mssante.fr/medecin.mssante.fr/medecin.mp.mssante.fr/masseur-kinesitherapeute.mssante.fr/lifen.mssante.fr/interop-mssante.apicrypt.org/infirmier.mssante.fr/ght-novo.mssante.fr/gh-saintesangely.mssante.fr/ghnv.mssante.fr/fpv.mssante.fr/chu-tours.mssante.fr/chu-poitiers.mssante.fr/chu-nice.mssante.fr/chu-nantes.mssante.fr/chu-martinique.mssante.fr/chu-limoges.mssante.fr/chu-bordeaux.mssante.fr/ch-saumur.mssante.fr/ch-saintonge.mssante.fr/chr-orleans.mssante.fr/ch-ouestguyane.mssante.fr/chmayotte.mssante.fr/ch-libourne.mssante.fr/ch-larochelle.mssante.fr/ch-laferte-bernard.mssante.fr/chirurgien-dentiste.mssante.fr/ch-dax.mssante.fr/ch-cognac.mssante.fr/ch-angouleme.mssante.fr/cgm.mssante.fr/bretagne.mssante.fr/aura.mssante.fr/aphp.mssante.fr/#</t>
  </si>
  <si>
    <t>POLYCLINIQUE DE POITIERS/GRADES ESEA NOUVELLE-AQUITAINE/MIPIH/LIFEN/CH RENE DUBOS/GH NORD VIENNE/ENOVACOM/CHRU DE TOURS/CHU DE POITIERS/CHU DE NICE/CHU DE NANTES/CHRU DE NANCY/CHU DE LIMOGES/CHU HOPITAUX DE BORDEAUX/CH DE SAUMUR/CH SAINT CALAIS/CH REGIONAL D'ORLEANS/CH FRANCK-JOLY/CH DE MAYOTTE/CH DE LIBOURNE/GH DE LA ROCHELLE-RE-AUNIS/CH LA FERTE BERNARD/MAILIZ/CH DAX/CHI DU PAYS DE COGNAC/CH D'ANGOULEME/#/GCS ESANTE BRETAGNE/GCS SARA/DEDALUS HEALTHCARE FRANCE/@</t>
  </si>
  <si>
    <t>ramsaygds.mssante.fr/pro.mssante.fr/pharmacien.mssante.fr/pc.mssante.fr/na.mssante.fr/medecin.mssante.fr/lifen.mssante.fr/interop-mssante.apicrypt.org/ght85.mssante.fr/ghbs.mssante.fr/croix-rouge.mssante.fr/clinique-mail.mssante.fr/clinique-atlantique.mssante.fr/chu-tours.mssante.fr/chu-poitiers.mssante.fr/ch-rochefort.mssante.fr/ch-larochelle.mssante.fr/ch-angouleme.mssante.fr/cgm.mssante.fr/aphp.mssante.fr</t>
  </si>
  <si>
    <t>COMPAGNIE GENERALE DE SANTE/GRADES ESEA NOUVELLE-AQUITAINE/MAILIZ/LIFEN/CH DEPARTEMENTAL VENDEE/GHBS - HOPITAL DU SCORFF/MIPIH/CHRU DE TOURS/CHU DE POITIERS/CH DE ROCHEFORT/GH DE LA ROCHELLE-RE-AUNIS/CH D'ANGOULEME/#/DEDALUS HEALTHCARE FRANCE</t>
  </si>
  <si>
    <t>medecin.mssante.fr/fondationalia.aura.mssante.fr/aura.mssante.fr/#</t>
  </si>
  <si>
    <t>medecin.mssante.fr/fpv.mssante.fr/aura.mssante.fr</t>
  </si>
  <si>
    <t>GIE VIVALTO SANTE SERVICE PARTAGES/LIFEN/MAILIZ/CH F. GRALL/CH DES PAYS DE MORLAIX/DEDALUS HEALTHCARE FRANCE/CH CENTRE BRETAGNE/#/GCS ESANTE BRETAGNE/AUB SANTE</t>
  </si>
  <si>
    <t>pro.mssante.fr/lifen.mssante.fr/interop-mssante.apicrypt.org/infirmier.mssante.fr/croix-rouge.mssante.fr/cmcr-massues.aura.mssante.fr/ch-vienne.mssante.fr/chu-rennes.mssante.fr/aura.mssante.fr</t>
  </si>
  <si>
    <t>LIFEN/#/MAILIZ/MIPIH/CH DE VIENNE/CHRU DE RENNES/GCS SARA</t>
  </si>
  <si>
    <t>vivalto-sante.mssante.fr/pro.mssante.fr/medecin.mssante.fr/masseur-kinesitherapeute.mssante.fr/lifen.mssante.fr/interop-mssante.apicrypt.org/infirmier.mssante.fr/dracy.mssante.fr/dlf.mssante.fr/cgm.mssante.fr/aura.mssante.fr</t>
  </si>
  <si>
    <t>GIE VIVALTO SANTE SERVICE PARTAGES/LIFEN/MAILIZ/GIP GRADES BFC/WRAPTOR LABORATORIES/#/GCS SARA</t>
  </si>
  <si>
    <t>pro.mssante.fr/paca.mssante.fr/lifen.mssante.fr/korian.mssante.fr/inicea.mssante.fr/ch-briancon.mssante.fr/aura.mssante.fr</t>
  </si>
  <si>
    <t>MAILIZ/LIFEN/MIPIH/ENOVACOM/CH DES ESCARTONS DE BRIANCON/GCS SARA</t>
  </si>
  <si>
    <t>MAILIZ/GRADES ESEA NOUVELLE-AQUITAINE/#/CHU DE LIMOGES</t>
  </si>
  <si>
    <t>LIFEN/MAILIZ/DEDALUS HEALTHCARE FRANCE</t>
  </si>
  <si>
    <t>CH EURE SEINE/MAILIZ/CENTRE PSYCHOTHERAPIQUE DE L'AIN/MIPIH/#/GCS SARA</t>
  </si>
  <si>
    <t>MAILIZ/LIFEN/#/@</t>
  </si>
  <si>
    <t>infirmier.mssante.fr/fedapajh63.aura.mssante.fr/aura.mssante.fr</t>
  </si>
  <si>
    <t>COMPAGNIE GENERALE DE SANTE/MAILIZ/GIP GRADES BFC/CHU BESANCON/#</t>
  </si>
  <si>
    <t>LIFEN/ENOVACOM/GCS E-SANTE ARCHIPEL (opérateur de test)/GCS E-SANTE ARCHIPEL</t>
  </si>
  <si>
    <t>LIFEN/ASSOCIATION ECHO/CHU DE NANTES/#</t>
  </si>
  <si>
    <t>MAILIZ/#/@</t>
  </si>
  <si>
    <t>unapei60.mssante.fr/orthophoniste.mssante.fr/meuse.mssante.fr/lna-sante.mssante.fr/lifen.mssante.fr/hlrs-villiers.mssante.fr/ch-compiegnenoyon.mssante.fr</t>
  </si>
  <si>
    <t>MAILIZ/GRADES PULSY/LIFEN/MIPIH/CHI DE COMPIEGNE-NOYON</t>
  </si>
  <si>
    <t>GRADES ESEA NOUVELLE-AQUITAINE/MAILIZ/#/GIP SILPC</t>
  </si>
  <si>
    <t>MIPIH/LIFEN/#</t>
  </si>
  <si>
    <t>GRADES ESEA NOUVELLE-AQUITAINE/LIFEN/#</t>
  </si>
  <si>
    <t>LIFEN/MAILIZ/GHBS - HOPITAL DU SCORFF/GHBS/#</t>
  </si>
  <si>
    <t>LIFEN/MAILIZ/CHU BESANCON/CH D'ERSTEIN/MIPIH/#/GCS ESANTE BRETAGNE/GCS SARA</t>
  </si>
  <si>
    <t>LIFEN/MAILIZ/GCS E-SANTE PAYS DE LA LOIRE/EPS BARTHELEMY DURAND/#/GCS SARA</t>
  </si>
  <si>
    <t>pro.mssante.fr/pharmacien.mssante.fr/medecin.mssante.fr/interop-mssante.apicrypt.org/infirmier.mssante.fr/hcs-sante.mssante.fr/ch-sainte-marie.mssante.fr/cgm.mssante.fr/aura.mssante.fr</t>
  </si>
  <si>
    <t>MAILIZ/DEDALUS HEALTHCARE FRANCE/MIPIH/#/GCS SARA</t>
  </si>
  <si>
    <t>LIFEN/MIPIH/MAILIZ/EPSVE/DEDALUS HEALTHCARE FRANCE/CHU DE ROUEN/#/GCS SARA</t>
  </si>
  <si>
    <t>LIFEN/MAILIZ/CH DE CHOLET/#/GCS SARA/ENOVACOM</t>
  </si>
  <si>
    <t>LIFEN/MIPIH/MAILIZ/CH BRETAGNE ATLANTIQUE/#/GCS ESANTE BRETAGNE/DEDALUS HEALTHCARE FRANCE</t>
  </si>
  <si>
    <t>medecin.mssante.fr/masseur-kinesitherapeute.mssante.fr/lifen.mssante.fr/interop-mssante.apicrypt.org/infirmier.oc.mssante.fr/infirmier.mssante.fr/ghbs.mssante.fr/epsm-quimper.mssante.fr/cgm.mssante.fr/bretagne.mssante.fr/aura.mssante.fr</t>
  </si>
  <si>
    <t>LIFEN/MIPIH/MAILIZ/GHBS - HOPITAL DU SCORFF/CH ETIENNE COURMELEN/#/GCS ESANTE BRETAGNE/GCS SARA</t>
  </si>
  <si>
    <t>LIFEN/MAILIZ/GHBS - HOPITAL DU SCORFF/ENOVACOM/CHS DE MONTFAVET/CH CHARCOT/GHBS/#/GCS ESANTE BRETAGNE</t>
  </si>
  <si>
    <t>pro.mssante.fr/pharmacien.mssante.fr/medecin.mssante.fr/lifen.mssante.fr/infirmier.mssante.fr/chu-nantes.mssante.fr/cgm.mssante.fr/aura.mssante.fr</t>
  </si>
  <si>
    <t>LIFEN/MAILIZ/CHU DE NANTES/#/GCS SARA</t>
  </si>
  <si>
    <t>oi.mssante.fr/lifen.mssante.fr/infirmier.mssante.fr/guadeloupe.mssante.fr/ght974.mssante.fr/chu-tours.mssante.fr/chu-limoges.mssante.fr/chu-dijon.mssante.fr/ch-ploermel.mssante.fr/chmayotte.mssante.fr/ch-marchant.mssante.fr/ch-jonzac.mssante.fr/ch-claudel.mssante.fr/#</t>
  </si>
  <si>
    <t>GCS TESIS/LIFEN/MAILIZ/GCS E-SANTE ARCHIPEL (opérateur de test)/CHRU DE TOURS/CHU DE LIMOGES/DEDALUS HEALTHCARE FRANCE/CH BRETAGNE ATLANTIQUE/CH DE MAYOTTE/MIPIH/CH SAINT CALAIS/CH CAMILLE CLAUDEL/@</t>
  </si>
  <si>
    <t>medecin.mssante.fr/ghu-paris.mssante.fr/eps-rogerprevot.mssante.fr/cos.mssante.fr/ch-cholet.mssante.fr/aura.mssante.fr</t>
  </si>
  <si>
    <t>MAILIZ/ENOVACOM/DEDALUS HEALTHCARE FRANCE/CENTRE MEDECINE PHYSIQUE ET READAPT BOBIGNY/CH DE CHOLET/GCS SARA</t>
  </si>
  <si>
    <t>MAILIZ/FONDATION JOHN BOST/#/GRADES ESEA NOUVELLE-AQUITAINE</t>
  </si>
  <si>
    <t>MAILIZ/LIFEN/#/GCS E-SANTE PAYS DE LA LOIRE/CHU DE NANTES/GCS SARA</t>
  </si>
  <si>
    <t>ADISTA/COMPAGNIE GENERALE DE SANTE/LIFEN/MAILIZ/CHRU DE RENNES/CH BRETAGNE ATLANTIQUE/#/DEDALUS HEALTHCARE FRANCE/@</t>
  </si>
  <si>
    <t>COMPAGNIE GENERALE DE SANTE/MIPIH/#/MAILIZ/ENOVACOM/GCS E-SANTE BOURGOGNE</t>
  </si>
  <si>
    <t>GIE VIVALTO SANTE SERVICE PARTAGES/GRADES ESEA NOUVELLE-AQUITAINE/LIFEN/#/MAILIZ/WRAPTOR LABORATORIES</t>
  </si>
  <si>
    <t>GRADES ESEA NOUVELLE-AQUITAINE/LIFEN/MAILIZ/FONDATION HOPALE/CHRU DE NANCY/CHU AMIENS PICARDIE/#/GCS SARA</t>
  </si>
  <si>
    <t>technicien-laboratoire.oc.mssante.fr/ssa.mssante.fr/sage-femme.mssante.fr/reseaurespir-martinique.mssante.fr/ramsaygds.mssante.fr/pro.oc.mssante.fr/pro.mssante.fr/pharmacien.oc.mssante.fr/pharmacien.mssante.fr/pc.mssante.fr/paliped.mssante.fr/oi.mssante.fr/na.mssante.fr/medecin.oc.mssante.fr/medecin.mssante.fr/medecin.mp.mssante.fr/masseur-kinesitherapeute.mssante.fr/lifen.mssante.fr/interop-mssante.apicrypt.org/infirmier.mssante.fr/hnfc.mssante.fr/guadeloupe.mssante.fr/ghbs.mssante.fr/esante-bfc.mssante.fr/efs.mssante.fr/cvl.mssante.fr/ch-vienne.mssante.fr/chu-rouen.mssante.fr/chu-poitiers.mssante.fr/chu-montpellier.mssante.fr/chu-martinique.mssante.fr/chu-limoges.mssante.fr/chu-bordeaux.mssante.fr/chu-besancon.mssante.fr/chu-amiens.mssante.fr/ch-montlucon.mssante.fr/ch-mdm.mssante.fr/ch-libourne.mssante.fr/ch-lemans.mssante.fr/ch-colmar.mssante.fr/ch-chartres.mssante.fr/ch-briancon.mssante.fr/chba.mssante.fr/ch-arles.mssante.fr/ch-albi.mssante.fr/ch3ilets.mssante.fr/cgm.mssante.fr/bretagne.mssante.fr/aurapc.mssante.fr/aura.mssante.fr/ast67.mssante.fr/aquitaine.mssante.fr/alsmt.mssante.fr/#</t>
  </si>
  <si>
    <t>SSA/COMPAGNIE GENERALE DE SANTE/GCS TESIS/LIFEN/MAILIZ/HOPITAL NORD FRANCHE COMTE/GCS E-SANTE ARCHIPEL (opérateur de test)/GHBS - HOPITAL DU SCORFF/GIP GRADES BFC/EFS/WRAPTOR LABORATORIES/CH DE VIENNE/CHU DE ROUEN/CHU DE POITIERS/CHU DE LIMOGES/CHU HOPITAUX DE BORDEAUX/CHU BESANCON/CHU AMIENS PICARDIE/CENTRE HOSPITALIER MONTLUCON NERIS/CH DE MONT DE MARSAN/CH DE LIBOURNE/CH LE MANS/HOPITAUX CIVILS DE COLMAR/CH DE CHARTRES/CH DES ESCARTONS DE BRIANCON/CH BRETAGNE ATLANTIQUE/CHRU DE NANCY/#/GCS ESANTE BRETAGNE/MIPIH/GCS SARA/ENOVACOM/GRADES ESEA NOUVELLE-AQUITAINE/DEDALUS HEALTHCARE FRANCE/@</t>
  </si>
  <si>
    <t>LIFEN/MAILIZ/#/CRLCC GEORGES-FRANCOIS LECLERC/GCS SARA/GIP GRADES BFC</t>
  </si>
  <si>
    <t>LIFEN/MAILIZ/SAS MAPUI LABS/EPS BARTHELEMY DURAND/GH PAUL GUIRAUD/MIPIH/#/@</t>
  </si>
  <si>
    <t>LIFEN/MAILIZ/DEDALUS HEALTHCARE FRANCE/CHU DE REIMS/CHI DE COMPIEGNE-NOYON/#/GCS SARA</t>
  </si>
  <si>
    <t>ETABLISSEMENT THERAPEUTIQUE ADO/MAILIZ/DEDALUS HEALTHCARE FRANCE/#</t>
  </si>
  <si>
    <t>pro.mssante.fr/medecin.mssante.fr/lifen.mssante.fr/infirmier.mssante.fr/hopitaux-plaisir.mssante.fr/ghu-paris.mssante.fr/epsve.mssante.fr/epsm-sarthe.mssante.fr/eps-etampes.mssante.fr/ch-dax.mssante.fr/cgm.mssante.fr/aura.mssante.fr/#</t>
  </si>
  <si>
    <t>LIFEN/MAILIZ/CH DE PLAISIR/ENOVACOM/EPSVE/EPSM DE LA SARTHE/EPS BARTHELEMY DURAND/CH DAX/#/GCS SARA/@</t>
  </si>
  <si>
    <t>GRADES ESEA NOUVELLE-AQUITAINE/LIFEN/MIPIH/MAILIZ/#</t>
  </si>
  <si>
    <t>LIFEN/DEDALUS HEALTHCARE FRANCE/MAILIZ/CENTRE REGIONAL FRANCOIS BACLESSE/GCS SARA</t>
  </si>
  <si>
    <t>MAILIZ/MIPIH/DEDALUS HEALTHCARE FRANCE/C.H. GUILLAUME REGNIER/CH DE CHOLET/GCS SARA</t>
  </si>
  <si>
    <t>LIFEN/MAILIZ/#/GCS SARA/MIPIH/@</t>
  </si>
  <si>
    <t>SSA/LIFEN/#/MAILIZ/FONDATION BON SAUVEUR/GCS SARA/@</t>
  </si>
  <si>
    <t>pro.mssante.fr/pharmacien.mssante.fr/na.mssante.fr/mspb.mssante.fr/medecin.mssante.fr/lifen.mssante.fr/interop-mssante.apicrypt.org/chu-limoges.mssante.fr/cgm.mssante.fr/aura.mssante.fr/aquitaine.mssante.fr</t>
  </si>
  <si>
    <t>MSP BORDEAUX BAGATELLE/MAILIZ/LIFEN/CHU DE LIMOGES/#/GCS SARA/GRADES ESEA NOUVELLE-AQUITAINE</t>
  </si>
  <si>
    <t>pro.mssante.fr/masseur-kinesitherapeute.mssante.fr/infirmier.mssante.fr/aura.mssante.fr</t>
  </si>
  <si>
    <t>ssa.mssante.fr/ramsaygds.mssante.fr/pro.mssante.fr/medecin.mssante.fr/lifen.mssante.fr/invalides.mssante.fr/interop-mssante.apicrypt.org/infirmier.mssante.fr/imm.mssante.fr/hpsj.mssante.fr/ghpsj.mssante.fr/for.mssante.fr/chirurgien-dentiste.mssante.fr/ch-compiegnenoyon.mssante.fr/ch-cannes.mssante.fr/cgm.mssante.fr/aura.mssante.fr/aphp.mssante.fr/#</t>
  </si>
  <si>
    <t>SSA/COMPAGNIE GENERALE DE SANTE/LIFEN/ENOVACOM/INSTITUT MUTUALISTE MONTSOURIS/GH PARIS SITE SAINT JOSEPH/HOPITAL FONDATION A DE ROTHSCHILD/MAILIZ/CHI DE COMPIEGNE-NOYON/CH DE CANNES/#/GCS SARA/DEDALUS HEALTHCARE FRANCE/@</t>
  </si>
  <si>
    <t>medecin.mssante.fr/masseur-kinesitherapeute.mssante.fr/lifen.mssante.fr/fsef.mssante.fr/chirurgien-dentiste.mssante.fr/cgm.mssante.fr/aura.mssante.fr/#</t>
  </si>
  <si>
    <t>LIFEN/FSEF/MAILIZ/#/GCS SARA/@</t>
  </si>
  <si>
    <t>solidarite.fvdp.mssante.fr/pro.mssante.fr/orthophoniste.mssante.fr/medecin.mssante.fr/mdr.fvdp.mssante.fr/lifen.mssante.fr/interop-mssante.apicrypt.org/infirmier.mssante.fr/grand-est.mssante.fr/ch-jury.mssante.fr/cgm.mssante.fr/aura.mssante.fr/#</t>
  </si>
  <si>
    <t>FONDATION VINCENT DE PAUL/LIFEN/MAILIZ/GRADES PULSY/CH DE JURY/#/GCS SARA/@</t>
  </si>
  <si>
    <t>paca.mssante.fr/medecin.mssante.fr/lifen.mssante.fr/cgm.mssante.fr/#</t>
  </si>
  <si>
    <t>MIPIH/MAILIZ/LIFEN/#/@</t>
  </si>
  <si>
    <t>MAILIZ/LIFEN/ENOVACOM/GCS CLINIQUE CHIRURGICALE LIBOURNAIS/CH DE LIBOURNE/#</t>
  </si>
  <si>
    <t>MAILIZ/LIFEN/GHBS - HOPITAL DU SCORFF/CHRU DE RENNES/GHBS/#</t>
  </si>
  <si>
    <t>#/MAILIZ/DEDALUS HEALTHCARE FRANCE/GCS SARA</t>
  </si>
  <si>
    <t>DEDALUS HEALTHCARE FRANCE/GCS SARA</t>
  </si>
  <si>
    <t>ADISTA/COMPAGNIE GENERALE DE SANTE/#/MAILIZ/DEDALUS HEALTHCARE FRANCE</t>
  </si>
  <si>
    <t>lifen.mssante.fr/infirmier.mssante.fr/clinicadour.mssante.fr</t>
  </si>
  <si>
    <t>MAILIZ/CENTRE MEDECINE PHYSIQUE ET READAPT BOBIGNY/DEDALUS HEALTHCARE FRANCE</t>
  </si>
  <si>
    <t>poledesanteduvilleneuvois.mssante.fr/na.mssante.fr/medecin.mssante.fr/lifen.mssante.fr/chu-nice.mssante.fr</t>
  </si>
  <si>
    <t>CH VILLENEUVE -POLE SANTE VILLENEUVOIS/GRADES ESEA NOUVELLE-AQUITAINE/MAILIZ/LIFEN/CHU DE NICE</t>
  </si>
  <si>
    <t>pro.mssante.fr/medecin.mssante.fr/groupeclinipole.mssante.fr/chu-nimes.mssante.fr/aura.mssante.fr</t>
  </si>
  <si>
    <t>MAILIZ/MIPIH/DEDALUS HEALTHCARE FRANCE/GCS SARA</t>
  </si>
  <si>
    <t>DEDALUS HEALTHCARE FRANCE/#</t>
  </si>
  <si>
    <t>MIPIH/LIFEN/MAILIZ/CH RENE DUBOS/GHBS - HOPITAL DU SCORFF/EPSVE/CH DE SAINT DENIS/CH DE CHATEAUDUN/CHI DES ALPES DU SUD/#/GCS SARA/DEDALUS HEALTHCARE FRANCE/HOPITAL AMERICAIN/@</t>
  </si>
  <si>
    <t>sage-femme.mssante.fr/pro.mssante.fr/medecin.oc.mssante.fr/medecin.mssante.fr/masseur-kinesitherapeute.mssante.fr/lifen.mssante.fr/interop-mssante.apicrypt.org/infirmier.mssante.fr/ihfb.mssante.fr/ghu-paris.mssante.fr/ght-gpne.mssante.fr/chu-montpellier.mssante.fr/chu-limoges.mssante.fr/chirurgien-dentiste.mssante.fr/ch-clermont.mssante.fr/cgm.mssante.fr/aura.mssante.fr/aphp.mssante.fr/#</t>
  </si>
  <si>
    <t>LIFEN/INSTITUT HOSPITALIER FRANCO-BRITANIQUE/ENOVACOM/GHI LE RAINCY MONTFERMEIL/CHU DE LIMOGES/MAILIZ/MIPIH/#/GCS SARA/DEDALUS HEALTHCARE FRANCE/@</t>
  </si>
  <si>
    <t>pro.mssante.fr/lifen.mssante.fr/infirmier.mssante.fr/ghc91.mssante.fr</t>
  </si>
  <si>
    <t>vivalto-sante.mssante.fr/ssa.mssante.fr/sage-femme.mssante.fr/pro.mssante.fr/pharmacien.mssante.fr/medecin.oc.mssante.fr/medecin.mssante.fr/masseur-kinesitherapeute.mssante.fr/lifen.mssante.fr/interop-mssante.apicrypt.org/infirmier.mssante.fr/imm.mssante.fr/hpsj.mssante.fr/hnfc.mssante.fr/ghu-paris.mssante.fr/ght-novo.mssante.fr/ghsif.mssante.fr/ghpsj.mssante.fr/chu-poitiers.mssante.fr/chu-martinique.mssante.fr/ch-ploermel.mssante.fr/chirurgien-dentiste.mssante.fr/chblois.mssante.fr/cgm.mssante.fr/aura.mssante.fr/aphp.mssante.fr/#</t>
  </si>
  <si>
    <t>GIE VIVALTO SANTE SERVICE PARTAGES/SSA/MIPIH/LIFEN/INSTITUT MUTUALISTE MONTSOURIS/HOPITAL NORD FRANCHE COMTE/ENOVACOM/CH RENE DUBOS/GH SUD ILE DE FRANCE/GH PARIS SITE SAINT JOSEPH/CHU DE POITIERS/CHRU DE NANCY/CH BRETAGNE ATLANTIQUE/MAILIZ/CH DE BLOIS/#/GCS SARA/DEDALUS HEALTHCARE FRANCE/@</t>
  </si>
  <si>
    <t>unapei60.mssante.fr/sage-femme.mssante.fr/ramsaygds.mssante.fr/pro.mssante.fr/pharmacien.mssante.fr/medecin.mssante.fr/masseur-kinesitherapeute.mssante.fr/lifen.mssante.fr/interop-mssante.apicrypt.org/infirmier.mssante.fr/hnfc.mssante.fr/ghu-paris.mssante.fr/ghpso.mssante.fr/chu-besancon.mssante.fr/chu-amiens.mssante.fr/ch-stamand.mssante.fr/ch-compiegnenoyon.mssante.fr/ch-clermont.mssante.fr/cgm.mssante.fr/aura.mssante.fr/#</t>
  </si>
  <si>
    <t>COMPAGNIE GENERALE DE SANTE/LIFEN/MAILIZ/HOPITAL NORD FRANCHE COMTE/ENOVACOM/CHU BESANCON/CHU AMIENS PICARDIE/CH SAINT CALAIS/CHI DE COMPIEGNE-NOYON/MIPIH/#/GCS SARA/@</t>
  </si>
  <si>
    <t>sinoue.mssante.fr/pro.mssante.fr/pharmacien.mssante.fr/oi.mssante.fr/medipath.mssante.fr/medecin.mssante.fr/masseur-kinesitherapeute.mssante.fr/lifen.mssante.fr/interop-mssante.apicrypt.org/infirmier.mssante.fr/hopitaux-plaisir.mssante.fr/ghu-paris.mssante.fr/ghpsj.mssante.fr/epsve.mssante.fr/epsm-al.mssante.fr/eps-etampes.mssante.fr/cliniqueansecolas.mssante.fr/chu-martinique.mssante.fr/chu-brest.mssante.fr/chr-orleans.mssante.fr/chirurgien-dentiste.mssante.fr/chicreteil.mssante.fr/ch-guillaumeregnier.mssante.fr/ch-dreux.mssante.fr/ch-cholet.mssante.fr/cgm.mssante.fr/bretagne.mssante.fr/aura.mssante.fr/aphp.mssante.fr</t>
  </si>
  <si>
    <t>GCS TESIS/MIPIH/LIFEN/CH DE PLAISIR/GH PARIS SITE SAINT JOSEPH/EPSVE/EPS BARTHELEMY DURAND/GCS SIS MARTINIQUE/CHRU DE NANCY/CHU BREST/CH REGIONAL D'ORLEANS/MAILIZ/CHI DE CRETEIL/C.H. GUILLAUME REGNIER/ENOVACOM/CH DE CHOLET/#/GCS ESANTE BRETAGNE/GCS SARA/DEDALUS HEALTHCARE FRANCE</t>
  </si>
  <si>
    <t>pro.mssante.fr/medecin.mssante.fr/lifen.mssante.fr/interop-mssante.apicrypt.org/infirmier.mssante.fr/ghsif.mssante.fr/ghm-lesportesdusud.aura.mssante.fr/chu-nice.mssante.fr/cgm.mssante.fr/aura.mssante.fr/#</t>
  </si>
  <si>
    <t>LIFEN/MAILIZ/GH SUD ILE DE FRANCE/CHU DE NICE/#/GCS SARA/@</t>
  </si>
  <si>
    <t>LIFEN/CH DEPARTEMENTAL VENDEE/GCS E-SANTE PAYS DE LA LOIRE/#</t>
  </si>
  <si>
    <t>ADISTA/COMPAGNIE GENERALE DE SANTE/LIFEN/ENOVACOM/CHU DE ROUEN/CHU DE NANTES/CH DE PERIGUEUX/MIPIH/MAILIZ/CH BRETAGNE ATLANTIQUE/#/GCS ESANTE BRETAGNE/GCS SARA/DEDALUS HEALTHCARE FRANCE/@</t>
  </si>
  <si>
    <t>sage-femme.mssante.fr/psychomotricien.oc.mssante.fr/pro.mssante.fr/pharmacien.mssante.fr/orthophoniste.mssante.fr/medecin.mssante.fr/lifen.mssante.fr/interop-mssante.apicrypt.org/infirmier.mssante.fr/imm.mssante.fr/hygieprevention.grand-est.mssante.fr/hpsj.mssante.fr/ghu-paris.mssante.fr/ghsif.mssante.fr/ghpsj.mssante.fr/ghef.mssante.fr/ghbs.mssante.fr/for.mssante.fr/expertis.mssante.fr/epsve.mssante.fr/chu-reims.mssante.fr/chu-dijon.mssante.fr/ch-ploermel.mssante.fr/chorus.mssante.fr/ch-laon.mssante.fr/chiv.mssante.fr/chirurgien-dentiste.mssante.fr/chicreteil.mssante.fr/chicas-gap.mssante.fr/ch-dole.mssante.fr/ch-compiegnenoyon.mssante.fr/cgm.mssante.fr/aura.mssante.fr/aphp.mssante.fr/#</t>
  </si>
  <si>
    <t>LIFEN/INSTITUT MUTUALISTE MONTSOURIS/ENOVACOM/GH SUD ILE DE FRANCE/GH PARIS SITE SAINT JOSEPH/GRAND HOPITAL DE L'EST FRANCILIEN/GHBS - HOPITAL DU SCORFF/HOPITAL FONDATION A DE ROTHSCHILD/MIPIH/EPSVE/CHU DE REIMS/CH BRETAGNE ATLANTIQUE/CHI DE VILLENEUVE ST GEORGES/MAILIZ/CHI DE CRETEIL/CHI DES ALPES DU SUD/CH LOUIS PASTEUR/CHI DE COMPIEGNE-NOYON/#/GCS SARA/DEDALUS HEALTHCARE FRANCE/@</t>
  </si>
  <si>
    <t>sage-femme.mssante.fr/pro.mssante.fr/pc.mssante.fr/orthophoniste.mssante.fr/na.mssante.fr/medecin.mssante.fr/masseur-kinesitherapeute.mssante.fr/lifen.mssante.fr/interop-mssante.apicrypt.org/infirmier.mssante.fr/ght-atlantique17.mssante.fr/gh-saintesangely.mssante.fr/ghnv.mssante.fr/croix-rouge.mssante.fr/chu-tours.mssante.fr/chu-poitiers.mssante.fr/chu-nantes.mssante.fr/chu-limoges.mssante.fr/chu-brest.mssante.fr/chu-bordeaux.mssante.fr/ch-stbrieuc.mssante.fr/ch-saumur.mssante.fr/ch-saintonge.mssante.fr/ch-rochefort.mssante.fr/ch-niort.mssante.fr/ch-larochelle.mssante.fr/chirurgien-dentiste.mssante.fr/ch-claudel.mssante.fr/ch-cholet.mssante.fr/chba.mssante.fr/ch-arles.mssante.fr/ch-angouleme.mssante.fr/cgm.mssante.fr/aura.mssante.fr/#</t>
  </si>
  <si>
    <t>LIFEN/GH NORD VIENNE/CHRU DE TOURS/CHU DE POITIERS/CHU DE NANTES/CHU DE LIMOGES/CHU BREST/CHU HOPITAUX DE BORDEAUX/DEDALUS HEALTHCARE FRANCE/CH DE SAUMUR/CH SAINT CALAIS/CH DE ROCHEFORT/GRADES ESEA NOUVELLE-AQUITAINE/GH DE LA ROCHELLE-RE-AUNIS/MAILIZ/CH CAMILLE CLAUDEL/CH DE CHOLET/CH BRETAGNE ATLANTIQUE/MIPIH/CH D'ANGOULEME/#/GCS SARA/@</t>
  </si>
  <si>
    <t>pro.mssante.fr/oi.mssante.fr/medecin.oc.mssante.fr/medecin.mssante.fr/lifen.mssante.fr/ght974.mssante.fr/chu-tours.mssante.fr/chu-rouen.mssante.fr/chu-rennes.mssante.fr/chu-nimes.mssante.fr/ch-lvo.mssante.fr/ch-cotentin.mssante.fr/ch-compiegnenoyon.mssante.fr/chba.mssante.fr/cgm.mssante.fr/aura.mssante.fr/aphp.mssante.fr</t>
  </si>
  <si>
    <t>GCS TESIS/MAILIZ/LIFEN/MIPIH/CHRU DE TOURS/CHU DE ROUEN/CHRU DE RENNES/CH DEPARTEMENTAL VENDEE/CH PUBLIC DU COTENTIN/CHI DE COMPIEGNE-NOYON/CH BRETAGNE ATLANTIQUE/#/GCS SARA/DEDALUS HEALTHCARE FRANCE</t>
  </si>
  <si>
    <t>MIPIH/GRADES ESEA NOUVELLE-AQUITAINE/LIFEN/INSTITUT MUTUALISTE MONTSOURIS/ENOVACOM/GH SUD ILE DE FRANCE/GH PARIS SITE SAINT JOSEPH/CH DES DEUX VALLEES/HOPITAL FONDATION A DE ROTHSCHILD/CHRU DE NANCY/CHI SUD ESSONNE DOURDAN-ETAMPES/CH REGIONAL D'ORLEANS/CH COURBEVOIE-NEUILLY-PUTEAUX/MAILIZ/CH DE CHOLET/#/GCS SARA/DEDALUS HEALTHCARE FRANCE/@</t>
  </si>
  <si>
    <t>pro.mssante.fr/pharmacien.mssante.fr/orthophoniste.mssante.fr/medecin.mssante.fr/lifen.mssante.fr/infirmier.mssante.fr/imm.mssante.fr/hospiville.mssante.fr/ghu-paris.mssante.fr/gh-paulguiraud.mssante.fr/epsve.mssante.fr/epsnf.mssante.fr/eps-etampes.mssante.fr/chirurgien-dentiste.mssante.fr/cgm.mssante.fr/aura.mssante.fr/#</t>
  </si>
  <si>
    <t>LIFEN/INSTITUT MUTUALISTE MONTSOURIS/SAS MAPUI LABS/GH PAUL GUIRAUD/EPSVE/ENOVACOM/EPS BARTHELEMY DURAND/MAILIZ/#/GCS SARA/@</t>
  </si>
  <si>
    <t>sage-femme.mssante.fr/ramsaygds.mssante.fr/pro.mssante.fr/medecin.mssante.fr/masseur-kinesitherapeute.mssante.fr/lifen.mssante.fr/lenord.mssante.fr/interop-mssante.apicrypt.org/infirmier.mssante.fr/ghbs.mssante.fr/clinique-mitterie.mssante.fr/chu-rouen.mssante.fr/ch-dreux.mssante.fr/ch-compiegnenoyon.mssante.fr/cgm.mssante.fr</t>
  </si>
  <si>
    <t>COMPAGNIE GENERALE DE SANTE/LIFEN/MIPIH/MAILIZ/GHBS - HOPITAL DU SCORFF/CHU DE ROUEN/ENOVACOM/CHI DE COMPIEGNE-NOYON/#</t>
  </si>
  <si>
    <t>LIFEN/MAILIZ/GH SELESTAT-OBERNAI (GHSO)/CHU BESANCON/ENOVACOM/HOPITAUX CIVILS DE COLMAR/GCS E-SANTE BOURGOGNE/CH CENTRE BRETAGNE/#/GCS SARA</t>
  </si>
  <si>
    <t>sage-femme.mssante.fr/orthophoniste.mssante.fr/lifen.mssante.fr/infirmier.mssante.fr/chu-reims.mssante.fr/chirurgien-dentiste.mssante.fr/ch-ghsa.mssante.fr/aura.mssante.fr</t>
  </si>
  <si>
    <t>LIFEN/MAILIZ/CHU DE REIMS/GCS SARA</t>
  </si>
  <si>
    <t>SSA/LIFEN/MAILIZ/INSTITUT MUTUALISTE MONTSOURIS/MIPIH/GH PARIS SITE SAINT JOSEPH/CHU DE NANTES/CHU HOPITAUX DE BORDEAUX/#/GCS SARA/@</t>
  </si>
  <si>
    <t>CENTRE JACQUES PARISOT BAINVILLE SUR MADON/DEDALUS HEALTHCARE FRANCE/LIFEN/CENTRE DE GERONTOLOGIE LES ABONDANCES/MIPIH/MAILIZ/GRADES PULSY/GH NORD VIENNE/GCS E-SANTE PAYS DE LA LOIRE/CHU DE POITIERS/GH DE LA ROCHELLE-RE-AUNIS/#/GCS ESANTE BRETAGNE/GCS SARA</t>
  </si>
  <si>
    <t>LIFEN/MAILIZ/DEDALUS HEALTHCARE FRANCE/#</t>
  </si>
  <si>
    <t>sage-femme.mssante.fr/pro.mssante.fr/pharmacien.mssante.fr/medecin.mssante.fr/lifen.mssante.fr/interop-mssante.apicrypt.org/infirmier.mssante.fr/ghpp.aura.mssante.fr/chu-montpellier.mssante.fr/ch-ghsa.mssante.fr/ch-arles.mssante.fr/ch-angouleme.mssante.fr/cgm.mssante.fr/bretagne.mssante.fr/aura.mssante.fr/ahsm.mssante.fr/#</t>
  </si>
  <si>
    <t>LIFEN/MAILIZ/CHU DE REIMS/MIPIH/CH D'ANGOULEME/#/GCS ESANTE BRETAGNE/GCS SARA/ASSOCIATION HOSPITALIERE SAINTE MARIE/@</t>
  </si>
  <si>
    <t>ramsaygds.mssante.fr/groupesos.mssante.fr/grand-est.mssante.fr/aura.mssante.fr</t>
  </si>
  <si>
    <t>COMPAGNIE GENERALE DE SANTE/ASSOCIATION GROUPE SOS SANTE/GRADES PULSY/GCS SARA</t>
  </si>
  <si>
    <t>MAILIZ/LIFEN/GH DIACONESSES - CROIX ST SIMON/#/GCS SARA</t>
  </si>
  <si>
    <t>sos-medecins.mssante.fr/santnet.mssante.fr/sage-femme.mssante.fr/ramsaygds.mssante.fr/pro.mssante.fr/pedicure-podologue.mssante.fr/orthophoniste.mssante.fr/medicall.mssante.fr/medecin.mssante.fr/lifen.mssante.fr/interop-mssante.apicrypt.org/infirmier.mssante.fr/ghsif.mssante.fr/ch-stdenis.mssante.fr/ch-ploermel.mssante.fr/chorus.mssante.fr/cgm.mssante.fr/bioserveur.mssante.fr/aura.mssante.fr/#</t>
  </si>
  <si>
    <t>DEDALUS HEALTHCARE FRANCE/COMPAGNIE GENERALE DE SANTE/MIPIH/LIFEN/MAILIZ/GH SUD ILE DE FRANCE/CH DE SAINT DENIS/CH BRETAGNE ATLANTIQUE/#/GCS SARA/@</t>
  </si>
  <si>
    <t>sage-femme.mssante.fr/pro.mssante.fr/pharmacien.mssante.fr/medecin.mssante.fr/masseur-kinesitherapeute.mssante.fr/lifen.mssante.fr/interop-mssante.apicrypt.org/infirmier.mssante.fr/hnfc.mssante.fr/groupesaintsauveur.mssante.fr/grand-est.mssante.fr/ghso.mssante.fr/ghrmsa.mssante.fr/ch-wissembourg.mssante.fr/chu-rouen.mssante.fr/chu-martinique.mssante.fr/chu-besancon.mssante.fr/ch-mulhouse.mssante.fr/ch-lemans.mssante.fr/chirurgien-dentiste.mssante.fr/ch-colmar.mssante.fr/ch-beziers.mssante.fr/cgm.mssante.fr/aura.mssante.fr/aural.mssante.fr/arfp.asso.mssante.fr</t>
  </si>
  <si>
    <t>LIFEN/HOPITAL NORD FRANCHE COMTE/GRADES PULSY/GH SELESTAT-OBERNAI (GHSO)/CHI DE LA LAUTER/CHU DE ROUEN/CHRU DE NANCY/CHU BESANCON/DEDALUS HEALTHCARE FRANCE/CH LE MANS/MAILIZ/HOPITAUX CIVILS DE COLMAR/CH DE BEZIERS/#/GCS SARA/AURAL/ASSOC READAPT ET FORMATION PROF</t>
  </si>
  <si>
    <t>pro.mssante.fr/oncogard.mssante.fr/medecin.oc.mssante.fr/medecin.mssante.fr/lifen.mssante.fr/aura.mssante.fr/3gsante.mssante.fr</t>
  </si>
  <si>
    <t>sage-femme.mssante.fr/medecin.mssante.fr/lifen.mssante.fr/aura.mssante.fr/arauco.mssante.fr</t>
  </si>
  <si>
    <t>MAILIZ/LIFEN/GCS SARA/ENOVACOM</t>
  </si>
  <si>
    <t>pole-sanitaire-cerdan.mssante.fr/medecin.mssante.fr/lna-sante.mssante.fr/lifen.mssante.fr/cgm.mssante.fr/aura.mssante.fr</t>
  </si>
  <si>
    <t>lifen.mssante.fr/had-hopital-prive-amberieu.mssante.fr/aura.mssante.fr</t>
  </si>
  <si>
    <t>LIFEN/#/MAILIZ/CH DE MAYOTTE/AURAL</t>
  </si>
  <si>
    <t>LIFEN/#/MAILIZ/ELSAN/MIPIH</t>
  </si>
  <si>
    <t>ramsaygds.mssante.fr/medecin.mssante.fr/masseur-kinesitherapeute.mssante.fr/lifen.mssante.fr/interop-mssante.apicrypt.org/infirmier.mssante.fr/aura.mssante.fr</t>
  </si>
  <si>
    <t>COMPAGNIE GENERALE DE SANTE/LIFEN/#/MAILIZ/GCS SARA</t>
  </si>
  <si>
    <t>LIFEN/#/MAILIZ/GH SELESTAT-OBERNAI (GHSO)/GCS SARA/DEDALUS HEALTHCARE FRANCE/@</t>
  </si>
  <si>
    <t>MAILIZ/MIPIH/DEDALUS HEALTHCARE FRANCE</t>
  </si>
  <si>
    <t>paca.mssante.fr/medecin.mssante.fr/lifen.mssante.fr/infirmier.mssante.fr/hadcs.mssante.fr/aura.mssante.fr</t>
  </si>
  <si>
    <t>medecin.mssante.fr/masseur-kinesitherapeute.mssante.fr/korian.mssante.fr/interop-mssante.apicrypt.org/inicea.mssante.fr/cgm.mssante.fr/aura.mssante.fr</t>
  </si>
  <si>
    <t>rifhop.mssante.fr/ramsaygds.mssante.fr/pro.mssante.fr/medecin.mssante.fr/m2a-ouest.mssante.fr/lifen.mssante.fr/lafocss.mssante.fr/inicea.mssante.fr/infirmier.mssante.fr/hpsj.mssante.fr/chu-poitiers.mssante.fr/aura.mssante.fr/#</t>
  </si>
  <si>
    <t>COMPAGNIE GENERALE DE SANTE/LIFEN/MIPIH/ENOVACOM/MAILIZ/GH PARIS SITE SAINT JOSEPH/CHU DE POITIERS/GCS SARA/@</t>
  </si>
  <si>
    <t>LIFEN/MAILIZ/SAS MAPUI LABS/HAD DE L'AVEN A ETEL/GHBS - HOPITAL DU SCORFF/GHBS/#/GCS ESANTE BRETAGNE/GCS SARA</t>
  </si>
  <si>
    <t>LIFEN/GCS ESANTE BRETAGNE/AUB SANTE/DEDALUS HEALTHCARE FRANCE</t>
  </si>
  <si>
    <t>POLYCLINIQUE DE POITIERS/LIFEN/MAILIZ/CH DE LIBOURNE/#/GCS SARA/GRADES ESEA NOUVELLE-AQUITAINE</t>
  </si>
  <si>
    <t>MAILIZ/DEDALUS HEALTHCARE FRANCE</t>
  </si>
  <si>
    <t>LIFEN/MAILIZ/MIPIH/#/GRADES ESEA NOUVELLE-AQUITAINE</t>
  </si>
  <si>
    <t>MAILIZ/LIFEN/MIPIH/CHR METZ-THIONVILLE/#</t>
  </si>
  <si>
    <t>LIFEN/MIPIH/#/DEDALUS HEALTHCARE FRANCE</t>
  </si>
  <si>
    <t>MAILIZ/LIFEN/GCS E-SANTE ARCHIPEL (opérateur de test)</t>
  </si>
  <si>
    <t>MIPIH/ENOVACOM/MAILIZ/#/@</t>
  </si>
  <si>
    <t>MIPIH/DEDALUS HEALTHCARE FRANCE</t>
  </si>
  <si>
    <t>MAILIZ/MIPIH/LIFEN/#</t>
  </si>
  <si>
    <t>SSA/MIPIH/MAILIZ/#/GCS SARA/@</t>
  </si>
  <si>
    <t>LIFEN/MAILIZ/CH RENE DUBOS/MIPIH/#/GCS SARA</t>
  </si>
  <si>
    <t>GRADES ESEA NOUVELLE-AQUITAINE/#/GCS SARA</t>
  </si>
  <si>
    <t>soinsetsante69.aura.mssante.fr/pro.mssante.fr/masseur-kinesitherapeute.mssante.fr/lifen.mssante.fr/infirmier.mssante.fr/chu-nice.mssante.fr/aura.mssante.fr</t>
  </si>
  <si>
    <t>pro.mssante.fr/medecin.mssante.fr/lifen.mssante.fr/interop-mssante.apicrypt.org/infirmier.mssante.fr/cgm.mssante.fr</t>
  </si>
  <si>
    <t>sage-femme.mssante.fr/pro.mssante.fr/orpea.mssante.fr/medecin.mssante.fr/masseur-kinesitherapeute.mssante.fr/lumen.aura.mssante.fr/lifen.mssante.fr/interop-mssante.apicrypt.org/infirmier.mssante.fr/ihope.aura.mssante.fr/ghpsj.mssante.fr/easycrypt.mssante.fr/ch-vienne.mssante.fr/chu-rennes.mssante.fr/chu-reims.mssante.fr/chu-montpellier.mssante.fr/chu-martinique.mssante.fr/chu-lyon.mssante.fr/chu-lyon.aura.mssante.fr/chu-limoges.mssante.fr/chu-dijon.mssante.fr/chu-besancon.mssante.fr/ch-stbrieuc.mssante.fr/ch-sens.mssante.fr/ch-lemans.mssante.fr/ch-labasseterre.mssante.fr/chirurgien-dentiste.mssante.fr/cgm.mssante.fr/aura.mssante.fr/#</t>
  </si>
  <si>
    <t>LIFEN/GH PARIS SITE SAINT JOSEPH/ENOVACOM/CH DE VIENNE/CHRU DE RENNES/CHU DE REIMS/MIPIH/CHRU DE NANCY/HOSPICES CIVILS DE LYON/CHU DE LIMOGES/CHU BESANCON/DEDALUS HEALTHCARE FRANCE/CH SENS/CH LE MANS/GCS E-SANTE ARCHIPEL (opérateur de test)/MAILIZ/#/GCS SARA/@</t>
  </si>
  <si>
    <t>ssa.mssante.fr/sage-femme.mssante.fr/pro.mssante.fr/medecin.mssante.fr/lifen.mssante.fr/interop-mssante.apicrypt.org/hia-desgenettes.ssa.mssante.fr/hia-begin.ssa.mssante.fr/chr-orleans.mssante.fr/#</t>
  </si>
  <si>
    <t>MAILIZ/LIFEN/#/SSA/CH REGIONAL D'ORLEANS/@</t>
  </si>
  <si>
    <t>ssa.mssante.fr/medecin.mssante.fr/lifen.mssante.fr/hia-desgenettes.ssa.mssante.fr/ch-cotebasque.mssante.fr/aura.mssante.fr/#</t>
  </si>
  <si>
    <t>MAILIZ/LIFEN/SSA/CHI DE LA COTE BASQUE/GCS SARA/@</t>
  </si>
  <si>
    <t>ssa.mssante.fr/pro.mssante.fr/pharmacien.mssante.fr/paca.mssante.fr/mspb.mssante.fr/medecin.mssante.fr/lifen.mssante.fr/hia-sainte-anne.ssa.mssante.fr/hia-laveran.ssa.mssante.fr/hia-desgenettes.ssa.mssante.fr/enovacom.mssante.fr/cespa.ssa.mssante.fr/aura.mssante.fr/aphm.mssante.fr/#</t>
  </si>
  <si>
    <t>MIPIH/MSP BORDEAUX BAGATELLE/MAILIZ/LIFEN/ENOVACOM/SSA/GCS SARA/APHM/@</t>
  </si>
  <si>
    <t>ssa.mssante.fr/pro.mssante.fr/pharmacien.mssante.fr/na.mssante.fr/mspb.mssante.fr/medecin.mssante.fr/lifen.mssante.fr/imagir.mssante.fr/hia-robert-picque.ssa.mssante.fr/hia-begin.ssa.mssante.fr/dcssa.ssa.mssante.fr/chr-metz-thionville.mssante.fr/aura.mssante.fr/aquitaine.mssante.fr/#</t>
  </si>
  <si>
    <t>MSP BORDEAUX BAGATELLE/MAILIZ/LIFEN/MIPIH/SSA/CHR METZ-THIONVILLE/GCS SARA/GRADES ESEA NOUVELLE-AQUITAINE/@</t>
  </si>
  <si>
    <t>ssa.mssante.fr/pro.mssante.fr/pharmacien.mssante.fr/paca.mssante.fr/medecin.mssante.fr/lifen.mssante.fr/interop-mssante.apicrypt.org/infirmier.mssante.fr/hia-sainte-anne.ssa.mssante.fr/hia-desgenettes.ssa.mssante.fr/esms.mssante.fr/cnmss.mssante.fr/ch-draguignan.mssante.fr/aura.mssante.fr/#</t>
  </si>
  <si>
    <t>LIFEN/#/MAILIZ/SSA/MIPIH/CH DE LA DRACENIE/GCS SARA/@</t>
  </si>
  <si>
    <t>LIFEN/#/MIPIH</t>
  </si>
  <si>
    <t>pedicure-podologue.mssante.fr/lifen.mssante.fr</t>
  </si>
  <si>
    <t>MIPIH/#/MAILIZ/CH LEZIGNAN CORBIERES/GCS SARA</t>
  </si>
  <si>
    <t>medecin.oc.mssante.fr/medecin.mp.mssante.fr/cssr-la-clauze.mssante.fr/chi-morestel.aura.mssante.fr/aura.mssante.fr</t>
  </si>
  <si>
    <t>ch-serrieres.aura.mssante.fr/aura.mssante.fr</t>
  </si>
  <si>
    <t>pro.mssante.fr/medecin.mssante.fr/hlsgv.aura.mssante.fr/cgm.mssante.fr/aura.mssante.fr</t>
  </si>
  <si>
    <t>pro.mssante.fr/lifen.mssante.fr/infirmier.mssante.fr/hi-bsav.aura.mssante.fr/aura.mssante.fr</t>
  </si>
  <si>
    <t>pro.mssante.fr/medecin.mssante.fr/lifen.mssante.fr/interop-mssante.apicrypt.org/hopitalmorteau.mssante.fr/chu-besancon.mssante.fr/cgm.mssante.fr/aura.mssante.fr</t>
  </si>
  <si>
    <t>MAILIZ/LIFEN/GIP GRADES BFC/CHU BESANCON/#/GCS SARA</t>
  </si>
  <si>
    <t>#/MAILIZ/MIPIH</t>
  </si>
  <si>
    <t>ramsaygds.mssante.fr/pro.mssante.fr/medecin.mssante.fr/masseur-kinesitherapeute.mssante.fr/lifen.mssante.fr/interop-mssante.apicrypt.org/infirmier.mssante.fr/ihfb.mssante.fr/hpsj.mssante.fr/ghsif.mssante.fr/enovacom.mssante.fr/cognacq-jay.mssante.fr/ciamt.mssante.fr/chu-rouen.mssante.fr/cgm.mssante.fr/aura.mssante.fr/aphp.mssante.fr</t>
  </si>
  <si>
    <t>COMPAGNIE GENERALE DE SANTE/LIFEN/MAILIZ/INSTITUT HOSPITALIER FRANCO-BRITANIQUE/GH PARIS SITE SAINT JOSEPH/GH SUD ILE DE FRANCE/ENOVACOM/HOPITAL PRIVE COGNACQ-JAY/PROGINOV/CHU DE ROUEN/#/GCS SARA/DEDALUS HEALTHCARE FRANCE</t>
  </si>
  <si>
    <t>medecin.mssante.fr/lifen.mssante.fr/infirmier.mssante.fr/ghso.mssante.fr/ch-ensisheim.mssante.fr</t>
  </si>
  <si>
    <t>pro.mssante.fr/lifen.mssante.fr/interop-mssante.apicrypt.org/infirmier.mssante.fr/had35.mssante.fr/ch-vitre.mssante.fr/cgm.mssante.fr/bretagne.mssante.fr</t>
  </si>
  <si>
    <t>LIFEN/MAILIZ/HAD 35/CH VITRE/#/GCS ESANTE BRETAGNE</t>
  </si>
  <si>
    <t>pharmacien.mssante.fr/oi.mssante.fr/medecin.mssante.fr/lifen.mssante.fr/interop-mssante.apicrypt.org/infirmier.mssante.fr/esantepdl.mssante.fr/cgm.mssante.fr</t>
  </si>
  <si>
    <t>GCS TESIS/LIFEN/MAILIZ/GCS E-SANTE PAYS DE LA LOIRE/#</t>
  </si>
  <si>
    <t>LIFEN/#/MAILIZ/HAD NANTES ET REGION/HOPITAL PRIVE DU CONFLUENT/GCS E-SANTE PAYS DE LA LOIRE/CHU DE NANTES</t>
  </si>
  <si>
    <t>COMPAGNIE GENERALE DE SANTE/LIFEN/MAILIZ/SAS MAPUI LABS/GH PARIS SITE SAINT JOSEPH/CHRU DE NANCY/#/GCS SARA/DEDALUS HEALTHCARE FRANCE/HOPITAL AMERICAIN/@</t>
  </si>
  <si>
    <t>LIFEN/MAILIZ/CHR METZ-THIONVILLE/#</t>
  </si>
  <si>
    <t>MIPIH/LIFEN/MAILIZ/ELSAN/CHR METZ-THIONVILLE/#</t>
  </si>
  <si>
    <t>MIPIH/LIFEN/CH LEZIGNAN CORBIERES/MAILIZ/CH DE VIENNE/CHRU DE TOURS/CHU DE ROUEN/CHU DE POITIERS/DEDALUS HEALTHCARE FRANCE/CH DE CHOLET/#/GCS SARA</t>
  </si>
  <si>
    <t>pro.mssante.fr/pharmacien.mssante.fr/orpea.mssante.fr/lifen.mssante.fr/infirmier.mssante.fr/enovacom.mssante.fr/aura.mssante.fr</t>
  </si>
  <si>
    <t>pro.mssante.fr/orthophoniste.mssante.fr/medecin.mssante.fr/masseur-kinesitherapeute.mssante.fr/lifen.mssante.fr/interop-mssante.apicrypt.org/infirmier.mssante.fr/enovacom.mssante.fr/chr-metz-thionville.mssante.fr/cgm.mssante.fr/aura.mssante.fr</t>
  </si>
  <si>
    <t>LIFEN/MAILIZ/ENOVACOM/CHR METZ-THIONVILLE/#/GCS SARA</t>
  </si>
  <si>
    <t>pro.mssante.fr/medecin.mssante.fr</t>
  </si>
  <si>
    <t>MGEN TECHNOLOGIES/#</t>
  </si>
  <si>
    <t>pro.mssante.fr/medecin.mssante.fr/masseur-kinesitherapeute.mssante.fr/lifen.mssante.fr/interop-mssante.apicrypt.org/infirmier.mssante.fr/hospiville.mssante.fr/esantepdl.mssante.fr/chdouelafontaine.mssante.fr/ch-cesame-angers.mssante.fr/chca.mssante.fr/cgm.mssante.fr/aura.mssante.fr</t>
  </si>
  <si>
    <t>LIFEN/MAILIZ/SAS MAPUI LABS/GCS E-SANTE PAYS DE LA LOIRE/CH SAINT CALAIS/CENTRE DE SANTE MENTALE ANGEVIN/HOPITAL CORNICHE ANGEVINE A CHALONNES/#/GCS SARA</t>
  </si>
  <si>
    <t>sage-femme.mssante.fr/pro.mssante.fr/medecin.mssante.fr/lifen.mssante.fr/interop-mssante.apicrypt.org/infirmier.oc.mssante.fr/infirmier.mssante.fr/hpsj.mssante.fr/hopital-dcss.mssante.fr/for.mssante.fr/chu-rennes.mssante.fr/ch-troyes.mssante.fr/ch-cotentin.mssante.fr/cgm.mssante.fr/aura.mssante.fr/aphp.mssante.fr/ahparis.mssante.fr</t>
  </si>
  <si>
    <t>LIFEN/MIPIH/MAILIZ/GH PARIS SITE SAINT JOSEPH/GH DIACONESSES - CROIX ST SIMON/HOPITAL FONDATION A DE ROTHSCHILD/CHRU DE RENNES/CH PUBLIC DU COTENTIN/#/GCS SARA/DEDALUS HEALTHCARE FRANCE/HOPITAL AMERICAIN</t>
  </si>
  <si>
    <t>medecin.mssante.fr/lifen.mssante.fr/lesabondances.mssante.fr/infirmier.mssante.fr/enovacom.mssante.fr/aura.mssante.fr/#</t>
  </si>
  <si>
    <t>LIFEN/CENTRE DE GERONTOLOGIE LES ABONDANCES/MAILIZ/ENOVACOM/GCS SARA/@</t>
  </si>
  <si>
    <t>medecin.mssante.fr/interop-mssante.apicrypt.org/infirmier.mssante.fr/hopital-stjames.mssante.fr/etabs-stjames.mssante.fr</t>
  </si>
  <si>
    <t>#/MAILIZ/ENOVACOM/DEDALUS HEALTHCARE FRANCE</t>
  </si>
  <si>
    <t>pro.mssante.fr/medecin.mssante.fr/lifen.mssante.fr/interop-mssante.apicrypt.org/hopital-dcss.mssante.fr/ght-gpne.mssante.fr/ghpsj.mssante.fr/dac75humanest.mssante.fr/ch-angouleme.mssante.fr/cgm.mssante.fr/aphp.mssante.fr</t>
  </si>
  <si>
    <t>MAILIZ/LIFEN/GH DIACONESSES - CROIX ST SIMON/GHI LE RAINCY MONTFERMEIL/GH PARIS SITE SAINT JOSEPH/MIPIH/CH D'ANGOULEME/#/DEDALUS HEALTHCARE FRANCE</t>
  </si>
  <si>
    <t>MAILIZ/CHRU DE NANCY/#</t>
  </si>
  <si>
    <t>CHRU DE NANCY/MAILIZ/MIPIH/GCS SIS MARTINIQUE</t>
  </si>
  <si>
    <t>SSA/MIPIH/LIFEN/CH DE VIENNE/CHU DE ROUEN/CHU DE NICE/CHRU DE NANCY/CH LE MANS/MAILIZ/CH BRETAGNE ATLANTIQUE/#/GCS SARA/DEDALUS HEALTHCARE FRANCE/@</t>
  </si>
  <si>
    <t>COMPAGNIE GENERALE DE SANTE/MIPIH/LIFEN/MAILIZ/HOPITAL SAINT JOSEPH/HOPITAL EUROPEEN/ENOVACOM/CH DU PAYS D'AIX/#/GCS SARA/@</t>
  </si>
  <si>
    <t>COMPAGNIE GENERALE DE SANTE/MIPIH/LIFEN/MAILIZ/INSTITUT HOSPITALIER FRANCO-BRITANIQUE/HOPITAL EUROPEEN/CH RENE DUBOS/GH PARIS SITE SAINT JOSEPH/GHBS - HOPITAL DU SCORFF/HOPITAL FONDATION A DE ROTHSCHILD/HOPITAL FOCH/CHRU DE TOURS/CHU DE ROUEN/CHU DE NANTES/CH BRETAGNE ATLANTIQUE/#/GCS SARA/DEDALUS HEALTHCARE FRANCE/@</t>
  </si>
  <si>
    <t>#/MAILIZ/GCS E-SANTE PAYS DE LA LOIRE</t>
  </si>
  <si>
    <t>MAILIZ/MIPIH/CHU DE ROUEN/#/GCS SARA</t>
  </si>
  <si>
    <t>MAILIZ/LIFEN/CENTRE DE GERONTOLOGIE LES ABONDANCES/ENOVACOM/HOPITAL LA PORTE VERTE/MIPIH/#</t>
  </si>
  <si>
    <t>ssa.mssante.fr/pharmacien.mssante.fr/medecin.mssante.fr/lifen.mssante.fr/infirmier.mssante.fr/hospiville.mssante.fr/hopital-landerneau.mssante.fr/hia-clermont-tonnerre.ssa.mssante.fr/chu-martinique.mssante.fr/chirurgien-dentiste.mssante.fr/ch-centre-bretagne.mssante.fr/bretagne.mssante.fr/aura.mssante.fr/#</t>
  </si>
  <si>
    <t>LIFEN/SAS MAPUI LABS/CH F. GRALL/SSA/CHRU DE NANCY/MAILIZ/CH CENTRE BRETAGNE/GCS ESANTE BRETAGNE/GCS SARA/@</t>
  </si>
  <si>
    <t>GIE VIVALTO SANTE SERVICE PARTAGES/MIPIH/MAILIZ/LIFEN/HOPITAL INTERCOMMUNAL SEVRE ET LOIRE/GCS E-SANTE PAYS DE LA LOIRE/CH DEPARTEMENTAL VENDEE/CH DE CHOLET/C.H. DE  CADILLAC/GCS SARA</t>
  </si>
  <si>
    <t>MAILIZ/LIFEN/CH DE SAINT NAZAIRE/C.H.I. ELBEUF-LOUVIERS-VAL DE REUIL/#/@</t>
  </si>
  <si>
    <t>silpc.mssante.fr/pro.mssante.fr/na.mssante.fr/medecin.mssante.fr/limousin.mssante.fr/lifen.mssante.fr/interop-mssante.apicrypt.org/hihl.mssante.fr/chu-limoges.mssante.fr/chorus.mssante.fr/cgm.mssante.fr/#</t>
  </si>
  <si>
    <t>MAILIZ/GRADES ESEA NOUVELLE-AQUITAINE/LIFEN/GIP SILPC/CHU DE LIMOGES/#/@</t>
  </si>
  <si>
    <t>MAILIZ/LIFEN/GCS E-SANTE PAYS DE LA LOIRE/CH DEPARTEMENTAL VENDEE/#</t>
  </si>
  <si>
    <t>medecin.mssante.fr/lifen.mssante.fr/interop-mssante.apicrypt.org/hospiville.mssante.fr/esantepdl.mssante.fr/ch-cholet.mssante.fr/ch-chateauduloir.mssante.fr/aura.mssante.fr</t>
  </si>
  <si>
    <t>MAILIZ/LIFEN/#/SAS MAPUI LABS/GCS E-SANTE PAYS DE LA LOIRE/CH DE CHOLET/CH DE CHATEAUDUN/GCS SARA</t>
  </si>
  <si>
    <t>medecin.mssante.fr/lifen.mssante.fr/infirmier.mssante.fr/groupesos.mssante.fr/aura.mssante.fr</t>
  </si>
  <si>
    <t>LIFEN/MAILIZ/ASSOCIATION GROUPE SOS SANTE/GCS SARA</t>
  </si>
  <si>
    <t>ussap.mssante.fr/sage-femme.oc.mssante.fr/sage-femme.mssante.fr/relience.mssante.fr/ramsaygds.mssante.fr/pro.oc.mssante.fr/pro.mssante.fr/oi.mssante.fr/oc.mssante.fr/medecin.oc.mssante.fr/medecin.mssante.fr/medecin.mp.mssante.fr/masseur-kinesitherapeute.oc.mssante.fr/masseur-kinesitherapeute.mssante.fr/lifen.mssante.fr/interop-mssante.apicrypt.org/infirmier.oc.mssante.fr/infirmier.mssante.fr/hopital-joseph-ducuing.mssante.fr/dac31.mssante.fr/chmayotte.mssante.fr/ch-albi.mssante.fr/cgm.mssante.fr/aura.mssante.fr</t>
  </si>
  <si>
    <t>COMPAGNIE GENERALE DE SANTE/GCS TESIS/LIFEN/MAILIZ/CH DE MAYOTTE/MIPIH/#/GCS SARA</t>
  </si>
  <si>
    <t>pharmacien.mssante.fr/pc.mssante.fr/na.mssante.fr/medecin.mssante.fr/masseur-kinesitherapeute.mssante.fr/lifen.mssante.fr/infirmier.mssante.fr/ghnv.mssante.fr/chu-poitiers.mssante.fr/chorus.mssante.fr/ch-moulins-yzeure.mssante.fr/chicas-gap.mssante.fr/ch-cognac.mssante.fr/ch-claudel.mssante.fr/chba.mssante.fr/ch-angouleme.mssante.fr/cgm.mssante.fr/aura.mssante.fr</t>
  </si>
  <si>
    <t>GRADES ESEA NOUVELLE-AQUITAINE/LIFEN/MAILIZ/GH NORD VIENNE/CHU DE POITIERS/CH MOULINS YZEURE/CHI DES ALPES DU SUD/CHI DU PAYS DE COGNAC/CH CAMILLE CLAUDEL/CH BRETAGNE ATLANTIQUE/CH D'ANGOULEME/#/GCS SARA</t>
  </si>
  <si>
    <t>medecin.mssante.fr/masseur-kinesitherapeute.mssante.fr/lifen.mssante.fr/infirmier.mssante.fr/hlrs-lamusse.mssante.fr/chu-rouen.mssante.fr/cgm.mssante.fr/aura.mssante.fr/#</t>
  </si>
  <si>
    <t>LIFEN/MAILIZ/HOPITAL LA MUSSE ST SEBASTIEN/MORSENT/CHU DE ROUEN/#/GCS SARA/@</t>
  </si>
  <si>
    <t>vivalto-sante.mssante.fr/softwaymedical.mssante.fr/pro.mssante.fr/orpea.mssante.fr/medecin.mssante.fr/masseur-kinesitherapeute.mssante.fr/lifen.mssante.fr/lachataigneraie.mssante.fr/interop-mssante.apicrypt.org/infirmier.mssante.fr/hopitaux-plaisir.mssante.fr/hopitalporteverte.mssante.fr/ghpsj.mssante.fr/easycrypt.mssante.fr/dactys.mssante.fr</t>
  </si>
  <si>
    <t>GIE VIVALTO SANTE SERVICE PARTAGES/MIPIH/LIFEN/#/MAILIZ/CH DE PLAISIR/HOPITAL LA PORTE VERTE/GH PARIS SITE SAINT JOSEPH/ENOVACOM</t>
  </si>
  <si>
    <t>pro.mssante.fr/pediatrie-chulenval-nice.mssante.fr/paca.mssante.fr/orthophoniste.mssante.fr/medecin.mssante.fr/lifen.mssante.fr/lenval.mssante.fr/interop-mssante.apicrypt.org/infirmier.mssante.fr/chu-tours.mssante.fr/chu-nice.mssante.fr/chu-limoges.mssante.fr/ch-dreux.mssante.fr/ch-cannes.mssante.fr/chba.mssante.fr/cgm.mssante.fr/cal.mssante.fr/aura.mssante.fr/#</t>
  </si>
  <si>
    <t>MIPIH/LIFEN/HOPITAUX PEDIATRIQUES DE NICE CHU LENVAL/MAILIZ/CHRU DE TOURS/CHU DE NICE/CHU DE LIMOGES/ENOVACOM/CH DE CANNES/CH BRETAGNE ATLANTIQUE/#/CENTRE ANTOINE LACASSAGNE/GCS SARA/@</t>
  </si>
  <si>
    <t>MAILIZ/LIFEN/GH PARIS SITE SAINT JOSEPH/MIPIH/DEDALUS HEALTHCARE FRANCE/@</t>
  </si>
  <si>
    <t>MAILIZ/DEDALUS HEALTHCARE FRANCE/#/GCS SARA</t>
  </si>
  <si>
    <t>pro.oc.mssante.fr/pro.mssante.fr/infirmier.mssante.fr/hopital-bedarieux.mssante.fr</t>
  </si>
  <si>
    <t>pro.mssante.fr/medecin.mssante.fr/lifen.mssante.fr/ch-tournus.mssante.fr/cgm.mssante.fr/aura.mssante.fr</t>
  </si>
  <si>
    <t>MAILIZ/LIFEN/GIP GRADES BFC/#/GCS SARA</t>
  </si>
  <si>
    <t>silpc.mssante.fr/pharmacien.mssante.fr/lifen.mssante.fr/ch-bort.mssante.fr/cgm.mssante.fr/aura.mssante.fr</t>
  </si>
  <si>
    <t>MAILIZ/LIFEN/GIP SILPC/#/GCS SARA</t>
  </si>
  <si>
    <t>CH LEZIGNAN CORBIERES/GCS SARA</t>
  </si>
  <si>
    <t>grand-est.mssante.fr/cha.mssante.fr/cgm.mssante.fr</t>
  </si>
  <si>
    <t>GRADES PULSY/MIPIH/#</t>
  </si>
  <si>
    <t>MAILIZ/LIFEN/GRADES PULSY/#</t>
  </si>
  <si>
    <t>MIPIH/MAILIZ/#/CHU DE REIMS/CH REGIONAL D'ORLEANS</t>
  </si>
  <si>
    <t>sage-femme.mssante.fr/pro.mssante.fr/medecin.mssante.fr/masseur-kinesitherapeute.mssante.fr/lifen.mssante.fr/interop-mssante.apicrypt.org/ch-dreux.mssante.fr/ch-chartres.mssante.fr/cgm.mssante.fr/aura.mssante.fr/#</t>
  </si>
  <si>
    <t>MAILIZ/LIFEN/ENOVACOM/CH DE CHARTRES/#/GCS SARA/@</t>
  </si>
  <si>
    <t>medecin.mssante.fr/masseur-kinesitherapeute.mssante.fr/lifen.mssante.fr/infirmier.mssante.fr/aura.mssante.fr</t>
  </si>
  <si>
    <t>LIFEN/#/MAILIZ/CH DEPARTEMENTAL VENDEE/GCS E-SANTE PAYS DE LA LOIRE</t>
  </si>
  <si>
    <t>medecin.mssante.fr/lifen.mssante.fr/interop-mssante.apicrypt.org/infirmier.mssante.fr/hl-nyons.aura.mssante.fr/ch-valreas.mssante.fr/cgm.mssante.fr/aura.mssante.fr</t>
  </si>
  <si>
    <t>LIFEN/MAILIZ/CH JULES NIEL DE VALREAS/#/GCS SARA</t>
  </si>
  <si>
    <t>medecin.mssante.fr/ch-pontdevaux.aura.mssante.fr/cgm.mssante.fr/aura.mssante.fr</t>
  </si>
  <si>
    <t>MIPIH/MAILIZ/LIFEN/SAS MAPUI LABS/#/GCS SARA</t>
  </si>
  <si>
    <t>LIFEN/MAILIZ/MIPIH/CH D'ERSTEIN/#/GCS ESANTE BRETAGNE</t>
  </si>
  <si>
    <t>GCS E-SANTE PAYS DE LA LOIRE/LIFEN/#/MAILIZ/SAS MAPUI LABS/CH SAINT CALAIS/GCS SARA</t>
  </si>
  <si>
    <t>MAILIZ/LIFEN/CH DEPARTEMENTAL VENDEE/GCS E-SANTE PAYS DE LA LOIRE/ENOVACOM/#</t>
  </si>
  <si>
    <t>LIFEN/MAILIZ/SAS MAPUI LABS/GCS E-SANTE PAYS DE LA LOIRE/#/GCS SARA</t>
  </si>
  <si>
    <t>poledesanteduvilleneuvois.mssante.fr/pharmacien.mssante.fr/medecin.mssante.fr/lifen.mssante.fr/infirmier.oc.mssante.fr/cgm.mssante.fr/aura.mssante.fr/#</t>
  </si>
  <si>
    <t>CH VILLENEUVE -POLE SANTE VILLENEUVOIS/MAILIZ/LIFEN/MIPIH/#/GCS SARA/@</t>
  </si>
  <si>
    <t>LIFEN/MAILIZ/SAS MAPUI LABS/GCS E-SANTE PAYS DE LA LOIRE/#/@</t>
  </si>
  <si>
    <t>medecin.mssante.fr/lifen.mssante.fr/interop-mssante.apicrypt.org/infirmier.mssante.fr/hopitalevron.mssante.fr/esantepdl.mssante.fr/cgm.mssante.fr/aura.mssante.fr</t>
  </si>
  <si>
    <t>LIFEN/MAILIZ/GCS E-SANTE PAYS DE LA LOIRE/#/GCS SARA</t>
  </si>
  <si>
    <t>pro.oc.mssante.fr/medecin.oc.mssante.fr/medecin.mssante.fr/aura.mssante.fr</t>
  </si>
  <si>
    <t>MAILIZ/MIPIH/CHI DES ALPES DU SUD/#/GCS SARA</t>
  </si>
  <si>
    <t>pro.mssante.fr/pharmacien.mssante.fr/medecin.mssante.fr/lorraine.mssante.fr/interop-mssante.apicrypt.org/infirmier.mssante.fr/grand-est.mssante.fr/ghemm.mssante.fr/aura.mssante.fr</t>
  </si>
  <si>
    <t>#/MAILIZ/GRADES PULSY/MIPIH/GCS SARA</t>
  </si>
  <si>
    <t>LIFEN/MAILIZ/GCS E-SANTE BOURGOGNE/MIPIH/#</t>
  </si>
  <si>
    <t>pro.mssante.fr/masseur-kinesitherapeute.mssante.fr/infirmier.mssante.fr/cgm.mssante.fr/aura.mssante.fr</t>
  </si>
  <si>
    <t>CH VILLENEUVE -POLE SANTE VILLENEUVOIS/MAILIZ</t>
  </si>
  <si>
    <t>MAILIZ/CH PONT-SAINT-ESPRIT/DEDALUS HEALTHCARE FRANCE/#/GCS SARA</t>
  </si>
  <si>
    <t>MAILIZ/LIFEN/#/MIPIH/GCS SARA</t>
  </si>
  <si>
    <t>#/MAILIZ/@</t>
  </si>
  <si>
    <t>inicea.mssante.fr/chsaintbonnet.aura.mssante.fr/aura.mssante.fr</t>
  </si>
  <si>
    <t>pc.mssante.fr/na.mssante.fr/medecin.mssante.fr/lifen.mssante.fr/interop-mssante.apicrypt.org/infirmier.mssante.fr/ght-atlantique17.mssante.fr/aura.mssante.fr/#</t>
  </si>
  <si>
    <t>GRADES ESEA NOUVELLE-AQUITAINE/LIFEN/#/MAILIZ/GH DE LA ROCHELLE-RE-AUNIS/GCS SARA/@</t>
  </si>
  <si>
    <t>MIPIH/MAILIZ/LIFEN/GCS E-SANTE PAYS DE LA LOIRE/HOPITAL LOCAL D'UZES/DEDALUS HEALTHCARE FRANCE/#/GCS SARA/@</t>
  </si>
  <si>
    <t>LIFEN/MAILIZ/GCS E-SANTE PAYS DE LA LOIRE/#</t>
  </si>
  <si>
    <t>GCS NORMAND'E-SANTE/LIFEN/#/MAILIZ</t>
  </si>
  <si>
    <t>LIFEN/MAILIZ/GH PARIS SITE SAINT JOSEPH/CH LEZIGNAN CORBIERES/CH DE VIENNE/CHU DE NICE/CHU BESANCON/MIPIH/CHI DE CRETEIL/CH BRETAGNE ATLANTIQUE/#/GCS SARA/DEDALUS HEALTHCARE FRANCE/@</t>
  </si>
  <si>
    <t>ramsaygds.mssante.fr/pro.mssante.fr/medecin.mssante.fr/masseur-kinesitherapeute.mssante.fr/lifen.mssante.fr/interop-mssante.apicrypt.org/infirmier.mssante.fr/hpsj.mssante.fr/ghpsj.mssante.fr/aura.mssante.fr</t>
  </si>
  <si>
    <t>COMPAGNIE GENERALE DE SANTE/LIFEN/#/MAILIZ/GH PARIS SITE SAINT JOSEPH/GCS SARA</t>
  </si>
  <si>
    <t>GRADES ESEA NOUVELLE-AQUITAINE/LIFEN/ENOVACOM/#/MAILIZ/CHI DE LA COTE BASQUE/GCS SARA/DEDALUS HEALTHCARE FRANCE</t>
  </si>
  <si>
    <t>sage-femme.mssante.fr/medecin.mssante.fr/lifen.mssante.fr/interop-mssante.apicrypt.org/ihfb.mssante.fr/easycrypt.mssante.fr/chu-rouen.mssante.fr/chorus.mssante.fr/bluets.mssante.fr/aura.mssante.fr/aphp.mssante.fr/#</t>
  </si>
  <si>
    <t>MAILIZ/LIFEN/INSTITUT HOSPITALIER FRANCO-BRITANIQUE/CHU DE ROUEN/#/ENOVACOM/GCS SARA/DEDALUS HEALTHCARE FRANCE/@</t>
  </si>
  <si>
    <t>SSA/LIFEN/MAILIZ/CH DE VIENNE/MIPIH/CHRU DE NANCY/#/GCS SARA</t>
  </si>
  <si>
    <t>sage-femme.mssante.fr/ramsaygds.mssante.fr/pro.mssante.fr/medecin.mssante.fr/lifen.mssante.fr/interop-mssante.apicrypt.org/infirmier.mssante.fr/cgm.mssante.fr/#</t>
  </si>
  <si>
    <t>COMPAGNIE GENERALE DE SANTE/LIFEN/#/MAILIZ/GCS SARA/@</t>
  </si>
  <si>
    <t>LIFEN/MAILIZ/MIPIH/HOPITAL SAINT JOSEPH/HOPITAL EUROPEEN/CH DU PAYS D'AIX/#/@</t>
  </si>
  <si>
    <t>LIFEN/MAILIZ/HOPITAL FONDATION A DE ROTHSCHILD/CHU DE ROUEN/CHU DE NICE/CH DE CANNES/#/MIPIH/@</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</si>
  <si>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</si>
  <si>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</si>
  <si>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sage-femme.mssante.fr/ramsaygds.mssante.fr/pro.mssante.fr/medecin.mssante.fr/lifen.mssante.fr/interop-mssante.apicrypt.org/infirmier.mssante.fr/for.mssante.fr/aura.mssante.fr/#</t>
  </si>
  <si>
    <t>COMPAGNIE GENERALE DE SANTE/LIFEN/#/MAILIZ/HOPITAL FONDATION A DE ROTHSCHILD/GCS SARA/@</t>
  </si>
  <si>
    <t>pro.mssante.fr/masseur-kinesitherapeute.mssante.fr/lifen.mssante.fr/infirmier.mssante.fr/enovacom.mssante.fr/cognacq-jay.mssante.fr/aura.mssante.fr/aphp.mssante.fr</t>
  </si>
  <si>
    <t>LIFEN/MAILIZ/ENOVACOM/HOPITAL PRIVE COGNACQ-JAY/GCS SARA/DEDALUS HEALTHCARE FRANCE</t>
  </si>
  <si>
    <t>MAILIZ/ELSAN/#/CRLCC GEORGES-FRANCOIS LECLERC/GCS SARA</t>
  </si>
  <si>
    <t>COMPAGNIE GENERALE DE SANTE/LIFEN/#/MAILIZ/GH PARIS SITE SAINT JOSEPH/CH DE SAINT DENIS/GCS SARA/DEDALUS HEALTHCARE FRANCE/@</t>
  </si>
  <si>
    <t>MAILIZ/LIFEN/HOPITAL FONDATION A DE ROTHSCHILD/#/MIPIH</t>
  </si>
  <si>
    <t>softwaymedical.mssante.fr/ramsaygds.mssante.fr/pro.mssante.fr/medecin.mssante.fr/lifen.mssante.fr/interop-mssante.apicrypt.org/infirmier.mssante.fr/cgm.mssante.fr/aura.mssante.fr/ahnac.mssante.fr/#</t>
  </si>
  <si>
    <t>MIPIH/COMPAGNIE GENERALE DE SANTE/LIFEN/MAILIZ/#/GCS SARA/DEDALUS HEALTHCARE FRANCE/@</t>
  </si>
  <si>
    <t>COMPAGNIE GENERALE DE SANTE/LIFEN/MAILIZ/#/CRLCC GEORGES-FRANCOIS LECLERC/GCS SARA/@</t>
  </si>
  <si>
    <t>GIE VIVALTO SANTE SERVICE PARTAGES/WRAPTOR LABORATORIES/LIFEN/MAILIZ/HOPITAL NORD FRANCHE COMTE/CHU BESANCON/#</t>
  </si>
  <si>
    <t>sage-femme.mssante.fr/ramsaygds.mssante.fr/pro.mssante.fr/lifen.mssante.fr/infirmier.mssante.fr/cgm.mssante.fr/aura.mssante.fr/#</t>
  </si>
  <si>
    <t>COMPAGNIE GENERALE DE SANTE/LIFEN/MAILIZ/#/GCS SARA/@</t>
  </si>
  <si>
    <t>COMPAGNIE GENERALE DE SANTE/MAILIZ/LIFEN/CH DE VIENNE/#/GCS SARA</t>
  </si>
  <si>
    <t>COMPAGNIE GENERALE DE SANTE/GCS TESIS/LIFEN/MAILIZ/CHU DE ROUEN/CHU DE NANTES/CH DE SAUMUR/ENOVACOM/CH PUBLIC DU COTENTIN/#/GCS SARA</t>
  </si>
  <si>
    <t>sage-femme.mssante.fr/ramsaygds.mssante.fr/pro.mssante.fr/medecin.mssante.fr/masseur-kinesitherapeute.mssante.fr/lifen.mssante.fr/interop-mssante.apicrypt.org/infirmier.mssante.fr/cgm.mssante.fr/aura.mssante.fr</t>
  </si>
  <si>
    <t>COMPAGNIE GENERALE DE SANTE/LIFEN/MAILIZ/#/GCS SARA</t>
  </si>
  <si>
    <t>COMPAGNIE GENERALE DE SANTE/LIFEN/#/MAILIZ/CHI DE VILLENEUVE ST GEORGES/@</t>
  </si>
  <si>
    <t>MIPIH/COMPAGNIE GENERALE DE SANTE/LIFEN/MAILIZ/GH SUD ILE DE FRANCE/#/@</t>
  </si>
  <si>
    <t>LIFEN/MAILIZ/ENOVACOM/GHBS - HOPITAL DU SCORFF/DEDALUS HEALTHCARE FRANCE/CH CENTRE BRETAGNE/#/GCS ESANTE BRETAGNE/GCS SARA</t>
  </si>
  <si>
    <t>ramsaysante.mssante.fr/ramsaygds.mssante.fr/medecin.mssante.fr/lifen.mssante.fr/interop-mssante.apicrypt.org/chrds.mssante.fr/aura.mssante.fr</t>
  </si>
  <si>
    <t>COMPAGNIE GENERALE DE SANTE/MAILIZ/LIFEN/#/CH COURBEVOIE-NEUILLY-PUTEAUX/GCS SARA</t>
  </si>
  <si>
    <t>sage-femme.mssante.fr/ramsaygds.mssante.fr/pro.mssante.fr/medecin.mssante.fr/lifen.mssante.fr/interop-mssante.apicrypt.org/infirmier.mssante.fr/cgm.mssante.fr/aura.mssante.fr/aphp.mssante.fr/#</t>
  </si>
  <si>
    <t>COMPAGNIE GENERALE DE SANTE/LIFEN/MAILIZ/#/GCS SARA/DEDALUS HEALTHCARE FRANCE/@</t>
  </si>
  <si>
    <t>sage-femme.mssante.fr/ramsaygds.mssante.fr/pro.mssante.fr/medecin.mssante.fr/masseur-kinesitherapeute.mssante.fr/lifen.mssante.fr/interop-mssante.apicrypt.org/infirmier.mssante.fr/chu-dijon.mssante.fr/chorus.mssante.fr/ch-montlucon.mssante.fr/cgm.mssante.fr/aura.mssante.fr/#</t>
  </si>
  <si>
    <t>COMPAGNIE GENERALE DE SANTE/LIFEN/MAILIZ/DEDALUS HEALTHCARE FRANCE/CENTRE HOSPITALIER MONTLUCON NERIS/#/GCS SARA/@</t>
  </si>
  <si>
    <t>COMPAGNIE GENERALE DE SANTE/MIPIH/LIFEN/MAILIZ/HOPITAL PRIVE DU CONFLUENT/GCS E-SANTE PAYS DE LA LOIRE/CHU DE NICE/CHU DE NANTES/CHU BREST/CH DE CHATEAUDUN/DEDALUS HEALTHCARE FRANCE/CH DEPARTEMENTAL VENDEE/CH DE CHOLET/#/@</t>
  </si>
  <si>
    <t>COMPAGNIE GENERALE DE SANTE/MAILIZ/LIFEN/DEDALUS HEALTHCARE FRANCE/MIPIH/@</t>
  </si>
  <si>
    <t>COMPAGNIE GENERALE DE SANTE/LIFEN/#/MAILIZ/GCS E-SANTE ARCHIPEL/DEDALUS HEALTHCARE FRANCE/@</t>
  </si>
  <si>
    <t>COMPAGNIE GENERALE DE SANTE/LIFEN/MAILIZ/MIPIH/#/GCS SARA</t>
  </si>
  <si>
    <t>MAILIZ/#/ELSAN/CHR METZ-THIONVILLE</t>
  </si>
  <si>
    <t>cgm.mssante.fr/aura.mssante.fr</t>
  </si>
  <si>
    <t>LIFEN/MAILIZ/DEDALUS HEALTHCARE FRANCE/@</t>
  </si>
  <si>
    <t>pro.mssante.fr/oceane.elsan.mssante.fr/medecin.mssante.fr/masseur-kinesitherapeute.mssante.fr/lifen.mssante.fr/interop-mssante.apicrypt.org/infirmier.mssante.fr/ghbs.mssante.fr/chu-rouen.mssante.fr/chu-rennes.mssante.fr/chu-poitiers.mssante.fr/chu-nantes.mssante.fr/chr-orleans.mssante.fr/chr-metz-thionville.mssante.fr/ch-ploermel.mssante.fr/ch-larochelle.mssante.fr/chirurgien-dentiste.mssante.fr/chicas-gap.mssante.fr/ch-centre-bretagne.mssante.fr/chbs.mssante.fr/chba.mssante.fr/cgm.mssante.fr/bretagne.mssante.fr/aura.mssante.fr/#</t>
  </si>
  <si>
    <t>ELSAN/LIFEN/GHBS - HOPITAL DU SCORFF/CHU DE ROUEN/CHRU DE RENNES/CHU DE POITIERS/CHU DE NANTES/CH REGIONAL D'ORLEANS/CHR METZ-THIONVILLE/GH DE LA ROCHELLE-RE-AUNIS/MAILIZ/CHI DES ALPES DU SUD/CH CENTRE BRETAGNE/GHBS/CH BRETAGNE ATLANTIQUE/#/GCS ESANTE BRETAGNE/GCS SARA/@</t>
  </si>
  <si>
    <t>ssa.mssante.fr/ramsaygds.mssante.fr/pro.mssante.fr/medecin.mssante.fr/lifen.mssante.fr/interop-mssante.apicrypt.org/inicea.mssante.fr/infirmier.mssante.fr/chu-rouen.mssante.fr/chicas-gap.mssante.fr/cgm.mssante.fr/aura.mssante.fr/#</t>
  </si>
  <si>
    <t>SSA/COMPAGNIE GENERALE DE SANTE/LIFEN/ENOVACOM/MAILIZ/CHU DE ROUEN/CHI DES ALPES DU SUD/#/GCS SARA/@</t>
  </si>
  <si>
    <t>COMPAGNIE GENERALE DE SANTE/LIFEN/MAILIZ/CHU BESANCON/CHR METZ-THIONVILLE/#/CRLCC GEORGES-FRANCOIS LECLERC/GCS SARA/DEDALUS HEALTHCARE FRANCE</t>
  </si>
  <si>
    <t>pro.mssante.fr/na.mssante.fr/medecin.mssante.fr/lifen.mssante.fr/interop-mssante.apicrypt.org/infirmier.mssante.fr/imagir.mssante.fr/hpsm.elsan.mssante.fr/chu-bordeaux.mssante.fr/cgm.mssante.fr/aquitaine.mssante.fr</t>
  </si>
  <si>
    <t>LIFEN/MAILIZ/MIPIH/ELSAN/CHU HOPITAUX DE BORDEAUX/#/GRADES ESEA NOUVELLE-AQUITAINE</t>
  </si>
  <si>
    <t>vivalto-sante.mssante.fr/pro.mssante.fr/medistory.mssante.fr/medecin.mssante.fr/lifen.mssante.fr/interop-mssante.apicrypt.org/infirmier.mssante.fr/ghbs.mssante.fr/chu-rouen.mssante.fr/chu-rennes.mssante.fr/ch-stbrieuc.mssante.fr/chba.mssante.fr/cgm.mssante.fr/bretagne.mssante.fr/aura.mssante.fr</t>
  </si>
  <si>
    <t>GIE VIVALTO SANTE SERVICE PARTAGES/LIFEN/MAILIZ/GHBS - HOPITAL DU SCORFF/CHU DE ROUEN/CHRU DE RENNES/DEDALUS HEALTHCARE FRANCE/CH BRETAGNE ATLANTIQUE/#/GCS ESANTE BRETAGNE/GCS SARA</t>
  </si>
  <si>
    <t>#/GCS E-SANTE PAYS DE LA LOIRE</t>
  </si>
  <si>
    <t>COMPAGNIE GENERALE DE SANTE/LIFEN/MAILIZ/CHU DE ROUEN/#</t>
  </si>
  <si>
    <t>sage-femme.mssante.fr/pro.mssante.fr/pharmacien.mssante.fr/paca.mssante.fr/medecin.mssante.fr/masseur-kinesitherapeute.mssante.fr/lifen.mssante.fr/interop-mssante.apicrypt.org/infirmier.mssante.fr/groupe-sainte-marguerite.mssante.fr/clinique-st-jean.mssante.fr/ch-mdm.mssante.fr/cgm.mssante.fr/aura.mssante.fr/#</t>
  </si>
  <si>
    <t>LIFEN/MAILIZ/MIPIH/CH DE MONT DE MARSAN/#/GCS SARA/@</t>
  </si>
  <si>
    <t>SSA/MAILIZ/LIFEN/MIPIH/#/@</t>
  </si>
  <si>
    <t>SSA/MIPIH/LIFEN/MAILIZ/ENOVACOM/CH DE VIENNE/HOSPICES CIVILS DE LYON/#/GCS SARA/@</t>
  </si>
  <si>
    <t>SSA/LIFEN/MAILIZ/GH PARIS SITE SAINT JOSEPH/DEDALUS HEALTHCARE FRANCE/CHR METZ-THIONVILLE/#/@</t>
  </si>
  <si>
    <t>pro.mssante.fr/interop-mssante.apicrypt.org/hopital-blondet.mssante.fr/ght972-hopital-blondet.mssante.fr/cliniquesaintpaul.mssante.fr</t>
  </si>
  <si>
    <t>MAILIZ/#/CHRU DE NANCY/MIPIH/GCS SIS MARTINIQUE</t>
  </si>
  <si>
    <t>COMPAGNIE GENERALE DE SANTE/MAILIZ/LIFEN/GH PARIS SITE SAINT JOSEPH/CH DE SAINT DENIS/CH CENTRE BRETAGNE/ENOVACOM/#/GCS SARA/DEDALUS HEALTHCARE FRANCE</t>
  </si>
  <si>
    <t>medecin.mssante.fr/infirmier.mssante.fr/ihfb.mssante.fr/idf.vyv3.mssante.fr/easycrypt.mssante.fr/chu-rouen.mssante.fr/aura.mssante.fr/#</t>
  </si>
  <si>
    <t>MAILIZ/INSTITUT HOSPITALIER FRANCO-BRITANIQUE/ENOVACOM/CHU DE ROUEN/GCS SARA/@</t>
  </si>
  <si>
    <t>LIFEN/#/MAILIZ/HOPITAL  SAINT JEAN DES GRESILLONS</t>
  </si>
  <si>
    <t>ssa.mssante.fr/sage-femme.mssante.fr/ramsaygds.mssante.fr/pro.mssante.fr/pharmacien.mssante.fr/paca.mssante.fr/medecin.mssante.fr/maia-paca.mssante.fr/lifen.mssante.fr/infirmier.mssante.fr/hopital-saint-joseph.mssante.fr/groupement-psc.mssante.fr/esms.mssante.fr/chu-rennes.mssante.fr/chu-martinique.mssante.fr/ch-salon.mssante.fr/ch-libourne.mssante.fr/ch-aix.mssante.fr/cgm.mssante.fr/aura.mssante.fr/apport-sante.mssante.fr/#</t>
  </si>
  <si>
    <t>SSA/COMPAGNIE GENERALE DE SANTE/LIFEN/MAILIZ/HOPITAL SAINT JOSEPH/CHRU DE RENNES/CHRU DE NANCY/HOPITAL DU PAYS SALONAIS/CH DE LIBOURNE/CH DU PAYS D'AIX/#/GCS SARA/MIPIH/@</t>
  </si>
  <si>
    <t>MAILIZ/#/GCS E-SANTE PAYS DE LA LOIRE</t>
  </si>
  <si>
    <t>GRADES ESEA NOUVELLE-AQUITAINE/LIFEN/MAILIZ/MIPIH/CHRU DE NANCY/#/@</t>
  </si>
  <si>
    <t>#/MAILIZ/HOPITAL ST MAURICE ASSPO/@</t>
  </si>
  <si>
    <t>LIFEN/MAILIZ/CHU HOPITAUX DE BORDEAUX/#/GCS SARA/GRADES ESEA NOUVELLE-AQUITAINE</t>
  </si>
  <si>
    <t>MAILIZ/LIFEN/GH PARIS SITE SAINT JOSEPH/HOPITAL LA PORTE VERTE/GCS SARA/DEDALUS HEALTHCARE FRANCE</t>
  </si>
  <si>
    <t>sage-femme.mssante.fr/pro.mssante.fr/medecin.mssante.fr/masseur-kinesitherapeute.mssante.fr/lifen.mssante.fr/interop-mssante.apicrypt.org/infirmier.mssante.fr/hnfc.mssante.fr/grand-est.mssante.fr/ghso.mssante.fr/chu-tours.mssante.fr/ch-troyes.mssante.fr/ch-stbrieuc.mssante.fr/chorus.mssante.fr/chmayotte.mssante.fr/chirurgien-dentiste.mssante.fr/ch-erstein.mssante.fr/ch-colmar.mssante.fr/cgm.mssante.fr/aura.mssante.fr/aural.mssante.fr/#</t>
  </si>
  <si>
    <t>LIFEN/HOPITAL NORD FRANCHE COMTE/GRADES PULSY/GH SELESTAT-OBERNAI (GHSO)/CHRU DE TOURS/DEDALUS HEALTHCARE FRANCE/CH DE MAYOTTE/MAILIZ/CH D'ERSTEIN/HOPITAUX CIVILS DE COLMAR/#/GCS SARA/AURAL/@</t>
  </si>
  <si>
    <t>sage-femme.mssante.fr/pro.mssante.fr/pc.mssante.fr/orthophoniste.mssante.fr/na.mssante.fr/medecin.mssante.fr/masseur-kinesitherapeute.mssante.fr/limousin.mssante.fr/lifen.mssante.fr/interop-mssante.apicrypt.org/infirmier.mssante.fr/ght974.mssante.fr/ch-lemans.mssante.fr/ch-larochelle.mssante.fr/ch-cognac.mssante.fr/ch-angouleme.mssante.fr/ch-agen-nerac.mssante.fr/cgm.mssante.fr/aura.mssante.fr</t>
  </si>
  <si>
    <t>GRADES ESEA NOUVELLE-AQUITAINE/LIFEN/MAILIZ/MIPIH/CH LE MANS/GH DE LA ROCHELLE-RE-AUNIS/CHI DU PAYS DE COGNAC/CH D'ANGOULEME/CH D'AGEN/#/GCS SARA</t>
  </si>
  <si>
    <t>COMPAGNIE GENERALE DE SANTE/LIFEN/MAILIZ/CH DE VIENNE/MIPIH/#/GCS SARA/DEDALUS HEALTHCARE FRANCE/@</t>
  </si>
  <si>
    <t>ADISTA/GIP SILPC/LIFEN/MIPIH/MAILIZ/#</t>
  </si>
  <si>
    <t>MIPIH/MAILIZ/LIFEN/ENOVACOM/#</t>
  </si>
  <si>
    <t>sage-femme.mssante.fr/pro.mssante.fr/poc-chru-strasbourg.mssante.fr/pharmacien.mssante.fr/orthophoniste.mssante.fr/medecin.mssante.fr/masseur-kinesitherapeute.mssante.fr/lifen.mssante.fr/interop-mssante.apicrypt.org/infirmier.mssante.fr/hnfc.mssante.fr/grand-est.mssante.fr/ghu-paris.mssante.fr/ghso.mssante.fr/for.mssante.fr/clinique-rhena.mssante.fr/ch-wissembourg.mssante.fr/chu-tours.mssante.fr/chu-nice.mssante.fr/chu-martinique.mssante.fr/chu-besancon.mssante.fr/chru-strasbourg.mssante.fr/chorus.mssante.fr/chmayotte.mssante.fr/chirurgien-dentiste.mssante.fr/chicas-gap.mssante.fr/ch-erstein.mssante.fr/ch-compiegnenoyon.mssante.fr/ch-colmar.mssante.fr/cgm.mssante.fr/aura.mssante.fr/aural.mssante.fr/#</t>
  </si>
  <si>
    <t>MIPIH/LIFEN/HOPITAL NORD FRANCHE COMTE/GRADES PULSY/ENOVACOM/GH SELESTAT-OBERNAI (GHSO)/HOPITAL FONDATION A DE ROTHSCHILD/DEDALUS HEALTHCARE FRANCE/CHI DE LA LAUTER/CHRU DE TOURS/CHU DE NICE/CHRU DE NANCY/CHU BESANCON/HOPITAUX UNIVERSITAIRES DE STRASBOURG/CH DE MAYOTTE/MAILIZ/CHI DES ALPES DU SUD/CH D'ERSTEIN/CHI DE COMPIEGNE-NOYON/HOPITAUX CIVILS DE COLMAR/#/GCS SARA/AURAL/@</t>
  </si>
  <si>
    <t>na.mssante.fr/msa.mssante.fr/medecin.mssante.fr/infirmier.mssante.fr/aura.mssante.fr</t>
  </si>
  <si>
    <t>GRADES ESEA NOUVELLE-AQUITAINE/MIPIH/MAILIZ/GCS SARA</t>
  </si>
  <si>
    <t>ramsaygds.mssante.fr/pro.mssante.fr/medecin.mssante.fr/lifen.mssante.fr/interop-mssante.apicrypt.org/hpsj.mssante.fr/cgm.mssante.fr/#</t>
  </si>
  <si>
    <t>COMPAGNIE GENERALE DE SANTE/MAILIZ/LIFEN/GH PARIS SITE SAINT JOSEPH/#/@</t>
  </si>
  <si>
    <t>COMPAGNIE GENERALE DE SANTE/GRADES ESEA NOUVELLE-AQUITAINE/LIFEN/MAILIZ/MIPIH/#/GCS SARA/@</t>
  </si>
  <si>
    <t>LIFEN/MAILIZ/DEDALUS HEALTHCARE FRANCE/CHU BESANCON/CH LOUIS PASTEUR/HOSPICES CIVILS DE BEAUNE/#/CRLCC GEORGES-FRANCOIS LECLERC/GCS SARA/@</t>
  </si>
  <si>
    <t>medecin.mssante.fr/lifen.mssante.fr/interop-mssante.apicrypt.org/infirmier.mssante.fr/esante-bfc.mssante.fr/enovacom.mssante.fr</t>
  </si>
  <si>
    <t>LIFEN/#/MAILIZ/GIP GRADES BFC/ENOVACOM</t>
  </si>
  <si>
    <t>na.mssante.fr/lifen.mssante.fr/infirmier.mssante.fr/had47.mssante.fr/chirurgien-dentiste.mssante.fr/ch-cadillac.mssante.fr/aquitaine.mssante.fr</t>
  </si>
  <si>
    <t>LIFEN/MIPIH/MAILIZ/C.H. DE  CADILLAC/GRADES ESEA NOUVELLE-AQUITAINE</t>
  </si>
  <si>
    <t>sage-femme.mssante.fr/rifhop.mssante.fr/pro.mssante.fr/medecin.mssante.fr/lifen.mssante.fr/infirmier.mssante.fr/aura.mssante.fr/aphp.mssante.fr/#</t>
  </si>
  <si>
    <t>MIPIH/LIFEN/MAILIZ/GCS SARA/DEDALUS HEALTHCARE FRANCE/@</t>
  </si>
  <si>
    <t>SSA/LIFEN/MAILIZ/ASSOCIATION GROUPE SOS SANTE/GRADES PULSY/CHR METZ-THIONVILLE/DEDALUS HEALTHCARE FRANCE/CHI DES ALPES DU SUD/#/GCS SARA/@</t>
  </si>
  <si>
    <t>LIFEN/MAILIZ/ASSOCIATION GROUPE SOS SANTE/#</t>
  </si>
  <si>
    <t>pro.mssante.fr/medecin.mssante.fr/masseur-kinesitherapeute.mssante.fr/lifen.mssante.fr/interop-mssante.apicrypt.org/infirmier.mssante.fr/hstv.mssante.fr/chr-orleans.mssante.fr/ch-larochelle.mssante.fr/ch-cornouaille.mssante.fr/cgm.mssante.fr/bretagne.mssante.fr/aura.mssante.fr/#</t>
  </si>
  <si>
    <t>LIFEN/MAILIZ/HOSPITALITE SAINT-THOMAS DE VILLENEUVE/CH REGIONAL D'ORLEANS/GH DE LA ROCHELLE-RE-AUNIS/DEDALUS HEALTHCARE FRANCE/#/GCS ESANTE BRETAGNE/GCS SARA/@</t>
  </si>
  <si>
    <t>LIFEN/MAILIZ/ASSOCIATION GROUPE SOS SANTE/CHU DE NICE/DEDALUS HEALTHCARE FRANCE/#/GCS SARA/@</t>
  </si>
  <si>
    <t>LIFEN/MAILIZ/CHU DE NICE/CH DE CANNES/#/CENTRE ANTOINE LACASSAGNE/MIPIH/GCS SARA</t>
  </si>
  <si>
    <t>medecin.mssante.fr/lifen.mssante.fr/infirmier.mssante.fr/hstv.mssante.fr/ch-troyes.mssante.fr/ch-ploermel.mssante.fr/ch-centre-bretagne.mssante.fr/chba.mssante.fr/cgm.mssante.fr/bretagne.mssante.fr/aura.mssante.fr</t>
  </si>
  <si>
    <t>LIFEN/MAILIZ/HOSPITALITE SAINT-THOMAS DE VILLENEUVE/DEDALUS HEALTHCARE FRANCE/CH CENTRE BRETAGNE/CH BRETAGNE ATLANTIQUE/#/GCS ESANTE BRETAGNE/GCS SARA</t>
  </si>
  <si>
    <t>COMPAGNIE GENERALE DE SANTE/LIFEN/#/ENOVACOM/CHU DE ROUEN/MAILIZ/GCS SARA/DEDALUS HEALTHCARE FRANCE</t>
  </si>
  <si>
    <t>ramsaygds.mssante.fr/pro.mssante.fr/pharmacien.mssante.fr/mspb.mssante.fr/medecin.mssante.fr/masseur-kinesitherapeute.mssante.fr/lifen.mssante.fr/interop-mssante.apicrypt.org/infirmier.mssante.fr/imm.mssante.fr/hpsj.mssante.fr/gustaveroussy.mssante.fr/ghu-paris.mssante.fr/ghpsj.mssante.fr/for.mssante.fr/epsve.mssante.fr/ciamt.mssante.fr/ch-sudessonne.mssante.fr/ch-stdenis.mssante.fr/ch-colmar.mssante.fr/ch-cholet.mssante.fr/ch-chartres.mssante.fr/cgm.mssante.fr/aura.mssante.fr/aphp.mssante.fr/#</t>
  </si>
  <si>
    <t>COMPAGNIE GENERALE DE SANTE/MSP BORDEAUX BAGATELLE/LIFEN/MAILIZ/INSTITUT MUTUALISTE MONTSOURIS/INSTITUT GUSTAVE ROUSSY/ENOVACOM/GH PARIS SITE SAINT JOSEPH/HOPITAL FONDATION A DE ROTHSCHILD/EPSVE/PROGINOV/CHI SUD ESSONNE DOURDAN-ETAMPES/CH DE SAINT DENIS/HOPITAUX CIVILS DE COLMAR/CH DE CHOLET/CH DE CHARTRES/#/GCS SARA/DEDALUS HEALTHCARE FRANCE/@</t>
  </si>
  <si>
    <t>ssa.mssante.fr/sage-femme.oc.mssante.fr/sage-femme.mssante.fr/pro.mssante.fr/nephrocare.mssante.fr/medecin.mssante.fr/masseur-kinesitherapeute.mssante.fr/lifen.mssante.fr/interop-mssante.apicrypt.org/infirmier.mssante.fr/hpsj.mssante.fr/ghsif.mssante.fr/ghpsj.mssante.fr/for.mssante.fr/ch-sens.mssante.fr/chicreteil.mssante.fr/ch-havre.mssante.fr/ch-cholet.mssante.fr/ch-centre-bretagne.mssante.fr/cgm.mssante.fr/bretagne.mssante.fr/aura.mssante.fr/aphp.mssante.fr/#</t>
  </si>
  <si>
    <t>SSA/MIPIH/CENTRE NEPHROCARE MARNE LA VALLEE/LIFEN/MAILIZ/GH SUD ILE DE FRANCE/GH PARIS SITE SAINT JOSEPH/HOPITAL FONDATION A DE ROTHSCHILD/CH SENS/CHI DE CRETEIL/CH DE CHOLET/CH CENTRE BRETAGNE/#/GCS ESANTE BRETAGNE/GCS SARA/DEDALUS HEALTHCARE FRANCE/@</t>
  </si>
  <si>
    <t>COMPAGNIE GENERALE DE SANTE/LIFEN/MAILIZ/INSTITUT MUTUALISTE MONTSOURIS/GH PARIS SITE SAINT JOSEPH/CHRU DE TOURS/MIPIH/CHRU DE NANCY/CHI DE CRETEIL/CH PUBLIC DU COTENTIN/#/ENOVACOM/GCS SARA/DEDALUS HEALTHCARE FRANCE</t>
  </si>
  <si>
    <t>LIFEN/GHI LE RAINCY MONTFERMEIL/EPS BARTHELEMY DURAND/#/CHI DE VILLENEUVE ST GEORGES/MAILIZ/GCS SARA</t>
  </si>
  <si>
    <t>LIFEN/#/MAILIZ/GH SUD ILE DE FRANCE/GCS SARA/DEDALUS HEALTHCARE FRANCE/@</t>
  </si>
  <si>
    <t>LIFEN/MAILIZ/INSTITUT GUSTAVE ROUSSY/GCS SARA/DEDALUS HEALTHCARE FRANCE/@</t>
  </si>
  <si>
    <t>pro.mssante.fr/pharmacien.mssante.fr/orpea.mssante.fr/medecin.mssante.fr/lifen.mssante.fr/infirmier.mssante.fr/aura.mssante.fr/aphp.mssante.fr/amsam.mssante.fr/#</t>
  </si>
  <si>
    <t>LIFEN/MAILIZ/GCS SARA/DEDALUS HEALTHCARE FRANCE/MIPIH/@</t>
  </si>
  <si>
    <t>ramsaygds.mssante.fr/pro.mssante.fr/pharmacien.mssante.fr/medistory.mssante.fr/medicall.mssante.fr/medecin.mssante.fr/m2a-ouest.mssante.fr/lifen.mssante.fr/interop-mssante.apicrypt.org/infirmier.mssante.fr/hpsj.mssante.fr/ghu-paris.mssante.fr/ghbs.mssante.fr/ch-vienne.mssante.fr/chu-nice.mssante.fr/chu-nantes.mssante.fr/chu-montpellier.mssante.fr/chu-amiens.mssante.fr/ch-laferte-bernard.mssante.fr/chiv.mssante.fr/chirurgien-dentiste.mssante.fr/chicreteil.mssante.fr/ch-compiegnenoyon.mssante.fr/cgm.mssante.fr/aura.mssante.fr/aub.mssante.fr/aphp.mssante.fr/#</t>
  </si>
  <si>
    <t>COMPAGNIE GENERALE DE SANTE/LIFEN/GH PARIS SITE SAINT JOSEPH/ENOVACOM/GHBS - HOPITAL DU SCORFF/CH DE VIENNE/CHU DE NICE/CHU DE NANTES/MIPIH/CHU AMIENS PICARDIE/CH LA FERTE BERNARD/CHI DE VILLENEUVE ST GEORGES/MAILIZ/CHI DE CRETEIL/CHI DE COMPIEGNE-NOYON/#/GCS SARA/AUB SANTE/DEDALUS HEALTHCARE FRANCE/@</t>
  </si>
  <si>
    <t>ssa.mssante.fr/sage-femme.oc.mssante.fr/sage-femme.mssante.fr/ramsaygds.mssante.fr/pro.mssante.fr/paliped.mssante.fr/medecin.oc.mssante.fr/medecin.mssante.fr/medecin.mp.mssante.fr/masseur-kinesitherapeute.mssante.fr/lifen.mssante.fr/interop-mssante.apicrypt.org/infirmier.mssante.fr/imm.mssante.fr/hpsj.mssante.fr/ghu-paris.mssante.fr/ghsif.mssante.fr/ghpsj.mssante.fr/for.mssante.fr/epsve.mssante.fr/chu-tours.mssante.fr/chu-rouen.mssante.fr/chu-rennes.mssante.fr/chu-nantes.mssante.fr/chu-besancon.mssante.fr/ch-mdm.mssante.fr/chirurgien-dentiste.mssante.fr/chicreteil.mssante.fr/ch-dole.mssante.fr/ch-compiegnenoyon.mssante.fr/ch-cholet.mssante.fr/cgm.mssante.fr/aura.mssante.fr/aphp.mssante.fr/#</t>
  </si>
  <si>
    <t>SSA/COMPAGNIE GENERALE DE SANTE/MIPIH/LIFEN/INSTITUT MUTUALISTE MONTSOURIS/ENOVACOM/GH SUD ILE DE FRANCE/GH PARIS SITE SAINT JOSEPH/HOPITAL FONDATION A DE ROTHSCHILD/EPSVE/CHRU DE TOURS/CHU DE ROUEN/CHRU DE RENNES/CHU DE NANTES/CHU BESANCON/CH DE MONT DE MARSAN/MAILIZ/CHI DE CRETEIL/CH LOUIS PASTEUR/CHI DE COMPIEGNE-NOYON/CH DE CHOLET/#/GCS SARA/DEDALUS HEALTHCARE FRANCE/@</t>
  </si>
  <si>
    <t>LIFEN/CENTRE DE GERONTOLOGIE LES ABONDANCES/GH PARIS SITE SAINT JOSEPH/CHU DE NANTES/CHU DE LIMOGES/CHI SUD ESSONNE DOURDAN-ETAMPES/GCS E-SANTE ARCHIPEL/CH LE MANS/MAILIZ/#/GCS SARA/DEDALUS HEALTHCARE FRANCE</t>
  </si>
  <si>
    <t>SSA/ENOVACOM/COMPAGNIE GENERALE DE SANTE/LIFEN/INSTITUT HOSPITALIER FRANCO-BRITANIQUE/CH DEPARTEMENTAL VENDEE/GH SUD ILE DE FRANCE/GH PARIS SITE SAINT JOSEPH/GHBS - HOPITAL DU SCORFF/HOPITAL FONDATION A DE ROTHSCHILD/CH VITRE/CHU DE POITIERS/CHU DE LIMOGES/CHI SUD ESSONNE DOURDAN-ETAMPES/CH LE MANS/MAILIZ/#/CRLCC GEORGES-FRANCOIS LECLERC/GCS SARA/DEDALUS HEALTHCARE FRANCE/HOPITAL AMERICAIN/@</t>
  </si>
  <si>
    <t>COMPAGNIE GENERALE DE SANTE/MIPIH/MAILIZ/LIFEN/GH PARIS SITE SAINT JOSEPH/EPS BARTHELEMY DURAND/CH SENS/ENOVACOM/#/GCS SARA/DEDALUS HEALTHCARE FRANCE/@</t>
  </si>
  <si>
    <t>LIFEN/GH PARIS SITE SAINT JOSEPH/ENOVACOM/CH RENE DUBOS/GHBS - HOPITAL DU SCORFF/MAILIZ/#/GCS SARA/DEDALUS HEALTHCARE FRANCE</t>
  </si>
  <si>
    <t>COMPAGNIE GENERALE DE SANTE/LIFEN/MAILIZ/INSTITUT HOSPITALIER FRANCO-BRITANIQUE/GH PARIS SITE SAINT JOSEPH/HOPITAL FONDATION A DE ROTHSCHILD/CHU DE ROUEN/CHU DE REIMS/C.H.I. ELBEUF-LOUVIERS-VAL DE REUIL/CH D'ANGOULEME/#/GCS SARA/DEDALUS HEALTHCARE FRANCE/@</t>
  </si>
  <si>
    <t>SSA/COMPAGNIE GENERALE DE SANTE/LIFEN/MAILIZ/INSTITUT MUTUALISTE MONTSOURIS/INSTITUT HOSPITALIER FRANCO-BRITANIQUE/ENOVACOM/GH PARIS SITE SAINT JOSEPH/GHBS - HOPITAL DU SCORFF/HOPITAL FONDATION A DE ROTHSCHILD/EPSVE/CHU DE ROUEN/CHU DE POITIERS/MIPIH/CHI SUD ESSONNE DOURDAN-ETAMPES/CH DE SAINT DENIS/HOPITAUX CIVILS DE COLMAR/CH D'ANGOULEME/#/GCS ESANTE BRETAGNE/GCS SARA/DEDALUS HEALTHCARE FRANCE/@</t>
  </si>
  <si>
    <t>msa.mssante.fr/medecin.mssante.fr/lifen.mssante.fr/infirmier.mssante.fr/ghu-paris.mssante.fr/chirurgien-dentiste.mssante.fr/aphp.mssante.fr</t>
  </si>
  <si>
    <t>MIPIH/LIFEN/ENOVACOM/MAILIZ/DEDALUS HEALTHCARE FRANCE</t>
  </si>
  <si>
    <t>MIPIH/LIFEN/CH RENE DUBOS/GH PARIS SITE SAINT JOSEPH/CHU DE ROUEN/MAILIZ/#/GCS SARA/DEDALUS HEALTHCARE FRANCE/@</t>
  </si>
  <si>
    <t>LIFEN/MAILIZ/GH PARIS SITE SAINT JOSEPH/HOPITAL LA PORTE VERTE/#/GCS SARA/DEDALUS HEALTHCARE FRANCE</t>
  </si>
  <si>
    <t>GIE VIVALTO SANTE SERVICE PARTAGES/COMPAGNIE GENERALE DE SANTE/LIFEN/INSTITUT MUTUALISTE MONTSOURIS/INSTITUT HOSPITALIER FRANCO-BRITANIQUE/GH PARIS SITE SAINT JOSEPH/HOPITAL FONDATION A DE ROTHSCHILD/CHRU DE RENNES/CHU DE NICE/CHU BESANCON/CHI SUD ESSONNE DOURDAN-ETAMPES/CH COURBEVOIE-NEUILLY-PUTEAUX/MAILIZ/C.H. GUILLAUME REGNIER/CHU DE REIMS/ENOVACOM/#/GCS SARA/DEDALUS HEALTHCARE FRANCE/HOPITAL AMERICAIN/@</t>
  </si>
  <si>
    <t>LIFEN/MAILIZ/CENTRE MEDECINE PHYSIQUE ET READAPT BOBIGNY/GCS SARA/DEDALUS HEALTHCARE FRANCE</t>
  </si>
  <si>
    <t>pro.mssante.fr/orthophoniste.mssante.fr/medecin.mssante.fr/lifen.mssante.fr/interop-mssante.apicrypt.org/infirmier.mssante.fr/ihfb.mssante.fr/ghsif.mssante.fr/ghpsj.mssante.fr/for.mssante.fr/epsve.mssante.fr/efs.mssante.fr/cvl.mssante.fr/chu-limoges.mssante.fr/chrds.mssante.fr/ch-laon.mssante.fr/chicas-gap.mssante.fr/ch-cholet.mssante.fr/ch-bry.mssante.fr/cgm.mssante.fr/aura.mssante.fr/aphp.mssante.fr/ahparis.mssante.fr/#</t>
  </si>
  <si>
    <t>LIFEN/MAILIZ/INSTITUT HOSPITALIER FRANCO-BRITANIQUE/GH SUD ILE DE FRANCE/GH PARIS SITE SAINT JOSEPH/HOPITAL FONDATION A DE ROTHSCHILD/EPSVE/EFS/WRAPTOR LABORATORIES/CHU DE LIMOGES/CH COURBEVOIE-NEUILLY-PUTEAUX/CHI DES ALPES DU SUD/CH DE CHOLET/ENOVACOM/#/GCS SARA/DEDALUS HEALTHCARE FRANCE/HOPITAL AMERICAIN/@</t>
  </si>
  <si>
    <t>sage-femme.mssante.fr/pro.mssante.fr/pedicure-podologue.mssante.fr/medicall.mssante.fr/medecin.mssante.fr/lifen.mssante.fr/interop-mssante.apicrypt.org/infirmier.mssante.fr/ght-novo.mssante.fr/epsve.mssante.fr/ciamt.mssante.fr/chicreteil.mssante.fr/ch-compiegnenoyon.mssante.fr/cgm.mssante.fr/aura.mssante.fr/aphp.mssante.fr/ahnac.mssante.fr/#</t>
  </si>
  <si>
    <t>MIPIH/LIFEN/MAILIZ/CH RENE DUBOS/EPSVE/PROGINOV/CHI DE CRETEIL/CHI DE COMPIEGNE-NOYON/#/GCS SARA/DEDALUS HEALTHCARE FRANCE/@</t>
  </si>
  <si>
    <t>pro.mssante.fr/medecin.mssante.fr/masseur-kinesitherapeute.mssante.fr/lifen.mssante.fr/interop-mssante.apicrypt.org/infirmier.mssante.fr/hopital-foch.mssante.fr/ghpsj.mssante.fr/ghbs.mssante.fr/ch-sudessonne.mssante.fr/ch-dreux.mssante.fr/cgm.mssante.fr/aura.mssante.fr/aphp.mssante.fr</t>
  </si>
  <si>
    <t>LIFEN/MAILIZ/GH PARIS SITE SAINT JOSEPH/GHBS - HOPITAL DU SCORFF/CHI SUD ESSONNE DOURDAN-ETAMPES/ENOVACOM/#/GCS SARA/DEDALUS HEALTHCARE FRANCE</t>
  </si>
  <si>
    <t>LIFEN/MAILIZ/CENTRE MEDECINE PHYSIQUE ET READAPT BOBIGNY/#/GCS SARA/DEDALUS HEALTHCARE FRANCE</t>
  </si>
  <si>
    <t>MIPIH/LIFEN/MAILIZ/INSTITUT MUTUALISTE MONTSOURIS/CHI SUD ESSONNE DOURDAN-ETAMPES/CH LE MANS/#/GCS SARA/DEDALUS HEALTHCARE FRANCE/@</t>
  </si>
  <si>
    <t>ramsaygds.mssante.fr/pro.mssante.fr/pharmacien.mssante.fr/nephrocare.mssante.fr/medecin.mssante.fr/lifen.mssante.fr/interop-mssante.apicrypt.org/infirmier.mssante.fr/ihfb.mssante.fr/ghu-paris.mssante.fr/ghsif.mssante.fr/ghpsj.mssante.fr/ghbs.mssante.fr/for.mssante.fr/eps-etampes.mssante.fr/chu-nice.mssante.fr/chr-orleans.mssante.fr/chiv.mssante.fr/ch-centre-bretagne.mssante.fr/cgm.mssante.fr/aura.mssante.fr/aphp.mssante.fr/#</t>
  </si>
  <si>
    <t>COMPAGNIE GENERALE DE SANTE/CENTRE NEPHROCARE MARNE LA VALLEE/LIFEN/MAILIZ/INSTITUT HOSPITALIER FRANCO-BRITANIQUE/ENOVACOM/GH SUD ILE DE FRANCE/GH PARIS SITE SAINT JOSEPH/GHBS - HOPITAL DU SCORFF/HOPITAL FONDATION A DE ROTHSCHILD/EPS BARTHELEMY DURAND/CHU DE NICE/CH REGIONAL D'ORLEANS/CHI DE VILLENEUVE ST GEORGES/CH CENTRE BRETAGNE/#/GCS SARA/DEDALUS HEALTHCARE FRANCE/@</t>
  </si>
  <si>
    <t>COMPAGNIE GENERALE DE SANTE/LIFEN/MAILIZ/HOPITAL FONDATION A DE ROTHSCHILD/CHU DE NICE/CHRU DE NANCY/#/GCS SARA/DEDALUS HEALTHCARE FRANCE</t>
  </si>
  <si>
    <t>SSA/COMPAGNIE GENERALE DE SANTE/GCS TESIS/LIFEN/CENTRE DE GERONTOLOGIE LES ABONDANCES/INSTITUT HOSPITALIER FRANCO-BRITANIQUE/CH RENE DUBOS/GH PARIS SITE SAINT JOSEPH/HOPITAL FONDATION A DE ROTHSCHILD/CH VITRE/CHRU DE TOURS/CHU DE ROUEN/CHRU DE RENNES/CHU DE POITIERS/MIPIH/CHU BESANCON/CHI SUD ESSONNE DOURDAN-ETAMPES/CH DES PAYS DE MORLAIX/CH DEPARTEMENTAL VENDEE/GH DE LA ROCHELLE-RE-AUNIS/CHI DE VILLENEUVE ST GEORGES/MAILIZ/CHI DE CRETEIL/CHI DE COMPIEGNE-NOYON/ENOVACOM/#/GCS SARA/DEDALUS HEALTHCARE FRANCE/HOPITAL AMERICAIN/@</t>
  </si>
  <si>
    <t>LIFEN/CHU DE NICE/MAILIZ/ENOVACOM/GCS SARA/DEDALUS HEALTHCARE FRANCE</t>
  </si>
  <si>
    <t>COMPAGNIE GENERALE DE SANTE/LIFEN/CH RENE DUBOS/GH PARIS SITE SAINT JOSEPH/HOPITAL FONDATION A DE ROTHSCHILD/EPSVE/EPS BARTHELEMY DURAND/CH COURBEVOIE-NEUILLY-PUTEAUX/CH DE MAYOTTE/MAILIZ/#/GCS SARA/DEDALUS HEALTHCARE FRANCE/@</t>
  </si>
  <si>
    <t>ENOVACOM/MAILIZ/GH PARIS SITE SAINT JOSEPH/MIPIH/#/GCS ESANTE BRETAGNE</t>
  </si>
  <si>
    <t>sage-femme.mssante.fr/ramsaygds.mssante.fr/pro.oc.mssante.fr/pro.mssante.fr/pharmacien.mssante.fr/medecin.oc.mssante.fr/medecin.mssante.fr/lifen.mssante.fr/interop-mssante.apicrypt.org/infirmier.oc.mssante.fr/infirmier.mssante.fr/ihfb.mssante.fr/ghu-paris.mssante.fr/ghsif.mssante.fr/ghpsj.mssante.fr/for.mssante.fr/chu-rennes.mssante.fr/chu-nice.mssante.fr/chu-martinique.mssante.fr/chicas-gap.mssante.fr/ch-dreux.mssante.fr/chba.mssante.fr/cgm.mssante.fr/bretagne.mssante.fr/aura.mssante.fr/aphp.mssante.fr/#</t>
  </si>
  <si>
    <t>COMPAGNIE GENERALE DE SANTE/LIFEN/MIPIH/MAILIZ/INSTITUT HOSPITALIER FRANCO-BRITANIQUE/GH SUD ILE DE FRANCE/GH PARIS SITE SAINT JOSEPH/HOPITAL FONDATION A DE ROTHSCHILD/CHRU DE RENNES/CHU DE NICE/CHRU DE NANCY/CHI DES ALPES DU SUD/ENOVACOM/CH BRETAGNE ATLANTIQUE/#/GCS ESANTE BRETAGNE/GCS SARA/DEDALUS HEALTHCARE FRANCE/@</t>
  </si>
  <si>
    <t>ramsaygds.mssante.fr/pro.mssante.fr/pharmacien.mssante.fr/nephrocare.mssante.fr/medecin.mssante.fr/m2adacne.mssante.fr/lifen.mssante.fr/interop-mssante.apicrypt.org/infirmier.mssante.fr/imm.mssante.fr/ihfb.mssante.fr/hpsj.mssante.fr/ghsif.mssante.fr/ghpsj.mssante.fr/for.mssante.fr/epsnf.mssante.fr/diaverum.mssante.fr/chu-reims.mssante.fr/ch-sudessonne.mssante.fr/chorus.mssante.fr/chicreteil.mssante.fr/ch-cholet.mssante.fr/cgm.mssante.fr/aura.mssante.fr/aphp.mssante.fr/#</t>
  </si>
  <si>
    <t>COMPAGNIE GENERALE DE SANTE/CENTRE NEPHROCARE MARNE LA VALLEE/MIPIH/LIFEN/MAILIZ/INSTITUT MUTUALISTE MONTSOURIS/INSTITUT HOSPITALIER FRANCO-BRITANIQUE/GH SUD ILE DE FRANCE/GH PARIS SITE SAINT JOSEPH/HOPITAL FONDATION A DE ROTHSCHILD/ENOVACOM/CHU DE REIMS/CHI SUD ESSONNE DOURDAN-ETAMPES/CHI DE CRETEIL/CH DE CHOLET/#/GCS SARA/DEDALUS HEALTHCARE FRANCE/@</t>
  </si>
  <si>
    <t>pro.mssante.fr/medecin.mssante.fr/lifen.mssante.fr/interop-mssante.apicrypt.org/infirmier.mssante.fr/ico.unicancer.mssante.fr/hospiville.mssante.fr/ght85.mssante.fr/ghbs.mssante.fr/chu-nantes.mssante.fr/ch-stbrieuc.mssante.fr/ch-ploermel.mssante.fr/chd-vendee.mssante.fr/ch-cholet.mssante.fr/ch-angouleme.mssante.fr/aura.mssante.fr</t>
  </si>
  <si>
    <t>LIFEN/#/MAILIZ/ICO - SITE PAUL PAPIN/SAS MAPUI LABS/GHBS - HOPITAL DU SCORFF/CHU DE NANTES/DEDALUS HEALTHCARE FRANCE/CH BRETAGNE ATLANTIQUE/CH DEPARTEMENTAL VENDEE/CH DE CHOLET/CH D'ANGOULEME/GCS SARA</t>
  </si>
  <si>
    <t>MIPIH/LIFEN/MAILIZ/#/GCS SARA/@</t>
  </si>
  <si>
    <t>sage-femme.mssante.fr/pro.mssante.fr/medecin.mssante.fr/lifen.mssante.fr/interop-mssante.apicrypt.org/infirmier.mssante.fr/ihfb.mssante.fr/aura.mssante.fr/aphp.mssante.fr/#</t>
  </si>
  <si>
    <t>LIFEN/#/MAILIZ/INSTITUT HOSPITALIER FRANCO-BRITANIQUE/GCS SARA/DEDALUS HEALTHCARE FRANCE/@</t>
  </si>
  <si>
    <t>DEDALUS HEALTHCARE FRANCE/MAILIZ/MIPIH/#</t>
  </si>
  <si>
    <t>MIPIH/LIFEN/MAILIZ/CHU DE NICE/CHU HOPITAUX DE BORDEAUX/CH DE CANNES/CH DES ESCARTONS DE BRIANCON/#/DEDALUS HEALTHCARE FRANCE</t>
  </si>
  <si>
    <t>ssa.mssante.fr/ramsaygds.mssante.fr/pro.mssante.fr/medecin.mssante.fr/lifen.mssante.fr/institut-vernes.mssante.fr/hpsj.mssante.fr/for.mssante.fr/#</t>
  </si>
  <si>
    <t>SSA/COMPAGNIE GENERALE DE SANTE/MAILIZ/LIFEN/INSTITUT ARTHUR VERNES/GH PARIS SITE SAINT JOSEPH/HOPITAL FONDATION A DE ROTHSCHILD/@</t>
  </si>
  <si>
    <t>pro.mssante.fr/na.mssante.fr/medecin.mssante.fr/lifen.mssante.fr/interop-mssante.apicrypt.org/institut-universitaire-cancer.mssante.fr/infirmier.mssante.fr/chu-tours.mssante.fr/chu-nantes.mssante.fr/chu-bordeaux.mssante.fr/chu-besancon.mssante.fr/ch-libourne.mssante.fr/ch-cotebasque.mssante.fr/bergonie.mssante.fr/aura.mssante.fr/aquitaine.mssante.fr</t>
  </si>
  <si>
    <t>LIFEN/#/MIPIH/MAILIZ/CHRU DE TOURS/CHU DE NANTES/CHU HOPITAUX DE BORDEAUX/CHU BESANCON/CH DE LIBOURNE/CHI DE LA COTE BASQUE/INSTITUT BERGONIE/GCS SARA/GRADES ESEA NOUVELLE-AQUITAINE</t>
  </si>
  <si>
    <t>prevaly.mssante.fr/orthophoniste.oc.mssante.fr/orthophoniste.mssante.fr/medecin.oc.mssante.fr/medecin.mssante.fr/medecin.mp.mssante.fr/masseur-kinesitherapeute.oc.mssante.fr/lifen.mssante.fr/institut-universitaire-cancer.mssante.fr/infirmier.oc.mssante.fr/infirmier.mssante.fr/icm46.mssante.fr/hopital-joseph-ducuing.mssante.fr/ergotherapeute.oc.mssante.fr/clinique-pontdechaume.mssante.fr/chu-tours.mssante.fr/chu-toulouse.mssante.fr/chu-poitiers.mssante.fr/chu-martinique.mssante.fr/chu-dijon.mssante.fr/chirurgien-dentiste.oc.mssante.fr/ch-dax.mssante.fr/cgm.mssante.fr/aura.mssante.fr</t>
  </si>
  <si>
    <t>LIFEN/MAILIZ/CHRU DE TOURS/CHU DE POITIERS/CHRU DE NANCY/DEDALUS HEALTHCARE FRANCE/MIPIH/CH DAX/#/GCS SARA</t>
  </si>
  <si>
    <t>LIFEN/MAILIZ/GRADES PULSY/GH PARIS SITE SAINT JOSEPH/CHU DE NICE/CHR METZ-THIONVILLE/GCS SARA</t>
  </si>
  <si>
    <t>LIFEN/DEDALUS HEALTHCARE FRANCE</t>
  </si>
  <si>
    <t>GRADES ESEA NOUVELLE-AQUITAINE/MAILIZ/LIFEN/ENOVACOM/CHU DE REIMS/CHI DU PAYS DE COGNAC/#/GCS SARA</t>
  </si>
  <si>
    <t>na.mssante.fr/medecin.mssante.fr/choisy-cliniques.mssante.fr/cgm.mssante.fr/aura.mssante.fr/aquitaine.mssante.fr</t>
  </si>
  <si>
    <t>MAILIZ/GCS E-SANTE ARCHIPEL/#/GCS SARA/GRADES ESEA NOUVELLE-AQUITAINE</t>
  </si>
  <si>
    <t>COMPAGNIE GENERALE DE SANTE/LIFEN/MAILIZ/INSTITUT HOSPITALIER FRANCO-BRITANIQUE/GH PARIS SITE SAINT JOSEPH/GHBS - HOPITAL DU SCORFF/CHU BESANCON/GHBS/#/GCS SARA/DEDALUS HEALTHCARE FRANCE</t>
  </si>
  <si>
    <t>pro.mssante.fr/pharmacien.mssante.fr/mgen.mssante.fr/medecin.mssante.fr/lifen.mssante.fr/infirmier.mssante.fr/hopitaux-plaisir.mssante.fr/dactys.mssante.fr</t>
  </si>
  <si>
    <t>MGEN TECHNOLOGIES/LIFEN/MAILIZ/CH DE PLAISIR/ENOVACOM</t>
  </si>
  <si>
    <t>MAILIZ/MIPIH/LIFEN/CENTRE MEDECINE PHYSIQUE ET READAPT BOBIGNY/DEDALUS HEALTHCARE FRANCE</t>
  </si>
  <si>
    <t>SSA/COMPAGNIE GENERALE DE SANTE/MIPIH/LIFEN/MAILIZ/INSTITUT MUTUALISTE MONTSOURIS/SAS MAPUI LABS/GH PARIS SITE SAINT JOSEPH/HOPITAL PRIVE COGNACQ-JAY/CHU DE ROUEN/CHU BESANCON/C.H.I. ELBEUF-LOUVIERS-VAL DE REUIL/ENOVACOM/#/GCS SARA/DEDALUS HEALTHCARE FRANCE/@</t>
  </si>
  <si>
    <t>LIFEN/INSTITUT PAOLI CALMETTES/MAILIZ/GH PARIS SITE SAINT JOSEPH/SAS MAPUI LABS/HOPITAL SAINT JOSEPH/HOPITAL EUROPEEN/CHU DE ROUEN/CHU DE NICE/CHI DES ALPES DU SUD/GCS SARA/MIPIH/DEDALUS HEALTHCARE FRANCE</t>
  </si>
  <si>
    <t>pro.mssante.fr/paca.mssante.fr/medecin.mssante.fr/lifen.mssante.fr/isc84.mssante.fr/interop-mssante.apicrypt.org/infirmier.mssante.fr/cgm.mssante.fr/aura.mssante.fr</t>
  </si>
  <si>
    <t>ugecam-ne.mssante.fr/pro.mssante.fr/masseur-kinesitherapeute.mssante.fr/infirmier.mssante.fr</t>
  </si>
  <si>
    <t>ugecam-ne.mssante.fr/pro.mssante.fr/orthophoniste.mssante.fr/ohs-lorraine.mssante.fr/cgm.mssante.fr</t>
  </si>
  <si>
    <t>MIPIH/MAILIZ/CENTRE JACQUES PARISOT BAINVILLE SUR MADON/#</t>
  </si>
  <si>
    <t>ugecam-pacac.mssante.fr/ramsaygds.mssante.fr/oc-sante.mssante.fr/aura.mssante.fr</t>
  </si>
  <si>
    <t>MIPIH/MAILIZ/GCS E-SANTE ARCHIPEL (opérateur de test)/GCS SARA</t>
  </si>
  <si>
    <t>CHRU DE NANCY/MAILIZ/LIFEN/#</t>
  </si>
  <si>
    <t>medecin.mssante.fr/lifen.mssante.fr/korian.mssante.fr/inicea.mssante.fr/aura.mssante.fr</t>
  </si>
  <si>
    <t>MAILIZ/LIFEN/MIPIH/ENOVACOM/#/GRADES ESEA NOUVELLE-AQUITAINE</t>
  </si>
  <si>
    <t>MIPIH/#/ENOVACOM/MAILIZ</t>
  </si>
  <si>
    <t>medecin.mssante.fr/korian.mssante.fr/inicea.mssante.fr/ch-vienne.mssante.fr/aura.mssante.fr</t>
  </si>
  <si>
    <t>orpea.mssante.fr/medecin.mssante.fr/korian.mssante.fr/inicea.mssante.fr/aura.mssante.fr</t>
  </si>
  <si>
    <t>MIPIH/ENOVACOM/MAILIZ/#/GCS SARA/GRADES ESEA NOUVELLE-AQUITAINE</t>
  </si>
  <si>
    <t>MIPIH/ENOVACOM/MAILIZ/#/GCS SARA</t>
  </si>
  <si>
    <t>paca.mssante.fr/orthophoniste.mssante.fr/medecin.mssante.fr/korian.mssante.fr/inicea.mssante.fr</t>
  </si>
  <si>
    <t>LIFEN/ENOVACOM/MAILIZ/CHI DES ALPES DU SUD/#/MIPIH/@</t>
  </si>
  <si>
    <t>MAILIZ/MIPIH/ENOVACOM/CH DE CHARTRES/#</t>
  </si>
  <si>
    <t>pro.mssante.fr/medecin.mssante.fr/medecin.mp.mssante.fr/lifen.mssante.fr/korian.mssante.fr/inicea.mssante.fr/ch-romorantin.mssante.fr/cgm.mssante.fr/aura.mssante.fr</t>
  </si>
  <si>
    <t>MAILIZ/LIFEN/MIPIH/ENOVACOM/CH DE ROMORANTIN-LANTHENAY/#/GCS SARA</t>
  </si>
  <si>
    <t>MAILIZ/MIPIH/ENOVACOM/LA CHENAIE/#</t>
  </si>
  <si>
    <t>sage-femme.oc.mssante.fr/pro.oc.mssante.fr/pro.mssante.fr/medecin.mssante.fr/lifen.mssante.fr/infirmier.oc.mssante.fr/infirmier.mssante.fr/capsante.mssante.fr/#</t>
  </si>
  <si>
    <t>LIFEN/MIPIH/MAILIZ/ENOVACOM/@</t>
  </si>
  <si>
    <t>LIFEN/MAILIZ/CENTRE MEDECINE PHYSIQUE ET READAPT BOBIGNY/WRAPTOR LABORATORIES/#/GCS SARA</t>
  </si>
  <si>
    <t>sporsac-ssr38.aura.mssante.fr/lifen.mssante.fr/aura.mssante.fr</t>
  </si>
  <si>
    <t>pro.mssante.fr/medecin.mssante.fr/hopital-parc-taverny.mssante.fr/enovacom.mssante.fr/cgm.mssante.fr</t>
  </si>
  <si>
    <t>MAILIZ/DEDALUS HEALTHCARE FRANCE/ENOVACOM/#</t>
  </si>
  <si>
    <t>MAILIZ/WRAPTOR LABORATORIES/#</t>
  </si>
  <si>
    <t>sage-femme.mssante.fr/ramsaygds.mssante.fr/pro.mssante.fr/orthophoniste.mssante.fr/na.mssante.fr/medecin.mssante.fr/masseur-kinesitherapeute.mssante.fr/lifen.mssante.fr/irma.mssante.fr/interop-mssante.apicrypt.org/infirmier.mssante.fr/hopitaux-plaisir.mssante.fr/ghu-paris.mssante.fr/ght94n.mssante.fr/epsve.mssante.fr/easycrypt.mssante.fr/chu-martinique.mssante.fr/ch-saintcalais.mssante.fr/chiv.mssante.fr/chicreteil.mssante.fr/ch-cholet.mssante.fr/cgm.mssante.fr/carsicest.mssante.fr/bretagne.mssante.fr/aura.mssante.fr/aphp.mssante.fr/#</t>
  </si>
  <si>
    <t>COMPAGNIE GENERALE DE SANTE/GRADES ESEA NOUVELLE-AQUITAINE/LIFEN/MAILIZ/CH DE PLAISIR/EPSVE/ENOVACOM/CHRU DE NANCY/CH DE CHATEAUDUN/CHI DE VILLENEUVE ST GEORGES/CHI DE CRETEIL/CH DE CHOLET/#/MIPIH/GCS ESANTE BRETAGNE/GCS SARA/DEDALUS HEALTHCARE FRANCE/@</t>
  </si>
  <si>
    <t>MIPIH/MAILIZ/LIFEN/CENTRE HOSPITALIER   ORTHEZ/GCS SARA/GRADES ESEA NOUVELLE-AQUITAINE</t>
  </si>
  <si>
    <t>softwaymedical.mssante.fr/clinique-vetyver.mssante.fr</t>
  </si>
  <si>
    <t>LIFEN/MIPIH/ENOVACOM/MAILIZ/#</t>
  </si>
  <si>
    <t>morvan.mssante.fr/medecin.mssante.fr/clinique-morvan.mssante.fr</t>
  </si>
  <si>
    <t>GIP GRADES BFC/MAILIZ/MIPIH</t>
  </si>
  <si>
    <t>CENTRE JACQUES PARISOT BAINVILLE SUR MADON/LIFEN/#/MAILIZ/GCS E-SANTE PAYS DE LA LOIRE/GCS SARA</t>
  </si>
  <si>
    <t>DEDALUS HEALTHCARE FRANCE/LIFEN/WRAPTOR LABORATORIES/GCS SARA</t>
  </si>
  <si>
    <t>recollets.mssante.fr/pdl.mssante.fr/medecin.mssante.fr/infirmier.mssante.fr/fondation-sjd.mssante.fr/esantepdl.mssante.fr</t>
  </si>
  <si>
    <t>WRAPTOR LABORATORIES/MAILIZ/ENOVACOM/GCS E-SANTE PAYS DE LA LOIRE</t>
  </si>
  <si>
    <t>lifen.mssante.fr/lapalmola.mssante.fr/infirmier.mssante.fr</t>
  </si>
  <si>
    <t>softwaymedical.mssante.fr/masseur-kinesitherapeute.mssante.fr/interop-mssante.apicrypt.org</t>
  </si>
  <si>
    <t>LIFEN/MAILIZ/ENOVACOM/DEDALUS HEALTHCARE FRANCE</t>
  </si>
  <si>
    <t>MAILIZ/CH VALVERT/#/GCS SARA</t>
  </si>
  <si>
    <t>pro.mssante.fr/medecin.oc.mssante.fr/medecin.mssante.fr/chu-rouen.mssante.fr/aura.mssante.fr</t>
  </si>
  <si>
    <t>MIPIH/MAILIZ/DEDALUS HEALTHCARE FRANCE/ENOVACOM/GCS SARA</t>
  </si>
  <si>
    <t>MIPIH/MAILIZ/ENOVACOM/#/GRADES ESEA NOUVELLE-AQUITAINE</t>
  </si>
  <si>
    <t>na.mssante.fr/medecin.mp.mssante.fr/mariegalene.mssante.fr/infirmier.mssante.fr/hpsj.mssante.fr/easycrypt.mssante.fr/aura.mssante.fr/aquitaine.mssante.fr</t>
  </si>
  <si>
    <t>MIPIH/MAILIZ/GH PARIS SITE SAINT JOSEPH/ENOVACOM/GCS SARA/GRADES ESEA NOUVELLE-AQUITAINE</t>
  </si>
  <si>
    <t>pro.mssante.fr/msn.mssante.fr/medecin.mssante.fr</t>
  </si>
  <si>
    <t>ENOVACOM/MAILIZ/GHBS - HOPITAL DU SCORFF/GCS E-SANTE ARCHIPEL/CH CENTRE BRETAGNE/GCS ESANTE BRETAGNE</t>
  </si>
  <si>
    <t>ssa.mssante.fr/pro.mssante.fr/paliped.mssante.fr/mmjg.mssante.fr/medecin.mssante.fr/hpsj.mssante.fr/ciamt.mssante.fr/chu-nimes.mssante.fr/ch-simoneveil.mssante.fr/#</t>
  </si>
  <si>
    <t>SSA/MIPIH/ENOVACOM/MAILIZ/GH PARIS SITE SAINT JOSEPH/PROGINOV/DEDALUS HEALTHCARE FRANCE/@</t>
  </si>
  <si>
    <t>MAILIZ/MIPIH/CHR METZ-THIONVILLE/#</t>
  </si>
  <si>
    <t>MAILIZ/#/MIPIH/GRADES ESEA NOUVELLE-AQUITAINE</t>
  </si>
  <si>
    <t>MAILIZ/FONDATION ILDYS SITE DE PERHARIDY/CHU BREST/#/GCS ESANTE BRETAGNE</t>
  </si>
  <si>
    <t>COMPAGNIE GENERALE DE SANTE/MIPIH/LIFEN/MAILIZ/HOPITAL SAINT JOSEPH/ENOVACOM/HOPITAL DU PAYS SALONAIS/CENTRE HOSPITALIER MONTLUCON NERIS/CH DU PAYS D'AIX/#/@</t>
  </si>
  <si>
    <t>MAILIZ/CH PUBLIC DU COTENTIN/#</t>
  </si>
  <si>
    <t>MIPIH/MAILIZ/LIFEN/#/GH PARIS SITE SAINT JOSEPH/ENOVACOM/@</t>
  </si>
  <si>
    <t>ugecam-bfc.mssante.fr/medecin.mssante.fr</t>
  </si>
  <si>
    <t>medecin.mssante.fr/interop-mssante.apicrypt.org/fondationseltzer.mssante.fr/easycrypt.mssante.fr/aura.mssante.fr</t>
  </si>
  <si>
    <t>MAILIZ/#/MIPIH/ENOVACOM/GCS SARA</t>
  </si>
  <si>
    <t>COMPAGNIE GENERALE DE SANTE/MIPIH/MAILIZ/LIFEN/ENOVACOM/CH DE VIENNE/CHU BESANCON/CHI DES ALPES DU SUD/CH DE CHOLET/#/GCS SARA/DEDALUS HEALTHCARE FRANCE</t>
  </si>
  <si>
    <t>resamut.aura.mssante.fr/ramsaygds.mssante.fr/pro.mssante.fr/medecin.mssante.fr/lifen.mssante.fr/interop-mssante.apicrypt.org/ch-vienne.mssante.fr/cgm.mssante.fr/aura.mssante.fr</t>
  </si>
  <si>
    <t>MGEN TECHNOLOGIES/LIFEN/MIPIH/MAILIZ/#/GCS SARA/@</t>
  </si>
  <si>
    <t>montalier.mssante.fr/medecin.mssante.fr/lifen.mssante.fr</t>
  </si>
  <si>
    <t>GRADES ESEA NOUVELLE-AQUITAINE/MIPIH/ENOVACOM/MAILIZ/#/GCS SARA</t>
  </si>
  <si>
    <t>ENOVACOM/MAILIZ/#/GCS SARA</t>
  </si>
  <si>
    <t>SSA/MIPIH/LIFEN/#/MAILIZ/CH REGIONAL D'ORLEANS/GCS SARA/@</t>
  </si>
  <si>
    <t>pc.mssante.fr/medecin.mssante.fr/lifen.mssante.fr</t>
  </si>
  <si>
    <t>GRADES ESEA NOUVELLE-AQUITAINE/MAILIZ/LIFEN</t>
  </si>
  <si>
    <t>vyv3.mssante.fr/pro.mssante.fr/pharmacien.mssante.fr/medecin.mssante.fr/masseur-kinesitherapeute.mssante.fr/infirmier.mssante.fr/boisgibert.mssante.fr/aura.mssante.fr</t>
  </si>
  <si>
    <t>ugecamaq.mssante.fr/ssa.mssante.fr/sage-femme.mssante.fr/pro.mssante.fr/na.mssante.fr/mspb.mssante.fr/medecin.mssante.fr/masseur-kinesitherapeute.mssante.fr/lifen.mssante.fr/interop-mssante.apicrypt.org/infirmier.mssante.fr/chu-limoges.mssante.fr/ch-perigueux.mssante.fr/ch-libourne.mssante.fr/ch-dax.mssante.fr/cgm.mssante.fr/aura.mssante.fr/aquitaine.mssante.fr/#</t>
  </si>
  <si>
    <t>MIPIH/SSA/MSP BORDEAUX BAGATELLE/LIFEN/MAILIZ/CHU DE LIMOGES/CH DE PERIGUEUX/CH DE LIBOURNE/CH DAX/#/GCS SARA/GRADES ESEA NOUVELLE-AQUITAINE/@</t>
  </si>
  <si>
    <t>nephrocare.mssante.fr/infirmier.oc.mssante.fr/infirmier.mssante.fr/chu-montpellier.mssante.fr</t>
  </si>
  <si>
    <t>CENTRE NEPHROCARE MARNE LA VALLEE/MAILIZ/MIPIH</t>
  </si>
  <si>
    <t>medecin.mssante.fr/lifen.mssante.fr/interop-mssante.apicrypt.org/hpel.elsan.mssante.fr/for.mssante.fr/cgm.mssante.fr/aura.mssante.fr</t>
  </si>
  <si>
    <t>MAILIZ/LIFEN/ELSAN/HOPITAL FONDATION A DE ROTHSCHILD/#/GCS SARA</t>
  </si>
  <si>
    <t>ugecam-brpl.mssante.fr/oi.mssante.fr/medecin.mssante.fr/masseur-kinesitherapeute.mssante.fr/lifen.mssante.fr/interop-mssante.apicrypt.org/ch-ploermel.mssante.fr/cgm.mssante.fr/cem.mssante.fr/bretagne.mssante.fr/aura.mssante.fr</t>
  </si>
  <si>
    <t>MIPIH/GCS TESIS/MAILIZ/LIFEN/CH BRETAGNE ATLANTIQUE/#/CRLCC EUGENE MARQUIS/GCS ESANTE BRETAGNE/GCS SARA</t>
  </si>
  <si>
    <t>POLE MPR HELIER/LIFEN/#/MAILIZ/GHBS - HOPITAL DU SCORFF/GCS ESANTE BRETAGNE/@</t>
  </si>
  <si>
    <t>LIFEN/MAILIZ/CH RENE DUBOS/CHU DE ROUEN/CH EURE SEINE/MIPIH/#/DEDALUS HEALTHCARE FRANCE</t>
  </si>
  <si>
    <t>sage-femme.mssante.fr/ramsaygds.mssante.fr/pslv.mssante.fr/pro.mssante.fr/pharmacien.mssante.fr/medecin.mssante.fr/masseur-kinesitherapeute.mssante.fr/lifen.mssante.fr/interop-mssante.apicrypt.org/infirmier.mssante.fr/chu-tours.mssante.fr/cgm.mssante.fr/#</t>
  </si>
  <si>
    <t>COMPAGNIE GENERALE DE SANTE/WRAPTOR LABORATORIES/LIFEN/MAILIZ/CHRU DE TOURS/#/@</t>
  </si>
  <si>
    <t>ELSAN/LIFEN/MAILIZ/CHR METZ-THIONVILLE/#/GCS SARA</t>
  </si>
  <si>
    <t>POLE SANTE SARTHE ET LOIR/LIFEN/MAILIZ/SAS MAPUI LABS/GCS E-SANTE PAYS DE LA LOIRE/CHU DE ROUEN/CH DE SAUMUR/CH LE MANS/CH DE CHOLET/#/@</t>
  </si>
  <si>
    <t>pro.oc.mssante.fr/orpea.mssante.fr/medecin.oc.mssante.fr/medecin.mssante.fr/medecin.mp.mssante.fr/lifen.mssante.fr/infirmier.mssante.fr/cgm.mssante.fr</t>
  </si>
  <si>
    <t>sage-femme.oc.mssante.fr/sage-femme.mssante.fr/ramsaygds.mssante.fr/pro.mssante.fr/pharmacien.mssante.fr/pbna.mssante.fr/na.mssante.fr/mspb.mssante.fr/medecin.mssante.fr/lifen.mssante.fr/interop-mssante.apicrypt.org/infirmier.mssante.fr/gbna-sante.mssante.fr/ch-libourne.mssante.fr/chba.mssante.fr/cgm.mssante.fr/aura.mssante.fr/aquitaine.mssante.fr/aphp.mssante.fr/#</t>
  </si>
  <si>
    <t>MIPIH/COMPAGNIE GENERALE DE SANTE/MSP BORDEAUX BAGATELLE/LIFEN/MAILIZ/ENOVACOM/CH DE LIBOURNE/CH BRETAGNE ATLANTIQUE/#/GCS SARA/GRADES ESEA NOUVELLE-AQUITAINE/DEDALUS HEALTHCARE FRANCE/@</t>
  </si>
  <si>
    <t>sage-femme.mssante.fr/ramsaygds.mssante.fr/pro.mssante.fr/polycliniquedeblois.mssante.fr/medecin.mssante.fr/lifen.mssante.fr/interop-mssante.apicrypt.org/chu-tours.mssante.fr/chr-orleans.mssante.fr/ch-ploermel.mssante.fr/cgm.mssante.fr/aura.mssante.fr/#</t>
  </si>
  <si>
    <t>COMPAGNIE GENERALE DE SANTE/WRAPTOR LABORATORIES/MAILIZ/LIFEN/CHRU DE TOURS/CH REGIONAL D'ORLEANS/CH BRETAGNE ATLANTIQUE/#/GCS SARA/@</t>
  </si>
  <si>
    <t>WRAPTOR LABORATORIES/MAILIZ/LIFEN/CH DE CHOLET/#/GRADES ESEA NOUVELLE-AQUITAINE</t>
  </si>
  <si>
    <t>WRAPTOR LABORATORIES/LIFEN/MAILIZ/#/GCS SARA/GRADES ESEA NOUVELLE-AQUITAINE/@</t>
  </si>
  <si>
    <t>MSP BORDEAUX BAGATELLE/LIFEN/MAILIZ/MIPIH/WRAPTOR LABORATORIES/CH DE LIBOURNE/#/GCS SARA/GRADES ESEA NOUVELLE-AQUITAINE</t>
  </si>
  <si>
    <t>MIPIH/LIFEN/MAILIZ/CHU BESANCON/CH DE BEZIERS/ADISTA/#/@</t>
  </si>
  <si>
    <t>COMPAGNIE GENERALE DE SANTE/LIFEN/MAILIZ/CH DE LIBOURNE/#/GCS SARA/GRADES ESEA NOUVELLE-AQUITAINE</t>
  </si>
  <si>
    <t>sage-femme.mssante.fr/pro.mssante.fr/medecin.mssante.fr/lifen.mssante.fr/interop-mssante.apicrypt.org/infirmier.mssante.fr/courlancy-sante.mssante.fr/chu-reims.mssante.fr/chr-metz-thionville.mssante.fr/cgm.mssante.fr/aphp.mssante.fr/#</t>
  </si>
  <si>
    <t>LIFEN/MAILIZ/CHU DE REIMS/CHR METZ-THIONVILLE/#/DEDALUS HEALTHCARE FRANCE/@</t>
  </si>
  <si>
    <t>medecin.mssante.fr/lifen.mssante.fr/interop-mssante.apicrypt.org/infirmier.mssante.fr/courlancy-sante.mssante.fr/cgm.mssante.fr/cal.mssante.fr</t>
  </si>
  <si>
    <t>LIFEN/MAILIZ/DEDALUS HEALTHCARE FRANCE/#/CENTRE ANTOINE LACASSAGNE</t>
  </si>
  <si>
    <t>pro.mssante.fr/medecin.mssante.fr/lifen.mssante.fr/interop-mssante.apicrypt.org/infirmier.mssante.fr/crfdeauville.mssante.fr/aura.mssante.fr</t>
  </si>
  <si>
    <t>LIFEN/#/MAILIZ/WRAPTOR LABORATORIES/GCS SARA</t>
  </si>
  <si>
    <t>medecin.mssante.fr/lifen.mssante.fr/interop-mssante.apicrypt.org/infirmier.mssante.fr/cliniquedeauville.mssante.fr/ch-chartres.mssante.fr/cgm.mssante.fr</t>
  </si>
  <si>
    <t>LIFEN/MAILIZ/WRAPTOR LABORATORIES/CH DE CHARTRES/#</t>
  </si>
  <si>
    <t>COMPAGNIE GENERALE DE SANTE/GIP GRADES BFC/LIFEN/MAILIZ/ENOVACOM/CHU BESANCON/CH LOUIS PASTEUR/#/GCS SARA/@</t>
  </si>
  <si>
    <t>MAILIZ/ADISTA/#</t>
  </si>
  <si>
    <t>softwaymedical.mssante.fr/pro.oc.mssante.fr/polyclinique-gascogne.mssante.fr/medecin.oc.mssante.fr/medecin.mssante.fr/medecin.mp.mssante.fr/lifen.mssante.fr/infirmier.mssante.fr/hopital-joseph-ducuing.mssante.fr/chu-toulouse.mssante.fr/cgm.mssante.fr</t>
  </si>
  <si>
    <t>MIPIH/LIFEN/MAILIZ/CHR METZ-THIONVILLE/#/GCS SARA</t>
  </si>
  <si>
    <t>POLYCLINIQUE GRANDE SYNTHE/MIPIH/MAILIZ/CHU DE REIMS/#/DEDALUS HEALTHCARE FRANCE</t>
  </si>
  <si>
    <t>GIE VIVALTO SANTE SERVICE PARTAGES/LIFEN/MAILIZ/CH F. GRALL/GHBS - HOPITAL DU SCORFF/ELSAN/CHRU DE NANCY/CH DES PAYS DE MORLAIX/#/GCS ESANTE BRETAGNE/DEDALUS HEALTHCARE FRANCE</t>
  </si>
  <si>
    <t>GIE VIVALTO SANTE SERVICE PARTAGES/LIFEN/MAILIZ/DEDALUS HEALTHCARE FRANCE/#</t>
  </si>
  <si>
    <t>sos-medecins.mssante.fr/sage-femme.mssante.fr/medecin.mssante.fr/masseur-kinesitherapeute.mssante.fr/lifen.mssante.fr/interop-mssante.apicrypt.org/infirmier.mssante.fr/chicas-gap.mssante.fr/cgm.mssante.fr/ahnac.mssante.fr</t>
  </si>
  <si>
    <t>MIPIH/LIFEN/MAILIZ/CHI DES ALPES DU SUD/#/DEDALUS HEALTHCARE FRANCE</t>
  </si>
  <si>
    <t>pro.mssante.fr/polyclinique-gp.mssante.fr/oi.mssante.fr/medecin.mssante.fr/infirmier.mssante.fr/guadeloupe.mssante.fr/cgm.mssante.fr/aura.mssante.fr/#</t>
  </si>
  <si>
    <t>WRAPTOR LABORATORIES/GCS TESIS/MAILIZ/GCS E-SANTE ARCHIPEL (opérateur de test)/#/GCS SARA/@</t>
  </si>
  <si>
    <t>ramsaygds.mssante.fr/orpea.mssante.fr/medecin.mssante.fr/lifen.mssante.fr/interop-mssante.apicrypt.org/infirmier.mssante.fr/chu-rouen.mssante.fr/ch-lens.mssante.fr/cgm.mssante.fr/aura.mssante.fr</t>
  </si>
  <si>
    <t>COMPAGNIE GENERALE DE SANTE/LIFEN/MAILIZ/CHU DE ROUEN/MIPIH/#/GCS SARA</t>
  </si>
  <si>
    <t>medecin.mssante.fr/masseur-kinesitherapeute.mssante.fr/lifen.mssante.fr/interop-mssante.apicrypt.org/infirmier.mssante.fr/cliniquemanche.mssante.fr</t>
  </si>
  <si>
    <t>santeatlantique.elsan.mssante.fr/sage-femme.mssante.fr/pro.mssante.fr/medecin.mssante.fr/lifen.mssante.fr/interop-mssante.apicrypt.org/esantepdl.mssante.fr/cgm.mssante.fr/bretagne.mssante.fr/aura.mssante.fr/#</t>
  </si>
  <si>
    <t>ELSAN/MAILIZ/LIFEN/GCS E-SANTE PAYS DE LA LOIRE/#/GCS ESANTE BRETAGNE/GCS SARA/@</t>
  </si>
  <si>
    <t>GIE VIVALTO SANTE SERVICE PARTAGES/LIFEN/MAILIZ/CH DE SAINT NAZAIRE/WRAPTOR LABORATORIES/ENOVACOM/CHU DE NANTES/CH DEPARTEMENTAL VENDEE/#</t>
  </si>
  <si>
    <t>WRAPTOR LABORATORIES/MAILIZ/LIFEN/#</t>
  </si>
  <si>
    <t>sage-femme.mssante.fr/pro.oc.mssante.fr/pro.mssante.fr/ppau.mssante.fr/na.mssante.fr/medecin.oc.mssante.fr/medecin.mssante.fr/medecin.mp.mssante.fr/lifen.mssante.fr/interop-mssante.apicrypt.org/infirmier.mssante.fr/for.mssante.fr/ch-mdm.mssante.fr/ch-dax.mssante.fr/ch-angouleme.mssante.fr/cgm.mssante.fr/aura.mssante.fr/aquitaine.mssante.fr/#</t>
  </si>
  <si>
    <t>WRAPTOR LABORATORIES/MIPIH/LIFEN/MAILIZ/HOPITAL FONDATION A DE ROTHSCHILD/CH DE MONT DE MARSAN/CH DAX/CH D'ANGOULEME/#/GCS SARA/GRADES ESEA NOUVELLE-AQUITAINE/@</t>
  </si>
  <si>
    <t>HAD ASS BOVES/MIPIH/MAILIZ/#</t>
  </si>
  <si>
    <t>POLYCLINIQUE DE POITIERS/ELSAN/GRADES ESEA NOUVELLE-AQUITAINE/LIFEN/MAILIZ/GH NORD VIENNE/CHU DE POITIERS/#/@</t>
  </si>
  <si>
    <t>vivalto-sante.mssante.fr/softwaymedical.mssante.fr/sage-femme.mssante.fr/pro.mssante.fr/pc.mssante.fr/medecin.mssante.fr/lifen.mssante.fr/interop-mssante.apicrypt.org/infirmier.mssante.fr/ghbs.mssante.fr/ch-centre-bretagne.mssante.fr/chbs.mssante.fr/chba.mssante.fr/cgm.mssante.fr/bretagne.mssante.fr</t>
  </si>
  <si>
    <t>GIE VIVALTO SANTE SERVICE PARTAGES/MIPIH/GRADES ESEA NOUVELLE-AQUITAINE/LIFEN/MAILIZ/GHBS - HOPITAL DU SCORFF/CH CENTRE BRETAGNE/GHBS/CH BRETAGNE ATLANTIQUE/#/GCS ESANTE BRETAGNE</t>
  </si>
  <si>
    <t>LIFEN/MAILIZ/MIPIH/CHU DE NICE/CHI DES ALPES DU SUD/#/GCS SARA/GRADES ESEA NOUVELLE-AQUITAINE</t>
  </si>
  <si>
    <t>medecin.mssante.fr/masseur-kinesitherapeute.mssante.fr/lifen.mssante.fr/interop-mssante.apicrypt.org/courlancy-sante.mssante.fr/cgm.mssante.fr</t>
  </si>
  <si>
    <t>MAILIZ/LIFEN/DEDALUS HEALTHCARE FRANCE/#</t>
  </si>
  <si>
    <t>MIPIH/LIFEN/MAILIZ/#/ENOVACOM</t>
  </si>
  <si>
    <t>sage-femme.mssante.fr/pro.mssante.fr/pc.mssante.fr/na.mssante.fr/medecin.mssante.fr/lifen.mssante.fr/interop-mssante.apicrypt.org/inkermann.elsan.mssante.fr/infirmier.mssante.fr/aura.mssante.fr</t>
  </si>
  <si>
    <t>GRADES ESEA NOUVELLE-AQUITAINE/LIFEN/#/ELSAN/MAILIZ/GCS SARA</t>
  </si>
  <si>
    <t>COMPAGNIE GENERALE DE SANTE/LIFEN/MAILIZ/CHRU DE NANCY/#/GCS SARA/@</t>
  </si>
  <si>
    <t>WRAPTOR LABORATORIES/LIFEN/MAILIZ/#/GCS SARA</t>
  </si>
  <si>
    <t>LIFEN/#/MAILIZ/ASSOCIATION GROUPE SOS SANTE/DEDALUS HEALTHCARE FRANCE</t>
  </si>
  <si>
    <t>LIFEN/MAILIZ/GH PARIS SITE SAINT JOSEPH/DEDALUS HEALTHCARE FRANCE/CH JACQUES MONOD - FLERS/#/GCS SARA</t>
  </si>
  <si>
    <t>GIE VIVALTO SANTE SERVICE PARTAGES/MIPIH/MAILIZ/LIFEN/GCS E-SANTE PAYS DE LA LOIRE/CHU DE NANTES/CH SAINT CALAIS/CH DE CHOLET/#/GCS SARA/GRADES ESEA NOUVELLE-AQUITAINE</t>
  </si>
  <si>
    <t>ramsaygds.mssante.fr/pro.mssante.fr/medecin.mssante.fr/lifen.mssante.fr/interop-mssante.apicrypt.org/infirmier.mssante.fr/chorus.mssante.fr/ch-dole.mssante.fr/cgm.mssante.fr/aura.mssante.fr</t>
  </si>
  <si>
    <t>COMPAGNIE GENERALE DE SANTE/LIFEN/MAILIZ/CH LOUIS PASTEUR/#/GCS SARA</t>
  </si>
  <si>
    <t>ssa.mssante.fr/pro.mssante.fr/ppr13.mssante.fr/paca.mssante.fr/medistory.mssante.fr/medecin.oc.mssante.fr/medecin.mssante.fr/lifen.mssante.fr/interop-mssante.apicrypt.org/infirmier.mssante.fr/hopital-saint-joseph.mssante.fr/hopital-europeen.mssante.fr/ch-salon.mssante.fr/chicas-gap.mssante.fr/ch-aix.mssante.fr/cgm.mssante.fr/aura.mssante.fr/#</t>
  </si>
  <si>
    <t>SSA/DEDALUS HEALTHCARE FRANCE/MIPIH/LIFEN/MAILIZ/HOPITAL SAINT JOSEPH/HOPITAL EUROPEEN/HOPITAL DU PAYS SALONAIS/CHI DES ALPES DU SUD/CH DU PAYS D'AIX/#/GCS SARA/@</t>
  </si>
  <si>
    <t>MIPIH/CENTRE JACQUES PARISOT BAINVILLE SUR MADON/LIFEN/MAILIZ/#</t>
  </si>
  <si>
    <t>LIFEN/MAILIZ/ELSAN/#/@</t>
  </si>
  <si>
    <t>GIE VIVALTO SANTE SERVICE PARTAGES/LIFEN/MAILIZ/CHU DE ROUEN/CHRU DE NANCY/DEDALUS HEALTHCARE FRANCE/#/GCS ESANTE BRETAGNE/AUB SANTE</t>
  </si>
  <si>
    <t>ELSAN/LIFEN/MIPIH/MAILIZ/#/GCS SARA</t>
  </si>
  <si>
    <t>DEDALUS HEALTHCARE FRANCE/#/MAILIZ</t>
  </si>
  <si>
    <t>LIFEN/MAILIZ/CHU BREST/DEDALUS HEALTHCARE FRANCE/#/GCS ESANTE BRETAGNE/ENOVACOM</t>
  </si>
  <si>
    <t>ELSAN/LIFEN/MAILIZ/#</t>
  </si>
  <si>
    <t>ADISTA/LIFEN/MAILIZ/MIPIH</t>
  </si>
  <si>
    <t>GIP GRADES BFC/#/MAILIZ/ELSAN/GCS SARA</t>
  </si>
  <si>
    <t>SSA/MIPIH/LIFEN/MAILIZ/WRAPTOR LABORATORIES/CH DE PERIGUEUX/CH DE LIBOURNE/CH LE MANS/CH DE CANNES/#/GRADES ESEA NOUVELLE-AQUITAINE</t>
  </si>
  <si>
    <t>LIFEN/MAILIZ/ELSAN/DEDALUS HEALTHCARE FRANCE/MIPIH/#/GCS SARA/@</t>
  </si>
  <si>
    <t>ELSAN/GRADES ESEA NOUVELLE-AQUITAINE/LIFEN/MAILIZ/MIPIH/#/GCS SARA/DEDALUS HEALTHCARE FRANCE</t>
  </si>
  <si>
    <t>MIPIH/MAILIZ/LIFEN/ELSAN/DEDALUS HEALTHCARE FRANCE/#/@</t>
  </si>
  <si>
    <t>pro.mssante.fr/medecin.mssante.fr/masseur-kinesitherapeute.mssante.fr/lifen.mssante.fr/interop-mssante.apicrypt.org/infirmier.mssante.fr/glps.mssante.fr/chr-metz-thionville.mssante.fr/cgm.mssante.fr/aura.mssante.fr</t>
  </si>
  <si>
    <t>LIFEN/MAILIZ/WRAPTOR LABORATORIES/CHR METZ-THIONVILLE/#/GCS SARA</t>
  </si>
  <si>
    <t>LIFEN/MAILIZ/ELSAN/CH PAUL ARDIER ISSOIRE/#/GCS SARA/@</t>
  </si>
  <si>
    <t>pro.oc.mssante.fr/pro.mssante.fr/medecin.oc.mssante.fr/medecin.mssante.fr/lifen.mssante.fr/infirmier.mssante.fr/ghso.mssante.fr/chu-nice.mssante.fr/cgm.mssante.fr/almaviva-sante.mssante.fr</t>
  </si>
  <si>
    <t>LIFEN/MAILIZ/GH SELESTAT-OBERNAI (GHSO)/CHU DE NICE/#/MIPIH</t>
  </si>
  <si>
    <t>LIFEN/MAILIZ/ELSAN/CHU DE ROUEN/MIPIH/#/GCS SARA</t>
  </si>
  <si>
    <t>ELSAN/LIFEN/MAILIZ/MIPIH/#</t>
  </si>
  <si>
    <t>COMPAGNIE GENERALE DE SANTE/MIPIH/LIFEN/MAILIZ/WRAPTOR LABORATORIES/CHRU DE TOURS/CH REGIONAL D'ORLEANS/ENOVACOM/#/GCS SARA/@</t>
  </si>
  <si>
    <t>GIE VIVALTO SANTE SERVICE PARTAGES/COMPAGNIE GENERALE DE SANTE/LIFEN/MAILIZ/#/GCS SARA/@</t>
  </si>
  <si>
    <t>pro.mssante.fr/medistory.mssante.fr/medecin.mssante.fr/majorelle.elsan.mssante.fr/lifen.mssante.fr/interop-mssante.apicrypt.org/infirmier.mssante.fr/chu-dijon.mssante.fr/cgm.mssante.fr/#</t>
  </si>
  <si>
    <t>ELSAN/LIFEN/MAILIZ/DEDALUS HEALTHCARE FRANCE/#/@</t>
  </si>
  <si>
    <t>pro.mssante.fr/ppau.mssante.fr/na.mssante.fr/medecin.mssante.fr/medecin.mp.mssante.fr/lifen.mssante.fr/infirmier.mssante.fr/cgm.mssante.fr/aura.mssante.fr/aquitaine.mssante.fr</t>
  </si>
  <si>
    <t>WRAPTOR LABORATORIES/MIPIH/LIFEN/MAILIZ/#/GCS SARA/GRADES ESEA NOUVELLE-AQUITAINE</t>
  </si>
  <si>
    <t>ramsaygds.mssante.fr/pro.mssante.fr/na.mssante.fr/medecin.mssante.fr/infirmier.mssante.fr/chu-tours.mssante.fr/chu-limoges.mssante.fr/cgm.mssante.fr/aura.mssante.fr</t>
  </si>
  <si>
    <t>COMPAGNIE GENERALE DE SANTE/GRADES ESEA NOUVELLE-AQUITAINE/MAILIZ/CHRU DE TOURS/CHU DE LIMOGES/#/GCS SARA</t>
  </si>
  <si>
    <t>LIFEN/MAILIZ/#/GCS SARA/DEDALUS HEALTHCARE FRANCE</t>
  </si>
  <si>
    <t>GRADES ESEA NOUVELLE-AQUITAINE/ELSAN/LIFEN/MAILIZ/#</t>
  </si>
  <si>
    <t>ELSAN/LIFEN/MAILIZ/MIPIH/CHI DES ALPES DU SUD/#</t>
  </si>
  <si>
    <t>SSA/MIPIH/LIFEN/MAILIZ/#/GCS SARA/@</t>
  </si>
  <si>
    <t>varimev.mssante.fr/pro.mssante.fr/polyclinique-notredame.elsan.mssante.fr/paca.mssante.fr/medecin.mssante.fr/lifen.mssante.fr/infirmier.mssante.fr</t>
  </si>
  <si>
    <t>LIFEN/MIPIH/MAILIZ/#/ENOVACOM</t>
  </si>
  <si>
    <t>GIE VIVALTO SANTE SERVICE PARTAGES/LIFEN/#/MAILIZ</t>
  </si>
  <si>
    <t>MAILIZ/LIFEN/#/GCS SARA/DEDALUS HEALTHCARE FRANCE</t>
  </si>
  <si>
    <t>pro.mssante.fr/lifen.mssante.fr/infirmier.mssante.fr/hopitalprive-saintclaude.elsan.mssante.fr/cgm.mssante.fr</t>
  </si>
  <si>
    <t>LIFEN/MAILIZ/CHI DE COMPIEGNE-NOYON/#/@</t>
  </si>
  <si>
    <t>sage-femme.mssante.fr/pro.oc.mssante.fr/pro.mssante.fr/medecin.oc.mssante.fr/medecin.mssante.fr/lifen.mssante.fr/interop-mssante.apicrypt.org/infirmier.mssante.fr/easycrypt.mssante.fr/chu-montpellier.mssante.fr/aura.mssante.fr</t>
  </si>
  <si>
    <t>LIFEN/#/MAILIZ/ENOVACOM/MIPIH/GCS SARA</t>
  </si>
  <si>
    <t>pro.mssante.fr/orthophoniste.mssante.fr/medecin.mssante.fr/lifen.mssante.fr/interop-mssante.apicrypt.org/infirmier.mssante.fr/hpsf.aura.mssante.fr/hp-saintfrancois.elsan.mssante.fr/ghbs.mssante.fr/ch-montlucon.mssante.fr/cgm.mssante.fr/aura.mssante.fr/#</t>
  </si>
  <si>
    <t>LIFEN/MAILIZ/ELSAN/GHBS - HOPITAL DU SCORFF/CENTRE HOSPITALIER MONTLUCON NERIS/#/GCS SARA/@</t>
  </si>
  <si>
    <t>GIE VIVALTO SANTE SERVICE PARTAGES/SSA/WRAPTOR LABORATORIES/GRADES ESEA NOUVELLE-AQUITAINE/LIFEN/MAILIZ/CHU DE POITIERS/GH DE LA ROCHELLE-RE-AUNIS/#/@</t>
  </si>
  <si>
    <t>LIFEN/MAILIZ/ENOVACOM/CHU DE NICE/CH DE CANNES/MIPIH/#/CENTRE ANTOINE LACASSAGNE/GCS SARA</t>
  </si>
  <si>
    <t>MAILIZ/LIFEN/HOSPITALITE SAINT-THOMAS DE VILLENEUVE/GCS E-SANTE ARCHIPEL (opérateur de test)/CH VITRE/CHRU DE RENNES/#/GCS ESANTE BRETAGNE/GCS SARA</t>
  </si>
  <si>
    <t>MAILIZ/#/ELSAN/GCS SARA/@</t>
  </si>
  <si>
    <t>POLYCL ST PRIVAT/LIFEN/MIPIH/MAILIZ/ENOVACOM/#/DEDALUS HEALTHCARE FRANCE</t>
  </si>
  <si>
    <t>ssa.mssante.fr/pro.oc.mssante.fr/pro.mssante.fr/medipole.elsan.mssante.fr/medecin.oc.mssante.fr/medecin.mssante.fr/masseur-kinesitherapeute.mssante.fr/lifen.mssante.fr/interop-mssante.apicrypt.org/infirmier.mssante.fr/ghbs.mssante.fr/ch-dax.mssante.fr/ch-bassindethau.mssante.fr/cd66.mssante.fr/#</t>
  </si>
  <si>
    <t>SSA/ELSAN/LIFEN/#/MAILIZ/GHBS - HOPITAL DU SCORFF/CH DAX/CH BASSIN DE THAU/MIPIH/@</t>
  </si>
  <si>
    <t>LIFEN/WRAPTOR LABORATORIES/MAILIZ/CHU DE NICE/#/GCS SARA/@</t>
  </si>
  <si>
    <t>ELSAN/LIFEN/#/MAILIZ/GCS E-SANTE BOURGOGNE</t>
  </si>
  <si>
    <t>HOPITAUX PEDIATRIQUES DE NICE CHU LENVAL/GCS TESIS/LIFEN/MAILIZ/MIPIH/#/GCS SARA/@</t>
  </si>
  <si>
    <t>sage-femme.mssante.fr/pro.mssante.fr/polyclinique-urbain5.elsan.mssante.fr/medecin.mssante.fr/lifen.mssante.fr/interop-mssante.apicrypt.org/inicea.mssante.fr/infirmier.mssante.fr/imagerie84.mssante.fr/ch-salon.mssante.fr/ch-ales.mssante.fr/cgm.mssante.fr/aura.mssante.fr</t>
  </si>
  <si>
    <t>ELSAN/LIFEN/ENOVACOM/MAILIZ/MIPIH/HOPITAL DU PAYS SALONAIS/CH ALES-CEVENNNES/#/GCS SARA</t>
  </si>
  <si>
    <t>LIFEN/MAILIZ/ELSAN/MIPIH/#/GCS SARA/DEDALUS HEALTHCARE FRANCE</t>
  </si>
  <si>
    <t>MIPIH/MAILIZ/LIFEN/#/ENOVACOM/@</t>
  </si>
  <si>
    <t>MAILIZ/ENOVACOM/MIPIH/#</t>
  </si>
  <si>
    <t>070000245</t>
  </si>
  <si>
    <t>ramsaygds.mssante.fr/medecin.mssante.fr/aura.mssante.fr</t>
  </si>
  <si>
    <t>COMPAGNIE GENERALE DE SANTE/MAILIZ/#/CH RENE DUBOS</t>
  </si>
  <si>
    <t>sage-femme.mssante.fr/ramsaygds.mssante.fr/#</t>
  </si>
  <si>
    <t>210011367</t>
  </si>
  <si>
    <t>MAILIZ/COMPAGNIE GENERALE DE SANTE/@</t>
  </si>
  <si>
    <t>#/WRAPTOR LABORATORIES</t>
  </si>
  <si>
    <t>pro.mssante.fr/medecin.oc.mssante.fr/medecin.mssante.fr/lifen.mssante.fr/lesfranciscaines.elsan.mssante.fr/interop-mssante.apicrypt.org/infirmier.oc.mssante.fr/infirmier.mssante.fr/ch-issoire.mssante.fr/cgm.mssante.fr/aura.mssante.fr</t>
  </si>
  <si>
    <t>LIFEN/ELSAN/MIPIH/MAILIZ/CH PAUL ARDIER ISSOIRE/#/GCS SARA</t>
  </si>
  <si>
    <t>DEDALUS HEALTHCARE FRANCE/MAILIZ</t>
  </si>
  <si>
    <t>DEDALUS HEALTHCARE FRANCE/GIP GRADES BFC/MAILIZ/LIFEN/GCS SARA</t>
  </si>
  <si>
    <t>santelys.mssante.fr/pro.mssante.fr/medecin.mssante.fr/lifen.mssante.fr/interop-mssante.apicrypt.org/infirmier.mssante.fr/cgm.mssante.fr</t>
  </si>
  <si>
    <t>DEDALUS HEALTHCARE FRANCE/LIFEN/MAILIZ/#</t>
  </si>
  <si>
    <t>MAILIZ/#/GRADES PULSY</t>
  </si>
  <si>
    <t>MAILIZ/#/ENOVACOM/GCS SARA/GIP GRADES BFC</t>
  </si>
  <si>
    <t>HAD ASS BOVES/ADISTA/MAILIZ/MIPIH</t>
  </si>
  <si>
    <t>MAILIZ/#/GCS SARA/CENTRE SSR FRANCOIS GALLOUEDEC PARIGNE</t>
  </si>
  <si>
    <t>ssa.mssante.fr/pro.mssante.fr/infirmier.mssante.fr/acsso.mssante.fr</t>
  </si>
  <si>
    <t>SSA/MAILIZ/MIPIH</t>
  </si>
  <si>
    <t>#/DEDALUS HEALTHCARE FRANCE/GCS E-SANTE BOURGOGNE/CH LOUIS PASTEUR</t>
  </si>
  <si>
    <t>ugecamaq.mssante.fr/shma.mssante.fr/medecin.mssante.fr/ch-cadillac.mssante.fr/cgm.mssante.fr/aura.mssante.fr/aquitaine.mssante.fr/#</t>
  </si>
  <si>
    <t>MIPIH/MAILIZ/C.H. DE  CADILLAC/#/GCS SARA/GRADES ESEA NOUVELLE-AQUITAINE/@</t>
  </si>
  <si>
    <t>silpc.mssante.fr/pro.mssante.fr/orthophoniste.mssante.fr/medecin.mssante.fr/masseur-kinesitherapeute.mssante.fr/lifen.mssante.fr/infirmier.mssante.fr/ght-novo.mssante.fr/cgm.mssante.fr/aura.mssante.fr</t>
  </si>
  <si>
    <t>GIP SILPC/LIFEN/MAILIZ/CH RENE DUBOS/#/GCS SARA</t>
  </si>
  <si>
    <t>MAILIZ/LIFEN/HOPITAL FONDATION A DE ROTHSCHILD/MIPIH</t>
  </si>
  <si>
    <t>lifen.mssante.fr/le-reconfort.mssante.fr/aura.mssante.fr</t>
  </si>
  <si>
    <t>LIFEN/GCS E-SANTE BOURGOGNE/GCS SARA</t>
  </si>
  <si>
    <t>stpf35.mssante.fr/ssa.mssante.fr/sage-femme.mssante.fr/pro.oc.mssante.fr/pro.mssante.fr/pharmacien.mssante.fr/paca.mssante.fr/oi.mssante.fr/mspb.mssante.fr/msa.mssante.fr/medecin.oc.mssante.fr/medecin.mssante.fr/medecin.mp.mssante.fr/medecin.guyane.mssante.fr/lifen.mssante.fr/issa.ssa.mssante.fr/interop-mssante.apicrypt.org/infirmier.mssante.fr/hopital-saint-joseph.mssante.fr/hia-robert-picque.ssa.mssante.fr/hia-percy.ssa.mssante.fr/hia-legouest.ssa.mssante.fr/hia-laveran.ssa.mssante.fr/hia-desgenettes.ssa.mssante.fr/hia-clermont-tonnerre.ssa.mssante.fr/hia-begin.ssa.mssante.fr/ght974.mssante.fr/ght85.mssante.fr/ghbs.mssante.fr/esantepdl.mssante.fr/eps-etampes.mssante.fr/dmf.ssa.mssante.fr/dcssa.ssa.mssante.fr/cnmss.mssante.fr/chu-nimes.mssante.fr/chu-besancon.mssante.fr/ch-saumur.mssante.fr/ch-ploermel.mssante.fr/ch-montlucon.mssante.fr/chmayotte.mssante.fr/ch-kourou.mssante.fr/chirurgien-dentiste.mssante.fr/chicas-gap.mssante.fr/chd-vendee.mssante.fr/ch-dax.mssante.fr/ch-colmar.mssante.fr/ch-cholet.mssante.fr/ch-centre-bretagne.mssante.fr/ch-cannes.mssante.fr/chba.mssante.fr/ch-agen-nerac.mssante.fr/cgm.mssante.fr/cespa.ssa.mssante.fr/bretagne.mssante.fr/aviation-civile.mssante.fr/aura.mssante.fr/amiem.mssante.fr/#</t>
  </si>
  <si>
    <t>GCS TESIS/MSP BORDEAUX BAGATELLE/LIFEN/HOPITAL SAINT JOSEPH/GHBS - HOPITAL DU SCORFF/GCS E-SANTE PAYS DE LA LOIRE/EPS BARTHELEMY DURAND/DEDALUS HEALTHCARE FRANCE/CHU BESANCON/CH DE SAUMUR/CENTRE HOSPITALIER MONTLUCON NERIS/CH DE MAYOTTE/MIPIH/MAILIZ/CHI DES ALPES DU SUD/CH DEPARTEMENTAL VENDEE/CH DAX/HOPITAUX CIVILS DE COLMAR/CH DE CHOLET/CH CENTRE BRETAGNE/CH DE CANNES/CH BRETAGNE ATLANTIQUE/CH D'AGEN/#/SSA/GCS ESANTE BRETAGNE/GCS SARA/ENOVACOM/@</t>
  </si>
  <si>
    <t>ugecam-ra.aura.mssante.fr/medecin.mssante.fr/aura.mssante.fr</t>
  </si>
  <si>
    <t>pc.mssante.fr/midi-gascogne.mssante.fr/medecin.oc.mssante.fr/medecin.mssante.fr/medecin.mp.mssante.fr/infirmier.oc.mssante.fr/infirmier.mssante.fr/cgm.mssante.fr</t>
  </si>
  <si>
    <t>GRADES ESEA NOUVELLE-AQUITAINE/MIPIH/MAILIZ/#</t>
  </si>
  <si>
    <t>pro.mssante.fr/masseur-kinesitherapeute.mssante.fr/lifen.mssante.fr/aura.mssante.fr</t>
  </si>
  <si>
    <t>MIPIH/ADISTA/MAILIZ/@</t>
  </si>
  <si>
    <t>SSA/MAILIZ/MIPIH/ENOVACOM/#/GCS SARA/@</t>
  </si>
  <si>
    <t>MAILIZ/#/GCS SARA/MIPIH</t>
  </si>
  <si>
    <t>SSA/LIFEN/MAILIZ/MIPIH/CHR METZ-THIONVILLE/#/GCS SARA</t>
  </si>
  <si>
    <t>MIPIH/MAILIZ/LIFEN/ENOVACOM/CHRU DE NANCY/CH DES ESCARTONS DE BRIANCON/GCS SARA</t>
  </si>
  <si>
    <t>ugecam-alpc.cnamts.mssante.fr/aura.mssante.fr</t>
  </si>
  <si>
    <t>LIFEN/MAILIZ/DEDALUS HEALTHCARE FRANCE/ADISTA/MIPIH/CH MOULINS YZEURE</t>
  </si>
  <si>
    <t>MIPIH/LIFEN/MAILIZ/GH NORD VIENNE/GRADES PULSY/CHU DE POITIERS/CHU DE LIMOGES/CHR METZ-THIONVILLE/#/GCS SARA</t>
  </si>
  <si>
    <t>santelysbfc.mssante.fr/infirmier.mssante.fr/aura.mssante.fr</t>
  </si>
  <si>
    <t>GIP GRADES BFC/MAILIZ/GCS SARA</t>
  </si>
  <si>
    <t>MIPIH/CHU BESANCON/#</t>
  </si>
  <si>
    <t>medecin.mssante.fr/masseur-kinesitherapeute.mssante.fr/enovacom.mssante.fr</t>
  </si>
  <si>
    <t>patisfraux.mssante.fr/masseur-kinesitherapeute.mssante.fr/infirmier.mssante.fr/ch-guillaumeregnier.mssante.fr/bretagne.mssante.fr/aura.mssante.fr</t>
  </si>
  <si>
    <t>MIPIH/MAILIZ/C.H. GUILLAUME REGNIER/GCS ESANTE BRETAGNE/GCS SARA</t>
  </si>
  <si>
    <t>Ramsay Santé - Groupe 102</t>
  </si>
  <si>
    <t>Ramsay Santé - Groupe 96</t>
  </si>
  <si>
    <t>Auvergne-Rhône-Alpes - Ramsay Santé - Groupe 102</t>
  </si>
  <si>
    <t>+ 6,9%</t>
  </si>
  <si>
    <t>+ 17,4%</t>
  </si>
  <si>
    <t>Soit 22,7%</t>
  </si>
  <si>
    <t>Ile-de-france - SELARL LABO XV</t>
  </si>
  <si>
    <t>Ile-de-france - SELARL SIGMABIO</t>
  </si>
  <si>
    <t>Soit 17,8%</t>
  </si>
  <si>
    <t>Soit 51%</t>
  </si>
  <si>
    <t>+ 10,3%</t>
  </si>
  <si>
    <t>+ 13,2%</t>
  </si>
  <si>
    <t>-29,8%</t>
  </si>
  <si>
    <t>-2,5%</t>
  </si>
  <si>
    <t>+ 26,4%</t>
  </si>
  <si>
    <t>+ 13,3%</t>
  </si>
  <si>
    <t>+ 37,1%</t>
  </si>
  <si>
    <t>+ 18,9%</t>
  </si>
  <si>
    <t>+ 6,5%</t>
  </si>
  <si>
    <t>loustal-labruguiere.mssante.fr</t>
  </si>
  <si>
    <t>apport-sante.mssante.fr</t>
  </si>
  <si>
    <t>leslauriersroses.mssante.fr</t>
  </si>
  <si>
    <t>+ 27,1%</t>
  </si>
  <si>
    <t>+ 30,5%</t>
  </si>
  <si>
    <t>+ 31,4%</t>
  </si>
  <si>
    <t>Soit 57%</t>
  </si>
  <si>
    <t>+ 96,6%</t>
  </si>
  <si>
    <t>+ 30,2%</t>
  </si>
  <si>
    <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</si>
</sst>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06"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s>
  <fills count="36">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theme="4" tint="0.79998168889431442"/>
        <bgColor rgb="FFFFFFFF"/>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575">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164" fontId="5" fillId="0" borderId="0" xfId="3" applyFont="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1" fillId="2" borderId="0" xfId="0" applyFont="1" applyFill="1"/>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3" fillId="18" borderId="0" xfId="0" applyFont="1" applyFill="1"/>
    <xf numFmtId="0" fontId="19" fillId="18" borderId="0" xfId="0" applyFont="1" applyFill="1"/>
    <xf numFmtId="0" fontId="14" fillId="18" borderId="0" xfId="0" applyFont="1" applyFill="1"/>
    <xf numFmtId="0" fontId="19" fillId="18" borderId="0" xfId="0" applyFont="1" applyFill="1" applyAlignment="1">
      <alignment horizontal="left"/>
    </xf>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6" fillId="18" borderId="0" xfId="0" applyFont="1" applyFill="1" applyAlignment="1">
      <alignment horizontal="left" vertical="top" wrapText="1"/>
    </xf>
    <xf numFmtId="0" fontId="47" fillId="18" borderId="0" xfId="0" applyFont="1" applyFill="1" applyAlignment="1">
      <alignment horizontal="left" vertical="top" wrapText="1"/>
    </xf>
    <xf numFmtId="0" fontId="15" fillId="18" borderId="0" xfId="0" applyFont="1" applyFill="1"/>
    <xf numFmtId="0" fontId="11" fillId="0" borderId="0" xfId="0" applyFont="1"/>
    <xf numFmtId="0" fontId="15" fillId="19" borderId="3" xfId="0" applyFont="1" applyFill="1" applyBorder="1"/>
    <xf numFmtId="0" fontId="11" fillId="19" borderId="3" xfId="0" applyFont="1" applyFill="1" applyBorder="1"/>
    <xf numFmtId="3" fontId="34" fillId="19" borderId="0" xfId="0" applyNumberFormat="1" applyFont="1" applyFill="1" applyAlignment="1">
      <alignment horizontal="right"/>
    </xf>
    <xf numFmtId="3" fontId="17" fillId="19" borderId="0" xfId="0" applyNumberFormat="1" applyFont="1" applyFill="1" applyAlignment="1">
      <alignment horizontal="left"/>
    </xf>
    <xf numFmtId="49" fontId="20" fillId="19" borderId="16" xfId="1" quotePrefix="1" applyNumberFormat="1" applyFont="1" applyFill="1" applyBorder="1" applyAlignment="1"/>
    <xf numFmtId="167" fontId="20" fillId="19" borderId="0" xfId="1" applyNumberFormat="1" applyFont="1" applyFill="1" applyBorder="1" applyAlignment="1">
      <alignment horizontal="left"/>
    </xf>
    <xf numFmtId="49" fontId="20" fillId="19" borderId="16" xfId="1" applyNumberFormat="1" applyFont="1" applyFill="1" applyBorder="1" applyAlignment="1">
      <alignment horizontal="left"/>
    </xf>
    <xf numFmtId="3" fontId="15" fillId="19" borderId="0" xfId="0" applyNumberFormat="1" applyFont="1" applyFill="1"/>
    <xf numFmtId="0" fontId="26" fillId="19" borderId="0" xfId="0" applyFont="1" applyFill="1"/>
    <xf numFmtId="0" fontId="14" fillId="19" borderId="0" xfId="0" applyFont="1" applyFill="1"/>
    <xf numFmtId="0" fontId="11" fillId="19" borderId="0" xfId="0" applyFont="1" applyFill="1"/>
    <xf numFmtId="0" fontId="11" fillId="19" borderId="0" xfId="0" applyFont="1" applyFill="1" applyAlignment="1">
      <alignment vertical="top"/>
    </xf>
    <xf numFmtId="0" fontId="26" fillId="19" borderId="0" xfId="0" applyFont="1" applyFill="1" applyAlignment="1">
      <alignment vertical="top"/>
    </xf>
    <xf numFmtId="0" fontId="46" fillId="19" borderId="0" xfId="0" applyFont="1" applyFill="1" applyAlignment="1">
      <alignment horizontal="left" vertical="top" wrapText="1"/>
    </xf>
    <xf numFmtId="0" fontId="47" fillId="19" borderId="0" xfId="0" applyFont="1" applyFill="1" applyAlignment="1">
      <alignment horizontal="left" vertical="top" wrapText="1"/>
    </xf>
    <xf numFmtId="0" fontId="15" fillId="20" borderId="3" xfId="0" applyFont="1" applyFill="1" applyBorder="1"/>
    <xf numFmtId="0" fontId="11" fillId="20" borderId="3" xfId="0" applyFont="1" applyFill="1" applyBorder="1"/>
    <xf numFmtId="3" fontId="34" fillId="20" borderId="0" xfId="0" applyNumberFormat="1" applyFont="1" applyFill="1" applyAlignment="1">
      <alignment horizontal="right"/>
    </xf>
    <xf numFmtId="3" fontId="17" fillId="20" borderId="0" xfId="0" applyNumberFormat="1" applyFont="1" applyFill="1" applyAlignment="1">
      <alignment horizontal="left"/>
    </xf>
    <xf numFmtId="49" fontId="20" fillId="20" borderId="16" xfId="1" quotePrefix="1" applyNumberFormat="1" applyFont="1" applyFill="1" applyBorder="1" applyAlignment="1"/>
    <xf numFmtId="167" fontId="20" fillId="20" borderId="0" xfId="1" applyNumberFormat="1" applyFont="1" applyFill="1" applyBorder="1" applyAlignment="1">
      <alignment horizontal="left"/>
    </xf>
    <xf numFmtId="49" fontId="20" fillId="20" borderId="16" xfId="1" applyNumberFormat="1" applyFont="1" applyFill="1" applyBorder="1" applyAlignment="1">
      <alignment horizontal="left"/>
    </xf>
    <xf numFmtId="3" fontId="15" fillId="20" borderId="0" xfId="0" applyNumberFormat="1" applyFont="1" applyFill="1"/>
    <xf numFmtId="49" fontId="20" fillId="20" borderId="0" xfId="1" applyNumberFormat="1" applyFont="1" applyFill="1" applyBorder="1" applyAlignment="1">
      <alignment horizontal="left"/>
    </xf>
    <xf numFmtId="0" fontId="26" fillId="20" borderId="0" xfId="0" applyFont="1" applyFill="1"/>
    <xf numFmtId="0" fontId="14" fillId="20" borderId="0" xfId="0" applyFont="1" applyFill="1"/>
    <xf numFmtId="0" fontId="11" fillId="20" borderId="0" xfId="0" applyFont="1" applyFill="1"/>
    <xf numFmtId="0" fontId="11" fillId="20" borderId="0" xfId="0" applyFont="1" applyFill="1" applyAlignment="1">
      <alignment vertical="top"/>
    </xf>
    <xf numFmtId="0" fontId="11" fillId="20" borderId="16" xfId="0" applyFont="1" applyFill="1" applyBorder="1" applyAlignment="1">
      <alignment vertical="top"/>
    </xf>
    <xf numFmtId="0" fontId="26" fillId="20" borderId="0" xfId="0" applyFont="1" applyFill="1" applyAlignment="1">
      <alignment vertical="top"/>
    </xf>
    <xf numFmtId="0" fontId="47" fillId="20" borderId="0" xfId="0" applyFont="1" applyFill="1" applyAlignment="1">
      <alignment horizontal="left" vertical="top" wrapText="1"/>
    </xf>
    <xf numFmtId="0" fontId="15" fillId="20"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21"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2" borderId="6" xfId="0" applyNumberFormat="1" applyFont="1" applyFill="1" applyBorder="1" applyAlignment="1">
      <alignment horizontal="left"/>
    </xf>
    <xf numFmtId="0" fontId="11" fillId="23" borderId="0" xfId="0" applyFont="1" applyFill="1"/>
    <xf numFmtId="0" fontId="11" fillId="24"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5"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9" borderId="0" xfId="0" applyFont="1" applyFill="1" applyAlignment="1">
      <alignment horizontal="left" vertical="top"/>
    </xf>
    <xf numFmtId="0" fontId="19" fillId="19" borderId="0" xfId="0" applyFont="1" applyFill="1" applyAlignment="1">
      <alignment horizontal="left"/>
    </xf>
    <xf numFmtId="0" fontId="19" fillId="20" borderId="0" xfId="0" applyFont="1" applyFill="1" applyAlignment="1">
      <alignment horizontal="left"/>
    </xf>
    <xf numFmtId="171" fontId="39" fillId="12" borderId="6" xfId="0" applyNumberFormat="1" applyFont="1" applyFill="1" applyBorder="1" applyAlignment="1">
      <alignment horizontal="right"/>
    </xf>
    <xf numFmtId="171" fontId="39" fillId="12" borderId="12" xfId="0" applyNumberFormat="1" applyFont="1" applyFill="1" applyBorder="1" applyAlignment="1">
      <alignment horizontal="right" vertical="center"/>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171" fontId="39" fillId="12" borderId="6" xfId="0" applyNumberFormat="1" applyFont="1" applyFill="1" applyBorder="1" applyAlignment="1">
      <alignment horizontal="righ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0" fontId="38" fillId="10" borderId="6" xfId="0" applyFont="1" applyFill="1" applyBorder="1" applyAlignment="1">
      <alignment horizontal="left"/>
    </xf>
    <xf numFmtId="49" fontId="37" fillId="9" borderId="8" xfId="0" applyNumberFormat="1" applyFont="1" applyFill="1" applyBorder="1" applyAlignment="1">
      <alignment horizontal="left"/>
    </xf>
    <xf numFmtId="49" fontId="37" fillId="9" borderId="7" xfId="0" applyNumberFormat="1" applyFont="1" applyFill="1" applyBorder="1" applyAlignment="1">
      <alignment horizontal="center"/>
    </xf>
    <xf numFmtId="49" fontId="69" fillId="14" borderId="45" xfId="0" applyNumberFormat="1" applyFont="1" applyFill="1" applyBorder="1" applyAlignment="1">
      <alignment horizontal="left"/>
    </xf>
    <xf numFmtId="49" fontId="69" fillId="14" borderId="46" xfId="0" applyNumberFormat="1" applyFont="1" applyFill="1" applyBorder="1" applyAlignment="1">
      <alignment horizontal="left"/>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9" borderId="0" xfId="1" applyFont="1" applyFill="1" applyBorder="1" applyAlignment="1">
      <alignment horizontal="left"/>
    </xf>
    <xf numFmtId="0" fontId="73" fillId="18" borderId="0" xfId="0" applyFont="1" applyFill="1" applyAlignment="1">
      <alignment vertical="top"/>
    </xf>
    <xf numFmtId="0" fontId="75" fillId="18" borderId="0" xfId="0" applyFont="1" applyFill="1"/>
    <xf numFmtId="0" fontId="74" fillId="18" borderId="0" xfId="0" applyFont="1" applyFill="1"/>
    <xf numFmtId="0" fontId="76" fillId="18" borderId="0" xfId="0" applyFont="1" applyFill="1"/>
    <xf numFmtId="0" fontId="77" fillId="19" borderId="0" xfId="0" applyFont="1" applyFill="1"/>
    <xf numFmtId="0" fontId="74" fillId="19" borderId="0" xfId="0" applyFont="1" applyFill="1"/>
    <xf numFmtId="0" fontId="76" fillId="19" borderId="0" xfId="0" applyFont="1" applyFill="1"/>
    <xf numFmtId="0" fontId="28" fillId="19" borderId="0" xfId="0" applyFont="1" applyFill="1"/>
    <xf numFmtId="0" fontId="74" fillId="19" borderId="0" xfId="0" applyFont="1" applyFill="1" applyAlignment="1">
      <alignment horizontal="left"/>
    </xf>
    <xf numFmtId="0" fontId="75" fillId="2" borderId="0" xfId="0" applyFont="1" applyFill="1"/>
    <xf numFmtId="0" fontId="72" fillId="19" borderId="0" xfId="0" applyFont="1" applyFill="1" applyAlignment="1">
      <alignment horizontal="left" vertical="top" wrapText="1"/>
    </xf>
    <xf numFmtId="0" fontId="73" fillId="20" borderId="0" xfId="0" applyFont="1" applyFill="1" applyAlignment="1">
      <alignment vertical="top"/>
    </xf>
    <xf numFmtId="0" fontId="72" fillId="20" borderId="0" xfId="0" applyFont="1" applyFill="1" applyAlignment="1">
      <alignment horizontal="left" vertical="top" wrapText="1"/>
    </xf>
    <xf numFmtId="0" fontId="77" fillId="20" borderId="0" xfId="0" applyFont="1" applyFill="1"/>
    <xf numFmtId="0" fontId="74" fillId="20" borderId="0" xfId="0" applyFont="1" applyFill="1"/>
    <xf numFmtId="0" fontId="76" fillId="20" borderId="0" xfId="0" applyFont="1" applyFill="1"/>
    <xf numFmtId="0" fontId="28" fillId="20" borderId="0" xfId="0" applyFont="1" applyFill="1"/>
    <xf numFmtId="0" fontId="74" fillId="20" borderId="0" xfId="0" applyFont="1" applyFill="1" applyAlignment="1">
      <alignment horizontal="left"/>
    </xf>
    <xf numFmtId="3" fontId="78" fillId="20" borderId="0" xfId="0" applyNumberFormat="1" applyFont="1" applyFill="1" applyAlignment="1">
      <alignment horizontal="right"/>
    </xf>
    <xf numFmtId="0" fontId="75" fillId="20" borderId="0" xfId="0" applyFont="1" applyFill="1"/>
    <xf numFmtId="3" fontId="78" fillId="19" borderId="0" xfId="0" applyNumberFormat="1" applyFont="1" applyFill="1" applyAlignment="1">
      <alignment horizontal="right"/>
    </xf>
    <xf numFmtId="0" fontId="75" fillId="19" borderId="0" xfId="0" applyFont="1" applyFill="1" applyAlignment="1">
      <alignment vertical="top"/>
    </xf>
    <xf numFmtId="0" fontId="79" fillId="19" borderId="0" xfId="0" applyFont="1" applyFill="1" applyAlignment="1">
      <alignment horizontal="left" vertical="top"/>
    </xf>
    <xf numFmtId="0" fontId="75" fillId="19" borderId="0" xfId="0" applyFont="1" applyFill="1"/>
    <xf numFmtId="0" fontId="28" fillId="19" borderId="0" xfId="0" applyFont="1" applyFill="1" applyAlignment="1">
      <alignment vertical="top"/>
    </xf>
    <xf numFmtId="0" fontId="79" fillId="19"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21" borderId="26" xfId="0" applyNumberFormat="1" applyFont="1" applyFill="1" applyBorder="1"/>
    <xf numFmtId="49" fontId="54" fillId="21" borderId="27" xfId="0" applyNumberFormat="1" applyFont="1" applyFill="1" applyBorder="1"/>
    <xf numFmtId="49" fontId="54" fillId="21" borderId="28" xfId="0" applyNumberFormat="1" applyFont="1" applyFill="1" applyBorder="1"/>
    <xf numFmtId="0" fontId="80" fillId="0" borderId="0" xfId="0" applyFont="1"/>
    <xf numFmtId="49" fontId="54" fillId="26" borderId="53" xfId="0" applyNumberFormat="1" applyFont="1" applyFill="1" applyBorder="1" applyAlignment="1">
      <alignment horizontal="left"/>
    </xf>
    <xf numFmtId="49" fontId="54" fillId="22"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6" borderId="24" xfId="5" applyNumberFormat="1" applyFont="1" applyFill="1" applyBorder="1" applyAlignment="1">
      <alignment horizontal="left"/>
    </xf>
    <xf numFmtId="49" fontId="84" fillId="26"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31"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31" borderId="53" xfId="5" applyNumberFormat="1" applyFont="1" applyFill="1" applyBorder="1" applyAlignment="1">
      <alignment horizontal="left"/>
    </xf>
    <xf numFmtId="0" fontId="31" fillId="4" borderId="53" xfId="5" applyFont="1" applyFill="1" applyBorder="1" applyAlignment="1">
      <alignment horizontal="right"/>
    </xf>
    <xf numFmtId="49" fontId="87" fillId="31" borderId="6" xfId="5" applyNumberFormat="1" applyFont="1" applyFill="1" applyBorder="1" applyAlignment="1">
      <alignment horizontal="left"/>
    </xf>
    <xf numFmtId="49" fontId="87" fillId="31"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21" borderId="6" xfId="0" applyNumberFormat="1" applyFont="1" applyFill="1" applyBorder="1" applyAlignment="1">
      <alignment horizontal="center" wrapText="1"/>
    </xf>
    <xf numFmtId="0" fontId="8" fillId="3" borderId="0" xfId="0" applyFont="1" applyFill="1"/>
    <xf numFmtId="49" fontId="54" fillId="22" borderId="6" xfId="0" applyNumberFormat="1" applyFont="1" applyFill="1" applyBorder="1" applyAlignment="1">
      <alignment horizontal="left" wrapText="1"/>
    </xf>
    <xf numFmtId="49" fontId="54" fillId="22" borderId="6" xfId="0" applyNumberFormat="1" applyFont="1" applyFill="1" applyBorder="1" applyAlignment="1">
      <alignment horizontal="center" wrapText="1"/>
    </xf>
    <xf numFmtId="49" fontId="54" fillId="22" borderId="17" xfId="0" applyNumberFormat="1" applyFont="1" applyFill="1" applyBorder="1" applyAlignment="1">
      <alignment horizontal="left" wrapText="1"/>
    </xf>
    <xf numFmtId="49" fontId="54" fillId="22" borderId="17" xfId="0" applyNumberFormat="1" applyFont="1" applyFill="1" applyBorder="1" applyAlignment="1">
      <alignment horizontal="center" wrapText="1"/>
    </xf>
    <xf numFmtId="49" fontId="54" fillId="22"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2" borderId="6" xfId="0" applyNumberFormat="1" applyFont="1" applyFill="1" applyBorder="1" applyAlignment="1">
      <alignment horizontal="left" wrapText="1"/>
    </xf>
    <xf numFmtId="49" fontId="54" fillId="32" borderId="6" xfId="0" applyNumberFormat="1" applyFont="1" applyFill="1" applyBorder="1" applyAlignment="1">
      <alignment horizontal="center" wrapText="1"/>
    </xf>
    <xf numFmtId="49" fontId="54" fillId="21"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3" borderId="0" xfId="0" applyFill="1"/>
    <xf numFmtId="172" fontId="0" fillId="33"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175" fontId="39" fillId="13" borderId="6" xfId="0" applyNumberFormat="1" applyFont="1" applyFill="1" applyBorder="1" applyAlignment="1">
      <alignment horizontal="right"/>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9"/>
    </xf>
    <xf numFmtId="0" fontId="10" fillId="3" borderId="0" xfId="0" applyFont="1" applyFill="1" applyAlignment="1">
      <alignment horizontal="left" vertical="center" indent="9"/>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6" borderId="0" xfId="0" applyFont="1" applyFill="1"/>
    <xf numFmtId="0" fontId="5" fillId="15" borderId="0" xfId="0" applyFont="1" applyFill="1"/>
    <xf numFmtId="0" fontId="5" fillId="17" borderId="0" xfId="0" applyFont="1" applyFill="1"/>
    <xf numFmtId="49" fontId="82" fillId="27"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8" borderId="6" xfId="5" applyNumberFormat="1" applyFont="1" applyFill="1" applyBorder="1" applyAlignment="1">
      <alignment horizontal="left" vertical="center" wrapText="1"/>
    </xf>
    <xf numFmtId="49" fontId="31" fillId="29" borderId="6" xfId="5" applyNumberFormat="1" applyFont="1" applyFill="1" applyBorder="1" applyAlignment="1">
      <alignment horizontal="left" vertical="center" wrapText="1"/>
    </xf>
    <xf numFmtId="0" fontId="82" fillId="30" borderId="6" xfId="5" applyFont="1" applyFill="1" applyBorder="1" applyAlignment="1">
      <alignment horizontal="right" vertical="center" wrapText="1"/>
    </xf>
    <xf numFmtId="173" fontId="82" fillId="30" borderId="6" xfId="5" applyNumberFormat="1" applyFont="1" applyFill="1" applyBorder="1" applyAlignment="1">
      <alignment horizontal="right" vertical="center" wrapText="1"/>
    </xf>
    <xf numFmtId="174" fontId="82" fillId="30"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7" borderId="0" xfId="5" applyNumberFormat="1" applyFont="1" applyFill="1" applyAlignment="1">
      <alignment horizontal="left" vertical="center" wrapText="1"/>
    </xf>
    <xf numFmtId="49" fontId="82" fillId="27"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38" fillId="10" borderId="6" xfId="0" applyNumberFormat="1" applyFont="1" applyFill="1" applyBorder="1" applyAlignment="1">
      <alignment horizontal="right"/>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11" fillId="3" borderId="2" xfId="0" applyNumberFormat="1" applyFont="1" applyFill="1" applyBorder="1"/>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49" fontId="38" fillId="34" borderId="9" xfId="0" applyNumberFormat="1" applyFont="1" applyFill="1" applyBorder="1" applyAlignment="1">
      <alignment horizontal="left"/>
    </xf>
    <xf numFmtId="0" fontId="38" fillId="34" borderId="6" xfId="0" applyFont="1" applyFill="1" applyBorder="1" applyAlignment="1">
      <alignment horizontal="left"/>
    </xf>
    <xf numFmtId="3" fontId="38" fillId="34" borderId="6" xfId="0" applyNumberFormat="1" applyFont="1" applyFill="1" applyBorder="1" applyAlignment="1">
      <alignment horizontal="right"/>
    </xf>
    <xf numFmtId="175" fontId="39" fillId="34" borderId="6" xfId="0" applyNumberFormat="1" applyFont="1" applyFill="1" applyBorder="1" applyAlignment="1">
      <alignment horizontal="right"/>
    </xf>
    <xf numFmtId="0" fontId="105" fillId="3" borderId="0" xfId="0" applyFont="1" applyFill="1" applyAlignment="1">
      <alignment vertical="center"/>
    </xf>
    <xf numFmtId="49" fontId="87" fillId="14" borderId="45" xfId="0" applyNumberFormat="1" applyFont="1" applyFill="1" applyBorder="1" applyAlignment="1">
      <alignment horizontal="left"/>
    </xf>
    <xf numFmtId="0" fontId="31" fillId="10" borderId="6" xfId="0" applyFont="1" applyFill="1" applyBorder="1" applyAlignment="1">
      <alignment horizontal="left"/>
    </xf>
    <xf numFmtId="49" fontId="31" fillId="12" borderId="6" xfId="0" applyNumberFormat="1" applyFont="1" applyFill="1" applyBorder="1" applyAlignment="1">
      <alignment horizontal="left" vertical="center"/>
    </xf>
    <xf numFmtId="0" fontId="31" fillId="34" borderId="6" xfId="0" applyFont="1" applyFill="1" applyBorder="1" applyAlignment="1">
      <alignment horizontal="left"/>
    </xf>
    <xf numFmtId="49" fontId="31" fillId="12" borderId="12" xfId="0" applyNumberFormat="1" applyFont="1" applyFill="1" applyBorder="1" applyAlignment="1">
      <alignment horizontal="left" vertical="center"/>
    </xf>
    <xf numFmtId="49" fontId="31" fillId="12" borderId="6" xfId="0" applyNumberFormat="1" applyFont="1" applyFill="1" applyBorder="1" applyAlignment="1">
      <alignment horizontal="left"/>
    </xf>
    <xf numFmtId="49" fontId="31" fillId="12" borderId="12" xfId="0" applyNumberFormat="1" applyFont="1" applyFill="1" applyBorder="1" applyAlignment="1">
      <alignment horizontal="left"/>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0" fontId="38" fillId="10" borderId="6"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49" fontId="69" fillId="14" borderId="44" xfId="0" applyNumberFormat="1" applyFont="1" applyFill="1" applyBorder="1" applyAlignment="1">
      <alignment horizontal="center"/>
    </xf>
    <xf numFmtId="49" fontId="38" fillId="12" borderId="6" xfId="0" applyNumberFormat="1" applyFont="1" applyFill="1" applyBorder="1" applyAlignment="1">
      <alignment horizontal="center" vertical="center"/>
    </xf>
    <xf numFmtId="0" fontId="38" fillId="34" borderId="6" xfId="0" applyFont="1" applyFill="1" applyBorder="1" applyAlignment="1">
      <alignment horizontal="center"/>
    </xf>
    <xf numFmtId="49" fontId="38" fillId="12" borderId="12" xfId="0" applyNumberFormat="1" applyFont="1" applyFill="1" applyBorder="1" applyAlignment="1">
      <alignment horizontal="center" vertical="center"/>
    </xf>
    <xf numFmtId="0" fontId="11" fillId="3" borderId="4" xfId="0" applyFont="1" applyFill="1" applyBorder="1" applyAlignment="1">
      <alignment horizontal="center"/>
    </xf>
    <xf numFmtId="175" fontId="39" fillId="11" borderId="6" xfId="0" applyNumberFormat="1" applyFont="1" applyFill="1" applyBorder="1" applyAlignment="1">
      <alignment horizontal="right"/>
    </xf>
    <xf numFmtId="0" fontId="48" fillId="3" borderId="58" xfId="0" applyFont="1" applyFill="1" applyBorder="1"/>
    <xf numFmtId="3" fontId="38" fillId="35" borderId="6" xfId="0" applyNumberFormat="1" applyFont="1" applyFill="1" applyBorder="1" applyAlignment="1">
      <alignment horizontal="right"/>
    </xf>
    <xf numFmtId="3" fontId="31" fillId="14" borderId="6" xfId="0" applyNumberFormat="1" applyFont="1" applyFill="1" applyBorder="1" applyAlignment="1">
      <alignment horizontal="right"/>
    </xf>
    <xf numFmtId="3" fontId="31" fillId="14" borderId="12" xfId="0" applyNumberFormat="1" applyFont="1" applyFill="1" applyBorder="1" applyAlignment="1">
      <alignment horizontal="right"/>
    </xf>
    <xf numFmtId="0" fontId="38" fillId="35" borderId="6" xfId="0" applyFont="1" applyFill="1" applyBorder="1" applyAlignment="1">
      <alignment horizontal="left"/>
    </xf>
    <xf numFmtId="0" fontId="38" fillId="35" borderId="6" xfId="0" applyFont="1" applyFill="1" applyBorder="1" applyAlignment="1">
      <alignment horizontal="center"/>
    </xf>
    <xf numFmtId="0" fontId="31" fillId="35" borderId="6" xfId="0" applyFont="1" applyFill="1" applyBorder="1" applyAlignment="1">
      <alignment horizontal="left"/>
    </xf>
    <xf numFmtId="171" fontId="39" fillId="35" borderId="6" xfId="0" applyNumberFormat="1" applyFont="1" applyFill="1" applyBorder="1" applyAlignment="1">
      <alignment horizontal="right" vertical="center"/>
    </xf>
    <xf numFmtId="3" fontId="38" fillId="35" borderId="6" xfId="0" applyNumberFormat="1" applyFont="1" applyFill="1" applyBorder="1" applyAlignment="1">
      <alignment horizontal="right" vertical="center"/>
    </xf>
    <xf numFmtId="3" fontId="38" fillId="35" borderId="10" xfId="0" applyNumberFormat="1" applyFont="1" applyFill="1" applyBorder="1" applyAlignment="1">
      <alignment horizontal="right" vertical="center"/>
    </xf>
    <xf numFmtId="14" fontId="35" fillId="6" borderId="0" xfId="0" applyNumberFormat="1" applyFont="1" applyFill="1"/>
    <xf numFmtId="175" fontId="39" fillId="13" borderId="10" xfId="0" applyNumberFormat="1" applyFont="1" applyFill="1" applyBorder="1" applyAlignment="1">
      <alignment horizontal="right"/>
    </xf>
    <xf numFmtId="0" fontId="31" fillId="4" borderId="0" xfId="0" applyFont="1" applyFill="1" applyAlignment="1">
      <alignment horizontal="left"/>
    </xf>
    <xf numFmtId="0" fontId="31" fillId="14" borderId="0" xfId="0" applyFont="1" applyFill="1" applyAlignment="1">
      <alignment horizontal="left"/>
    </xf>
    <xf numFmtId="0" fontId="11" fillId="14" borderId="0" xfId="0" applyFont="1" applyFill="1"/>
    <xf numFmtId="3" fontId="11" fillId="14" borderId="0" xfId="0" applyNumberFormat="1" applyFont="1" applyFill="1"/>
    <xf numFmtId="3" fontId="31" fillId="14" borderId="0" xfId="0" applyNumberFormat="1" applyFont="1" applyFill="1" applyAlignment="1">
      <alignment horizontal="left"/>
    </xf>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0" fontId="17" fillId="3" borderId="39" xfId="0"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19" fillId="3" borderId="16" xfId="0" applyFont="1" applyFill="1" applyBorder="1" applyAlignment="1">
      <alignment horizontal="left"/>
    </xf>
    <xf numFmtId="0" fontId="48" fillId="3" borderId="0" xfId="0" applyFont="1" applyFill="1" applyAlignment="1">
      <alignment horizontal="left"/>
    </xf>
    <xf numFmtId="0" fontId="48" fillId="3" borderId="16" xfId="0" applyFont="1" applyFill="1" applyBorder="1" applyAlignment="1">
      <alignment horizontal="left"/>
    </xf>
    <xf numFmtId="0" fontId="49" fillId="3" borderId="0" xfId="0" applyFont="1" applyFill="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0" fontId="41" fillId="3" borderId="48" xfId="0" applyFont="1" applyFill="1" applyBorder="1" applyAlignment="1">
      <alignment horizontal="left" indent="1"/>
    </xf>
    <xf numFmtId="0" fontId="41" fillId="3" borderId="47" xfId="0" applyFont="1" applyFill="1" applyBorder="1" applyAlignment="1">
      <alignment horizontal="left" indent="1"/>
    </xf>
    <xf numFmtId="0" fontId="70" fillId="3" borderId="0" xfId="0" applyFont="1" applyFill="1" applyAlignment="1">
      <alignment horizontal="left" indent="1"/>
    </xf>
    <xf numFmtId="3" fontId="29" fillId="3" borderId="0" xfId="0" applyNumberFormat="1" applyFont="1" applyFill="1" applyAlignment="1">
      <alignment horizontal="left" vertical="center"/>
    </xf>
    <xf numFmtId="0" fontId="91" fillId="3" borderId="57"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0" fontId="62" fillId="3" borderId="31" xfId="0" applyFont="1" applyFill="1" applyBorder="1" applyAlignment="1">
      <alignment horizontal="left"/>
    </xf>
    <xf numFmtId="0" fontId="58" fillId="3" borderId="33" xfId="0" applyFont="1" applyFill="1" applyBorder="1" applyAlignment="1">
      <alignment horizontal="left"/>
    </xf>
    <xf numFmtId="0" fontId="58" fillId="3" borderId="35"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49" fontId="31" fillId="4"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30" borderId="6" xfId="5" applyNumberFormat="1" applyFont="1" applyFill="1" applyBorder="1" applyAlignment="1">
      <alignment horizontal="left" vertical="center" wrapText="1"/>
    </xf>
    <xf numFmtId="49" fontId="82" fillId="30" borderId="6" xfId="5" applyNumberFormat="1" applyFont="1" applyFill="1" applyBorder="1" applyAlignment="1">
      <alignment horizontal="left" vertical="center"/>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3" fontId="70" fillId="3" borderId="0" xfId="0" applyNumberFormat="1" applyFont="1" applyFill="1" applyAlignment="1">
      <alignment horizontal="left" indent="1"/>
    </xf>
    <xf numFmtId="166" fontId="29" fillId="2" borderId="0" xfId="0" applyNumberFormat="1" applyFont="1" applyFill="1" applyAlignment="1">
      <alignment horizontal="left" vertical="center"/>
    </xf>
    <xf numFmtId="0" fontId="19" fillId="20" borderId="0" xfId="0" applyFont="1" applyFill="1" applyAlignment="1">
      <alignment horizontal="left"/>
    </xf>
    <xf numFmtId="0" fontId="73" fillId="19" borderId="0" xfId="0" applyFont="1" applyFill="1" applyAlignment="1">
      <alignment horizontal="left" vertical="top"/>
    </xf>
    <xf numFmtId="0" fontId="73" fillId="19" borderId="16" xfId="0" applyFont="1" applyFill="1" applyBorder="1" applyAlignment="1">
      <alignment horizontal="left" vertical="top"/>
    </xf>
    <xf numFmtId="0" fontId="72" fillId="20" borderId="0" xfId="0" applyFont="1" applyFill="1" applyAlignment="1">
      <alignment horizontal="left"/>
    </xf>
    <xf numFmtId="0" fontId="72" fillId="20" borderId="16" xfId="0" applyFont="1" applyFill="1" applyBorder="1" applyAlignment="1">
      <alignment horizontal="left"/>
    </xf>
    <xf numFmtId="0" fontId="73" fillId="20" borderId="0" xfId="0" applyFont="1" applyFill="1" applyAlignment="1">
      <alignment horizontal="left" vertical="top"/>
    </xf>
    <xf numFmtId="0" fontId="73" fillId="20" borderId="16" xfId="0" applyFont="1" applyFill="1" applyBorder="1" applyAlignment="1">
      <alignment horizontal="left" vertical="top"/>
    </xf>
    <xf numFmtId="0" fontId="72" fillId="20" borderId="0" xfId="0" applyFont="1" applyFill="1" applyAlignment="1">
      <alignment horizontal="left" vertical="top" wrapText="1"/>
    </xf>
    <xf numFmtId="0" fontId="47" fillId="20" borderId="0" xfId="0" applyFont="1" applyFill="1" applyAlignment="1">
      <alignment horizontal="left" vertical="top" wrapText="1"/>
    </xf>
    <xf numFmtId="0" fontId="74" fillId="20" borderId="0" xfId="0" applyFont="1" applyFill="1" applyAlignment="1">
      <alignment horizontal="left"/>
    </xf>
    <xf numFmtId="0" fontId="74" fillId="20" borderId="16" xfId="0" applyFont="1" applyFill="1" applyBorder="1" applyAlignment="1">
      <alignment horizontal="left"/>
    </xf>
    <xf numFmtId="0" fontId="72" fillId="19" borderId="0" xfId="0" applyFont="1" applyFill="1" applyAlignment="1">
      <alignment horizontal="left"/>
    </xf>
    <xf numFmtId="0" fontId="72" fillId="19" borderId="16" xfId="0" applyFont="1" applyFill="1" applyBorder="1" applyAlignment="1">
      <alignment horizontal="left"/>
    </xf>
    <xf numFmtId="0" fontId="47" fillId="19" borderId="0" xfId="0" applyFont="1" applyFill="1" applyAlignment="1">
      <alignment horizontal="left" vertical="top" wrapText="1"/>
    </xf>
    <xf numFmtId="0" fontId="74" fillId="19" borderId="0" xfId="0" applyFont="1" applyFill="1" applyAlignment="1">
      <alignment horizontal="left"/>
    </xf>
    <xf numFmtId="0" fontId="74" fillId="19" borderId="16" xfId="0" applyFont="1" applyFill="1" applyBorder="1" applyAlignment="1">
      <alignment horizontal="left"/>
    </xf>
    <xf numFmtId="0" fontId="19" fillId="19" borderId="0" xfId="0" applyFont="1" applyFill="1" applyAlignment="1">
      <alignment horizontal="left"/>
    </xf>
    <xf numFmtId="0" fontId="19" fillId="19" borderId="16" xfId="0" applyFont="1" applyFill="1" applyBorder="1" applyAlignment="1">
      <alignment horizontal="left"/>
    </xf>
    <xf numFmtId="0" fontId="19" fillId="18" borderId="0" xfId="0" applyFont="1" applyFill="1" applyAlignment="1">
      <alignment horizontal="left"/>
    </xf>
    <xf numFmtId="0" fontId="19" fillId="18" borderId="16" xfId="0" applyFont="1" applyFill="1" applyBorder="1" applyAlignment="1">
      <alignment horizontal="left"/>
    </xf>
    <xf numFmtId="0" fontId="74" fillId="0" borderId="0" xfId="0" applyFont="1" applyAlignment="1">
      <alignment horizontal="left"/>
    </xf>
    <xf numFmtId="0" fontId="74" fillId="0" borderId="16" xfId="0" applyFont="1" applyBorder="1" applyAlignment="1">
      <alignment horizontal="left"/>
    </xf>
    <xf numFmtId="0" fontId="73" fillId="0" borderId="0" xfId="0" applyFont="1" applyAlignment="1">
      <alignment horizontal="left" vertical="top"/>
    </xf>
    <xf numFmtId="0" fontId="73" fillId="0" borderId="16" xfId="0" applyFont="1" applyBorder="1" applyAlignment="1">
      <alignment horizontal="left" vertical="top"/>
    </xf>
    <xf numFmtId="0" fontId="72" fillId="0" borderId="0" xfId="0" applyFont="1" applyAlignment="1">
      <alignment horizontal="left"/>
    </xf>
    <xf numFmtId="0" fontId="72" fillId="0" borderId="16" xfId="0" applyFont="1" applyBorder="1" applyAlignment="1">
      <alignment horizontal="left"/>
    </xf>
    <xf numFmtId="0" fontId="74" fillId="18" borderId="0" xfId="0" applyFont="1" applyFill="1" applyAlignment="1">
      <alignment horizontal="left"/>
    </xf>
    <xf numFmtId="0" fontId="74" fillId="18" borderId="16" xfId="0" applyFont="1" applyFill="1" applyBorder="1" applyAlignment="1">
      <alignment horizontal="left"/>
    </xf>
    <xf numFmtId="0" fontId="47" fillId="18" borderId="0" xfId="0" applyFont="1" applyFill="1" applyAlignment="1">
      <alignment horizontal="left" vertical="top" wrapText="1"/>
    </xf>
    <xf numFmtId="0" fontId="72" fillId="18" borderId="0" xfId="0" applyFont="1" applyFill="1" applyAlignment="1">
      <alignment horizontal="left"/>
    </xf>
    <xf numFmtId="0" fontId="72" fillId="18" borderId="16" xfId="0" applyFont="1" applyFill="1" applyBorder="1" applyAlignment="1">
      <alignment horizontal="left"/>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46" fillId="18" borderId="0" xfId="0" applyFont="1" applyFill="1" applyAlignment="1">
      <alignment horizontal="left" vertical="top" wrapText="1"/>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3">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Data!$H$10:$APO$10</c:f>
              <c:numCache>
                <c:formatCode>General</c:formatCode>
                <c:ptCount val="1100"/>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Data!$H$11:$APO$11</c:f>
              <c:numCache>
                <c:formatCode>General</c:formatCode>
                <c:ptCount val="1100"/>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Data!$H$12:$APO$12</c:f>
              <c:numCache>
                <c:formatCode>General</c:formatCode>
                <c:ptCount val="1100"/>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Data!$H$13:$APO$13</c:f>
              <c:numCache>
                <c:formatCode>General</c:formatCode>
                <c:ptCount val="1100"/>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Data!$H$2:$APO$2</c:f>
              <c:numCache>
                <c:formatCode>General</c:formatCode>
                <c:ptCount val="1100"/>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CHR LILLE</c:v>
                </c:pt>
                <c:pt idx="1">
                  <c:v>4. CTRE HOSP. UNIVERSITAIRE DE POITIERS</c:v>
                </c:pt>
                <c:pt idx="2">
                  <c:v>3. HCL - Groupe</c:v>
                </c:pt>
                <c:pt idx="3">
                  <c:v>2. CH INTERCOMMUN CASTELSARRASIN-MOISSAC</c:v>
                </c:pt>
                <c:pt idx="4">
                  <c:v>1. HU PARIS SUD SITE KREMLIN BICETRE APHP</c:v>
                </c:pt>
              </c:strCache>
            </c:strRef>
          </c:cat>
          <c:val>
            <c:numRef>
              <c:f>'Graphique Data'!$C$27:$C$31</c:f>
              <c:numCache>
                <c:formatCode>General</c:formatCode>
                <c:ptCount val="5"/>
                <c:pt idx="0">
                  <c:v>125809</c:v>
                </c:pt>
                <c:pt idx="1">
                  <c:v>131791</c:v>
                </c:pt>
                <c:pt idx="2">
                  <c:v>136959</c:v>
                </c:pt>
                <c:pt idx="3">
                  <c:v>452796</c:v>
                </c:pt>
                <c:pt idx="4">
                  <c:v>548467</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Data!$H$1:$FH$1</c:f>
              <c:numCache>
                <c:formatCode>[$-40C]mmm\-\y\y;@</c:formatCode>
                <c:ptCount val="1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Data!$H$70:$ALL$70</c:f>
              <c:numCache>
                <c:formatCode>General</c:formatCode>
                <c:ptCount val="993"/>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Data!$H$1:$ALL$1</c:f>
              <c:numCache>
                <c:formatCode>[$-40C]mmm\-\y\y;@</c:formatCode>
                <c:ptCount val="9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formatCode="m/d/yyyy">
                  <c:v>45292</c:v>
                </c:pt>
              </c:numCache>
            </c:numRef>
          </c:cat>
          <c:val>
            <c:numRef>
              <c:f>Data!$H$76:$ALL$76</c:f>
              <c:numCache>
                <c:formatCode>General</c:formatCode>
                <c:ptCount val="993"/>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1644636</c:v>
                </c:pt>
                <c:pt idx="1">
                  <c:v>7826525</c:v>
                </c:pt>
                <c:pt idx="2">
                  <c:v>1703962</c:v>
                </c:pt>
                <c:pt idx="3">
                  <c:v>8378416</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7596</c:v>
                </c:pt>
                <c:pt idx="1">
                  <c:v>24546</c:v>
                </c:pt>
                <c:pt idx="2">
                  <c:v>64208</c:v>
                </c:pt>
                <c:pt idx="3">
                  <c:v>79969</c:v>
                </c:pt>
                <c:pt idx="4">
                  <c:v>18801</c:v>
                </c:pt>
                <c:pt idx="5">
                  <c:v>105755</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1335</c:v>
                </c:pt>
                <c:pt idx="1">
                  <c:v>13953</c:v>
                </c:pt>
                <c:pt idx="2">
                  <c:v>19904</c:v>
                </c:pt>
                <c:pt idx="3">
                  <c:v>52965</c:v>
                </c:pt>
                <c:pt idx="4">
                  <c:v>9792</c:v>
                </c:pt>
                <c:pt idx="5">
                  <c:v>25033</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121993</c:v>
                </c:pt>
                <c:pt idx="1">
                  <c:v>51722</c:v>
                </c:pt>
                <c:pt idx="2">
                  <c:v>29718</c:v>
                </c:pt>
                <c:pt idx="3">
                  <c:v>123983</c:v>
                </c:pt>
                <c:pt idx="4">
                  <c:v>39599</c:v>
                </c:pt>
                <c:pt idx="5">
                  <c:v>70151</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BIOPATH HAUTS DE FRANCE NORD</c:v>
                </c:pt>
                <c:pt idx="1">
                  <c:v>4. SELAS LBM BIOESTEREL</c:v>
                </c:pt>
                <c:pt idx="2">
                  <c:v>3. SELAS CERBALLIANCE PARIS ET IDF EST</c:v>
                </c:pt>
                <c:pt idx="3">
                  <c:v>2. GEN BIO</c:v>
                </c:pt>
                <c:pt idx="4">
                  <c:v>1. SELARL EXALAB</c:v>
                </c:pt>
              </c:strCache>
            </c:strRef>
          </c:cat>
          <c:val>
            <c:numRef>
              <c:f>'Graphique Data'!$C$50:$C$54</c:f>
              <c:numCache>
                <c:formatCode>General</c:formatCode>
                <c:ptCount val="5"/>
                <c:pt idx="0">
                  <c:v>88168</c:v>
                </c:pt>
                <c:pt idx="1">
                  <c:v>90593</c:v>
                </c:pt>
                <c:pt idx="2">
                  <c:v>142936</c:v>
                </c:pt>
                <c:pt idx="3">
                  <c:v>160131</c:v>
                </c:pt>
                <c:pt idx="4">
                  <c:v>169797</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332</c:v>
                </c:pt>
                <c:pt idx="1">
                  <c:v>84</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87</c:v>
                </c:pt>
                <c:pt idx="1">
                  <c:v>50</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93</c:v>
                </c:pt>
                <c:pt idx="1">
                  <c:v>23</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9471161</c:v>
                </c:pt>
                <c:pt idx="1">
                  <c:v>4431004</c:v>
                </c:pt>
                <c:pt idx="2">
                  <c:v>3490021</c:v>
                </c:pt>
                <c:pt idx="3">
                  <c:v>2161359</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formatCode="m/d/yyyy">
                  <c:v>45292</c:v>
                </c:pt>
              </c:numCache>
            </c:numRef>
          </c:cat>
          <c:val>
            <c:numRef>
              <c:f>Data!$BI$78:$ALL$78</c:f>
              <c:numCache>
                <c:formatCode>General</c:formatCode>
                <c:ptCount val="940"/>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formatCode="m/d/yyyy">
                  <c:v>45292</c:v>
                </c:pt>
              </c:numCache>
            </c:numRef>
          </c:cat>
          <c:val>
            <c:numRef>
              <c:f>Data!$BI$89:$ALL$89</c:f>
              <c:numCache>
                <c:formatCode>General</c:formatCode>
                <c:ptCount val="940"/>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LES BIOLOGISTES ASSOCIES</c:v>
                </c:pt>
                <c:pt idx="1">
                  <c:v>4. FONDATION DE LA MAISON DU DIACONAT</c:v>
                </c:pt>
                <c:pt idx="2">
                  <c:v>3. SELAS MEDI +</c:v>
                </c:pt>
                <c:pt idx="3">
                  <c:v>2. SELAS LBM CARRON</c:v>
                </c:pt>
                <c:pt idx="4">
                  <c:v>1. SELAS ALPIGENE</c:v>
                </c:pt>
              </c:strCache>
            </c:strRef>
          </c:cat>
          <c:val>
            <c:numRef>
              <c:f>'Graphique Data'!$C$81:$C$85</c:f>
              <c:numCache>
                <c:formatCode>0\.0%</c:formatCode>
                <c:ptCount val="5"/>
                <c:pt idx="0">
                  <c:v>1.2113771897130099</c:v>
                </c:pt>
                <c:pt idx="1">
                  <c:v>1.3094812164579599</c:v>
                </c:pt>
                <c:pt idx="2">
                  <c:v>1.7306501547987601</c:v>
                </c:pt>
                <c:pt idx="3">
                  <c:v>3.1977011494252898</c:v>
                </c:pt>
                <c:pt idx="4">
                  <c:v>4.0181818181818203</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860742</c:v>
                </c:pt>
                <c:pt idx="1">
                  <c:v>2449435</c:v>
                </c:pt>
                <c:pt idx="2">
                  <c:v>8247</c:v>
                </c:pt>
                <c:pt idx="3">
                  <c:v>1112580</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formatCode="m/d/yyyy">
                  <c:v>45292</c:v>
                </c:pt>
              </c:numCache>
            </c:numRef>
          </c:cat>
          <c:val>
            <c:numRef>
              <c:f>Data!$S$14:$APO$14</c:f>
              <c:numCache>
                <c:formatCode>General</c:formatCode>
                <c:ptCount val="1089"/>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formatCode="m/d/yyyy">
                  <c:v>45292</c:v>
                </c:pt>
              </c:numCache>
            </c:numRef>
          </c:cat>
          <c:val>
            <c:numRef>
              <c:f>Data!$S$15:$APO$15</c:f>
              <c:numCache>
                <c:formatCode>General</c:formatCode>
                <c:ptCount val="1089"/>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formatCode="m/d/yyyy">
                  <c:v>45292</c:v>
                </c:pt>
              </c:numCache>
            </c:numRef>
          </c:cat>
          <c:val>
            <c:numRef>
              <c:f>Data!$S$3:$APO$3</c:f>
              <c:numCache>
                <c:formatCode>General</c:formatCode>
                <c:ptCount val="1089"/>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655146</c:v>
                </c:pt>
                <c:pt idx="1">
                  <c:v>61740</c:v>
                </c:pt>
                <c:pt idx="2">
                  <c:v>4594</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1644636</c:v>
                </c:pt>
                <c:pt idx="1">
                  <c:v>7826525</c:v>
                </c:pt>
                <c:pt idx="2">
                  <c:v>1703962</c:v>
                </c:pt>
                <c:pt idx="3">
                  <c:v>8378416</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Data!$BP$1:$ET$1</c:f>
              <c:numCache>
                <c:formatCode>[$-40C]mmm\-\y\y;@</c:formatCode>
                <c:ptCount val="8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formatCode="m/d/yyyy">
                  <c:v>45292</c:v>
                </c:pt>
              </c:numCache>
            </c:numRef>
          </c:cat>
          <c:val>
            <c:numRef>
              <c:f>Data!$BP$24:$APO$24</c:f>
              <c:numCache>
                <c:formatCode>General</c:formatCode>
                <c:ptCount val="1040"/>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4512035349302E-3"/>
                  <c:y val="3.16465421791925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171770</c:v>
                </c:pt>
                <c:pt idx="1">
                  <c:v>76769</c:v>
                </c:pt>
                <c:pt idx="2">
                  <c:v>43189</c:v>
                </c:pt>
                <c:pt idx="3">
                  <c:v>170679</c:v>
                </c:pt>
                <c:pt idx="4">
                  <c:v>68917</c:v>
                </c:pt>
                <c:pt idx="5">
                  <c:v>154745</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Data!$BP$1:$ALL$1</c:f>
              <c:numCache>
                <c:formatCode>[$-40C]mmm\-\y\y;@</c:formatCode>
                <c:ptCount val="9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formatCode="m/d/yyyy">
                  <c:v>45292</c:v>
                </c:pt>
              </c:numCache>
            </c:numRef>
          </c:cat>
          <c:val>
            <c:numRef>
              <c:f>Data!$BP$64:$ALL$64</c:f>
              <c:numCache>
                <c:formatCode>General</c:formatCode>
                <c:ptCount val="933"/>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CLINIQUE GENERALE</c:v>
                </c:pt>
                <c:pt idx="1">
                  <c:v>4. HOPITAL EDOUARD HERRIOT - HCL</c:v>
                </c:pt>
                <c:pt idx="2">
                  <c:v>3. HOPITAL CROIX-ROUSSE - HCL</c:v>
                </c:pt>
                <c:pt idx="3">
                  <c:v>2. GCS SANTE A DOMICILE ST ETIENNE</c:v>
                </c:pt>
                <c:pt idx="4">
                  <c:v>1. CLINIQUE DU PARC ST PRIEST EN JAREZ</c:v>
                </c:pt>
              </c:strCache>
            </c:strRef>
          </c:cat>
          <c:val>
            <c:numRef>
              <c:f>'Graphique Data'!$C$20:$C$24</c:f>
              <c:numCache>
                <c:formatCode>0\.0%</c:formatCode>
                <c:ptCount val="5"/>
                <c:pt idx="0">
                  <c:v>12.4710920770878</c:v>
                </c:pt>
                <c:pt idx="1">
                  <c:v>13.985623003194901</c:v>
                </c:pt>
                <c:pt idx="2">
                  <c:v>16.4488188976378</c:v>
                </c:pt>
                <c:pt idx="3">
                  <c:v>19.613445378151301</c:v>
                </c:pt>
                <c:pt idx="4">
                  <c:v>61.430232558139501</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1.png"/><Relationship Id="rId3" Type="http://schemas.openxmlformats.org/officeDocument/2006/relationships/image" Target="../media/image96.png"/><Relationship Id="rId7" Type="http://schemas.openxmlformats.org/officeDocument/2006/relationships/image" Target="../media/image100.png"/><Relationship Id="rId2" Type="http://schemas.openxmlformats.org/officeDocument/2006/relationships/image" Target="../media/image95.png"/><Relationship Id="rId1" Type="http://schemas.openxmlformats.org/officeDocument/2006/relationships/image" Target="../media/image2.png"/><Relationship Id="rId6" Type="http://schemas.openxmlformats.org/officeDocument/2006/relationships/image" Target="../media/image99.png"/><Relationship Id="rId11" Type="http://schemas.openxmlformats.org/officeDocument/2006/relationships/image" Target="../media/image104.png"/><Relationship Id="rId5" Type="http://schemas.openxmlformats.org/officeDocument/2006/relationships/image" Target="../media/image98.png"/><Relationship Id="rId10" Type="http://schemas.openxmlformats.org/officeDocument/2006/relationships/image" Target="../media/image103.png"/><Relationship Id="rId4" Type="http://schemas.openxmlformats.org/officeDocument/2006/relationships/image" Target="../media/image97.png"/><Relationship Id="rId9" Type="http://schemas.openxmlformats.org/officeDocument/2006/relationships/image" Target="../media/image10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24.png"/><Relationship Id="rId18" Type="http://schemas.openxmlformats.org/officeDocument/2006/relationships/image" Target="../media/image18.png"/><Relationship Id="rId3" Type="http://schemas.openxmlformats.org/officeDocument/2006/relationships/image" Target="../media/image2.png"/><Relationship Id="rId21" Type="http://schemas.openxmlformats.org/officeDocument/2006/relationships/image" Target="../media/image37.png"/><Relationship Id="rId7" Type="http://schemas.openxmlformats.org/officeDocument/2006/relationships/image" Target="../media/image30.png"/><Relationship Id="rId12" Type="http://schemas.openxmlformats.org/officeDocument/2006/relationships/image" Target="../media/image17.png"/><Relationship Id="rId17" Type="http://schemas.openxmlformats.org/officeDocument/2006/relationships/image" Target="../media/image34.png"/><Relationship Id="rId2" Type="http://schemas.openxmlformats.org/officeDocument/2006/relationships/chart" Target="../charts/chart14.xml"/><Relationship Id="rId16" Type="http://schemas.openxmlformats.org/officeDocument/2006/relationships/image" Target="../media/image33.png"/><Relationship Id="rId20" Type="http://schemas.openxmlformats.org/officeDocument/2006/relationships/image" Target="../media/image36.png"/><Relationship Id="rId1" Type="http://schemas.openxmlformats.org/officeDocument/2006/relationships/chart" Target="../charts/chart13.xml"/><Relationship Id="rId6" Type="http://schemas.openxmlformats.org/officeDocument/2006/relationships/image" Target="../media/image29.png"/><Relationship Id="rId11" Type="http://schemas.openxmlformats.org/officeDocument/2006/relationships/image" Target="../media/image32.png"/><Relationship Id="rId5" Type="http://schemas.openxmlformats.org/officeDocument/2006/relationships/image" Target="../media/image28.png"/><Relationship Id="rId15"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35.png"/><Relationship Id="rId4" Type="http://schemas.openxmlformats.org/officeDocument/2006/relationships/image" Target="../media/image27.png"/><Relationship Id="rId9" Type="http://schemas.openxmlformats.org/officeDocument/2006/relationships/image" Target="../media/image12.png"/><Relationship Id="rId1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5.png"/><Relationship Id="rId21" Type="http://schemas.openxmlformats.org/officeDocument/2006/relationships/image" Target="../media/image11.png"/><Relationship Id="rId42" Type="http://schemas.openxmlformats.org/officeDocument/2006/relationships/image" Target="../media/image60.png"/><Relationship Id="rId47" Type="http://schemas.openxmlformats.org/officeDocument/2006/relationships/image" Target="../media/image65.png"/><Relationship Id="rId63" Type="http://schemas.openxmlformats.org/officeDocument/2006/relationships/image" Target="../media/image80.png"/><Relationship Id="rId68" Type="http://schemas.openxmlformats.org/officeDocument/2006/relationships/image" Target="../media/image25.png"/><Relationship Id="rId7" Type="http://schemas.openxmlformats.org/officeDocument/2006/relationships/image" Target="../media/image32.png"/><Relationship Id="rId2" Type="http://schemas.openxmlformats.org/officeDocument/2006/relationships/image" Target="../media/image39.png"/><Relationship Id="rId16" Type="http://schemas.openxmlformats.org/officeDocument/2006/relationships/image" Target="../media/image35.png"/><Relationship Id="rId29" Type="http://schemas.openxmlformats.org/officeDocument/2006/relationships/image" Target="../media/image48.png"/><Relationship Id="rId11" Type="http://schemas.openxmlformats.org/officeDocument/2006/relationships/image" Target="../media/image19.png"/><Relationship Id="rId24" Type="http://schemas.openxmlformats.org/officeDocument/2006/relationships/image" Target="../media/image43.png"/><Relationship Id="rId32" Type="http://schemas.openxmlformats.org/officeDocument/2006/relationships/image" Target="../media/image22.png"/><Relationship Id="rId37" Type="http://schemas.openxmlformats.org/officeDocument/2006/relationships/image" Target="../media/image55.png"/><Relationship Id="rId40" Type="http://schemas.openxmlformats.org/officeDocument/2006/relationships/image" Target="../media/image58.png"/><Relationship Id="rId45" Type="http://schemas.openxmlformats.org/officeDocument/2006/relationships/image" Target="../media/image63.png"/><Relationship Id="rId53" Type="http://schemas.openxmlformats.org/officeDocument/2006/relationships/image" Target="../media/image71.png"/><Relationship Id="rId58" Type="http://schemas.openxmlformats.org/officeDocument/2006/relationships/image" Target="../media/image75.png"/><Relationship Id="rId66" Type="http://schemas.openxmlformats.org/officeDocument/2006/relationships/image" Target="../media/image83.png"/><Relationship Id="rId5" Type="http://schemas.openxmlformats.org/officeDocument/2006/relationships/image" Target="../media/image12.png"/><Relationship Id="rId61" Type="http://schemas.openxmlformats.org/officeDocument/2006/relationships/image" Target="../media/image78.png"/><Relationship Id="rId19" Type="http://schemas.openxmlformats.org/officeDocument/2006/relationships/image" Target="../media/image41.png"/><Relationship Id="rId14" Type="http://schemas.openxmlformats.org/officeDocument/2006/relationships/image" Target="../media/image37.png"/><Relationship Id="rId22" Type="http://schemas.openxmlformats.org/officeDocument/2006/relationships/image" Target="../media/image6.png"/><Relationship Id="rId27" Type="http://schemas.openxmlformats.org/officeDocument/2006/relationships/image" Target="../media/image46.png"/><Relationship Id="rId30" Type="http://schemas.openxmlformats.org/officeDocument/2006/relationships/image" Target="../media/image49.png"/><Relationship Id="rId35" Type="http://schemas.openxmlformats.org/officeDocument/2006/relationships/image" Target="../media/image53.png"/><Relationship Id="rId43" Type="http://schemas.openxmlformats.org/officeDocument/2006/relationships/image" Target="../media/image61.png"/><Relationship Id="rId48" Type="http://schemas.openxmlformats.org/officeDocument/2006/relationships/image" Target="../media/image66.png"/><Relationship Id="rId56" Type="http://schemas.openxmlformats.org/officeDocument/2006/relationships/image" Target="../media/image73.png"/><Relationship Id="rId64" Type="http://schemas.openxmlformats.org/officeDocument/2006/relationships/image" Target="../media/image81.png"/><Relationship Id="rId69" Type="http://schemas.openxmlformats.org/officeDocument/2006/relationships/image" Target="../media/image2.png"/><Relationship Id="rId8" Type="http://schemas.openxmlformats.org/officeDocument/2006/relationships/image" Target="../media/image33.png"/><Relationship Id="rId51" Type="http://schemas.openxmlformats.org/officeDocument/2006/relationships/image" Target="../media/image69.png"/><Relationship Id="rId3" Type="http://schemas.openxmlformats.org/officeDocument/2006/relationships/image" Target="../media/image30.png"/><Relationship Id="rId12" Type="http://schemas.openxmlformats.org/officeDocument/2006/relationships/image" Target="../media/image20.png"/><Relationship Id="rId17" Type="http://schemas.openxmlformats.org/officeDocument/2006/relationships/image" Target="../media/image36.png"/><Relationship Id="rId25" Type="http://schemas.openxmlformats.org/officeDocument/2006/relationships/image" Target="../media/image44.png"/><Relationship Id="rId33" Type="http://schemas.openxmlformats.org/officeDocument/2006/relationships/image" Target="../media/image51.png"/><Relationship Id="rId38" Type="http://schemas.openxmlformats.org/officeDocument/2006/relationships/image" Target="../media/image56.png"/><Relationship Id="rId46" Type="http://schemas.openxmlformats.org/officeDocument/2006/relationships/image" Target="../media/image64.png"/><Relationship Id="rId59" Type="http://schemas.openxmlformats.org/officeDocument/2006/relationships/image" Target="../media/image76.png"/><Relationship Id="rId67" Type="http://schemas.openxmlformats.org/officeDocument/2006/relationships/image" Target="../media/image84.png"/><Relationship Id="rId20" Type="http://schemas.openxmlformats.org/officeDocument/2006/relationships/image" Target="../media/image42.png"/><Relationship Id="rId41" Type="http://schemas.openxmlformats.org/officeDocument/2006/relationships/image" Target="../media/image59.png"/><Relationship Id="rId54" Type="http://schemas.openxmlformats.org/officeDocument/2006/relationships/image" Target="../media/image10.png"/><Relationship Id="rId62" Type="http://schemas.openxmlformats.org/officeDocument/2006/relationships/image" Target="../media/image79.png"/><Relationship Id="rId1" Type="http://schemas.openxmlformats.org/officeDocument/2006/relationships/image" Target="../media/image38.png"/><Relationship Id="rId6" Type="http://schemas.openxmlformats.org/officeDocument/2006/relationships/image" Target="../media/image13.png"/><Relationship Id="rId15" Type="http://schemas.openxmlformats.org/officeDocument/2006/relationships/image" Target="../media/image18.png"/><Relationship Id="rId23" Type="http://schemas.openxmlformats.org/officeDocument/2006/relationships/image" Target="../media/image7.png"/><Relationship Id="rId28" Type="http://schemas.openxmlformats.org/officeDocument/2006/relationships/image" Target="../media/image47.png"/><Relationship Id="rId36" Type="http://schemas.openxmlformats.org/officeDocument/2006/relationships/image" Target="../media/image54.png"/><Relationship Id="rId49" Type="http://schemas.openxmlformats.org/officeDocument/2006/relationships/image" Target="../media/image67.png"/><Relationship Id="rId57" Type="http://schemas.openxmlformats.org/officeDocument/2006/relationships/image" Target="../media/image74.png"/><Relationship Id="rId10" Type="http://schemas.openxmlformats.org/officeDocument/2006/relationships/image" Target="../media/image24.png"/><Relationship Id="rId31" Type="http://schemas.openxmlformats.org/officeDocument/2006/relationships/image" Target="../media/image50.png"/><Relationship Id="rId44" Type="http://schemas.openxmlformats.org/officeDocument/2006/relationships/image" Target="../media/image62.png"/><Relationship Id="rId52" Type="http://schemas.openxmlformats.org/officeDocument/2006/relationships/image" Target="../media/image70.png"/><Relationship Id="rId60" Type="http://schemas.openxmlformats.org/officeDocument/2006/relationships/image" Target="../media/image77.png"/><Relationship Id="rId65" Type="http://schemas.openxmlformats.org/officeDocument/2006/relationships/image" Target="../media/image82.png"/><Relationship Id="rId4" Type="http://schemas.openxmlformats.org/officeDocument/2006/relationships/image" Target="../media/image31.png"/><Relationship Id="rId9" Type="http://schemas.openxmlformats.org/officeDocument/2006/relationships/image" Target="../media/image17.png"/><Relationship Id="rId13" Type="http://schemas.openxmlformats.org/officeDocument/2006/relationships/image" Target="../media/image34.png"/><Relationship Id="rId18" Type="http://schemas.openxmlformats.org/officeDocument/2006/relationships/image" Target="../media/image40.png"/><Relationship Id="rId39" Type="http://schemas.openxmlformats.org/officeDocument/2006/relationships/image" Target="../media/image57.png"/><Relationship Id="rId34" Type="http://schemas.openxmlformats.org/officeDocument/2006/relationships/image" Target="../media/image52.png"/><Relationship Id="rId50" Type="http://schemas.openxmlformats.org/officeDocument/2006/relationships/image" Target="../media/image68.png"/><Relationship Id="rId55" Type="http://schemas.openxmlformats.org/officeDocument/2006/relationships/image" Target="../media/image72.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7.png"/><Relationship Id="rId18" Type="http://schemas.openxmlformats.org/officeDocument/2006/relationships/image" Target="../media/image91.png"/><Relationship Id="rId3" Type="http://schemas.openxmlformats.org/officeDocument/2006/relationships/chart" Target="../charts/chart17.xml"/><Relationship Id="rId21" Type="http://schemas.openxmlformats.org/officeDocument/2006/relationships/image" Target="../media/image94.png"/><Relationship Id="rId7" Type="http://schemas.openxmlformats.org/officeDocument/2006/relationships/chart" Target="../charts/chart21.xml"/><Relationship Id="rId12" Type="http://schemas.openxmlformats.org/officeDocument/2006/relationships/image" Target="../media/image86.png"/><Relationship Id="rId17" Type="http://schemas.openxmlformats.org/officeDocument/2006/relationships/image" Target="../media/image17.png"/><Relationship Id="rId2" Type="http://schemas.openxmlformats.org/officeDocument/2006/relationships/chart" Target="../charts/chart16.xml"/><Relationship Id="rId16" Type="http://schemas.openxmlformats.org/officeDocument/2006/relationships/image" Target="../media/image90.png"/><Relationship Id="rId20" Type="http://schemas.openxmlformats.org/officeDocument/2006/relationships/image" Target="../media/image93.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9.png"/><Relationship Id="rId10" Type="http://schemas.openxmlformats.org/officeDocument/2006/relationships/image" Target="../media/image85.png"/><Relationship Id="rId19" Type="http://schemas.openxmlformats.org/officeDocument/2006/relationships/image" Target="../media/image92.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4365" cy="476250"/>
        </a:xfrm>
        <a:prstGeom prst="rect">
          <a:avLst/>
        </a:prstGeom>
      </xdr:spPr>
    </xdr:pic>
    <xdr:clientData/>
  </xdr:twoCellAnchor>
  <xdr:twoCellAnchor>
    <xdr:from>
      <xdr:col>1</xdr:col>
      <xdr:colOff>0</xdr:colOff>
      <xdr:row>24</xdr:row>
      <xdr:rowOff>0</xdr:rowOff>
    </xdr:from>
    <xdr:to>
      <xdr:col>5</xdr:col>
      <xdr:colOff>720161</xdr:colOff>
      <xdr:row>33</xdr:row>
      <xdr:rowOff>147342</xdr:rowOff>
    </xdr:to>
    <xdr:pic>
      <xdr:nvPicPr>
        <xdr:cNvPr id="3" name="Taux Raccordement ES" descr="Inserted picture RelID:4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238125" y="4029075"/>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147342</xdr:rowOff>
    </xdr:to>
    <xdr:pic>
      <xdr:nvPicPr>
        <xdr:cNvPr id="4" name="Taux Emetteur ES" descr="Inserted picture RelID:42">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3409950" y="4029075"/>
          <a:ext cx="2720411" cy="1947567"/>
        </a:xfrm>
        <a:prstGeom prst="rect">
          <a:avLst/>
        </a:prstGeom>
      </xdr:spPr>
    </xdr:pic>
    <xdr:clientData/>
  </xdr:twoCellAnchor>
  <xdr:twoCellAnchor>
    <xdr:from>
      <xdr:col>1</xdr:col>
      <xdr:colOff>0</xdr:colOff>
      <xdr:row>58</xdr:row>
      <xdr:rowOff>0</xdr:rowOff>
    </xdr:from>
    <xdr:to>
      <xdr:col>5</xdr:col>
      <xdr:colOff>720161</xdr:colOff>
      <xdr:row>67</xdr:row>
      <xdr:rowOff>233067</xdr:rowOff>
    </xdr:to>
    <xdr:pic>
      <xdr:nvPicPr>
        <xdr:cNvPr id="5" name="Taux Raccordement PSL" descr="Inserted picture RelID:43">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238125" y="10429875"/>
          <a:ext cx="2720411" cy="1947567"/>
        </a:xfrm>
        <a:prstGeom prst="rect">
          <a:avLst/>
        </a:prstGeom>
      </xdr:spPr>
    </xdr:pic>
    <xdr:clientData/>
  </xdr:twoCellAnchor>
  <xdr:twoCellAnchor>
    <xdr:from>
      <xdr:col>1</xdr:col>
      <xdr:colOff>0</xdr:colOff>
      <xdr:row>69</xdr:row>
      <xdr:rowOff>0</xdr:rowOff>
    </xdr:from>
    <xdr:to>
      <xdr:col>5</xdr:col>
      <xdr:colOff>720161</xdr:colOff>
      <xdr:row>79</xdr:row>
      <xdr:rowOff>42567</xdr:rowOff>
    </xdr:to>
    <xdr:pic>
      <xdr:nvPicPr>
        <xdr:cNvPr id="6" name="Messages Emis PSL" descr="Inserted picture RelID:44">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238125" y="12715875"/>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147342</xdr:rowOff>
    </xdr:to>
    <xdr:pic>
      <xdr:nvPicPr>
        <xdr:cNvPr id="7" name="Messages Recus ES" descr="Inserted picture RelID:45">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3409950" y="6353175"/>
          <a:ext cx="2720411" cy="1947567"/>
        </a:xfrm>
        <a:prstGeom prst="rect">
          <a:avLst/>
        </a:prstGeom>
      </xdr:spPr>
    </xdr:pic>
    <xdr:clientData/>
  </xdr:twoCellAnchor>
  <xdr:twoCellAnchor>
    <xdr:from>
      <xdr:col>6</xdr:col>
      <xdr:colOff>0</xdr:colOff>
      <xdr:row>92</xdr:row>
      <xdr:rowOff>0</xdr:rowOff>
    </xdr:from>
    <xdr:to>
      <xdr:col>12</xdr:col>
      <xdr:colOff>129611</xdr:colOff>
      <xdr:row>102</xdr:row>
      <xdr:rowOff>42567</xdr:rowOff>
    </xdr:to>
    <xdr:pic>
      <xdr:nvPicPr>
        <xdr:cNvPr id="8" name="Messages Emis LBM" descr="Inserted picture RelID:4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3409950" y="16754475"/>
          <a:ext cx="2720411" cy="1947567"/>
        </a:xfrm>
        <a:prstGeom prst="rect">
          <a:avLst/>
        </a:prstGeom>
      </xdr:spPr>
    </xdr:pic>
    <xdr:clientData/>
  </xdr:twoCellAnchor>
  <xdr:twoCellAnchor>
    <xdr:from>
      <xdr:col>1</xdr:col>
      <xdr:colOff>0</xdr:colOff>
      <xdr:row>35</xdr:row>
      <xdr:rowOff>0</xdr:rowOff>
    </xdr:from>
    <xdr:to>
      <xdr:col>5</xdr:col>
      <xdr:colOff>720161</xdr:colOff>
      <xdr:row>44</xdr:row>
      <xdr:rowOff>147342</xdr:rowOff>
    </xdr:to>
    <xdr:pic>
      <xdr:nvPicPr>
        <xdr:cNvPr id="9" name="Message Emis ES" descr="Inserted picture RelID:4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238125" y="6353175"/>
          <a:ext cx="2720411" cy="1947567"/>
        </a:xfrm>
        <a:prstGeom prst="rect">
          <a:avLst/>
        </a:prstGeom>
      </xdr:spPr>
    </xdr:pic>
    <xdr:clientData/>
  </xdr:twoCellAnchor>
  <xdr:twoCellAnchor>
    <xdr:from>
      <xdr:col>1</xdr:col>
      <xdr:colOff>0</xdr:colOff>
      <xdr:row>92</xdr:row>
      <xdr:rowOff>0</xdr:rowOff>
    </xdr:from>
    <xdr:to>
      <xdr:col>5</xdr:col>
      <xdr:colOff>720161</xdr:colOff>
      <xdr:row>102</xdr:row>
      <xdr:rowOff>42567</xdr:rowOff>
    </xdr:to>
    <xdr:pic>
      <xdr:nvPicPr>
        <xdr:cNvPr id="10" name="Taux Emetteur LBM" descr="Inserted picture RelID:4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238125" y="16754475"/>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1" name="Taux Emetteur PSL" descr="Inserted picture RelID:49">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10"/>
        <a:stretch>
          <a:fillRect/>
        </a:stretch>
      </xdr:blipFill>
      <xdr:spPr>
        <a:xfrm>
          <a:off x="3409950" y="10429875"/>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50">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1"/>
        <a:stretch>
          <a:fillRect/>
        </a:stretch>
      </xdr:blipFill>
      <xdr:spPr>
        <a:xfrm>
          <a:off x="3409950" y="12715875"/>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6937"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636936</xdr:colOff>
      <xdr:row>0</xdr:row>
      <xdr:rowOff>552450</xdr:rowOff>
    </xdr:to>
    <xdr:pic>
      <xdr:nvPicPr>
        <xdr:cNvPr id="2" name="Image 2">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6436"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19553545</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2161359</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3490021</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4431004</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9471161</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721480</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437108</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284372</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4785,9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228600</xdr:colOff>
      <xdr:row>52</xdr:row>
      <xdr:rowOff>186436</xdr:rowOff>
    </xdr:to>
    <xdr:pic>
      <xdr:nvPicPr>
        <xdr:cNvPr id="12" name="Tx_equipement_metropole_M" descr="Inserted picture RelID:1">
          <a:extLst>
            <a:ext uri="{FF2B5EF4-FFF2-40B4-BE49-F238E27FC236}">
              <a16:creationId xmlns:a16="http://schemas.microsoft.com/office/drawing/2014/main" id="{00000000-0008-0000-0D00-00000C000000}"/>
            </a:ext>
          </a:extLst>
        </xdr:cNvPr>
        <xdr:cNvPicPr>
          <a:picLocks/>
        </xdr:cNvPicPr>
      </xdr:nvPicPr>
      <xdr:blipFill>
        <a:blip xmlns:r="http://schemas.openxmlformats.org/officeDocument/2006/relationships" r:embed="rId6"/>
        <a:stretch>
          <a:fillRect/>
        </a:stretch>
      </xdr:blipFill>
      <xdr:spPr>
        <a:xfrm>
          <a:off x="238125" y="774700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13" name="Tx_equipement_guyane_M" descr="Inserted picture RelID:3">
          <a:extLst>
            <a:ext uri="{FF2B5EF4-FFF2-40B4-BE49-F238E27FC236}">
              <a16:creationId xmlns:a16="http://schemas.microsoft.com/office/drawing/2014/main" id="{00000000-0008-0000-0D00-00000D000000}"/>
            </a:ext>
          </a:extLst>
        </xdr:cNvPr>
        <xdr:cNvPicPr>
          <a:picLocks/>
        </xdr:cNvPicPr>
      </xdr:nvPicPr>
      <xdr:blipFill>
        <a:blip xmlns:r="http://schemas.openxmlformats.org/officeDocument/2006/relationships" r:embed="rId7"/>
        <a:stretch>
          <a:fillRect/>
        </a:stretch>
      </xdr:blipFill>
      <xdr:spPr>
        <a:xfrm>
          <a:off x="238125" y="1028700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14" name="Tx_equipement_guadeloupe_M" descr="Inserted picture RelID:4">
          <a:extLst>
            <a:ext uri="{FF2B5EF4-FFF2-40B4-BE49-F238E27FC236}">
              <a16:creationId xmlns:a16="http://schemas.microsoft.com/office/drawing/2014/main" id="{00000000-0008-0000-0D00-00000E000000}"/>
            </a:ext>
          </a:extLst>
        </xdr:cNvPr>
        <xdr:cNvPicPr>
          <a:picLocks/>
        </xdr:cNvPicPr>
      </xdr:nvPicPr>
      <xdr:blipFill>
        <a:blip xmlns:r="http://schemas.openxmlformats.org/officeDocument/2006/relationships" r:embed="rId8"/>
        <a:stretch>
          <a:fillRect/>
        </a:stretch>
      </xdr:blipFill>
      <xdr:spPr>
        <a:xfrm>
          <a:off x="796925" y="10287000"/>
          <a:ext cx="544068" cy="536067"/>
        </a:xfrm>
        <a:prstGeom prst="rect">
          <a:avLst/>
        </a:prstGeom>
      </xdr:spPr>
    </xdr:pic>
    <xdr:clientData/>
  </xdr:twoCellAnchor>
  <xdr:twoCellAnchor>
    <xdr:from>
      <xdr:col>4</xdr:col>
      <xdr:colOff>88900</xdr:colOff>
      <xdr:row>53</xdr:row>
      <xdr:rowOff>0</xdr:rowOff>
    </xdr:from>
    <xdr:to>
      <xdr:col>5</xdr:col>
      <xdr:colOff>432689</xdr:colOff>
      <xdr:row>55</xdr:row>
      <xdr:rowOff>155067</xdr:rowOff>
    </xdr:to>
    <xdr:pic>
      <xdr:nvPicPr>
        <xdr:cNvPr id="15" name="Tx_equipement_martinique_M" descr="Inserted picture RelID:5">
          <a:extLst>
            <a:ext uri="{FF2B5EF4-FFF2-40B4-BE49-F238E27FC236}">
              <a16:creationId xmlns:a16="http://schemas.microsoft.com/office/drawing/2014/main" id="{00000000-0008-0000-0D00-00000F000000}"/>
            </a:ext>
          </a:extLst>
        </xdr:cNvPr>
        <xdr:cNvPicPr>
          <a:picLocks/>
        </xdr:cNvPicPr>
      </xdr:nvPicPr>
      <xdr:blipFill>
        <a:blip xmlns:r="http://schemas.openxmlformats.org/officeDocument/2006/relationships" r:embed="rId9"/>
        <a:stretch>
          <a:fillRect/>
        </a:stretch>
      </xdr:blipFill>
      <xdr:spPr>
        <a:xfrm>
          <a:off x="1355725" y="10287000"/>
          <a:ext cx="543814" cy="536067"/>
        </a:xfrm>
        <a:prstGeom prst="rect">
          <a:avLst/>
        </a:prstGeom>
      </xdr:spPr>
    </xdr:pic>
    <xdr:clientData/>
  </xdr:twoCellAnchor>
  <xdr:twoCellAnchor>
    <xdr:from>
      <xdr:col>5</xdr:col>
      <xdr:colOff>444500</xdr:colOff>
      <xdr:row>53</xdr:row>
      <xdr:rowOff>0</xdr:rowOff>
    </xdr:from>
    <xdr:to>
      <xdr:col>7</xdr:col>
      <xdr:colOff>26289</xdr:colOff>
      <xdr:row>55</xdr:row>
      <xdr:rowOff>155067</xdr:rowOff>
    </xdr:to>
    <xdr:pic>
      <xdr:nvPicPr>
        <xdr:cNvPr id="16" name="Tx_equipement_reunion_M" descr="Inserted picture RelID:6">
          <a:extLst>
            <a:ext uri="{FF2B5EF4-FFF2-40B4-BE49-F238E27FC236}">
              <a16:creationId xmlns:a16="http://schemas.microsoft.com/office/drawing/2014/main" id="{00000000-0008-0000-0D00-000010000000}"/>
            </a:ext>
          </a:extLst>
        </xdr:cNvPr>
        <xdr:cNvPicPr>
          <a:picLocks/>
        </xdr:cNvPicPr>
      </xdr:nvPicPr>
      <xdr:blipFill>
        <a:blip xmlns:r="http://schemas.openxmlformats.org/officeDocument/2006/relationships" r:embed="rId10"/>
        <a:stretch>
          <a:fillRect/>
        </a:stretch>
      </xdr:blipFill>
      <xdr:spPr>
        <a:xfrm>
          <a:off x="1911350" y="10287000"/>
          <a:ext cx="543814" cy="536067"/>
        </a:xfrm>
        <a:prstGeom prst="rect">
          <a:avLst/>
        </a:prstGeom>
      </xdr:spPr>
    </xdr:pic>
    <xdr:clientData/>
  </xdr:twoCellAnchor>
  <xdr:twoCellAnchor>
    <xdr:from>
      <xdr:col>10</xdr:col>
      <xdr:colOff>0</xdr:colOff>
      <xdr:row>39</xdr:row>
      <xdr:rowOff>127000</xdr:rowOff>
    </xdr:from>
    <xdr:to>
      <xdr:col>17</xdr:col>
      <xdr:colOff>457200</xdr:colOff>
      <xdr:row>52</xdr:row>
      <xdr:rowOff>186436</xdr:rowOff>
    </xdr:to>
    <xdr:pic>
      <xdr:nvPicPr>
        <xdr:cNvPr id="17" name="Tx_equipement_metropole_M-1" descr="Inserted picture RelID:2">
          <a:extLst>
            <a:ext uri="{FF2B5EF4-FFF2-40B4-BE49-F238E27FC236}">
              <a16:creationId xmlns:a16="http://schemas.microsoft.com/office/drawing/2014/main" id="{00000000-0008-0000-0D00-000011000000}"/>
            </a:ext>
          </a:extLst>
        </xdr:cNvPr>
        <xdr:cNvPicPr>
          <a:picLocks/>
        </xdr:cNvPicPr>
      </xdr:nvPicPr>
      <xdr:blipFill>
        <a:blip xmlns:r="http://schemas.openxmlformats.org/officeDocument/2006/relationships" r:embed="rId11"/>
        <a:stretch>
          <a:fillRect/>
        </a:stretch>
      </xdr:blipFill>
      <xdr:spPr>
        <a:xfrm>
          <a:off x="3333750" y="7747000"/>
          <a:ext cx="2724150" cy="2535936"/>
        </a:xfrm>
        <a:prstGeom prst="rect">
          <a:avLst/>
        </a:prstGeom>
      </xdr:spPr>
    </xdr:pic>
    <xdr:clientData/>
  </xdr:twoCellAnchor>
  <xdr:twoCellAnchor>
    <xdr:from>
      <xdr:col>10</xdr:col>
      <xdr:colOff>0</xdr:colOff>
      <xdr:row>53</xdr:row>
      <xdr:rowOff>0</xdr:rowOff>
    </xdr:from>
    <xdr:to>
      <xdr:col>11</xdr:col>
      <xdr:colOff>77089</xdr:colOff>
      <xdr:row>55</xdr:row>
      <xdr:rowOff>155067</xdr:rowOff>
    </xdr:to>
    <xdr:pic>
      <xdr:nvPicPr>
        <xdr:cNvPr id="20" name="Tx_equipement_guyane_M-1" descr="Inserted picture RelID:7">
          <a:extLst>
            <a:ext uri="{FF2B5EF4-FFF2-40B4-BE49-F238E27FC236}">
              <a16:creationId xmlns:a16="http://schemas.microsoft.com/office/drawing/2014/main" id="{00000000-0008-0000-0D00-000014000000}"/>
            </a:ext>
          </a:extLst>
        </xdr:cNvPr>
        <xdr:cNvPicPr>
          <a:picLocks/>
        </xdr:cNvPicPr>
      </xdr:nvPicPr>
      <xdr:blipFill>
        <a:blip xmlns:r="http://schemas.openxmlformats.org/officeDocument/2006/relationships" r:embed="rId7"/>
        <a:stretch>
          <a:fillRect/>
        </a:stretch>
      </xdr:blipFill>
      <xdr:spPr>
        <a:xfrm>
          <a:off x="3333750" y="1028700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21" name="Tx_equipement_guadeloupe_M-1" descr="Inserted picture RelID:8">
          <a:extLst>
            <a:ext uri="{FF2B5EF4-FFF2-40B4-BE49-F238E27FC236}">
              <a16:creationId xmlns:a16="http://schemas.microsoft.com/office/drawing/2014/main" id="{00000000-0008-0000-0D00-000015000000}"/>
            </a:ext>
          </a:extLst>
        </xdr:cNvPr>
        <xdr:cNvPicPr>
          <a:picLocks/>
        </xdr:cNvPicPr>
      </xdr:nvPicPr>
      <xdr:blipFill>
        <a:blip xmlns:r="http://schemas.openxmlformats.org/officeDocument/2006/relationships" r:embed="rId8"/>
        <a:stretch>
          <a:fillRect/>
        </a:stretch>
      </xdr:blipFill>
      <xdr:spPr>
        <a:xfrm>
          <a:off x="3876675" y="1028700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22" name="Tx_equipement_martinique_M-1" descr="Inserted picture RelID:9">
          <a:extLst>
            <a:ext uri="{FF2B5EF4-FFF2-40B4-BE49-F238E27FC236}">
              <a16:creationId xmlns:a16="http://schemas.microsoft.com/office/drawing/2014/main" id="{00000000-0008-0000-0D00-000016000000}"/>
            </a:ext>
          </a:extLst>
        </xdr:cNvPr>
        <xdr:cNvPicPr>
          <a:picLocks/>
        </xdr:cNvPicPr>
      </xdr:nvPicPr>
      <xdr:blipFill>
        <a:blip xmlns:r="http://schemas.openxmlformats.org/officeDocument/2006/relationships" r:embed="rId9"/>
        <a:stretch>
          <a:fillRect/>
        </a:stretch>
      </xdr:blipFill>
      <xdr:spPr>
        <a:xfrm>
          <a:off x="4435475" y="10287000"/>
          <a:ext cx="543814" cy="536067"/>
        </a:xfrm>
        <a:prstGeom prst="rect">
          <a:avLst/>
        </a:prstGeom>
      </xdr:spPr>
    </xdr:pic>
    <xdr:clientData/>
  </xdr:twoCellAnchor>
  <xdr:twoCellAnchor>
    <xdr:from>
      <xdr:col>14</xdr:col>
      <xdr:colOff>254000</xdr:colOff>
      <xdr:row>53</xdr:row>
      <xdr:rowOff>0</xdr:rowOff>
    </xdr:from>
    <xdr:to>
      <xdr:col>17</xdr:col>
      <xdr:colOff>64389</xdr:colOff>
      <xdr:row>55</xdr:row>
      <xdr:rowOff>155067</xdr:rowOff>
    </xdr:to>
    <xdr:pic>
      <xdr:nvPicPr>
        <xdr:cNvPr id="23" name="Tx_equipement_reunion_M-1" descr="Inserted picture RelID:10">
          <a:extLst>
            <a:ext uri="{FF2B5EF4-FFF2-40B4-BE49-F238E27FC236}">
              <a16:creationId xmlns:a16="http://schemas.microsoft.com/office/drawing/2014/main" id="{00000000-0008-0000-0D00-000017000000}"/>
            </a:ext>
          </a:extLst>
        </xdr:cNvPr>
        <xdr:cNvPicPr>
          <a:picLocks/>
        </xdr:cNvPicPr>
      </xdr:nvPicPr>
      <xdr:blipFill>
        <a:blip xmlns:r="http://schemas.openxmlformats.org/officeDocument/2006/relationships" r:embed="rId10"/>
        <a:stretch>
          <a:fillRect/>
        </a:stretch>
      </xdr:blipFill>
      <xdr:spPr>
        <a:xfrm>
          <a:off x="5121275" y="10287000"/>
          <a:ext cx="543814" cy="536067"/>
        </a:xfrm>
        <a:prstGeom prst="rect">
          <a:avLst/>
        </a:prstGeom>
      </xdr:spPr>
    </xdr:pic>
    <xdr:clientData/>
  </xdr:twoCellAnchor>
  <xdr:twoCellAnchor>
    <xdr:from>
      <xdr:col>1</xdr:col>
      <xdr:colOff>0</xdr:colOff>
      <xdr:row>57</xdr:row>
      <xdr:rowOff>127000</xdr:rowOff>
    </xdr:from>
    <xdr:to>
      <xdr:col>9</xdr:col>
      <xdr:colOff>228600</xdr:colOff>
      <xdr:row>70</xdr:row>
      <xdr:rowOff>186436</xdr:rowOff>
    </xdr:to>
    <xdr:pic>
      <xdr:nvPicPr>
        <xdr:cNvPr id="24" name="Tx_emetteur_metropole_M" descr="Inserted picture RelID:11">
          <a:extLst>
            <a:ext uri="{FF2B5EF4-FFF2-40B4-BE49-F238E27FC236}">
              <a16:creationId xmlns:a16="http://schemas.microsoft.com/office/drawing/2014/main" id="{00000000-0008-0000-0D00-000018000000}"/>
            </a:ext>
          </a:extLst>
        </xdr:cNvPr>
        <xdr:cNvPicPr>
          <a:picLocks/>
        </xdr:cNvPicPr>
      </xdr:nvPicPr>
      <xdr:blipFill>
        <a:blip xmlns:r="http://schemas.openxmlformats.org/officeDocument/2006/relationships" r:embed="rId12"/>
        <a:stretch>
          <a:fillRect/>
        </a:stretch>
      </xdr:blipFill>
      <xdr:spPr>
        <a:xfrm>
          <a:off x="238125" y="11176000"/>
          <a:ext cx="2724150" cy="2535936"/>
        </a:xfrm>
        <a:prstGeom prst="rect">
          <a:avLst/>
        </a:prstGeom>
      </xdr:spPr>
    </xdr:pic>
    <xdr:clientData/>
  </xdr:twoCellAnchor>
  <xdr:twoCellAnchor>
    <xdr:from>
      <xdr:col>1</xdr:col>
      <xdr:colOff>0</xdr:colOff>
      <xdr:row>71</xdr:row>
      <xdr:rowOff>0</xdr:rowOff>
    </xdr:from>
    <xdr:to>
      <xdr:col>2</xdr:col>
      <xdr:colOff>48514</xdr:colOff>
      <xdr:row>73</xdr:row>
      <xdr:rowOff>155067</xdr:rowOff>
    </xdr:to>
    <xdr:pic>
      <xdr:nvPicPr>
        <xdr:cNvPr id="25" name="Tx_emetteur_guyane_M" descr="Inserted picture RelID:13">
          <a:extLst>
            <a:ext uri="{FF2B5EF4-FFF2-40B4-BE49-F238E27FC236}">
              <a16:creationId xmlns:a16="http://schemas.microsoft.com/office/drawing/2014/main" id="{00000000-0008-0000-0D00-000019000000}"/>
            </a:ext>
          </a:extLst>
        </xdr:cNvPr>
        <xdr:cNvPicPr>
          <a:picLocks/>
        </xdr:cNvPicPr>
      </xdr:nvPicPr>
      <xdr:blipFill>
        <a:blip xmlns:r="http://schemas.openxmlformats.org/officeDocument/2006/relationships" r:embed="rId13"/>
        <a:stretch>
          <a:fillRect/>
        </a:stretch>
      </xdr:blipFill>
      <xdr:spPr>
        <a:xfrm>
          <a:off x="238125" y="13716000"/>
          <a:ext cx="543814" cy="536067"/>
        </a:xfrm>
        <a:prstGeom prst="rect">
          <a:avLst/>
        </a:prstGeom>
      </xdr:spPr>
    </xdr:pic>
    <xdr:clientData/>
  </xdr:twoCellAnchor>
  <xdr:twoCellAnchor>
    <xdr:from>
      <xdr:col>2</xdr:col>
      <xdr:colOff>63500</xdr:colOff>
      <xdr:row>71</xdr:row>
      <xdr:rowOff>0</xdr:rowOff>
    </xdr:from>
    <xdr:to>
      <xdr:col>4</xdr:col>
      <xdr:colOff>74168</xdr:colOff>
      <xdr:row>73</xdr:row>
      <xdr:rowOff>155067</xdr:rowOff>
    </xdr:to>
    <xdr:pic>
      <xdr:nvPicPr>
        <xdr:cNvPr id="26" name="Tx_emetteur_guadeloupe_M" descr="Inserted picture RelID:14">
          <a:extLst>
            <a:ext uri="{FF2B5EF4-FFF2-40B4-BE49-F238E27FC236}">
              <a16:creationId xmlns:a16="http://schemas.microsoft.com/office/drawing/2014/main" id="{00000000-0008-0000-0D00-00001A000000}"/>
            </a:ext>
          </a:extLst>
        </xdr:cNvPr>
        <xdr:cNvPicPr>
          <a:picLocks/>
        </xdr:cNvPicPr>
      </xdr:nvPicPr>
      <xdr:blipFill>
        <a:blip xmlns:r="http://schemas.openxmlformats.org/officeDocument/2006/relationships" r:embed="rId14"/>
        <a:stretch>
          <a:fillRect/>
        </a:stretch>
      </xdr:blipFill>
      <xdr:spPr>
        <a:xfrm>
          <a:off x="796925" y="13716000"/>
          <a:ext cx="544068" cy="536067"/>
        </a:xfrm>
        <a:prstGeom prst="rect">
          <a:avLst/>
        </a:prstGeom>
      </xdr:spPr>
    </xdr:pic>
    <xdr:clientData/>
  </xdr:twoCellAnchor>
  <xdr:twoCellAnchor>
    <xdr:from>
      <xdr:col>4</xdr:col>
      <xdr:colOff>88900</xdr:colOff>
      <xdr:row>71</xdr:row>
      <xdr:rowOff>0</xdr:rowOff>
    </xdr:from>
    <xdr:to>
      <xdr:col>5</xdr:col>
      <xdr:colOff>432689</xdr:colOff>
      <xdr:row>73</xdr:row>
      <xdr:rowOff>155067</xdr:rowOff>
    </xdr:to>
    <xdr:pic>
      <xdr:nvPicPr>
        <xdr:cNvPr id="27" name="Tx_emetteur_martinique_M" descr="Inserted picture RelID:15">
          <a:extLst>
            <a:ext uri="{FF2B5EF4-FFF2-40B4-BE49-F238E27FC236}">
              <a16:creationId xmlns:a16="http://schemas.microsoft.com/office/drawing/2014/main" id="{00000000-0008-0000-0D00-00001B000000}"/>
            </a:ext>
          </a:extLst>
        </xdr:cNvPr>
        <xdr:cNvPicPr>
          <a:picLocks/>
        </xdr:cNvPicPr>
      </xdr:nvPicPr>
      <xdr:blipFill>
        <a:blip xmlns:r="http://schemas.openxmlformats.org/officeDocument/2006/relationships" r:embed="rId15"/>
        <a:stretch>
          <a:fillRect/>
        </a:stretch>
      </xdr:blipFill>
      <xdr:spPr>
        <a:xfrm>
          <a:off x="1355725" y="13716000"/>
          <a:ext cx="543814" cy="536067"/>
        </a:xfrm>
        <a:prstGeom prst="rect">
          <a:avLst/>
        </a:prstGeom>
      </xdr:spPr>
    </xdr:pic>
    <xdr:clientData/>
  </xdr:twoCellAnchor>
  <xdr:twoCellAnchor>
    <xdr:from>
      <xdr:col>5</xdr:col>
      <xdr:colOff>444500</xdr:colOff>
      <xdr:row>71</xdr:row>
      <xdr:rowOff>0</xdr:rowOff>
    </xdr:from>
    <xdr:to>
      <xdr:col>7</xdr:col>
      <xdr:colOff>26289</xdr:colOff>
      <xdr:row>73</xdr:row>
      <xdr:rowOff>155067</xdr:rowOff>
    </xdr:to>
    <xdr:pic>
      <xdr:nvPicPr>
        <xdr:cNvPr id="28" name="Tx_emetteur_reunion_M" descr="Inserted picture RelID:16">
          <a:extLst>
            <a:ext uri="{FF2B5EF4-FFF2-40B4-BE49-F238E27FC236}">
              <a16:creationId xmlns:a16="http://schemas.microsoft.com/office/drawing/2014/main" id="{00000000-0008-0000-0D00-00001C000000}"/>
            </a:ext>
          </a:extLst>
        </xdr:cNvPr>
        <xdr:cNvPicPr>
          <a:picLocks/>
        </xdr:cNvPicPr>
      </xdr:nvPicPr>
      <xdr:blipFill>
        <a:blip xmlns:r="http://schemas.openxmlformats.org/officeDocument/2006/relationships" r:embed="rId16"/>
        <a:stretch>
          <a:fillRect/>
        </a:stretch>
      </xdr:blipFill>
      <xdr:spPr>
        <a:xfrm>
          <a:off x="1911350" y="13716000"/>
          <a:ext cx="543814" cy="536067"/>
        </a:xfrm>
        <a:prstGeom prst="rect">
          <a:avLst/>
        </a:prstGeom>
      </xdr:spPr>
    </xdr:pic>
    <xdr:clientData/>
  </xdr:twoCellAnchor>
  <xdr:twoCellAnchor>
    <xdr:from>
      <xdr:col>10</xdr:col>
      <xdr:colOff>0</xdr:colOff>
      <xdr:row>57</xdr:row>
      <xdr:rowOff>127000</xdr:rowOff>
    </xdr:from>
    <xdr:to>
      <xdr:col>17</xdr:col>
      <xdr:colOff>457200</xdr:colOff>
      <xdr:row>70</xdr:row>
      <xdr:rowOff>186436</xdr:rowOff>
    </xdr:to>
    <xdr:pic>
      <xdr:nvPicPr>
        <xdr:cNvPr id="29" name="Tx_emetteur_metropole_M-1" descr="Inserted picture RelID:12">
          <a:extLst>
            <a:ext uri="{FF2B5EF4-FFF2-40B4-BE49-F238E27FC236}">
              <a16:creationId xmlns:a16="http://schemas.microsoft.com/office/drawing/2014/main" id="{00000000-0008-0000-0D00-00001D000000}"/>
            </a:ext>
          </a:extLst>
        </xdr:cNvPr>
        <xdr:cNvPicPr>
          <a:picLocks/>
        </xdr:cNvPicPr>
      </xdr:nvPicPr>
      <xdr:blipFill>
        <a:blip xmlns:r="http://schemas.openxmlformats.org/officeDocument/2006/relationships" r:embed="rId17"/>
        <a:stretch>
          <a:fillRect/>
        </a:stretch>
      </xdr:blipFill>
      <xdr:spPr>
        <a:xfrm>
          <a:off x="3333750" y="11176000"/>
          <a:ext cx="2724150" cy="2535936"/>
        </a:xfrm>
        <a:prstGeom prst="rect">
          <a:avLst/>
        </a:prstGeom>
      </xdr:spPr>
    </xdr:pic>
    <xdr:clientData/>
  </xdr:twoCellAnchor>
  <xdr:twoCellAnchor>
    <xdr:from>
      <xdr:col>10</xdr:col>
      <xdr:colOff>0</xdr:colOff>
      <xdr:row>71</xdr:row>
      <xdr:rowOff>0</xdr:rowOff>
    </xdr:from>
    <xdr:to>
      <xdr:col>11</xdr:col>
      <xdr:colOff>77089</xdr:colOff>
      <xdr:row>73</xdr:row>
      <xdr:rowOff>155067</xdr:rowOff>
    </xdr:to>
    <xdr:pic>
      <xdr:nvPicPr>
        <xdr:cNvPr id="30" name="Tx_emetteur_guyane_M-1" descr="Inserted picture RelID:17">
          <a:extLst>
            <a:ext uri="{FF2B5EF4-FFF2-40B4-BE49-F238E27FC236}">
              <a16:creationId xmlns:a16="http://schemas.microsoft.com/office/drawing/2014/main" id="{00000000-0008-0000-0D00-00001E000000}"/>
            </a:ext>
          </a:extLst>
        </xdr:cNvPr>
        <xdr:cNvPicPr>
          <a:picLocks/>
        </xdr:cNvPicPr>
      </xdr:nvPicPr>
      <xdr:blipFill>
        <a:blip xmlns:r="http://schemas.openxmlformats.org/officeDocument/2006/relationships" r:embed="rId13"/>
        <a:stretch>
          <a:fillRect/>
        </a:stretch>
      </xdr:blipFill>
      <xdr:spPr>
        <a:xfrm>
          <a:off x="3333750" y="13716000"/>
          <a:ext cx="543814" cy="536067"/>
        </a:xfrm>
        <a:prstGeom prst="rect">
          <a:avLst/>
        </a:prstGeom>
      </xdr:spPr>
    </xdr:pic>
    <xdr:clientData/>
  </xdr:twoCellAnchor>
  <xdr:twoCellAnchor>
    <xdr:from>
      <xdr:col>11</xdr:col>
      <xdr:colOff>76200</xdr:colOff>
      <xdr:row>71</xdr:row>
      <xdr:rowOff>0</xdr:rowOff>
    </xdr:from>
    <xdr:to>
      <xdr:col>13</xdr:col>
      <xdr:colOff>315468</xdr:colOff>
      <xdr:row>73</xdr:row>
      <xdr:rowOff>155067</xdr:rowOff>
    </xdr:to>
    <xdr:pic>
      <xdr:nvPicPr>
        <xdr:cNvPr id="31" name="Tx_emetteur_guadeloupe_M-1" descr="Inserted picture RelID:18">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4"/>
        <a:stretch>
          <a:fillRect/>
        </a:stretch>
      </xdr:blipFill>
      <xdr:spPr>
        <a:xfrm>
          <a:off x="3876675" y="13716000"/>
          <a:ext cx="544068" cy="536067"/>
        </a:xfrm>
        <a:prstGeom prst="rect">
          <a:avLst/>
        </a:prstGeom>
      </xdr:spPr>
    </xdr:pic>
    <xdr:clientData/>
  </xdr:twoCellAnchor>
  <xdr:twoCellAnchor>
    <xdr:from>
      <xdr:col>13</xdr:col>
      <xdr:colOff>330200</xdr:colOff>
      <xdr:row>71</xdr:row>
      <xdr:rowOff>0</xdr:rowOff>
    </xdr:from>
    <xdr:to>
      <xdr:col>14</xdr:col>
      <xdr:colOff>112014</xdr:colOff>
      <xdr:row>73</xdr:row>
      <xdr:rowOff>155067</xdr:rowOff>
    </xdr:to>
    <xdr:pic>
      <xdr:nvPicPr>
        <xdr:cNvPr id="32" name="Tx_emetteur_martinique_M-1" descr="Inserted picture RelID:19">
          <a:extLst>
            <a:ext uri="{FF2B5EF4-FFF2-40B4-BE49-F238E27FC236}">
              <a16:creationId xmlns:a16="http://schemas.microsoft.com/office/drawing/2014/main" id="{00000000-0008-0000-0D00-000020000000}"/>
            </a:ext>
          </a:extLst>
        </xdr:cNvPr>
        <xdr:cNvPicPr>
          <a:picLocks/>
        </xdr:cNvPicPr>
      </xdr:nvPicPr>
      <xdr:blipFill>
        <a:blip xmlns:r="http://schemas.openxmlformats.org/officeDocument/2006/relationships" r:embed="rId18"/>
        <a:stretch>
          <a:fillRect/>
        </a:stretch>
      </xdr:blipFill>
      <xdr:spPr>
        <a:xfrm>
          <a:off x="4435475" y="13716000"/>
          <a:ext cx="543814" cy="536067"/>
        </a:xfrm>
        <a:prstGeom prst="rect">
          <a:avLst/>
        </a:prstGeom>
      </xdr:spPr>
    </xdr:pic>
    <xdr:clientData/>
  </xdr:twoCellAnchor>
  <xdr:twoCellAnchor>
    <xdr:from>
      <xdr:col>14</xdr:col>
      <xdr:colOff>254000</xdr:colOff>
      <xdr:row>71</xdr:row>
      <xdr:rowOff>0</xdr:rowOff>
    </xdr:from>
    <xdr:to>
      <xdr:col>17</xdr:col>
      <xdr:colOff>64389</xdr:colOff>
      <xdr:row>73</xdr:row>
      <xdr:rowOff>155067</xdr:rowOff>
    </xdr:to>
    <xdr:pic>
      <xdr:nvPicPr>
        <xdr:cNvPr id="33" name="Tx_emetteur_reunion_M-1" descr="Inserted picture RelID:20">
          <a:extLst>
            <a:ext uri="{FF2B5EF4-FFF2-40B4-BE49-F238E27FC236}">
              <a16:creationId xmlns:a16="http://schemas.microsoft.com/office/drawing/2014/main" id="{00000000-0008-0000-0D00-000021000000}"/>
            </a:ext>
          </a:extLst>
        </xdr:cNvPr>
        <xdr:cNvPicPr>
          <a:picLocks/>
        </xdr:cNvPicPr>
      </xdr:nvPicPr>
      <xdr:blipFill>
        <a:blip xmlns:r="http://schemas.openxmlformats.org/officeDocument/2006/relationships" r:embed="rId16"/>
        <a:stretch>
          <a:fillRect/>
        </a:stretch>
      </xdr:blipFill>
      <xdr:spPr>
        <a:xfrm>
          <a:off x="5121275" y="13716000"/>
          <a:ext cx="543814" cy="536067"/>
        </a:xfrm>
        <a:prstGeom prst="rect">
          <a:avLst/>
        </a:prstGeom>
      </xdr:spPr>
    </xdr:pic>
    <xdr:clientData/>
  </xdr:twoCellAnchor>
  <xdr:twoCellAnchor>
    <xdr:from>
      <xdr:col>1</xdr:col>
      <xdr:colOff>0</xdr:colOff>
      <xdr:row>75</xdr:row>
      <xdr:rowOff>127000</xdr:rowOff>
    </xdr:from>
    <xdr:to>
      <xdr:col>9</xdr:col>
      <xdr:colOff>228600</xdr:colOff>
      <xdr:row>88</xdr:row>
      <xdr:rowOff>186436</xdr:rowOff>
    </xdr:to>
    <xdr:pic>
      <xdr:nvPicPr>
        <xdr:cNvPr id="34" name="Emissions_metropole_M" descr="Inserted picture RelID:21">
          <a:extLst>
            <a:ext uri="{FF2B5EF4-FFF2-40B4-BE49-F238E27FC236}">
              <a16:creationId xmlns:a16="http://schemas.microsoft.com/office/drawing/2014/main" id="{00000000-0008-0000-0D00-000022000000}"/>
            </a:ext>
          </a:extLst>
        </xdr:cNvPr>
        <xdr:cNvPicPr>
          <a:picLocks/>
        </xdr:cNvPicPr>
      </xdr:nvPicPr>
      <xdr:blipFill>
        <a:blip xmlns:r="http://schemas.openxmlformats.org/officeDocument/2006/relationships" r:embed="rId19"/>
        <a:stretch>
          <a:fillRect/>
        </a:stretch>
      </xdr:blipFill>
      <xdr:spPr>
        <a:xfrm>
          <a:off x="238125" y="14605000"/>
          <a:ext cx="2724150" cy="2535936"/>
        </a:xfrm>
        <a:prstGeom prst="rect">
          <a:avLst/>
        </a:prstGeom>
      </xdr:spPr>
    </xdr:pic>
    <xdr:clientData/>
  </xdr:twoCellAnchor>
  <xdr:twoCellAnchor>
    <xdr:from>
      <xdr:col>1</xdr:col>
      <xdr:colOff>0</xdr:colOff>
      <xdr:row>89</xdr:row>
      <xdr:rowOff>0</xdr:rowOff>
    </xdr:from>
    <xdr:to>
      <xdr:col>2</xdr:col>
      <xdr:colOff>48514</xdr:colOff>
      <xdr:row>91</xdr:row>
      <xdr:rowOff>155067</xdr:rowOff>
    </xdr:to>
    <xdr:pic>
      <xdr:nvPicPr>
        <xdr:cNvPr id="35" name="Emissions_guyane_M" descr="Inserted picture RelID:23">
          <a:extLst>
            <a:ext uri="{FF2B5EF4-FFF2-40B4-BE49-F238E27FC236}">
              <a16:creationId xmlns:a16="http://schemas.microsoft.com/office/drawing/2014/main" id="{00000000-0008-0000-0D00-000023000000}"/>
            </a:ext>
          </a:extLst>
        </xdr:cNvPr>
        <xdr:cNvPicPr>
          <a:picLocks/>
        </xdr:cNvPicPr>
      </xdr:nvPicPr>
      <xdr:blipFill>
        <a:blip xmlns:r="http://schemas.openxmlformats.org/officeDocument/2006/relationships" r:embed="rId20"/>
        <a:stretch>
          <a:fillRect/>
        </a:stretch>
      </xdr:blipFill>
      <xdr:spPr>
        <a:xfrm>
          <a:off x="238125" y="17145000"/>
          <a:ext cx="543814" cy="536067"/>
        </a:xfrm>
        <a:prstGeom prst="rect">
          <a:avLst/>
        </a:prstGeom>
      </xdr:spPr>
    </xdr:pic>
    <xdr:clientData/>
  </xdr:twoCellAnchor>
  <xdr:twoCellAnchor>
    <xdr:from>
      <xdr:col>2</xdr:col>
      <xdr:colOff>63500</xdr:colOff>
      <xdr:row>89</xdr:row>
      <xdr:rowOff>0</xdr:rowOff>
    </xdr:from>
    <xdr:to>
      <xdr:col>4</xdr:col>
      <xdr:colOff>74168</xdr:colOff>
      <xdr:row>91</xdr:row>
      <xdr:rowOff>155067</xdr:rowOff>
    </xdr:to>
    <xdr:pic>
      <xdr:nvPicPr>
        <xdr:cNvPr id="36" name="Emissions_guadeloupe_M" descr="Inserted picture RelID:24">
          <a:extLst>
            <a:ext uri="{FF2B5EF4-FFF2-40B4-BE49-F238E27FC236}">
              <a16:creationId xmlns:a16="http://schemas.microsoft.com/office/drawing/2014/main" id="{00000000-0008-0000-0D00-000024000000}"/>
            </a:ext>
          </a:extLst>
        </xdr:cNvPr>
        <xdr:cNvPicPr>
          <a:picLocks/>
        </xdr:cNvPicPr>
      </xdr:nvPicPr>
      <xdr:blipFill>
        <a:blip xmlns:r="http://schemas.openxmlformats.org/officeDocument/2006/relationships" r:embed="rId21"/>
        <a:stretch>
          <a:fillRect/>
        </a:stretch>
      </xdr:blipFill>
      <xdr:spPr>
        <a:xfrm>
          <a:off x="796925" y="17145000"/>
          <a:ext cx="544068" cy="536067"/>
        </a:xfrm>
        <a:prstGeom prst="rect">
          <a:avLst/>
        </a:prstGeom>
      </xdr:spPr>
    </xdr:pic>
    <xdr:clientData/>
  </xdr:twoCellAnchor>
  <xdr:twoCellAnchor>
    <xdr:from>
      <xdr:col>4</xdr:col>
      <xdr:colOff>88900</xdr:colOff>
      <xdr:row>89</xdr:row>
      <xdr:rowOff>0</xdr:rowOff>
    </xdr:from>
    <xdr:to>
      <xdr:col>5</xdr:col>
      <xdr:colOff>432689</xdr:colOff>
      <xdr:row>91</xdr:row>
      <xdr:rowOff>155067</xdr:rowOff>
    </xdr:to>
    <xdr:pic>
      <xdr:nvPicPr>
        <xdr:cNvPr id="37" name="Emissions_martinique_M" descr="Inserted picture RelID:25">
          <a:extLst>
            <a:ext uri="{FF2B5EF4-FFF2-40B4-BE49-F238E27FC236}">
              <a16:creationId xmlns:a16="http://schemas.microsoft.com/office/drawing/2014/main" id="{00000000-0008-0000-0D00-000025000000}"/>
            </a:ext>
          </a:extLst>
        </xdr:cNvPr>
        <xdr:cNvPicPr>
          <a:picLocks/>
        </xdr:cNvPicPr>
      </xdr:nvPicPr>
      <xdr:blipFill>
        <a:blip xmlns:r="http://schemas.openxmlformats.org/officeDocument/2006/relationships" r:embed="rId22"/>
        <a:stretch>
          <a:fillRect/>
        </a:stretch>
      </xdr:blipFill>
      <xdr:spPr>
        <a:xfrm>
          <a:off x="1355725" y="17145000"/>
          <a:ext cx="543814" cy="536067"/>
        </a:xfrm>
        <a:prstGeom prst="rect">
          <a:avLst/>
        </a:prstGeom>
      </xdr:spPr>
    </xdr:pic>
    <xdr:clientData/>
  </xdr:twoCellAnchor>
  <xdr:twoCellAnchor>
    <xdr:from>
      <xdr:col>5</xdr:col>
      <xdr:colOff>444500</xdr:colOff>
      <xdr:row>89</xdr:row>
      <xdr:rowOff>0</xdr:rowOff>
    </xdr:from>
    <xdr:to>
      <xdr:col>7</xdr:col>
      <xdr:colOff>26289</xdr:colOff>
      <xdr:row>91</xdr:row>
      <xdr:rowOff>155067</xdr:rowOff>
    </xdr:to>
    <xdr:pic>
      <xdr:nvPicPr>
        <xdr:cNvPr id="38" name="Emissions_reunion_M" descr="Inserted picture RelID:26">
          <a:extLst>
            <a:ext uri="{FF2B5EF4-FFF2-40B4-BE49-F238E27FC236}">
              <a16:creationId xmlns:a16="http://schemas.microsoft.com/office/drawing/2014/main" id="{00000000-0008-0000-0D00-000026000000}"/>
            </a:ext>
          </a:extLst>
        </xdr:cNvPr>
        <xdr:cNvPicPr>
          <a:picLocks/>
        </xdr:cNvPicPr>
      </xdr:nvPicPr>
      <xdr:blipFill>
        <a:blip xmlns:r="http://schemas.openxmlformats.org/officeDocument/2006/relationships" r:embed="rId23"/>
        <a:stretch>
          <a:fillRect/>
        </a:stretch>
      </xdr:blipFill>
      <xdr:spPr>
        <a:xfrm>
          <a:off x="1911350" y="17145000"/>
          <a:ext cx="543814" cy="536067"/>
        </a:xfrm>
        <a:prstGeom prst="rect">
          <a:avLst/>
        </a:prstGeom>
      </xdr:spPr>
    </xdr:pic>
    <xdr:clientData/>
  </xdr:twoCellAnchor>
  <xdr:twoCellAnchor>
    <xdr:from>
      <xdr:col>10</xdr:col>
      <xdr:colOff>0</xdr:colOff>
      <xdr:row>75</xdr:row>
      <xdr:rowOff>127000</xdr:rowOff>
    </xdr:from>
    <xdr:to>
      <xdr:col>17</xdr:col>
      <xdr:colOff>457200</xdr:colOff>
      <xdr:row>88</xdr:row>
      <xdr:rowOff>186436</xdr:rowOff>
    </xdr:to>
    <xdr:pic>
      <xdr:nvPicPr>
        <xdr:cNvPr id="39" name="Emissions_metropole_M-1" descr="Inserted picture RelID:22">
          <a:extLst>
            <a:ext uri="{FF2B5EF4-FFF2-40B4-BE49-F238E27FC236}">
              <a16:creationId xmlns:a16="http://schemas.microsoft.com/office/drawing/2014/main" id="{00000000-0008-0000-0D00-000027000000}"/>
            </a:ext>
          </a:extLst>
        </xdr:cNvPr>
        <xdr:cNvPicPr>
          <a:picLocks/>
        </xdr:cNvPicPr>
      </xdr:nvPicPr>
      <xdr:blipFill>
        <a:blip xmlns:r="http://schemas.openxmlformats.org/officeDocument/2006/relationships" r:embed="rId24"/>
        <a:stretch>
          <a:fillRect/>
        </a:stretch>
      </xdr:blipFill>
      <xdr:spPr>
        <a:xfrm>
          <a:off x="3333750" y="14605000"/>
          <a:ext cx="2724150" cy="2535936"/>
        </a:xfrm>
        <a:prstGeom prst="rect">
          <a:avLst/>
        </a:prstGeom>
      </xdr:spPr>
    </xdr:pic>
    <xdr:clientData/>
  </xdr:twoCellAnchor>
  <xdr:twoCellAnchor>
    <xdr:from>
      <xdr:col>10</xdr:col>
      <xdr:colOff>0</xdr:colOff>
      <xdr:row>89</xdr:row>
      <xdr:rowOff>0</xdr:rowOff>
    </xdr:from>
    <xdr:to>
      <xdr:col>11</xdr:col>
      <xdr:colOff>77089</xdr:colOff>
      <xdr:row>91</xdr:row>
      <xdr:rowOff>155067</xdr:rowOff>
    </xdr:to>
    <xdr:pic>
      <xdr:nvPicPr>
        <xdr:cNvPr id="40" name="Emissions_guyane_M-1" descr="Inserted picture RelID:27">
          <a:extLst>
            <a:ext uri="{FF2B5EF4-FFF2-40B4-BE49-F238E27FC236}">
              <a16:creationId xmlns:a16="http://schemas.microsoft.com/office/drawing/2014/main" id="{00000000-0008-0000-0D00-000028000000}"/>
            </a:ext>
          </a:extLst>
        </xdr:cNvPr>
        <xdr:cNvPicPr>
          <a:picLocks/>
        </xdr:cNvPicPr>
      </xdr:nvPicPr>
      <xdr:blipFill>
        <a:blip xmlns:r="http://schemas.openxmlformats.org/officeDocument/2006/relationships" r:embed="rId25"/>
        <a:stretch>
          <a:fillRect/>
        </a:stretch>
      </xdr:blipFill>
      <xdr:spPr>
        <a:xfrm>
          <a:off x="3333750" y="17145000"/>
          <a:ext cx="543814" cy="536067"/>
        </a:xfrm>
        <a:prstGeom prst="rect">
          <a:avLst/>
        </a:prstGeom>
      </xdr:spPr>
    </xdr:pic>
    <xdr:clientData/>
  </xdr:twoCellAnchor>
  <xdr:twoCellAnchor>
    <xdr:from>
      <xdr:col>11</xdr:col>
      <xdr:colOff>76200</xdr:colOff>
      <xdr:row>89</xdr:row>
      <xdr:rowOff>0</xdr:rowOff>
    </xdr:from>
    <xdr:to>
      <xdr:col>13</xdr:col>
      <xdr:colOff>315468</xdr:colOff>
      <xdr:row>91</xdr:row>
      <xdr:rowOff>155067</xdr:rowOff>
    </xdr:to>
    <xdr:pic>
      <xdr:nvPicPr>
        <xdr:cNvPr id="41" name="Emissions_guadeloupe_M-1" descr="Inserted picture RelID:28">
          <a:extLst>
            <a:ext uri="{FF2B5EF4-FFF2-40B4-BE49-F238E27FC236}">
              <a16:creationId xmlns:a16="http://schemas.microsoft.com/office/drawing/2014/main" id="{00000000-0008-0000-0D00-000029000000}"/>
            </a:ext>
          </a:extLst>
        </xdr:cNvPr>
        <xdr:cNvPicPr>
          <a:picLocks/>
        </xdr:cNvPicPr>
      </xdr:nvPicPr>
      <xdr:blipFill>
        <a:blip xmlns:r="http://schemas.openxmlformats.org/officeDocument/2006/relationships" r:embed="rId21"/>
        <a:stretch>
          <a:fillRect/>
        </a:stretch>
      </xdr:blipFill>
      <xdr:spPr>
        <a:xfrm>
          <a:off x="3876675" y="17145000"/>
          <a:ext cx="544068" cy="536067"/>
        </a:xfrm>
        <a:prstGeom prst="rect">
          <a:avLst/>
        </a:prstGeom>
      </xdr:spPr>
    </xdr:pic>
    <xdr:clientData/>
  </xdr:twoCellAnchor>
  <xdr:twoCellAnchor>
    <xdr:from>
      <xdr:col>13</xdr:col>
      <xdr:colOff>330200</xdr:colOff>
      <xdr:row>89</xdr:row>
      <xdr:rowOff>0</xdr:rowOff>
    </xdr:from>
    <xdr:to>
      <xdr:col>14</xdr:col>
      <xdr:colOff>112014</xdr:colOff>
      <xdr:row>91</xdr:row>
      <xdr:rowOff>155067</xdr:rowOff>
    </xdr:to>
    <xdr:pic>
      <xdr:nvPicPr>
        <xdr:cNvPr id="42" name="Emissions_martinique_M-1" descr="Inserted picture RelID:29">
          <a:extLst>
            <a:ext uri="{FF2B5EF4-FFF2-40B4-BE49-F238E27FC236}">
              <a16:creationId xmlns:a16="http://schemas.microsoft.com/office/drawing/2014/main" id="{00000000-0008-0000-0D00-00002A000000}"/>
            </a:ext>
          </a:extLst>
        </xdr:cNvPr>
        <xdr:cNvPicPr>
          <a:picLocks/>
        </xdr:cNvPicPr>
      </xdr:nvPicPr>
      <xdr:blipFill>
        <a:blip xmlns:r="http://schemas.openxmlformats.org/officeDocument/2006/relationships" r:embed="rId22"/>
        <a:stretch>
          <a:fillRect/>
        </a:stretch>
      </xdr:blipFill>
      <xdr:spPr>
        <a:xfrm>
          <a:off x="4435475" y="17145000"/>
          <a:ext cx="543814" cy="536067"/>
        </a:xfrm>
        <a:prstGeom prst="rect">
          <a:avLst/>
        </a:prstGeom>
      </xdr:spPr>
    </xdr:pic>
    <xdr:clientData/>
  </xdr:twoCellAnchor>
  <xdr:twoCellAnchor>
    <xdr:from>
      <xdr:col>14</xdr:col>
      <xdr:colOff>254000</xdr:colOff>
      <xdr:row>89</xdr:row>
      <xdr:rowOff>0</xdr:rowOff>
    </xdr:from>
    <xdr:to>
      <xdr:col>17</xdr:col>
      <xdr:colOff>64389</xdr:colOff>
      <xdr:row>91</xdr:row>
      <xdr:rowOff>155067</xdr:rowOff>
    </xdr:to>
    <xdr:pic>
      <xdr:nvPicPr>
        <xdr:cNvPr id="43" name="Emissions_reunion_M-1" descr="Inserted picture RelID:30">
          <a:extLst>
            <a:ext uri="{FF2B5EF4-FFF2-40B4-BE49-F238E27FC236}">
              <a16:creationId xmlns:a16="http://schemas.microsoft.com/office/drawing/2014/main" id="{00000000-0008-0000-0D00-00002B000000}"/>
            </a:ext>
          </a:extLst>
        </xdr:cNvPr>
        <xdr:cNvPicPr>
          <a:picLocks/>
        </xdr:cNvPicPr>
      </xdr:nvPicPr>
      <xdr:blipFill>
        <a:blip xmlns:r="http://schemas.openxmlformats.org/officeDocument/2006/relationships" r:embed="rId23"/>
        <a:stretch>
          <a:fillRect/>
        </a:stretch>
      </xdr:blipFill>
      <xdr:spPr>
        <a:xfrm>
          <a:off x="5121275" y="17145000"/>
          <a:ext cx="543814" cy="536067"/>
        </a:xfrm>
        <a:prstGeom prst="rect">
          <a:avLst/>
        </a:prstGeom>
      </xdr:spPr>
    </xdr:pic>
    <xdr:clientData/>
  </xdr:twoCellAnchor>
  <xdr:twoCellAnchor>
    <xdr:from>
      <xdr:col>1</xdr:col>
      <xdr:colOff>0</xdr:colOff>
      <xdr:row>93</xdr:row>
      <xdr:rowOff>127000</xdr:rowOff>
    </xdr:from>
    <xdr:to>
      <xdr:col>9</xdr:col>
      <xdr:colOff>228600</xdr:colOff>
      <xdr:row>106</xdr:row>
      <xdr:rowOff>186436</xdr:rowOff>
    </xdr:to>
    <xdr:pic>
      <xdr:nvPicPr>
        <xdr:cNvPr id="44" name="Receptions_metropole_M" descr="Inserted picture RelID:31">
          <a:extLst>
            <a:ext uri="{FF2B5EF4-FFF2-40B4-BE49-F238E27FC236}">
              <a16:creationId xmlns:a16="http://schemas.microsoft.com/office/drawing/2014/main" id="{00000000-0008-0000-0D00-00002C000000}"/>
            </a:ext>
          </a:extLst>
        </xdr:cNvPr>
        <xdr:cNvPicPr>
          <a:picLocks/>
        </xdr:cNvPicPr>
      </xdr:nvPicPr>
      <xdr:blipFill>
        <a:blip xmlns:r="http://schemas.openxmlformats.org/officeDocument/2006/relationships" r:embed="rId26"/>
        <a:stretch>
          <a:fillRect/>
        </a:stretch>
      </xdr:blipFill>
      <xdr:spPr>
        <a:xfrm>
          <a:off x="238125" y="18034000"/>
          <a:ext cx="2724150" cy="2535936"/>
        </a:xfrm>
        <a:prstGeom prst="rect">
          <a:avLst/>
        </a:prstGeom>
      </xdr:spPr>
    </xdr:pic>
    <xdr:clientData/>
  </xdr:twoCellAnchor>
  <xdr:twoCellAnchor>
    <xdr:from>
      <xdr:col>1</xdr:col>
      <xdr:colOff>0</xdr:colOff>
      <xdr:row>107</xdr:row>
      <xdr:rowOff>0</xdr:rowOff>
    </xdr:from>
    <xdr:to>
      <xdr:col>2</xdr:col>
      <xdr:colOff>48514</xdr:colOff>
      <xdr:row>109</xdr:row>
      <xdr:rowOff>155067</xdr:rowOff>
    </xdr:to>
    <xdr:pic>
      <xdr:nvPicPr>
        <xdr:cNvPr id="45" name="Receptions_guyane_M" descr="Inserted picture RelID:33">
          <a:extLst>
            <a:ext uri="{FF2B5EF4-FFF2-40B4-BE49-F238E27FC236}">
              <a16:creationId xmlns:a16="http://schemas.microsoft.com/office/drawing/2014/main" id="{00000000-0008-0000-0D00-00002D000000}"/>
            </a:ext>
          </a:extLst>
        </xdr:cNvPr>
        <xdr:cNvPicPr>
          <a:picLocks/>
        </xdr:cNvPicPr>
      </xdr:nvPicPr>
      <xdr:blipFill>
        <a:blip xmlns:r="http://schemas.openxmlformats.org/officeDocument/2006/relationships" r:embed="rId20"/>
        <a:stretch>
          <a:fillRect/>
        </a:stretch>
      </xdr:blipFill>
      <xdr:spPr>
        <a:xfrm>
          <a:off x="238125" y="20574000"/>
          <a:ext cx="543814" cy="536067"/>
        </a:xfrm>
        <a:prstGeom prst="rect">
          <a:avLst/>
        </a:prstGeom>
      </xdr:spPr>
    </xdr:pic>
    <xdr:clientData/>
  </xdr:twoCellAnchor>
  <xdr:twoCellAnchor>
    <xdr:from>
      <xdr:col>2</xdr:col>
      <xdr:colOff>63500</xdr:colOff>
      <xdr:row>107</xdr:row>
      <xdr:rowOff>0</xdr:rowOff>
    </xdr:from>
    <xdr:to>
      <xdr:col>4</xdr:col>
      <xdr:colOff>74168</xdr:colOff>
      <xdr:row>109</xdr:row>
      <xdr:rowOff>155067</xdr:rowOff>
    </xdr:to>
    <xdr:pic>
      <xdr:nvPicPr>
        <xdr:cNvPr id="46" name="Receptions_guadeloupe_M" descr="Inserted picture RelID:34">
          <a:extLst>
            <a:ext uri="{FF2B5EF4-FFF2-40B4-BE49-F238E27FC236}">
              <a16:creationId xmlns:a16="http://schemas.microsoft.com/office/drawing/2014/main" id="{00000000-0008-0000-0D00-00002E000000}"/>
            </a:ext>
          </a:extLst>
        </xdr:cNvPr>
        <xdr:cNvPicPr>
          <a:picLocks/>
        </xdr:cNvPicPr>
      </xdr:nvPicPr>
      <xdr:blipFill>
        <a:blip xmlns:r="http://schemas.openxmlformats.org/officeDocument/2006/relationships" r:embed="rId27"/>
        <a:stretch>
          <a:fillRect/>
        </a:stretch>
      </xdr:blipFill>
      <xdr:spPr>
        <a:xfrm>
          <a:off x="796925" y="20574000"/>
          <a:ext cx="544068" cy="536067"/>
        </a:xfrm>
        <a:prstGeom prst="rect">
          <a:avLst/>
        </a:prstGeom>
      </xdr:spPr>
    </xdr:pic>
    <xdr:clientData/>
  </xdr:twoCellAnchor>
  <xdr:twoCellAnchor>
    <xdr:from>
      <xdr:col>4</xdr:col>
      <xdr:colOff>88900</xdr:colOff>
      <xdr:row>107</xdr:row>
      <xdr:rowOff>0</xdr:rowOff>
    </xdr:from>
    <xdr:to>
      <xdr:col>5</xdr:col>
      <xdr:colOff>432689</xdr:colOff>
      <xdr:row>109</xdr:row>
      <xdr:rowOff>155067</xdr:rowOff>
    </xdr:to>
    <xdr:pic>
      <xdr:nvPicPr>
        <xdr:cNvPr id="47" name="Receptions_martinique_M" descr="Inserted picture RelID:35">
          <a:extLst>
            <a:ext uri="{FF2B5EF4-FFF2-40B4-BE49-F238E27FC236}">
              <a16:creationId xmlns:a16="http://schemas.microsoft.com/office/drawing/2014/main" id="{00000000-0008-0000-0D00-00002F000000}"/>
            </a:ext>
          </a:extLst>
        </xdr:cNvPr>
        <xdr:cNvPicPr>
          <a:picLocks/>
        </xdr:cNvPicPr>
      </xdr:nvPicPr>
      <xdr:blipFill>
        <a:blip xmlns:r="http://schemas.openxmlformats.org/officeDocument/2006/relationships" r:embed="rId22"/>
        <a:stretch>
          <a:fillRect/>
        </a:stretch>
      </xdr:blipFill>
      <xdr:spPr>
        <a:xfrm>
          <a:off x="1355725" y="20574000"/>
          <a:ext cx="543814" cy="536067"/>
        </a:xfrm>
        <a:prstGeom prst="rect">
          <a:avLst/>
        </a:prstGeom>
      </xdr:spPr>
    </xdr:pic>
    <xdr:clientData/>
  </xdr:twoCellAnchor>
  <xdr:twoCellAnchor>
    <xdr:from>
      <xdr:col>5</xdr:col>
      <xdr:colOff>444500</xdr:colOff>
      <xdr:row>107</xdr:row>
      <xdr:rowOff>0</xdr:rowOff>
    </xdr:from>
    <xdr:to>
      <xdr:col>7</xdr:col>
      <xdr:colOff>26289</xdr:colOff>
      <xdr:row>109</xdr:row>
      <xdr:rowOff>155067</xdr:rowOff>
    </xdr:to>
    <xdr:pic>
      <xdr:nvPicPr>
        <xdr:cNvPr id="48" name="Receptions_reunion_M" descr="Inserted picture RelID:36">
          <a:extLst>
            <a:ext uri="{FF2B5EF4-FFF2-40B4-BE49-F238E27FC236}">
              <a16:creationId xmlns:a16="http://schemas.microsoft.com/office/drawing/2014/main" id="{00000000-0008-0000-0D00-000030000000}"/>
            </a:ext>
          </a:extLst>
        </xdr:cNvPr>
        <xdr:cNvPicPr>
          <a:picLocks/>
        </xdr:cNvPicPr>
      </xdr:nvPicPr>
      <xdr:blipFill>
        <a:blip xmlns:r="http://schemas.openxmlformats.org/officeDocument/2006/relationships" r:embed="rId28"/>
        <a:stretch>
          <a:fillRect/>
        </a:stretch>
      </xdr:blipFill>
      <xdr:spPr>
        <a:xfrm>
          <a:off x="1911350" y="20574000"/>
          <a:ext cx="543814" cy="536067"/>
        </a:xfrm>
        <a:prstGeom prst="rect">
          <a:avLst/>
        </a:prstGeom>
      </xdr:spPr>
    </xdr:pic>
    <xdr:clientData/>
  </xdr:twoCellAnchor>
  <xdr:twoCellAnchor>
    <xdr:from>
      <xdr:col>10</xdr:col>
      <xdr:colOff>0</xdr:colOff>
      <xdr:row>93</xdr:row>
      <xdr:rowOff>127000</xdr:rowOff>
    </xdr:from>
    <xdr:to>
      <xdr:col>17</xdr:col>
      <xdr:colOff>457200</xdr:colOff>
      <xdr:row>106</xdr:row>
      <xdr:rowOff>186436</xdr:rowOff>
    </xdr:to>
    <xdr:pic>
      <xdr:nvPicPr>
        <xdr:cNvPr id="49" name="Receptions_metropole_M-1" descr="Inserted picture RelID:32">
          <a:extLst>
            <a:ext uri="{FF2B5EF4-FFF2-40B4-BE49-F238E27FC236}">
              <a16:creationId xmlns:a16="http://schemas.microsoft.com/office/drawing/2014/main" id="{00000000-0008-0000-0D00-000031000000}"/>
            </a:ext>
          </a:extLst>
        </xdr:cNvPr>
        <xdr:cNvPicPr>
          <a:picLocks/>
        </xdr:cNvPicPr>
      </xdr:nvPicPr>
      <xdr:blipFill>
        <a:blip xmlns:r="http://schemas.openxmlformats.org/officeDocument/2006/relationships" r:embed="rId29"/>
        <a:stretch>
          <a:fillRect/>
        </a:stretch>
      </xdr:blipFill>
      <xdr:spPr>
        <a:xfrm>
          <a:off x="3333750" y="18034000"/>
          <a:ext cx="2724150" cy="2535936"/>
        </a:xfrm>
        <a:prstGeom prst="rect">
          <a:avLst/>
        </a:prstGeom>
      </xdr:spPr>
    </xdr:pic>
    <xdr:clientData/>
  </xdr:twoCellAnchor>
  <xdr:twoCellAnchor>
    <xdr:from>
      <xdr:col>10</xdr:col>
      <xdr:colOff>0</xdr:colOff>
      <xdr:row>107</xdr:row>
      <xdr:rowOff>0</xdr:rowOff>
    </xdr:from>
    <xdr:to>
      <xdr:col>11</xdr:col>
      <xdr:colOff>77089</xdr:colOff>
      <xdr:row>109</xdr:row>
      <xdr:rowOff>155067</xdr:rowOff>
    </xdr:to>
    <xdr:pic>
      <xdr:nvPicPr>
        <xdr:cNvPr id="54" name="Receptions_guyane_M-1" descr="Inserted picture RelID:37">
          <a:extLst>
            <a:ext uri="{FF2B5EF4-FFF2-40B4-BE49-F238E27FC236}">
              <a16:creationId xmlns:a16="http://schemas.microsoft.com/office/drawing/2014/main" id="{00000000-0008-0000-0D00-000036000000}"/>
            </a:ext>
          </a:extLst>
        </xdr:cNvPr>
        <xdr:cNvPicPr>
          <a:picLocks/>
        </xdr:cNvPicPr>
      </xdr:nvPicPr>
      <xdr:blipFill>
        <a:blip xmlns:r="http://schemas.openxmlformats.org/officeDocument/2006/relationships" r:embed="rId20"/>
        <a:stretch>
          <a:fillRect/>
        </a:stretch>
      </xdr:blipFill>
      <xdr:spPr>
        <a:xfrm>
          <a:off x="3333750" y="20574000"/>
          <a:ext cx="543814" cy="536067"/>
        </a:xfrm>
        <a:prstGeom prst="rect">
          <a:avLst/>
        </a:prstGeom>
      </xdr:spPr>
    </xdr:pic>
    <xdr:clientData/>
  </xdr:twoCellAnchor>
  <xdr:twoCellAnchor>
    <xdr:from>
      <xdr:col>11</xdr:col>
      <xdr:colOff>76200</xdr:colOff>
      <xdr:row>107</xdr:row>
      <xdr:rowOff>0</xdr:rowOff>
    </xdr:from>
    <xdr:to>
      <xdr:col>13</xdr:col>
      <xdr:colOff>315468</xdr:colOff>
      <xdr:row>109</xdr:row>
      <xdr:rowOff>155067</xdr:rowOff>
    </xdr:to>
    <xdr:pic>
      <xdr:nvPicPr>
        <xdr:cNvPr id="55" name="Receptions_guadeloupe_M-1" descr="Inserted picture RelID:38">
          <a:extLst>
            <a:ext uri="{FF2B5EF4-FFF2-40B4-BE49-F238E27FC236}">
              <a16:creationId xmlns:a16="http://schemas.microsoft.com/office/drawing/2014/main" id="{00000000-0008-0000-0D00-000037000000}"/>
            </a:ext>
          </a:extLst>
        </xdr:cNvPr>
        <xdr:cNvPicPr>
          <a:picLocks/>
        </xdr:cNvPicPr>
      </xdr:nvPicPr>
      <xdr:blipFill>
        <a:blip xmlns:r="http://schemas.openxmlformats.org/officeDocument/2006/relationships" r:embed="rId27"/>
        <a:stretch>
          <a:fillRect/>
        </a:stretch>
      </xdr:blipFill>
      <xdr:spPr>
        <a:xfrm>
          <a:off x="3876675" y="20574000"/>
          <a:ext cx="544068" cy="536067"/>
        </a:xfrm>
        <a:prstGeom prst="rect">
          <a:avLst/>
        </a:prstGeom>
      </xdr:spPr>
    </xdr:pic>
    <xdr:clientData/>
  </xdr:twoCellAnchor>
  <xdr:twoCellAnchor>
    <xdr:from>
      <xdr:col>13</xdr:col>
      <xdr:colOff>330200</xdr:colOff>
      <xdr:row>107</xdr:row>
      <xdr:rowOff>0</xdr:rowOff>
    </xdr:from>
    <xdr:to>
      <xdr:col>14</xdr:col>
      <xdr:colOff>112014</xdr:colOff>
      <xdr:row>109</xdr:row>
      <xdr:rowOff>155067</xdr:rowOff>
    </xdr:to>
    <xdr:pic>
      <xdr:nvPicPr>
        <xdr:cNvPr id="56" name="Receptions_martinique_M-1" descr="Inserted picture RelID:39">
          <a:extLst>
            <a:ext uri="{FF2B5EF4-FFF2-40B4-BE49-F238E27FC236}">
              <a16:creationId xmlns:a16="http://schemas.microsoft.com/office/drawing/2014/main" id="{00000000-0008-0000-0D00-000038000000}"/>
            </a:ext>
          </a:extLst>
        </xdr:cNvPr>
        <xdr:cNvPicPr>
          <a:picLocks/>
        </xdr:cNvPicPr>
      </xdr:nvPicPr>
      <xdr:blipFill>
        <a:blip xmlns:r="http://schemas.openxmlformats.org/officeDocument/2006/relationships" r:embed="rId22"/>
        <a:stretch>
          <a:fillRect/>
        </a:stretch>
      </xdr:blipFill>
      <xdr:spPr>
        <a:xfrm>
          <a:off x="4435475" y="20574000"/>
          <a:ext cx="543814" cy="536067"/>
        </a:xfrm>
        <a:prstGeom prst="rect">
          <a:avLst/>
        </a:prstGeom>
      </xdr:spPr>
    </xdr:pic>
    <xdr:clientData/>
  </xdr:twoCellAnchor>
  <xdr:twoCellAnchor>
    <xdr:from>
      <xdr:col>14</xdr:col>
      <xdr:colOff>254000</xdr:colOff>
      <xdr:row>107</xdr:row>
      <xdr:rowOff>0</xdr:rowOff>
    </xdr:from>
    <xdr:to>
      <xdr:col>17</xdr:col>
      <xdr:colOff>64389</xdr:colOff>
      <xdr:row>109</xdr:row>
      <xdr:rowOff>155067</xdr:rowOff>
    </xdr:to>
    <xdr:pic>
      <xdr:nvPicPr>
        <xdr:cNvPr id="57" name="Receptions_reunion_M-1" descr="Inserted picture RelID:40">
          <a:extLst>
            <a:ext uri="{FF2B5EF4-FFF2-40B4-BE49-F238E27FC236}">
              <a16:creationId xmlns:a16="http://schemas.microsoft.com/office/drawing/2014/main" id="{00000000-0008-0000-0D00-000039000000}"/>
            </a:ext>
          </a:extLst>
        </xdr:cNvPr>
        <xdr:cNvPicPr>
          <a:picLocks/>
        </xdr:cNvPicPr>
      </xdr:nvPicPr>
      <xdr:blipFill>
        <a:blip xmlns:r="http://schemas.openxmlformats.org/officeDocument/2006/relationships" r:embed="rId23"/>
        <a:stretch>
          <a:fillRect/>
        </a:stretch>
      </xdr:blipFill>
      <xdr:spPr>
        <a:xfrm>
          <a:off x="5121275" y="20574000"/>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9271</xdr:rowOff>
    </xdr:to>
    <xdr:pic>
      <xdr:nvPicPr>
        <xdr:cNvPr id="29" name="Tx_equipement_guyane_M" descr="Inserted picture RelID:3">
          <a:extLst>
            <a:ext uri="{FF2B5EF4-FFF2-40B4-BE49-F238E27FC236}">
              <a16:creationId xmlns:a16="http://schemas.microsoft.com/office/drawing/2014/main" id="{00000000-0008-0000-0F00-00001D000000}"/>
            </a:ext>
          </a:extLst>
        </xdr:cNvPr>
        <xdr:cNvPicPr>
          <a:picLocks/>
        </xdr:cNvPicPr>
      </xdr:nvPicPr>
      <xdr:blipFill>
        <a:blip xmlns:r="http://schemas.openxmlformats.org/officeDocument/2006/relationships" r:embed="rId7"/>
        <a:stretch>
          <a:fillRect/>
        </a:stretch>
      </xdr:blipFill>
      <xdr:spPr>
        <a:xfrm>
          <a:off x="238125" y="12706350"/>
          <a:ext cx="540004" cy="542671"/>
        </a:xfrm>
        <a:prstGeom prst="rect">
          <a:avLst/>
        </a:prstGeom>
      </xdr:spPr>
    </xdr:pic>
    <xdr:clientData/>
  </xdr:twoCellAnchor>
  <xdr:twoCellAnchor>
    <xdr:from>
      <xdr:col>1</xdr:col>
      <xdr:colOff>542925</xdr:colOff>
      <xdr:row>65</xdr:row>
      <xdr:rowOff>38100</xdr:rowOff>
    </xdr:from>
    <xdr:to>
      <xdr:col>2</xdr:col>
      <xdr:colOff>311404</xdr:colOff>
      <xdr:row>68</xdr:row>
      <xdr:rowOff>9271</xdr:rowOff>
    </xdr:to>
    <xdr:pic>
      <xdr:nvPicPr>
        <xdr:cNvPr id="32" name="Tx_equipement_guadeloupe_M" descr="Inserted picture RelID:4">
          <a:extLst>
            <a:ext uri="{FF2B5EF4-FFF2-40B4-BE49-F238E27FC236}">
              <a16:creationId xmlns:a16="http://schemas.microsoft.com/office/drawing/2014/main" id="{00000000-0008-0000-0F00-000020000000}"/>
            </a:ext>
          </a:extLst>
        </xdr:cNvPr>
        <xdr:cNvPicPr>
          <a:picLocks/>
        </xdr:cNvPicPr>
      </xdr:nvPicPr>
      <xdr:blipFill>
        <a:blip xmlns:r="http://schemas.openxmlformats.org/officeDocument/2006/relationships" r:embed="rId8"/>
        <a:stretch>
          <a:fillRect/>
        </a:stretch>
      </xdr:blipFill>
      <xdr:spPr>
        <a:xfrm>
          <a:off x="781050" y="12706350"/>
          <a:ext cx="540004" cy="542671"/>
        </a:xfrm>
        <a:prstGeom prst="rect">
          <a:avLst/>
        </a:prstGeom>
      </xdr:spPr>
    </xdr:pic>
    <xdr:clientData/>
  </xdr:twoCellAnchor>
  <xdr:twoCellAnchor>
    <xdr:from>
      <xdr:col>2</xdr:col>
      <xdr:colOff>327025</xdr:colOff>
      <xdr:row>65</xdr:row>
      <xdr:rowOff>38100</xdr:rowOff>
    </xdr:from>
    <xdr:to>
      <xdr:col>4</xdr:col>
      <xdr:colOff>333629</xdr:colOff>
      <xdr:row>68</xdr:row>
      <xdr:rowOff>9271</xdr:rowOff>
    </xdr:to>
    <xdr:pic>
      <xdr:nvPicPr>
        <xdr:cNvPr id="33" name="Tx_equipement_martinique_M" descr="Inserted picture RelID:5">
          <a:extLst>
            <a:ext uri="{FF2B5EF4-FFF2-40B4-BE49-F238E27FC236}">
              <a16:creationId xmlns:a16="http://schemas.microsoft.com/office/drawing/2014/main" id="{00000000-0008-0000-0F00-000021000000}"/>
            </a:ext>
          </a:extLst>
        </xdr:cNvPr>
        <xdr:cNvPicPr>
          <a:picLocks/>
        </xdr:cNvPicPr>
      </xdr:nvPicPr>
      <xdr:blipFill>
        <a:blip xmlns:r="http://schemas.openxmlformats.org/officeDocument/2006/relationships" r:embed="rId9"/>
        <a:stretch>
          <a:fillRect/>
        </a:stretch>
      </xdr:blipFill>
      <xdr:spPr>
        <a:xfrm>
          <a:off x="1336675" y="12706350"/>
          <a:ext cx="540004" cy="542671"/>
        </a:xfrm>
        <a:prstGeom prst="rect">
          <a:avLst/>
        </a:prstGeom>
      </xdr:spPr>
    </xdr:pic>
    <xdr:clientData/>
  </xdr:twoCellAnchor>
  <xdr:twoCellAnchor>
    <xdr:from>
      <xdr:col>9</xdr:col>
      <xdr:colOff>0</xdr:colOff>
      <xdr:row>65</xdr:row>
      <xdr:rowOff>38100</xdr:rowOff>
    </xdr:from>
    <xdr:to>
      <xdr:col>9</xdr:col>
      <xdr:colOff>540004</xdr:colOff>
      <xdr:row>68</xdr:row>
      <xdr:rowOff>9271</xdr:rowOff>
    </xdr:to>
    <xdr:pic>
      <xdr:nvPicPr>
        <xdr:cNvPr id="34" name="Tx_equipement_guyane_M-1" descr="Inserted picture RelID:7">
          <a:extLst>
            <a:ext uri="{FF2B5EF4-FFF2-40B4-BE49-F238E27FC236}">
              <a16:creationId xmlns:a16="http://schemas.microsoft.com/office/drawing/2014/main" id="{00000000-0008-0000-0F00-000022000000}"/>
            </a:ext>
          </a:extLst>
        </xdr:cNvPr>
        <xdr:cNvPicPr>
          <a:picLocks/>
        </xdr:cNvPicPr>
      </xdr:nvPicPr>
      <xdr:blipFill>
        <a:blip xmlns:r="http://schemas.openxmlformats.org/officeDocument/2006/relationships" r:embed="rId7"/>
        <a:stretch>
          <a:fillRect/>
        </a:stretch>
      </xdr:blipFill>
      <xdr:spPr>
        <a:xfrm>
          <a:off x="3581400" y="12706350"/>
          <a:ext cx="540004" cy="542671"/>
        </a:xfrm>
        <a:prstGeom prst="rect">
          <a:avLst/>
        </a:prstGeom>
      </xdr:spPr>
    </xdr:pic>
    <xdr:clientData/>
  </xdr:twoCellAnchor>
  <xdr:twoCellAnchor>
    <xdr:from>
      <xdr:col>9</xdr:col>
      <xdr:colOff>542925</xdr:colOff>
      <xdr:row>65</xdr:row>
      <xdr:rowOff>38100</xdr:rowOff>
    </xdr:from>
    <xdr:to>
      <xdr:col>10</xdr:col>
      <xdr:colOff>311404</xdr:colOff>
      <xdr:row>68</xdr:row>
      <xdr:rowOff>9271</xdr:rowOff>
    </xdr:to>
    <xdr:pic>
      <xdr:nvPicPr>
        <xdr:cNvPr id="35" name="Tx_equipement_guadeloupe_M-1" descr="Inserted picture RelID:8">
          <a:extLst>
            <a:ext uri="{FF2B5EF4-FFF2-40B4-BE49-F238E27FC236}">
              <a16:creationId xmlns:a16="http://schemas.microsoft.com/office/drawing/2014/main" id="{00000000-0008-0000-0F00-000023000000}"/>
            </a:ext>
          </a:extLst>
        </xdr:cNvPr>
        <xdr:cNvPicPr>
          <a:picLocks/>
        </xdr:cNvPicPr>
      </xdr:nvPicPr>
      <xdr:blipFill>
        <a:blip xmlns:r="http://schemas.openxmlformats.org/officeDocument/2006/relationships" r:embed="rId8"/>
        <a:stretch>
          <a:fillRect/>
        </a:stretch>
      </xdr:blipFill>
      <xdr:spPr>
        <a:xfrm>
          <a:off x="4124325" y="12706350"/>
          <a:ext cx="540004" cy="542671"/>
        </a:xfrm>
        <a:prstGeom prst="rect">
          <a:avLst/>
        </a:prstGeom>
      </xdr:spPr>
    </xdr:pic>
    <xdr:clientData/>
  </xdr:twoCellAnchor>
  <xdr:twoCellAnchor>
    <xdr:from>
      <xdr:col>10</xdr:col>
      <xdr:colOff>314325</xdr:colOff>
      <xdr:row>65</xdr:row>
      <xdr:rowOff>38100</xdr:rowOff>
    </xdr:from>
    <xdr:to>
      <xdr:col>12</xdr:col>
      <xdr:colOff>35179</xdr:colOff>
      <xdr:row>68</xdr:row>
      <xdr:rowOff>9271</xdr:rowOff>
    </xdr:to>
    <xdr:pic>
      <xdr:nvPicPr>
        <xdr:cNvPr id="36" name="Tx_equipement_martinique_M-1" descr="Inserted picture RelID:9">
          <a:extLst>
            <a:ext uri="{FF2B5EF4-FFF2-40B4-BE49-F238E27FC236}">
              <a16:creationId xmlns:a16="http://schemas.microsoft.com/office/drawing/2014/main" id="{00000000-0008-0000-0F00-000024000000}"/>
            </a:ext>
          </a:extLst>
        </xdr:cNvPr>
        <xdr:cNvPicPr>
          <a:picLocks/>
        </xdr:cNvPicPr>
      </xdr:nvPicPr>
      <xdr:blipFill>
        <a:blip xmlns:r="http://schemas.openxmlformats.org/officeDocument/2006/relationships" r:embed="rId9"/>
        <a:stretch>
          <a:fillRect/>
        </a:stretch>
      </xdr:blipFill>
      <xdr:spPr>
        <a:xfrm>
          <a:off x="4667250" y="12706350"/>
          <a:ext cx="540004" cy="542671"/>
        </a:xfrm>
        <a:prstGeom prst="rect">
          <a:avLst/>
        </a:prstGeom>
      </xdr:spPr>
    </xdr:pic>
    <xdr:clientData/>
  </xdr:twoCellAnchor>
  <xdr:twoCellAnchor>
    <xdr:from>
      <xdr:col>12</xdr:col>
      <xdr:colOff>38100</xdr:colOff>
      <xdr:row>65</xdr:row>
      <xdr:rowOff>38100</xdr:rowOff>
    </xdr:from>
    <xdr:to>
      <xdr:col>12</xdr:col>
      <xdr:colOff>581914</xdr:colOff>
      <xdr:row>68</xdr:row>
      <xdr:rowOff>9271</xdr:rowOff>
    </xdr:to>
    <xdr:pic>
      <xdr:nvPicPr>
        <xdr:cNvPr id="45" name="Tx_equipement_reunion_M-1" descr="Inserted picture RelID:10">
          <a:extLst>
            <a:ext uri="{FF2B5EF4-FFF2-40B4-BE49-F238E27FC236}">
              <a16:creationId xmlns:a16="http://schemas.microsoft.com/office/drawing/2014/main" id="{00000000-0008-0000-0F00-00002D000000}"/>
            </a:ext>
          </a:extLst>
        </xdr:cNvPr>
        <xdr:cNvPicPr>
          <a:picLocks/>
        </xdr:cNvPicPr>
      </xdr:nvPicPr>
      <xdr:blipFill>
        <a:blip xmlns:r="http://schemas.openxmlformats.org/officeDocument/2006/relationships" r:embed="rId10"/>
        <a:stretch>
          <a:fillRect/>
        </a:stretch>
      </xdr:blipFill>
      <xdr:spPr>
        <a:xfrm>
          <a:off x="5210175" y="12706350"/>
          <a:ext cx="543814" cy="542671"/>
        </a:xfrm>
        <a:prstGeom prst="rect">
          <a:avLst/>
        </a:prstGeom>
      </xdr:spPr>
    </xdr:pic>
    <xdr:clientData/>
  </xdr:twoCellAnchor>
  <xdr:twoCellAnchor>
    <xdr:from>
      <xdr:col>1</xdr:col>
      <xdr:colOff>0</xdr:colOff>
      <xdr:row>69</xdr:row>
      <xdr:rowOff>127000</xdr:rowOff>
    </xdr:from>
    <xdr:to>
      <xdr:col>6</xdr:col>
      <xdr:colOff>238633</xdr:colOff>
      <xdr:row>82</xdr:row>
      <xdr:rowOff>182880</xdr:rowOff>
    </xdr:to>
    <xdr:pic>
      <xdr:nvPicPr>
        <xdr:cNvPr id="46" name="Emissions_metropole_M" descr="Inserted picture RelID:11">
          <a:extLst>
            <a:ext uri="{FF2B5EF4-FFF2-40B4-BE49-F238E27FC236}">
              <a16:creationId xmlns:a16="http://schemas.microsoft.com/office/drawing/2014/main" id="{00000000-0008-0000-0F00-00002E000000}"/>
            </a:ext>
          </a:extLst>
        </xdr:cNvPr>
        <xdr:cNvPicPr>
          <a:picLocks/>
        </xdr:cNvPicPr>
      </xdr:nvPicPr>
      <xdr:blipFill>
        <a:blip xmlns:r="http://schemas.openxmlformats.org/officeDocument/2006/relationships" r:embed="rId11"/>
        <a:stretch>
          <a:fillRect/>
        </a:stretch>
      </xdr:blipFill>
      <xdr:spPr>
        <a:xfrm>
          <a:off x="238125" y="13557250"/>
          <a:ext cx="2667508" cy="2532380"/>
        </a:xfrm>
        <a:prstGeom prst="rect">
          <a:avLst/>
        </a:prstGeom>
      </xdr:spPr>
    </xdr:pic>
    <xdr:clientData/>
  </xdr:twoCellAnchor>
  <xdr:twoCellAnchor>
    <xdr:from>
      <xdr:col>1</xdr:col>
      <xdr:colOff>0</xdr:colOff>
      <xdr:row>83</xdr:row>
      <xdr:rowOff>0</xdr:rowOff>
    </xdr:from>
    <xdr:to>
      <xdr:col>1</xdr:col>
      <xdr:colOff>540004</xdr:colOff>
      <xdr:row>85</xdr:row>
      <xdr:rowOff>161671</xdr:rowOff>
    </xdr:to>
    <xdr:pic>
      <xdr:nvPicPr>
        <xdr:cNvPr id="47" name="Emissions_guyane_M" descr="Inserted picture RelID:13">
          <a:extLst>
            <a:ext uri="{FF2B5EF4-FFF2-40B4-BE49-F238E27FC236}">
              <a16:creationId xmlns:a16="http://schemas.microsoft.com/office/drawing/2014/main" id="{00000000-0008-0000-0F00-00002F000000}"/>
            </a:ext>
          </a:extLst>
        </xdr:cNvPr>
        <xdr:cNvPicPr>
          <a:picLocks/>
        </xdr:cNvPicPr>
      </xdr:nvPicPr>
      <xdr:blipFill>
        <a:blip xmlns:r="http://schemas.openxmlformats.org/officeDocument/2006/relationships" r:embed="rId12"/>
        <a:stretch>
          <a:fillRect/>
        </a:stretch>
      </xdr:blipFill>
      <xdr:spPr>
        <a:xfrm>
          <a:off x="238125" y="16097250"/>
          <a:ext cx="540004" cy="542671"/>
        </a:xfrm>
        <a:prstGeom prst="rect">
          <a:avLst/>
        </a:prstGeom>
      </xdr:spPr>
    </xdr:pic>
    <xdr:clientData/>
  </xdr:twoCellAnchor>
  <xdr:twoCellAnchor>
    <xdr:from>
      <xdr:col>1</xdr:col>
      <xdr:colOff>542925</xdr:colOff>
      <xdr:row>83</xdr:row>
      <xdr:rowOff>0</xdr:rowOff>
    </xdr:from>
    <xdr:to>
      <xdr:col>2</xdr:col>
      <xdr:colOff>149479</xdr:colOff>
      <xdr:row>85</xdr:row>
      <xdr:rowOff>104521</xdr:rowOff>
    </xdr:to>
    <xdr:pic>
      <xdr:nvPicPr>
        <xdr:cNvPr id="48" name="Emissions_guadeloupe_M" descr="Inserted picture RelID:14">
          <a:extLst>
            <a:ext uri="{FF2B5EF4-FFF2-40B4-BE49-F238E27FC236}">
              <a16:creationId xmlns:a16="http://schemas.microsoft.com/office/drawing/2014/main" id="{00000000-0008-0000-0F00-000030000000}"/>
            </a:ext>
          </a:extLst>
        </xdr:cNvPr>
        <xdr:cNvPicPr>
          <a:picLocks/>
        </xdr:cNvPicPr>
      </xdr:nvPicPr>
      <xdr:blipFill>
        <a:blip xmlns:r="http://schemas.openxmlformats.org/officeDocument/2006/relationships" r:embed="rId13"/>
        <a:stretch>
          <a:fillRect/>
        </a:stretch>
      </xdr:blipFill>
      <xdr:spPr>
        <a:xfrm>
          <a:off x="781050" y="16097250"/>
          <a:ext cx="378079" cy="485521"/>
        </a:xfrm>
        <a:prstGeom prst="rect">
          <a:avLst/>
        </a:prstGeom>
      </xdr:spPr>
    </xdr:pic>
    <xdr:clientData/>
  </xdr:twoCellAnchor>
  <xdr:twoCellAnchor>
    <xdr:from>
      <xdr:col>2</xdr:col>
      <xdr:colOff>327025</xdr:colOff>
      <xdr:row>83</xdr:row>
      <xdr:rowOff>0</xdr:rowOff>
    </xdr:from>
    <xdr:to>
      <xdr:col>4</xdr:col>
      <xdr:colOff>333629</xdr:colOff>
      <xdr:row>85</xdr:row>
      <xdr:rowOff>161671</xdr:rowOff>
    </xdr:to>
    <xdr:pic>
      <xdr:nvPicPr>
        <xdr:cNvPr id="49" name="Emissions_martinique_M" descr="Inserted picture RelID:15">
          <a:extLst>
            <a:ext uri="{FF2B5EF4-FFF2-40B4-BE49-F238E27FC236}">
              <a16:creationId xmlns:a16="http://schemas.microsoft.com/office/drawing/2014/main" id="{00000000-0008-0000-0F00-000031000000}"/>
            </a:ext>
          </a:extLst>
        </xdr:cNvPr>
        <xdr:cNvPicPr>
          <a:picLocks/>
        </xdr:cNvPicPr>
      </xdr:nvPicPr>
      <xdr:blipFill>
        <a:blip xmlns:r="http://schemas.openxmlformats.org/officeDocument/2006/relationships" r:embed="rId14"/>
        <a:stretch>
          <a:fillRect/>
        </a:stretch>
      </xdr:blipFill>
      <xdr:spPr>
        <a:xfrm>
          <a:off x="1336675" y="16097250"/>
          <a:ext cx="540004" cy="542671"/>
        </a:xfrm>
        <a:prstGeom prst="rect">
          <a:avLst/>
        </a:prstGeom>
      </xdr:spPr>
    </xdr:pic>
    <xdr:clientData/>
  </xdr:twoCellAnchor>
  <xdr:twoCellAnchor>
    <xdr:from>
      <xdr:col>4</xdr:col>
      <xdr:colOff>339725</xdr:colOff>
      <xdr:row>83</xdr:row>
      <xdr:rowOff>0</xdr:rowOff>
    </xdr:from>
    <xdr:to>
      <xdr:col>5</xdr:col>
      <xdr:colOff>531114</xdr:colOff>
      <xdr:row>85</xdr:row>
      <xdr:rowOff>161671</xdr:rowOff>
    </xdr:to>
    <xdr:pic>
      <xdr:nvPicPr>
        <xdr:cNvPr id="50" name="Emissions_reunion_M" descr="Inserted picture RelID:16">
          <a:extLst>
            <a:ext uri="{FF2B5EF4-FFF2-40B4-BE49-F238E27FC236}">
              <a16:creationId xmlns:a16="http://schemas.microsoft.com/office/drawing/2014/main" id="{00000000-0008-0000-0F00-000032000000}"/>
            </a:ext>
          </a:extLst>
        </xdr:cNvPr>
        <xdr:cNvPicPr>
          <a:picLocks/>
        </xdr:cNvPicPr>
      </xdr:nvPicPr>
      <xdr:blipFill>
        <a:blip xmlns:r="http://schemas.openxmlformats.org/officeDocument/2006/relationships" r:embed="rId15"/>
        <a:stretch>
          <a:fillRect/>
        </a:stretch>
      </xdr:blipFill>
      <xdr:spPr>
        <a:xfrm>
          <a:off x="1882775" y="16097250"/>
          <a:ext cx="543814" cy="542671"/>
        </a:xfrm>
        <a:prstGeom prst="rect">
          <a:avLst/>
        </a:prstGeom>
      </xdr:spPr>
    </xdr:pic>
    <xdr:clientData/>
  </xdr:twoCellAnchor>
  <xdr:twoCellAnchor>
    <xdr:from>
      <xdr:col>9</xdr:col>
      <xdr:colOff>0</xdr:colOff>
      <xdr:row>69</xdr:row>
      <xdr:rowOff>127000</xdr:rowOff>
    </xdr:from>
    <xdr:to>
      <xdr:col>13</xdr:col>
      <xdr:colOff>200025</xdr:colOff>
      <xdr:row>82</xdr:row>
      <xdr:rowOff>182880</xdr:rowOff>
    </xdr:to>
    <xdr:pic>
      <xdr:nvPicPr>
        <xdr:cNvPr id="51" name="Emissions_metropole_M-1" descr="Inserted picture RelID:12">
          <a:extLst>
            <a:ext uri="{FF2B5EF4-FFF2-40B4-BE49-F238E27FC236}">
              <a16:creationId xmlns:a16="http://schemas.microsoft.com/office/drawing/2014/main" id="{00000000-0008-0000-0F00-000033000000}"/>
            </a:ext>
          </a:extLst>
        </xdr:cNvPr>
        <xdr:cNvPicPr>
          <a:picLocks/>
        </xdr:cNvPicPr>
      </xdr:nvPicPr>
      <xdr:blipFill>
        <a:blip xmlns:r="http://schemas.openxmlformats.org/officeDocument/2006/relationships" r:embed="rId16"/>
        <a:stretch>
          <a:fillRect/>
        </a:stretch>
      </xdr:blipFill>
      <xdr:spPr>
        <a:xfrm>
          <a:off x="3581400" y="13557250"/>
          <a:ext cx="2667000" cy="2532380"/>
        </a:xfrm>
        <a:prstGeom prst="rect">
          <a:avLst/>
        </a:prstGeom>
      </xdr:spPr>
    </xdr:pic>
    <xdr:clientData/>
  </xdr:twoCellAnchor>
  <xdr:twoCellAnchor>
    <xdr:from>
      <xdr:col>9</xdr:col>
      <xdr:colOff>0</xdr:colOff>
      <xdr:row>83</xdr:row>
      <xdr:rowOff>0</xdr:rowOff>
    </xdr:from>
    <xdr:to>
      <xdr:col>9</xdr:col>
      <xdr:colOff>540004</xdr:colOff>
      <xdr:row>85</xdr:row>
      <xdr:rowOff>161671</xdr:rowOff>
    </xdr:to>
    <xdr:pic>
      <xdr:nvPicPr>
        <xdr:cNvPr id="52" name="Emissions_guyane_M-1" descr="Inserted picture RelID:17">
          <a:extLst>
            <a:ext uri="{FF2B5EF4-FFF2-40B4-BE49-F238E27FC236}">
              <a16:creationId xmlns:a16="http://schemas.microsoft.com/office/drawing/2014/main" id="{00000000-0008-0000-0F00-000034000000}"/>
            </a:ext>
          </a:extLst>
        </xdr:cNvPr>
        <xdr:cNvPicPr>
          <a:picLocks/>
        </xdr:cNvPicPr>
      </xdr:nvPicPr>
      <xdr:blipFill>
        <a:blip xmlns:r="http://schemas.openxmlformats.org/officeDocument/2006/relationships" r:embed="rId12"/>
        <a:stretch>
          <a:fillRect/>
        </a:stretch>
      </xdr:blipFill>
      <xdr:spPr>
        <a:xfrm>
          <a:off x="3581400" y="16097250"/>
          <a:ext cx="540004" cy="542671"/>
        </a:xfrm>
        <a:prstGeom prst="rect">
          <a:avLst/>
        </a:prstGeom>
      </xdr:spPr>
    </xdr:pic>
    <xdr:clientData/>
  </xdr:twoCellAnchor>
  <xdr:twoCellAnchor>
    <xdr:from>
      <xdr:col>9</xdr:col>
      <xdr:colOff>542925</xdr:colOff>
      <xdr:row>83</xdr:row>
      <xdr:rowOff>0</xdr:rowOff>
    </xdr:from>
    <xdr:to>
      <xdr:col>10</xdr:col>
      <xdr:colOff>311404</xdr:colOff>
      <xdr:row>85</xdr:row>
      <xdr:rowOff>161671</xdr:rowOff>
    </xdr:to>
    <xdr:pic>
      <xdr:nvPicPr>
        <xdr:cNvPr id="53" name="Emissions_guadeloupe_M-1" descr="Inserted picture RelID:18">
          <a:extLst>
            <a:ext uri="{FF2B5EF4-FFF2-40B4-BE49-F238E27FC236}">
              <a16:creationId xmlns:a16="http://schemas.microsoft.com/office/drawing/2014/main" id="{00000000-0008-0000-0F00-000035000000}"/>
            </a:ext>
          </a:extLst>
        </xdr:cNvPr>
        <xdr:cNvPicPr>
          <a:picLocks/>
        </xdr:cNvPicPr>
      </xdr:nvPicPr>
      <xdr:blipFill>
        <a:blip xmlns:r="http://schemas.openxmlformats.org/officeDocument/2006/relationships" r:embed="rId13"/>
        <a:stretch>
          <a:fillRect/>
        </a:stretch>
      </xdr:blipFill>
      <xdr:spPr>
        <a:xfrm>
          <a:off x="4124325" y="16097250"/>
          <a:ext cx="540004" cy="542671"/>
        </a:xfrm>
        <a:prstGeom prst="rect">
          <a:avLst/>
        </a:prstGeom>
      </xdr:spPr>
    </xdr:pic>
    <xdr:clientData/>
  </xdr:twoCellAnchor>
  <xdr:twoCellAnchor>
    <xdr:from>
      <xdr:col>10</xdr:col>
      <xdr:colOff>314325</xdr:colOff>
      <xdr:row>83</xdr:row>
      <xdr:rowOff>0</xdr:rowOff>
    </xdr:from>
    <xdr:to>
      <xdr:col>12</xdr:col>
      <xdr:colOff>35179</xdr:colOff>
      <xdr:row>85</xdr:row>
      <xdr:rowOff>161671</xdr:rowOff>
    </xdr:to>
    <xdr:pic>
      <xdr:nvPicPr>
        <xdr:cNvPr id="54" name="Emissions_martinique_M-1" descr="Inserted picture RelID:19">
          <a:extLst>
            <a:ext uri="{FF2B5EF4-FFF2-40B4-BE49-F238E27FC236}">
              <a16:creationId xmlns:a16="http://schemas.microsoft.com/office/drawing/2014/main" id="{00000000-0008-0000-0F00-000036000000}"/>
            </a:ext>
          </a:extLst>
        </xdr:cNvPr>
        <xdr:cNvPicPr>
          <a:picLocks/>
        </xdr:cNvPicPr>
      </xdr:nvPicPr>
      <xdr:blipFill>
        <a:blip xmlns:r="http://schemas.openxmlformats.org/officeDocument/2006/relationships" r:embed="rId14"/>
        <a:stretch>
          <a:fillRect/>
        </a:stretch>
      </xdr:blipFill>
      <xdr:spPr>
        <a:xfrm>
          <a:off x="4667250" y="16097250"/>
          <a:ext cx="540004" cy="542671"/>
        </a:xfrm>
        <a:prstGeom prst="rect">
          <a:avLst/>
        </a:prstGeom>
      </xdr:spPr>
    </xdr:pic>
    <xdr:clientData/>
  </xdr:twoCellAnchor>
  <xdr:twoCellAnchor>
    <xdr:from>
      <xdr:col>12</xdr:col>
      <xdr:colOff>38100</xdr:colOff>
      <xdr:row>83</xdr:row>
      <xdr:rowOff>0</xdr:rowOff>
    </xdr:from>
    <xdr:to>
      <xdr:col>12</xdr:col>
      <xdr:colOff>581914</xdr:colOff>
      <xdr:row>85</xdr:row>
      <xdr:rowOff>161671</xdr:rowOff>
    </xdr:to>
    <xdr:pic>
      <xdr:nvPicPr>
        <xdr:cNvPr id="55" name="Emissions_reunion_M-1" descr="Inserted picture RelID:20">
          <a:extLst>
            <a:ext uri="{FF2B5EF4-FFF2-40B4-BE49-F238E27FC236}">
              <a16:creationId xmlns:a16="http://schemas.microsoft.com/office/drawing/2014/main" id="{00000000-0008-0000-0F00-000037000000}"/>
            </a:ext>
          </a:extLst>
        </xdr:cNvPr>
        <xdr:cNvPicPr>
          <a:picLocks/>
        </xdr:cNvPicPr>
      </xdr:nvPicPr>
      <xdr:blipFill>
        <a:blip xmlns:r="http://schemas.openxmlformats.org/officeDocument/2006/relationships" r:embed="rId15"/>
        <a:stretch>
          <a:fillRect/>
        </a:stretch>
      </xdr:blipFill>
      <xdr:spPr>
        <a:xfrm>
          <a:off x="5210175" y="16097250"/>
          <a:ext cx="543814" cy="542671"/>
        </a:xfrm>
        <a:prstGeom prst="rect">
          <a:avLst/>
        </a:prstGeom>
      </xdr:spPr>
    </xdr:pic>
    <xdr:clientData/>
  </xdr:twoCellAnchor>
  <xdr:twoCellAnchor>
    <xdr:from>
      <xdr:col>1</xdr:col>
      <xdr:colOff>0</xdr:colOff>
      <xdr:row>87</xdr:row>
      <xdr:rowOff>127000</xdr:rowOff>
    </xdr:from>
    <xdr:to>
      <xdr:col>6</xdr:col>
      <xdr:colOff>238633</xdr:colOff>
      <xdr:row>101</xdr:row>
      <xdr:rowOff>49530</xdr:rowOff>
    </xdr:to>
    <xdr:pic>
      <xdr:nvPicPr>
        <xdr:cNvPr id="56" name="Receptions_metropole_M" descr="Inserted picture RelID:21">
          <a:extLst>
            <a:ext uri="{FF2B5EF4-FFF2-40B4-BE49-F238E27FC236}">
              <a16:creationId xmlns:a16="http://schemas.microsoft.com/office/drawing/2014/main" id="{00000000-0008-0000-0F00-000038000000}"/>
            </a:ext>
          </a:extLst>
        </xdr:cNvPr>
        <xdr:cNvPicPr>
          <a:picLocks/>
        </xdr:cNvPicPr>
      </xdr:nvPicPr>
      <xdr:blipFill>
        <a:blip xmlns:r="http://schemas.openxmlformats.org/officeDocument/2006/relationships" r:embed="rId17"/>
        <a:stretch>
          <a:fillRect/>
        </a:stretch>
      </xdr:blipFill>
      <xdr:spPr>
        <a:xfrm>
          <a:off x="238125" y="16986250"/>
          <a:ext cx="2667508" cy="2532380"/>
        </a:xfrm>
        <a:prstGeom prst="rect">
          <a:avLst/>
        </a:prstGeom>
      </xdr:spPr>
    </xdr:pic>
    <xdr:clientData/>
  </xdr:twoCellAnchor>
  <xdr:twoCellAnchor>
    <xdr:from>
      <xdr:col>1</xdr:col>
      <xdr:colOff>0</xdr:colOff>
      <xdr:row>101</xdr:row>
      <xdr:rowOff>63500</xdr:rowOff>
    </xdr:from>
    <xdr:to>
      <xdr:col>1</xdr:col>
      <xdr:colOff>540004</xdr:colOff>
      <xdr:row>104</xdr:row>
      <xdr:rowOff>25146</xdr:rowOff>
    </xdr:to>
    <xdr:pic>
      <xdr:nvPicPr>
        <xdr:cNvPr id="57" name="Receptions_guyane_M" descr="Inserted picture RelID:23">
          <a:extLst>
            <a:ext uri="{FF2B5EF4-FFF2-40B4-BE49-F238E27FC236}">
              <a16:creationId xmlns:a16="http://schemas.microsoft.com/office/drawing/2014/main" id="{00000000-0008-0000-0F00-000039000000}"/>
            </a:ext>
          </a:extLst>
        </xdr:cNvPr>
        <xdr:cNvPicPr>
          <a:picLocks/>
        </xdr:cNvPicPr>
      </xdr:nvPicPr>
      <xdr:blipFill>
        <a:blip xmlns:r="http://schemas.openxmlformats.org/officeDocument/2006/relationships" r:embed="rId12"/>
        <a:stretch>
          <a:fillRect/>
        </a:stretch>
      </xdr:blipFill>
      <xdr:spPr>
        <a:xfrm>
          <a:off x="238125" y="19532600"/>
          <a:ext cx="540004" cy="542671"/>
        </a:xfrm>
        <a:prstGeom prst="rect">
          <a:avLst/>
        </a:prstGeom>
      </xdr:spPr>
    </xdr:pic>
    <xdr:clientData/>
  </xdr:twoCellAnchor>
  <xdr:twoCellAnchor>
    <xdr:from>
      <xdr:col>1</xdr:col>
      <xdr:colOff>542925</xdr:colOff>
      <xdr:row>101</xdr:row>
      <xdr:rowOff>63500</xdr:rowOff>
    </xdr:from>
    <xdr:to>
      <xdr:col>2</xdr:col>
      <xdr:colOff>311404</xdr:colOff>
      <xdr:row>104</xdr:row>
      <xdr:rowOff>25146</xdr:rowOff>
    </xdr:to>
    <xdr:pic>
      <xdr:nvPicPr>
        <xdr:cNvPr id="58" name="Receptions_guadeloupe_M" descr="Inserted picture RelID:24">
          <a:extLst>
            <a:ext uri="{FF2B5EF4-FFF2-40B4-BE49-F238E27FC236}">
              <a16:creationId xmlns:a16="http://schemas.microsoft.com/office/drawing/2014/main" id="{00000000-0008-0000-0F00-00003A000000}"/>
            </a:ext>
          </a:extLst>
        </xdr:cNvPr>
        <xdr:cNvPicPr>
          <a:picLocks/>
        </xdr:cNvPicPr>
      </xdr:nvPicPr>
      <xdr:blipFill>
        <a:blip xmlns:r="http://schemas.openxmlformats.org/officeDocument/2006/relationships" r:embed="rId18"/>
        <a:stretch>
          <a:fillRect/>
        </a:stretch>
      </xdr:blipFill>
      <xdr:spPr>
        <a:xfrm>
          <a:off x="781050" y="19532600"/>
          <a:ext cx="540004" cy="542671"/>
        </a:xfrm>
        <a:prstGeom prst="rect">
          <a:avLst/>
        </a:prstGeom>
      </xdr:spPr>
    </xdr:pic>
    <xdr:clientData/>
  </xdr:twoCellAnchor>
  <xdr:twoCellAnchor>
    <xdr:from>
      <xdr:col>2</xdr:col>
      <xdr:colOff>327025</xdr:colOff>
      <xdr:row>101</xdr:row>
      <xdr:rowOff>63500</xdr:rowOff>
    </xdr:from>
    <xdr:to>
      <xdr:col>4</xdr:col>
      <xdr:colOff>333629</xdr:colOff>
      <xdr:row>104</xdr:row>
      <xdr:rowOff>25146</xdr:rowOff>
    </xdr:to>
    <xdr:pic>
      <xdr:nvPicPr>
        <xdr:cNvPr id="59" name="Receptions_martinique_M" descr="Inserted picture RelID:25">
          <a:extLst>
            <a:ext uri="{FF2B5EF4-FFF2-40B4-BE49-F238E27FC236}">
              <a16:creationId xmlns:a16="http://schemas.microsoft.com/office/drawing/2014/main" id="{00000000-0008-0000-0F00-00003B000000}"/>
            </a:ext>
          </a:extLst>
        </xdr:cNvPr>
        <xdr:cNvPicPr>
          <a:picLocks/>
        </xdr:cNvPicPr>
      </xdr:nvPicPr>
      <xdr:blipFill>
        <a:blip xmlns:r="http://schemas.openxmlformats.org/officeDocument/2006/relationships" r:embed="rId19"/>
        <a:stretch>
          <a:fillRect/>
        </a:stretch>
      </xdr:blipFill>
      <xdr:spPr>
        <a:xfrm>
          <a:off x="1336675" y="19532600"/>
          <a:ext cx="540004" cy="542671"/>
        </a:xfrm>
        <a:prstGeom prst="rect">
          <a:avLst/>
        </a:prstGeom>
      </xdr:spPr>
    </xdr:pic>
    <xdr:clientData/>
  </xdr:twoCellAnchor>
  <xdr:twoCellAnchor>
    <xdr:from>
      <xdr:col>4</xdr:col>
      <xdr:colOff>339725</xdr:colOff>
      <xdr:row>101</xdr:row>
      <xdr:rowOff>63500</xdr:rowOff>
    </xdr:from>
    <xdr:to>
      <xdr:col>5</xdr:col>
      <xdr:colOff>531114</xdr:colOff>
      <xdr:row>104</xdr:row>
      <xdr:rowOff>25146</xdr:rowOff>
    </xdr:to>
    <xdr:pic>
      <xdr:nvPicPr>
        <xdr:cNvPr id="60" name="Receptions_reunion_M" descr="Inserted picture RelID:26">
          <a:extLst>
            <a:ext uri="{FF2B5EF4-FFF2-40B4-BE49-F238E27FC236}">
              <a16:creationId xmlns:a16="http://schemas.microsoft.com/office/drawing/2014/main" id="{00000000-0008-0000-0F00-00003C000000}"/>
            </a:ext>
          </a:extLst>
        </xdr:cNvPr>
        <xdr:cNvPicPr>
          <a:picLocks/>
        </xdr:cNvPicPr>
      </xdr:nvPicPr>
      <xdr:blipFill>
        <a:blip xmlns:r="http://schemas.openxmlformats.org/officeDocument/2006/relationships" r:embed="rId20"/>
        <a:stretch>
          <a:fillRect/>
        </a:stretch>
      </xdr:blipFill>
      <xdr:spPr>
        <a:xfrm>
          <a:off x="1882775" y="19532600"/>
          <a:ext cx="543814" cy="542671"/>
        </a:xfrm>
        <a:prstGeom prst="rect">
          <a:avLst/>
        </a:prstGeom>
      </xdr:spPr>
    </xdr:pic>
    <xdr:clientData/>
  </xdr:twoCellAnchor>
  <xdr:twoCellAnchor>
    <xdr:from>
      <xdr:col>9</xdr:col>
      <xdr:colOff>0</xdr:colOff>
      <xdr:row>87</xdr:row>
      <xdr:rowOff>127000</xdr:rowOff>
    </xdr:from>
    <xdr:to>
      <xdr:col>13</xdr:col>
      <xdr:colOff>200025</xdr:colOff>
      <xdr:row>101</xdr:row>
      <xdr:rowOff>49530</xdr:rowOff>
    </xdr:to>
    <xdr:pic>
      <xdr:nvPicPr>
        <xdr:cNvPr id="62" name="Receptions_metropole_M-1" descr="Inserted picture RelID:22">
          <a:extLst>
            <a:ext uri="{FF2B5EF4-FFF2-40B4-BE49-F238E27FC236}">
              <a16:creationId xmlns:a16="http://schemas.microsoft.com/office/drawing/2014/main" id="{00000000-0008-0000-0F00-00003E000000}"/>
            </a:ext>
          </a:extLst>
        </xdr:cNvPr>
        <xdr:cNvPicPr>
          <a:picLocks/>
        </xdr:cNvPicPr>
      </xdr:nvPicPr>
      <xdr:blipFill>
        <a:blip xmlns:r="http://schemas.openxmlformats.org/officeDocument/2006/relationships" r:embed="rId21"/>
        <a:stretch>
          <a:fillRect/>
        </a:stretch>
      </xdr:blipFill>
      <xdr:spPr>
        <a:xfrm>
          <a:off x="3581400" y="16986250"/>
          <a:ext cx="2667000" cy="2532380"/>
        </a:xfrm>
        <a:prstGeom prst="rect">
          <a:avLst/>
        </a:prstGeom>
      </xdr:spPr>
    </xdr:pic>
    <xdr:clientData/>
  </xdr:twoCellAnchor>
  <xdr:twoCellAnchor>
    <xdr:from>
      <xdr:col>9</xdr:col>
      <xdr:colOff>0</xdr:colOff>
      <xdr:row>101</xdr:row>
      <xdr:rowOff>63500</xdr:rowOff>
    </xdr:from>
    <xdr:to>
      <xdr:col>9</xdr:col>
      <xdr:colOff>540004</xdr:colOff>
      <xdr:row>104</xdr:row>
      <xdr:rowOff>25146</xdr:rowOff>
    </xdr:to>
    <xdr:pic>
      <xdr:nvPicPr>
        <xdr:cNvPr id="63" name="Receptions_guyane_M-1" descr="Inserted picture RelID:27">
          <a:extLst>
            <a:ext uri="{FF2B5EF4-FFF2-40B4-BE49-F238E27FC236}">
              <a16:creationId xmlns:a16="http://schemas.microsoft.com/office/drawing/2014/main" id="{00000000-0008-0000-0F00-00003F000000}"/>
            </a:ext>
          </a:extLst>
        </xdr:cNvPr>
        <xdr:cNvPicPr>
          <a:picLocks/>
        </xdr:cNvPicPr>
      </xdr:nvPicPr>
      <xdr:blipFill>
        <a:blip xmlns:r="http://schemas.openxmlformats.org/officeDocument/2006/relationships" r:embed="rId12"/>
        <a:stretch>
          <a:fillRect/>
        </a:stretch>
      </xdr:blipFill>
      <xdr:spPr>
        <a:xfrm>
          <a:off x="3581400" y="19532600"/>
          <a:ext cx="540004" cy="542671"/>
        </a:xfrm>
        <a:prstGeom prst="rect">
          <a:avLst/>
        </a:prstGeom>
      </xdr:spPr>
    </xdr:pic>
    <xdr:clientData/>
  </xdr:twoCellAnchor>
  <xdr:twoCellAnchor>
    <xdr:from>
      <xdr:col>9</xdr:col>
      <xdr:colOff>542925</xdr:colOff>
      <xdr:row>101</xdr:row>
      <xdr:rowOff>63500</xdr:rowOff>
    </xdr:from>
    <xdr:to>
      <xdr:col>10</xdr:col>
      <xdr:colOff>311404</xdr:colOff>
      <xdr:row>104</xdr:row>
      <xdr:rowOff>25146</xdr:rowOff>
    </xdr:to>
    <xdr:pic>
      <xdr:nvPicPr>
        <xdr:cNvPr id="64" name="Receptions_guadeloupe_M-1" descr="Inserted picture RelID:28">
          <a:extLst>
            <a:ext uri="{FF2B5EF4-FFF2-40B4-BE49-F238E27FC236}">
              <a16:creationId xmlns:a16="http://schemas.microsoft.com/office/drawing/2014/main" id="{00000000-0008-0000-0F00-000040000000}"/>
            </a:ext>
          </a:extLst>
        </xdr:cNvPr>
        <xdr:cNvPicPr>
          <a:picLocks/>
        </xdr:cNvPicPr>
      </xdr:nvPicPr>
      <xdr:blipFill>
        <a:blip xmlns:r="http://schemas.openxmlformats.org/officeDocument/2006/relationships" r:embed="rId18"/>
        <a:stretch>
          <a:fillRect/>
        </a:stretch>
      </xdr:blipFill>
      <xdr:spPr>
        <a:xfrm>
          <a:off x="4124325" y="19532600"/>
          <a:ext cx="540004" cy="542671"/>
        </a:xfrm>
        <a:prstGeom prst="rect">
          <a:avLst/>
        </a:prstGeom>
      </xdr:spPr>
    </xdr:pic>
    <xdr:clientData/>
  </xdr:twoCellAnchor>
  <xdr:twoCellAnchor>
    <xdr:from>
      <xdr:col>10</xdr:col>
      <xdr:colOff>314325</xdr:colOff>
      <xdr:row>101</xdr:row>
      <xdr:rowOff>63500</xdr:rowOff>
    </xdr:from>
    <xdr:to>
      <xdr:col>12</xdr:col>
      <xdr:colOff>35179</xdr:colOff>
      <xdr:row>104</xdr:row>
      <xdr:rowOff>25146</xdr:rowOff>
    </xdr:to>
    <xdr:pic>
      <xdr:nvPicPr>
        <xdr:cNvPr id="65" name="Receptions_martinique_M-1" descr="Inserted picture RelID:29">
          <a:extLst>
            <a:ext uri="{FF2B5EF4-FFF2-40B4-BE49-F238E27FC236}">
              <a16:creationId xmlns:a16="http://schemas.microsoft.com/office/drawing/2014/main" id="{00000000-0008-0000-0F00-000041000000}"/>
            </a:ext>
          </a:extLst>
        </xdr:cNvPr>
        <xdr:cNvPicPr>
          <a:picLocks/>
        </xdr:cNvPicPr>
      </xdr:nvPicPr>
      <xdr:blipFill>
        <a:blip xmlns:r="http://schemas.openxmlformats.org/officeDocument/2006/relationships" r:embed="rId19"/>
        <a:stretch>
          <a:fillRect/>
        </a:stretch>
      </xdr:blipFill>
      <xdr:spPr>
        <a:xfrm>
          <a:off x="4667250" y="19532600"/>
          <a:ext cx="540004" cy="542671"/>
        </a:xfrm>
        <a:prstGeom prst="rect">
          <a:avLst/>
        </a:prstGeom>
      </xdr:spPr>
    </xdr:pic>
    <xdr:clientData/>
  </xdr:twoCellAnchor>
  <xdr:twoCellAnchor>
    <xdr:from>
      <xdr:col>12</xdr:col>
      <xdr:colOff>38100</xdr:colOff>
      <xdr:row>101</xdr:row>
      <xdr:rowOff>63500</xdr:rowOff>
    </xdr:from>
    <xdr:to>
      <xdr:col>12</xdr:col>
      <xdr:colOff>581914</xdr:colOff>
      <xdr:row>104</xdr:row>
      <xdr:rowOff>25146</xdr:rowOff>
    </xdr:to>
    <xdr:pic>
      <xdr:nvPicPr>
        <xdr:cNvPr id="66" name="Receptions_reunion_M-1" descr="Inserted picture RelID:30">
          <a:extLst>
            <a:ext uri="{FF2B5EF4-FFF2-40B4-BE49-F238E27FC236}">
              <a16:creationId xmlns:a16="http://schemas.microsoft.com/office/drawing/2014/main" id="{00000000-0008-0000-0F00-000042000000}"/>
            </a:ext>
          </a:extLst>
        </xdr:cNvPr>
        <xdr:cNvPicPr>
          <a:picLocks/>
        </xdr:cNvPicPr>
      </xdr:nvPicPr>
      <xdr:blipFill>
        <a:blip xmlns:r="http://schemas.openxmlformats.org/officeDocument/2006/relationships" r:embed="rId20"/>
        <a:stretch>
          <a:fillRect/>
        </a:stretch>
      </xdr:blipFill>
      <xdr:spPr>
        <a:xfrm>
          <a:off x="5210175" y="19532600"/>
          <a:ext cx="543814" cy="5426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1526500" y="723900"/>
          <a:ext cx="2667508" cy="253974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4860504" y="723900"/>
          <a:ext cx="2667000" cy="253974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1526500" y="3444367"/>
          <a:ext cx="540004" cy="542671"/>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22193250" y="3444367"/>
          <a:ext cx="540004" cy="542671"/>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22860000" y="3444367"/>
          <a:ext cx="540004" cy="542671"/>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23522686" y="3444367"/>
          <a:ext cx="543814" cy="542671"/>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a:stretch>
          <a:fillRect/>
        </a:stretch>
      </xdr:blipFill>
      <xdr:spPr>
        <a:xfrm>
          <a:off x="24860504" y="3444367"/>
          <a:ext cx="540004" cy="542671"/>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4"/>
        <a:stretch>
          <a:fillRect/>
        </a:stretch>
      </xdr:blipFill>
      <xdr:spPr>
        <a:xfrm>
          <a:off x="25527000" y="3444367"/>
          <a:ext cx="540004" cy="542671"/>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5"/>
        <a:stretch>
          <a:fillRect/>
        </a:stretch>
      </xdr:blipFill>
      <xdr:spPr>
        <a:xfrm>
          <a:off x="26193750" y="3444367"/>
          <a:ext cx="540004" cy="542671"/>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6"/>
        <a:stretch>
          <a:fillRect/>
        </a:stretch>
      </xdr:blipFill>
      <xdr:spPr>
        <a:xfrm>
          <a:off x="26856436" y="3444367"/>
          <a:ext cx="543814" cy="542671"/>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7"/>
        <a:stretch>
          <a:fillRect/>
        </a:stretch>
      </xdr:blipFill>
      <xdr:spPr>
        <a:xfrm>
          <a:off x="21526500" y="4710684"/>
          <a:ext cx="2667508" cy="253238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8"/>
        <a:stretch>
          <a:fillRect/>
        </a:stretch>
      </xdr:blipFill>
      <xdr:spPr>
        <a:xfrm>
          <a:off x="24860504" y="4710684"/>
          <a:ext cx="2667000" cy="253238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9"/>
        <a:stretch>
          <a:fillRect/>
        </a:stretch>
      </xdr:blipFill>
      <xdr:spPr>
        <a:xfrm>
          <a:off x="21526500" y="7423785"/>
          <a:ext cx="540004" cy="542671"/>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0"/>
        <a:stretch>
          <a:fillRect/>
        </a:stretch>
      </xdr:blipFill>
      <xdr:spPr>
        <a:xfrm>
          <a:off x="22193250" y="7423785"/>
          <a:ext cx="540004" cy="542671"/>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1"/>
        <a:stretch>
          <a:fillRect/>
        </a:stretch>
      </xdr:blipFill>
      <xdr:spPr>
        <a:xfrm>
          <a:off x="22860000" y="7423785"/>
          <a:ext cx="540004" cy="542671"/>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2"/>
        <a:stretch>
          <a:fillRect/>
        </a:stretch>
      </xdr:blipFill>
      <xdr:spPr>
        <a:xfrm>
          <a:off x="23522686" y="7423785"/>
          <a:ext cx="543814" cy="542671"/>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9"/>
        <a:stretch>
          <a:fillRect/>
        </a:stretch>
      </xdr:blipFill>
      <xdr:spPr>
        <a:xfrm>
          <a:off x="24860504" y="7423785"/>
          <a:ext cx="540004" cy="542671"/>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0"/>
        <a:stretch>
          <a:fillRect/>
        </a:stretch>
      </xdr:blipFill>
      <xdr:spPr>
        <a:xfrm>
          <a:off x="25527000" y="7423785"/>
          <a:ext cx="540004" cy="542671"/>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1"/>
        <a:stretch>
          <a:fillRect/>
        </a:stretch>
      </xdr:blipFill>
      <xdr:spPr>
        <a:xfrm>
          <a:off x="26193750" y="7423785"/>
          <a:ext cx="540004" cy="542671"/>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12"/>
        <a:stretch>
          <a:fillRect/>
        </a:stretch>
      </xdr:blipFill>
      <xdr:spPr>
        <a:xfrm>
          <a:off x="26856436" y="7423785"/>
          <a:ext cx="543814" cy="542671"/>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13"/>
        <a:stretch>
          <a:fillRect/>
        </a:stretch>
      </xdr:blipFill>
      <xdr:spPr>
        <a:xfrm>
          <a:off x="21526500" y="8690102"/>
          <a:ext cx="2667508" cy="253238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4"/>
        <a:stretch>
          <a:fillRect/>
        </a:stretch>
      </xdr:blipFill>
      <xdr:spPr>
        <a:xfrm>
          <a:off x="24860504" y="8690102"/>
          <a:ext cx="2667000" cy="253238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9"/>
        <a:stretch>
          <a:fillRect/>
        </a:stretch>
      </xdr:blipFill>
      <xdr:spPr>
        <a:xfrm>
          <a:off x="21526500" y="11403203"/>
          <a:ext cx="540004" cy="542671"/>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15"/>
        <a:stretch>
          <a:fillRect/>
        </a:stretch>
      </xdr:blipFill>
      <xdr:spPr>
        <a:xfrm>
          <a:off x="22193250" y="11403203"/>
          <a:ext cx="540004" cy="542671"/>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6"/>
        <a:stretch>
          <a:fillRect/>
        </a:stretch>
      </xdr:blipFill>
      <xdr:spPr>
        <a:xfrm>
          <a:off x="22860000" y="11403203"/>
          <a:ext cx="540004" cy="542671"/>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17"/>
        <a:stretch>
          <a:fillRect/>
        </a:stretch>
      </xdr:blipFill>
      <xdr:spPr>
        <a:xfrm>
          <a:off x="23522686" y="11403203"/>
          <a:ext cx="543814" cy="542671"/>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9"/>
        <a:stretch>
          <a:fillRect/>
        </a:stretch>
      </xdr:blipFill>
      <xdr:spPr>
        <a:xfrm>
          <a:off x="24860504" y="11403203"/>
          <a:ext cx="540004" cy="542671"/>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15"/>
        <a:stretch>
          <a:fillRect/>
        </a:stretch>
      </xdr:blipFill>
      <xdr:spPr>
        <a:xfrm>
          <a:off x="25527000" y="11403203"/>
          <a:ext cx="540004" cy="542671"/>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6"/>
        <a:stretch>
          <a:fillRect/>
        </a:stretch>
      </xdr:blipFill>
      <xdr:spPr>
        <a:xfrm>
          <a:off x="26193750" y="11403203"/>
          <a:ext cx="540004" cy="542671"/>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17"/>
        <a:stretch>
          <a:fillRect/>
        </a:stretch>
      </xdr:blipFill>
      <xdr:spPr>
        <a:xfrm>
          <a:off x="26856436" y="11403203"/>
          <a:ext cx="543814" cy="542671"/>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18"/>
        <a:stretch>
          <a:fillRect/>
        </a:stretch>
      </xdr:blipFill>
      <xdr:spPr>
        <a:xfrm>
          <a:off x="21526500" y="22183725"/>
          <a:ext cx="2667508" cy="2540381"/>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19"/>
        <a:stretch>
          <a:fillRect/>
        </a:stretch>
      </xdr:blipFill>
      <xdr:spPr>
        <a:xfrm>
          <a:off x="24860504" y="22183725"/>
          <a:ext cx="2667000" cy="2540381"/>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20"/>
        <a:stretch>
          <a:fillRect/>
        </a:stretch>
      </xdr:blipFill>
      <xdr:spPr>
        <a:xfrm>
          <a:off x="21526500" y="24904827"/>
          <a:ext cx="540004" cy="542671"/>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21"/>
        <a:stretch>
          <a:fillRect/>
        </a:stretch>
      </xdr:blipFill>
      <xdr:spPr>
        <a:xfrm>
          <a:off x="22193250" y="24904827"/>
          <a:ext cx="540004" cy="542671"/>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22"/>
        <a:stretch>
          <a:fillRect/>
        </a:stretch>
      </xdr:blipFill>
      <xdr:spPr>
        <a:xfrm>
          <a:off x="22860000" y="24904827"/>
          <a:ext cx="540004" cy="542671"/>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3"/>
        <a:stretch>
          <a:fillRect/>
        </a:stretch>
      </xdr:blipFill>
      <xdr:spPr>
        <a:xfrm>
          <a:off x="23522686" y="24904827"/>
          <a:ext cx="543814" cy="542671"/>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20"/>
        <a:stretch>
          <a:fillRect/>
        </a:stretch>
      </xdr:blipFill>
      <xdr:spPr>
        <a:xfrm>
          <a:off x="24860504" y="24904827"/>
          <a:ext cx="540004" cy="542671"/>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21"/>
        <a:stretch>
          <a:fillRect/>
        </a:stretch>
      </xdr:blipFill>
      <xdr:spPr>
        <a:xfrm>
          <a:off x="25527000" y="24904827"/>
          <a:ext cx="540004" cy="542671"/>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2"/>
        <a:stretch>
          <a:fillRect/>
        </a:stretch>
      </xdr:blipFill>
      <xdr:spPr>
        <a:xfrm>
          <a:off x="26193750" y="24904827"/>
          <a:ext cx="540004" cy="542671"/>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23"/>
        <a:stretch>
          <a:fillRect/>
        </a:stretch>
      </xdr:blipFill>
      <xdr:spPr>
        <a:xfrm>
          <a:off x="26856436" y="24904827"/>
          <a:ext cx="543814" cy="542671"/>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4"/>
        <a:stretch>
          <a:fillRect/>
        </a:stretch>
      </xdr:blipFill>
      <xdr:spPr>
        <a:xfrm>
          <a:off x="21526500" y="26171144"/>
          <a:ext cx="2667508" cy="253238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5"/>
        <a:stretch>
          <a:fillRect/>
        </a:stretch>
      </xdr:blipFill>
      <xdr:spPr>
        <a:xfrm>
          <a:off x="24860504" y="26171144"/>
          <a:ext cx="2667000" cy="253238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9"/>
        <a:stretch>
          <a:fillRect/>
        </a:stretch>
      </xdr:blipFill>
      <xdr:spPr>
        <a:xfrm>
          <a:off x="21526500" y="28884245"/>
          <a:ext cx="540004" cy="542671"/>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10"/>
        <a:stretch>
          <a:fillRect/>
        </a:stretch>
      </xdr:blipFill>
      <xdr:spPr>
        <a:xfrm>
          <a:off x="22193250" y="28884245"/>
          <a:ext cx="540004" cy="542671"/>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1"/>
        <a:stretch>
          <a:fillRect/>
        </a:stretch>
      </xdr:blipFill>
      <xdr:spPr>
        <a:xfrm>
          <a:off x="22860000" y="28884245"/>
          <a:ext cx="540004" cy="542671"/>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2"/>
        <a:stretch>
          <a:fillRect/>
        </a:stretch>
      </xdr:blipFill>
      <xdr:spPr>
        <a:xfrm>
          <a:off x="23522686" y="28884245"/>
          <a:ext cx="543814" cy="542671"/>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00000000-0008-0000-1000-000030000000}"/>
            </a:ext>
          </a:extLst>
        </xdr:cNvPr>
        <xdr:cNvPicPr>
          <a:picLocks noChangeAspect="1"/>
        </xdr:cNvPicPr>
      </xdr:nvPicPr>
      <xdr:blipFill>
        <a:blip xmlns:r="http://schemas.openxmlformats.org/officeDocument/2006/relationships" r:embed="rId9"/>
        <a:stretch>
          <a:fillRect/>
        </a:stretch>
      </xdr:blipFill>
      <xdr:spPr>
        <a:xfrm>
          <a:off x="24860504" y="28884245"/>
          <a:ext cx="540004" cy="542671"/>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00000000-0008-0000-1000-000031000000}"/>
            </a:ext>
          </a:extLst>
        </xdr:cNvPr>
        <xdr:cNvPicPr>
          <a:picLocks noChangeAspect="1"/>
        </xdr:cNvPicPr>
      </xdr:nvPicPr>
      <xdr:blipFill>
        <a:blip xmlns:r="http://schemas.openxmlformats.org/officeDocument/2006/relationships" r:embed="rId10"/>
        <a:stretch>
          <a:fillRect/>
        </a:stretch>
      </xdr:blipFill>
      <xdr:spPr>
        <a:xfrm>
          <a:off x="25527000" y="28884245"/>
          <a:ext cx="540004" cy="542671"/>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11"/>
        <a:stretch>
          <a:fillRect/>
        </a:stretch>
      </xdr:blipFill>
      <xdr:spPr>
        <a:xfrm>
          <a:off x="26193750" y="28884245"/>
          <a:ext cx="540004" cy="542671"/>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12"/>
        <a:stretch>
          <a:fillRect/>
        </a:stretch>
      </xdr:blipFill>
      <xdr:spPr>
        <a:xfrm>
          <a:off x="26856436" y="28884245"/>
          <a:ext cx="543814" cy="542671"/>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6"/>
        <a:stretch>
          <a:fillRect/>
        </a:stretch>
      </xdr:blipFill>
      <xdr:spPr>
        <a:xfrm>
          <a:off x="21526500" y="30150562"/>
          <a:ext cx="2667508" cy="253238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7"/>
        <a:stretch>
          <a:fillRect/>
        </a:stretch>
      </xdr:blipFill>
      <xdr:spPr>
        <a:xfrm>
          <a:off x="24860504" y="30150562"/>
          <a:ext cx="2667000" cy="253238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9"/>
        <a:stretch>
          <a:fillRect/>
        </a:stretch>
      </xdr:blipFill>
      <xdr:spPr>
        <a:xfrm>
          <a:off x="21526500" y="32863663"/>
          <a:ext cx="540004" cy="542671"/>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15"/>
        <a:stretch>
          <a:fillRect/>
        </a:stretch>
      </xdr:blipFill>
      <xdr:spPr>
        <a:xfrm>
          <a:off x="22193250" y="32863663"/>
          <a:ext cx="540004" cy="542671"/>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16"/>
        <a:stretch>
          <a:fillRect/>
        </a:stretch>
      </xdr:blipFill>
      <xdr:spPr>
        <a:xfrm>
          <a:off x="22860000" y="32863663"/>
          <a:ext cx="540004" cy="542671"/>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17"/>
        <a:stretch>
          <a:fillRect/>
        </a:stretch>
      </xdr:blipFill>
      <xdr:spPr>
        <a:xfrm>
          <a:off x="23522686" y="32863663"/>
          <a:ext cx="543814" cy="542671"/>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9"/>
        <a:stretch>
          <a:fillRect/>
        </a:stretch>
      </xdr:blipFill>
      <xdr:spPr>
        <a:xfrm>
          <a:off x="24860504" y="32863663"/>
          <a:ext cx="540004" cy="542671"/>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5"/>
        <a:stretch>
          <a:fillRect/>
        </a:stretch>
      </xdr:blipFill>
      <xdr:spPr>
        <a:xfrm>
          <a:off x="25527000" y="32863663"/>
          <a:ext cx="540004" cy="542671"/>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16"/>
        <a:stretch>
          <a:fillRect/>
        </a:stretch>
      </xdr:blipFill>
      <xdr:spPr>
        <a:xfrm>
          <a:off x="26193750" y="32863663"/>
          <a:ext cx="540004" cy="542671"/>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7"/>
        <a:stretch>
          <a:fillRect/>
        </a:stretch>
      </xdr:blipFill>
      <xdr:spPr>
        <a:xfrm>
          <a:off x="26856436" y="32863663"/>
          <a:ext cx="543814" cy="542671"/>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8"/>
        <a:stretch>
          <a:fillRect/>
        </a:stretch>
      </xdr:blipFill>
      <xdr:spPr>
        <a:xfrm>
          <a:off x="21526500" y="43329225"/>
          <a:ext cx="2667508" cy="253949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29"/>
        <a:stretch>
          <a:fillRect/>
        </a:stretch>
      </xdr:blipFill>
      <xdr:spPr>
        <a:xfrm>
          <a:off x="24860504" y="43329225"/>
          <a:ext cx="2667000" cy="253949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stretch>
          <a:fillRect/>
        </a:stretch>
      </xdr:blipFill>
      <xdr:spPr>
        <a:xfrm>
          <a:off x="21526500" y="46049438"/>
          <a:ext cx="540004" cy="542671"/>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4"/>
        <a:stretch>
          <a:fillRect/>
        </a:stretch>
      </xdr:blipFill>
      <xdr:spPr>
        <a:xfrm>
          <a:off x="22193250" y="46049438"/>
          <a:ext cx="540004" cy="542671"/>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5"/>
        <a:stretch>
          <a:fillRect/>
        </a:stretch>
      </xdr:blipFill>
      <xdr:spPr>
        <a:xfrm>
          <a:off x="22860000" y="46049438"/>
          <a:ext cx="540004" cy="542671"/>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3"/>
        <a:stretch>
          <a:fillRect/>
        </a:stretch>
      </xdr:blipFill>
      <xdr:spPr>
        <a:xfrm>
          <a:off x="23522686" y="46049438"/>
          <a:ext cx="543814" cy="542671"/>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
        <a:stretch>
          <a:fillRect/>
        </a:stretch>
      </xdr:blipFill>
      <xdr:spPr>
        <a:xfrm>
          <a:off x="24860504" y="46049438"/>
          <a:ext cx="540004" cy="542671"/>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
        <a:stretch>
          <a:fillRect/>
        </a:stretch>
      </xdr:blipFill>
      <xdr:spPr>
        <a:xfrm>
          <a:off x="25527000" y="46049438"/>
          <a:ext cx="540004" cy="542671"/>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5"/>
        <a:stretch>
          <a:fillRect/>
        </a:stretch>
      </xdr:blipFill>
      <xdr:spPr>
        <a:xfrm>
          <a:off x="26193750" y="46049438"/>
          <a:ext cx="540004" cy="542671"/>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3"/>
        <a:stretch>
          <a:fillRect/>
        </a:stretch>
      </xdr:blipFill>
      <xdr:spPr>
        <a:xfrm>
          <a:off x="26856436" y="46049438"/>
          <a:ext cx="543814" cy="542671"/>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30"/>
        <a:stretch>
          <a:fillRect/>
        </a:stretch>
      </xdr:blipFill>
      <xdr:spPr>
        <a:xfrm>
          <a:off x="21526500" y="47315755"/>
          <a:ext cx="2667508" cy="253238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31"/>
        <a:stretch>
          <a:fillRect/>
        </a:stretch>
      </xdr:blipFill>
      <xdr:spPr>
        <a:xfrm>
          <a:off x="24860504" y="47315755"/>
          <a:ext cx="2667000" cy="253238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32"/>
        <a:stretch>
          <a:fillRect/>
        </a:stretch>
      </xdr:blipFill>
      <xdr:spPr>
        <a:xfrm>
          <a:off x="21526500" y="50028856"/>
          <a:ext cx="540004" cy="542671"/>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33"/>
        <a:stretch>
          <a:fillRect/>
        </a:stretch>
      </xdr:blipFill>
      <xdr:spPr>
        <a:xfrm>
          <a:off x="22193250" y="50028856"/>
          <a:ext cx="540004" cy="542671"/>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34"/>
        <a:stretch>
          <a:fillRect/>
        </a:stretch>
      </xdr:blipFill>
      <xdr:spPr>
        <a:xfrm>
          <a:off x="22860000" y="50028856"/>
          <a:ext cx="540004" cy="542671"/>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35"/>
        <a:stretch>
          <a:fillRect/>
        </a:stretch>
      </xdr:blipFill>
      <xdr:spPr>
        <a:xfrm>
          <a:off x="23522686" y="50028856"/>
          <a:ext cx="543814" cy="542671"/>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32"/>
        <a:stretch>
          <a:fillRect/>
        </a:stretch>
      </xdr:blipFill>
      <xdr:spPr>
        <a:xfrm>
          <a:off x="24860504" y="50028856"/>
          <a:ext cx="540004" cy="542671"/>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33"/>
        <a:stretch>
          <a:fillRect/>
        </a:stretch>
      </xdr:blipFill>
      <xdr:spPr>
        <a:xfrm>
          <a:off x="25527000" y="50028856"/>
          <a:ext cx="540004" cy="542671"/>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34"/>
        <a:stretch>
          <a:fillRect/>
        </a:stretch>
      </xdr:blipFill>
      <xdr:spPr>
        <a:xfrm>
          <a:off x="26193750" y="50028856"/>
          <a:ext cx="540004" cy="542671"/>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35"/>
        <a:stretch>
          <a:fillRect/>
        </a:stretch>
      </xdr:blipFill>
      <xdr:spPr>
        <a:xfrm>
          <a:off x="26856436" y="50028856"/>
          <a:ext cx="543814" cy="542671"/>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36"/>
        <a:stretch>
          <a:fillRect/>
        </a:stretch>
      </xdr:blipFill>
      <xdr:spPr>
        <a:xfrm>
          <a:off x="21526500" y="51295173"/>
          <a:ext cx="2667508" cy="253238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37"/>
        <a:stretch>
          <a:fillRect/>
        </a:stretch>
      </xdr:blipFill>
      <xdr:spPr>
        <a:xfrm>
          <a:off x="24860504" y="51295173"/>
          <a:ext cx="2667000" cy="253238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32"/>
        <a:stretch>
          <a:fillRect/>
        </a:stretch>
      </xdr:blipFill>
      <xdr:spPr>
        <a:xfrm>
          <a:off x="21526500" y="54008274"/>
          <a:ext cx="540004" cy="542671"/>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33"/>
        <a:stretch>
          <a:fillRect/>
        </a:stretch>
      </xdr:blipFill>
      <xdr:spPr>
        <a:xfrm>
          <a:off x="22193250" y="54008274"/>
          <a:ext cx="540004" cy="542671"/>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34"/>
        <a:stretch>
          <a:fillRect/>
        </a:stretch>
      </xdr:blipFill>
      <xdr:spPr>
        <a:xfrm>
          <a:off x="22860000" y="54008274"/>
          <a:ext cx="540004" cy="542671"/>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35"/>
        <a:stretch>
          <a:fillRect/>
        </a:stretch>
      </xdr:blipFill>
      <xdr:spPr>
        <a:xfrm>
          <a:off x="23522686" y="54008274"/>
          <a:ext cx="543814" cy="542671"/>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2"/>
        <a:stretch>
          <a:fillRect/>
        </a:stretch>
      </xdr:blipFill>
      <xdr:spPr>
        <a:xfrm>
          <a:off x="24860504" y="54008274"/>
          <a:ext cx="540004" cy="542671"/>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33"/>
        <a:stretch>
          <a:fillRect/>
        </a:stretch>
      </xdr:blipFill>
      <xdr:spPr>
        <a:xfrm>
          <a:off x="25527000" y="54008274"/>
          <a:ext cx="540004" cy="542671"/>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34"/>
        <a:stretch>
          <a:fillRect/>
        </a:stretch>
      </xdr:blipFill>
      <xdr:spPr>
        <a:xfrm>
          <a:off x="26193750" y="54008274"/>
          <a:ext cx="540004" cy="542671"/>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5"/>
        <a:stretch>
          <a:fillRect/>
        </a:stretch>
      </xdr:blipFill>
      <xdr:spPr>
        <a:xfrm>
          <a:off x="26856436" y="54008274"/>
          <a:ext cx="543814" cy="542671"/>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38"/>
        <a:stretch>
          <a:fillRect/>
        </a:stretch>
      </xdr:blipFill>
      <xdr:spPr>
        <a:xfrm>
          <a:off x="21526500" y="64789050"/>
          <a:ext cx="2667508" cy="2540381"/>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39"/>
        <a:stretch>
          <a:fillRect/>
        </a:stretch>
      </xdr:blipFill>
      <xdr:spPr>
        <a:xfrm>
          <a:off x="24860504" y="64789050"/>
          <a:ext cx="2667000" cy="2540381"/>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3"/>
        <a:stretch>
          <a:fillRect/>
        </a:stretch>
      </xdr:blipFill>
      <xdr:spPr>
        <a:xfrm>
          <a:off x="21526500" y="67510152"/>
          <a:ext cx="540004" cy="542671"/>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00000000-0008-0000-1000-00005F000000}"/>
            </a:ext>
          </a:extLst>
        </xdr:cNvPr>
        <xdr:cNvPicPr>
          <a:picLocks noChangeAspect="1"/>
        </xdr:cNvPicPr>
      </xdr:nvPicPr>
      <xdr:blipFill>
        <a:blip xmlns:r="http://schemas.openxmlformats.org/officeDocument/2006/relationships" r:embed="rId40"/>
        <a:stretch>
          <a:fillRect/>
        </a:stretch>
      </xdr:blipFill>
      <xdr:spPr>
        <a:xfrm>
          <a:off x="22193250" y="67510152"/>
          <a:ext cx="540004" cy="542671"/>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41"/>
        <a:stretch>
          <a:fillRect/>
        </a:stretch>
      </xdr:blipFill>
      <xdr:spPr>
        <a:xfrm>
          <a:off x="22860000" y="67510152"/>
          <a:ext cx="540004" cy="542671"/>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23"/>
        <a:stretch>
          <a:fillRect/>
        </a:stretch>
      </xdr:blipFill>
      <xdr:spPr>
        <a:xfrm>
          <a:off x="23522686" y="67510152"/>
          <a:ext cx="543814" cy="542671"/>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3"/>
        <a:stretch>
          <a:fillRect/>
        </a:stretch>
      </xdr:blipFill>
      <xdr:spPr>
        <a:xfrm>
          <a:off x="24860504" y="67510152"/>
          <a:ext cx="540004" cy="542671"/>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40"/>
        <a:stretch>
          <a:fillRect/>
        </a:stretch>
      </xdr:blipFill>
      <xdr:spPr>
        <a:xfrm>
          <a:off x="25527000" y="67510152"/>
          <a:ext cx="540004" cy="542671"/>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00000000-0008-0000-1000-000064000000}"/>
            </a:ext>
          </a:extLst>
        </xdr:cNvPr>
        <xdr:cNvPicPr>
          <a:picLocks noChangeAspect="1"/>
        </xdr:cNvPicPr>
      </xdr:nvPicPr>
      <xdr:blipFill>
        <a:blip xmlns:r="http://schemas.openxmlformats.org/officeDocument/2006/relationships" r:embed="rId41"/>
        <a:stretch>
          <a:fillRect/>
        </a:stretch>
      </xdr:blipFill>
      <xdr:spPr>
        <a:xfrm>
          <a:off x="26193750" y="67510152"/>
          <a:ext cx="540004" cy="542671"/>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00000000-0008-0000-1000-000065000000}"/>
            </a:ext>
          </a:extLst>
        </xdr:cNvPr>
        <xdr:cNvPicPr>
          <a:picLocks noChangeAspect="1"/>
        </xdr:cNvPicPr>
      </xdr:nvPicPr>
      <xdr:blipFill>
        <a:blip xmlns:r="http://schemas.openxmlformats.org/officeDocument/2006/relationships" r:embed="rId23"/>
        <a:stretch>
          <a:fillRect/>
        </a:stretch>
      </xdr:blipFill>
      <xdr:spPr>
        <a:xfrm>
          <a:off x="26856436" y="67510152"/>
          <a:ext cx="543814" cy="542671"/>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42"/>
        <a:stretch>
          <a:fillRect/>
        </a:stretch>
      </xdr:blipFill>
      <xdr:spPr>
        <a:xfrm>
          <a:off x="21526500" y="68776469"/>
          <a:ext cx="2667508" cy="253238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00000000-0008-0000-1000-000067000000}"/>
            </a:ext>
          </a:extLst>
        </xdr:cNvPr>
        <xdr:cNvPicPr>
          <a:picLocks noChangeAspect="1"/>
        </xdr:cNvPicPr>
      </xdr:nvPicPr>
      <xdr:blipFill>
        <a:blip xmlns:r="http://schemas.openxmlformats.org/officeDocument/2006/relationships" r:embed="rId43"/>
        <a:stretch>
          <a:fillRect/>
        </a:stretch>
      </xdr:blipFill>
      <xdr:spPr>
        <a:xfrm>
          <a:off x="24860504" y="68776469"/>
          <a:ext cx="2667000" cy="253238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32"/>
        <a:stretch>
          <a:fillRect/>
        </a:stretch>
      </xdr:blipFill>
      <xdr:spPr>
        <a:xfrm>
          <a:off x="21526500" y="71489570"/>
          <a:ext cx="540004" cy="542671"/>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33"/>
        <a:stretch>
          <a:fillRect/>
        </a:stretch>
      </xdr:blipFill>
      <xdr:spPr>
        <a:xfrm>
          <a:off x="22193250" y="71489570"/>
          <a:ext cx="540004" cy="542671"/>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34"/>
        <a:stretch>
          <a:fillRect/>
        </a:stretch>
      </xdr:blipFill>
      <xdr:spPr>
        <a:xfrm>
          <a:off x="22860000" y="71489570"/>
          <a:ext cx="540004" cy="542671"/>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35"/>
        <a:stretch>
          <a:fillRect/>
        </a:stretch>
      </xdr:blipFill>
      <xdr:spPr>
        <a:xfrm>
          <a:off x="23522686" y="71489570"/>
          <a:ext cx="543814" cy="542671"/>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32"/>
        <a:stretch>
          <a:fillRect/>
        </a:stretch>
      </xdr:blipFill>
      <xdr:spPr>
        <a:xfrm>
          <a:off x="24860504" y="71489570"/>
          <a:ext cx="540004" cy="542671"/>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33"/>
        <a:stretch>
          <a:fillRect/>
        </a:stretch>
      </xdr:blipFill>
      <xdr:spPr>
        <a:xfrm>
          <a:off x="25527000" y="71489570"/>
          <a:ext cx="540004" cy="542671"/>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34"/>
        <a:stretch>
          <a:fillRect/>
        </a:stretch>
      </xdr:blipFill>
      <xdr:spPr>
        <a:xfrm>
          <a:off x="26193750" y="71489570"/>
          <a:ext cx="540004" cy="542671"/>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35"/>
        <a:stretch>
          <a:fillRect/>
        </a:stretch>
      </xdr:blipFill>
      <xdr:spPr>
        <a:xfrm>
          <a:off x="26856436" y="71489570"/>
          <a:ext cx="543814" cy="542671"/>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44"/>
        <a:stretch>
          <a:fillRect/>
        </a:stretch>
      </xdr:blipFill>
      <xdr:spPr>
        <a:xfrm>
          <a:off x="21526500" y="72755887"/>
          <a:ext cx="2667508" cy="253238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45"/>
        <a:stretch>
          <a:fillRect/>
        </a:stretch>
      </xdr:blipFill>
      <xdr:spPr>
        <a:xfrm>
          <a:off x="24860504" y="72755887"/>
          <a:ext cx="2667000" cy="253238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32"/>
        <a:stretch>
          <a:fillRect/>
        </a:stretch>
      </xdr:blipFill>
      <xdr:spPr>
        <a:xfrm>
          <a:off x="21526500" y="75468988"/>
          <a:ext cx="540004" cy="542671"/>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33"/>
        <a:stretch>
          <a:fillRect/>
        </a:stretch>
      </xdr:blipFill>
      <xdr:spPr>
        <a:xfrm>
          <a:off x="22193250" y="75468988"/>
          <a:ext cx="540004" cy="542671"/>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34"/>
        <a:stretch>
          <a:fillRect/>
        </a:stretch>
      </xdr:blipFill>
      <xdr:spPr>
        <a:xfrm>
          <a:off x="22860000" y="75468988"/>
          <a:ext cx="540004" cy="542671"/>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35"/>
        <a:stretch>
          <a:fillRect/>
        </a:stretch>
      </xdr:blipFill>
      <xdr:spPr>
        <a:xfrm>
          <a:off x="23522686" y="75468988"/>
          <a:ext cx="543814" cy="542671"/>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32"/>
        <a:stretch>
          <a:fillRect/>
        </a:stretch>
      </xdr:blipFill>
      <xdr:spPr>
        <a:xfrm>
          <a:off x="24860504" y="75468988"/>
          <a:ext cx="540004" cy="542671"/>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33"/>
        <a:stretch>
          <a:fillRect/>
        </a:stretch>
      </xdr:blipFill>
      <xdr:spPr>
        <a:xfrm>
          <a:off x="25527000" y="75468988"/>
          <a:ext cx="540004" cy="542671"/>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34"/>
        <a:stretch>
          <a:fillRect/>
        </a:stretch>
      </xdr:blipFill>
      <xdr:spPr>
        <a:xfrm>
          <a:off x="26193750" y="75468988"/>
          <a:ext cx="540004" cy="542671"/>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35"/>
        <a:stretch>
          <a:fillRect/>
        </a:stretch>
      </xdr:blipFill>
      <xdr:spPr>
        <a:xfrm>
          <a:off x="26856436" y="75468988"/>
          <a:ext cx="543814" cy="542671"/>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46"/>
        <a:stretch>
          <a:fillRect/>
        </a:stretch>
      </xdr:blipFill>
      <xdr:spPr>
        <a:xfrm>
          <a:off x="21526500" y="85934550"/>
          <a:ext cx="2667508" cy="254812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47"/>
        <a:stretch>
          <a:fillRect/>
        </a:stretch>
      </xdr:blipFill>
      <xdr:spPr>
        <a:xfrm>
          <a:off x="24860504" y="85934550"/>
          <a:ext cx="2667000" cy="254812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3"/>
        <a:stretch>
          <a:fillRect/>
        </a:stretch>
      </xdr:blipFill>
      <xdr:spPr>
        <a:xfrm>
          <a:off x="21526500" y="88663399"/>
          <a:ext cx="540004" cy="542671"/>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4"/>
        <a:stretch>
          <a:fillRect/>
        </a:stretch>
      </xdr:blipFill>
      <xdr:spPr>
        <a:xfrm>
          <a:off x="22193250" y="88663399"/>
          <a:ext cx="540004" cy="542671"/>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5"/>
        <a:stretch>
          <a:fillRect/>
        </a:stretch>
      </xdr:blipFill>
      <xdr:spPr>
        <a:xfrm>
          <a:off x="22860000" y="88663399"/>
          <a:ext cx="540004" cy="542671"/>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23"/>
        <a:stretch>
          <a:fillRect/>
        </a:stretch>
      </xdr:blipFill>
      <xdr:spPr>
        <a:xfrm>
          <a:off x="23522686" y="88663399"/>
          <a:ext cx="543814" cy="542671"/>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3"/>
        <a:stretch>
          <a:fillRect/>
        </a:stretch>
      </xdr:blipFill>
      <xdr:spPr>
        <a:xfrm>
          <a:off x="24860504" y="88663399"/>
          <a:ext cx="540004" cy="542671"/>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4"/>
        <a:stretch>
          <a:fillRect/>
        </a:stretch>
      </xdr:blipFill>
      <xdr:spPr>
        <a:xfrm>
          <a:off x="25527000" y="88663399"/>
          <a:ext cx="540004" cy="542671"/>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5"/>
        <a:stretch>
          <a:fillRect/>
        </a:stretch>
      </xdr:blipFill>
      <xdr:spPr>
        <a:xfrm>
          <a:off x="26193750" y="88663399"/>
          <a:ext cx="540004" cy="542671"/>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6"/>
        <a:stretch>
          <a:fillRect/>
        </a:stretch>
      </xdr:blipFill>
      <xdr:spPr>
        <a:xfrm>
          <a:off x="26856436" y="88663399"/>
          <a:ext cx="543814" cy="542671"/>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48"/>
        <a:stretch>
          <a:fillRect/>
        </a:stretch>
      </xdr:blipFill>
      <xdr:spPr>
        <a:xfrm>
          <a:off x="21526500" y="89929716"/>
          <a:ext cx="2667508" cy="253238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49"/>
        <a:stretch>
          <a:fillRect/>
        </a:stretch>
      </xdr:blipFill>
      <xdr:spPr>
        <a:xfrm>
          <a:off x="24860504" y="89929716"/>
          <a:ext cx="2667000" cy="253238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32"/>
        <a:stretch>
          <a:fillRect/>
        </a:stretch>
      </xdr:blipFill>
      <xdr:spPr>
        <a:xfrm>
          <a:off x="21526500" y="92642817"/>
          <a:ext cx="540004" cy="542671"/>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33"/>
        <a:stretch>
          <a:fillRect/>
        </a:stretch>
      </xdr:blipFill>
      <xdr:spPr>
        <a:xfrm>
          <a:off x="22193250" y="92642817"/>
          <a:ext cx="540004" cy="542671"/>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34"/>
        <a:stretch>
          <a:fillRect/>
        </a:stretch>
      </xdr:blipFill>
      <xdr:spPr>
        <a:xfrm>
          <a:off x="22860000" y="92642817"/>
          <a:ext cx="540004" cy="542671"/>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35"/>
        <a:stretch>
          <a:fillRect/>
        </a:stretch>
      </xdr:blipFill>
      <xdr:spPr>
        <a:xfrm>
          <a:off x="23522686" y="92642817"/>
          <a:ext cx="543814" cy="542671"/>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32"/>
        <a:stretch>
          <a:fillRect/>
        </a:stretch>
      </xdr:blipFill>
      <xdr:spPr>
        <a:xfrm>
          <a:off x="24860504" y="92642817"/>
          <a:ext cx="540004" cy="542671"/>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33"/>
        <a:stretch>
          <a:fillRect/>
        </a:stretch>
      </xdr:blipFill>
      <xdr:spPr>
        <a:xfrm>
          <a:off x="25527000" y="92642817"/>
          <a:ext cx="540004" cy="542671"/>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34"/>
        <a:stretch>
          <a:fillRect/>
        </a:stretch>
      </xdr:blipFill>
      <xdr:spPr>
        <a:xfrm>
          <a:off x="26193750" y="92642817"/>
          <a:ext cx="540004" cy="542671"/>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35"/>
        <a:stretch>
          <a:fillRect/>
        </a:stretch>
      </xdr:blipFill>
      <xdr:spPr>
        <a:xfrm>
          <a:off x="26856436" y="92642817"/>
          <a:ext cx="543814" cy="542671"/>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50"/>
        <a:stretch>
          <a:fillRect/>
        </a:stretch>
      </xdr:blipFill>
      <xdr:spPr>
        <a:xfrm>
          <a:off x="21526500" y="93909134"/>
          <a:ext cx="2667508" cy="253238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51"/>
        <a:stretch>
          <a:fillRect/>
        </a:stretch>
      </xdr:blipFill>
      <xdr:spPr>
        <a:xfrm>
          <a:off x="24860504" y="93909134"/>
          <a:ext cx="2667000" cy="253238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32"/>
        <a:stretch>
          <a:fillRect/>
        </a:stretch>
      </xdr:blipFill>
      <xdr:spPr>
        <a:xfrm>
          <a:off x="21526500" y="96622235"/>
          <a:ext cx="540004" cy="542671"/>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33"/>
        <a:stretch>
          <a:fillRect/>
        </a:stretch>
      </xdr:blipFill>
      <xdr:spPr>
        <a:xfrm>
          <a:off x="22193250" y="96622235"/>
          <a:ext cx="540004" cy="542671"/>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34"/>
        <a:stretch>
          <a:fillRect/>
        </a:stretch>
      </xdr:blipFill>
      <xdr:spPr>
        <a:xfrm>
          <a:off x="22860000" y="96622235"/>
          <a:ext cx="540004" cy="542671"/>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35"/>
        <a:stretch>
          <a:fillRect/>
        </a:stretch>
      </xdr:blipFill>
      <xdr:spPr>
        <a:xfrm>
          <a:off x="23522686" y="96622235"/>
          <a:ext cx="543814" cy="542671"/>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32"/>
        <a:stretch>
          <a:fillRect/>
        </a:stretch>
      </xdr:blipFill>
      <xdr:spPr>
        <a:xfrm>
          <a:off x="24860504" y="96622235"/>
          <a:ext cx="540004" cy="542671"/>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33"/>
        <a:stretch>
          <a:fillRect/>
        </a:stretch>
      </xdr:blipFill>
      <xdr:spPr>
        <a:xfrm>
          <a:off x="25527000" y="96622235"/>
          <a:ext cx="540004" cy="542671"/>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34"/>
        <a:stretch>
          <a:fillRect/>
        </a:stretch>
      </xdr:blipFill>
      <xdr:spPr>
        <a:xfrm>
          <a:off x="26193750" y="96622235"/>
          <a:ext cx="540004" cy="542671"/>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35"/>
        <a:stretch>
          <a:fillRect/>
        </a:stretch>
      </xdr:blipFill>
      <xdr:spPr>
        <a:xfrm>
          <a:off x="26856436" y="96622235"/>
          <a:ext cx="543814" cy="542671"/>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52"/>
        <a:stretch>
          <a:fillRect/>
        </a:stretch>
      </xdr:blipFill>
      <xdr:spPr>
        <a:xfrm>
          <a:off x="21526500" y="107356275"/>
          <a:ext cx="2667508" cy="253949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53"/>
        <a:stretch>
          <a:fillRect/>
        </a:stretch>
      </xdr:blipFill>
      <xdr:spPr>
        <a:xfrm>
          <a:off x="24860504" y="107356275"/>
          <a:ext cx="2667000" cy="253949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54"/>
        <a:stretch>
          <a:fillRect/>
        </a:stretch>
      </xdr:blipFill>
      <xdr:spPr>
        <a:xfrm>
          <a:off x="21526500" y="110076488"/>
          <a:ext cx="540004" cy="542671"/>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55"/>
        <a:stretch>
          <a:fillRect/>
        </a:stretch>
      </xdr:blipFill>
      <xdr:spPr>
        <a:xfrm>
          <a:off x="22193250" y="110076488"/>
          <a:ext cx="540004" cy="542671"/>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56"/>
        <a:stretch>
          <a:fillRect/>
        </a:stretch>
      </xdr:blipFill>
      <xdr:spPr>
        <a:xfrm>
          <a:off x="22860000" y="110076488"/>
          <a:ext cx="540004" cy="542671"/>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57"/>
        <a:stretch>
          <a:fillRect/>
        </a:stretch>
      </xdr:blipFill>
      <xdr:spPr>
        <a:xfrm>
          <a:off x="23522686" y="110076488"/>
          <a:ext cx="543814" cy="542671"/>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54"/>
        <a:stretch>
          <a:fillRect/>
        </a:stretch>
      </xdr:blipFill>
      <xdr:spPr>
        <a:xfrm>
          <a:off x="24860504" y="110076488"/>
          <a:ext cx="540004" cy="542671"/>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55"/>
        <a:stretch>
          <a:fillRect/>
        </a:stretch>
      </xdr:blipFill>
      <xdr:spPr>
        <a:xfrm>
          <a:off x="25527000" y="110076488"/>
          <a:ext cx="540004" cy="542671"/>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56"/>
        <a:stretch>
          <a:fillRect/>
        </a:stretch>
      </xdr:blipFill>
      <xdr:spPr>
        <a:xfrm>
          <a:off x="26193750" y="110076488"/>
          <a:ext cx="540004" cy="542671"/>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57"/>
        <a:stretch>
          <a:fillRect/>
        </a:stretch>
      </xdr:blipFill>
      <xdr:spPr>
        <a:xfrm>
          <a:off x="26856436" y="110076488"/>
          <a:ext cx="543814" cy="542671"/>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58"/>
        <a:stretch>
          <a:fillRect/>
        </a:stretch>
      </xdr:blipFill>
      <xdr:spPr>
        <a:xfrm>
          <a:off x="21526500" y="111342805"/>
          <a:ext cx="2667508" cy="253238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00000000-0008-0000-1000-0000A3000000}"/>
            </a:ext>
          </a:extLst>
        </xdr:cNvPr>
        <xdr:cNvPicPr>
          <a:picLocks noChangeAspect="1"/>
        </xdr:cNvPicPr>
      </xdr:nvPicPr>
      <xdr:blipFill>
        <a:blip xmlns:r="http://schemas.openxmlformats.org/officeDocument/2006/relationships" r:embed="rId59"/>
        <a:stretch>
          <a:fillRect/>
        </a:stretch>
      </xdr:blipFill>
      <xdr:spPr>
        <a:xfrm>
          <a:off x="24860504" y="111342805"/>
          <a:ext cx="2667000" cy="253238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00000000-0008-0000-1000-0000A4000000}"/>
            </a:ext>
          </a:extLst>
        </xdr:cNvPr>
        <xdr:cNvPicPr>
          <a:picLocks noChangeAspect="1"/>
        </xdr:cNvPicPr>
      </xdr:nvPicPr>
      <xdr:blipFill>
        <a:blip xmlns:r="http://schemas.openxmlformats.org/officeDocument/2006/relationships" r:embed="rId32"/>
        <a:stretch>
          <a:fillRect/>
        </a:stretch>
      </xdr:blipFill>
      <xdr:spPr>
        <a:xfrm>
          <a:off x="21526500" y="114055906"/>
          <a:ext cx="540004" cy="542671"/>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00000000-0008-0000-1000-0000A5000000}"/>
            </a:ext>
          </a:extLst>
        </xdr:cNvPr>
        <xdr:cNvPicPr>
          <a:picLocks noChangeAspect="1"/>
        </xdr:cNvPicPr>
      </xdr:nvPicPr>
      <xdr:blipFill>
        <a:blip xmlns:r="http://schemas.openxmlformats.org/officeDocument/2006/relationships" r:embed="rId33"/>
        <a:stretch>
          <a:fillRect/>
        </a:stretch>
      </xdr:blipFill>
      <xdr:spPr>
        <a:xfrm>
          <a:off x="22193250" y="114055906"/>
          <a:ext cx="540004" cy="542671"/>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00000000-0008-0000-1000-0000A6000000}"/>
            </a:ext>
          </a:extLst>
        </xdr:cNvPr>
        <xdr:cNvPicPr>
          <a:picLocks noChangeAspect="1"/>
        </xdr:cNvPicPr>
      </xdr:nvPicPr>
      <xdr:blipFill>
        <a:blip xmlns:r="http://schemas.openxmlformats.org/officeDocument/2006/relationships" r:embed="rId34"/>
        <a:stretch>
          <a:fillRect/>
        </a:stretch>
      </xdr:blipFill>
      <xdr:spPr>
        <a:xfrm>
          <a:off x="22860000" y="114055906"/>
          <a:ext cx="540004" cy="542671"/>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00000000-0008-0000-1000-0000A7000000}"/>
            </a:ext>
          </a:extLst>
        </xdr:cNvPr>
        <xdr:cNvPicPr>
          <a:picLocks noChangeAspect="1"/>
        </xdr:cNvPicPr>
      </xdr:nvPicPr>
      <xdr:blipFill>
        <a:blip xmlns:r="http://schemas.openxmlformats.org/officeDocument/2006/relationships" r:embed="rId35"/>
        <a:stretch>
          <a:fillRect/>
        </a:stretch>
      </xdr:blipFill>
      <xdr:spPr>
        <a:xfrm>
          <a:off x="23522686" y="114055906"/>
          <a:ext cx="543814" cy="542671"/>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00000000-0008-0000-1000-0000A8000000}"/>
            </a:ext>
          </a:extLst>
        </xdr:cNvPr>
        <xdr:cNvPicPr>
          <a:picLocks noChangeAspect="1"/>
        </xdr:cNvPicPr>
      </xdr:nvPicPr>
      <xdr:blipFill>
        <a:blip xmlns:r="http://schemas.openxmlformats.org/officeDocument/2006/relationships" r:embed="rId32"/>
        <a:stretch>
          <a:fillRect/>
        </a:stretch>
      </xdr:blipFill>
      <xdr:spPr>
        <a:xfrm>
          <a:off x="24860504" y="114055906"/>
          <a:ext cx="540004" cy="542671"/>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00000000-0008-0000-1000-0000A9000000}"/>
            </a:ext>
          </a:extLst>
        </xdr:cNvPr>
        <xdr:cNvPicPr>
          <a:picLocks noChangeAspect="1"/>
        </xdr:cNvPicPr>
      </xdr:nvPicPr>
      <xdr:blipFill>
        <a:blip xmlns:r="http://schemas.openxmlformats.org/officeDocument/2006/relationships" r:embed="rId33"/>
        <a:stretch>
          <a:fillRect/>
        </a:stretch>
      </xdr:blipFill>
      <xdr:spPr>
        <a:xfrm>
          <a:off x="25527000" y="114055906"/>
          <a:ext cx="540004" cy="542671"/>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00000000-0008-0000-1000-0000AA000000}"/>
            </a:ext>
          </a:extLst>
        </xdr:cNvPr>
        <xdr:cNvPicPr>
          <a:picLocks noChangeAspect="1"/>
        </xdr:cNvPicPr>
      </xdr:nvPicPr>
      <xdr:blipFill>
        <a:blip xmlns:r="http://schemas.openxmlformats.org/officeDocument/2006/relationships" r:embed="rId34"/>
        <a:stretch>
          <a:fillRect/>
        </a:stretch>
      </xdr:blipFill>
      <xdr:spPr>
        <a:xfrm>
          <a:off x="26193750" y="114055906"/>
          <a:ext cx="540004" cy="542671"/>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00000000-0008-0000-1000-0000AB000000}"/>
            </a:ext>
          </a:extLst>
        </xdr:cNvPr>
        <xdr:cNvPicPr>
          <a:picLocks noChangeAspect="1"/>
        </xdr:cNvPicPr>
      </xdr:nvPicPr>
      <xdr:blipFill>
        <a:blip xmlns:r="http://schemas.openxmlformats.org/officeDocument/2006/relationships" r:embed="rId35"/>
        <a:stretch>
          <a:fillRect/>
        </a:stretch>
      </xdr:blipFill>
      <xdr:spPr>
        <a:xfrm>
          <a:off x="26856436" y="114055906"/>
          <a:ext cx="543814" cy="542671"/>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00000000-0008-0000-1000-0000AC000000}"/>
            </a:ext>
          </a:extLst>
        </xdr:cNvPr>
        <xdr:cNvPicPr>
          <a:picLocks noChangeAspect="1"/>
        </xdr:cNvPicPr>
      </xdr:nvPicPr>
      <xdr:blipFill>
        <a:blip xmlns:r="http://schemas.openxmlformats.org/officeDocument/2006/relationships" r:embed="rId60"/>
        <a:stretch>
          <a:fillRect/>
        </a:stretch>
      </xdr:blipFill>
      <xdr:spPr>
        <a:xfrm>
          <a:off x="21526500" y="115322223"/>
          <a:ext cx="2667508" cy="253238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00000000-0008-0000-1000-0000AD000000}"/>
            </a:ext>
          </a:extLst>
        </xdr:cNvPr>
        <xdr:cNvPicPr>
          <a:picLocks noChangeAspect="1"/>
        </xdr:cNvPicPr>
      </xdr:nvPicPr>
      <xdr:blipFill>
        <a:blip xmlns:r="http://schemas.openxmlformats.org/officeDocument/2006/relationships" r:embed="rId61"/>
        <a:stretch>
          <a:fillRect/>
        </a:stretch>
      </xdr:blipFill>
      <xdr:spPr>
        <a:xfrm>
          <a:off x="24860504" y="115322223"/>
          <a:ext cx="2667000" cy="253238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00000000-0008-0000-1000-0000AE000000}"/>
            </a:ext>
          </a:extLst>
        </xdr:cNvPr>
        <xdr:cNvPicPr>
          <a:picLocks noChangeAspect="1"/>
        </xdr:cNvPicPr>
      </xdr:nvPicPr>
      <xdr:blipFill>
        <a:blip xmlns:r="http://schemas.openxmlformats.org/officeDocument/2006/relationships" r:embed="rId32"/>
        <a:stretch>
          <a:fillRect/>
        </a:stretch>
      </xdr:blipFill>
      <xdr:spPr>
        <a:xfrm>
          <a:off x="21526500" y="118035324"/>
          <a:ext cx="540004" cy="542671"/>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00000000-0008-0000-1000-0000AF000000}"/>
            </a:ext>
          </a:extLst>
        </xdr:cNvPr>
        <xdr:cNvPicPr>
          <a:picLocks noChangeAspect="1"/>
        </xdr:cNvPicPr>
      </xdr:nvPicPr>
      <xdr:blipFill>
        <a:blip xmlns:r="http://schemas.openxmlformats.org/officeDocument/2006/relationships" r:embed="rId33"/>
        <a:stretch>
          <a:fillRect/>
        </a:stretch>
      </xdr:blipFill>
      <xdr:spPr>
        <a:xfrm>
          <a:off x="22193250" y="118035324"/>
          <a:ext cx="540004" cy="542671"/>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00000000-0008-0000-1000-0000B0000000}"/>
            </a:ext>
          </a:extLst>
        </xdr:cNvPr>
        <xdr:cNvPicPr>
          <a:picLocks noChangeAspect="1"/>
        </xdr:cNvPicPr>
      </xdr:nvPicPr>
      <xdr:blipFill>
        <a:blip xmlns:r="http://schemas.openxmlformats.org/officeDocument/2006/relationships" r:embed="rId34"/>
        <a:stretch>
          <a:fillRect/>
        </a:stretch>
      </xdr:blipFill>
      <xdr:spPr>
        <a:xfrm>
          <a:off x="22860000" y="118035324"/>
          <a:ext cx="540004" cy="542671"/>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00000000-0008-0000-1000-0000B1000000}"/>
            </a:ext>
          </a:extLst>
        </xdr:cNvPr>
        <xdr:cNvPicPr>
          <a:picLocks noChangeAspect="1"/>
        </xdr:cNvPicPr>
      </xdr:nvPicPr>
      <xdr:blipFill>
        <a:blip xmlns:r="http://schemas.openxmlformats.org/officeDocument/2006/relationships" r:embed="rId35"/>
        <a:stretch>
          <a:fillRect/>
        </a:stretch>
      </xdr:blipFill>
      <xdr:spPr>
        <a:xfrm>
          <a:off x="23522686" y="118035324"/>
          <a:ext cx="543814" cy="542671"/>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00000000-0008-0000-1000-0000B2000000}"/>
            </a:ext>
          </a:extLst>
        </xdr:cNvPr>
        <xdr:cNvPicPr>
          <a:picLocks noChangeAspect="1"/>
        </xdr:cNvPicPr>
      </xdr:nvPicPr>
      <xdr:blipFill>
        <a:blip xmlns:r="http://schemas.openxmlformats.org/officeDocument/2006/relationships" r:embed="rId32"/>
        <a:stretch>
          <a:fillRect/>
        </a:stretch>
      </xdr:blipFill>
      <xdr:spPr>
        <a:xfrm>
          <a:off x="24860504" y="118035324"/>
          <a:ext cx="540004" cy="542671"/>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00000000-0008-0000-1000-0000B3000000}"/>
            </a:ext>
          </a:extLst>
        </xdr:cNvPr>
        <xdr:cNvPicPr>
          <a:picLocks noChangeAspect="1"/>
        </xdr:cNvPicPr>
      </xdr:nvPicPr>
      <xdr:blipFill>
        <a:blip xmlns:r="http://schemas.openxmlformats.org/officeDocument/2006/relationships" r:embed="rId33"/>
        <a:stretch>
          <a:fillRect/>
        </a:stretch>
      </xdr:blipFill>
      <xdr:spPr>
        <a:xfrm>
          <a:off x="25527000" y="118035324"/>
          <a:ext cx="540004" cy="542671"/>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00000000-0008-0000-1000-0000B4000000}"/>
            </a:ext>
          </a:extLst>
        </xdr:cNvPr>
        <xdr:cNvPicPr>
          <a:picLocks noChangeAspect="1"/>
        </xdr:cNvPicPr>
      </xdr:nvPicPr>
      <xdr:blipFill>
        <a:blip xmlns:r="http://schemas.openxmlformats.org/officeDocument/2006/relationships" r:embed="rId34"/>
        <a:stretch>
          <a:fillRect/>
        </a:stretch>
      </xdr:blipFill>
      <xdr:spPr>
        <a:xfrm>
          <a:off x="26193750" y="118035324"/>
          <a:ext cx="540004" cy="542671"/>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00000000-0008-0000-1000-0000B5000000}"/>
            </a:ext>
          </a:extLst>
        </xdr:cNvPr>
        <xdr:cNvPicPr>
          <a:picLocks noChangeAspect="1"/>
        </xdr:cNvPicPr>
      </xdr:nvPicPr>
      <xdr:blipFill>
        <a:blip xmlns:r="http://schemas.openxmlformats.org/officeDocument/2006/relationships" r:embed="rId35"/>
        <a:stretch>
          <a:fillRect/>
        </a:stretch>
      </xdr:blipFill>
      <xdr:spPr>
        <a:xfrm>
          <a:off x="26856436" y="118035324"/>
          <a:ext cx="543814" cy="542671"/>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00000000-0008-0000-1000-0000B6000000}"/>
            </a:ext>
          </a:extLst>
        </xdr:cNvPr>
        <xdr:cNvPicPr>
          <a:picLocks noChangeAspect="1"/>
        </xdr:cNvPicPr>
      </xdr:nvPicPr>
      <xdr:blipFill>
        <a:blip xmlns:r="http://schemas.openxmlformats.org/officeDocument/2006/relationships" r:embed="rId62"/>
        <a:stretch>
          <a:fillRect/>
        </a:stretch>
      </xdr:blipFill>
      <xdr:spPr>
        <a:xfrm>
          <a:off x="21526500" y="128635125"/>
          <a:ext cx="2667508" cy="253949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00000000-0008-0000-1000-0000B7000000}"/>
            </a:ext>
          </a:extLst>
        </xdr:cNvPr>
        <xdr:cNvPicPr>
          <a:picLocks noChangeAspect="1"/>
        </xdr:cNvPicPr>
      </xdr:nvPicPr>
      <xdr:blipFill>
        <a:blip xmlns:r="http://schemas.openxmlformats.org/officeDocument/2006/relationships" r:embed="rId63"/>
        <a:stretch>
          <a:fillRect/>
        </a:stretch>
      </xdr:blipFill>
      <xdr:spPr>
        <a:xfrm>
          <a:off x="24860504" y="128635125"/>
          <a:ext cx="2667000" cy="253949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00000000-0008-0000-1000-0000B8000000}"/>
            </a:ext>
          </a:extLst>
        </xdr:cNvPr>
        <xdr:cNvPicPr>
          <a:picLocks noChangeAspect="1"/>
        </xdr:cNvPicPr>
      </xdr:nvPicPr>
      <xdr:blipFill>
        <a:blip xmlns:r="http://schemas.openxmlformats.org/officeDocument/2006/relationships" r:embed="rId3"/>
        <a:stretch>
          <a:fillRect/>
        </a:stretch>
      </xdr:blipFill>
      <xdr:spPr>
        <a:xfrm>
          <a:off x="21526500" y="131355338"/>
          <a:ext cx="540004" cy="542671"/>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00000000-0008-0000-1000-0000B9000000}"/>
            </a:ext>
          </a:extLst>
        </xdr:cNvPr>
        <xdr:cNvPicPr>
          <a:picLocks noChangeAspect="1"/>
        </xdr:cNvPicPr>
      </xdr:nvPicPr>
      <xdr:blipFill>
        <a:blip xmlns:r="http://schemas.openxmlformats.org/officeDocument/2006/relationships" r:embed="rId40"/>
        <a:stretch>
          <a:fillRect/>
        </a:stretch>
      </xdr:blipFill>
      <xdr:spPr>
        <a:xfrm>
          <a:off x="22193250" y="131355338"/>
          <a:ext cx="540004" cy="542671"/>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00000000-0008-0000-1000-0000BA000000}"/>
            </a:ext>
          </a:extLst>
        </xdr:cNvPr>
        <xdr:cNvPicPr>
          <a:picLocks noChangeAspect="1"/>
        </xdr:cNvPicPr>
      </xdr:nvPicPr>
      <xdr:blipFill>
        <a:blip xmlns:r="http://schemas.openxmlformats.org/officeDocument/2006/relationships" r:embed="rId41"/>
        <a:stretch>
          <a:fillRect/>
        </a:stretch>
      </xdr:blipFill>
      <xdr:spPr>
        <a:xfrm>
          <a:off x="22860000" y="131355338"/>
          <a:ext cx="540004" cy="542671"/>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00000000-0008-0000-1000-0000BB000000}"/>
            </a:ext>
          </a:extLst>
        </xdr:cNvPr>
        <xdr:cNvPicPr>
          <a:picLocks noChangeAspect="1"/>
        </xdr:cNvPicPr>
      </xdr:nvPicPr>
      <xdr:blipFill>
        <a:blip xmlns:r="http://schemas.openxmlformats.org/officeDocument/2006/relationships" r:embed="rId6"/>
        <a:stretch>
          <a:fillRect/>
        </a:stretch>
      </xdr:blipFill>
      <xdr:spPr>
        <a:xfrm>
          <a:off x="23522686" y="131355338"/>
          <a:ext cx="543814" cy="542671"/>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00000000-0008-0000-1000-0000BC000000}"/>
            </a:ext>
          </a:extLst>
        </xdr:cNvPr>
        <xdr:cNvPicPr>
          <a:picLocks noChangeAspect="1"/>
        </xdr:cNvPicPr>
      </xdr:nvPicPr>
      <xdr:blipFill>
        <a:blip xmlns:r="http://schemas.openxmlformats.org/officeDocument/2006/relationships" r:embed="rId3"/>
        <a:stretch>
          <a:fillRect/>
        </a:stretch>
      </xdr:blipFill>
      <xdr:spPr>
        <a:xfrm>
          <a:off x="24860504" y="131355338"/>
          <a:ext cx="540004" cy="542671"/>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00000000-0008-0000-1000-0000BD000000}"/>
            </a:ext>
          </a:extLst>
        </xdr:cNvPr>
        <xdr:cNvPicPr>
          <a:picLocks noChangeAspect="1"/>
        </xdr:cNvPicPr>
      </xdr:nvPicPr>
      <xdr:blipFill>
        <a:blip xmlns:r="http://schemas.openxmlformats.org/officeDocument/2006/relationships" r:embed="rId40"/>
        <a:stretch>
          <a:fillRect/>
        </a:stretch>
      </xdr:blipFill>
      <xdr:spPr>
        <a:xfrm>
          <a:off x="25527000" y="131355338"/>
          <a:ext cx="540004" cy="542671"/>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00000000-0008-0000-1000-0000BE000000}"/>
            </a:ext>
          </a:extLst>
        </xdr:cNvPr>
        <xdr:cNvPicPr>
          <a:picLocks noChangeAspect="1"/>
        </xdr:cNvPicPr>
      </xdr:nvPicPr>
      <xdr:blipFill>
        <a:blip xmlns:r="http://schemas.openxmlformats.org/officeDocument/2006/relationships" r:embed="rId41"/>
        <a:stretch>
          <a:fillRect/>
        </a:stretch>
      </xdr:blipFill>
      <xdr:spPr>
        <a:xfrm>
          <a:off x="26193750" y="131355338"/>
          <a:ext cx="540004" cy="542671"/>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00000000-0008-0000-1000-0000BF000000}"/>
            </a:ext>
          </a:extLst>
        </xdr:cNvPr>
        <xdr:cNvPicPr>
          <a:picLocks noChangeAspect="1"/>
        </xdr:cNvPicPr>
      </xdr:nvPicPr>
      <xdr:blipFill>
        <a:blip xmlns:r="http://schemas.openxmlformats.org/officeDocument/2006/relationships" r:embed="rId6"/>
        <a:stretch>
          <a:fillRect/>
        </a:stretch>
      </xdr:blipFill>
      <xdr:spPr>
        <a:xfrm>
          <a:off x="26856436" y="131355338"/>
          <a:ext cx="543814" cy="542671"/>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00000000-0008-0000-1000-0000C0000000}"/>
            </a:ext>
          </a:extLst>
        </xdr:cNvPr>
        <xdr:cNvPicPr>
          <a:picLocks noChangeAspect="1"/>
        </xdr:cNvPicPr>
      </xdr:nvPicPr>
      <xdr:blipFill>
        <a:blip xmlns:r="http://schemas.openxmlformats.org/officeDocument/2006/relationships" r:embed="rId64"/>
        <a:stretch>
          <a:fillRect/>
        </a:stretch>
      </xdr:blipFill>
      <xdr:spPr>
        <a:xfrm>
          <a:off x="21526500" y="132621655"/>
          <a:ext cx="2667508" cy="253238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00000000-0008-0000-1000-0000C1000000}"/>
            </a:ext>
          </a:extLst>
        </xdr:cNvPr>
        <xdr:cNvPicPr>
          <a:picLocks noChangeAspect="1"/>
        </xdr:cNvPicPr>
      </xdr:nvPicPr>
      <xdr:blipFill>
        <a:blip xmlns:r="http://schemas.openxmlformats.org/officeDocument/2006/relationships" r:embed="rId65"/>
        <a:stretch>
          <a:fillRect/>
        </a:stretch>
      </xdr:blipFill>
      <xdr:spPr>
        <a:xfrm>
          <a:off x="24860504" y="132621655"/>
          <a:ext cx="2667000" cy="253238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00000000-0008-0000-1000-0000C2000000}"/>
            </a:ext>
          </a:extLst>
        </xdr:cNvPr>
        <xdr:cNvPicPr>
          <a:picLocks noChangeAspect="1"/>
        </xdr:cNvPicPr>
      </xdr:nvPicPr>
      <xdr:blipFill>
        <a:blip xmlns:r="http://schemas.openxmlformats.org/officeDocument/2006/relationships" r:embed="rId32"/>
        <a:stretch>
          <a:fillRect/>
        </a:stretch>
      </xdr:blipFill>
      <xdr:spPr>
        <a:xfrm>
          <a:off x="21526500" y="135334756"/>
          <a:ext cx="540004" cy="542671"/>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00000000-0008-0000-1000-0000C3000000}"/>
            </a:ext>
          </a:extLst>
        </xdr:cNvPr>
        <xdr:cNvPicPr>
          <a:picLocks noChangeAspect="1"/>
        </xdr:cNvPicPr>
      </xdr:nvPicPr>
      <xdr:blipFill>
        <a:blip xmlns:r="http://schemas.openxmlformats.org/officeDocument/2006/relationships" r:embed="rId33"/>
        <a:stretch>
          <a:fillRect/>
        </a:stretch>
      </xdr:blipFill>
      <xdr:spPr>
        <a:xfrm>
          <a:off x="22193250" y="135334756"/>
          <a:ext cx="540004" cy="542671"/>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00000000-0008-0000-1000-0000C4000000}"/>
            </a:ext>
          </a:extLst>
        </xdr:cNvPr>
        <xdr:cNvPicPr>
          <a:picLocks noChangeAspect="1"/>
        </xdr:cNvPicPr>
      </xdr:nvPicPr>
      <xdr:blipFill>
        <a:blip xmlns:r="http://schemas.openxmlformats.org/officeDocument/2006/relationships" r:embed="rId34"/>
        <a:stretch>
          <a:fillRect/>
        </a:stretch>
      </xdr:blipFill>
      <xdr:spPr>
        <a:xfrm>
          <a:off x="22860000" y="135334756"/>
          <a:ext cx="540004" cy="542671"/>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00000000-0008-0000-1000-0000C5000000}"/>
            </a:ext>
          </a:extLst>
        </xdr:cNvPr>
        <xdr:cNvPicPr>
          <a:picLocks noChangeAspect="1"/>
        </xdr:cNvPicPr>
      </xdr:nvPicPr>
      <xdr:blipFill>
        <a:blip xmlns:r="http://schemas.openxmlformats.org/officeDocument/2006/relationships" r:embed="rId35"/>
        <a:stretch>
          <a:fillRect/>
        </a:stretch>
      </xdr:blipFill>
      <xdr:spPr>
        <a:xfrm>
          <a:off x="23522686" y="135334756"/>
          <a:ext cx="543814" cy="542671"/>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00000000-0008-0000-1000-0000C6000000}"/>
            </a:ext>
          </a:extLst>
        </xdr:cNvPr>
        <xdr:cNvPicPr>
          <a:picLocks noChangeAspect="1"/>
        </xdr:cNvPicPr>
      </xdr:nvPicPr>
      <xdr:blipFill>
        <a:blip xmlns:r="http://schemas.openxmlformats.org/officeDocument/2006/relationships" r:embed="rId32"/>
        <a:stretch>
          <a:fillRect/>
        </a:stretch>
      </xdr:blipFill>
      <xdr:spPr>
        <a:xfrm>
          <a:off x="24860504" y="135334756"/>
          <a:ext cx="540004" cy="542671"/>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00000000-0008-0000-1000-0000C7000000}"/>
            </a:ext>
          </a:extLst>
        </xdr:cNvPr>
        <xdr:cNvPicPr>
          <a:picLocks noChangeAspect="1"/>
        </xdr:cNvPicPr>
      </xdr:nvPicPr>
      <xdr:blipFill>
        <a:blip xmlns:r="http://schemas.openxmlformats.org/officeDocument/2006/relationships" r:embed="rId33"/>
        <a:stretch>
          <a:fillRect/>
        </a:stretch>
      </xdr:blipFill>
      <xdr:spPr>
        <a:xfrm>
          <a:off x="25527000" y="135334756"/>
          <a:ext cx="540004" cy="542671"/>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00000000-0008-0000-1000-0000C8000000}"/>
            </a:ext>
          </a:extLst>
        </xdr:cNvPr>
        <xdr:cNvPicPr>
          <a:picLocks noChangeAspect="1"/>
        </xdr:cNvPicPr>
      </xdr:nvPicPr>
      <xdr:blipFill>
        <a:blip xmlns:r="http://schemas.openxmlformats.org/officeDocument/2006/relationships" r:embed="rId34"/>
        <a:stretch>
          <a:fillRect/>
        </a:stretch>
      </xdr:blipFill>
      <xdr:spPr>
        <a:xfrm>
          <a:off x="26193750" y="135334756"/>
          <a:ext cx="540004" cy="542671"/>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00000000-0008-0000-1000-0000C9000000}"/>
            </a:ext>
          </a:extLst>
        </xdr:cNvPr>
        <xdr:cNvPicPr>
          <a:picLocks noChangeAspect="1"/>
        </xdr:cNvPicPr>
      </xdr:nvPicPr>
      <xdr:blipFill>
        <a:blip xmlns:r="http://schemas.openxmlformats.org/officeDocument/2006/relationships" r:embed="rId35"/>
        <a:stretch>
          <a:fillRect/>
        </a:stretch>
      </xdr:blipFill>
      <xdr:spPr>
        <a:xfrm>
          <a:off x="26856436" y="135334756"/>
          <a:ext cx="543814" cy="542671"/>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00000000-0008-0000-1000-0000CA000000}"/>
            </a:ext>
          </a:extLst>
        </xdr:cNvPr>
        <xdr:cNvPicPr>
          <a:picLocks noChangeAspect="1"/>
        </xdr:cNvPicPr>
      </xdr:nvPicPr>
      <xdr:blipFill>
        <a:blip xmlns:r="http://schemas.openxmlformats.org/officeDocument/2006/relationships" r:embed="rId66"/>
        <a:stretch>
          <a:fillRect/>
        </a:stretch>
      </xdr:blipFill>
      <xdr:spPr>
        <a:xfrm>
          <a:off x="21526500" y="136601073"/>
          <a:ext cx="2667508" cy="253238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00000000-0008-0000-1000-0000CB000000}"/>
            </a:ext>
          </a:extLst>
        </xdr:cNvPr>
        <xdr:cNvPicPr>
          <a:picLocks noChangeAspect="1"/>
        </xdr:cNvPicPr>
      </xdr:nvPicPr>
      <xdr:blipFill>
        <a:blip xmlns:r="http://schemas.openxmlformats.org/officeDocument/2006/relationships" r:embed="rId67"/>
        <a:stretch>
          <a:fillRect/>
        </a:stretch>
      </xdr:blipFill>
      <xdr:spPr>
        <a:xfrm>
          <a:off x="24860504" y="136601073"/>
          <a:ext cx="2667000" cy="253238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000000-0008-0000-1000-0000CC000000}"/>
            </a:ext>
          </a:extLst>
        </xdr:cNvPr>
        <xdr:cNvPicPr>
          <a:picLocks noChangeAspect="1"/>
        </xdr:cNvPicPr>
      </xdr:nvPicPr>
      <xdr:blipFill>
        <a:blip xmlns:r="http://schemas.openxmlformats.org/officeDocument/2006/relationships" r:embed="rId32"/>
        <a:stretch>
          <a:fillRect/>
        </a:stretch>
      </xdr:blipFill>
      <xdr:spPr>
        <a:xfrm>
          <a:off x="21526500" y="139314174"/>
          <a:ext cx="540004" cy="542671"/>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00000000-0008-0000-1000-0000CD000000}"/>
            </a:ext>
          </a:extLst>
        </xdr:cNvPr>
        <xdr:cNvPicPr>
          <a:picLocks noChangeAspect="1"/>
        </xdr:cNvPicPr>
      </xdr:nvPicPr>
      <xdr:blipFill>
        <a:blip xmlns:r="http://schemas.openxmlformats.org/officeDocument/2006/relationships" r:embed="rId33"/>
        <a:stretch>
          <a:fillRect/>
        </a:stretch>
      </xdr:blipFill>
      <xdr:spPr>
        <a:xfrm>
          <a:off x="22193250" y="139314174"/>
          <a:ext cx="540004" cy="542671"/>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00000000-0008-0000-1000-0000CE000000}"/>
            </a:ext>
          </a:extLst>
        </xdr:cNvPr>
        <xdr:cNvPicPr>
          <a:picLocks noChangeAspect="1"/>
        </xdr:cNvPicPr>
      </xdr:nvPicPr>
      <xdr:blipFill>
        <a:blip xmlns:r="http://schemas.openxmlformats.org/officeDocument/2006/relationships" r:embed="rId34"/>
        <a:stretch>
          <a:fillRect/>
        </a:stretch>
      </xdr:blipFill>
      <xdr:spPr>
        <a:xfrm>
          <a:off x="22860000" y="139314174"/>
          <a:ext cx="540004" cy="542671"/>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00000000-0008-0000-1000-0000CF000000}"/>
            </a:ext>
          </a:extLst>
        </xdr:cNvPr>
        <xdr:cNvPicPr>
          <a:picLocks noChangeAspect="1"/>
        </xdr:cNvPicPr>
      </xdr:nvPicPr>
      <xdr:blipFill>
        <a:blip xmlns:r="http://schemas.openxmlformats.org/officeDocument/2006/relationships" r:embed="rId68"/>
        <a:stretch>
          <a:fillRect/>
        </a:stretch>
      </xdr:blipFill>
      <xdr:spPr>
        <a:xfrm>
          <a:off x="23522686" y="139314174"/>
          <a:ext cx="543814" cy="542671"/>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00000000-0008-0000-1000-0000D0000000}"/>
            </a:ext>
          </a:extLst>
        </xdr:cNvPr>
        <xdr:cNvPicPr>
          <a:picLocks noChangeAspect="1"/>
        </xdr:cNvPicPr>
      </xdr:nvPicPr>
      <xdr:blipFill>
        <a:blip xmlns:r="http://schemas.openxmlformats.org/officeDocument/2006/relationships" r:embed="rId32"/>
        <a:stretch>
          <a:fillRect/>
        </a:stretch>
      </xdr:blipFill>
      <xdr:spPr>
        <a:xfrm>
          <a:off x="24860504" y="139314174"/>
          <a:ext cx="540004" cy="542671"/>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00000000-0008-0000-1000-0000D1000000}"/>
            </a:ext>
          </a:extLst>
        </xdr:cNvPr>
        <xdr:cNvPicPr>
          <a:picLocks noChangeAspect="1"/>
        </xdr:cNvPicPr>
      </xdr:nvPicPr>
      <xdr:blipFill>
        <a:blip xmlns:r="http://schemas.openxmlformats.org/officeDocument/2006/relationships" r:embed="rId33"/>
        <a:stretch>
          <a:fillRect/>
        </a:stretch>
      </xdr:blipFill>
      <xdr:spPr>
        <a:xfrm>
          <a:off x="25527000" y="139314174"/>
          <a:ext cx="540004" cy="542671"/>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00000000-0008-0000-1000-0000D2000000}"/>
            </a:ext>
          </a:extLst>
        </xdr:cNvPr>
        <xdr:cNvPicPr>
          <a:picLocks noChangeAspect="1"/>
        </xdr:cNvPicPr>
      </xdr:nvPicPr>
      <xdr:blipFill>
        <a:blip xmlns:r="http://schemas.openxmlformats.org/officeDocument/2006/relationships" r:embed="rId34"/>
        <a:stretch>
          <a:fillRect/>
        </a:stretch>
      </xdr:blipFill>
      <xdr:spPr>
        <a:xfrm>
          <a:off x="26193750" y="139314174"/>
          <a:ext cx="540004" cy="542671"/>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00000000-0008-0000-1000-0000D3000000}"/>
            </a:ext>
          </a:extLst>
        </xdr:cNvPr>
        <xdr:cNvPicPr>
          <a:picLocks noChangeAspect="1"/>
        </xdr:cNvPicPr>
      </xdr:nvPicPr>
      <xdr:blipFill>
        <a:blip xmlns:r="http://schemas.openxmlformats.org/officeDocument/2006/relationships" r:embed="rId68"/>
        <a:stretch>
          <a:fillRect/>
        </a:stretch>
      </xdr:blipFill>
      <xdr:spPr>
        <a:xfrm>
          <a:off x="26856436" y="139314174"/>
          <a:ext cx="543814" cy="542671"/>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119743</xdr:rowOff>
    </xdr:to>
    <xdr:pic>
      <xdr:nvPicPr>
        <xdr:cNvPr id="212" name="Image 211">
          <a:extLst>
            <a:ext uri="{FF2B5EF4-FFF2-40B4-BE49-F238E27FC236}">
              <a16:creationId xmlns:a16="http://schemas.microsoft.com/office/drawing/2014/main" id="{00000000-0008-0000-1000-0000D4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291211</xdr:colOff>
      <xdr:row>64</xdr:row>
      <xdr:rowOff>186436</xdr:rowOff>
    </xdr:to>
    <xdr:pic>
      <xdr:nvPicPr>
        <xdr:cNvPr id="29" name="Tx_emetteur_metropole_M" descr="Inserted picture RelID:1">
          <a:extLst>
            <a:ext uri="{FF2B5EF4-FFF2-40B4-BE49-F238E27FC236}">
              <a16:creationId xmlns:a16="http://schemas.microsoft.com/office/drawing/2014/main" id="{00000000-0008-0000-1100-00001D000000}"/>
            </a:ext>
          </a:extLst>
        </xdr:cNvPr>
        <xdr:cNvPicPr>
          <a:picLocks/>
        </xdr:cNvPicPr>
      </xdr:nvPicPr>
      <xdr:blipFill>
        <a:blip xmlns:r="http://schemas.openxmlformats.org/officeDocument/2006/relationships" r:embed="rId10"/>
        <a:stretch>
          <a:fillRect/>
        </a:stretch>
      </xdr:blipFill>
      <xdr:spPr>
        <a:xfrm>
          <a:off x="238125" y="1012825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30" name="Tx_emetteur_guyane_M" descr="Inserted picture RelID:3">
          <a:extLst>
            <a:ext uri="{FF2B5EF4-FFF2-40B4-BE49-F238E27FC236}">
              <a16:creationId xmlns:a16="http://schemas.microsoft.com/office/drawing/2014/main" id="{00000000-0008-0000-1100-00001E000000}"/>
            </a:ext>
          </a:extLst>
        </xdr:cNvPr>
        <xdr:cNvPicPr>
          <a:picLocks/>
        </xdr:cNvPicPr>
      </xdr:nvPicPr>
      <xdr:blipFill>
        <a:blip xmlns:r="http://schemas.openxmlformats.org/officeDocument/2006/relationships" r:embed="rId11"/>
        <a:stretch>
          <a:fillRect/>
        </a:stretch>
      </xdr:blipFill>
      <xdr:spPr>
        <a:xfrm>
          <a:off x="238125" y="12680950"/>
          <a:ext cx="540004" cy="543433"/>
        </a:xfrm>
        <a:prstGeom prst="rect">
          <a:avLst/>
        </a:prstGeom>
      </xdr:spPr>
    </xdr:pic>
    <xdr:clientData/>
  </xdr:twoCellAnchor>
  <xdr:twoCellAnchor>
    <xdr:from>
      <xdr:col>1</xdr:col>
      <xdr:colOff>546100</xdr:colOff>
      <xdr:row>65</xdr:row>
      <xdr:rowOff>12700</xdr:rowOff>
    </xdr:from>
    <xdr:to>
      <xdr:col>2</xdr:col>
      <xdr:colOff>314579</xdr:colOff>
      <xdr:row>67</xdr:row>
      <xdr:rowOff>175133</xdr:rowOff>
    </xdr:to>
    <xdr:pic>
      <xdr:nvPicPr>
        <xdr:cNvPr id="31" name="Tx_emetteur_guadeloupe_M" descr="Inserted picture RelID:4">
          <a:extLst>
            <a:ext uri="{FF2B5EF4-FFF2-40B4-BE49-F238E27FC236}">
              <a16:creationId xmlns:a16="http://schemas.microsoft.com/office/drawing/2014/main" id="{00000000-0008-0000-1100-00001F000000}"/>
            </a:ext>
          </a:extLst>
        </xdr:cNvPr>
        <xdr:cNvPicPr>
          <a:picLocks/>
        </xdr:cNvPicPr>
      </xdr:nvPicPr>
      <xdr:blipFill>
        <a:blip xmlns:r="http://schemas.openxmlformats.org/officeDocument/2006/relationships" r:embed="rId12"/>
        <a:stretch>
          <a:fillRect/>
        </a:stretch>
      </xdr:blipFill>
      <xdr:spPr>
        <a:xfrm>
          <a:off x="784225" y="1268095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32" name="Tx_emetteur_martinique_M" descr="Inserted picture RelID:5">
          <a:extLst>
            <a:ext uri="{FF2B5EF4-FFF2-40B4-BE49-F238E27FC236}">
              <a16:creationId xmlns:a16="http://schemas.microsoft.com/office/drawing/2014/main" id="{00000000-0008-0000-1100-000020000000}"/>
            </a:ext>
          </a:extLst>
        </xdr:cNvPr>
        <xdr:cNvPicPr>
          <a:picLocks/>
        </xdr:cNvPicPr>
      </xdr:nvPicPr>
      <xdr:blipFill>
        <a:blip xmlns:r="http://schemas.openxmlformats.org/officeDocument/2006/relationships" r:embed="rId13"/>
        <a:stretch>
          <a:fillRect/>
        </a:stretch>
      </xdr:blipFill>
      <xdr:spPr>
        <a:xfrm>
          <a:off x="1327150" y="1268095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33" name="Tx_emetteur_reunion_M" descr="Inserted picture RelID:6">
          <a:extLst>
            <a:ext uri="{FF2B5EF4-FFF2-40B4-BE49-F238E27FC236}">
              <a16:creationId xmlns:a16="http://schemas.microsoft.com/office/drawing/2014/main" id="{00000000-0008-0000-1100-000021000000}"/>
            </a:ext>
          </a:extLst>
        </xdr:cNvPr>
        <xdr:cNvPicPr>
          <a:picLocks/>
        </xdr:cNvPicPr>
      </xdr:nvPicPr>
      <xdr:blipFill>
        <a:blip xmlns:r="http://schemas.openxmlformats.org/officeDocument/2006/relationships" r:embed="rId14"/>
        <a:stretch>
          <a:fillRect/>
        </a:stretch>
      </xdr:blipFill>
      <xdr:spPr>
        <a:xfrm>
          <a:off x="1895475" y="12680950"/>
          <a:ext cx="543814" cy="543433"/>
        </a:xfrm>
        <a:prstGeom prst="rect">
          <a:avLst/>
        </a:prstGeom>
      </xdr:spPr>
    </xdr:pic>
    <xdr:clientData/>
  </xdr:twoCellAnchor>
  <xdr:twoCellAnchor>
    <xdr:from>
      <xdr:col>9</xdr:col>
      <xdr:colOff>0</xdr:colOff>
      <xdr:row>51</xdr:row>
      <xdr:rowOff>127000</xdr:rowOff>
    </xdr:from>
    <xdr:to>
      <xdr:col>13</xdr:col>
      <xdr:colOff>357886</xdr:colOff>
      <xdr:row>64</xdr:row>
      <xdr:rowOff>186436</xdr:rowOff>
    </xdr:to>
    <xdr:pic>
      <xdr:nvPicPr>
        <xdr:cNvPr id="34" name="Tx_emetteur_metropole_M-1" descr="Inserted picture RelID:2">
          <a:extLst>
            <a:ext uri="{FF2B5EF4-FFF2-40B4-BE49-F238E27FC236}">
              <a16:creationId xmlns:a16="http://schemas.microsoft.com/office/drawing/2014/main" id="{00000000-0008-0000-1100-000022000000}"/>
            </a:ext>
          </a:extLst>
        </xdr:cNvPr>
        <xdr:cNvPicPr>
          <a:picLocks/>
        </xdr:cNvPicPr>
      </xdr:nvPicPr>
      <xdr:blipFill>
        <a:blip xmlns:r="http://schemas.openxmlformats.org/officeDocument/2006/relationships" r:embed="rId15"/>
        <a:stretch>
          <a:fillRect/>
        </a:stretch>
      </xdr:blipFill>
      <xdr:spPr>
        <a:xfrm>
          <a:off x="3581400" y="1012825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35" name="Tx_emetteur_guyane_M-1" descr="Inserted picture RelID:7">
          <a:extLst>
            <a:ext uri="{FF2B5EF4-FFF2-40B4-BE49-F238E27FC236}">
              <a16:creationId xmlns:a16="http://schemas.microsoft.com/office/drawing/2014/main" id="{00000000-0008-0000-1100-000023000000}"/>
            </a:ext>
          </a:extLst>
        </xdr:cNvPr>
        <xdr:cNvPicPr>
          <a:picLocks/>
        </xdr:cNvPicPr>
      </xdr:nvPicPr>
      <xdr:blipFill>
        <a:blip xmlns:r="http://schemas.openxmlformats.org/officeDocument/2006/relationships" r:embed="rId11"/>
        <a:stretch>
          <a:fillRect/>
        </a:stretch>
      </xdr:blipFill>
      <xdr:spPr>
        <a:xfrm>
          <a:off x="3581400" y="12680950"/>
          <a:ext cx="540004" cy="543433"/>
        </a:xfrm>
        <a:prstGeom prst="rect">
          <a:avLst/>
        </a:prstGeom>
      </xdr:spPr>
    </xdr:pic>
    <xdr:clientData/>
  </xdr:twoCellAnchor>
  <xdr:twoCellAnchor>
    <xdr:from>
      <xdr:col>9</xdr:col>
      <xdr:colOff>565150</xdr:colOff>
      <xdr:row>65</xdr:row>
      <xdr:rowOff>12700</xdr:rowOff>
    </xdr:from>
    <xdr:to>
      <xdr:col>10</xdr:col>
      <xdr:colOff>333629</xdr:colOff>
      <xdr:row>67</xdr:row>
      <xdr:rowOff>175133</xdr:rowOff>
    </xdr:to>
    <xdr:pic>
      <xdr:nvPicPr>
        <xdr:cNvPr id="36" name="Tx_emetteur_guadeloupe_M-1" descr="Inserted picture RelID:8">
          <a:extLst>
            <a:ext uri="{FF2B5EF4-FFF2-40B4-BE49-F238E27FC236}">
              <a16:creationId xmlns:a16="http://schemas.microsoft.com/office/drawing/2014/main" id="{00000000-0008-0000-1100-000024000000}"/>
            </a:ext>
          </a:extLst>
        </xdr:cNvPr>
        <xdr:cNvPicPr>
          <a:picLocks/>
        </xdr:cNvPicPr>
      </xdr:nvPicPr>
      <xdr:blipFill>
        <a:blip xmlns:r="http://schemas.openxmlformats.org/officeDocument/2006/relationships" r:embed="rId12"/>
        <a:stretch>
          <a:fillRect/>
        </a:stretch>
      </xdr:blipFill>
      <xdr:spPr>
        <a:xfrm>
          <a:off x="4146550" y="12680950"/>
          <a:ext cx="540004" cy="543433"/>
        </a:xfrm>
        <a:prstGeom prst="rect">
          <a:avLst/>
        </a:prstGeom>
      </xdr:spPr>
    </xdr:pic>
    <xdr:clientData/>
  </xdr:twoCellAnchor>
  <xdr:twoCellAnchor>
    <xdr:from>
      <xdr:col>10</xdr:col>
      <xdr:colOff>323850</xdr:colOff>
      <xdr:row>65</xdr:row>
      <xdr:rowOff>12700</xdr:rowOff>
    </xdr:from>
    <xdr:to>
      <xdr:col>12</xdr:col>
      <xdr:colOff>48514</xdr:colOff>
      <xdr:row>67</xdr:row>
      <xdr:rowOff>175133</xdr:rowOff>
    </xdr:to>
    <xdr:pic>
      <xdr:nvPicPr>
        <xdr:cNvPr id="37" name="Tx_emetteur_martinique_M-1" descr="Inserted picture RelID:9">
          <a:extLst>
            <a:ext uri="{FF2B5EF4-FFF2-40B4-BE49-F238E27FC236}">
              <a16:creationId xmlns:a16="http://schemas.microsoft.com/office/drawing/2014/main" id="{00000000-0008-0000-1100-000025000000}"/>
            </a:ext>
          </a:extLst>
        </xdr:cNvPr>
        <xdr:cNvPicPr>
          <a:picLocks/>
        </xdr:cNvPicPr>
      </xdr:nvPicPr>
      <xdr:blipFill>
        <a:blip xmlns:r="http://schemas.openxmlformats.org/officeDocument/2006/relationships" r:embed="rId13"/>
        <a:stretch>
          <a:fillRect/>
        </a:stretch>
      </xdr:blipFill>
      <xdr:spPr>
        <a:xfrm>
          <a:off x="4676775" y="1268095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38" name="Tx_emetteur_reunion_M-1" descr="Inserted picture RelID:10">
          <a:extLst>
            <a:ext uri="{FF2B5EF4-FFF2-40B4-BE49-F238E27FC236}">
              <a16:creationId xmlns:a16="http://schemas.microsoft.com/office/drawing/2014/main" id="{00000000-0008-0000-1100-000026000000}"/>
            </a:ext>
          </a:extLst>
        </xdr:cNvPr>
        <xdr:cNvPicPr>
          <a:picLocks/>
        </xdr:cNvPicPr>
      </xdr:nvPicPr>
      <xdr:blipFill>
        <a:blip xmlns:r="http://schemas.openxmlformats.org/officeDocument/2006/relationships" r:embed="rId14"/>
        <a:stretch>
          <a:fillRect/>
        </a:stretch>
      </xdr:blipFill>
      <xdr:spPr>
        <a:xfrm>
          <a:off x="5235575" y="12680950"/>
          <a:ext cx="543814" cy="543433"/>
        </a:xfrm>
        <a:prstGeom prst="rect">
          <a:avLst/>
        </a:prstGeom>
      </xdr:spPr>
    </xdr:pic>
    <xdr:clientData/>
  </xdr:twoCellAnchor>
  <xdr:twoCellAnchor>
    <xdr:from>
      <xdr:col>1</xdr:col>
      <xdr:colOff>0</xdr:colOff>
      <xdr:row>69</xdr:row>
      <xdr:rowOff>127000</xdr:rowOff>
    </xdr:from>
    <xdr:to>
      <xdr:col>8</xdr:col>
      <xdr:colOff>15875</xdr:colOff>
      <xdr:row>84</xdr:row>
      <xdr:rowOff>72670</xdr:rowOff>
    </xdr:to>
    <xdr:pic>
      <xdr:nvPicPr>
        <xdr:cNvPr id="39" name="Emissions_metropole_M" descr="Inserted picture RelID:11">
          <a:extLst>
            <a:ext uri="{FF2B5EF4-FFF2-40B4-BE49-F238E27FC236}">
              <a16:creationId xmlns:a16="http://schemas.microsoft.com/office/drawing/2014/main" id="{00000000-0008-0000-1100-000027000000}"/>
            </a:ext>
          </a:extLst>
        </xdr:cNvPr>
        <xdr:cNvPicPr>
          <a:picLocks/>
        </xdr:cNvPicPr>
      </xdr:nvPicPr>
      <xdr:blipFill>
        <a:blip xmlns:r="http://schemas.openxmlformats.org/officeDocument/2006/relationships" r:embed="rId16"/>
        <a:stretch>
          <a:fillRect/>
        </a:stretch>
      </xdr:blipFill>
      <xdr:spPr>
        <a:xfrm>
          <a:off x="238125" y="13557250"/>
          <a:ext cx="3006725" cy="2803170"/>
        </a:xfrm>
        <a:prstGeom prst="rect">
          <a:avLst/>
        </a:prstGeom>
      </xdr:spPr>
    </xdr:pic>
    <xdr:clientData/>
  </xdr:twoCellAnchor>
  <xdr:twoCellAnchor>
    <xdr:from>
      <xdr:col>1</xdr:col>
      <xdr:colOff>0</xdr:colOff>
      <xdr:row>84</xdr:row>
      <xdr:rowOff>92075</xdr:rowOff>
    </xdr:from>
    <xdr:to>
      <xdr:col>1</xdr:col>
      <xdr:colOff>540004</xdr:colOff>
      <xdr:row>87</xdr:row>
      <xdr:rowOff>114554</xdr:rowOff>
    </xdr:to>
    <xdr:pic>
      <xdr:nvPicPr>
        <xdr:cNvPr id="40" name="Emissions_guyane_M" descr="Inserted picture RelID:13">
          <a:extLst>
            <a:ext uri="{FF2B5EF4-FFF2-40B4-BE49-F238E27FC236}">
              <a16:creationId xmlns:a16="http://schemas.microsoft.com/office/drawing/2014/main" id="{00000000-0008-0000-1100-000028000000}"/>
            </a:ext>
          </a:extLst>
        </xdr:cNvPr>
        <xdr:cNvPicPr>
          <a:picLocks/>
        </xdr:cNvPicPr>
      </xdr:nvPicPr>
      <xdr:blipFill>
        <a:blip xmlns:r="http://schemas.openxmlformats.org/officeDocument/2006/relationships" r:embed="rId17"/>
        <a:stretch>
          <a:fillRect/>
        </a:stretch>
      </xdr:blipFill>
      <xdr:spPr>
        <a:xfrm>
          <a:off x="238125" y="16379825"/>
          <a:ext cx="540004" cy="536829"/>
        </a:xfrm>
        <a:prstGeom prst="rect">
          <a:avLst/>
        </a:prstGeom>
      </xdr:spPr>
    </xdr:pic>
    <xdr:clientData/>
  </xdr:twoCellAnchor>
  <xdr:twoCellAnchor>
    <xdr:from>
      <xdr:col>1</xdr:col>
      <xdr:colOff>552450</xdr:colOff>
      <xdr:row>84</xdr:row>
      <xdr:rowOff>92075</xdr:rowOff>
    </xdr:from>
    <xdr:to>
      <xdr:col>2</xdr:col>
      <xdr:colOff>320929</xdr:colOff>
      <xdr:row>87</xdr:row>
      <xdr:rowOff>114554</xdr:rowOff>
    </xdr:to>
    <xdr:pic>
      <xdr:nvPicPr>
        <xdr:cNvPr id="41" name="Emissions_guadeloupe_M" descr="Inserted picture RelID:14">
          <a:extLst>
            <a:ext uri="{FF2B5EF4-FFF2-40B4-BE49-F238E27FC236}">
              <a16:creationId xmlns:a16="http://schemas.microsoft.com/office/drawing/2014/main" id="{00000000-0008-0000-1100-000029000000}"/>
            </a:ext>
          </a:extLst>
        </xdr:cNvPr>
        <xdr:cNvPicPr>
          <a:picLocks/>
        </xdr:cNvPicPr>
      </xdr:nvPicPr>
      <xdr:blipFill>
        <a:blip xmlns:r="http://schemas.openxmlformats.org/officeDocument/2006/relationships" r:embed="rId18"/>
        <a:stretch>
          <a:fillRect/>
        </a:stretch>
      </xdr:blipFill>
      <xdr:spPr>
        <a:xfrm>
          <a:off x="790575" y="16379825"/>
          <a:ext cx="540004" cy="536829"/>
        </a:xfrm>
        <a:prstGeom prst="rect">
          <a:avLst/>
        </a:prstGeom>
      </xdr:spPr>
    </xdr:pic>
    <xdr:clientData/>
  </xdr:twoCellAnchor>
  <xdr:twoCellAnchor>
    <xdr:from>
      <xdr:col>2</xdr:col>
      <xdr:colOff>317500</xdr:colOff>
      <xdr:row>84</xdr:row>
      <xdr:rowOff>92075</xdr:rowOff>
    </xdr:from>
    <xdr:to>
      <xdr:col>4</xdr:col>
      <xdr:colOff>327914</xdr:colOff>
      <xdr:row>87</xdr:row>
      <xdr:rowOff>114554</xdr:rowOff>
    </xdr:to>
    <xdr:pic>
      <xdr:nvPicPr>
        <xdr:cNvPr id="42" name="Emissions_martinique_M" descr="Inserted picture RelID:15">
          <a:extLst>
            <a:ext uri="{FF2B5EF4-FFF2-40B4-BE49-F238E27FC236}">
              <a16:creationId xmlns:a16="http://schemas.microsoft.com/office/drawing/2014/main" id="{00000000-0008-0000-1100-00002A000000}"/>
            </a:ext>
          </a:extLst>
        </xdr:cNvPr>
        <xdr:cNvPicPr>
          <a:picLocks/>
        </xdr:cNvPicPr>
      </xdr:nvPicPr>
      <xdr:blipFill>
        <a:blip xmlns:r="http://schemas.openxmlformats.org/officeDocument/2006/relationships" r:embed="rId19"/>
        <a:stretch>
          <a:fillRect/>
        </a:stretch>
      </xdr:blipFill>
      <xdr:spPr>
        <a:xfrm>
          <a:off x="1327150" y="16379825"/>
          <a:ext cx="543814" cy="536829"/>
        </a:xfrm>
        <a:prstGeom prst="rect">
          <a:avLst/>
        </a:prstGeom>
      </xdr:spPr>
    </xdr:pic>
    <xdr:clientData/>
  </xdr:twoCellAnchor>
  <xdr:twoCellAnchor>
    <xdr:from>
      <xdr:col>4</xdr:col>
      <xdr:colOff>346075</xdr:colOff>
      <xdr:row>84</xdr:row>
      <xdr:rowOff>92075</xdr:rowOff>
    </xdr:from>
    <xdr:to>
      <xdr:col>5</xdr:col>
      <xdr:colOff>537464</xdr:colOff>
      <xdr:row>87</xdr:row>
      <xdr:rowOff>114554</xdr:rowOff>
    </xdr:to>
    <xdr:pic>
      <xdr:nvPicPr>
        <xdr:cNvPr id="43" name="Emissions_reunion_M" descr="Inserted picture RelID:16">
          <a:extLst>
            <a:ext uri="{FF2B5EF4-FFF2-40B4-BE49-F238E27FC236}">
              <a16:creationId xmlns:a16="http://schemas.microsoft.com/office/drawing/2014/main" id="{00000000-0008-0000-1100-00002B000000}"/>
            </a:ext>
          </a:extLst>
        </xdr:cNvPr>
        <xdr:cNvPicPr>
          <a:picLocks/>
        </xdr:cNvPicPr>
      </xdr:nvPicPr>
      <xdr:blipFill>
        <a:blip xmlns:r="http://schemas.openxmlformats.org/officeDocument/2006/relationships" r:embed="rId20"/>
        <a:stretch>
          <a:fillRect/>
        </a:stretch>
      </xdr:blipFill>
      <xdr:spPr>
        <a:xfrm>
          <a:off x="1889125" y="16379825"/>
          <a:ext cx="543814" cy="536829"/>
        </a:xfrm>
        <a:prstGeom prst="rect">
          <a:avLst/>
        </a:prstGeom>
      </xdr:spPr>
    </xdr:pic>
    <xdr:clientData/>
  </xdr:twoCellAnchor>
  <xdr:twoCellAnchor>
    <xdr:from>
      <xdr:col>8</xdr:col>
      <xdr:colOff>317500</xdr:colOff>
      <xdr:row>69</xdr:row>
      <xdr:rowOff>127000</xdr:rowOff>
    </xdr:from>
    <xdr:to>
      <xdr:col>13</xdr:col>
      <xdr:colOff>604838</xdr:colOff>
      <xdr:row>84</xdr:row>
      <xdr:rowOff>68230</xdr:rowOff>
    </xdr:to>
    <xdr:pic>
      <xdr:nvPicPr>
        <xdr:cNvPr id="44" name="Emissions_metropole_M-1" descr="Inserted picture RelID:12">
          <a:extLst>
            <a:ext uri="{FF2B5EF4-FFF2-40B4-BE49-F238E27FC236}">
              <a16:creationId xmlns:a16="http://schemas.microsoft.com/office/drawing/2014/main" id="{00000000-0008-0000-1100-00002C000000}"/>
            </a:ext>
          </a:extLst>
        </xdr:cNvPr>
        <xdr:cNvPicPr>
          <a:picLocks/>
        </xdr:cNvPicPr>
      </xdr:nvPicPr>
      <xdr:blipFill>
        <a:blip xmlns:r="http://schemas.openxmlformats.org/officeDocument/2006/relationships" r:embed="rId21"/>
        <a:stretch>
          <a:fillRect/>
        </a:stretch>
      </xdr:blipFill>
      <xdr:spPr>
        <a:xfrm>
          <a:off x="3546475" y="13557250"/>
          <a:ext cx="3001963" cy="2798730"/>
        </a:xfrm>
        <a:prstGeom prst="rect">
          <a:avLst/>
        </a:prstGeom>
      </xdr:spPr>
    </xdr:pic>
    <xdr:clientData/>
  </xdr:twoCellAnchor>
  <xdr:twoCellAnchor>
    <xdr:from>
      <xdr:col>8</xdr:col>
      <xdr:colOff>317500</xdr:colOff>
      <xdr:row>84</xdr:row>
      <xdr:rowOff>92075</xdr:rowOff>
    </xdr:from>
    <xdr:to>
      <xdr:col>9</xdr:col>
      <xdr:colOff>505079</xdr:colOff>
      <xdr:row>87</xdr:row>
      <xdr:rowOff>114554</xdr:rowOff>
    </xdr:to>
    <xdr:pic>
      <xdr:nvPicPr>
        <xdr:cNvPr id="45" name="Emissions_guyane_M-1" descr="Inserted picture RelID:17">
          <a:extLst>
            <a:ext uri="{FF2B5EF4-FFF2-40B4-BE49-F238E27FC236}">
              <a16:creationId xmlns:a16="http://schemas.microsoft.com/office/drawing/2014/main" id="{00000000-0008-0000-1100-00002D000000}"/>
            </a:ext>
          </a:extLst>
        </xdr:cNvPr>
        <xdr:cNvPicPr>
          <a:picLocks/>
        </xdr:cNvPicPr>
      </xdr:nvPicPr>
      <xdr:blipFill>
        <a:blip xmlns:r="http://schemas.openxmlformats.org/officeDocument/2006/relationships" r:embed="rId17"/>
        <a:stretch>
          <a:fillRect/>
        </a:stretch>
      </xdr:blipFill>
      <xdr:spPr>
        <a:xfrm>
          <a:off x="3546475" y="16379825"/>
          <a:ext cx="540004" cy="536829"/>
        </a:xfrm>
        <a:prstGeom prst="rect">
          <a:avLst/>
        </a:prstGeom>
      </xdr:spPr>
    </xdr:pic>
    <xdr:clientData/>
  </xdr:twoCellAnchor>
  <xdr:twoCellAnchor>
    <xdr:from>
      <xdr:col>9</xdr:col>
      <xdr:colOff>533400</xdr:colOff>
      <xdr:row>84</xdr:row>
      <xdr:rowOff>92075</xdr:rowOff>
    </xdr:from>
    <xdr:to>
      <xdr:col>10</xdr:col>
      <xdr:colOff>301879</xdr:colOff>
      <xdr:row>87</xdr:row>
      <xdr:rowOff>114554</xdr:rowOff>
    </xdr:to>
    <xdr:pic>
      <xdr:nvPicPr>
        <xdr:cNvPr id="46" name="Emissions_guadeloupe_M-1" descr="Inserted picture RelID:18">
          <a:extLst>
            <a:ext uri="{FF2B5EF4-FFF2-40B4-BE49-F238E27FC236}">
              <a16:creationId xmlns:a16="http://schemas.microsoft.com/office/drawing/2014/main" id="{00000000-0008-0000-1100-00002E000000}"/>
            </a:ext>
          </a:extLst>
        </xdr:cNvPr>
        <xdr:cNvPicPr>
          <a:picLocks/>
        </xdr:cNvPicPr>
      </xdr:nvPicPr>
      <xdr:blipFill>
        <a:blip xmlns:r="http://schemas.openxmlformats.org/officeDocument/2006/relationships" r:embed="rId18"/>
        <a:stretch>
          <a:fillRect/>
        </a:stretch>
      </xdr:blipFill>
      <xdr:spPr>
        <a:xfrm>
          <a:off x="4114800" y="16379825"/>
          <a:ext cx="540004" cy="536829"/>
        </a:xfrm>
        <a:prstGeom prst="rect">
          <a:avLst/>
        </a:prstGeom>
      </xdr:spPr>
    </xdr:pic>
    <xdr:clientData/>
  </xdr:twoCellAnchor>
  <xdr:twoCellAnchor>
    <xdr:from>
      <xdr:col>10</xdr:col>
      <xdr:colOff>292100</xdr:colOff>
      <xdr:row>84</xdr:row>
      <xdr:rowOff>92075</xdr:rowOff>
    </xdr:from>
    <xdr:to>
      <xdr:col>12</xdr:col>
      <xdr:colOff>16764</xdr:colOff>
      <xdr:row>87</xdr:row>
      <xdr:rowOff>114554</xdr:rowOff>
    </xdr:to>
    <xdr:pic>
      <xdr:nvPicPr>
        <xdr:cNvPr id="47" name="Emissions_martinique_M-1" descr="Inserted picture RelID:19">
          <a:extLst>
            <a:ext uri="{FF2B5EF4-FFF2-40B4-BE49-F238E27FC236}">
              <a16:creationId xmlns:a16="http://schemas.microsoft.com/office/drawing/2014/main" id="{00000000-0008-0000-1100-00002F000000}"/>
            </a:ext>
          </a:extLst>
        </xdr:cNvPr>
        <xdr:cNvPicPr>
          <a:picLocks/>
        </xdr:cNvPicPr>
      </xdr:nvPicPr>
      <xdr:blipFill>
        <a:blip xmlns:r="http://schemas.openxmlformats.org/officeDocument/2006/relationships" r:embed="rId19"/>
        <a:stretch>
          <a:fillRect/>
        </a:stretch>
      </xdr:blipFill>
      <xdr:spPr>
        <a:xfrm>
          <a:off x="4645025" y="16379825"/>
          <a:ext cx="543814" cy="536829"/>
        </a:xfrm>
        <a:prstGeom prst="rect">
          <a:avLst/>
        </a:prstGeom>
      </xdr:spPr>
    </xdr:pic>
    <xdr:clientData/>
  </xdr:twoCellAnchor>
  <xdr:twoCellAnchor>
    <xdr:from>
      <xdr:col>12</xdr:col>
      <xdr:colOff>31750</xdr:colOff>
      <xdr:row>84</xdr:row>
      <xdr:rowOff>92075</xdr:rowOff>
    </xdr:from>
    <xdr:to>
      <xdr:col>12</xdr:col>
      <xdr:colOff>575564</xdr:colOff>
      <xdr:row>87</xdr:row>
      <xdr:rowOff>114554</xdr:rowOff>
    </xdr:to>
    <xdr:pic>
      <xdr:nvPicPr>
        <xdr:cNvPr id="49" name="Emissions_reunion_M-1" descr="Inserted picture RelID:20">
          <a:extLst>
            <a:ext uri="{FF2B5EF4-FFF2-40B4-BE49-F238E27FC236}">
              <a16:creationId xmlns:a16="http://schemas.microsoft.com/office/drawing/2014/main" id="{00000000-0008-0000-1100-000031000000}"/>
            </a:ext>
          </a:extLst>
        </xdr:cNvPr>
        <xdr:cNvPicPr>
          <a:picLocks/>
        </xdr:cNvPicPr>
      </xdr:nvPicPr>
      <xdr:blipFill>
        <a:blip xmlns:r="http://schemas.openxmlformats.org/officeDocument/2006/relationships" r:embed="rId20"/>
        <a:stretch>
          <a:fillRect/>
        </a:stretch>
      </xdr:blipFill>
      <xdr:spPr>
        <a:xfrm>
          <a:off x="5203825" y="16379825"/>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75" x14ac:dyDescent="0.25"/>
  <cols>
    <col min="1" max="1" width="39.125" bestFit="1" customWidth="1"/>
    <col min="2" max="2" width="41.125" bestFit="1" customWidth="1"/>
  </cols>
  <sheetData>
    <row r="1" spans="1:2" x14ac:dyDescent="0.25">
      <c r="A1" t="s">
        <v>42</v>
      </c>
      <c r="B1">
        <v>104</v>
      </c>
    </row>
    <row r="2" spans="1:2" x14ac:dyDescent="0.25">
      <c r="A2" s="96" t="s">
        <v>41</v>
      </c>
    </row>
    <row r="3" spans="1:2" x14ac:dyDescent="0.25">
      <c r="A3" t="s">
        <v>36</v>
      </c>
      <c r="B3" s="323">
        <f t="array" aca="1" ref="B3" ca="1">INDIRECT(ADDRESS(10,'Graphique Data'!B1,1,1,"Data"))</f>
        <v>9471161</v>
      </c>
    </row>
    <row r="4" spans="1:2" x14ac:dyDescent="0.25">
      <c r="A4" t="s">
        <v>37</v>
      </c>
      <c r="B4" s="323">
        <f t="array" aca="1" ref="B4" ca="1">INDIRECT(ADDRESS(11,'Graphique Data'!B1,1,1,"Data"))</f>
        <v>4431004</v>
      </c>
    </row>
    <row r="5" spans="1:2" x14ac:dyDescent="0.25">
      <c r="A5" t="s">
        <v>38</v>
      </c>
      <c r="B5" s="323">
        <f t="array" aca="1" ref="B5" ca="1">INDIRECT(ADDRESS(12,'Graphique Data'!B1,1,1,"Data"))</f>
        <v>3490021</v>
      </c>
    </row>
    <row r="6" spans="1:2" x14ac:dyDescent="0.25">
      <c r="A6" t="s">
        <v>39</v>
      </c>
      <c r="B6" s="323">
        <f t="array" aca="1" ref="B6" ca="1">INDIRECT(ADDRESS(13,'Graphique Data'!B1,1,1,"Data"))</f>
        <v>2161359</v>
      </c>
    </row>
    <row r="8" spans="1:2" x14ac:dyDescent="0.25">
      <c r="A8" s="96" t="s">
        <v>54</v>
      </c>
    </row>
    <row r="9" spans="1:2" x14ac:dyDescent="0.25">
      <c r="A9" s="36" t="s">
        <v>55</v>
      </c>
      <c r="B9" s="323">
        <f t="array" aca="1" ref="B9" ca="1">INDIRECT(ADDRESS(16,'Graphique Data'!B1,1,1,"Data"))</f>
        <v>655146</v>
      </c>
    </row>
    <row r="10" spans="1:2" x14ac:dyDescent="0.25">
      <c r="A10" s="36" t="s">
        <v>56</v>
      </c>
      <c r="B10" s="323">
        <f t="array" aca="1" ref="B10" ca="1">INDIRECT(ADDRESS(17,'Graphique Data'!B1,1,1,"Data"))</f>
        <v>61740</v>
      </c>
    </row>
    <row r="11" spans="1:2" x14ac:dyDescent="0.25">
      <c r="A11" s="36" t="s">
        <v>57</v>
      </c>
      <c r="B11" s="323">
        <f t="array" aca="1" ref="B11" ca="1">INDIRECT(ADDRESS(18,'Graphique Data'!B1,1,1,"Data"))</f>
        <v>4594</v>
      </c>
    </row>
    <row r="13" spans="1:2" x14ac:dyDescent="0.25">
      <c r="A13" s="36" t="s">
        <v>19</v>
      </c>
    </row>
    <row r="14" spans="1:2" x14ac:dyDescent="0.25">
      <c r="A14" s="10" t="s">
        <v>59</v>
      </c>
      <c r="B14" s="323">
        <f t="array" aca="1" ref="B14" ca="1">INDIRECT(ADDRESS(19,'Graphique Data'!B1,1,1,"Data"))</f>
        <v>1644636</v>
      </c>
    </row>
    <row r="15" spans="1:2" x14ac:dyDescent="0.25">
      <c r="A15" s="10" t="s">
        <v>60</v>
      </c>
      <c r="B15" s="323">
        <f t="array" aca="1" ref="B15" ca="1">INDIRECT(ADDRESS(20,'Graphique Data'!B1,1,1,"Data"))</f>
        <v>7826525</v>
      </c>
    </row>
    <row r="16" spans="1:2" x14ac:dyDescent="0.25">
      <c r="A16" s="10" t="s">
        <v>15826</v>
      </c>
      <c r="B16" s="323">
        <f t="array" aca="1" ref="B16" ca="1">INDIRECT(ADDRESS(21,'Graphique Data'!B1,1,1,"Data"))</f>
        <v>1703962</v>
      </c>
    </row>
    <row r="17" spans="1:12" x14ac:dyDescent="0.25">
      <c r="A17" s="10" t="s">
        <v>61</v>
      </c>
      <c r="B17" s="323">
        <f t="array" aca="1" ref="B17" ca="1">INDIRECT(ADDRESS(22,'Graphique Data'!B1,1,1,"Data"))</f>
        <v>8378416</v>
      </c>
    </row>
    <row r="19" spans="1:12" x14ac:dyDescent="0.25">
      <c r="A19" s="10" t="s">
        <v>238</v>
      </c>
    </row>
    <row r="20" spans="1:12" x14ac:dyDescent="0.25">
      <c r="A20" s="323" t="str">
        <f ca="1">INDIRECT(ADDRESS(D20,1,1,1,"ES - Détail"))</f>
        <v>CLINIQUE GENERALE</v>
      </c>
      <c r="B20" s="323" t="str">
        <f ca="1">"5. "&amp;A20</f>
        <v>5. CLINIQUE GENERALE</v>
      </c>
      <c r="C20" s="324">
        <f t="array" ref="C20">LARGE(IF('ES - Détail'!J:J&gt;100,'ES - Détail'!L:L,""),F20)</f>
        <v>12.4710920770878</v>
      </c>
      <c r="D20" s="323">
        <f>MATCH(C20,'ES - Détail'!L:L,0)</f>
        <v>339</v>
      </c>
      <c r="E20" s="323" t="str">
        <f ca="1">"de "&amp;INDIRECT(ADDRESS(D20,10,1,1,"ES - Détail")) &amp; " à "&amp; INDIRECT(ADDRESS(D20,9,1,1,"ES - Détail"))</f>
        <v>de 467 à 6291</v>
      </c>
      <c r="F20" s="323">
        <v>5</v>
      </c>
    </row>
    <row r="21" spans="1:12" x14ac:dyDescent="0.25">
      <c r="A21" s="323" t="str">
        <f ca="1">INDIRECT(ADDRESS(D21,1,1,1,"ES - Détail"))</f>
        <v>HOPITAL EDOUARD HERRIOT - HCL</v>
      </c>
      <c r="B21" s="323" t="str">
        <f ca="1">"4. "&amp;A21</f>
        <v>4. HOPITAL EDOUARD HERRIOT - HCL</v>
      </c>
      <c r="C21" s="324">
        <f t="array" ref="C21">LARGE(IF('ES - Détail'!J:J&gt;100,'ES - Détail'!L:L,""),F21)</f>
        <v>13.985623003194901</v>
      </c>
      <c r="D21" s="323">
        <f>MATCH(C21,'ES - Détail'!L:L,0)</f>
        <v>240</v>
      </c>
      <c r="E21" s="323" t="str">
        <f ca="1">"de "&amp;INDIRECT(ADDRESS(D21,10,1,1,"ES - Détail")) &amp; " à "&amp; INDIRECT(ADDRESS(D21,9,1,1,"ES - Détail"))</f>
        <v>de 626 à 9381</v>
      </c>
      <c r="F21" s="323">
        <v>4</v>
      </c>
    </row>
    <row r="22" spans="1:12" ht="18.75" x14ac:dyDescent="0.3">
      <c r="A22" s="323" t="str">
        <f ca="1">INDIRECT(ADDRESS(D22,1,1,1,"ES - Détail"))</f>
        <v>HOPITAL CROIX-ROUSSE - HCL</v>
      </c>
      <c r="B22" s="323" t="str">
        <f ca="1">"3. "&amp;A22</f>
        <v>3. HOPITAL CROIX-ROUSSE - HCL</v>
      </c>
      <c r="C22" s="324">
        <f t="array" ref="C22">LARGE(IF('ES - Détail'!J:J&gt;100,'ES - Détail'!L:L,""),F22)</f>
        <v>16.4488188976378</v>
      </c>
      <c r="D22" s="323">
        <f>MATCH(C22,'ES - Détail'!L:L,0)</f>
        <v>422</v>
      </c>
      <c r="E22" s="323" t="str">
        <f ca="1">"de "&amp;INDIRECT(ADDRESS(D22,10,1,1,"ES - Détail")) &amp; " à "&amp; INDIRECT(ADDRESS(D22,9,1,1,"ES - Détail"))</f>
        <v>de 254 à 4432</v>
      </c>
      <c r="F22" s="323">
        <v>3</v>
      </c>
      <c r="L22" s="81"/>
    </row>
    <row r="23" spans="1:12" x14ac:dyDescent="0.25">
      <c r="A23" s="323" t="str">
        <f ca="1">INDIRECT(ADDRESS(D23,1,1,1,"ES - Détail"))</f>
        <v>GCS SANTE A DOMICILE ST ETIENNE</v>
      </c>
      <c r="B23" s="323" t="str">
        <f ca="1">"2. "&amp;A23</f>
        <v>2. GCS SANTE A DOMICILE ST ETIENNE</v>
      </c>
      <c r="C23" s="324">
        <f t="array" ref="C23">LARGE(IF('ES - Détail'!J:J&gt;100,'ES - Détail'!L:L,""),F23)</f>
        <v>19.613445378151301</v>
      </c>
      <c r="D23" s="323">
        <f>MATCH(C23,'ES - Détail'!L:L,0)</f>
        <v>559</v>
      </c>
      <c r="E23" s="323" t="str">
        <f ca="1">"de "&amp;INDIRECT(ADDRESS(D23,10,1,1,"ES - Détail")) &amp; " à "&amp; INDIRECT(ADDRESS(D23,9,1,1,"ES - Détail"))</f>
        <v>de 119 à 2453</v>
      </c>
      <c r="F23" s="323">
        <v>2</v>
      </c>
    </row>
    <row r="24" spans="1:12" x14ac:dyDescent="0.25">
      <c r="A24" s="323" t="str">
        <f ca="1">INDIRECT(ADDRESS(D24,1,1,1,"ES - Détail"))</f>
        <v>CLINIQUE DU PARC ST PRIEST EN JAREZ</v>
      </c>
      <c r="B24" s="323" t="str">
        <f ca="1">"1. "&amp;A24</f>
        <v>1. CLINIQUE DU PARC ST PRIEST EN JAREZ</v>
      </c>
      <c r="C24" s="324">
        <f t="array" ref="C24">LARGE(IF('ES - Détail'!J:J&gt;100,'ES - Détail'!L:L,""),F24)</f>
        <v>61.430232558139501</v>
      </c>
      <c r="D24" s="323">
        <f>MATCH(C24,'ES - Détail'!L:L,0)</f>
        <v>144</v>
      </c>
      <c r="E24" s="323" t="str">
        <f ca="1">"de "&amp;INDIRECT(ADDRESS(D24,10,1,1,"ES - Détail")) &amp; " à "&amp; INDIRECT(ADDRESS(D24,9,1,1,"ES - Détail"))</f>
        <v>de 258 à 16107</v>
      </c>
      <c r="F24" s="323">
        <v>1</v>
      </c>
    </row>
    <row r="26" spans="1:12" x14ac:dyDescent="0.25">
      <c r="A26" s="10" t="s">
        <v>379</v>
      </c>
    </row>
    <row r="27" spans="1:12" x14ac:dyDescent="0.25">
      <c r="A27" t="s">
        <v>14588</v>
      </c>
      <c r="B27" s="323" t="str">
        <f>"5. "&amp;A27</f>
        <v>5. CHR LILLE</v>
      </c>
      <c r="C27" s="80">
        <v>125809</v>
      </c>
      <c r="G27" s="8"/>
      <c r="H27" s="10"/>
    </row>
    <row r="28" spans="1:12" x14ac:dyDescent="0.25">
      <c r="A28" t="s">
        <v>14812</v>
      </c>
      <c r="B28" s="323" t="str">
        <f>"4. "&amp;A28</f>
        <v>4. CTRE HOSP. UNIVERSITAIRE DE POITIERS</v>
      </c>
      <c r="C28" s="80">
        <v>131791</v>
      </c>
      <c r="G28" s="8"/>
      <c r="H28" s="10"/>
    </row>
    <row r="29" spans="1:12" x14ac:dyDescent="0.25">
      <c r="A29" t="s">
        <v>15889</v>
      </c>
      <c r="B29" s="323" t="str">
        <f>"3. "&amp;A29</f>
        <v>3. HCL - Groupe</v>
      </c>
      <c r="C29" s="80">
        <v>136959</v>
      </c>
      <c r="G29" s="8"/>
      <c r="H29" s="10"/>
    </row>
    <row r="30" spans="1:12" x14ac:dyDescent="0.25">
      <c r="A30" t="s">
        <v>11702</v>
      </c>
      <c r="B30" s="323" t="str">
        <f>"2. "&amp;A30</f>
        <v>2. CH INTERCOMMUN CASTELSARRASIN-MOISSAC</v>
      </c>
      <c r="C30" s="80">
        <v>452796</v>
      </c>
      <c r="G30" s="8"/>
      <c r="H30" s="10"/>
    </row>
    <row r="31" spans="1:12" x14ac:dyDescent="0.25">
      <c r="A31" t="s">
        <v>14504</v>
      </c>
      <c r="B31" s="323" t="str">
        <f>"1. "&amp;A31</f>
        <v>1. HU PARIS SUD SITE KREMLIN BICETRE APHP</v>
      </c>
      <c r="C31" s="80">
        <v>548467</v>
      </c>
    </row>
    <row r="33" spans="1:3" x14ac:dyDescent="0.25">
      <c r="A33" s="96" t="s">
        <v>299</v>
      </c>
    </row>
    <row r="34" spans="1:3" x14ac:dyDescent="0.25">
      <c r="A34" s="36" t="s">
        <v>36</v>
      </c>
      <c r="B34" s="323">
        <f ca="1">INDIRECT(ADDRESS(91,'Graphique Data'!B$1,1,1,"Data"))</f>
        <v>860742</v>
      </c>
    </row>
    <row r="35" spans="1:3" x14ac:dyDescent="0.25">
      <c r="A35" s="36" t="s">
        <v>38</v>
      </c>
      <c r="B35" s="323">
        <f ca="1">INDIRECT(ADDRESS(93,'Graphique Data'!B$1,1,1,"Data"))</f>
        <v>2449435</v>
      </c>
    </row>
    <row r="36" spans="1:3" x14ac:dyDescent="0.25">
      <c r="A36" s="36" t="s">
        <v>37</v>
      </c>
      <c r="B36" s="323">
        <f ca="1">INDIRECT(ADDRESS(92,'Graphique Data'!B$1,1,1,"Data"))</f>
        <v>8247</v>
      </c>
    </row>
    <row r="37" spans="1:3" x14ac:dyDescent="0.25">
      <c r="A37" s="36" t="s">
        <v>39</v>
      </c>
      <c r="B37" s="323">
        <f ca="1">INDIRECT(ADDRESS(90,'Graphique Data'!B$1,1,1,"Data"))</f>
        <v>1112580</v>
      </c>
    </row>
    <row r="39" spans="1:3" x14ac:dyDescent="0.25">
      <c r="A39" s="36" t="s">
        <v>310</v>
      </c>
    </row>
    <row r="40" spans="1:3" x14ac:dyDescent="0.25">
      <c r="A40" s="451" t="s">
        <v>312</v>
      </c>
      <c r="B40" t="s">
        <v>311</v>
      </c>
      <c r="C40" s="323">
        <f ca="1">C42+C44+C46</f>
        <v>332</v>
      </c>
    </row>
    <row r="41" spans="1:3" x14ac:dyDescent="0.25">
      <c r="A41" s="451"/>
      <c r="B41" t="s">
        <v>313</v>
      </c>
      <c r="C41" s="323">
        <f ca="1">C43+C45+C47</f>
        <v>84</v>
      </c>
    </row>
    <row r="42" spans="1:3" x14ac:dyDescent="0.25">
      <c r="A42" s="451" t="s">
        <v>314</v>
      </c>
      <c r="B42" t="s">
        <v>311</v>
      </c>
      <c r="C42" s="323">
        <f ca="1">INDIRECT(ADDRESS(94,'Graphique Data'!B$1,1,1,"Data"))</f>
        <v>87</v>
      </c>
    </row>
    <row r="43" spans="1:3" x14ac:dyDescent="0.25">
      <c r="A43" s="451"/>
      <c r="B43" t="s">
        <v>313</v>
      </c>
      <c r="C43" s="323">
        <f ca="1">INDIRECT(ADDRESS(95,'Graphique Data'!B$1,1,1,"Data"))</f>
        <v>50</v>
      </c>
    </row>
    <row r="44" spans="1:3" x14ac:dyDescent="0.25">
      <c r="A44" s="452" t="s">
        <v>315</v>
      </c>
      <c r="B44" t="s">
        <v>311</v>
      </c>
      <c r="C44" s="323">
        <f ca="1">INDIRECT(ADDRESS(96,'Graphique Data'!B$1,1,1,"Data"))</f>
        <v>93</v>
      </c>
    </row>
    <row r="45" spans="1:3" x14ac:dyDescent="0.25">
      <c r="A45" s="452"/>
      <c r="B45" t="s">
        <v>313</v>
      </c>
      <c r="C45" s="323">
        <f ca="1">INDIRECT(ADDRESS(97,'Graphique Data'!B$1,1,1,"Data"))</f>
        <v>23</v>
      </c>
    </row>
    <row r="46" spans="1:3" x14ac:dyDescent="0.25">
      <c r="A46" s="453" t="s">
        <v>316</v>
      </c>
      <c r="B46" t="s">
        <v>311</v>
      </c>
      <c r="C46" s="323">
        <f ca="1">INDIRECT(ADDRESS(98,'Graphique Data'!B$1,1,1,"Data"))</f>
        <v>152</v>
      </c>
    </row>
    <row r="47" spans="1:3" x14ac:dyDescent="0.25">
      <c r="A47" s="453"/>
      <c r="B47" t="s">
        <v>313</v>
      </c>
      <c r="C47" s="323">
        <f ca="1">INDIRECT(ADDRESS(99,'Graphique Data'!B$1,1,1,"Data"))</f>
        <v>11</v>
      </c>
    </row>
    <row r="49" spans="1:3" x14ac:dyDescent="0.25">
      <c r="A49" s="96" t="s">
        <v>380</v>
      </c>
    </row>
    <row r="50" spans="1:3" x14ac:dyDescent="0.25">
      <c r="A50" t="s">
        <v>481</v>
      </c>
      <c r="B50" s="323" t="str">
        <f>"5. "&amp;A50</f>
        <v>5. BIOPATH HAUTS DE FRANCE NORD</v>
      </c>
      <c r="C50">
        <v>88168</v>
      </c>
    </row>
    <row r="51" spans="1:3" x14ac:dyDescent="0.25">
      <c r="A51" t="s">
        <v>450</v>
      </c>
      <c r="B51" s="323" t="str">
        <f>"4. "&amp;A51</f>
        <v>4. SELAS LBM BIOESTEREL</v>
      </c>
      <c r="C51">
        <v>90593</v>
      </c>
    </row>
    <row r="52" spans="1:3" x14ac:dyDescent="0.25">
      <c r="A52" t="s">
        <v>906</v>
      </c>
      <c r="B52" s="323" t="str">
        <f>"3. "&amp;A52</f>
        <v>3. SELAS CERBALLIANCE PARIS ET IDF EST</v>
      </c>
      <c r="C52">
        <v>142936</v>
      </c>
    </row>
    <row r="53" spans="1:3" x14ac:dyDescent="0.25">
      <c r="A53" t="s">
        <v>395</v>
      </c>
      <c r="B53" s="323" t="str">
        <f>"2. "&amp;A53</f>
        <v>2. GEN BIO</v>
      </c>
      <c r="C53">
        <v>160131</v>
      </c>
    </row>
    <row r="54" spans="1:3" x14ac:dyDescent="0.25">
      <c r="A54" t="s">
        <v>419</v>
      </c>
      <c r="B54" s="323" t="str">
        <f>"1. "&amp;A54</f>
        <v>1. SELARL EXALAB</v>
      </c>
      <c r="C54">
        <v>169797</v>
      </c>
    </row>
    <row r="55" spans="1:3" x14ac:dyDescent="0.25">
      <c r="A55" s="96" t="s">
        <v>7965</v>
      </c>
    </row>
    <row r="56" spans="1:3" x14ac:dyDescent="0.25">
      <c r="A56" t="s">
        <v>7956</v>
      </c>
      <c r="B56" s="323">
        <f ca="1">INDIRECT(ADDRESS(112,B1,1,1,"Data"))</f>
        <v>7596</v>
      </c>
      <c r="C56" s="323">
        <f ca="1">INDIRECT(ADDRESS(113,B1,1,1,"Data"))-INDIRECT(ADDRESS(112,B1,1,1,"Data"))</f>
        <v>1335</v>
      </c>
    </row>
    <row r="57" spans="1:3" x14ac:dyDescent="0.25">
      <c r="A57" t="s">
        <v>7957</v>
      </c>
      <c r="B57" s="323">
        <f ca="1">INDIRECT(ADDRESS(110,B1,1,1,"Data"))</f>
        <v>24546</v>
      </c>
      <c r="C57" s="323">
        <f ca="1">INDIRECT(ADDRESS(111,B1,1,1,"Data"))-INDIRECT(ADDRESS(110,B1,1,1,"Data"))</f>
        <v>13953</v>
      </c>
    </row>
    <row r="58" spans="1:3" x14ac:dyDescent="0.25">
      <c r="A58" t="s">
        <v>7958</v>
      </c>
      <c r="B58" s="323">
        <f ca="1">INDIRECT(ADDRESS(108,B1,1,1,"Data"))</f>
        <v>64208</v>
      </c>
      <c r="C58" s="323">
        <f ca="1">INDIRECT(ADDRESS(109,B1,1,1,"Data"))-INDIRECT(ADDRESS(108,B1,1,1,"Data"))</f>
        <v>19904</v>
      </c>
    </row>
    <row r="59" spans="1:3" x14ac:dyDescent="0.25">
      <c r="A59" t="s">
        <v>7959</v>
      </c>
      <c r="B59" s="323">
        <f ca="1">INDIRECT(ADDRESS(106,B1,1,1,"Data"))</f>
        <v>79969</v>
      </c>
      <c r="C59" s="323">
        <f ca="1">INDIRECT(ADDRESS(107,B1,1,1,"Data"))-INDIRECT(ADDRESS(106,B1,1,1,"Data"))</f>
        <v>52965</v>
      </c>
    </row>
    <row r="60" spans="1:3" x14ac:dyDescent="0.25">
      <c r="A60" t="s">
        <v>7960</v>
      </c>
      <c r="B60" s="323">
        <f ca="1">INDIRECT(ADDRESS(104,B1,1,1,"Data"))</f>
        <v>18801</v>
      </c>
      <c r="C60" s="323">
        <f ca="1">INDIRECT(ADDRESS(105,B1,1,1,"Data"))-INDIRECT(ADDRESS(104,B1,1,1,"Data"))</f>
        <v>9792</v>
      </c>
    </row>
    <row r="61" spans="1:3" x14ac:dyDescent="0.25">
      <c r="A61" t="s">
        <v>7961</v>
      </c>
      <c r="B61" s="323">
        <f ca="1">INDIRECT(ADDRESS(102,B1,1,1,"Data"))</f>
        <v>105755</v>
      </c>
      <c r="C61" s="323">
        <f ca="1">INDIRECT(ADDRESS(103,B1,1,1,"Data"))-INDIRECT(ADDRESS(102,B1,1,1,"Data"))</f>
        <v>25033</v>
      </c>
    </row>
    <row r="62" spans="1:3" x14ac:dyDescent="0.25">
      <c r="A62" t="s">
        <v>374</v>
      </c>
      <c r="B62" s="323">
        <f ca="1">INDIRECT(ADDRESS(100,B1,1,1,"Data"))</f>
        <v>331341</v>
      </c>
      <c r="C62" s="323">
        <f ca="1">INDIRECT(ADDRESS(101,B1,1,1,"Data"))-INDIRECT(ADDRESS(100,B1,1,1,"Data"))</f>
        <v>234072</v>
      </c>
    </row>
    <row r="64" spans="1:3" x14ac:dyDescent="0.25">
      <c r="A64" s="96" t="s">
        <v>7966</v>
      </c>
    </row>
    <row r="65" spans="1:2" x14ac:dyDescent="0.25">
      <c r="A65" t="s">
        <v>155</v>
      </c>
      <c r="B65" s="323">
        <f ca="1">INDIRECT(ADDRESS(43,B1,1,1,"Data"))</f>
        <v>121993</v>
      </c>
    </row>
    <row r="66" spans="1:2" x14ac:dyDescent="0.25">
      <c r="A66" t="s">
        <v>156</v>
      </c>
      <c r="B66" s="323">
        <f ca="1">INDIRECT(ADDRESS(47,B1,1,1,"Data"))</f>
        <v>51722</v>
      </c>
    </row>
    <row r="67" spans="1:2" x14ac:dyDescent="0.25">
      <c r="A67" t="s">
        <v>157</v>
      </c>
      <c r="B67" s="323">
        <f ca="1">INDIRECT(ADDRESS(51,B1,1,1,"Data"))</f>
        <v>29718</v>
      </c>
    </row>
    <row r="68" spans="1:2" x14ac:dyDescent="0.25">
      <c r="A68" t="s">
        <v>158</v>
      </c>
      <c r="B68" s="323">
        <f ca="1">INDIRECT(ADDRESS(55,B1,1,1,"Data"))</f>
        <v>123983</v>
      </c>
    </row>
    <row r="69" spans="1:2" x14ac:dyDescent="0.25">
      <c r="A69" t="s">
        <v>7967</v>
      </c>
      <c r="B69" s="323">
        <f ca="1">INDIRECT(ADDRESS(59,B1,1,1,"Data"))</f>
        <v>39599</v>
      </c>
    </row>
    <row r="70" spans="1:2" x14ac:dyDescent="0.25">
      <c r="A70" t="s">
        <v>7968</v>
      </c>
      <c r="B70" s="323">
        <f ca="1">INDIRECT(ADDRESS(63,B1,1,1,"Data"))+INDIRECT(ADDRESS(118,B1,1,1,"Data"))</f>
        <v>70151</v>
      </c>
    </row>
    <row r="72" spans="1:2" x14ac:dyDescent="0.25">
      <c r="A72" s="96" t="s">
        <v>8022</v>
      </c>
    </row>
    <row r="73" spans="1:2" x14ac:dyDescent="0.25">
      <c r="A73" t="s">
        <v>155</v>
      </c>
      <c r="B73" s="323">
        <f ca="1">INDIRECT(ADDRESS(64,B$1,1,1,"Data"))</f>
        <v>171770</v>
      </c>
    </row>
    <row r="74" spans="1:2" x14ac:dyDescent="0.25">
      <c r="A74" t="s">
        <v>156</v>
      </c>
      <c r="B74" s="323">
        <f ca="1">INDIRECT(ADDRESS(65,B$1,1,1,"Data"))</f>
        <v>76769</v>
      </c>
    </row>
    <row r="75" spans="1:2" x14ac:dyDescent="0.25">
      <c r="A75" t="s">
        <v>157</v>
      </c>
      <c r="B75" s="323">
        <f ca="1">INDIRECT(ADDRESS(66,B$1,1,1,"Data"))</f>
        <v>43189</v>
      </c>
    </row>
    <row r="76" spans="1:2" x14ac:dyDescent="0.25">
      <c r="A76" t="s">
        <v>158</v>
      </c>
      <c r="B76" s="323">
        <f ca="1">INDIRECT(ADDRESS(67,B$1,1,1,"Data"))</f>
        <v>170679</v>
      </c>
    </row>
    <row r="77" spans="1:2" x14ac:dyDescent="0.25">
      <c r="A77" t="s">
        <v>7967</v>
      </c>
      <c r="B77" s="323">
        <f ca="1">INDIRECT(ADDRESS(68,B$1,1,1,"Data"))</f>
        <v>68917</v>
      </c>
    </row>
    <row r="78" spans="1:2" x14ac:dyDescent="0.25">
      <c r="A78" t="s">
        <v>7968</v>
      </c>
      <c r="B78" s="323">
        <f ca="1">INDIRECT(ADDRESS(69,B$1,1,1,"Data"))</f>
        <v>154745</v>
      </c>
    </row>
    <row r="80" spans="1:2" x14ac:dyDescent="0.25">
      <c r="A80" s="10" t="s">
        <v>8132</v>
      </c>
    </row>
    <row r="81" spans="1:6" x14ac:dyDescent="0.25">
      <c r="A81" s="323" t="str">
        <f ca="1">INDIRECT(ADDRESS(D81,3,1,1,"LBM - Détail"))</f>
        <v>SELAS LES BIOLOGISTES ASSOCIES</v>
      </c>
      <c r="B81" s="323" t="str">
        <f ca="1">"5. "&amp;A81</f>
        <v>5. SELAS LES BIOLOGISTES ASSOCIES</v>
      </c>
      <c r="C81" s="324">
        <f t="array" ref="C81">LARGE(IF('LBM - Détail'!I:I&gt;100,'LBM - Détail'!K:K,""),F81)</f>
        <v>1.2113771897130099</v>
      </c>
      <c r="D81" s="323">
        <f>MATCH(C81,'LBM - Détail'!K:K,0)</f>
        <v>33</v>
      </c>
      <c r="E81" s="323" t="str">
        <f ca="1">"de "&amp;INDIRECT(ADDRESS(D81,9,1,1,"LBM - Détail")) &amp; " à "&amp; INDIRECT(ADDRESS(D81,8,1,1,"LBM - Détail"))</f>
        <v>de 21464 à 47465</v>
      </c>
      <c r="F81" s="323">
        <v>5</v>
      </c>
    </row>
    <row r="82" spans="1:6" x14ac:dyDescent="0.25">
      <c r="A82" s="323" t="str">
        <f ca="1">INDIRECT(ADDRESS(D82,3,1,1,"LBM - Détail"))</f>
        <v>FONDATION DE LA MAISON DU DIACONAT</v>
      </c>
      <c r="B82" s="323" t="str">
        <f ca="1">"4. "&amp;A82</f>
        <v>4. FONDATION DE LA MAISON DU DIACONAT</v>
      </c>
      <c r="C82" s="324">
        <f t="array" ref="C82">LARGE(IF('LBM - Détail'!I:I&gt;100,'LBM - Détail'!K:K,""),F82)</f>
        <v>1.3094812164579599</v>
      </c>
      <c r="D82" s="323">
        <f>MATCH(C82,'LBM - Détail'!K:K,0)</f>
        <v>157</v>
      </c>
      <c r="E82" s="323" t="str">
        <f ca="1">"de "&amp;INDIRECT(ADDRESS(D82,9,1,1,"LBM - Détail")) &amp; " à "&amp; INDIRECT(ADDRESS(D82,8,1,1,"LBM - Détail"))</f>
        <v>de 2795 à 6455</v>
      </c>
      <c r="F82" s="323">
        <v>4</v>
      </c>
    </row>
    <row r="83" spans="1:6" x14ac:dyDescent="0.25">
      <c r="A83" s="323" t="str">
        <f ca="1">INDIRECT(ADDRESS(D83,3,1,1,"LBM - Détail"))</f>
        <v>SELAS MEDI +</v>
      </c>
      <c r="B83" s="323" t="str">
        <f ca="1">"3. "&amp;A83</f>
        <v>3. SELAS MEDI +</v>
      </c>
      <c r="C83" s="324">
        <f t="array" ref="C83">LARGE(IF('LBM - Détail'!I:I&gt;100,'LBM - Détail'!K:K,""),F83)</f>
        <v>1.7306501547987601</v>
      </c>
      <c r="D83" s="323">
        <f>MATCH(C83,'LBM - Détail'!K:K,0)</f>
        <v>239</v>
      </c>
      <c r="E83" s="323" t="str">
        <f ca="1">"de "&amp;INDIRECT(ADDRESS(D83,9,1,1,"LBM - Détail")) &amp; " à "&amp; INDIRECT(ADDRESS(D83,8,1,1,"LBM - Détail"))</f>
        <v>de 323 à 882</v>
      </c>
      <c r="F83" s="323">
        <v>3</v>
      </c>
    </row>
    <row r="84" spans="1:6" x14ac:dyDescent="0.25">
      <c r="A84" s="323" t="str">
        <f ca="1">INDIRECT(ADDRESS(D84,3,1,1,"LBM - Détail"))</f>
        <v>SELAS LBM CARRON</v>
      </c>
      <c r="B84" s="323" t="str">
        <f ca="1">"2. "&amp;A84</f>
        <v>2. SELAS LBM CARRON</v>
      </c>
      <c r="C84" s="324">
        <f t="array" ref="C84">LARGE(IF('LBM - Détail'!I:I&gt;100,'LBM - Détail'!K:K,""),F84)</f>
        <v>3.1977011494252898</v>
      </c>
      <c r="D84" s="323">
        <f>MATCH(C84,'LBM - Détail'!K:K,0)</f>
        <v>223</v>
      </c>
      <c r="E84" s="323" t="str">
        <f ca="1">"de "&amp;INDIRECT(ADDRESS(D84,9,1,1,"LBM - Détail")) &amp; " à "&amp; INDIRECT(ADDRESS(D84,8,1,1,"LBM - Détail"))</f>
        <v>de 435 à 1826</v>
      </c>
      <c r="F84" s="323">
        <v>2</v>
      </c>
    </row>
    <row r="85" spans="1:6" x14ac:dyDescent="0.25">
      <c r="A85" s="323" t="str">
        <f ca="1">INDIRECT(ADDRESS(D85,3,1,1,"LBM - Détail"))</f>
        <v>SELAS ALPIGENE</v>
      </c>
      <c r="B85" s="323" t="str">
        <f ca="1">"1. "&amp;A85</f>
        <v>1. SELAS ALPIGENE</v>
      </c>
      <c r="C85" s="324">
        <f t="array" ref="C85">LARGE(IF('LBM - Détail'!I:I&gt;100,'LBM - Détail'!K:K,""),F85)</f>
        <v>4.0181818181818203</v>
      </c>
      <c r="D85" s="323">
        <f>MATCH(C85,'LBM - Détail'!K:K,0)</f>
        <v>248</v>
      </c>
      <c r="E85" s="323" t="str">
        <f ca="1">"de "&amp;INDIRECT(ADDRESS(D85,9,1,1,"LBM - Détail")) &amp; " à "&amp; INDIRECT(ADDRESS(D85,8,1,1,"LBM - Détail"))</f>
        <v>de 110 à 552</v>
      </c>
      <c r="F85" s="323">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0.125" style="13" customWidth="1"/>
    <col min="14" max="14" width="8"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54" t="s">
        <v>113</v>
      </c>
      <c r="M2" s="454"/>
      <c r="N2" s="454"/>
    </row>
    <row r="3" spans="1:14" ht="15" customHeight="1" x14ac:dyDescent="0.2">
      <c r="A3" s="12"/>
      <c r="B3" s="12"/>
      <c r="C3" s="492" t="s">
        <v>7989</v>
      </c>
      <c r="D3" s="492"/>
      <c r="E3" s="492"/>
      <c r="F3" s="492"/>
      <c r="G3" s="492"/>
      <c r="H3" s="492"/>
      <c r="I3" s="492"/>
      <c r="J3" s="492"/>
      <c r="K3" s="105"/>
      <c r="L3" s="454"/>
      <c r="M3" s="454"/>
      <c r="N3" s="454"/>
    </row>
    <row r="4" spans="1:14" ht="15" customHeight="1" thickBot="1" x14ac:dyDescent="0.25">
      <c r="A4" s="15"/>
      <c r="B4" s="15"/>
      <c r="C4" s="493"/>
      <c r="D4" s="493"/>
      <c r="E4" s="493"/>
      <c r="F4" s="493"/>
      <c r="G4" s="493"/>
      <c r="H4" s="493"/>
      <c r="I4" s="493"/>
      <c r="J4" s="493"/>
      <c r="K4" s="106"/>
      <c r="L4" s="104"/>
      <c r="M4" s="104"/>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4"/>
      <c r="B7" s="75"/>
      <c r="C7" s="75"/>
      <c r="D7" s="75"/>
      <c r="E7" s="75"/>
      <c r="F7" s="75"/>
      <c r="G7" s="75"/>
      <c r="H7" s="75"/>
      <c r="I7" s="75"/>
      <c r="J7" s="75"/>
      <c r="K7" s="74"/>
      <c r="L7" s="75"/>
      <c r="M7" s="75"/>
      <c r="N7" s="75"/>
    </row>
    <row r="8" spans="1:14" ht="15" customHeight="1" x14ac:dyDescent="0.25">
      <c r="A8" s="79" t="s">
        <v>14</v>
      </c>
      <c r="B8" s="21">
        <v>332</v>
      </c>
      <c r="C8" s="360" t="s">
        <v>17550</v>
      </c>
      <c r="D8" s="103"/>
      <c r="E8" s="79" t="s">
        <v>15808</v>
      </c>
      <c r="F8" s="21">
        <v>272</v>
      </c>
      <c r="G8" s="358">
        <v>0</v>
      </c>
      <c r="H8" s="103"/>
      <c r="I8" s="79" t="s">
        <v>14</v>
      </c>
      <c r="J8" s="21">
        <v>5605</v>
      </c>
      <c r="K8" s="357" t="s">
        <v>22306</v>
      </c>
      <c r="L8" s="79" t="s">
        <v>14</v>
      </c>
      <c r="M8" s="370">
        <v>4431004</v>
      </c>
      <c r="N8" s="401" t="s">
        <v>22307</v>
      </c>
    </row>
    <row r="9" spans="1:14" ht="15" customHeight="1" x14ac:dyDescent="0.2">
      <c r="A9" s="24"/>
      <c r="B9" s="459" t="s">
        <v>306</v>
      </c>
      <c r="C9" s="459"/>
      <c r="D9" s="99"/>
      <c r="E9" s="44"/>
      <c r="F9" s="44" t="s">
        <v>307</v>
      </c>
      <c r="G9" s="87"/>
      <c r="H9" s="99"/>
      <c r="I9" s="44"/>
      <c r="J9" s="459" t="s">
        <v>308</v>
      </c>
      <c r="K9" s="471"/>
      <c r="L9" s="58"/>
      <c r="M9" s="44" t="s">
        <v>241</v>
      </c>
      <c r="N9" s="100"/>
    </row>
    <row r="10" spans="1:14" ht="15" customHeight="1" x14ac:dyDescent="0.2">
      <c r="A10" s="12"/>
      <c r="B10" s="478" t="s">
        <v>20214</v>
      </c>
      <c r="C10" s="478"/>
      <c r="D10" s="97"/>
      <c r="E10" s="20"/>
      <c r="F10" s="478" t="s">
        <v>20202</v>
      </c>
      <c r="G10" s="478"/>
      <c r="H10" s="97"/>
      <c r="I10" s="20"/>
      <c r="J10" s="101" t="s">
        <v>17734</v>
      </c>
      <c r="K10" s="100"/>
      <c r="L10" s="58"/>
      <c r="M10" s="44" t="s">
        <v>387</v>
      </c>
      <c r="N10" s="100"/>
    </row>
    <row r="11" spans="1:14" ht="12.75" customHeight="1" x14ac:dyDescent="0.2">
      <c r="A11" s="12"/>
      <c r="B11" s="481" t="s">
        <v>309</v>
      </c>
      <c r="C11" s="481"/>
      <c r="D11" s="98"/>
      <c r="E11" s="87"/>
      <c r="F11" s="481" t="s">
        <v>309</v>
      </c>
      <c r="G11" s="481"/>
      <c r="H11" s="98"/>
      <c r="I11" s="87"/>
      <c r="J11" s="483" t="s">
        <v>388</v>
      </c>
      <c r="K11" s="484"/>
      <c r="L11" s="88"/>
      <c r="M11" s="101" t="s">
        <v>22308</v>
      </c>
      <c r="N11" s="102"/>
    </row>
    <row r="12" spans="1:14" ht="15.75" customHeight="1" x14ac:dyDescent="0.2">
      <c r="A12" s="12"/>
      <c r="B12" s="87"/>
      <c r="C12" s="87"/>
      <c r="D12" s="91"/>
      <c r="E12" s="87"/>
      <c r="F12" s="87"/>
      <c r="G12" s="87"/>
      <c r="H12" s="91"/>
      <c r="I12" s="87"/>
      <c r="J12" s="483"/>
      <c r="K12" s="484"/>
      <c r="L12" s="88"/>
      <c r="M12" s="483" t="s">
        <v>278</v>
      </c>
      <c r="N12" s="484"/>
    </row>
    <row r="13" spans="1:14" ht="15" customHeight="1" x14ac:dyDescent="0.25">
      <c r="A13" s="93"/>
      <c r="B13" s="94"/>
      <c r="C13" s="94"/>
      <c r="D13" s="94"/>
      <c r="E13" s="94"/>
      <c r="F13" s="94"/>
      <c r="G13" s="94"/>
      <c r="H13" s="94"/>
      <c r="I13" s="94"/>
      <c r="J13" s="94"/>
      <c r="K13" s="94"/>
      <c r="L13" s="94"/>
      <c r="M13" s="94"/>
      <c r="N13" s="94"/>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
      <c r="A16" s="12"/>
      <c r="B16" s="82" t="s">
        <v>374</v>
      </c>
      <c r="C16" s="12"/>
      <c r="D16" s="12"/>
      <c r="E16" s="12"/>
      <c r="F16" s="12"/>
      <c r="G16" s="12"/>
      <c r="H16" s="12"/>
      <c r="I16" s="12"/>
      <c r="J16" s="12"/>
      <c r="K16" s="12"/>
      <c r="L16" s="107"/>
      <c r="M16" s="107"/>
      <c r="N16" s="107"/>
    </row>
    <row r="17" spans="1:14" ht="16.5" customHeight="1" x14ac:dyDescent="0.2">
      <c r="A17" s="12"/>
      <c r="B17" s="12"/>
      <c r="C17" s="12"/>
      <c r="D17" s="12"/>
      <c r="E17" s="12"/>
      <c r="F17" s="186" t="s">
        <v>375</v>
      </c>
      <c r="G17" s="12"/>
      <c r="H17" s="12"/>
      <c r="I17" s="12"/>
      <c r="J17" s="186" t="s">
        <v>315</v>
      </c>
      <c r="K17" s="12"/>
      <c r="L17" s="12"/>
      <c r="M17" s="186" t="s">
        <v>376</v>
      </c>
      <c r="N17" s="12"/>
    </row>
    <row r="18" spans="1:14" ht="16.5" customHeight="1" x14ac:dyDescent="0.2">
      <c r="A18" s="12"/>
      <c r="B18" s="12"/>
      <c r="C18" s="12"/>
      <c r="D18" s="12"/>
      <c r="E18" s="12"/>
      <c r="F18" s="186"/>
      <c r="G18" s="12"/>
      <c r="H18" s="12"/>
      <c r="I18" s="12"/>
      <c r="J18" s="186"/>
      <c r="K18" s="12"/>
      <c r="L18" s="12"/>
      <c r="M18" s="186"/>
      <c r="N18" s="12"/>
    </row>
    <row r="19" spans="1:14" ht="16.5" customHeight="1" x14ac:dyDescent="0.2">
      <c r="A19" s="12"/>
      <c r="B19" s="12"/>
      <c r="C19" s="12"/>
      <c r="D19" s="12"/>
      <c r="E19" s="12"/>
      <c r="F19" s="12"/>
      <c r="G19" s="12"/>
      <c r="H19" s="12"/>
      <c r="I19" s="12"/>
      <c r="J19" s="12"/>
      <c r="K19" s="12"/>
      <c r="L19" s="12"/>
      <c r="M19" s="12"/>
      <c r="N19" s="12"/>
    </row>
    <row r="20" spans="1:14" ht="16.5" customHeight="1" x14ac:dyDescent="0.2">
      <c r="A20" s="12"/>
      <c r="B20" s="12"/>
      <c r="C20" s="12"/>
      <c r="D20" s="12"/>
      <c r="E20" s="12"/>
      <c r="F20" s="12"/>
      <c r="G20" s="12"/>
      <c r="H20" s="12"/>
      <c r="I20" s="12"/>
      <c r="J20" s="12"/>
      <c r="K20" s="12"/>
      <c r="L20" s="12"/>
      <c r="M20" s="12"/>
      <c r="N20" s="12"/>
    </row>
    <row r="21" spans="1:14" ht="16.5" customHeight="1" x14ac:dyDescent="0.2">
      <c r="A21" s="12"/>
      <c r="B21" s="12"/>
      <c r="C21" s="12"/>
      <c r="D21" s="12"/>
      <c r="E21" s="12"/>
      <c r="F21" s="12"/>
      <c r="G21" s="12"/>
      <c r="H21" s="12"/>
      <c r="I21" s="12"/>
      <c r="J21" s="12"/>
      <c r="K21" s="12"/>
      <c r="L21" s="12"/>
      <c r="M21" s="12"/>
      <c r="N21" s="12"/>
    </row>
    <row r="22" spans="1:14" ht="16.5" customHeight="1" x14ac:dyDescent="0.2">
      <c r="A22" s="12"/>
      <c r="B22" s="12"/>
      <c r="C22" s="12"/>
      <c r="D22" s="12"/>
      <c r="E22" s="12"/>
      <c r="F22" s="12"/>
      <c r="G22" s="12"/>
      <c r="H22" s="12"/>
      <c r="I22" s="12"/>
      <c r="J22" s="12"/>
      <c r="K22" s="12"/>
      <c r="L22" s="12"/>
      <c r="M22" s="12"/>
      <c r="N22" s="12"/>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83"/>
      <c r="B24" s="185" t="s">
        <v>311</v>
      </c>
      <c r="C24" s="12"/>
      <c r="D24" s="12"/>
      <c r="E24" s="12"/>
      <c r="F24" s="12"/>
      <c r="G24" s="12"/>
      <c r="H24" s="12"/>
      <c r="I24" s="12"/>
      <c r="J24" s="12"/>
      <c r="K24" s="12"/>
      <c r="L24" s="12"/>
      <c r="M24" s="12"/>
      <c r="N24" s="12"/>
    </row>
    <row r="25" spans="1:14" ht="12" customHeight="1" x14ac:dyDescent="0.2">
      <c r="A25" s="184"/>
      <c r="B25" s="185" t="s">
        <v>373</v>
      </c>
      <c r="C25" s="12"/>
      <c r="D25" s="12"/>
      <c r="E25" s="12"/>
      <c r="F25" s="12"/>
      <c r="G25" s="12"/>
      <c r="H25" s="12"/>
      <c r="I25" s="12"/>
      <c r="J25" s="12"/>
      <c r="K25" s="12"/>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12"/>
      <c r="K29" s="12"/>
      <c r="L29" s="12"/>
      <c r="M29" s="12"/>
      <c r="N29" s="12"/>
    </row>
    <row r="30" spans="1:14" ht="16.5" customHeight="1" x14ac:dyDescent="0.2">
      <c r="A30" s="12"/>
      <c r="B30" s="12"/>
      <c r="C30" s="12"/>
      <c r="D30" s="12"/>
      <c r="E30" s="12"/>
      <c r="F30" s="12"/>
      <c r="G30" s="12"/>
      <c r="H30" s="12"/>
      <c r="I30" s="12"/>
      <c r="J30" s="12"/>
      <c r="K30" s="12"/>
      <c r="L30" s="12"/>
      <c r="M30" s="12"/>
      <c r="N30" s="12"/>
    </row>
    <row r="31" spans="1:14" ht="16.5" customHeight="1" x14ac:dyDescent="0.2">
      <c r="A31" s="12"/>
      <c r="B31" s="12"/>
      <c r="C31" s="12"/>
      <c r="D31" s="12"/>
      <c r="E31" s="12"/>
      <c r="F31" s="12"/>
      <c r="G31" s="12"/>
      <c r="H31" s="12"/>
      <c r="I31" s="12"/>
      <c r="J31" s="12"/>
      <c r="K31" s="12"/>
      <c r="L31" s="12"/>
      <c r="M31" s="12"/>
      <c r="N31" s="12"/>
    </row>
    <row r="32" spans="1:14" ht="16.5" customHeight="1" x14ac:dyDescent="0.2">
      <c r="A32" s="12"/>
      <c r="B32" s="12"/>
      <c r="C32" s="12"/>
      <c r="D32" s="12"/>
      <c r="E32" s="12"/>
      <c r="F32" s="12"/>
      <c r="G32" s="12"/>
      <c r="H32" s="12"/>
      <c r="I32" s="12"/>
      <c r="J32" s="12"/>
      <c r="K32" s="12"/>
      <c r="L32" s="12"/>
      <c r="M32" s="12"/>
      <c r="N32" s="12"/>
    </row>
    <row r="33" spans="1:14" ht="16.5" customHeight="1" x14ac:dyDescent="0.2">
      <c r="A33" s="12"/>
      <c r="B33" s="12"/>
      <c r="C33" s="12"/>
      <c r="D33" s="12"/>
      <c r="E33" s="12"/>
      <c r="F33" s="12"/>
      <c r="G33" s="12"/>
      <c r="H33" s="12"/>
      <c r="I33" s="12"/>
      <c r="J33" s="12"/>
      <c r="K33" s="12"/>
      <c r="L33" s="12"/>
      <c r="M33" s="12"/>
      <c r="N33" s="12"/>
    </row>
    <row r="34" spans="1:14" ht="16.5" customHeight="1" x14ac:dyDescent="0.2">
      <c r="A34" s="12"/>
      <c r="B34" s="12"/>
      <c r="C34" s="12"/>
      <c r="D34" s="12"/>
      <c r="E34" s="12"/>
      <c r="F34" s="12"/>
      <c r="G34" s="12"/>
      <c r="H34" s="12"/>
      <c r="I34" s="12"/>
      <c r="J34" s="12"/>
      <c r="K34" s="12"/>
      <c r="L34" s="12"/>
      <c r="M34" s="12"/>
      <c r="N34" s="12"/>
    </row>
    <row r="35" spans="1:14" ht="16.5" customHeight="1" x14ac:dyDescent="0.2">
      <c r="A35" s="12"/>
      <c r="B35" s="12"/>
      <c r="C35" s="12"/>
      <c r="D35" s="12"/>
      <c r="E35" s="12"/>
      <c r="F35" s="12"/>
      <c r="G35" s="12"/>
      <c r="H35" s="12"/>
      <c r="I35" s="12"/>
      <c r="J35" s="12"/>
      <c r="K35" s="12"/>
      <c r="L35" s="12"/>
      <c r="M35" s="12"/>
      <c r="N35" s="12"/>
    </row>
    <row r="36" spans="1:14" ht="16.5" customHeight="1" x14ac:dyDescent="0.2">
      <c r="A36" s="12"/>
      <c r="B36" s="12"/>
      <c r="C36" s="12"/>
      <c r="D36" s="12"/>
      <c r="E36" s="12"/>
      <c r="F36" s="12"/>
      <c r="G36" s="12"/>
      <c r="H36" s="12"/>
      <c r="I36" s="12"/>
      <c r="J36" s="12"/>
      <c r="K36" s="12"/>
      <c r="L36" s="12"/>
      <c r="M36" s="12"/>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2" t="s">
        <v>15827</v>
      </c>
      <c r="B41" s="12"/>
      <c r="C41" s="12"/>
      <c r="D41" s="12"/>
      <c r="E41" s="12"/>
      <c r="F41" s="12"/>
      <c r="G41" s="12"/>
      <c r="H41" s="12"/>
      <c r="I41" s="12"/>
      <c r="J41" s="82" t="s">
        <v>8133</v>
      </c>
      <c r="K41" s="12"/>
      <c r="L41" s="12"/>
      <c r="M41" s="12"/>
      <c r="N41" s="35"/>
    </row>
    <row r="42" spans="1:14" ht="15" customHeight="1" x14ac:dyDescent="0.2">
      <c r="A42" s="12"/>
      <c r="B42" s="12"/>
      <c r="C42" s="12"/>
      <c r="D42" s="12"/>
      <c r="E42" s="12"/>
      <c r="F42" s="12"/>
      <c r="G42" s="12"/>
      <c r="H42" s="12"/>
      <c r="I42" s="12"/>
      <c r="J42" s="12"/>
      <c r="K42" s="12"/>
      <c r="L42" s="12"/>
      <c r="M42" s="12"/>
      <c r="N42" s="12"/>
    </row>
    <row r="43" spans="1:14" ht="15" customHeight="1" x14ac:dyDescent="0.2">
      <c r="A43" s="12"/>
      <c r="B43" s="12"/>
      <c r="C43" s="12"/>
      <c r="D43" s="12"/>
      <c r="E43" s="12"/>
      <c r="F43" s="12"/>
      <c r="G43" s="12"/>
      <c r="H43" s="12"/>
      <c r="I43" s="12"/>
      <c r="J43" s="12"/>
      <c r="K43" s="12"/>
      <c r="L43" s="12"/>
      <c r="M43" s="12"/>
      <c r="N43" s="12"/>
    </row>
    <row r="44" spans="1:14" ht="15" customHeight="1" x14ac:dyDescent="0.2">
      <c r="A44" s="12"/>
      <c r="B44" s="12"/>
      <c r="C44" s="12"/>
      <c r="D44" s="12"/>
      <c r="E44" s="12"/>
      <c r="F44" s="12"/>
      <c r="G44" s="12"/>
      <c r="H44" s="12"/>
      <c r="I44" s="12"/>
      <c r="J44" s="12"/>
      <c r="K44" s="12"/>
      <c r="L44" s="12"/>
      <c r="M44" s="12"/>
      <c r="N44" s="12"/>
    </row>
    <row r="45" spans="1:14" ht="15" customHeight="1" x14ac:dyDescent="0.2">
      <c r="A45" s="12"/>
      <c r="B45" s="12"/>
      <c r="C45" s="12"/>
      <c r="D45" s="12"/>
      <c r="E45" s="12"/>
      <c r="F45" s="12"/>
      <c r="G45" s="12"/>
      <c r="H45" s="12"/>
      <c r="I45" s="12"/>
      <c r="J45" s="12"/>
      <c r="K45" s="12"/>
      <c r="L45" s="12"/>
      <c r="M45" s="12"/>
      <c r="N45" s="12"/>
    </row>
    <row r="46" spans="1:14" ht="15" customHeight="1" x14ac:dyDescent="0.2">
      <c r="A46" s="12"/>
      <c r="B46" s="12"/>
      <c r="C46" s="12"/>
      <c r="D46" s="12"/>
      <c r="E46" s="12"/>
      <c r="F46" s="12"/>
      <c r="G46" s="12"/>
      <c r="H46" s="12"/>
      <c r="I46" s="12"/>
      <c r="J46" s="12"/>
      <c r="K46" s="12"/>
      <c r="L46" s="12"/>
      <c r="M46" s="12"/>
      <c r="N46" s="12"/>
    </row>
    <row r="47" spans="1:14" ht="15" customHeight="1" x14ac:dyDescent="0.2">
      <c r="A47" s="12"/>
      <c r="B47" s="12"/>
      <c r="C47" s="12"/>
      <c r="D47" s="12"/>
      <c r="E47" s="12"/>
      <c r="F47" s="12"/>
      <c r="G47" s="12"/>
      <c r="H47" s="12"/>
      <c r="I47" s="12"/>
      <c r="J47" s="12"/>
      <c r="K47" s="12"/>
      <c r="L47" s="12"/>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3"/>
      <c r="B52" s="187"/>
      <c r="C52" s="84"/>
      <c r="D52" s="84"/>
      <c r="E52" s="84"/>
      <c r="F52" s="84"/>
      <c r="G52" s="84"/>
      <c r="H52" s="84"/>
      <c r="I52" s="84"/>
      <c r="J52" s="187"/>
      <c r="K52" s="83"/>
      <c r="L52" s="75"/>
      <c r="M52" s="75"/>
      <c r="N52" s="75"/>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88"/>
      <c r="C70" s="12"/>
      <c r="D70" s="12"/>
      <c r="E70" s="12"/>
      <c r="F70" s="12"/>
      <c r="G70" s="12"/>
      <c r="H70" s="12"/>
      <c r="I70" s="12"/>
      <c r="J70" s="188"/>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2"/>
      <c r="C73" s="12"/>
      <c r="D73" s="12"/>
      <c r="E73" s="12"/>
      <c r="F73" s="12"/>
      <c r="G73" s="12"/>
      <c r="H73" s="12"/>
      <c r="I73" s="12"/>
      <c r="J73" s="12"/>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41"/>
      <c r="L78" s="12"/>
      <c r="M78" s="12"/>
      <c r="N78" s="12"/>
    </row>
    <row r="79" spans="1:14" ht="15" customHeight="1" x14ac:dyDescent="0.2">
      <c r="A79" s="12"/>
      <c r="B79" s="12"/>
      <c r="C79" s="12"/>
      <c r="D79" s="12"/>
      <c r="E79" s="12"/>
      <c r="F79" s="12"/>
      <c r="G79" s="12"/>
      <c r="H79" s="12"/>
      <c r="I79" s="12"/>
      <c r="J79" s="12"/>
      <c r="K79" s="41"/>
      <c r="L79" s="12"/>
      <c r="M79" s="12"/>
      <c r="N79" s="12"/>
    </row>
    <row r="80" spans="1:14" ht="15" customHeight="1" x14ac:dyDescent="0.2">
      <c r="A80" s="12"/>
      <c r="B80" s="12"/>
      <c r="C80" s="12"/>
      <c r="D80" s="12"/>
      <c r="E80" s="12"/>
      <c r="F80" s="12"/>
      <c r="G80" s="12"/>
      <c r="H80" s="12"/>
      <c r="I80" s="12"/>
      <c r="J80" s="12"/>
      <c r="K80" s="41"/>
      <c r="L80" s="12"/>
      <c r="M80" s="12"/>
      <c r="N80" s="12"/>
    </row>
    <row r="81" spans="1:14" ht="15" customHeight="1" x14ac:dyDescent="0.2">
      <c r="A81" s="12"/>
      <c r="B81" s="12"/>
      <c r="C81" s="12"/>
      <c r="D81" s="12"/>
      <c r="E81" s="12"/>
      <c r="F81" s="12"/>
      <c r="G81" s="12"/>
      <c r="H81" s="12"/>
      <c r="I81" s="12"/>
      <c r="J81" s="12"/>
      <c r="K81" s="41"/>
      <c r="L81" s="12"/>
      <c r="M81" s="12"/>
      <c r="N81" s="12"/>
    </row>
    <row r="82" spans="1:14" ht="15" customHeight="1" x14ac:dyDescent="0.2">
      <c r="A82" s="12"/>
      <c r="B82" s="12"/>
      <c r="C82" s="12"/>
      <c r="D82" s="12"/>
      <c r="E82" s="12"/>
      <c r="F82" s="12"/>
      <c r="G82" s="12"/>
      <c r="H82" s="12"/>
      <c r="I82" s="12"/>
      <c r="J82" s="12"/>
      <c r="K82" s="12"/>
      <c r="L82" s="12"/>
      <c r="M82" s="12"/>
      <c r="N82" s="12"/>
    </row>
    <row r="83" spans="1:14" ht="15" customHeight="1" x14ac:dyDescent="0.2">
      <c r="A83" s="12"/>
      <c r="B83" s="12"/>
      <c r="C83" s="12"/>
      <c r="D83" s="12"/>
      <c r="E83" s="12"/>
      <c r="F83" s="12"/>
      <c r="G83" s="12"/>
      <c r="H83" s="12"/>
      <c r="I83" s="12"/>
      <c r="J83" s="12"/>
      <c r="K83" s="12"/>
      <c r="L83" s="12"/>
      <c r="M83" s="12"/>
      <c r="N83" s="35"/>
    </row>
    <row r="84" spans="1:14" ht="15" customHeight="1" x14ac:dyDescent="0.2">
      <c r="A84" s="12"/>
      <c r="B84" s="12"/>
      <c r="C84" s="12"/>
      <c r="D84" s="12"/>
      <c r="E84" s="12"/>
      <c r="F84" s="12"/>
      <c r="G84" s="12"/>
      <c r="H84" s="12"/>
      <c r="I84" s="12"/>
      <c r="J84" s="12"/>
      <c r="K84" s="12"/>
      <c r="L84" s="12"/>
      <c r="M84" s="12"/>
      <c r="N84" s="12"/>
    </row>
    <row r="85" spans="1:14" ht="12.75" customHeight="1" x14ac:dyDescent="0.2">
      <c r="A85" s="12"/>
      <c r="B85" s="12"/>
      <c r="C85" s="12"/>
      <c r="D85" s="12"/>
      <c r="E85" s="12"/>
      <c r="F85" s="12"/>
      <c r="G85" s="12"/>
      <c r="H85" s="12"/>
      <c r="I85" s="12"/>
      <c r="J85" s="12"/>
      <c r="K85" s="12"/>
      <c r="L85" s="12"/>
      <c r="M85" s="12"/>
      <c r="N85" s="12"/>
    </row>
    <row r="86" spans="1:14" ht="12.75" customHeight="1" x14ac:dyDescent="0.2">
      <c r="A86" s="12"/>
      <c r="B86" s="12"/>
      <c r="C86" s="12"/>
      <c r="D86" s="12"/>
      <c r="E86" s="12"/>
      <c r="F86" s="12"/>
      <c r="G86" s="12"/>
      <c r="H86" s="12"/>
      <c r="I86" s="12"/>
      <c r="J86" s="12"/>
      <c r="K86" s="12"/>
      <c r="L86" s="12"/>
      <c r="M86" s="12"/>
      <c r="N86" s="12"/>
    </row>
    <row r="87" spans="1:14" ht="15" customHeight="1" x14ac:dyDescent="0.2">
      <c r="A87" s="12"/>
      <c r="B87" s="12"/>
      <c r="C87" s="12"/>
      <c r="D87" s="12"/>
      <c r="E87" s="12"/>
      <c r="F87" s="12"/>
      <c r="G87" s="12"/>
      <c r="H87" s="12"/>
      <c r="I87" s="12"/>
      <c r="J87" s="12"/>
      <c r="K87" s="12"/>
      <c r="L87" s="12"/>
      <c r="M87" s="12"/>
      <c r="N87" s="12"/>
    </row>
    <row r="88" spans="1:14" ht="15" customHeight="1" x14ac:dyDescent="0.2">
      <c r="A88" s="12"/>
      <c r="B88" s="12"/>
      <c r="C88" s="12"/>
      <c r="D88" s="12"/>
      <c r="E88" s="12"/>
      <c r="F88" s="12"/>
      <c r="G88" s="12"/>
      <c r="H88" s="12"/>
      <c r="I88" s="12"/>
      <c r="J88" s="12"/>
      <c r="K88" s="12"/>
      <c r="L88" s="12"/>
      <c r="M88" s="12"/>
      <c r="N88" s="12"/>
    </row>
    <row r="89" spans="1:14" ht="15" customHeight="1" x14ac:dyDescent="0.2">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
      <c r="A91" s="519" t="s">
        <v>22309</v>
      </c>
      <c r="B91" s="519"/>
      <c r="C91" s="519"/>
      <c r="D91" s="519"/>
      <c r="E91" s="519"/>
      <c r="F91" s="519"/>
      <c r="G91" s="519"/>
      <c r="H91" s="434"/>
      <c r="I91" s="520" t="s">
        <v>22310</v>
      </c>
      <c r="J91" s="520"/>
      <c r="K91" s="520"/>
      <c r="L91" s="520"/>
      <c r="M91" s="520"/>
      <c r="N91" s="520"/>
    </row>
    <row r="92" spans="1:14" ht="15" customHeight="1" x14ac:dyDescent="0.2">
      <c r="A92" s="110"/>
      <c r="B92" s="110"/>
      <c r="C92" s="110"/>
      <c r="D92" s="110"/>
      <c r="E92" s="110"/>
      <c r="F92" s="110"/>
      <c r="G92" s="110"/>
      <c r="H92" s="110"/>
      <c r="I92" s="474"/>
      <c r="J92" s="474"/>
      <c r="K92" s="474"/>
      <c r="L92" s="474"/>
      <c r="M92" s="474"/>
      <c r="N92" s="474"/>
    </row>
    <row r="93" spans="1:14" ht="15" customHeight="1" x14ac:dyDescent="0.2">
      <c r="A93" s="110"/>
      <c r="B93" s="110"/>
      <c r="C93" s="110"/>
      <c r="D93" s="110"/>
      <c r="E93" s="110"/>
      <c r="F93" s="110"/>
      <c r="G93" s="110"/>
      <c r="H93" s="110"/>
      <c r="I93" s="474"/>
      <c r="J93" s="474"/>
      <c r="K93" s="474"/>
      <c r="L93" s="474"/>
      <c r="M93" s="474"/>
      <c r="N93" s="474"/>
    </row>
    <row r="94" spans="1:14" ht="15" customHeight="1" x14ac:dyDescent="0.2">
      <c r="A94" s="110"/>
      <c r="B94" s="110"/>
      <c r="C94" s="110"/>
      <c r="D94" s="110"/>
      <c r="E94" s="110"/>
      <c r="F94" s="110"/>
      <c r="G94" s="110"/>
      <c r="H94" s="110"/>
      <c r="I94" s="474"/>
      <c r="J94" s="474"/>
      <c r="K94" s="474"/>
      <c r="L94" s="474"/>
      <c r="M94" s="474"/>
      <c r="N94" s="474"/>
    </row>
    <row r="95" spans="1:14" ht="15" customHeight="1" x14ac:dyDescent="0.2">
      <c r="A95" s="110"/>
      <c r="B95" s="110"/>
      <c r="C95" s="110"/>
      <c r="D95" s="110"/>
      <c r="E95" s="110"/>
      <c r="F95" s="110"/>
      <c r="G95" s="110"/>
      <c r="H95" s="110"/>
      <c r="I95" s="474"/>
      <c r="J95" s="474"/>
      <c r="K95" s="474"/>
      <c r="L95" s="474"/>
      <c r="M95" s="474"/>
      <c r="N95" s="474"/>
    </row>
    <row r="96" spans="1:14" ht="15" customHeight="1" x14ac:dyDescent="0.2">
      <c r="A96" s="110"/>
      <c r="B96" s="110"/>
      <c r="C96" s="110"/>
      <c r="D96" s="110"/>
      <c r="E96" s="110"/>
      <c r="F96" s="110"/>
      <c r="G96" s="110"/>
      <c r="H96" s="110"/>
      <c r="I96" s="474"/>
      <c r="J96" s="474"/>
      <c r="K96" s="474"/>
      <c r="L96" s="474"/>
      <c r="M96" s="474"/>
      <c r="N96" s="474"/>
    </row>
    <row r="97" spans="1:14" ht="15" customHeight="1" x14ac:dyDescent="0.2">
      <c r="A97" s="110"/>
      <c r="B97" s="110"/>
      <c r="C97" s="110"/>
      <c r="D97" s="110"/>
      <c r="E97" s="110"/>
      <c r="F97" s="110"/>
      <c r="G97" s="110"/>
      <c r="H97" s="110"/>
      <c r="I97" s="474"/>
      <c r="J97" s="474"/>
      <c r="K97" s="474"/>
      <c r="L97" s="474"/>
      <c r="M97" s="474"/>
      <c r="N97" s="474"/>
    </row>
    <row r="98" spans="1:14" ht="15" customHeight="1" x14ac:dyDescent="0.2">
      <c r="A98" s="110"/>
      <c r="B98" s="110"/>
      <c r="C98" s="110"/>
      <c r="D98" s="110"/>
      <c r="E98" s="110"/>
      <c r="F98" s="110"/>
      <c r="G98" s="110"/>
      <c r="H98" s="110"/>
      <c r="I98" s="474"/>
      <c r="J98" s="474"/>
      <c r="K98" s="474"/>
      <c r="L98" s="474"/>
      <c r="M98" s="474"/>
      <c r="N98" s="474"/>
    </row>
    <row r="99" spans="1:14" ht="15" customHeight="1" x14ac:dyDescent="0.2">
      <c r="A99" s="110"/>
      <c r="B99" s="110"/>
      <c r="C99" s="110"/>
      <c r="D99" s="110"/>
      <c r="E99" s="110"/>
      <c r="F99" s="110"/>
      <c r="G99" s="110"/>
      <c r="H99" s="110"/>
      <c r="I99" s="474"/>
      <c r="J99" s="474"/>
      <c r="K99" s="474"/>
      <c r="L99" s="474"/>
      <c r="M99" s="474"/>
      <c r="N99" s="474"/>
    </row>
    <row r="100" spans="1:14" ht="15" customHeight="1" x14ac:dyDescent="0.2">
      <c r="A100" s="110"/>
      <c r="B100" s="110"/>
      <c r="C100" s="110"/>
      <c r="D100" s="110"/>
      <c r="E100" s="110"/>
      <c r="F100" s="110"/>
      <c r="G100" s="110"/>
      <c r="H100" s="110"/>
      <c r="I100" s="474"/>
      <c r="J100" s="474"/>
      <c r="K100" s="474"/>
      <c r="L100" s="474"/>
      <c r="M100" s="474"/>
      <c r="N100" s="474"/>
    </row>
    <row r="101" spans="1:14" ht="15" customHeight="1" x14ac:dyDescent="0.2">
      <c r="A101" s="110"/>
      <c r="B101" s="110"/>
      <c r="C101" s="110"/>
      <c r="D101" s="110"/>
      <c r="E101" s="110"/>
      <c r="F101" s="110"/>
      <c r="G101" s="110"/>
      <c r="H101" s="110"/>
      <c r="I101" s="474"/>
      <c r="J101" s="474"/>
      <c r="K101" s="474"/>
      <c r="L101" s="474"/>
      <c r="M101" s="474"/>
      <c r="N101" s="474"/>
    </row>
    <row r="102" spans="1:14" ht="15" customHeight="1" x14ac:dyDescent="0.2">
      <c r="A102" s="110"/>
      <c r="B102" s="110"/>
      <c r="C102" s="110"/>
      <c r="D102" s="110"/>
      <c r="E102" s="110"/>
      <c r="F102" s="110"/>
      <c r="G102" s="110"/>
      <c r="H102" s="110"/>
      <c r="I102" s="474"/>
      <c r="J102" s="474"/>
      <c r="K102" s="474"/>
      <c r="L102" s="474"/>
      <c r="M102" s="474"/>
      <c r="N102" s="474"/>
    </row>
    <row r="103" spans="1:14" ht="15" customHeight="1" x14ac:dyDescent="0.2">
      <c r="A103" s="110"/>
      <c r="B103" s="110"/>
      <c r="C103" s="110"/>
      <c r="D103" s="110"/>
      <c r="E103" s="110"/>
      <c r="F103" s="110"/>
      <c r="G103" s="110"/>
      <c r="H103" s="110"/>
      <c r="I103" s="474"/>
      <c r="J103" s="474"/>
      <c r="K103" s="474"/>
      <c r="L103" s="474"/>
      <c r="M103" s="474"/>
      <c r="N103" s="474"/>
    </row>
    <row r="104" spans="1:14" ht="15" customHeight="1" x14ac:dyDescent="0.2">
      <c r="A104" s="110"/>
      <c r="B104" s="110"/>
      <c r="C104" s="110"/>
      <c r="D104" s="110"/>
      <c r="E104" s="110"/>
      <c r="F104" s="110"/>
      <c r="G104" s="110"/>
      <c r="H104" s="110"/>
      <c r="I104" s="474"/>
      <c r="J104" s="474"/>
      <c r="K104" s="474"/>
      <c r="L104" s="474"/>
      <c r="M104" s="474"/>
      <c r="N104" s="474"/>
    </row>
    <row r="105" spans="1:14" ht="15" customHeight="1" x14ac:dyDescent="0.2">
      <c r="A105" s="110"/>
      <c r="B105" s="110"/>
      <c r="C105" s="110"/>
      <c r="D105" s="110"/>
      <c r="E105" s="110"/>
      <c r="F105" s="110"/>
      <c r="G105" s="110"/>
      <c r="H105" s="110"/>
      <c r="I105" s="474"/>
      <c r="J105" s="474"/>
      <c r="K105" s="474"/>
      <c r="L105" s="474"/>
      <c r="M105" s="474"/>
      <c r="N105" s="474"/>
    </row>
    <row r="106" spans="1:14" ht="15" customHeight="1" x14ac:dyDescent="0.2">
      <c r="A106" s="110"/>
      <c r="B106" s="110"/>
      <c r="C106" s="110"/>
      <c r="D106" s="110"/>
      <c r="E106" s="110"/>
      <c r="F106" s="110"/>
      <c r="G106" s="110"/>
      <c r="H106" s="110"/>
      <c r="I106" s="474"/>
      <c r="J106" s="474"/>
      <c r="K106" s="474"/>
      <c r="L106" s="474"/>
      <c r="M106" s="474"/>
      <c r="N106" s="474"/>
    </row>
    <row r="107" spans="1:14" ht="15" customHeight="1" x14ac:dyDescent="0.2">
      <c r="A107" s="110"/>
      <c r="B107" s="110"/>
      <c r="C107" s="110"/>
      <c r="D107" s="110"/>
      <c r="E107" s="110"/>
      <c r="F107" s="110"/>
      <c r="G107" s="110"/>
      <c r="H107" s="110"/>
      <c r="I107" s="474"/>
      <c r="J107" s="474"/>
      <c r="K107" s="474"/>
      <c r="L107" s="474"/>
      <c r="M107" s="474"/>
      <c r="N107" s="474"/>
    </row>
    <row r="108" spans="1:14" ht="15" customHeight="1" x14ac:dyDescent="0.2">
      <c r="A108" s="110"/>
      <c r="B108" s="110"/>
      <c r="C108" s="110"/>
      <c r="D108" s="110"/>
      <c r="E108" s="110"/>
      <c r="F108" s="110"/>
      <c r="G108" s="110"/>
      <c r="H108" s="110"/>
      <c r="I108" s="474"/>
      <c r="J108" s="474"/>
      <c r="K108" s="474"/>
      <c r="L108" s="474"/>
      <c r="M108" s="474"/>
      <c r="N108" s="474"/>
    </row>
    <row r="109" spans="1:14" ht="15" customHeight="1" x14ac:dyDescent="0.2">
      <c r="A109" s="110"/>
      <c r="B109" s="110"/>
      <c r="C109" s="110"/>
      <c r="D109" s="110"/>
      <c r="E109" s="110"/>
      <c r="F109" s="110"/>
      <c r="G109" s="110"/>
      <c r="H109" s="110"/>
      <c r="I109" s="474"/>
      <c r="J109" s="474"/>
      <c r="K109" s="474"/>
      <c r="L109" s="474"/>
      <c r="M109" s="474"/>
      <c r="N109" s="474"/>
    </row>
    <row r="110" spans="1:14" ht="15" customHeight="1" x14ac:dyDescent="0.2">
      <c r="A110" s="110"/>
      <c r="B110" s="110"/>
      <c r="C110" s="110"/>
      <c r="D110" s="110"/>
      <c r="E110" s="110"/>
      <c r="F110" s="110"/>
      <c r="G110" s="110"/>
      <c r="H110" s="110"/>
      <c r="I110" s="474"/>
      <c r="J110" s="474"/>
      <c r="K110" s="474"/>
      <c r="L110" s="474"/>
      <c r="M110" s="474"/>
      <c r="N110" s="474"/>
    </row>
    <row r="111" spans="1:14" ht="15" customHeight="1" x14ac:dyDescent="0.2">
      <c r="A111" s="110"/>
      <c r="B111" s="110"/>
      <c r="C111" s="110"/>
      <c r="D111" s="110"/>
      <c r="E111" s="110"/>
      <c r="F111" s="110"/>
      <c r="G111" s="110"/>
      <c r="H111" s="110"/>
      <c r="I111" s="474"/>
      <c r="J111" s="474"/>
      <c r="K111" s="474"/>
      <c r="L111" s="474"/>
      <c r="M111" s="474"/>
      <c r="N111" s="474"/>
    </row>
    <row r="112" spans="1:14" ht="15" customHeight="1" x14ac:dyDescent="0.2">
      <c r="A112" s="110"/>
      <c r="B112" s="110"/>
      <c r="C112" s="110"/>
      <c r="D112" s="110"/>
      <c r="E112" s="110"/>
      <c r="F112" s="110"/>
      <c r="G112" s="110"/>
      <c r="H112" s="110"/>
      <c r="I112" s="474"/>
      <c r="J112" s="474"/>
      <c r="K112" s="474"/>
      <c r="L112" s="474"/>
      <c r="M112" s="474"/>
      <c r="N112" s="474"/>
    </row>
    <row r="113" spans="1:14" ht="15" customHeight="1" x14ac:dyDescent="0.2">
      <c r="A113" s="110"/>
      <c r="B113" s="110"/>
      <c r="C113" s="110"/>
      <c r="D113" s="110"/>
      <c r="E113" s="110"/>
      <c r="F113" s="110"/>
      <c r="G113" s="110"/>
      <c r="H113" s="110"/>
      <c r="I113" s="474"/>
      <c r="J113" s="474"/>
      <c r="K113" s="474"/>
      <c r="L113" s="474"/>
      <c r="M113" s="474"/>
      <c r="N113" s="474"/>
    </row>
    <row r="114" spans="1:14" ht="15" customHeight="1" x14ac:dyDescent="0.2">
      <c r="A114" s="110"/>
      <c r="B114" s="110"/>
      <c r="C114" s="110"/>
      <c r="D114" s="110"/>
      <c r="E114" s="110"/>
      <c r="F114" s="110"/>
      <c r="G114" s="110"/>
      <c r="H114" s="110"/>
      <c r="I114" s="474"/>
      <c r="J114" s="474"/>
      <c r="K114" s="474"/>
      <c r="L114" s="474"/>
      <c r="M114" s="474"/>
      <c r="N114" s="474"/>
    </row>
    <row r="115" spans="1:14" ht="15" customHeight="1" x14ac:dyDescent="0.2">
      <c r="A115" s="110"/>
      <c r="B115" s="110"/>
      <c r="C115" s="110"/>
      <c r="D115" s="110"/>
      <c r="E115" s="110"/>
      <c r="F115" s="110"/>
      <c r="G115" s="110"/>
      <c r="H115" s="110"/>
      <c r="I115" s="474"/>
      <c r="J115" s="474"/>
      <c r="K115" s="474"/>
      <c r="L115" s="474"/>
      <c r="M115" s="474"/>
      <c r="N115" s="474"/>
    </row>
    <row r="116" spans="1:14" ht="15" customHeight="1" x14ac:dyDescent="0.2">
      <c r="A116" s="110"/>
      <c r="B116" s="110"/>
      <c r="C116" s="110"/>
      <c r="D116" s="110"/>
      <c r="E116" s="110"/>
      <c r="F116" s="110"/>
      <c r="G116" s="110"/>
      <c r="H116" s="110"/>
      <c r="I116" s="474"/>
      <c r="J116" s="474"/>
      <c r="K116" s="474"/>
      <c r="L116" s="474"/>
      <c r="M116" s="474"/>
      <c r="N116" s="474"/>
    </row>
    <row r="117" spans="1:14" ht="15" customHeight="1" x14ac:dyDescent="0.2">
      <c r="A117" s="110"/>
      <c r="B117" s="110"/>
      <c r="C117" s="110"/>
      <c r="D117" s="110"/>
      <c r="E117" s="110"/>
      <c r="F117" s="110"/>
      <c r="G117" s="110"/>
      <c r="H117" s="110"/>
      <c r="I117" s="474"/>
      <c r="J117" s="474"/>
      <c r="K117" s="474"/>
      <c r="L117" s="474"/>
      <c r="M117" s="474"/>
      <c r="N117" s="474"/>
    </row>
    <row r="118" spans="1:14" ht="15" customHeight="1" x14ac:dyDescent="0.2">
      <c r="A118" s="110"/>
      <c r="B118" s="110"/>
      <c r="C118" s="110"/>
      <c r="D118" s="110"/>
      <c r="E118" s="110"/>
      <c r="F118" s="110"/>
      <c r="G118" s="110"/>
      <c r="H118" s="110"/>
      <c r="I118" s="474"/>
      <c r="J118" s="474"/>
      <c r="K118" s="474"/>
      <c r="L118" s="474"/>
      <c r="M118" s="474"/>
      <c r="N118" s="474"/>
    </row>
    <row r="119" spans="1:14" ht="15" customHeight="1" x14ac:dyDescent="0.2">
      <c r="A119" s="110"/>
      <c r="B119" s="110"/>
      <c r="C119" s="110"/>
      <c r="D119" s="110"/>
      <c r="E119" s="110"/>
      <c r="F119" s="110"/>
      <c r="G119" s="110"/>
      <c r="H119" s="110"/>
      <c r="I119" s="474"/>
      <c r="J119" s="474"/>
      <c r="K119" s="474"/>
      <c r="L119" s="474"/>
      <c r="M119" s="474"/>
      <c r="N119" s="474"/>
    </row>
    <row r="120" spans="1:14" ht="15" customHeight="1" x14ac:dyDescent="0.2">
      <c r="A120" s="110"/>
      <c r="B120" s="110"/>
      <c r="C120" s="110"/>
      <c r="D120" s="110"/>
      <c r="E120" s="110"/>
      <c r="F120" s="110"/>
      <c r="G120" s="110"/>
      <c r="H120" s="110"/>
      <c r="I120" s="474"/>
      <c r="J120" s="474"/>
      <c r="K120" s="474"/>
      <c r="L120" s="474"/>
      <c r="M120" s="474"/>
      <c r="N120" s="474"/>
    </row>
    <row r="121" spans="1:14" ht="15" customHeight="1" x14ac:dyDescent="0.2">
      <c r="A121" s="110"/>
      <c r="B121" s="110"/>
      <c r="C121" s="110"/>
      <c r="D121" s="110"/>
      <c r="E121" s="110"/>
      <c r="F121" s="110"/>
      <c r="G121" s="110"/>
      <c r="H121" s="110"/>
      <c r="I121" s="474"/>
      <c r="J121" s="474"/>
      <c r="K121" s="474"/>
      <c r="L121" s="474"/>
      <c r="M121" s="474"/>
      <c r="N121" s="474"/>
    </row>
    <row r="122" spans="1:14" ht="15" customHeight="1" x14ac:dyDescent="0.2">
      <c r="A122" s="110"/>
      <c r="B122" s="110"/>
      <c r="C122" s="110"/>
      <c r="D122" s="110"/>
      <c r="E122" s="110"/>
      <c r="F122" s="110"/>
      <c r="G122" s="110"/>
      <c r="H122" s="110"/>
      <c r="I122" s="474"/>
      <c r="J122" s="474"/>
      <c r="K122" s="474"/>
      <c r="L122" s="474"/>
      <c r="M122" s="474"/>
      <c r="N122" s="474"/>
    </row>
    <row r="123" spans="1:14" ht="15" customHeight="1" x14ac:dyDescent="0.2">
      <c r="A123" s="110"/>
      <c r="B123" s="110"/>
      <c r="C123" s="110"/>
      <c r="D123" s="110"/>
      <c r="E123" s="110"/>
      <c r="F123" s="110"/>
      <c r="G123" s="110"/>
      <c r="H123" s="110"/>
      <c r="I123" s="474"/>
      <c r="J123" s="474"/>
      <c r="K123" s="474"/>
      <c r="L123" s="474"/>
      <c r="M123" s="474"/>
      <c r="N123" s="474"/>
    </row>
    <row r="124" spans="1:14" ht="15" customHeight="1" x14ac:dyDescent="0.2">
      <c r="A124" s="110"/>
      <c r="B124" s="110"/>
      <c r="C124" s="110"/>
      <c r="D124" s="110"/>
      <c r="E124" s="110"/>
      <c r="F124" s="110"/>
      <c r="G124" s="110"/>
      <c r="H124" s="110"/>
      <c r="I124" s="474"/>
      <c r="J124" s="474"/>
      <c r="K124" s="474"/>
      <c r="L124" s="474"/>
      <c r="M124" s="474"/>
      <c r="N124" s="474"/>
    </row>
    <row r="125" spans="1:14" ht="15" customHeight="1" x14ac:dyDescent="0.2">
      <c r="A125" s="110"/>
      <c r="B125" s="110"/>
      <c r="C125" s="110"/>
      <c r="D125" s="110"/>
      <c r="E125" s="110"/>
      <c r="F125" s="110"/>
      <c r="G125" s="110"/>
      <c r="H125" s="110"/>
      <c r="I125" s="474"/>
      <c r="J125" s="474"/>
      <c r="K125" s="474"/>
      <c r="L125" s="474"/>
      <c r="M125" s="474"/>
      <c r="N125" s="474"/>
    </row>
    <row r="126" spans="1:14" ht="15" customHeight="1" x14ac:dyDescent="0.2">
      <c r="A126" s="110"/>
      <c r="B126" s="110"/>
      <c r="C126" s="110"/>
      <c r="D126" s="110"/>
      <c r="E126" s="110"/>
      <c r="F126" s="110"/>
      <c r="G126" s="110"/>
      <c r="H126" s="110"/>
      <c r="I126" s="474"/>
      <c r="J126" s="474"/>
      <c r="K126" s="474"/>
      <c r="L126" s="474"/>
      <c r="M126" s="474"/>
      <c r="N126" s="474"/>
    </row>
    <row r="127" spans="1:14" ht="15" customHeight="1" x14ac:dyDescent="0.2">
      <c r="A127" s="110"/>
      <c r="B127" s="110"/>
      <c r="C127" s="110"/>
      <c r="D127" s="110"/>
      <c r="E127" s="110"/>
      <c r="F127" s="110"/>
      <c r="G127" s="110"/>
      <c r="H127" s="110"/>
      <c r="I127" s="474"/>
      <c r="J127" s="474"/>
      <c r="K127" s="474"/>
      <c r="L127" s="474"/>
      <c r="M127" s="474"/>
      <c r="N127" s="474"/>
    </row>
    <row r="128" spans="1:14" ht="15" customHeight="1" x14ac:dyDescent="0.2">
      <c r="A128" s="110"/>
      <c r="B128" s="110"/>
      <c r="C128" s="110"/>
      <c r="D128" s="110"/>
      <c r="E128" s="110"/>
      <c r="F128" s="110"/>
      <c r="G128" s="110"/>
      <c r="H128" s="110"/>
      <c r="I128" s="474"/>
      <c r="J128" s="474"/>
      <c r="K128" s="474"/>
      <c r="L128" s="474"/>
      <c r="M128" s="474"/>
      <c r="N128" s="474"/>
    </row>
    <row r="129" spans="1:14" ht="15" customHeight="1" x14ac:dyDescent="0.2">
      <c r="A129" s="110"/>
      <c r="B129" s="110"/>
      <c r="C129" s="110"/>
      <c r="D129" s="110"/>
      <c r="E129" s="110"/>
      <c r="F129" s="110"/>
      <c r="G129" s="110"/>
      <c r="H129" s="110"/>
      <c r="I129" s="474"/>
      <c r="J129" s="474"/>
      <c r="K129" s="474"/>
      <c r="L129" s="474"/>
      <c r="M129" s="474"/>
      <c r="N129" s="474"/>
    </row>
    <row r="130" spans="1:14" ht="15" customHeight="1" x14ac:dyDescent="0.2">
      <c r="A130" s="110"/>
      <c r="B130" s="110"/>
      <c r="C130" s="110"/>
      <c r="D130" s="110"/>
      <c r="E130" s="110"/>
      <c r="F130" s="110"/>
      <c r="G130" s="110"/>
      <c r="H130" s="110"/>
      <c r="I130" s="474"/>
      <c r="J130" s="474"/>
      <c r="K130" s="474"/>
      <c r="L130" s="474"/>
      <c r="M130" s="474"/>
      <c r="N130" s="474"/>
    </row>
    <row r="131" spans="1:14" ht="15" customHeight="1" x14ac:dyDescent="0.2">
      <c r="A131" s="110"/>
      <c r="B131" s="110"/>
      <c r="C131" s="110"/>
      <c r="D131" s="110"/>
      <c r="E131" s="110"/>
      <c r="F131" s="110"/>
      <c r="G131" s="110"/>
      <c r="H131" s="110"/>
      <c r="I131" s="474"/>
      <c r="J131" s="474"/>
      <c r="K131" s="474"/>
      <c r="L131" s="474"/>
      <c r="M131" s="474"/>
      <c r="N131" s="474"/>
    </row>
    <row r="132" spans="1:14" ht="15" customHeight="1" x14ac:dyDescent="0.2">
      <c r="A132" s="110"/>
      <c r="B132" s="110"/>
      <c r="C132" s="110"/>
      <c r="D132" s="110"/>
      <c r="E132" s="110"/>
      <c r="F132" s="110"/>
      <c r="G132" s="110"/>
      <c r="H132" s="110"/>
      <c r="I132" s="474"/>
      <c r="J132" s="474"/>
      <c r="K132" s="474"/>
      <c r="L132" s="474"/>
      <c r="M132" s="474"/>
      <c r="N132" s="474"/>
    </row>
    <row r="133" spans="1:14" ht="15" customHeight="1" x14ac:dyDescent="0.2">
      <c r="A133" s="110"/>
      <c r="B133" s="110"/>
      <c r="C133" s="110"/>
      <c r="D133" s="110"/>
      <c r="E133" s="110"/>
      <c r="F133" s="110"/>
      <c r="G133" s="110"/>
      <c r="H133" s="110"/>
      <c r="I133" s="474"/>
      <c r="J133" s="474"/>
      <c r="K133" s="474"/>
      <c r="L133" s="474"/>
      <c r="M133" s="474"/>
      <c r="N133" s="474"/>
    </row>
    <row r="134" spans="1:14" ht="15" customHeight="1" x14ac:dyDescent="0.2">
      <c r="A134" s="110"/>
      <c r="B134" s="110"/>
      <c r="C134" s="110"/>
      <c r="D134" s="110"/>
      <c r="E134" s="110"/>
      <c r="F134" s="110"/>
      <c r="G134" s="110"/>
      <c r="H134" s="110"/>
      <c r="I134" s="474"/>
      <c r="J134" s="474"/>
      <c r="K134" s="474"/>
      <c r="L134" s="474"/>
      <c r="M134" s="474"/>
      <c r="N134" s="474"/>
    </row>
    <row r="135" spans="1:14" ht="15" customHeight="1" x14ac:dyDescent="0.2">
      <c r="A135" s="110"/>
      <c r="B135" s="110"/>
      <c r="C135" s="110"/>
      <c r="D135" s="110"/>
      <c r="E135" s="110"/>
      <c r="F135" s="110"/>
      <c r="G135" s="110"/>
      <c r="H135" s="110"/>
      <c r="I135" s="474"/>
      <c r="J135" s="474"/>
      <c r="K135" s="474"/>
      <c r="L135" s="474"/>
      <c r="M135" s="474"/>
      <c r="N135" s="474"/>
    </row>
    <row r="136" spans="1:14" ht="15" customHeight="1" x14ac:dyDescent="0.2">
      <c r="A136" s="110"/>
      <c r="B136" s="110"/>
      <c r="C136" s="110"/>
      <c r="D136" s="110"/>
      <c r="E136" s="110"/>
      <c r="F136" s="110"/>
      <c r="G136" s="110"/>
      <c r="H136" s="110"/>
      <c r="I136" s="474"/>
      <c r="J136" s="474"/>
      <c r="K136" s="474"/>
      <c r="L136" s="474"/>
      <c r="M136" s="474"/>
      <c r="N136" s="474"/>
    </row>
    <row r="137" spans="1:14" ht="15" customHeight="1" x14ac:dyDescent="0.2">
      <c r="A137" s="110"/>
      <c r="B137" s="110"/>
      <c r="C137" s="110"/>
      <c r="D137" s="110"/>
      <c r="E137" s="110"/>
      <c r="F137" s="110"/>
      <c r="G137" s="110"/>
      <c r="H137" s="110"/>
      <c r="I137" s="474"/>
      <c r="J137" s="474"/>
      <c r="K137" s="474"/>
      <c r="L137" s="474"/>
      <c r="M137" s="474"/>
      <c r="N137" s="474"/>
    </row>
    <row r="138" spans="1:14" ht="15" customHeight="1" x14ac:dyDescent="0.2">
      <c r="A138" s="110"/>
      <c r="B138" s="110"/>
      <c r="C138" s="110"/>
      <c r="D138" s="110"/>
      <c r="E138" s="110"/>
      <c r="F138" s="110"/>
      <c r="G138" s="110"/>
      <c r="H138" s="110"/>
      <c r="I138" s="474"/>
      <c r="J138" s="474"/>
      <c r="K138" s="474"/>
      <c r="L138" s="474"/>
      <c r="M138" s="474"/>
      <c r="N138" s="474"/>
    </row>
    <row r="139" spans="1:14" ht="15" customHeight="1" x14ac:dyDescent="0.2">
      <c r="A139" s="110"/>
      <c r="B139" s="110"/>
      <c r="C139" s="110"/>
      <c r="D139" s="110"/>
      <c r="E139" s="110"/>
      <c r="F139" s="110"/>
      <c r="G139" s="110"/>
      <c r="H139" s="110"/>
      <c r="I139" s="474"/>
      <c r="J139" s="474"/>
      <c r="K139" s="474"/>
      <c r="L139" s="474"/>
      <c r="M139" s="474"/>
      <c r="N139" s="474"/>
    </row>
    <row r="140" spans="1:14" ht="15" customHeight="1" x14ac:dyDescent="0.2">
      <c r="A140" s="110"/>
      <c r="B140" s="110"/>
      <c r="C140" s="110"/>
      <c r="D140" s="110"/>
      <c r="E140" s="110"/>
      <c r="F140" s="110"/>
      <c r="G140" s="110"/>
      <c r="H140" s="110"/>
      <c r="I140" s="474"/>
      <c r="J140" s="474"/>
      <c r="K140" s="474"/>
      <c r="L140" s="474"/>
      <c r="M140" s="474"/>
      <c r="N140" s="474"/>
    </row>
    <row r="141" spans="1:14" ht="15" customHeight="1" x14ac:dyDescent="0.2">
      <c r="A141" s="110"/>
      <c r="B141" s="110"/>
      <c r="C141" s="110"/>
      <c r="D141" s="110"/>
      <c r="E141" s="110"/>
      <c r="F141" s="110"/>
      <c r="G141" s="110"/>
      <c r="H141" s="110"/>
      <c r="I141" s="474"/>
      <c r="J141" s="474"/>
      <c r="K141" s="474"/>
      <c r="L141" s="474"/>
      <c r="M141" s="474"/>
      <c r="N141" s="474"/>
    </row>
    <row r="142" spans="1:14" ht="15" customHeight="1" x14ac:dyDescent="0.2">
      <c r="A142" s="110"/>
      <c r="B142" s="110"/>
      <c r="C142" s="110"/>
      <c r="D142" s="110"/>
      <c r="E142" s="110"/>
      <c r="F142" s="110"/>
      <c r="G142" s="110"/>
      <c r="H142" s="110"/>
      <c r="I142" s="474"/>
      <c r="J142" s="474"/>
      <c r="K142" s="474"/>
      <c r="L142" s="474"/>
      <c r="M142" s="474"/>
      <c r="N142" s="474"/>
    </row>
    <row r="143" spans="1:14" ht="15" customHeight="1" x14ac:dyDescent="0.2">
      <c r="A143" s="110"/>
      <c r="B143" s="110"/>
      <c r="C143" s="110"/>
      <c r="D143" s="110"/>
      <c r="E143" s="110"/>
      <c r="F143" s="110"/>
      <c r="G143" s="110"/>
      <c r="H143" s="110"/>
      <c r="I143" s="474"/>
      <c r="J143" s="474"/>
      <c r="K143" s="474"/>
      <c r="L143" s="474"/>
      <c r="M143" s="474"/>
      <c r="N143" s="474"/>
    </row>
    <row r="144" spans="1:14" ht="15" customHeight="1" x14ac:dyDescent="0.2">
      <c r="A144" s="110"/>
      <c r="B144" s="110"/>
      <c r="C144" s="110"/>
      <c r="D144" s="110"/>
      <c r="E144" s="110"/>
      <c r="F144" s="110"/>
      <c r="G144" s="110"/>
      <c r="H144" s="110"/>
      <c r="I144" s="474"/>
      <c r="J144" s="474"/>
      <c r="K144" s="474"/>
      <c r="L144" s="474"/>
      <c r="M144" s="474"/>
      <c r="N144" s="474"/>
    </row>
    <row r="145" spans="1:14" ht="15" customHeight="1" x14ac:dyDescent="0.2">
      <c r="A145" s="110"/>
      <c r="B145" s="110"/>
      <c r="C145" s="110"/>
      <c r="D145" s="110"/>
      <c r="E145" s="110"/>
      <c r="F145" s="110"/>
      <c r="G145" s="110"/>
      <c r="H145" s="110"/>
      <c r="I145" s="474"/>
      <c r="J145" s="474"/>
      <c r="K145" s="474"/>
      <c r="L145" s="474"/>
      <c r="M145" s="474"/>
      <c r="N145" s="474"/>
    </row>
    <row r="146" spans="1:14" ht="15" customHeight="1" x14ac:dyDescent="0.2">
      <c r="A146" s="110"/>
      <c r="B146" s="110"/>
      <c r="C146" s="110"/>
      <c r="D146" s="110"/>
      <c r="E146" s="110"/>
      <c r="F146" s="110"/>
      <c r="G146" s="110"/>
      <c r="H146" s="110"/>
      <c r="I146" s="474"/>
      <c r="J146" s="474"/>
      <c r="K146" s="474"/>
      <c r="L146" s="474"/>
      <c r="M146" s="474"/>
      <c r="N146" s="474"/>
    </row>
    <row r="147" spans="1:14" ht="15" customHeight="1" x14ac:dyDescent="0.2">
      <c r="A147" s="110"/>
      <c r="B147" s="110"/>
      <c r="C147" s="110"/>
      <c r="D147" s="110"/>
      <c r="E147" s="110"/>
      <c r="F147" s="110"/>
      <c r="G147" s="110"/>
      <c r="H147" s="110"/>
      <c r="I147" s="474"/>
      <c r="J147" s="474"/>
      <c r="K147" s="474"/>
      <c r="L147" s="474"/>
      <c r="M147" s="474"/>
      <c r="N147" s="474"/>
    </row>
    <row r="148" spans="1:14" ht="15" customHeight="1" x14ac:dyDescent="0.2">
      <c r="A148" s="110"/>
      <c r="B148" s="110"/>
      <c r="C148" s="110"/>
      <c r="D148" s="110"/>
      <c r="E148" s="110"/>
      <c r="F148" s="110"/>
      <c r="G148" s="110"/>
      <c r="H148" s="110"/>
      <c r="I148" s="474"/>
      <c r="J148" s="474"/>
      <c r="K148" s="474"/>
      <c r="L148" s="474"/>
      <c r="M148" s="474"/>
      <c r="N148" s="474"/>
    </row>
    <row r="149" spans="1:14" ht="15" customHeight="1" x14ac:dyDescent="0.2">
      <c r="A149" s="110"/>
      <c r="B149" s="110"/>
      <c r="C149" s="110"/>
      <c r="D149" s="110"/>
      <c r="E149" s="110"/>
      <c r="F149" s="110"/>
      <c r="G149" s="110"/>
      <c r="H149" s="110"/>
      <c r="I149" s="474"/>
      <c r="J149" s="474"/>
      <c r="K149" s="474"/>
      <c r="L149" s="474"/>
      <c r="M149" s="474"/>
      <c r="N149" s="474"/>
    </row>
    <row r="150" spans="1:14" ht="15" customHeight="1" x14ac:dyDescent="0.2">
      <c r="A150" s="110"/>
      <c r="B150" s="110"/>
      <c r="C150" s="110"/>
      <c r="D150" s="110"/>
      <c r="E150" s="110"/>
      <c r="F150" s="110"/>
      <c r="G150" s="110"/>
      <c r="H150" s="110"/>
      <c r="I150" s="474"/>
      <c r="J150" s="474"/>
      <c r="K150" s="474"/>
      <c r="L150" s="474"/>
      <c r="M150" s="474"/>
      <c r="N150" s="474"/>
    </row>
    <row r="151" spans="1:14" ht="15" customHeight="1" x14ac:dyDescent="0.2">
      <c r="A151" s="110"/>
      <c r="B151" s="110"/>
      <c r="C151" s="110"/>
      <c r="D151" s="110"/>
      <c r="E151" s="110"/>
      <c r="F151" s="110"/>
      <c r="G151" s="110"/>
      <c r="H151" s="110"/>
      <c r="I151" s="474"/>
      <c r="J151" s="474"/>
      <c r="K151" s="474"/>
      <c r="L151" s="474"/>
      <c r="M151" s="474"/>
      <c r="N151" s="474"/>
    </row>
    <row r="152" spans="1:14" x14ac:dyDescent="0.2">
      <c r="A152" s="110"/>
      <c r="B152" s="110"/>
      <c r="C152" s="110"/>
      <c r="D152" s="110"/>
      <c r="E152" s="110"/>
      <c r="F152" s="110"/>
      <c r="G152" s="110"/>
      <c r="H152" s="110"/>
      <c r="I152" s="474"/>
      <c r="J152" s="474"/>
      <c r="K152" s="474"/>
      <c r="L152" s="474"/>
      <c r="M152" s="474"/>
      <c r="N152" s="474"/>
    </row>
    <row r="153" spans="1:14" x14ac:dyDescent="0.2">
      <c r="A153" s="110"/>
      <c r="B153" s="110"/>
      <c r="C153" s="110"/>
      <c r="D153" s="110"/>
      <c r="E153" s="110"/>
      <c r="F153" s="110"/>
      <c r="G153" s="110"/>
      <c r="H153" s="110"/>
      <c r="I153" s="474"/>
      <c r="J153" s="474"/>
      <c r="K153" s="474"/>
      <c r="L153" s="474"/>
      <c r="M153" s="474"/>
      <c r="N153" s="474"/>
    </row>
    <row r="154" spans="1:14" x14ac:dyDescent="0.2">
      <c r="A154" s="110"/>
      <c r="B154" s="110"/>
      <c r="C154" s="110"/>
      <c r="D154" s="110"/>
      <c r="E154" s="110"/>
      <c r="F154" s="110"/>
      <c r="G154" s="110"/>
      <c r="H154" s="110"/>
      <c r="I154" s="474"/>
      <c r="J154" s="474"/>
      <c r="K154" s="474"/>
      <c r="L154" s="474"/>
      <c r="M154" s="474"/>
      <c r="N154" s="474"/>
    </row>
    <row r="155" spans="1:14" x14ac:dyDescent="0.2">
      <c r="A155" s="110"/>
      <c r="B155" s="110"/>
      <c r="C155" s="110"/>
      <c r="D155" s="110"/>
      <c r="E155" s="110"/>
      <c r="F155" s="110"/>
      <c r="G155" s="110"/>
      <c r="H155" s="110"/>
      <c r="I155" s="474"/>
      <c r="J155" s="474"/>
      <c r="K155" s="474"/>
      <c r="L155" s="474"/>
      <c r="M155" s="474"/>
      <c r="N155" s="474"/>
    </row>
    <row r="156" spans="1:14" x14ac:dyDescent="0.2">
      <c r="A156" s="110"/>
      <c r="B156" s="110"/>
      <c r="C156" s="110"/>
      <c r="D156" s="110"/>
      <c r="E156" s="110"/>
      <c r="F156" s="110"/>
      <c r="G156" s="110"/>
      <c r="H156" s="110"/>
      <c r="I156" s="474"/>
      <c r="J156" s="474"/>
      <c r="K156" s="474"/>
      <c r="L156" s="474"/>
      <c r="M156" s="474"/>
      <c r="N156" s="474"/>
    </row>
    <row r="157" spans="1:14" x14ac:dyDescent="0.2">
      <c r="A157" s="110"/>
      <c r="B157" s="110"/>
      <c r="C157" s="110"/>
      <c r="D157" s="110"/>
      <c r="E157" s="110"/>
      <c r="F157" s="110"/>
      <c r="G157" s="110"/>
      <c r="H157" s="110"/>
      <c r="I157" s="474"/>
      <c r="J157" s="474"/>
      <c r="K157" s="474"/>
      <c r="L157" s="474"/>
      <c r="M157" s="474"/>
      <c r="N157" s="474"/>
    </row>
    <row r="158" spans="1:14" x14ac:dyDescent="0.2">
      <c r="A158" s="110"/>
      <c r="B158" s="110"/>
      <c r="C158" s="110"/>
      <c r="D158" s="110"/>
      <c r="E158" s="110"/>
      <c r="F158" s="110"/>
      <c r="G158" s="110"/>
      <c r="H158" s="110"/>
      <c r="I158" s="474"/>
      <c r="J158" s="474"/>
      <c r="K158" s="474"/>
      <c r="L158" s="474"/>
      <c r="M158" s="474"/>
      <c r="N158" s="474"/>
    </row>
    <row r="159" spans="1:14" x14ac:dyDescent="0.2">
      <c r="A159" s="110"/>
      <c r="B159" s="110"/>
      <c r="C159" s="110"/>
      <c r="D159" s="110"/>
      <c r="E159" s="110"/>
      <c r="F159" s="110"/>
      <c r="G159" s="110"/>
      <c r="H159" s="110"/>
      <c r="I159" s="474"/>
      <c r="J159" s="474"/>
      <c r="K159" s="474"/>
      <c r="L159" s="474"/>
      <c r="M159" s="474"/>
      <c r="N159" s="474"/>
    </row>
    <row r="160" spans="1:14" x14ac:dyDescent="0.2">
      <c r="A160" s="110"/>
      <c r="B160" s="110"/>
      <c r="C160" s="110"/>
      <c r="D160" s="110"/>
      <c r="E160" s="110"/>
      <c r="F160" s="110"/>
      <c r="G160" s="110"/>
      <c r="H160" s="110"/>
      <c r="I160" s="474"/>
      <c r="J160" s="474"/>
      <c r="K160" s="474"/>
      <c r="L160" s="474"/>
      <c r="M160" s="474"/>
      <c r="N160" s="474"/>
    </row>
    <row r="161" spans="1:14" x14ac:dyDescent="0.2">
      <c r="A161" s="110"/>
      <c r="B161" s="110"/>
      <c r="C161" s="110"/>
      <c r="D161" s="110"/>
      <c r="E161" s="110"/>
      <c r="F161" s="110"/>
      <c r="G161" s="110"/>
      <c r="H161" s="110"/>
      <c r="I161" s="474"/>
      <c r="J161" s="474"/>
      <c r="K161" s="474"/>
      <c r="L161" s="474"/>
      <c r="M161" s="474"/>
      <c r="N161" s="474"/>
    </row>
    <row r="162" spans="1:14" x14ac:dyDescent="0.2">
      <c r="A162" s="110"/>
      <c r="B162" s="110"/>
      <c r="C162" s="110"/>
      <c r="D162" s="110"/>
      <c r="E162" s="110"/>
      <c r="F162" s="110"/>
      <c r="G162" s="110"/>
      <c r="H162" s="110"/>
      <c r="I162" s="474"/>
      <c r="J162" s="474"/>
      <c r="K162" s="474"/>
      <c r="L162" s="474"/>
      <c r="M162" s="474"/>
      <c r="N162" s="474"/>
    </row>
    <row r="163" spans="1:14" x14ac:dyDescent="0.2">
      <c r="A163" s="110"/>
      <c r="B163" s="110"/>
      <c r="C163" s="110"/>
      <c r="D163" s="110"/>
      <c r="E163" s="110"/>
      <c r="F163" s="110"/>
      <c r="G163" s="110"/>
      <c r="H163" s="110"/>
      <c r="I163" s="474"/>
      <c r="J163" s="474"/>
      <c r="K163" s="474"/>
      <c r="L163" s="474"/>
      <c r="M163" s="474"/>
      <c r="N163" s="474"/>
    </row>
    <row r="164" spans="1:14" x14ac:dyDescent="0.2">
      <c r="A164" s="110"/>
      <c r="B164" s="110"/>
      <c r="C164" s="110"/>
      <c r="D164" s="110"/>
      <c r="E164" s="110"/>
      <c r="F164" s="110"/>
      <c r="G164" s="110"/>
      <c r="H164" s="110"/>
      <c r="I164" s="474"/>
      <c r="J164" s="474"/>
      <c r="K164" s="474"/>
      <c r="L164" s="474"/>
      <c r="M164" s="474"/>
      <c r="N164" s="474"/>
    </row>
    <row r="165" spans="1:14" x14ac:dyDescent="0.2">
      <c r="A165" s="110"/>
      <c r="B165" s="110"/>
      <c r="C165" s="110"/>
      <c r="D165" s="110"/>
      <c r="E165" s="110"/>
      <c r="F165" s="110"/>
      <c r="G165" s="110"/>
      <c r="H165" s="110"/>
      <c r="I165" s="474"/>
      <c r="J165" s="474"/>
      <c r="K165" s="474"/>
      <c r="L165" s="474"/>
      <c r="M165" s="474"/>
      <c r="N165" s="474"/>
    </row>
    <row r="166" spans="1:14" x14ac:dyDescent="0.2">
      <c r="A166" s="110"/>
      <c r="B166" s="110"/>
      <c r="C166" s="110"/>
      <c r="D166" s="110"/>
      <c r="E166" s="110"/>
      <c r="F166" s="110"/>
      <c r="G166" s="110"/>
      <c r="H166" s="110"/>
      <c r="I166" s="474"/>
      <c r="J166" s="474"/>
      <c r="K166" s="474"/>
      <c r="L166" s="474"/>
      <c r="M166" s="474"/>
      <c r="N166" s="474"/>
    </row>
    <row r="167" spans="1:14" x14ac:dyDescent="0.2">
      <c r="A167" s="110"/>
      <c r="B167" s="110"/>
      <c r="C167" s="110"/>
      <c r="D167" s="110"/>
      <c r="E167" s="110"/>
      <c r="F167" s="110"/>
      <c r="G167" s="110"/>
      <c r="H167" s="110"/>
      <c r="I167" s="474"/>
      <c r="J167" s="474"/>
      <c r="K167" s="474"/>
      <c r="L167" s="474"/>
      <c r="M167" s="474"/>
      <c r="N167" s="474"/>
    </row>
    <row r="168" spans="1:14" x14ac:dyDescent="0.2">
      <c r="A168" s="110"/>
      <c r="B168" s="110"/>
      <c r="C168" s="110"/>
      <c r="D168" s="110"/>
      <c r="E168" s="110"/>
      <c r="F168" s="110"/>
      <c r="G168" s="110"/>
      <c r="H168" s="110"/>
      <c r="I168" s="474"/>
      <c r="J168" s="474"/>
      <c r="K168" s="474"/>
      <c r="L168" s="474"/>
      <c r="M168" s="474"/>
      <c r="N168" s="474"/>
    </row>
    <row r="169" spans="1:14" x14ac:dyDescent="0.2">
      <c r="A169" s="110"/>
      <c r="B169" s="110"/>
      <c r="C169" s="110"/>
      <c r="D169" s="110"/>
      <c r="E169" s="110"/>
      <c r="F169" s="110"/>
      <c r="G169" s="110"/>
      <c r="H169" s="110"/>
      <c r="I169" s="474"/>
      <c r="J169" s="474"/>
      <c r="K169" s="474"/>
      <c r="L169" s="474"/>
      <c r="M169" s="474"/>
      <c r="N169" s="474"/>
    </row>
    <row r="170" spans="1:14" x14ac:dyDescent="0.2">
      <c r="A170" s="110"/>
      <c r="B170" s="110"/>
      <c r="C170" s="110"/>
      <c r="D170" s="110"/>
      <c r="E170" s="110"/>
      <c r="F170" s="110"/>
      <c r="G170" s="110"/>
      <c r="H170" s="110"/>
      <c r="I170" s="474"/>
      <c r="J170" s="474"/>
      <c r="K170" s="474"/>
      <c r="L170" s="474"/>
      <c r="M170" s="474"/>
      <c r="N170" s="474"/>
    </row>
    <row r="171" spans="1:14" x14ac:dyDescent="0.2">
      <c r="A171" s="110"/>
      <c r="B171" s="110"/>
      <c r="C171" s="110"/>
      <c r="D171" s="110"/>
      <c r="E171" s="110"/>
      <c r="F171" s="110"/>
      <c r="G171" s="110"/>
      <c r="H171" s="110"/>
      <c r="I171" s="474"/>
      <c r="J171" s="474"/>
      <c r="K171" s="474"/>
      <c r="L171" s="474"/>
      <c r="M171" s="474"/>
      <c r="N171" s="474"/>
    </row>
    <row r="172" spans="1:14" x14ac:dyDescent="0.2">
      <c r="A172" s="110"/>
      <c r="B172" s="110"/>
      <c r="C172" s="110"/>
      <c r="D172" s="110"/>
      <c r="E172" s="110"/>
      <c r="F172" s="110"/>
      <c r="G172" s="110"/>
      <c r="H172" s="110"/>
      <c r="I172" s="474"/>
      <c r="J172" s="474"/>
      <c r="K172" s="474"/>
      <c r="L172" s="474"/>
      <c r="M172" s="474"/>
      <c r="N172" s="474"/>
    </row>
    <row r="173" spans="1:14" x14ac:dyDescent="0.2">
      <c r="A173" s="110"/>
      <c r="B173" s="110"/>
      <c r="C173" s="110"/>
      <c r="D173" s="110"/>
      <c r="E173" s="110"/>
      <c r="F173" s="110"/>
      <c r="G173" s="110"/>
      <c r="H173" s="110"/>
      <c r="I173" s="474"/>
      <c r="J173" s="474"/>
      <c r="K173" s="474"/>
      <c r="L173" s="474"/>
      <c r="M173" s="474"/>
      <c r="N173" s="474"/>
    </row>
    <row r="174" spans="1:14" x14ac:dyDescent="0.2">
      <c r="A174" s="110"/>
      <c r="B174" s="110"/>
      <c r="C174" s="110"/>
      <c r="D174" s="110"/>
      <c r="E174" s="110"/>
      <c r="F174" s="110"/>
      <c r="G174" s="110"/>
      <c r="H174" s="110"/>
      <c r="I174" s="474"/>
      <c r="J174" s="474"/>
      <c r="K174" s="474"/>
      <c r="L174" s="474"/>
      <c r="M174" s="474"/>
      <c r="N174" s="474"/>
    </row>
    <row r="175" spans="1:14" x14ac:dyDescent="0.2">
      <c r="A175" s="110"/>
      <c r="B175" s="110"/>
      <c r="C175" s="110"/>
      <c r="D175" s="110"/>
      <c r="E175" s="110"/>
      <c r="F175" s="110"/>
      <c r="G175" s="110"/>
      <c r="H175" s="110"/>
      <c r="I175" s="474"/>
      <c r="J175" s="474"/>
      <c r="K175" s="474"/>
      <c r="L175" s="474"/>
      <c r="M175" s="474"/>
      <c r="N175" s="474"/>
    </row>
    <row r="176" spans="1:14" x14ac:dyDescent="0.2">
      <c r="A176" s="110"/>
      <c r="B176" s="110"/>
      <c r="C176" s="110"/>
      <c r="D176" s="110"/>
      <c r="E176" s="110"/>
      <c r="F176" s="110"/>
      <c r="G176" s="110"/>
      <c r="H176" s="110"/>
      <c r="I176" s="474"/>
      <c r="J176" s="474"/>
      <c r="K176" s="474"/>
      <c r="L176" s="474"/>
      <c r="M176" s="474"/>
      <c r="N176" s="474"/>
    </row>
    <row r="177" spans="1:14" x14ac:dyDescent="0.2">
      <c r="A177" s="110"/>
      <c r="B177" s="110"/>
      <c r="C177" s="110"/>
      <c r="D177" s="110"/>
      <c r="E177" s="110"/>
      <c r="F177" s="110"/>
      <c r="G177" s="110"/>
      <c r="H177" s="110"/>
      <c r="I177" s="474"/>
      <c r="J177" s="474"/>
      <c r="K177" s="474"/>
      <c r="L177" s="474"/>
      <c r="M177" s="474"/>
      <c r="N177" s="474"/>
    </row>
    <row r="178" spans="1:14" x14ac:dyDescent="0.2">
      <c r="A178" s="110"/>
      <c r="B178" s="110"/>
      <c r="C178" s="110"/>
      <c r="D178" s="110"/>
      <c r="E178" s="110"/>
      <c r="F178" s="110"/>
      <c r="G178" s="110"/>
      <c r="H178" s="110"/>
      <c r="I178" s="474"/>
      <c r="J178" s="474"/>
      <c r="K178" s="474"/>
      <c r="L178" s="474"/>
      <c r="M178" s="474"/>
      <c r="N178" s="474"/>
    </row>
    <row r="179" spans="1:14" x14ac:dyDescent="0.2">
      <c r="A179" s="110"/>
      <c r="B179" s="110"/>
      <c r="C179" s="110"/>
      <c r="D179" s="110"/>
      <c r="E179" s="110"/>
      <c r="F179" s="110"/>
      <c r="G179" s="110"/>
      <c r="H179" s="110"/>
      <c r="I179" s="474"/>
      <c r="J179" s="474"/>
      <c r="K179" s="474"/>
      <c r="L179" s="474"/>
      <c r="M179" s="474"/>
      <c r="N179" s="474"/>
    </row>
    <row r="180" spans="1:14" x14ac:dyDescent="0.2">
      <c r="A180" s="110"/>
      <c r="B180" s="110"/>
      <c r="C180" s="110"/>
      <c r="D180" s="110"/>
      <c r="E180" s="110"/>
      <c r="F180" s="110"/>
      <c r="G180" s="110"/>
      <c r="H180" s="110"/>
      <c r="I180" s="474"/>
      <c r="J180" s="474"/>
      <c r="K180" s="474"/>
      <c r="L180" s="474"/>
      <c r="M180" s="474"/>
      <c r="N180" s="474"/>
    </row>
    <row r="181" spans="1:14" x14ac:dyDescent="0.2">
      <c r="A181" s="110"/>
      <c r="B181" s="110"/>
      <c r="C181" s="110"/>
      <c r="D181" s="110"/>
      <c r="E181" s="110"/>
      <c r="F181" s="110"/>
      <c r="G181" s="110"/>
      <c r="H181" s="110"/>
      <c r="I181" s="474"/>
      <c r="J181" s="474"/>
      <c r="K181" s="474"/>
      <c r="L181" s="474"/>
      <c r="M181" s="474"/>
      <c r="N181" s="474"/>
    </row>
    <row r="182" spans="1:14" x14ac:dyDescent="0.2">
      <c r="A182" s="110"/>
      <c r="B182" s="110"/>
      <c r="C182" s="110"/>
      <c r="D182" s="110"/>
      <c r="E182" s="110"/>
      <c r="F182" s="110"/>
      <c r="G182" s="110"/>
      <c r="H182" s="110"/>
      <c r="I182" s="474"/>
      <c r="J182" s="474"/>
      <c r="K182" s="474"/>
      <c r="L182" s="474"/>
      <c r="M182" s="474"/>
      <c r="N182" s="474"/>
    </row>
    <row r="183" spans="1:14" x14ac:dyDescent="0.2">
      <c r="A183" s="110"/>
      <c r="B183" s="110"/>
      <c r="C183" s="110"/>
      <c r="D183" s="110"/>
      <c r="E183" s="110"/>
      <c r="F183" s="110"/>
      <c r="G183" s="110"/>
      <c r="H183" s="110"/>
      <c r="I183" s="474"/>
      <c r="J183" s="474"/>
      <c r="K183" s="474"/>
      <c r="L183" s="474"/>
      <c r="M183" s="474"/>
      <c r="N183" s="474"/>
    </row>
    <row r="184" spans="1:14" x14ac:dyDescent="0.2">
      <c r="A184" s="110"/>
      <c r="B184" s="110"/>
      <c r="C184" s="110"/>
      <c r="D184" s="110"/>
      <c r="E184" s="110"/>
      <c r="F184" s="110"/>
      <c r="G184" s="110"/>
      <c r="H184" s="110"/>
      <c r="I184" s="474"/>
      <c r="J184" s="474"/>
      <c r="K184" s="474"/>
      <c r="L184" s="474"/>
      <c r="M184" s="474"/>
      <c r="N184" s="474"/>
    </row>
    <row r="185" spans="1:14" x14ac:dyDescent="0.2">
      <c r="A185" s="110"/>
      <c r="B185" s="110"/>
      <c r="C185" s="110"/>
      <c r="D185" s="110"/>
      <c r="E185" s="110"/>
      <c r="F185" s="110"/>
      <c r="G185" s="110"/>
      <c r="H185" s="110"/>
      <c r="I185" s="474"/>
      <c r="J185" s="474"/>
      <c r="K185" s="474"/>
      <c r="L185" s="474"/>
      <c r="M185" s="474"/>
      <c r="N185" s="474"/>
    </row>
    <row r="186" spans="1:14" x14ac:dyDescent="0.2">
      <c r="A186" s="110"/>
      <c r="B186" s="110"/>
      <c r="C186" s="110"/>
      <c r="D186" s="110"/>
      <c r="E186" s="110"/>
      <c r="F186" s="110"/>
      <c r="G186" s="110"/>
      <c r="H186" s="110"/>
      <c r="I186" s="474"/>
      <c r="J186" s="474"/>
      <c r="K186" s="474"/>
      <c r="L186" s="474"/>
      <c r="M186" s="474"/>
      <c r="N186" s="474"/>
    </row>
    <row r="187" spans="1:14" x14ac:dyDescent="0.2">
      <c r="A187" s="110"/>
      <c r="B187" s="110"/>
      <c r="C187" s="110"/>
      <c r="D187" s="110"/>
      <c r="E187" s="110"/>
      <c r="F187" s="110"/>
      <c r="G187" s="110"/>
      <c r="H187" s="110"/>
      <c r="I187" s="474"/>
      <c r="J187" s="474"/>
      <c r="K187" s="474"/>
      <c r="L187" s="474"/>
      <c r="M187" s="474"/>
      <c r="N187" s="474"/>
    </row>
    <row r="188" spans="1:14" x14ac:dyDescent="0.2">
      <c r="A188" s="110"/>
      <c r="B188" s="110"/>
      <c r="C188" s="110"/>
      <c r="D188" s="110"/>
      <c r="E188" s="110"/>
      <c r="F188" s="110"/>
      <c r="G188" s="110"/>
      <c r="H188" s="110"/>
      <c r="I188" s="474"/>
      <c r="J188" s="474"/>
      <c r="K188" s="474"/>
      <c r="L188" s="474"/>
      <c r="M188" s="474"/>
      <c r="N188" s="474"/>
    </row>
    <row r="189" spans="1:14" x14ac:dyDescent="0.2">
      <c r="A189" s="110"/>
      <c r="B189" s="110"/>
      <c r="C189" s="110"/>
      <c r="D189" s="110"/>
      <c r="E189" s="110"/>
      <c r="F189" s="110"/>
      <c r="G189" s="110"/>
      <c r="H189" s="110"/>
      <c r="I189" s="474"/>
      <c r="J189" s="474"/>
      <c r="K189" s="474"/>
      <c r="L189" s="474"/>
      <c r="M189" s="474"/>
      <c r="N189" s="474"/>
    </row>
    <row r="190" spans="1:14" x14ac:dyDescent="0.2">
      <c r="A190" s="110"/>
      <c r="B190" s="110"/>
      <c r="C190" s="110"/>
      <c r="D190" s="110"/>
      <c r="E190" s="110"/>
      <c r="F190" s="110"/>
      <c r="G190" s="110"/>
      <c r="H190" s="110"/>
      <c r="I190" s="474"/>
      <c r="J190" s="474"/>
      <c r="K190" s="474"/>
      <c r="L190" s="474"/>
      <c r="M190" s="474"/>
      <c r="N190" s="474"/>
    </row>
    <row r="191" spans="1:14" x14ac:dyDescent="0.2">
      <c r="A191" s="110"/>
      <c r="B191" s="110"/>
      <c r="C191" s="110"/>
      <c r="D191" s="110"/>
      <c r="E191" s="110"/>
      <c r="F191" s="110"/>
      <c r="G191" s="110"/>
      <c r="H191" s="110"/>
      <c r="I191" s="474"/>
      <c r="J191" s="474"/>
      <c r="K191" s="474"/>
      <c r="L191" s="474"/>
      <c r="M191" s="474"/>
      <c r="N191" s="474"/>
    </row>
    <row r="192" spans="1:14" x14ac:dyDescent="0.2">
      <c r="A192" s="110"/>
      <c r="B192" s="110"/>
      <c r="C192" s="110"/>
      <c r="D192" s="110"/>
      <c r="E192" s="110"/>
      <c r="F192" s="110"/>
      <c r="G192" s="110"/>
      <c r="H192" s="110"/>
      <c r="I192" s="474"/>
      <c r="J192" s="474"/>
      <c r="K192" s="474"/>
      <c r="L192" s="474"/>
      <c r="M192" s="474"/>
      <c r="N192" s="474"/>
    </row>
    <row r="193" spans="1:14" x14ac:dyDescent="0.2">
      <c r="A193" s="110"/>
      <c r="B193" s="110"/>
      <c r="C193" s="110"/>
      <c r="D193" s="110"/>
      <c r="E193" s="110"/>
      <c r="F193" s="110"/>
      <c r="G193" s="110"/>
      <c r="H193" s="110"/>
      <c r="I193" s="474"/>
      <c r="J193" s="474"/>
      <c r="K193" s="474"/>
      <c r="L193" s="474"/>
      <c r="M193" s="474"/>
      <c r="N193" s="474"/>
    </row>
    <row r="194" spans="1:14" x14ac:dyDescent="0.2">
      <c r="A194" s="110"/>
      <c r="B194" s="110"/>
      <c r="C194" s="110"/>
      <c r="D194" s="110"/>
      <c r="E194" s="110"/>
      <c r="F194" s="110"/>
      <c r="G194" s="110"/>
      <c r="H194" s="110"/>
      <c r="I194" s="474"/>
      <c r="J194" s="474"/>
      <c r="K194" s="474"/>
      <c r="L194" s="474"/>
      <c r="M194" s="474"/>
      <c r="N194" s="474"/>
    </row>
    <row r="195" spans="1:14" x14ac:dyDescent="0.2">
      <c r="A195" s="110"/>
      <c r="B195" s="110"/>
      <c r="C195" s="110"/>
      <c r="D195" s="110"/>
      <c r="E195" s="110"/>
      <c r="F195" s="110"/>
      <c r="G195" s="110"/>
      <c r="H195" s="110"/>
      <c r="I195" s="474"/>
      <c r="J195" s="474"/>
      <c r="K195" s="474"/>
      <c r="L195" s="474"/>
      <c r="M195" s="474"/>
      <c r="N195" s="474"/>
    </row>
    <row r="196" spans="1:14" x14ac:dyDescent="0.2">
      <c r="A196" s="110"/>
      <c r="B196" s="110"/>
      <c r="C196" s="110"/>
      <c r="D196" s="110"/>
      <c r="E196" s="110"/>
      <c r="F196" s="110"/>
      <c r="G196" s="110"/>
      <c r="H196" s="110"/>
      <c r="I196" s="474"/>
      <c r="J196" s="474"/>
      <c r="K196" s="474"/>
      <c r="L196" s="474"/>
      <c r="M196" s="474"/>
      <c r="N196" s="474"/>
    </row>
    <row r="197" spans="1:14" x14ac:dyDescent="0.2">
      <c r="A197" s="110"/>
      <c r="B197" s="110"/>
      <c r="C197" s="110"/>
      <c r="D197" s="110"/>
      <c r="E197" s="110"/>
      <c r="F197" s="110"/>
      <c r="G197" s="110"/>
      <c r="H197" s="110"/>
      <c r="I197" s="474"/>
      <c r="J197" s="474"/>
      <c r="K197" s="474"/>
      <c r="L197" s="474"/>
      <c r="M197" s="474"/>
      <c r="N197" s="474"/>
    </row>
    <row r="198" spans="1:14" x14ac:dyDescent="0.2">
      <c r="A198" s="110"/>
      <c r="B198" s="110"/>
      <c r="C198" s="110"/>
      <c r="D198" s="110"/>
      <c r="E198" s="110"/>
      <c r="F198" s="110"/>
      <c r="G198" s="110"/>
      <c r="H198" s="110"/>
      <c r="I198" s="474"/>
      <c r="J198" s="474"/>
      <c r="K198" s="474"/>
      <c r="L198" s="474"/>
      <c r="M198" s="474"/>
      <c r="N198" s="474"/>
    </row>
    <row r="199" spans="1:14" x14ac:dyDescent="0.2">
      <c r="A199" s="110"/>
      <c r="B199" s="110"/>
      <c r="C199" s="110"/>
      <c r="D199" s="110"/>
      <c r="E199" s="110"/>
      <c r="F199" s="110"/>
      <c r="G199" s="110"/>
      <c r="H199" s="110"/>
      <c r="I199" s="474"/>
      <c r="J199" s="474"/>
      <c r="K199" s="474"/>
      <c r="L199" s="474"/>
      <c r="M199" s="474"/>
      <c r="N199" s="474"/>
    </row>
    <row r="200" spans="1:14" x14ac:dyDescent="0.2">
      <c r="A200" s="110"/>
      <c r="B200" s="110"/>
      <c r="C200" s="110"/>
      <c r="D200" s="110"/>
      <c r="E200" s="110"/>
      <c r="F200" s="110"/>
      <c r="G200" s="110"/>
      <c r="H200" s="110"/>
      <c r="I200" s="474"/>
      <c r="J200" s="474"/>
      <c r="K200" s="474"/>
      <c r="L200" s="474"/>
      <c r="M200" s="474"/>
      <c r="N200" s="474"/>
    </row>
    <row r="201" spans="1:14" x14ac:dyDescent="0.2">
      <c r="A201" s="110"/>
      <c r="B201" s="110"/>
      <c r="C201" s="110"/>
      <c r="D201" s="110"/>
      <c r="E201" s="110"/>
      <c r="F201" s="110"/>
      <c r="G201" s="110"/>
      <c r="H201" s="110"/>
      <c r="I201" s="474"/>
      <c r="J201" s="474"/>
      <c r="K201" s="474"/>
      <c r="L201" s="474"/>
      <c r="M201" s="474"/>
      <c r="N201" s="474"/>
    </row>
    <row r="202" spans="1:14" x14ac:dyDescent="0.2">
      <c r="A202" s="110"/>
      <c r="B202" s="110"/>
      <c r="C202" s="110"/>
      <c r="D202" s="110"/>
      <c r="E202" s="110"/>
      <c r="F202" s="110"/>
      <c r="G202" s="110"/>
      <c r="H202" s="110"/>
      <c r="I202" s="474"/>
      <c r="J202" s="474"/>
      <c r="K202" s="474"/>
      <c r="L202" s="474"/>
      <c r="M202" s="474"/>
      <c r="N202" s="474"/>
    </row>
    <row r="203" spans="1:14" x14ac:dyDescent="0.2">
      <c r="A203" s="110"/>
      <c r="B203" s="110"/>
      <c r="C203" s="110"/>
      <c r="D203" s="110"/>
      <c r="E203" s="110"/>
      <c r="F203" s="110"/>
      <c r="G203" s="110"/>
      <c r="H203" s="110"/>
      <c r="I203" s="474"/>
      <c r="J203" s="474"/>
      <c r="K203" s="474"/>
      <c r="L203" s="474"/>
      <c r="M203" s="474"/>
      <c r="N203" s="474"/>
    </row>
    <row r="204" spans="1:14" x14ac:dyDescent="0.2">
      <c r="A204" s="110"/>
      <c r="B204" s="110"/>
      <c r="C204" s="110"/>
      <c r="D204" s="110"/>
      <c r="E204" s="110"/>
      <c r="F204" s="110"/>
      <c r="G204" s="110"/>
      <c r="H204" s="110"/>
      <c r="I204" s="474"/>
      <c r="J204" s="474"/>
      <c r="K204" s="474"/>
      <c r="L204" s="474"/>
      <c r="M204" s="474"/>
      <c r="N204" s="474"/>
    </row>
    <row r="205" spans="1:14" x14ac:dyDescent="0.2">
      <c r="A205" s="110"/>
      <c r="B205" s="110"/>
      <c r="C205" s="110"/>
      <c r="D205" s="110"/>
      <c r="E205" s="110"/>
      <c r="F205" s="110"/>
      <c r="G205" s="110"/>
      <c r="H205" s="110"/>
      <c r="I205" s="474"/>
      <c r="J205" s="474"/>
      <c r="K205" s="474"/>
      <c r="L205" s="474"/>
      <c r="M205" s="474"/>
      <c r="N205" s="474"/>
    </row>
    <row r="206" spans="1:14" x14ac:dyDescent="0.2">
      <c r="A206" s="110"/>
      <c r="B206" s="110"/>
      <c r="C206" s="110"/>
      <c r="D206" s="110"/>
      <c r="E206" s="110"/>
      <c r="F206" s="110"/>
      <c r="G206" s="110"/>
      <c r="H206" s="110"/>
      <c r="I206" s="474"/>
      <c r="J206" s="474"/>
      <c r="K206" s="474"/>
      <c r="L206" s="474"/>
      <c r="M206" s="474"/>
      <c r="N206" s="474"/>
    </row>
    <row r="207" spans="1:14" x14ac:dyDescent="0.2">
      <c r="A207" s="110"/>
      <c r="B207" s="110"/>
      <c r="C207" s="110"/>
      <c r="D207" s="110"/>
      <c r="E207" s="110"/>
      <c r="F207" s="110"/>
      <c r="G207" s="110"/>
      <c r="H207" s="110"/>
      <c r="I207" s="474"/>
      <c r="J207" s="474"/>
      <c r="K207" s="474"/>
      <c r="L207" s="474"/>
      <c r="M207" s="474"/>
      <c r="N207" s="474"/>
    </row>
    <row r="208" spans="1:14" x14ac:dyDescent="0.2">
      <c r="A208" s="110"/>
      <c r="B208" s="110"/>
      <c r="C208" s="110"/>
      <c r="D208" s="110"/>
      <c r="E208" s="110"/>
      <c r="F208" s="110"/>
      <c r="G208" s="110"/>
      <c r="H208" s="110"/>
      <c r="I208" s="474"/>
      <c r="J208" s="474"/>
      <c r="K208" s="474"/>
      <c r="L208" s="474"/>
      <c r="M208" s="474"/>
      <c r="N208" s="474"/>
    </row>
    <row r="209" spans="1:14" x14ac:dyDescent="0.2">
      <c r="A209" s="110"/>
      <c r="B209" s="110"/>
      <c r="C209" s="110"/>
      <c r="D209" s="110"/>
      <c r="E209" s="110"/>
      <c r="F209" s="110"/>
      <c r="G209" s="110"/>
      <c r="H209" s="110"/>
      <c r="I209" s="474"/>
      <c r="J209" s="474"/>
      <c r="K209" s="474"/>
      <c r="L209" s="474"/>
      <c r="M209" s="474"/>
      <c r="N209" s="474"/>
    </row>
    <row r="210" spans="1:14" x14ac:dyDescent="0.2">
      <c r="A210" s="110"/>
      <c r="B210" s="110"/>
      <c r="C210" s="110"/>
      <c r="D210" s="110"/>
      <c r="E210" s="110"/>
      <c r="F210" s="110"/>
      <c r="G210" s="110"/>
      <c r="H210" s="110"/>
      <c r="I210" s="474"/>
      <c r="J210" s="474"/>
      <c r="K210" s="474"/>
      <c r="L210" s="474"/>
      <c r="M210" s="474"/>
      <c r="N210" s="474"/>
    </row>
    <row r="211" spans="1:14" x14ac:dyDescent="0.2">
      <c r="A211" s="110"/>
      <c r="B211" s="110"/>
      <c r="C211" s="110"/>
      <c r="D211" s="110"/>
      <c r="E211" s="110"/>
      <c r="F211" s="110"/>
      <c r="G211" s="110"/>
      <c r="H211" s="110"/>
      <c r="I211" s="474"/>
      <c r="J211" s="474"/>
      <c r="K211" s="474"/>
      <c r="L211" s="474"/>
      <c r="M211" s="474"/>
      <c r="N211" s="474"/>
    </row>
    <row r="212" spans="1:14" x14ac:dyDescent="0.2">
      <c r="A212" s="110"/>
      <c r="B212" s="110"/>
      <c r="C212" s="110"/>
      <c r="D212" s="110"/>
      <c r="E212" s="110"/>
      <c r="F212" s="110"/>
      <c r="G212" s="110"/>
      <c r="H212" s="110"/>
      <c r="I212" s="474"/>
      <c r="J212" s="474"/>
      <c r="K212" s="474"/>
      <c r="L212" s="474"/>
      <c r="M212" s="474"/>
      <c r="N212" s="474"/>
    </row>
    <row r="213" spans="1:14" x14ac:dyDescent="0.2">
      <c r="A213" s="110"/>
      <c r="B213" s="110"/>
      <c r="C213" s="110"/>
      <c r="D213" s="110"/>
      <c r="E213" s="110"/>
      <c r="F213" s="110"/>
      <c r="G213" s="110"/>
      <c r="H213" s="110"/>
      <c r="I213" s="474"/>
      <c r="J213" s="474"/>
      <c r="K213" s="474"/>
      <c r="L213" s="474"/>
      <c r="M213" s="474"/>
      <c r="N213" s="474"/>
    </row>
    <row r="214" spans="1:14" x14ac:dyDescent="0.2">
      <c r="A214" s="110"/>
      <c r="B214" s="110"/>
      <c r="C214" s="110"/>
      <c r="D214" s="110"/>
      <c r="E214" s="110"/>
      <c r="F214" s="110"/>
      <c r="G214" s="110"/>
      <c r="H214" s="110"/>
      <c r="I214" s="474"/>
      <c r="J214" s="474"/>
      <c r="K214" s="474"/>
      <c r="L214" s="474"/>
      <c r="M214" s="474"/>
      <c r="N214" s="474"/>
    </row>
    <row r="215" spans="1:14" x14ac:dyDescent="0.2">
      <c r="A215" s="110"/>
      <c r="B215" s="110"/>
      <c r="C215" s="110"/>
      <c r="D215" s="110"/>
      <c r="E215" s="110"/>
      <c r="F215" s="110"/>
      <c r="G215" s="110"/>
      <c r="H215" s="110"/>
      <c r="I215" s="474"/>
      <c r="J215" s="474"/>
      <c r="K215" s="474"/>
      <c r="L215" s="474"/>
      <c r="M215" s="474"/>
      <c r="N215" s="474"/>
    </row>
    <row r="216" spans="1:14" x14ac:dyDescent="0.2">
      <c r="A216" s="110"/>
      <c r="B216" s="110"/>
      <c r="C216" s="110"/>
      <c r="D216" s="110"/>
      <c r="E216" s="110"/>
      <c r="F216" s="110"/>
      <c r="G216" s="110"/>
      <c r="H216" s="110"/>
      <c r="I216" s="474"/>
      <c r="J216" s="474"/>
      <c r="K216" s="474"/>
      <c r="L216" s="474"/>
      <c r="M216" s="474"/>
      <c r="N216" s="474"/>
    </row>
    <row r="217" spans="1:14" x14ac:dyDescent="0.2">
      <c r="A217" s="110"/>
      <c r="B217" s="110"/>
      <c r="C217" s="110"/>
      <c r="D217" s="110"/>
      <c r="E217" s="110"/>
      <c r="F217" s="110"/>
      <c r="G217" s="110"/>
      <c r="H217" s="110"/>
      <c r="I217" s="474"/>
      <c r="J217" s="474"/>
      <c r="K217" s="474"/>
      <c r="L217" s="474"/>
      <c r="M217" s="474"/>
      <c r="N217" s="474"/>
    </row>
    <row r="218" spans="1:14" x14ac:dyDescent="0.2">
      <c r="A218" s="110"/>
      <c r="B218" s="110"/>
      <c r="C218" s="110"/>
      <c r="D218" s="110"/>
      <c r="E218" s="110"/>
      <c r="F218" s="110"/>
      <c r="G218" s="110"/>
      <c r="H218" s="110"/>
      <c r="I218" s="474"/>
      <c r="J218" s="474"/>
      <c r="K218" s="474"/>
      <c r="L218" s="474"/>
      <c r="M218" s="474"/>
      <c r="N218" s="474"/>
    </row>
    <row r="219" spans="1:14" x14ac:dyDescent="0.2">
      <c r="A219" s="110"/>
      <c r="B219" s="110"/>
      <c r="C219" s="110"/>
      <c r="D219" s="110"/>
      <c r="E219" s="110"/>
      <c r="F219" s="110"/>
      <c r="G219" s="110"/>
      <c r="H219" s="110"/>
      <c r="I219" s="474"/>
      <c r="J219" s="474"/>
      <c r="K219" s="474"/>
      <c r="L219" s="474"/>
      <c r="M219" s="474"/>
      <c r="N219" s="474"/>
    </row>
    <row r="220" spans="1:14" x14ac:dyDescent="0.2">
      <c r="A220" s="110"/>
      <c r="B220" s="110"/>
      <c r="C220" s="110"/>
      <c r="D220" s="110"/>
      <c r="E220" s="110"/>
      <c r="F220" s="110"/>
      <c r="G220" s="110"/>
      <c r="H220" s="110"/>
      <c r="I220" s="474"/>
      <c r="J220" s="474"/>
      <c r="K220" s="474"/>
      <c r="L220" s="474"/>
      <c r="M220" s="474"/>
      <c r="N220" s="474"/>
    </row>
    <row r="221" spans="1:14" x14ac:dyDescent="0.2">
      <c r="A221" s="110"/>
      <c r="B221" s="110"/>
      <c r="C221" s="110"/>
      <c r="D221" s="110"/>
      <c r="E221" s="110"/>
      <c r="F221" s="110"/>
      <c r="G221" s="110"/>
      <c r="H221" s="110"/>
      <c r="I221" s="474"/>
      <c r="J221" s="474"/>
      <c r="K221" s="474"/>
      <c r="L221" s="474"/>
      <c r="M221" s="474"/>
      <c r="N221" s="474"/>
    </row>
    <row r="222" spans="1:14" x14ac:dyDescent="0.2">
      <c r="A222" s="110"/>
      <c r="B222" s="110"/>
      <c r="C222" s="110"/>
      <c r="D222" s="110"/>
      <c r="E222" s="110"/>
      <c r="F222" s="110"/>
      <c r="G222" s="110"/>
      <c r="H222" s="110"/>
      <c r="I222" s="474"/>
      <c r="J222" s="474"/>
      <c r="K222" s="474"/>
      <c r="L222" s="474"/>
      <c r="M222" s="474"/>
      <c r="N222" s="474"/>
    </row>
    <row r="223" spans="1:14" x14ac:dyDescent="0.2">
      <c r="A223" s="110"/>
      <c r="B223" s="110"/>
      <c r="C223" s="110"/>
      <c r="D223" s="110"/>
      <c r="E223" s="110"/>
      <c r="F223" s="110"/>
      <c r="G223" s="110"/>
      <c r="H223" s="110"/>
      <c r="I223" s="474"/>
      <c r="J223" s="474"/>
      <c r="K223" s="474"/>
      <c r="L223" s="474"/>
      <c r="M223" s="474"/>
      <c r="N223" s="474"/>
    </row>
    <row r="224" spans="1:14" x14ac:dyDescent="0.2">
      <c r="A224" s="110"/>
      <c r="B224" s="110"/>
      <c r="C224" s="110"/>
      <c r="D224" s="110"/>
      <c r="E224" s="110"/>
      <c r="F224" s="110"/>
      <c r="G224" s="110"/>
      <c r="H224" s="110"/>
      <c r="I224" s="474"/>
      <c r="J224" s="474"/>
      <c r="K224" s="474"/>
      <c r="L224" s="474"/>
      <c r="M224" s="474"/>
      <c r="N224" s="474"/>
    </row>
    <row r="225" spans="1:14" x14ac:dyDescent="0.2">
      <c r="A225" s="110"/>
      <c r="B225" s="110"/>
      <c r="C225" s="110"/>
      <c r="D225" s="110"/>
      <c r="E225" s="110"/>
      <c r="F225" s="110"/>
      <c r="G225" s="110"/>
      <c r="H225" s="110"/>
      <c r="I225" s="474"/>
      <c r="J225" s="474"/>
      <c r="K225" s="474"/>
      <c r="L225" s="474"/>
      <c r="M225" s="474"/>
      <c r="N225" s="474"/>
    </row>
    <row r="226" spans="1:14" x14ac:dyDescent="0.2">
      <c r="A226" s="110"/>
      <c r="B226" s="110"/>
      <c r="C226" s="110"/>
      <c r="D226" s="110"/>
      <c r="E226" s="110"/>
      <c r="F226" s="110"/>
      <c r="G226" s="110"/>
      <c r="H226" s="110"/>
      <c r="I226" s="474"/>
      <c r="J226" s="474"/>
      <c r="K226" s="474"/>
      <c r="L226" s="474"/>
      <c r="M226" s="474"/>
      <c r="N226" s="474"/>
    </row>
    <row r="227" spans="1:14" x14ac:dyDescent="0.2">
      <c r="A227" s="110"/>
      <c r="B227" s="110"/>
      <c r="C227" s="110"/>
      <c r="D227" s="110"/>
      <c r="E227" s="110"/>
      <c r="F227" s="110"/>
      <c r="G227" s="110"/>
      <c r="H227" s="110"/>
      <c r="I227" s="474"/>
      <c r="J227" s="474"/>
      <c r="K227" s="474"/>
      <c r="L227" s="474"/>
      <c r="M227" s="474"/>
      <c r="N227" s="474"/>
    </row>
    <row r="228" spans="1:14" x14ac:dyDescent="0.2">
      <c r="A228" s="110"/>
      <c r="B228" s="110"/>
      <c r="C228" s="110"/>
      <c r="D228" s="110"/>
      <c r="E228" s="110"/>
      <c r="F228" s="110"/>
      <c r="G228" s="110"/>
      <c r="H228" s="110"/>
      <c r="I228" s="474"/>
      <c r="J228" s="474"/>
      <c r="K228" s="474"/>
      <c r="L228" s="474"/>
      <c r="M228" s="474"/>
      <c r="N228" s="474"/>
    </row>
    <row r="229" spans="1:14" x14ac:dyDescent="0.2">
      <c r="A229" s="110"/>
      <c r="B229" s="110"/>
      <c r="C229" s="110"/>
      <c r="D229" s="110"/>
      <c r="E229" s="110"/>
      <c r="F229" s="110"/>
      <c r="G229" s="110"/>
      <c r="H229" s="110"/>
      <c r="I229" s="474"/>
      <c r="J229" s="474"/>
      <c r="K229" s="474"/>
      <c r="L229" s="474"/>
      <c r="M229" s="474"/>
      <c r="N229" s="474"/>
    </row>
    <row r="230" spans="1:14" x14ac:dyDescent="0.2">
      <c r="A230" s="110"/>
      <c r="B230" s="110"/>
      <c r="C230" s="110"/>
      <c r="D230" s="110"/>
      <c r="E230" s="110"/>
      <c r="F230" s="110"/>
      <c r="G230" s="110"/>
      <c r="H230" s="110"/>
      <c r="I230" s="474"/>
      <c r="J230" s="474"/>
      <c r="K230" s="474"/>
      <c r="L230" s="474"/>
      <c r="M230" s="474"/>
      <c r="N230" s="474"/>
    </row>
    <row r="231" spans="1:14" x14ac:dyDescent="0.2">
      <c r="A231" s="110"/>
      <c r="B231" s="110"/>
      <c r="C231" s="110"/>
      <c r="D231" s="110"/>
      <c r="E231" s="110"/>
      <c r="F231" s="110"/>
      <c r="G231" s="110"/>
      <c r="H231" s="110"/>
      <c r="I231" s="474"/>
      <c r="J231" s="474"/>
      <c r="K231" s="474"/>
      <c r="L231" s="474"/>
      <c r="M231" s="474"/>
      <c r="N231" s="474"/>
    </row>
    <row r="232" spans="1:14" x14ac:dyDescent="0.2">
      <c r="A232" s="110"/>
      <c r="B232" s="110"/>
      <c r="C232" s="110"/>
      <c r="D232" s="110"/>
      <c r="E232" s="110"/>
      <c r="F232" s="110"/>
      <c r="G232" s="110"/>
      <c r="H232" s="110"/>
      <c r="I232" s="474"/>
      <c r="J232" s="474"/>
      <c r="K232" s="474"/>
      <c r="L232" s="474"/>
      <c r="M232" s="474"/>
      <c r="N232" s="474"/>
    </row>
    <row r="233" spans="1:14" x14ac:dyDescent="0.2">
      <c r="A233" s="110"/>
      <c r="B233" s="110"/>
      <c r="C233" s="110"/>
      <c r="D233" s="110"/>
      <c r="E233" s="110"/>
      <c r="F233" s="110"/>
      <c r="G233" s="110"/>
      <c r="H233" s="110"/>
      <c r="I233" s="474"/>
      <c r="J233" s="474"/>
      <c r="K233" s="474"/>
      <c r="L233" s="474"/>
      <c r="M233" s="474"/>
      <c r="N233" s="474"/>
    </row>
    <row r="234" spans="1:14" x14ac:dyDescent="0.2">
      <c r="A234" s="110"/>
      <c r="B234" s="110"/>
      <c r="C234" s="110"/>
      <c r="D234" s="110"/>
      <c r="E234" s="110"/>
      <c r="F234" s="110"/>
      <c r="G234" s="110"/>
      <c r="H234" s="110"/>
      <c r="I234" s="474"/>
      <c r="J234" s="474"/>
      <c r="K234" s="474"/>
      <c r="L234" s="474"/>
      <c r="M234" s="474"/>
      <c r="N234" s="474"/>
    </row>
    <row r="235" spans="1:14" x14ac:dyDescent="0.2">
      <c r="A235" s="110"/>
      <c r="B235" s="110"/>
      <c r="C235" s="110"/>
      <c r="D235" s="110"/>
      <c r="E235" s="110"/>
      <c r="F235" s="110"/>
      <c r="G235" s="110"/>
      <c r="H235" s="110"/>
      <c r="I235" s="474"/>
      <c r="J235" s="474"/>
      <c r="K235" s="474"/>
      <c r="L235" s="474"/>
      <c r="M235" s="474"/>
      <c r="N235" s="474"/>
    </row>
    <row r="236" spans="1:14" x14ac:dyDescent="0.2">
      <c r="A236" s="110"/>
      <c r="B236" s="110"/>
      <c r="C236" s="110"/>
      <c r="D236" s="110"/>
      <c r="E236" s="110"/>
      <c r="F236" s="110"/>
      <c r="G236" s="110"/>
      <c r="H236" s="110"/>
      <c r="I236" s="474"/>
      <c r="J236" s="474"/>
      <c r="K236" s="474"/>
      <c r="L236" s="474"/>
      <c r="M236" s="474"/>
      <c r="N236" s="474"/>
    </row>
    <row r="237" spans="1:14" x14ac:dyDescent="0.2">
      <c r="A237" s="110"/>
      <c r="B237" s="110"/>
      <c r="C237" s="110"/>
      <c r="D237" s="110"/>
      <c r="E237" s="110"/>
      <c r="F237" s="110"/>
      <c r="G237" s="110"/>
      <c r="H237" s="110"/>
      <c r="I237" s="474"/>
      <c r="J237" s="474"/>
      <c r="K237" s="474"/>
      <c r="L237" s="474"/>
      <c r="M237" s="474"/>
      <c r="N237" s="474"/>
    </row>
    <row r="238" spans="1:14" x14ac:dyDescent="0.2">
      <c r="A238" s="110"/>
      <c r="B238" s="110"/>
      <c r="C238" s="110"/>
      <c r="D238" s="110"/>
      <c r="E238" s="110"/>
      <c r="F238" s="110"/>
      <c r="G238" s="110"/>
      <c r="H238" s="110"/>
      <c r="I238" s="474"/>
      <c r="J238" s="474"/>
      <c r="K238" s="474"/>
      <c r="L238" s="474"/>
      <c r="M238" s="474"/>
      <c r="N238" s="474"/>
    </row>
    <row r="239" spans="1:14" x14ac:dyDescent="0.2">
      <c r="A239" s="110"/>
      <c r="B239" s="110"/>
      <c r="C239" s="110"/>
      <c r="D239" s="110"/>
      <c r="E239" s="110"/>
      <c r="F239" s="110"/>
      <c r="G239" s="110"/>
      <c r="H239" s="110"/>
      <c r="I239" s="474"/>
      <c r="J239" s="474"/>
      <c r="K239" s="474"/>
      <c r="L239" s="474"/>
      <c r="M239" s="474"/>
      <c r="N239" s="474"/>
    </row>
    <row r="240" spans="1:14" x14ac:dyDescent="0.2">
      <c r="A240" s="110"/>
      <c r="B240" s="110"/>
      <c r="C240" s="110"/>
      <c r="D240" s="110"/>
      <c r="E240" s="110"/>
      <c r="F240" s="110"/>
      <c r="G240" s="110"/>
      <c r="H240" s="110"/>
      <c r="I240" s="474"/>
      <c r="J240" s="474"/>
      <c r="K240" s="474"/>
      <c r="L240" s="474"/>
      <c r="M240" s="474"/>
      <c r="N240" s="474"/>
    </row>
    <row r="241" spans="1:14" x14ac:dyDescent="0.2">
      <c r="A241" s="110"/>
      <c r="B241" s="110"/>
      <c r="C241" s="110"/>
      <c r="D241" s="110"/>
      <c r="E241" s="110"/>
      <c r="F241" s="110"/>
      <c r="G241" s="110"/>
      <c r="H241" s="110"/>
      <c r="I241" s="474"/>
      <c r="J241" s="474"/>
      <c r="K241" s="474"/>
      <c r="L241" s="474"/>
      <c r="M241" s="474"/>
      <c r="N241" s="474"/>
    </row>
    <row r="242" spans="1:14" x14ac:dyDescent="0.2">
      <c r="A242" s="110"/>
      <c r="B242" s="110"/>
      <c r="C242" s="110"/>
      <c r="D242" s="110"/>
      <c r="E242" s="110"/>
      <c r="F242" s="110"/>
      <c r="G242" s="110"/>
      <c r="H242" s="110"/>
      <c r="I242" s="474"/>
      <c r="J242" s="474"/>
      <c r="K242" s="474"/>
      <c r="L242" s="474"/>
      <c r="M242" s="474"/>
      <c r="N242" s="474"/>
    </row>
    <row r="243" spans="1:14" x14ac:dyDescent="0.2">
      <c r="A243" s="110"/>
      <c r="B243" s="110"/>
      <c r="C243" s="110"/>
      <c r="D243" s="110"/>
      <c r="E243" s="110"/>
      <c r="F243" s="110"/>
      <c r="G243" s="110"/>
      <c r="H243" s="110"/>
      <c r="I243" s="474"/>
      <c r="J243" s="474"/>
      <c r="K243" s="474"/>
      <c r="L243" s="474"/>
      <c r="M243" s="474"/>
      <c r="N243" s="474"/>
    </row>
    <row r="244" spans="1:14" x14ac:dyDescent="0.2">
      <c r="A244" s="110"/>
      <c r="B244" s="110"/>
      <c r="C244" s="110"/>
      <c r="D244" s="110"/>
      <c r="E244" s="110"/>
      <c r="F244" s="110"/>
      <c r="G244" s="110"/>
      <c r="H244" s="110"/>
      <c r="I244" s="474"/>
      <c r="J244" s="474"/>
      <c r="K244" s="474"/>
      <c r="L244" s="474"/>
      <c r="M244" s="474"/>
      <c r="N244" s="474"/>
    </row>
    <row r="245" spans="1:14" x14ac:dyDescent="0.2">
      <c r="A245" s="110"/>
      <c r="B245" s="110"/>
      <c r="C245" s="110"/>
      <c r="D245" s="110"/>
      <c r="E245" s="110"/>
      <c r="F245" s="110"/>
      <c r="G245" s="110"/>
      <c r="H245" s="110"/>
      <c r="I245" s="474"/>
      <c r="J245" s="474"/>
      <c r="K245" s="474"/>
      <c r="L245" s="474"/>
      <c r="M245" s="474"/>
      <c r="N245" s="474"/>
    </row>
    <row r="246" spans="1:14" x14ac:dyDescent="0.2">
      <c r="A246" s="110"/>
      <c r="B246" s="110"/>
      <c r="C246" s="110"/>
      <c r="D246" s="110"/>
      <c r="E246" s="110"/>
      <c r="F246" s="110"/>
      <c r="G246" s="110"/>
      <c r="H246" s="110"/>
      <c r="I246" s="474"/>
      <c r="J246" s="474"/>
      <c r="K246" s="474"/>
      <c r="L246" s="474"/>
      <c r="M246" s="474"/>
      <c r="N246" s="474"/>
    </row>
    <row r="247" spans="1:14" x14ac:dyDescent="0.2">
      <c r="A247" s="110"/>
      <c r="B247" s="110"/>
      <c r="C247" s="110"/>
      <c r="D247" s="110"/>
      <c r="E247" s="110"/>
      <c r="F247" s="110"/>
      <c r="G247" s="110"/>
      <c r="H247" s="110"/>
      <c r="I247" s="474"/>
      <c r="J247" s="474"/>
      <c r="K247" s="474"/>
      <c r="L247" s="474"/>
      <c r="M247" s="474"/>
      <c r="N247" s="474"/>
    </row>
    <row r="248" spans="1:14" x14ac:dyDescent="0.2">
      <c r="A248" s="110"/>
      <c r="B248" s="110"/>
      <c r="C248" s="110"/>
      <c r="D248" s="110"/>
      <c r="E248" s="110"/>
      <c r="F248" s="110"/>
      <c r="G248" s="110"/>
      <c r="H248" s="110"/>
      <c r="I248" s="474"/>
      <c r="J248" s="474"/>
      <c r="K248" s="474"/>
      <c r="L248" s="474"/>
      <c r="M248" s="474"/>
      <c r="N248" s="474"/>
    </row>
    <row r="249" spans="1:14" x14ac:dyDescent="0.2">
      <c r="A249" s="110"/>
      <c r="B249" s="110"/>
      <c r="C249" s="110"/>
      <c r="D249" s="110"/>
      <c r="E249" s="110"/>
      <c r="F249" s="110"/>
      <c r="G249" s="110"/>
      <c r="H249" s="110"/>
      <c r="I249" s="474"/>
      <c r="J249" s="474"/>
      <c r="K249" s="474"/>
      <c r="L249" s="474"/>
      <c r="M249" s="474"/>
      <c r="N249" s="474"/>
    </row>
    <row r="250" spans="1:14" x14ac:dyDescent="0.2">
      <c r="A250" s="110"/>
      <c r="B250" s="110"/>
      <c r="C250" s="110"/>
      <c r="D250" s="110"/>
      <c r="E250" s="110"/>
      <c r="F250" s="110"/>
      <c r="G250" s="110"/>
      <c r="H250" s="110"/>
      <c r="I250" s="474"/>
      <c r="J250" s="474"/>
      <c r="K250" s="474"/>
      <c r="L250" s="474"/>
      <c r="M250" s="474"/>
      <c r="N250" s="474"/>
    </row>
    <row r="251" spans="1:14" x14ac:dyDescent="0.2">
      <c r="A251" s="110"/>
      <c r="B251" s="110"/>
      <c r="C251" s="110"/>
      <c r="D251" s="110"/>
      <c r="E251" s="110"/>
      <c r="F251" s="110"/>
      <c r="G251" s="110"/>
      <c r="H251" s="110"/>
      <c r="I251" s="474"/>
      <c r="J251" s="474"/>
      <c r="K251" s="474"/>
      <c r="L251" s="474"/>
      <c r="M251" s="474"/>
      <c r="N251" s="474"/>
    </row>
    <row r="252" spans="1:14" x14ac:dyDescent="0.2">
      <c r="A252" s="110"/>
      <c r="B252" s="110"/>
      <c r="C252" s="110"/>
      <c r="D252" s="110"/>
      <c r="E252" s="110"/>
      <c r="F252" s="110"/>
      <c r="G252" s="110"/>
      <c r="H252" s="110"/>
      <c r="I252" s="474"/>
      <c r="J252" s="474"/>
      <c r="K252" s="474"/>
      <c r="L252" s="474"/>
      <c r="M252" s="474"/>
      <c r="N252" s="474"/>
    </row>
    <row r="253" spans="1:14" x14ac:dyDescent="0.2">
      <c r="A253" s="110"/>
      <c r="B253" s="110"/>
      <c r="C253" s="110"/>
      <c r="D253" s="110"/>
      <c r="E253" s="110"/>
      <c r="F253" s="110"/>
      <c r="G253" s="110"/>
      <c r="H253" s="110"/>
      <c r="I253" s="474"/>
      <c r="J253" s="474"/>
      <c r="K253" s="474"/>
      <c r="L253" s="474"/>
      <c r="M253" s="474"/>
      <c r="N253" s="474"/>
    </row>
    <row r="254" spans="1:14" x14ac:dyDescent="0.2">
      <c r="A254" s="110"/>
      <c r="B254" s="110"/>
      <c r="C254" s="110"/>
      <c r="D254" s="110"/>
      <c r="E254" s="110"/>
      <c r="F254" s="110"/>
      <c r="G254" s="110"/>
      <c r="H254" s="110"/>
      <c r="I254" s="474"/>
      <c r="J254" s="474"/>
      <c r="K254" s="474"/>
      <c r="L254" s="474"/>
      <c r="M254" s="474"/>
      <c r="N254" s="474"/>
    </row>
    <row r="255" spans="1:14" x14ac:dyDescent="0.2">
      <c r="A255" s="110"/>
      <c r="B255" s="110"/>
      <c r="C255" s="110"/>
      <c r="D255" s="110"/>
      <c r="E255" s="110"/>
      <c r="F255" s="110"/>
      <c r="G255" s="110"/>
      <c r="H255" s="110"/>
      <c r="I255" s="474"/>
      <c r="J255" s="474"/>
      <c r="K255" s="474"/>
      <c r="L255" s="474"/>
      <c r="M255" s="474"/>
      <c r="N255" s="474"/>
    </row>
    <row r="256" spans="1:14" x14ac:dyDescent="0.2">
      <c r="A256" s="110"/>
      <c r="B256" s="110"/>
      <c r="C256" s="110"/>
      <c r="D256" s="110"/>
      <c r="E256" s="110"/>
      <c r="F256" s="110"/>
      <c r="G256" s="110"/>
      <c r="H256" s="110"/>
      <c r="I256" s="474"/>
      <c r="J256" s="474"/>
      <c r="K256" s="474"/>
      <c r="L256" s="474"/>
      <c r="M256" s="474"/>
      <c r="N256" s="474"/>
    </row>
    <row r="257" spans="1:14" x14ac:dyDescent="0.2">
      <c r="A257" s="110"/>
      <c r="B257" s="110"/>
      <c r="C257" s="110"/>
      <c r="D257" s="110"/>
      <c r="E257" s="110"/>
      <c r="F257" s="110"/>
      <c r="G257" s="110"/>
      <c r="H257" s="110"/>
      <c r="I257" s="474"/>
      <c r="J257" s="474"/>
      <c r="K257" s="474"/>
      <c r="L257" s="474"/>
      <c r="M257" s="474"/>
      <c r="N257" s="474"/>
    </row>
    <row r="258" spans="1:14" x14ac:dyDescent="0.2">
      <c r="A258" s="110"/>
      <c r="B258" s="110"/>
      <c r="C258" s="110"/>
      <c r="D258" s="110"/>
      <c r="E258" s="110"/>
      <c r="F258" s="110"/>
      <c r="G258" s="110"/>
      <c r="H258" s="110"/>
      <c r="I258" s="474"/>
      <c r="J258" s="474"/>
      <c r="K258" s="474"/>
      <c r="L258" s="474"/>
      <c r="M258" s="474"/>
      <c r="N258" s="474"/>
    </row>
    <row r="259" spans="1:14" x14ac:dyDescent="0.2">
      <c r="A259" s="110"/>
      <c r="B259" s="110"/>
      <c r="C259" s="110"/>
      <c r="D259" s="110"/>
      <c r="E259" s="110"/>
      <c r="F259" s="110"/>
      <c r="G259" s="110"/>
      <c r="H259" s="110"/>
      <c r="I259" s="474"/>
      <c r="J259" s="474"/>
      <c r="K259" s="474"/>
      <c r="L259" s="474"/>
      <c r="M259" s="474"/>
      <c r="N259" s="474"/>
    </row>
    <row r="260" spans="1:14" x14ac:dyDescent="0.2">
      <c r="A260" s="110"/>
      <c r="B260" s="110"/>
      <c r="C260" s="110"/>
      <c r="D260" s="110"/>
      <c r="E260" s="110"/>
      <c r="F260" s="110"/>
      <c r="G260" s="110"/>
      <c r="H260" s="110"/>
      <c r="I260" s="474"/>
      <c r="J260" s="474"/>
      <c r="K260" s="474"/>
      <c r="L260" s="474"/>
      <c r="M260" s="474"/>
      <c r="N260" s="474"/>
    </row>
    <row r="261" spans="1:14" x14ac:dyDescent="0.2">
      <c r="A261" s="110"/>
      <c r="B261" s="110"/>
      <c r="C261" s="110"/>
      <c r="D261" s="110"/>
      <c r="E261" s="110"/>
      <c r="F261" s="110"/>
      <c r="G261" s="110"/>
      <c r="H261" s="110"/>
      <c r="I261" s="474"/>
      <c r="J261" s="474"/>
      <c r="K261" s="474"/>
      <c r="L261" s="474"/>
      <c r="M261" s="474"/>
      <c r="N261" s="474"/>
    </row>
    <row r="262" spans="1:14" x14ac:dyDescent="0.2">
      <c r="A262" s="110"/>
      <c r="B262" s="110"/>
      <c r="C262" s="110"/>
      <c r="D262" s="110"/>
      <c r="E262" s="110"/>
      <c r="F262" s="110"/>
      <c r="G262" s="110"/>
      <c r="H262" s="110"/>
      <c r="I262" s="474"/>
      <c r="J262" s="474"/>
      <c r="K262" s="474"/>
      <c r="L262" s="474"/>
      <c r="M262" s="474"/>
      <c r="N262" s="474"/>
    </row>
    <row r="263" spans="1:14" x14ac:dyDescent="0.2">
      <c r="A263" s="110"/>
      <c r="B263" s="110"/>
      <c r="C263" s="110"/>
      <c r="D263" s="110"/>
      <c r="E263" s="110"/>
      <c r="F263" s="110"/>
      <c r="G263" s="110"/>
      <c r="H263" s="110"/>
      <c r="I263" s="474"/>
      <c r="J263" s="474"/>
      <c r="K263" s="474"/>
      <c r="L263" s="474"/>
      <c r="M263" s="474"/>
      <c r="N263" s="474"/>
    </row>
    <row r="264" spans="1:14" x14ac:dyDescent="0.2">
      <c r="A264" s="110"/>
      <c r="B264" s="110"/>
      <c r="C264" s="110"/>
      <c r="D264" s="110"/>
      <c r="E264" s="110"/>
      <c r="F264" s="110"/>
      <c r="G264" s="110"/>
      <c r="H264" s="110"/>
      <c r="I264" s="474"/>
      <c r="J264" s="474"/>
      <c r="K264" s="474"/>
      <c r="L264" s="474"/>
      <c r="M264" s="474"/>
      <c r="N264" s="474"/>
    </row>
    <row r="265" spans="1:14" x14ac:dyDescent="0.2">
      <c r="A265" s="110"/>
      <c r="B265" s="110"/>
      <c r="C265" s="110"/>
      <c r="D265" s="110"/>
      <c r="E265" s="110"/>
      <c r="F265" s="110"/>
      <c r="G265" s="110"/>
      <c r="H265" s="110"/>
      <c r="I265" s="474"/>
      <c r="J265" s="474"/>
      <c r="K265" s="474"/>
      <c r="L265" s="474"/>
      <c r="M265" s="474"/>
      <c r="N265" s="474"/>
    </row>
    <row r="266" spans="1:14" x14ac:dyDescent="0.2">
      <c r="A266" s="110"/>
      <c r="B266" s="110"/>
      <c r="C266" s="110"/>
      <c r="D266" s="110"/>
      <c r="E266" s="110"/>
      <c r="F266" s="110"/>
      <c r="G266" s="110"/>
      <c r="H266" s="110"/>
      <c r="I266" s="474"/>
      <c r="J266" s="474"/>
      <c r="K266" s="474"/>
      <c r="L266" s="474"/>
      <c r="M266" s="474"/>
      <c r="N266" s="474"/>
    </row>
    <row r="267" spans="1:14" x14ac:dyDescent="0.2">
      <c r="A267" s="110"/>
      <c r="B267" s="110"/>
      <c r="C267" s="110"/>
      <c r="D267" s="110"/>
      <c r="E267" s="110"/>
      <c r="F267" s="110"/>
      <c r="G267" s="110"/>
      <c r="H267" s="110"/>
      <c r="I267" s="474"/>
      <c r="J267" s="474"/>
      <c r="K267" s="474"/>
      <c r="L267" s="474"/>
      <c r="M267" s="474"/>
      <c r="N267" s="474"/>
    </row>
    <row r="268" spans="1:14" x14ac:dyDescent="0.2">
      <c r="A268" s="110"/>
      <c r="B268" s="110"/>
      <c r="C268" s="110"/>
      <c r="D268" s="110"/>
      <c r="E268" s="110"/>
      <c r="F268" s="110"/>
      <c r="G268" s="110"/>
      <c r="H268" s="110"/>
      <c r="I268" s="474"/>
      <c r="J268" s="474"/>
      <c r="K268" s="474"/>
      <c r="L268" s="474"/>
      <c r="M268" s="474"/>
      <c r="N268" s="474"/>
    </row>
    <row r="269" spans="1:14" x14ac:dyDescent="0.2">
      <c r="A269" s="110"/>
      <c r="B269" s="110"/>
      <c r="C269" s="110"/>
      <c r="D269" s="110"/>
      <c r="E269" s="110"/>
      <c r="F269" s="110"/>
      <c r="G269" s="110"/>
      <c r="H269" s="110"/>
      <c r="I269" s="474"/>
      <c r="J269" s="474"/>
      <c r="K269" s="474"/>
      <c r="L269" s="474"/>
      <c r="M269" s="474"/>
      <c r="N269" s="474"/>
    </row>
    <row r="270" spans="1:14" x14ac:dyDescent="0.2">
      <c r="A270" s="110"/>
      <c r="B270" s="110"/>
      <c r="C270" s="110"/>
      <c r="D270" s="110"/>
      <c r="E270" s="110"/>
      <c r="F270" s="110"/>
      <c r="G270" s="110"/>
      <c r="H270" s="110"/>
      <c r="I270" s="474"/>
      <c r="J270" s="474"/>
      <c r="K270" s="474"/>
      <c r="L270" s="474"/>
      <c r="M270" s="474"/>
      <c r="N270" s="474"/>
    </row>
    <row r="271" spans="1:14" x14ac:dyDescent="0.2">
      <c r="A271" s="110"/>
      <c r="B271" s="110"/>
      <c r="C271" s="110"/>
      <c r="D271" s="110"/>
      <c r="E271" s="110"/>
      <c r="F271" s="110"/>
      <c r="G271" s="110"/>
      <c r="H271" s="110"/>
      <c r="I271" s="474"/>
      <c r="J271" s="474"/>
      <c r="K271" s="474"/>
      <c r="L271" s="474"/>
      <c r="M271" s="474"/>
      <c r="N271" s="474"/>
    </row>
    <row r="272" spans="1:14" x14ac:dyDescent="0.2">
      <c r="A272" s="110"/>
      <c r="B272" s="110"/>
      <c r="C272" s="110"/>
      <c r="D272" s="110"/>
      <c r="E272" s="110"/>
      <c r="F272" s="110"/>
      <c r="G272" s="110"/>
      <c r="H272" s="110"/>
      <c r="I272" s="474"/>
      <c r="J272" s="474"/>
      <c r="K272" s="474"/>
      <c r="L272" s="474"/>
      <c r="M272" s="474"/>
      <c r="N272" s="474"/>
    </row>
    <row r="273" spans="1:14" x14ac:dyDescent="0.2">
      <c r="A273" s="110"/>
      <c r="B273" s="110"/>
      <c r="C273" s="110"/>
      <c r="D273" s="110"/>
      <c r="E273" s="110"/>
      <c r="F273" s="110"/>
      <c r="G273" s="110"/>
      <c r="H273" s="110"/>
      <c r="I273" s="474"/>
      <c r="J273" s="474"/>
      <c r="K273" s="474"/>
      <c r="L273" s="474"/>
      <c r="M273" s="474"/>
      <c r="N273" s="474"/>
    </row>
    <row r="274" spans="1:14" x14ac:dyDescent="0.2">
      <c r="A274" s="110"/>
      <c r="B274" s="110"/>
      <c r="C274" s="110"/>
      <c r="D274" s="110"/>
      <c r="E274" s="110"/>
      <c r="F274" s="110"/>
      <c r="G274" s="110"/>
      <c r="H274" s="110"/>
      <c r="I274" s="474"/>
      <c r="J274" s="474"/>
      <c r="K274" s="474"/>
      <c r="L274" s="474"/>
      <c r="M274" s="474"/>
      <c r="N274" s="474"/>
    </row>
    <row r="275" spans="1:14" x14ac:dyDescent="0.2">
      <c r="A275" s="110"/>
      <c r="B275" s="110"/>
      <c r="C275" s="110"/>
      <c r="D275" s="110"/>
      <c r="E275" s="110"/>
      <c r="F275" s="110"/>
      <c r="G275" s="110"/>
      <c r="H275" s="110"/>
      <c r="I275" s="474"/>
      <c r="J275" s="474"/>
      <c r="K275" s="474"/>
      <c r="L275" s="474"/>
      <c r="M275" s="474"/>
      <c r="N275" s="474"/>
    </row>
    <row r="276" spans="1:14" x14ac:dyDescent="0.2">
      <c r="A276" s="110"/>
      <c r="B276" s="110"/>
      <c r="C276" s="110"/>
      <c r="D276" s="110"/>
      <c r="E276" s="110"/>
      <c r="F276" s="110"/>
      <c r="G276" s="110"/>
      <c r="H276" s="110"/>
      <c r="I276" s="474"/>
      <c r="J276" s="474"/>
      <c r="K276" s="474"/>
      <c r="L276" s="474"/>
      <c r="M276" s="474"/>
      <c r="N276" s="474"/>
    </row>
    <row r="277" spans="1:14" x14ac:dyDescent="0.2">
      <c r="A277" s="110"/>
      <c r="B277" s="110"/>
      <c r="C277" s="110"/>
      <c r="D277" s="110"/>
      <c r="E277" s="110"/>
      <c r="F277" s="110"/>
      <c r="G277" s="110"/>
      <c r="H277" s="110"/>
      <c r="I277" s="474"/>
      <c r="J277" s="474"/>
      <c r="K277" s="474"/>
      <c r="L277" s="474"/>
      <c r="M277" s="474"/>
      <c r="N277" s="474"/>
    </row>
    <row r="278" spans="1:14" x14ac:dyDescent="0.2">
      <c r="A278" s="110"/>
      <c r="B278" s="110"/>
      <c r="C278" s="110"/>
      <c r="D278" s="110"/>
      <c r="E278" s="110"/>
      <c r="F278" s="110"/>
      <c r="G278" s="110"/>
      <c r="H278" s="110"/>
      <c r="I278" s="474"/>
      <c r="J278" s="474"/>
      <c r="K278" s="474"/>
      <c r="L278" s="474"/>
      <c r="M278" s="474"/>
      <c r="N278" s="474"/>
    </row>
    <row r="279" spans="1:14" x14ac:dyDescent="0.2">
      <c r="A279" s="110"/>
      <c r="B279" s="110"/>
      <c r="C279" s="110"/>
      <c r="D279" s="110"/>
      <c r="E279" s="110"/>
      <c r="F279" s="110"/>
      <c r="G279" s="110"/>
      <c r="H279" s="110"/>
      <c r="I279" s="474"/>
      <c r="J279" s="474"/>
      <c r="K279" s="474"/>
      <c r="L279" s="474"/>
      <c r="M279" s="474"/>
      <c r="N279" s="474"/>
    </row>
    <row r="280" spans="1:14" x14ac:dyDescent="0.2">
      <c r="A280" s="110"/>
      <c r="B280" s="110"/>
      <c r="C280" s="110"/>
      <c r="D280" s="110"/>
      <c r="E280" s="110"/>
      <c r="F280" s="110"/>
      <c r="G280" s="110"/>
      <c r="H280" s="110"/>
      <c r="I280" s="474"/>
      <c r="J280" s="474"/>
      <c r="K280" s="474"/>
      <c r="L280" s="474"/>
      <c r="M280" s="474"/>
      <c r="N280" s="474"/>
    </row>
    <row r="281" spans="1:14" x14ac:dyDescent="0.2">
      <c r="A281" s="110"/>
      <c r="B281" s="110"/>
      <c r="C281" s="110"/>
      <c r="D281" s="110"/>
      <c r="E281" s="110"/>
      <c r="F281" s="110"/>
      <c r="G281" s="110"/>
      <c r="H281" s="110"/>
      <c r="I281" s="474"/>
      <c r="J281" s="474"/>
      <c r="K281" s="474"/>
      <c r="L281" s="474"/>
      <c r="M281" s="474"/>
      <c r="N281" s="474"/>
    </row>
    <row r="282" spans="1:14" x14ac:dyDescent="0.2">
      <c r="A282" s="110"/>
      <c r="B282" s="110"/>
      <c r="C282" s="110"/>
      <c r="D282" s="110"/>
      <c r="E282" s="110"/>
      <c r="F282" s="110"/>
      <c r="G282" s="110"/>
      <c r="H282" s="110"/>
      <c r="I282" s="474"/>
      <c r="J282" s="474"/>
      <c r="K282" s="474"/>
      <c r="L282" s="474"/>
      <c r="M282" s="474"/>
      <c r="N282" s="474"/>
    </row>
    <row r="283" spans="1:14" x14ac:dyDescent="0.2">
      <c r="A283" s="110"/>
      <c r="B283" s="110"/>
      <c r="C283" s="110"/>
      <c r="D283" s="110"/>
      <c r="E283" s="110"/>
      <c r="F283" s="110"/>
      <c r="G283" s="110"/>
      <c r="H283" s="110"/>
      <c r="I283" s="474"/>
      <c r="J283" s="474"/>
      <c r="K283" s="474"/>
      <c r="L283" s="474"/>
      <c r="M283" s="474"/>
      <c r="N283" s="474"/>
    </row>
    <row r="284" spans="1:14" x14ac:dyDescent="0.2">
      <c r="A284" s="110"/>
      <c r="B284" s="110"/>
      <c r="C284" s="110"/>
      <c r="D284" s="110"/>
      <c r="E284" s="110"/>
      <c r="F284" s="110"/>
      <c r="G284" s="110"/>
      <c r="H284" s="110"/>
      <c r="I284" s="474"/>
      <c r="J284" s="474"/>
      <c r="K284" s="474"/>
      <c r="L284" s="474"/>
      <c r="M284" s="474"/>
      <c r="N284" s="474"/>
    </row>
    <row r="285" spans="1:14" x14ac:dyDescent="0.2">
      <c r="A285" s="110"/>
      <c r="B285" s="110"/>
      <c r="C285" s="110"/>
      <c r="D285" s="110"/>
      <c r="E285" s="110"/>
      <c r="F285" s="110"/>
      <c r="G285" s="110"/>
      <c r="H285" s="110"/>
      <c r="I285" s="474"/>
      <c r="J285" s="474"/>
      <c r="K285" s="474"/>
      <c r="L285" s="474"/>
      <c r="M285" s="474"/>
      <c r="N285" s="474"/>
    </row>
    <row r="286" spans="1:14" x14ac:dyDescent="0.2">
      <c r="A286" s="110"/>
      <c r="B286" s="110"/>
      <c r="C286" s="110"/>
      <c r="D286" s="110"/>
      <c r="E286" s="110"/>
      <c r="F286" s="110"/>
      <c r="G286" s="110"/>
      <c r="H286" s="110"/>
      <c r="I286" s="474"/>
      <c r="J286" s="474"/>
      <c r="K286" s="474"/>
      <c r="L286" s="474"/>
      <c r="M286" s="474"/>
      <c r="N286" s="474"/>
    </row>
    <row r="287" spans="1:14" x14ac:dyDescent="0.2">
      <c r="A287" s="110"/>
      <c r="B287" s="110"/>
      <c r="C287" s="110"/>
      <c r="D287" s="110"/>
      <c r="E287" s="110"/>
      <c r="F287" s="110"/>
      <c r="G287" s="110"/>
      <c r="H287" s="110"/>
      <c r="I287" s="474"/>
      <c r="J287" s="474"/>
      <c r="K287" s="474"/>
      <c r="L287" s="474"/>
      <c r="M287" s="474"/>
      <c r="N287" s="474"/>
    </row>
    <row r="288" spans="1:14" x14ac:dyDescent="0.2">
      <c r="A288" s="110"/>
      <c r="B288" s="110"/>
      <c r="C288" s="110"/>
      <c r="D288" s="110"/>
      <c r="E288" s="110"/>
      <c r="F288" s="110"/>
      <c r="G288" s="110"/>
      <c r="H288" s="110"/>
      <c r="I288" s="474"/>
      <c r="J288" s="474"/>
      <c r="K288" s="474"/>
      <c r="L288" s="474"/>
      <c r="M288" s="474"/>
      <c r="N288" s="474"/>
    </row>
    <row r="289" spans="1:14" x14ac:dyDescent="0.2">
      <c r="A289" s="110"/>
      <c r="B289" s="110"/>
      <c r="C289" s="110"/>
      <c r="D289" s="110"/>
      <c r="E289" s="110"/>
      <c r="F289" s="110"/>
      <c r="G289" s="110"/>
      <c r="H289" s="110"/>
      <c r="I289" s="474"/>
      <c r="J289" s="474"/>
      <c r="K289" s="474"/>
      <c r="L289" s="474"/>
      <c r="M289" s="474"/>
      <c r="N289" s="474"/>
    </row>
    <row r="290" spans="1:14" x14ac:dyDescent="0.2">
      <c r="A290" s="110"/>
      <c r="B290" s="110"/>
      <c r="C290" s="110"/>
      <c r="D290" s="110"/>
      <c r="E290" s="110"/>
      <c r="F290" s="110"/>
      <c r="G290" s="110"/>
      <c r="H290" s="110"/>
      <c r="I290" s="474"/>
      <c r="J290" s="474"/>
      <c r="K290" s="474"/>
      <c r="L290" s="474"/>
      <c r="M290" s="474"/>
      <c r="N290" s="474"/>
    </row>
    <row r="291" spans="1:14" x14ac:dyDescent="0.2">
      <c r="A291" s="110"/>
      <c r="B291" s="110"/>
      <c r="C291" s="110"/>
      <c r="D291" s="110"/>
      <c r="E291" s="110"/>
      <c r="F291" s="110"/>
      <c r="G291" s="110"/>
      <c r="H291" s="110"/>
      <c r="I291" s="474"/>
      <c r="J291" s="474"/>
      <c r="K291" s="474"/>
      <c r="L291" s="474"/>
      <c r="M291" s="474"/>
      <c r="N291" s="474"/>
    </row>
    <row r="292" spans="1:14" x14ac:dyDescent="0.2">
      <c r="A292" s="110"/>
      <c r="B292" s="110"/>
      <c r="C292" s="110"/>
      <c r="D292" s="110"/>
      <c r="E292" s="110"/>
      <c r="F292" s="110"/>
      <c r="G292" s="110"/>
      <c r="H292" s="110"/>
      <c r="I292" s="474"/>
      <c r="J292" s="474"/>
      <c r="K292" s="474"/>
      <c r="L292" s="474"/>
      <c r="M292" s="474"/>
      <c r="N292" s="474"/>
    </row>
    <row r="293" spans="1:14" x14ac:dyDescent="0.2">
      <c r="A293" s="110"/>
      <c r="B293" s="110"/>
      <c r="C293" s="110"/>
      <c r="D293" s="110"/>
      <c r="E293" s="110"/>
      <c r="F293" s="110"/>
      <c r="G293" s="110"/>
      <c r="H293" s="110"/>
      <c r="I293" s="474"/>
      <c r="J293" s="474"/>
      <c r="K293" s="474"/>
      <c r="L293" s="474"/>
      <c r="M293" s="474"/>
      <c r="N293" s="474"/>
    </row>
    <row r="294" spans="1:14" x14ac:dyDescent="0.2">
      <c r="A294" s="110"/>
      <c r="B294" s="110"/>
      <c r="C294" s="110"/>
      <c r="D294" s="110"/>
      <c r="E294" s="110"/>
      <c r="F294" s="110"/>
      <c r="G294" s="110"/>
      <c r="H294" s="110"/>
      <c r="I294" s="474"/>
      <c r="J294" s="474"/>
      <c r="K294" s="474"/>
      <c r="L294" s="474"/>
      <c r="M294" s="474"/>
      <c r="N294" s="474"/>
    </row>
    <row r="295" spans="1:14" x14ac:dyDescent="0.2">
      <c r="A295" s="110"/>
      <c r="B295" s="110"/>
      <c r="C295" s="110"/>
      <c r="D295" s="110"/>
      <c r="E295" s="110"/>
      <c r="F295" s="110"/>
      <c r="G295" s="110"/>
      <c r="H295" s="110"/>
      <c r="I295" s="474"/>
      <c r="J295" s="474"/>
      <c r="K295" s="474"/>
      <c r="L295" s="474"/>
      <c r="M295" s="474"/>
      <c r="N295" s="474"/>
    </row>
    <row r="296" spans="1:14" x14ac:dyDescent="0.2">
      <c r="A296" s="110"/>
      <c r="B296" s="110"/>
      <c r="C296" s="110"/>
      <c r="D296" s="110"/>
      <c r="E296" s="110"/>
      <c r="F296" s="110"/>
      <c r="G296" s="110"/>
      <c r="H296" s="110"/>
      <c r="I296" s="474"/>
      <c r="J296" s="474"/>
      <c r="K296" s="474"/>
      <c r="L296" s="474"/>
      <c r="M296" s="474"/>
      <c r="N296" s="474"/>
    </row>
    <row r="297" spans="1:14" x14ac:dyDescent="0.2">
      <c r="A297" s="110"/>
      <c r="B297" s="110"/>
      <c r="C297" s="110"/>
      <c r="D297" s="110"/>
      <c r="E297" s="110"/>
      <c r="F297" s="110"/>
      <c r="G297" s="110"/>
      <c r="H297" s="110"/>
      <c r="I297" s="474"/>
      <c r="J297" s="474"/>
      <c r="K297" s="474"/>
      <c r="L297" s="474"/>
      <c r="M297" s="474"/>
      <c r="N297" s="474"/>
    </row>
    <row r="298" spans="1:14" x14ac:dyDescent="0.2">
      <c r="A298" s="110"/>
      <c r="B298" s="110"/>
      <c r="C298" s="110"/>
      <c r="D298" s="110"/>
      <c r="E298" s="110"/>
      <c r="F298" s="110"/>
      <c r="G298" s="110"/>
      <c r="H298" s="110"/>
      <c r="I298" s="474"/>
      <c r="J298" s="474"/>
      <c r="K298" s="474"/>
      <c r="L298" s="474"/>
      <c r="M298" s="474"/>
      <c r="N298" s="474"/>
    </row>
    <row r="299" spans="1:14" x14ac:dyDescent="0.2">
      <c r="A299" s="110"/>
      <c r="B299" s="110"/>
      <c r="C299" s="110"/>
      <c r="D299" s="110"/>
      <c r="E299" s="110"/>
      <c r="F299" s="110"/>
      <c r="G299" s="110"/>
      <c r="H299" s="110"/>
      <c r="I299" s="474"/>
      <c r="J299" s="474"/>
      <c r="K299" s="474"/>
      <c r="L299" s="474"/>
      <c r="M299" s="474"/>
      <c r="N299" s="474"/>
    </row>
    <row r="300" spans="1:14" x14ac:dyDescent="0.2">
      <c r="A300" s="110"/>
      <c r="B300" s="110"/>
      <c r="C300" s="110"/>
      <c r="D300" s="110"/>
      <c r="E300" s="110"/>
      <c r="F300" s="110"/>
      <c r="G300" s="110"/>
      <c r="H300" s="110"/>
      <c r="I300" s="474"/>
      <c r="J300" s="474"/>
      <c r="K300" s="474"/>
      <c r="L300" s="474"/>
      <c r="M300" s="474"/>
      <c r="N300" s="474"/>
    </row>
    <row r="301" spans="1:14" x14ac:dyDescent="0.2">
      <c r="A301" s="110"/>
      <c r="B301" s="110"/>
      <c r="C301" s="110"/>
      <c r="D301" s="110"/>
      <c r="E301" s="110"/>
      <c r="F301" s="110"/>
      <c r="G301" s="110"/>
      <c r="H301" s="110"/>
      <c r="I301" s="474"/>
      <c r="J301" s="474"/>
      <c r="K301" s="474"/>
      <c r="L301" s="474"/>
      <c r="M301" s="474"/>
      <c r="N301" s="474"/>
    </row>
    <row r="302" spans="1:14" x14ac:dyDescent="0.2">
      <c r="A302" s="110"/>
      <c r="B302" s="110"/>
      <c r="C302" s="110"/>
      <c r="D302" s="110"/>
      <c r="E302" s="110"/>
      <c r="F302" s="110"/>
      <c r="G302" s="110"/>
      <c r="H302" s="110"/>
      <c r="I302" s="474"/>
      <c r="J302" s="474"/>
      <c r="K302" s="474"/>
      <c r="L302" s="474"/>
      <c r="M302" s="474"/>
      <c r="N302" s="474"/>
    </row>
    <row r="303" spans="1:14" x14ac:dyDescent="0.2">
      <c r="A303" s="110"/>
      <c r="B303" s="110"/>
      <c r="C303" s="110"/>
      <c r="D303" s="110"/>
      <c r="E303" s="110"/>
      <c r="F303" s="110"/>
      <c r="G303" s="110"/>
      <c r="H303" s="110"/>
      <c r="I303" s="474"/>
      <c r="J303" s="474"/>
      <c r="K303" s="474"/>
      <c r="L303" s="474"/>
      <c r="M303" s="474"/>
      <c r="N303" s="474"/>
    </row>
    <row r="304" spans="1:14" x14ac:dyDescent="0.2">
      <c r="A304" s="110"/>
      <c r="B304" s="110"/>
      <c r="C304" s="110"/>
      <c r="D304" s="110"/>
      <c r="E304" s="110"/>
      <c r="F304" s="110"/>
      <c r="G304" s="110"/>
      <c r="H304" s="110"/>
      <c r="I304" s="474"/>
      <c r="J304" s="474"/>
      <c r="K304" s="474"/>
      <c r="L304" s="474"/>
      <c r="M304" s="474"/>
      <c r="N304" s="474"/>
    </row>
    <row r="305" spans="1:14" x14ac:dyDescent="0.2">
      <c r="A305" s="110"/>
      <c r="B305" s="110"/>
      <c r="C305" s="110"/>
      <c r="D305" s="110"/>
      <c r="E305" s="110"/>
      <c r="F305" s="110"/>
      <c r="G305" s="110"/>
      <c r="H305" s="110"/>
      <c r="I305" s="474"/>
      <c r="J305" s="474"/>
      <c r="K305" s="474"/>
      <c r="L305" s="474"/>
      <c r="M305" s="474"/>
      <c r="N305" s="474"/>
    </row>
    <row r="306" spans="1:14" x14ac:dyDescent="0.2">
      <c r="A306" s="110"/>
      <c r="B306" s="110"/>
      <c r="C306" s="110"/>
      <c r="D306" s="110"/>
      <c r="E306" s="110"/>
      <c r="F306" s="110"/>
      <c r="G306" s="110"/>
      <c r="H306" s="110"/>
      <c r="I306" s="474"/>
      <c r="J306" s="474"/>
      <c r="K306" s="474"/>
      <c r="L306" s="474"/>
      <c r="M306" s="474"/>
      <c r="N306" s="474"/>
    </row>
    <row r="307" spans="1:14" x14ac:dyDescent="0.2">
      <c r="A307" s="110"/>
      <c r="B307" s="110"/>
      <c r="C307" s="110"/>
      <c r="D307" s="110"/>
      <c r="E307" s="110"/>
      <c r="F307" s="110"/>
      <c r="G307" s="110"/>
      <c r="H307" s="110"/>
      <c r="I307" s="474"/>
      <c r="J307" s="474"/>
      <c r="K307" s="474"/>
      <c r="L307" s="474"/>
      <c r="M307" s="474"/>
      <c r="N307" s="474"/>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103" priority="13" operator="containsText" text="u">
      <formula>NOT(ISERROR(SEARCH("u",A8)))</formula>
    </cfRule>
    <cfRule type="containsText" dxfId="102" priority="14" operator="containsText" text="q">
      <formula>NOT(ISERROR(SEARCH("q",A8)))</formula>
    </cfRule>
    <cfRule type="containsText" dxfId="101" priority="15" operator="containsText" text="p">
      <formula>NOT(ISERROR(SEARCH("p",A8)))</formula>
    </cfRule>
  </conditionalFormatting>
  <conditionalFormatting sqref="E8">
    <cfRule type="containsText" dxfId="100" priority="10" operator="containsText" text="u">
      <formula>NOT(ISERROR(SEARCH("u",E8)))</formula>
    </cfRule>
    <cfRule type="containsText" dxfId="99" priority="11" operator="containsText" text="q">
      <formula>NOT(ISERROR(SEARCH("q",E8)))</formula>
    </cfRule>
    <cfRule type="containsText" dxfId="98" priority="12" operator="containsText" text="p">
      <formula>NOT(ISERROR(SEARCH("p",E8)))</formula>
    </cfRule>
  </conditionalFormatting>
  <conditionalFormatting sqref="I8">
    <cfRule type="containsText" dxfId="97" priority="7" operator="containsText" text="u">
      <formula>NOT(ISERROR(SEARCH("u",I8)))</formula>
    </cfRule>
    <cfRule type="containsText" dxfId="96" priority="8" operator="containsText" text="q">
      <formula>NOT(ISERROR(SEARCH("q",I8)))</formula>
    </cfRule>
    <cfRule type="containsText" dxfId="95" priority="9" operator="containsText" text="p">
      <formula>NOT(ISERROR(SEARCH("p",I8)))</formula>
    </cfRule>
  </conditionalFormatting>
  <conditionalFormatting sqref="L8">
    <cfRule type="containsText" dxfId="94" priority="4" operator="containsText" text="u">
      <formula>NOT(ISERROR(SEARCH("u",L8)))</formula>
    </cfRule>
    <cfRule type="containsText" dxfId="93" priority="5" operator="containsText" text="q">
      <formula>NOT(ISERROR(SEARCH("q",L8)))</formula>
    </cfRule>
    <cfRule type="containsText" dxfId="92"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activeCell="F18" sqref="F18"/>
    </sheetView>
  </sheetViews>
  <sheetFormatPr baseColWidth="10" defaultColWidth="10.625" defaultRowHeight="15" x14ac:dyDescent="0.2"/>
  <cols>
    <col min="1" max="1" width="9.375" style="13" customWidth="1"/>
    <col min="2" max="2" width="14.5" style="13" customWidth="1"/>
    <col min="3" max="3" width="21.875" style="219" customWidth="1"/>
    <col min="4" max="4" width="7" style="421" customWidth="1"/>
    <col min="5" max="5" width="41.375" style="13" customWidth="1"/>
    <col min="6" max="6" width="21" style="13" customWidth="1"/>
    <col min="7" max="7" width="8.875" style="13" customWidth="1"/>
    <col min="8" max="8" width="11.375" style="377" customWidth="1"/>
    <col min="9" max="9" width="9.875" style="377" customWidth="1"/>
    <col min="10" max="10" width="10.875" style="377" customWidth="1"/>
    <col min="11" max="11" width="11.125" style="13" customWidth="1"/>
    <col min="12" max="14" width="8.625" style="377" customWidth="1"/>
    <col min="15" max="15" width="10.25" style="13" customWidth="1"/>
    <col min="16" max="17" width="9.75" style="377" customWidth="1"/>
    <col min="18" max="18" width="6.625" style="377" customWidth="1"/>
    <col min="19" max="19" width="7.625" style="377" customWidth="1"/>
    <col min="20" max="59" width="5" style="13" customWidth="1"/>
    <col min="60" max="16384" width="10.625" style="13"/>
  </cols>
  <sheetData>
    <row r="1" spans="1:19" ht="15" customHeight="1" x14ac:dyDescent="0.2">
      <c r="A1" s="12"/>
      <c r="B1" s="12"/>
      <c r="C1" s="12"/>
      <c r="D1" s="415"/>
      <c r="E1" s="12"/>
      <c r="F1" s="12"/>
      <c r="G1" s="12"/>
      <c r="H1" s="371"/>
      <c r="I1" s="371"/>
      <c r="J1" s="371"/>
      <c r="K1" s="12"/>
      <c r="L1" s="371"/>
      <c r="M1" s="371"/>
      <c r="N1" s="371"/>
      <c r="O1" s="12"/>
      <c r="P1" s="371"/>
      <c r="Q1" s="371"/>
      <c r="R1" s="371"/>
      <c r="S1" s="371"/>
    </row>
    <row r="2" spans="1:19" ht="15" customHeight="1" x14ac:dyDescent="0.2">
      <c r="A2" s="332" t="s">
        <v>34</v>
      </c>
      <c r="B2" s="332"/>
      <c r="C2" s="12"/>
      <c r="D2" s="416"/>
      <c r="E2" s="407"/>
      <c r="F2" s="14"/>
      <c r="G2" s="14"/>
      <c r="H2" s="490"/>
      <c r="I2" s="387"/>
      <c r="J2" s="387"/>
      <c r="K2" s="77"/>
      <c r="L2" s="387"/>
      <c r="M2" s="387"/>
      <c r="N2" s="387"/>
      <c r="O2" s="523" t="s">
        <v>113</v>
      </c>
      <c r="P2" s="523"/>
      <c r="Q2" s="523"/>
      <c r="R2" s="523"/>
      <c r="S2" s="523"/>
    </row>
    <row r="3" spans="1:19" ht="15" customHeight="1" x14ac:dyDescent="0.2">
      <c r="A3" s="335" t="s">
        <v>15084</v>
      </c>
      <c r="B3" s="335"/>
      <c r="C3" s="12"/>
      <c r="D3" s="416"/>
      <c r="E3" s="407"/>
      <c r="F3" s="14"/>
      <c r="G3" s="14"/>
      <c r="H3" s="490"/>
      <c r="I3" s="387"/>
      <c r="J3" s="387"/>
      <c r="K3" s="77"/>
      <c r="L3" s="387"/>
      <c r="M3" s="387"/>
      <c r="N3" s="387"/>
      <c r="O3" s="523"/>
      <c r="P3" s="523"/>
      <c r="Q3" s="523"/>
      <c r="R3" s="523"/>
      <c r="S3" s="523"/>
    </row>
    <row r="4" spans="1:19" ht="15" customHeight="1" thickBot="1" x14ac:dyDescent="0.25">
      <c r="A4" s="15"/>
      <c r="B4" s="15"/>
      <c r="C4" s="15"/>
      <c r="D4" s="417"/>
      <c r="E4" s="15"/>
      <c r="F4" s="15"/>
      <c r="G4" s="15"/>
      <c r="H4" s="373"/>
      <c r="I4" s="373"/>
      <c r="J4" s="373"/>
      <c r="K4" s="15"/>
      <c r="L4" s="373"/>
      <c r="M4" s="373"/>
      <c r="N4" s="373"/>
      <c r="O4" s="15"/>
      <c r="P4" s="373"/>
      <c r="Q4" s="373"/>
      <c r="R4" s="373"/>
      <c r="S4" s="373"/>
    </row>
    <row r="5" spans="1:19" ht="57.95" customHeight="1" x14ac:dyDescent="0.2">
      <c r="A5" s="491" t="s">
        <v>16205</v>
      </c>
      <c r="B5" s="491"/>
      <c r="C5" s="491"/>
      <c r="D5" s="491"/>
      <c r="E5" s="491"/>
      <c r="F5" s="491"/>
      <c r="G5" s="491"/>
      <c r="H5" s="491"/>
      <c r="I5" s="491"/>
      <c r="J5" s="371"/>
      <c r="K5" s="12"/>
      <c r="L5" s="371"/>
      <c r="M5" s="371"/>
      <c r="N5" s="371"/>
      <c r="O5" s="12"/>
      <c r="P5" s="371"/>
      <c r="Q5" s="371"/>
      <c r="R5" s="371"/>
      <c r="S5" s="371"/>
    </row>
    <row r="6" spans="1:19" ht="15" customHeight="1" x14ac:dyDescent="0.2">
      <c r="A6" s="12"/>
      <c r="B6" s="12"/>
      <c r="C6" s="228"/>
      <c r="D6" s="275" t="s">
        <v>15083</v>
      </c>
      <c r="E6" s="12"/>
      <c r="F6" s="12"/>
      <c r="G6" s="227" t="s">
        <v>1145</v>
      </c>
      <c r="H6" s="524" t="s">
        <v>227</v>
      </c>
      <c r="I6" s="524"/>
      <c r="J6" s="524"/>
      <c r="K6" s="525"/>
      <c r="L6" s="526" t="s">
        <v>228</v>
      </c>
      <c r="M6" s="526"/>
      <c r="N6" s="526"/>
      <c r="O6" s="526"/>
      <c r="P6" s="521" t="s">
        <v>15082</v>
      </c>
      <c r="Q6" s="522"/>
      <c r="R6" s="522"/>
      <c r="S6" s="522"/>
    </row>
    <row r="7" spans="1:19" ht="15" customHeight="1" x14ac:dyDescent="0.2">
      <c r="A7" s="227" t="s">
        <v>443</v>
      </c>
      <c r="B7" s="227" t="s">
        <v>15533</v>
      </c>
      <c r="C7" s="227" t="s">
        <v>444</v>
      </c>
      <c r="D7" s="275" t="s">
        <v>15535</v>
      </c>
      <c r="E7" s="422" t="s">
        <v>15081</v>
      </c>
      <c r="F7" s="227" t="s">
        <v>14919</v>
      </c>
      <c r="G7" s="227" t="s">
        <v>15534</v>
      </c>
      <c r="H7" s="389" t="s">
        <v>224</v>
      </c>
      <c r="I7" s="389" t="s">
        <v>225</v>
      </c>
      <c r="J7" s="389" t="s">
        <v>226</v>
      </c>
      <c r="K7" s="215" t="s">
        <v>229</v>
      </c>
      <c r="L7" s="389" t="s">
        <v>224</v>
      </c>
      <c r="M7" s="389" t="s">
        <v>225</v>
      </c>
      <c r="N7" s="389" t="s">
        <v>226</v>
      </c>
      <c r="O7" s="215" t="s">
        <v>229</v>
      </c>
      <c r="P7" s="389" t="s">
        <v>36</v>
      </c>
      <c r="Q7" s="389" t="s">
        <v>38</v>
      </c>
      <c r="R7" s="389" t="s">
        <v>37</v>
      </c>
      <c r="S7" s="389" t="s">
        <v>39</v>
      </c>
    </row>
    <row r="8" spans="1:19" ht="15" customHeight="1" x14ac:dyDescent="0.2">
      <c r="A8" s="438" t="s">
        <v>199</v>
      </c>
      <c r="B8" s="438"/>
      <c r="C8" s="438"/>
      <c r="D8" s="439"/>
      <c r="E8" s="440"/>
      <c r="F8" s="438"/>
      <c r="G8" s="438"/>
      <c r="H8" s="435">
        <v>4431004</v>
      </c>
      <c r="I8" s="435">
        <v>3775186</v>
      </c>
      <c r="J8" s="435">
        <v>3816730</v>
      </c>
      <c r="K8" s="441">
        <v>0.173718063162981</v>
      </c>
      <c r="L8" s="442">
        <v>161469</v>
      </c>
      <c r="M8" s="442">
        <v>151035</v>
      </c>
      <c r="N8" s="442">
        <v>151992</v>
      </c>
      <c r="O8" s="441">
        <v>6.9083325057105904E-2</v>
      </c>
      <c r="P8" s="442">
        <v>860742</v>
      </c>
      <c r="Q8" s="442">
        <v>2449435</v>
      </c>
      <c r="R8" s="442">
        <v>8247</v>
      </c>
      <c r="S8" s="443">
        <v>1112580</v>
      </c>
    </row>
    <row r="9" spans="1:19" ht="24.95" customHeight="1" x14ac:dyDescent="0.2">
      <c r="A9" s="212" t="s">
        <v>721</v>
      </c>
      <c r="B9" s="226" t="s">
        <v>2856</v>
      </c>
      <c r="C9" s="225" t="s">
        <v>419</v>
      </c>
      <c r="D9" s="419">
        <v>48</v>
      </c>
      <c r="E9" s="423" t="s">
        <v>16237</v>
      </c>
      <c r="F9" s="224" t="s">
        <v>251</v>
      </c>
      <c r="G9" s="211" t="s">
        <v>447</v>
      </c>
      <c r="H9" s="390">
        <v>169797</v>
      </c>
      <c r="I9" s="390">
        <v>142591</v>
      </c>
      <c r="J9" s="390">
        <v>107753</v>
      </c>
      <c r="K9" s="329">
        <v>0.19079745565989401</v>
      </c>
      <c r="L9" s="390">
        <v>2301</v>
      </c>
      <c r="M9" s="390">
        <v>1738</v>
      </c>
      <c r="N9" s="390">
        <v>2066</v>
      </c>
      <c r="O9" s="329">
        <v>0.32393555811277303</v>
      </c>
      <c r="P9" s="390">
        <v>21172</v>
      </c>
      <c r="Q9" s="390">
        <v>70627</v>
      </c>
      <c r="R9" s="390">
        <v>4</v>
      </c>
      <c r="S9" s="399">
        <v>77994</v>
      </c>
    </row>
    <row r="10" spans="1:19" ht="24.95" customHeight="1" x14ac:dyDescent="0.2">
      <c r="A10" s="212" t="s">
        <v>448</v>
      </c>
      <c r="B10" s="226" t="s">
        <v>1413</v>
      </c>
      <c r="C10" s="225" t="s">
        <v>395</v>
      </c>
      <c r="D10" s="419">
        <v>24</v>
      </c>
      <c r="E10" s="423" t="s">
        <v>17038</v>
      </c>
      <c r="F10" s="224" t="s">
        <v>17080</v>
      </c>
      <c r="G10" s="211" t="s">
        <v>447</v>
      </c>
      <c r="H10" s="390">
        <v>160131</v>
      </c>
      <c r="I10" s="390">
        <v>142523</v>
      </c>
      <c r="J10" s="390">
        <v>145716</v>
      </c>
      <c r="K10" s="329">
        <v>0.12354497168877999</v>
      </c>
      <c r="L10" s="390">
        <v>10402</v>
      </c>
      <c r="M10" s="390">
        <v>8289</v>
      </c>
      <c r="N10" s="390">
        <v>8487</v>
      </c>
      <c r="O10" s="329">
        <v>0.254916153938955</v>
      </c>
      <c r="P10" s="390">
        <v>39918</v>
      </c>
      <c r="Q10" s="390">
        <v>63155</v>
      </c>
      <c r="R10" s="390">
        <v>501</v>
      </c>
      <c r="S10" s="399">
        <v>56557</v>
      </c>
    </row>
    <row r="11" spans="1:19" ht="24.95" customHeight="1" x14ac:dyDescent="0.2">
      <c r="A11" s="212" t="s">
        <v>905</v>
      </c>
      <c r="B11" s="226" t="s">
        <v>1225</v>
      </c>
      <c r="C11" s="225" t="s">
        <v>906</v>
      </c>
      <c r="D11" s="419">
        <v>60</v>
      </c>
      <c r="E11" s="423" t="s">
        <v>17039</v>
      </c>
      <c r="F11" s="224" t="s">
        <v>14947</v>
      </c>
      <c r="G11" s="211" t="s">
        <v>447</v>
      </c>
      <c r="H11" s="390">
        <v>142936</v>
      </c>
      <c r="I11" s="390">
        <v>127030</v>
      </c>
      <c r="J11" s="390">
        <v>128314</v>
      </c>
      <c r="K11" s="329">
        <v>0.12521451625600299</v>
      </c>
      <c r="L11" s="390">
        <v>391</v>
      </c>
      <c r="M11" s="390">
        <v>340</v>
      </c>
      <c r="N11" s="390">
        <v>337</v>
      </c>
      <c r="O11" s="329">
        <v>0.15</v>
      </c>
      <c r="P11" s="390">
        <v>22980</v>
      </c>
      <c r="Q11" s="390">
        <v>75268</v>
      </c>
      <c r="R11" s="390">
        <v>200</v>
      </c>
      <c r="S11" s="399">
        <v>44488</v>
      </c>
    </row>
    <row r="12" spans="1:19" ht="24.95" customHeight="1" x14ac:dyDescent="0.2">
      <c r="A12" s="212" t="s">
        <v>449</v>
      </c>
      <c r="B12" s="226" t="s">
        <v>1280</v>
      </c>
      <c r="C12" s="225" t="s">
        <v>450</v>
      </c>
      <c r="D12" s="419">
        <v>91</v>
      </c>
      <c r="E12" s="423" t="s">
        <v>16215</v>
      </c>
      <c r="F12" s="224" t="s">
        <v>253</v>
      </c>
      <c r="G12" s="211" t="s">
        <v>447</v>
      </c>
      <c r="H12" s="390">
        <v>90593</v>
      </c>
      <c r="I12" s="390">
        <v>73031</v>
      </c>
      <c r="J12" s="390">
        <v>81088</v>
      </c>
      <c r="K12" s="329">
        <v>0.24047322369952501</v>
      </c>
      <c r="L12" s="390">
        <v>63</v>
      </c>
      <c r="M12" s="390">
        <v>23</v>
      </c>
      <c r="N12" s="390">
        <v>26</v>
      </c>
      <c r="O12" s="329">
        <v>1.73913043478261</v>
      </c>
      <c r="P12" s="390">
        <v>21290</v>
      </c>
      <c r="Q12" s="390">
        <v>64134</v>
      </c>
      <c r="R12" s="390">
        <v>350</v>
      </c>
      <c r="S12" s="399">
        <v>4819</v>
      </c>
    </row>
    <row r="13" spans="1:19" ht="24.95" customHeight="1" x14ac:dyDescent="0.2">
      <c r="A13" s="212" t="s">
        <v>480</v>
      </c>
      <c r="B13" s="226"/>
      <c r="C13" s="225" t="s">
        <v>481</v>
      </c>
      <c r="D13" s="419">
        <v>38</v>
      </c>
      <c r="E13" s="424" t="s">
        <v>15074</v>
      </c>
      <c r="F13" s="224" t="s">
        <v>254</v>
      </c>
      <c r="G13" s="211" t="s">
        <v>447</v>
      </c>
      <c r="H13" s="390">
        <v>88168</v>
      </c>
      <c r="I13" s="390">
        <v>77850</v>
      </c>
      <c r="J13" s="390">
        <v>80869</v>
      </c>
      <c r="K13" s="329">
        <v>0.132536929993577</v>
      </c>
      <c r="L13" s="390">
        <v>10</v>
      </c>
      <c r="M13" s="390">
        <v>5</v>
      </c>
      <c r="N13" s="390">
        <v>47</v>
      </c>
      <c r="O13" s="329">
        <v>1</v>
      </c>
      <c r="P13" s="390">
        <v>14416</v>
      </c>
      <c r="Q13" s="390">
        <v>70297</v>
      </c>
      <c r="R13" s="390">
        <v>11</v>
      </c>
      <c r="S13" s="399">
        <v>3444</v>
      </c>
    </row>
    <row r="14" spans="1:19" ht="24.95" customHeight="1" x14ac:dyDescent="0.2">
      <c r="A14" s="212" t="s">
        <v>453</v>
      </c>
      <c r="B14" s="226" t="s">
        <v>1413</v>
      </c>
      <c r="C14" s="225" t="s">
        <v>454</v>
      </c>
      <c r="D14" s="419">
        <v>76</v>
      </c>
      <c r="E14" s="424" t="s">
        <v>17040</v>
      </c>
      <c r="F14" s="224" t="s">
        <v>15836</v>
      </c>
      <c r="G14" s="211" t="s">
        <v>447</v>
      </c>
      <c r="H14" s="390">
        <v>87203</v>
      </c>
      <c r="I14" s="390">
        <v>74809</v>
      </c>
      <c r="J14" s="390">
        <v>74743</v>
      </c>
      <c r="K14" s="329">
        <v>0.16567525297758301</v>
      </c>
      <c r="L14" s="390">
        <v>11372</v>
      </c>
      <c r="M14" s="390">
        <v>9509</v>
      </c>
      <c r="N14" s="390">
        <v>20759</v>
      </c>
      <c r="O14" s="329">
        <v>0.19591965506362399</v>
      </c>
      <c r="P14" s="390">
        <v>33335</v>
      </c>
      <c r="Q14" s="390">
        <v>50932</v>
      </c>
      <c r="R14" s="390">
        <v>92</v>
      </c>
      <c r="S14" s="399">
        <v>2844</v>
      </c>
    </row>
    <row r="15" spans="1:19" ht="24.95" customHeight="1" x14ac:dyDescent="0.2">
      <c r="A15" s="212" t="s">
        <v>483</v>
      </c>
      <c r="B15" s="226" t="s">
        <v>1152</v>
      </c>
      <c r="C15" s="225" t="s">
        <v>484</v>
      </c>
      <c r="D15" s="419">
        <v>11</v>
      </c>
      <c r="E15" s="423" t="s">
        <v>16230</v>
      </c>
      <c r="F15" s="224" t="s">
        <v>15839</v>
      </c>
      <c r="G15" s="211" t="s">
        <v>447</v>
      </c>
      <c r="H15" s="390">
        <v>87199</v>
      </c>
      <c r="I15" s="390">
        <v>76617</v>
      </c>
      <c r="J15" s="390">
        <v>80371</v>
      </c>
      <c r="K15" s="329">
        <v>0.13811556182048401</v>
      </c>
      <c r="L15" s="390">
        <v>1523</v>
      </c>
      <c r="M15" s="390">
        <v>1254</v>
      </c>
      <c r="N15" s="390">
        <v>1407</v>
      </c>
      <c r="O15" s="329">
        <v>0.21451355661881999</v>
      </c>
      <c r="P15" s="390">
        <v>27540</v>
      </c>
      <c r="Q15" s="390">
        <v>56022</v>
      </c>
      <c r="R15" s="390">
        <v>2</v>
      </c>
      <c r="S15" s="399">
        <v>3635</v>
      </c>
    </row>
    <row r="16" spans="1:19" ht="24.95" customHeight="1" x14ac:dyDescent="0.2">
      <c r="A16" s="212" t="s">
        <v>488</v>
      </c>
      <c r="B16" s="226" t="s">
        <v>1413</v>
      </c>
      <c r="C16" s="225" t="s">
        <v>422</v>
      </c>
      <c r="D16" s="419">
        <v>23</v>
      </c>
      <c r="E16" s="423" t="s">
        <v>16226</v>
      </c>
      <c r="F16" s="224" t="s">
        <v>251</v>
      </c>
      <c r="G16" s="211" t="s">
        <v>447</v>
      </c>
      <c r="H16" s="390">
        <v>67188</v>
      </c>
      <c r="I16" s="390">
        <v>59563</v>
      </c>
      <c r="J16" s="390">
        <v>63845</v>
      </c>
      <c r="K16" s="329">
        <v>0.12801571445360399</v>
      </c>
      <c r="L16" s="390">
        <v>3679</v>
      </c>
      <c r="M16" s="390">
        <v>4059</v>
      </c>
      <c r="N16" s="390">
        <v>3287</v>
      </c>
      <c r="O16" s="329">
        <v>-9.3619118009361998E-2</v>
      </c>
      <c r="P16" s="390">
        <v>12521</v>
      </c>
      <c r="Q16" s="390">
        <v>20994</v>
      </c>
      <c r="R16" s="390">
        <v>2</v>
      </c>
      <c r="S16" s="399">
        <v>33671</v>
      </c>
    </row>
    <row r="17" spans="1:19" ht="24.95" customHeight="1" x14ac:dyDescent="0.2">
      <c r="A17" s="212" t="s">
        <v>1100</v>
      </c>
      <c r="B17" s="226" t="s">
        <v>1280</v>
      </c>
      <c r="C17" s="225" t="s">
        <v>1101</v>
      </c>
      <c r="D17" s="419">
        <v>23</v>
      </c>
      <c r="E17" s="424" t="s">
        <v>16220</v>
      </c>
      <c r="F17" s="224" t="s">
        <v>250</v>
      </c>
      <c r="G17" s="211" t="s">
        <v>447</v>
      </c>
      <c r="H17" s="390">
        <v>65972</v>
      </c>
      <c r="I17" s="390">
        <v>58990</v>
      </c>
      <c r="J17" s="390">
        <v>59916</v>
      </c>
      <c r="K17" s="329">
        <v>0.118359043905747</v>
      </c>
      <c r="L17" s="390">
        <v>472</v>
      </c>
      <c r="M17" s="390">
        <v>375</v>
      </c>
      <c r="N17" s="390">
        <v>482</v>
      </c>
      <c r="O17" s="329">
        <v>0.25866666666666699</v>
      </c>
      <c r="P17" s="390">
        <v>17849</v>
      </c>
      <c r="Q17" s="390">
        <v>44662</v>
      </c>
      <c r="R17" s="390">
        <v>178</v>
      </c>
      <c r="S17" s="399">
        <v>3283</v>
      </c>
    </row>
    <row r="18" spans="1:19" ht="24.95" customHeight="1" x14ac:dyDescent="0.2">
      <c r="A18" s="212" t="s">
        <v>788</v>
      </c>
      <c r="B18" s="226" t="s">
        <v>1280</v>
      </c>
      <c r="C18" s="225" t="s">
        <v>399</v>
      </c>
      <c r="D18" s="419">
        <v>25</v>
      </c>
      <c r="E18" s="423" t="s">
        <v>16256</v>
      </c>
      <c r="F18" s="224" t="s">
        <v>258</v>
      </c>
      <c r="G18" s="211" t="s">
        <v>447</v>
      </c>
      <c r="H18" s="390">
        <v>65036</v>
      </c>
      <c r="I18" s="390">
        <v>55933</v>
      </c>
      <c r="J18" s="390">
        <v>54947</v>
      </c>
      <c r="K18" s="329">
        <v>0.16274828813044201</v>
      </c>
      <c r="L18" s="390">
        <v>206</v>
      </c>
      <c r="M18" s="390">
        <v>113</v>
      </c>
      <c r="N18" s="390">
        <v>39</v>
      </c>
      <c r="O18" s="329">
        <v>0.82300884955752196</v>
      </c>
      <c r="P18" s="390">
        <v>15813</v>
      </c>
      <c r="Q18" s="390">
        <v>45488</v>
      </c>
      <c r="R18" s="390">
        <v>0</v>
      </c>
      <c r="S18" s="399">
        <v>3735</v>
      </c>
    </row>
    <row r="19" spans="1:19" ht="24.95" customHeight="1" x14ac:dyDescent="0.2">
      <c r="A19" s="212" t="s">
        <v>475</v>
      </c>
      <c r="B19" s="226"/>
      <c r="C19" s="225" t="s">
        <v>403</v>
      </c>
      <c r="D19" s="419">
        <v>23</v>
      </c>
      <c r="E19" s="424" t="s">
        <v>16222</v>
      </c>
      <c r="F19" s="224" t="s">
        <v>250</v>
      </c>
      <c r="G19" s="211" t="s">
        <v>447</v>
      </c>
      <c r="H19" s="390">
        <v>62426</v>
      </c>
      <c r="I19" s="390">
        <v>54883</v>
      </c>
      <c r="J19" s="390">
        <v>54931</v>
      </c>
      <c r="K19" s="329">
        <v>0.13743782227647899</v>
      </c>
      <c r="L19" s="390">
        <v>7004</v>
      </c>
      <c r="M19" s="390">
        <v>5888</v>
      </c>
      <c r="N19" s="390">
        <v>4260</v>
      </c>
      <c r="O19" s="329">
        <v>0.189538043478261</v>
      </c>
      <c r="P19" s="390">
        <v>6910</v>
      </c>
      <c r="Q19" s="390">
        <v>18525</v>
      </c>
      <c r="R19" s="390">
        <v>29</v>
      </c>
      <c r="S19" s="399">
        <v>36962</v>
      </c>
    </row>
    <row r="20" spans="1:19" ht="24.95" customHeight="1" x14ac:dyDescent="0.2">
      <c r="A20" s="212" t="s">
        <v>489</v>
      </c>
      <c r="B20" s="226"/>
      <c r="C20" s="225" t="s">
        <v>16240</v>
      </c>
      <c r="D20" s="419">
        <v>45</v>
      </c>
      <c r="E20" s="423" t="s">
        <v>17045</v>
      </c>
      <c r="F20" s="224" t="s">
        <v>15850</v>
      </c>
      <c r="G20" s="211" t="s">
        <v>447</v>
      </c>
      <c r="H20" s="390">
        <v>60929</v>
      </c>
      <c r="I20" s="390">
        <v>52802</v>
      </c>
      <c r="J20" s="390">
        <v>53395</v>
      </c>
      <c r="K20" s="329">
        <v>0.15391462444604401</v>
      </c>
      <c r="L20" s="390">
        <v>1028</v>
      </c>
      <c r="M20" s="390">
        <v>635</v>
      </c>
      <c r="N20" s="390">
        <v>721</v>
      </c>
      <c r="O20" s="329">
        <v>0.61889763779527596</v>
      </c>
      <c r="P20" s="390">
        <v>8316</v>
      </c>
      <c r="Q20" s="390">
        <v>43285</v>
      </c>
      <c r="R20" s="390">
        <v>7</v>
      </c>
      <c r="S20" s="399">
        <v>9321</v>
      </c>
    </row>
    <row r="21" spans="1:19" ht="24.95" customHeight="1" x14ac:dyDescent="0.2">
      <c r="A21" s="212" t="s">
        <v>546</v>
      </c>
      <c r="B21" s="226" t="s">
        <v>1255</v>
      </c>
      <c r="C21" s="225" t="s">
        <v>547</v>
      </c>
      <c r="D21" s="419">
        <v>35</v>
      </c>
      <c r="E21" s="423" t="s">
        <v>16253</v>
      </c>
      <c r="F21" s="224" t="s">
        <v>258</v>
      </c>
      <c r="G21" s="211" t="s">
        <v>447</v>
      </c>
      <c r="H21" s="390">
        <v>60701</v>
      </c>
      <c r="I21" s="390">
        <v>51003</v>
      </c>
      <c r="J21" s="390">
        <v>48443</v>
      </c>
      <c r="K21" s="329">
        <v>0.190145677705233</v>
      </c>
      <c r="L21" s="390">
        <v>3278</v>
      </c>
      <c r="M21" s="390">
        <v>2404</v>
      </c>
      <c r="N21" s="390">
        <v>2839</v>
      </c>
      <c r="O21" s="329">
        <v>0.36356073211314499</v>
      </c>
      <c r="P21" s="390">
        <v>4948</v>
      </c>
      <c r="Q21" s="390">
        <v>17566</v>
      </c>
      <c r="R21" s="390">
        <v>0</v>
      </c>
      <c r="S21" s="399">
        <v>38187</v>
      </c>
    </row>
    <row r="22" spans="1:19" ht="24.95" customHeight="1" x14ac:dyDescent="0.2">
      <c r="A22" s="212" t="s">
        <v>728</v>
      </c>
      <c r="B22" s="226" t="s">
        <v>1413</v>
      </c>
      <c r="C22" s="225" t="s">
        <v>729</v>
      </c>
      <c r="D22" s="419">
        <v>40</v>
      </c>
      <c r="E22" s="423" t="s">
        <v>16304</v>
      </c>
      <c r="F22" s="224" t="s">
        <v>249</v>
      </c>
      <c r="G22" s="211" t="s">
        <v>447</v>
      </c>
      <c r="H22" s="390">
        <v>59348</v>
      </c>
      <c r="I22" s="390">
        <v>49805</v>
      </c>
      <c r="J22" s="390">
        <v>51577</v>
      </c>
      <c r="K22" s="329">
        <v>0.19160726834655201</v>
      </c>
      <c r="L22" s="390">
        <v>238</v>
      </c>
      <c r="M22" s="390">
        <v>153</v>
      </c>
      <c r="N22" s="390">
        <v>175</v>
      </c>
      <c r="O22" s="329">
        <v>0.55555555555555602</v>
      </c>
      <c r="P22" s="390">
        <v>16598</v>
      </c>
      <c r="Q22" s="390">
        <v>41258</v>
      </c>
      <c r="R22" s="390">
        <v>3</v>
      </c>
      <c r="S22" s="399">
        <v>1489</v>
      </c>
    </row>
    <row r="23" spans="1:19" ht="24.95" customHeight="1" x14ac:dyDescent="0.2">
      <c r="A23" s="212" t="s">
        <v>451</v>
      </c>
      <c r="B23" s="226" t="s">
        <v>1280</v>
      </c>
      <c r="C23" s="225" t="s">
        <v>452</v>
      </c>
      <c r="D23" s="419">
        <v>17</v>
      </c>
      <c r="E23" s="424" t="s">
        <v>15079</v>
      </c>
      <c r="F23" s="224" t="s">
        <v>251</v>
      </c>
      <c r="G23" s="211" t="s">
        <v>447</v>
      </c>
      <c r="H23" s="390">
        <v>56649</v>
      </c>
      <c r="I23" s="390">
        <v>51127</v>
      </c>
      <c r="J23" s="390">
        <v>53337</v>
      </c>
      <c r="K23" s="329">
        <v>0.10800555479492201</v>
      </c>
      <c r="L23" s="390">
        <v>366</v>
      </c>
      <c r="M23" s="390">
        <v>321</v>
      </c>
      <c r="N23" s="390">
        <v>305</v>
      </c>
      <c r="O23" s="329">
        <v>0.14018691588785001</v>
      </c>
      <c r="P23" s="390">
        <v>19006</v>
      </c>
      <c r="Q23" s="390">
        <v>35421</v>
      </c>
      <c r="R23" s="390">
        <v>168</v>
      </c>
      <c r="S23" s="399">
        <v>2054</v>
      </c>
    </row>
    <row r="24" spans="1:19" ht="24.95" customHeight="1" x14ac:dyDescent="0.2">
      <c r="A24" s="212" t="s">
        <v>486</v>
      </c>
      <c r="B24" s="226"/>
      <c r="C24" s="225" t="s">
        <v>404</v>
      </c>
      <c r="D24" s="419">
        <v>30</v>
      </c>
      <c r="E24" s="424" t="s">
        <v>16225</v>
      </c>
      <c r="F24" s="224" t="s">
        <v>487</v>
      </c>
      <c r="G24" s="211" t="s">
        <v>447</v>
      </c>
      <c r="H24" s="390">
        <v>55120</v>
      </c>
      <c r="I24" s="390">
        <v>51974</v>
      </c>
      <c r="J24" s="390">
        <v>55834</v>
      </c>
      <c r="K24" s="329">
        <v>6.0530265132566298E-2</v>
      </c>
      <c r="L24" s="390">
        <v>2667</v>
      </c>
      <c r="M24" s="390">
        <v>2954</v>
      </c>
      <c r="N24" s="390">
        <v>2452</v>
      </c>
      <c r="O24" s="329">
        <v>-9.7156398104265407E-2</v>
      </c>
      <c r="P24" s="390">
        <v>1340</v>
      </c>
      <c r="Q24" s="390">
        <v>22391</v>
      </c>
      <c r="R24" s="390">
        <v>2</v>
      </c>
      <c r="S24" s="399">
        <v>31387</v>
      </c>
    </row>
    <row r="25" spans="1:19" ht="24.95" customHeight="1" x14ac:dyDescent="0.2">
      <c r="A25" s="212" t="s">
        <v>473</v>
      </c>
      <c r="B25" s="226" t="s">
        <v>1255</v>
      </c>
      <c r="C25" s="225" t="s">
        <v>474</v>
      </c>
      <c r="D25" s="419">
        <v>20</v>
      </c>
      <c r="E25" s="423" t="s">
        <v>15482</v>
      </c>
      <c r="F25" s="224" t="s">
        <v>252</v>
      </c>
      <c r="G25" s="211" t="s">
        <v>447</v>
      </c>
      <c r="H25" s="390">
        <v>54195</v>
      </c>
      <c r="I25" s="390">
        <v>47687</v>
      </c>
      <c r="J25" s="390">
        <v>49047</v>
      </c>
      <c r="K25" s="329">
        <v>0.13647325266844201</v>
      </c>
      <c r="L25" s="390">
        <v>869</v>
      </c>
      <c r="M25" s="390">
        <v>680</v>
      </c>
      <c r="N25" s="390">
        <v>616</v>
      </c>
      <c r="O25" s="329">
        <v>0.27794117647058803</v>
      </c>
      <c r="P25" s="390">
        <v>3440</v>
      </c>
      <c r="Q25" s="390">
        <v>17048</v>
      </c>
      <c r="R25" s="390">
        <v>0</v>
      </c>
      <c r="S25" s="399">
        <v>33707</v>
      </c>
    </row>
    <row r="26" spans="1:19" ht="24.95" customHeight="1" x14ac:dyDescent="0.2">
      <c r="A26" s="212" t="s">
        <v>500</v>
      </c>
      <c r="B26" s="226" t="s">
        <v>1255</v>
      </c>
      <c r="C26" s="225" t="s">
        <v>501</v>
      </c>
      <c r="D26" s="419">
        <v>57</v>
      </c>
      <c r="E26" s="423" t="s">
        <v>16239</v>
      </c>
      <c r="F26" s="224" t="s">
        <v>14947</v>
      </c>
      <c r="G26" s="211" t="s">
        <v>447</v>
      </c>
      <c r="H26" s="390">
        <v>54177</v>
      </c>
      <c r="I26" s="390">
        <v>47357</v>
      </c>
      <c r="J26" s="390">
        <v>45243</v>
      </c>
      <c r="K26" s="329">
        <v>0.14401250079185801</v>
      </c>
      <c r="L26" s="390">
        <v>605</v>
      </c>
      <c r="M26" s="390">
        <v>332</v>
      </c>
      <c r="N26" s="390">
        <v>189</v>
      </c>
      <c r="O26" s="329">
        <v>0.82228915662650603</v>
      </c>
      <c r="P26" s="390">
        <v>4777</v>
      </c>
      <c r="Q26" s="390">
        <v>9691</v>
      </c>
      <c r="R26" s="390">
        <v>0</v>
      </c>
      <c r="S26" s="399">
        <v>39709</v>
      </c>
    </row>
    <row r="27" spans="1:19" ht="24.95" customHeight="1" x14ac:dyDescent="0.2">
      <c r="A27" s="212" t="s">
        <v>673</v>
      </c>
      <c r="B27" s="226" t="s">
        <v>1225</v>
      </c>
      <c r="C27" s="225" t="s">
        <v>16968</v>
      </c>
      <c r="D27" s="419">
        <v>53</v>
      </c>
      <c r="E27" s="423" t="s">
        <v>17063</v>
      </c>
      <c r="F27" s="224" t="s">
        <v>14947</v>
      </c>
      <c r="G27" s="211" t="s">
        <v>447</v>
      </c>
      <c r="H27" s="390">
        <v>53704</v>
      </c>
      <c r="I27" s="390">
        <v>50742</v>
      </c>
      <c r="J27" s="390">
        <v>49934</v>
      </c>
      <c r="K27" s="329">
        <v>5.8373733790548298E-2</v>
      </c>
      <c r="L27" s="390">
        <v>132</v>
      </c>
      <c r="M27" s="390">
        <v>88</v>
      </c>
      <c r="N27" s="390">
        <v>94</v>
      </c>
      <c r="O27" s="329">
        <v>0.5</v>
      </c>
      <c r="P27" s="390">
        <v>1962</v>
      </c>
      <c r="Q27" s="390">
        <v>9610</v>
      </c>
      <c r="R27" s="390">
        <v>0</v>
      </c>
      <c r="S27" s="399">
        <v>42132</v>
      </c>
    </row>
    <row r="28" spans="1:19" ht="24.95" customHeight="1" x14ac:dyDescent="0.2">
      <c r="A28" s="212" t="s">
        <v>445</v>
      </c>
      <c r="B28" s="226"/>
      <c r="C28" s="225" t="s">
        <v>446</v>
      </c>
      <c r="D28" s="419">
        <v>14</v>
      </c>
      <c r="E28" s="423" t="s">
        <v>15080</v>
      </c>
      <c r="F28" s="224" t="s">
        <v>15835</v>
      </c>
      <c r="G28" s="211" t="s">
        <v>447</v>
      </c>
      <c r="H28" s="390">
        <v>53543</v>
      </c>
      <c r="I28" s="390">
        <v>45542</v>
      </c>
      <c r="J28" s="390">
        <v>47660</v>
      </c>
      <c r="K28" s="329">
        <v>0.17568398401475599</v>
      </c>
      <c r="L28" s="390">
        <v>3</v>
      </c>
      <c r="M28" s="390">
        <v>12</v>
      </c>
      <c r="N28" s="390">
        <v>2</v>
      </c>
      <c r="O28" s="329">
        <v>-0.75</v>
      </c>
      <c r="P28" s="390">
        <v>8411</v>
      </c>
      <c r="Q28" s="390">
        <v>44006</v>
      </c>
      <c r="R28" s="390">
        <v>0</v>
      </c>
      <c r="S28" s="399">
        <v>1126</v>
      </c>
    </row>
    <row r="29" spans="1:19" ht="24.95" customHeight="1" x14ac:dyDescent="0.2">
      <c r="A29" s="212" t="s">
        <v>513</v>
      </c>
      <c r="B29" s="226" t="s">
        <v>1280</v>
      </c>
      <c r="C29" s="225" t="s">
        <v>556</v>
      </c>
      <c r="D29" s="419">
        <v>77</v>
      </c>
      <c r="E29" s="423" t="s">
        <v>17051</v>
      </c>
      <c r="F29" s="224" t="s">
        <v>252</v>
      </c>
      <c r="G29" s="211" t="s">
        <v>447</v>
      </c>
      <c r="H29" s="390">
        <v>50792</v>
      </c>
      <c r="I29" s="390">
        <v>43020</v>
      </c>
      <c r="J29" s="390">
        <v>44081</v>
      </c>
      <c r="K29" s="329">
        <v>0.18066015806601601</v>
      </c>
      <c r="L29" s="390">
        <v>251</v>
      </c>
      <c r="M29" s="390">
        <v>199</v>
      </c>
      <c r="N29" s="390">
        <v>55</v>
      </c>
      <c r="O29" s="329">
        <v>0.26130653266331699</v>
      </c>
      <c r="P29" s="390">
        <v>8780</v>
      </c>
      <c r="Q29" s="390">
        <v>38372</v>
      </c>
      <c r="R29" s="390">
        <v>12</v>
      </c>
      <c r="S29" s="399">
        <v>3628</v>
      </c>
    </row>
    <row r="30" spans="1:19" ht="24.95" customHeight="1" x14ac:dyDescent="0.2">
      <c r="A30" s="212" t="s">
        <v>525</v>
      </c>
      <c r="B30" s="226" t="s">
        <v>1152</v>
      </c>
      <c r="C30" s="225" t="s">
        <v>526</v>
      </c>
      <c r="D30" s="419">
        <v>68</v>
      </c>
      <c r="E30" s="423" t="s">
        <v>16254</v>
      </c>
      <c r="F30" s="224" t="s">
        <v>253</v>
      </c>
      <c r="G30" s="211" t="s">
        <v>447</v>
      </c>
      <c r="H30" s="390">
        <v>48768</v>
      </c>
      <c r="I30" s="390">
        <v>42648</v>
      </c>
      <c r="J30" s="390">
        <v>44255</v>
      </c>
      <c r="K30" s="329">
        <v>0.143500281373101</v>
      </c>
      <c r="L30" s="390">
        <v>218</v>
      </c>
      <c r="M30" s="390">
        <v>74</v>
      </c>
      <c r="N30" s="390">
        <v>156</v>
      </c>
      <c r="O30" s="329">
        <v>1.9459459459459501</v>
      </c>
      <c r="P30" s="390">
        <v>12763</v>
      </c>
      <c r="Q30" s="390">
        <v>34954</v>
      </c>
      <c r="R30" s="390">
        <v>58</v>
      </c>
      <c r="S30" s="399">
        <v>993</v>
      </c>
    </row>
    <row r="31" spans="1:19" ht="24.95" customHeight="1" x14ac:dyDescent="0.2">
      <c r="A31" s="212" t="s">
        <v>743</v>
      </c>
      <c r="B31" s="226" t="s">
        <v>1225</v>
      </c>
      <c r="C31" s="225" t="s">
        <v>744</v>
      </c>
      <c r="D31" s="419">
        <v>23</v>
      </c>
      <c r="E31" s="423" t="s">
        <v>16291</v>
      </c>
      <c r="F31" s="224" t="s">
        <v>252</v>
      </c>
      <c r="G31" s="211" t="s">
        <v>17679</v>
      </c>
      <c r="H31" s="390">
        <v>48744</v>
      </c>
      <c r="I31" s="390">
        <v>37584</v>
      </c>
      <c r="J31" s="390">
        <v>38873</v>
      </c>
      <c r="K31" s="329">
        <v>0.29693486590038298</v>
      </c>
      <c r="L31" s="390">
        <v>792</v>
      </c>
      <c r="M31" s="390">
        <v>570</v>
      </c>
      <c r="N31" s="390">
        <v>718</v>
      </c>
      <c r="O31" s="329">
        <v>0.38947368421052603</v>
      </c>
      <c r="P31" s="390">
        <v>8443</v>
      </c>
      <c r="Q31" s="390">
        <v>39069</v>
      </c>
      <c r="R31" s="390">
        <v>5</v>
      </c>
      <c r="S31" s="399">
        <v>1227</v>
      </c>
    </row>
    <row r="32" spans="1:19" ht="24.95" customHeight="1" x14ac:dyDescent="0.2">
      <c r="A32" s="212" t="s">
        <v>497</v>
      </c>
      <c r="B32" s="226" t="s">
        <v>1280</v>
      </c>
      <c r="C32" s="225" t="s">
        <v>442</v>
      </c>
      <c r="D32" s="419">
        <v>70</v>
      </c>
      <c r="E32" s="423" t="s">
        <v>16224</v>
      </c>
      <c r="F32" s="224" t="s">
        <v>14947</v>
      </c>
      <c r="G32" s="211" t="s">
        <v>447</v>
      </c>
      <c r="H32" s="390">
        <v>47869</v>
      </c>
      <c r="I32" s="390">
        <v>41634</v>
      </c>
      <c r="J32" s="390">
        <v>42229</v>
      </c>
      <c r="K32" s="329">
        <v>0.14975740980929</v>
      </c>
      <c r="L32" s="390">
        <v>7</v>
      </c>
      <c r="M32" s="390">
        <v>3</v>
      </c>
      <c r="N32" s="390">
        <v>8</v>
      </c>
      <c r="O32" s="329">
        <v>1.3333333333333299</v>
      </c>
      <c r="P32" s="390">
        <v>10316</v>
      </c>
      <c r="Q32" s="390">
        <v>35426</v>
      </c>
      <c r="R32" s="390">
        <v>1</v>
      </c>
      <c r="S32" s="399">
        <v>2126</v>
      </c>
    </row>
    <row r="33" spans="1:19" ht="24.95" customHeight="1" x14ac:dyDescent="0.2">
      <c r="A33" s="212" t="s">
        <v>472</v>
      </c>
      <c r="B33" s="226" t="s">
        <v>2856</v>
      </c>
      <c r="C33" s="225" t="s">
        <v>16227</v>
      </c>
      <c r="D33" s="419">
        <v>16</v>
      </c>
      <c r="E33" s="423" t="s">
        <v>15072</v>
      </c>
      <c r="F33" s="224" t="s">
        <v>17081</v>
      </c>
      <c r="G33" s="211" t="s">
        <v>447</v>
      </c>
      <c r="H33" s="390">
        <v>47465</v>
      </c>
      <c r="I33" s="390">
        <v>21464</v>
      </c>
      <c r="J33" s="390">
        <v>43619</v>
      </c>
      <c r="K33" s="329">
        <v>1.2113771897130099</v>
      </c>
      <c r="L33" s="390">
        <v>2034</v>
      </c>
      <c r="M33" s="390">
        <v>828</v>
      </c>
      <c r="N33" s="390">
        <v>1632</v>
      </c>
      <c r="O33" s="329">
        <v>1.4565217391304299</v>
      </c>
      <c r="P33" s="390">
        <v>5529</v>
      </c>
      <c r="Q33" s="390">
        <v>21699</v>
      </c>
      <c r="R33" s="390">
        <v>80</v>
      </c>
      <c r="S33" s="399">
        <v>20157</v>
      </c>
    </row>
    <row r="34" spans="1:19" ht="24.95" customHeight="1" x14ac:dyDescent="0.2">
      <c r="A34" s="212" t="s">
        <v>494</v>
      </c>
      <c r="B34" s="226" t="s">
        <v>1255</v>
      </c>
      <c r="C34" s="225" t="s">
        <v>495</v>
      </c>
      <c r="D34" s="419">
        <v>27</v>
      </c>
      <c r="E34" s="423" t="s">
        <v>16243</v>
      </c>
      <c r="F34" s="224" t="s">
        <v>253</v>
      </c>
      <c r="G34" s="211" t="s">
        <v>447</v>
      </c>
      <c r="H34" s="390">
        <v>46233</v>
      </c>
      <c r="I34" s="390">
        <v>37024</v>
      </c>
      <c r="J34" s="390">
        <v>42434</v>
      </c>
      <c r="K34" s="329">
        <v>0.24873055315470999</v>
      </c>
      <c r="L34" s="390">
        <v>2864</v>
      </c>
      <c r="M34" s="390">
        <v>2037</v>
      </c>
      <c r="N34" s="390">
        <v>2306</v>
      </c>
      <c r="O34" s="329">
        <v>0.40598919980363302</v>
      </c>
      <c r="P34" s="390">
        <v>4226</v>
      </c>
      <c r="Q34" s="390">
        <v>11147</v>
      </c>
      <c r="R34" s="390">
        <v>0</v>
      </c>
      <c r="S34" s="399">
        <v>30860</v>
      </c>
    </row>
    <row r="35" spans="1:19" ht="24.95" customHeight="1" x14ac:dyDescent="0.2">
      <c r="A35" s="212" t="s">
        <v>1033</v>
      </c>
      <c r="B35" s="226"/>
      <c r="C35" s="225" t="s">
        <v>1034</v>
      </c>
      <c r="D35" s="419">
        <v>24</v>
      </c>
      <c r="E35" s="424" t="s">
        <v>15075</v>
      </c>
      <c r="F35" s="224" t="s">
        <v>251</v>
      </c>
      <c r="G35" s="211" t="s">
        <v>447</v>
      </c>
      <c r="H35" s="390">
        <v>45255</v>
      </c>
      <c r="I35" s="390">
        <v>37409</v>
      </c>
      <c r="J35" s="390">
        <v>40380</v>
      </c>
      <c r="K35" s="329">
        <v>0.20973562511694999</v>
      </c>
      <c r="L35" s="390">
        <v>6686</v>
      </c>
      <c r="M35" s="390">
        <v>5475</v>
      </c>
      <c r="N35" s="390">
        <v>5615</v>
      </c>
      <c r="O35" s="329">
        <v>0.22118721461187199</v>
      </c>
      <c r="P35" s="390">
        <v>15730</v>
      </c>
      <c r="Q35" s="390">
        <v>26561</v>
      </c>
      <c r="R35" s="390">
        <v>30</v>
      </c>
      <c r="S35" s="399">
        <v>2934</v>
      </c>
    </row>
    <row r="36" spans="1:19" ht="24.95" customHeight="1" x14ac:dyDescent="0.2">
      <c r="A36" s="212" t="s">
        <v>478</v>
      </c>
      <c r="B36" s="226"/>
      <c r="C36" s="225" t="s">
        <v>479</v>
      </c>
      <c r="D36" s="419">
        <v>15</v>
      </c>
      <c r="E36" s="423" t="s">
        <v>16223</v>
      </c>
      <c r="F36" s="224" t="s">
        <v>251</v>
      </c>
      <c r="G36" s="211" t="s">
        <v>447</v>
      </c>
      <c r="H36" s="390">
        <v>44257</v>
      </c>
      <c r="I36" s="390">
        <v>38413</v>
      </c>
      <c r="J36" s="390">
        <v>39531</v>
      </c>
      <c r="K36" s="329">
        <v>0.152135995626481</v>
      </c>
      <c r="L36" s="390">
        <v>2708</v>
      </c>
      <c r="M36" s="390">
        <v>2938</v>
      </c>
      <c r="N36" s="390">
        <v>3225</v>
      </c>
      <c r="O36" s="329">
        <v>-7.8284547311096006E-2</v>
      </c>
      <c r="P36" s="390">
        <v>6685</v>
      </c>
      <c r="Q36" s="390">
        <v>14967</v>
      </c>
      <c r="R36" s="390">
        <v>0</v>
      </c>
      <c r="S36" s="399">
        <v>22605</v>
      </c>
    </row>
    <row r="37" spans="1:19" ht="24.95" customHeight="1" x14ac:dyDescent="0.2">
      <c r="A37" s="212" t="s">
        <v>615</v>
      </c>
      <c r="B37" s="226" t="s">
        <v>2246</v>
      </c>
      <c r="C37" s="225" t="s">
        <v>420</v>
      </c>
      <c r="D37" s="419">
        <v>30</v>
      </c>
      <c r="E37" s="424" t="s">
        <v>17041</v>
      </c>
      <c r="F37" s="224" t="s">
        <v>252</v>
      </c>
      <c r="G37" s="211" t="s">
        <v>447</v>
      </c>
      <c r="H37" s="390">
        <v>44240</v>
      </c>
      <c r="I37" s="390">
        <v>37235</v>
      </c>
      <c r="J37" s="390">
        <v>37959</v>
      </c>
      <c r="K37" s="329">
        <v>0.188129448099906</v>
      </c>
      <c r="L37" s="390">
        <v>144</v>
      </c>
      <c r="M37" s="390">
        <v>113</v>
      </c>
      <c r="N37" s="390">
        <v>155</v>
      </c>
      <c r="O37" s="329">
        <v>0.27433628318584102</v>
      </c>
      <c r="P37" s="390">
        <v>11046</v>
      </c>
      <c r="Q37" s="390">
        <v>29095</v>
      </c>
      <c r="R37" s="390">
        <v>1</v>
      </c>
      <c r="S37" s="399">
        <v>4098</v>
      </c>
    </row>
    <row r="38" spans="1:19" ht="24.95" customHeight="1" x14ac:dyDescent="0.2">
      <c r="A38" s="212" t="s">
        <v>694</v>
      </c>
      <c r="B38" s="226" t="s">
        <v>1280</v>
      </c>
      <c r="C38" s="225" t="s">
        <v>16238</v>
      </c>
      <c r="D38" s="419">
        <v>34</v>
      </c>
      <c r="E38" s="423" t="s">
        <v>17043</v>
      </c>
      <c r="F38" s="224" t="s">
        <v>372</v>
      </c>
      <c r="G38" s="211" t="s">
        <v>447</v>
      </c>
      <c r="H38" s="390">
        <v>44062</v>
      </c>
      <c r="I38" s="390">
        <v>38790</v>
      </c>
      <c r="J38" s="390">
        <v>39488</v>
      </c>
      <c r="K38" s="329">
        <v>0.135911317349833</v>
      </c>
      <c r="L38" s="390">
        <v>674</v>
      </c>
      <c r="M38" s="390">
        <v>535</v>
      </c>
      <c r="N38" s="390">
        <v>553</v>
      </c>
      <c r="O38" s="329">
        <v>0.25981308411214998</v>
      </c>
      <c r="P38" s="390">
        <v>11812</v>
      </c>
      <c r="Q38" s="390">
        <v>27579</v>
      </c>
      <c r="R38" s="390">
        <v>394</v>
      </c>
      <c r="S38" s="399">
        <v>4277</v>
      </c>
    </row>
    <row r="39" spans="1:19" ht="24.95" customHeight="1" x14ac:dyDescent="0.2">
      <c r="A39" s="212" t="s">
        <v>456</v>
      </c>
      <c r="B39" s="226" t="s">
        <v>1413</v>
      </c>
      <c r="C39" s="225" t="s">
        <v>434</v>
      </c>
      <c r="D39" s="419">
        <v>10</v>
      </c>
      <c r="E39" s="423" t="s">
        <v>16216</v>
      </c>
      <c r="F39" s="224" t="s">
        <v>251</v>
      </c>
      <c r="G39" s="211" t="s">
        <v>447</v>
      </c>
      <c r="H39" s="390">
        <v>42096</v>
      </c>
      <c r="I39" s="390">
        <v>37448</v>
      </c>
      <c r="J39" s="390">
        <v>38837</v>
      </c>
      <c r="K39" s="329">
        <v>0.12411877803888099</v>
      </c>
      <c r="L39" s="390">
        <v>4432</v>
      </c>
      <c r="M39" s="390">
        <v>3937</v>
      </c>
      <c r="N39" s="390">
        <v>627</v>
      </c>
      <c r="O39" s="329">
        <v>0.12573025146050301</v>
      </c>
      <c r="P39" s="390">
        <v>15580</v>
      </c>
      <c r="Q39" s="390">
        <v>23649</v>
      </c>
      <c r="R39" s="390">
        <v>12</v>
      </c>
      <c r="S39" s="399">
        <v>2855</v>
      </c>
    </row>
    <row r="40" spans="1:19" ht="24.95" customHeight="1" x14ac:dyDescent="0.2">
      <c r="A40" s="212" t="s">
        <v>461</v>
      </c>
      <c r="B40" s="226" t="s">
        <v>1152</v>
      </c>
      <c r="C40" s="225" t="s">
        <v>425</v>
      </c>
      <c r="D40" s="419">
        <v>28</v>
      </c>
      <c r="E40" s="423" t="s">
        <v>15078</v>
      </c>
      <c r="F40" s="224" t="s">
        <v>372</v>
      </c>
      <c r="G40" s="211" t="s">
        <v>447</v>
      </c>
      <c r="H40" s="390">
        <v>41830</v>
      </c>
      <c r="I40" s="390">
        <v>37587</v>
      </c>
      <c r="J40" s="390">
        <v>37372</v>
      </c>
      <c r="K40" s="329">
        <v>0.11288477399100801</v>
      </c>
      <c r="L40" s="390">
        <v>25</v>
      </c>
      <c r="M40" s="390">
        <v>29</v>
      </c>
      <c r="N40" s="390">
        <v>37</v>
      </c>
      <c r="O40" s="329">
        <v>-0.13793103448275901</v>
      </c>
      <c r="P40" s="390">
        <v>12718</v>
      </c>
      <c r="Q40" s="390">
        <v>26648</v>
      </c>
      <c r="R40" s="390">
        <v>6</v>
      </c>
      <c r="S40" s="399">
        <v>2458</v>
      </c>
    </row>
    <row r="41" spans="1:19" ht="24.95" customHeight="1" x14ac:dyDescent="0.2">
      <c r="A41" s="212" t="s">
        <v>899</v>
      </c>
      <c r="B41" s="226"/>
      <c r="C41" s="225" t="s">
        <v>900</v>
      </c>
      <c r="D41" s="419">
        <v>44</v>
      </c>
      <c r="E41" s="424" t="s">
        <v>16264</v>
      </c>
      <c r="F41" s="224" t="s">
        <v>14947</v>
      </c>
      <c r="G41" s="211" t="s">
        <v>447</v>
      </c>
      <c r="H41" s="390">
        <v>41734</v>
      </c>
      <c r="I41" s="390">
        <v>36145</v>
      </c>
      <c r="J41" s="390">
        <v>37346</v>
      </c>
      <c r="K41" s="329">
        <v>0.15462719601604699</v>
      </c>
      <c r="L41" s="390">
        <v>948</v>
      </c>
      <c r="M41" s="390">
        <v>767</v>
      </c>
      <c r="N41" s="390">
        <v>763</v>
      </c>
      <c r="O41" s="329">
        <v>0.23598435462842199</v>
      </c>
      <c r="P41" s="390">
        <v>12330</v>
      </c>
      <c r="Q41" s="390">
        <v>27241</v>
      </c>
      <c r="R41" s="390">
        <v>54</v>
      </c>
      <c r="S41" s="399">
        <v>2109</v>
      </c>
    </row>
    <row r="42" spans="1:19" ht="24.95" customHeight="1" x14ac:dyDescent="0.2">
      <c r="A42" s="212" t="s">
        <v>1048</v>
      </c>
      <c r="B42" s="226" t="s">
        <v>2856</v>
      </c>
      <c r="C42" s="225" t="s">
        <v>16649</v>
      </c>
      <c r="D42" s="419">
        <v>20</v>
      </c>
      <c r="E42" s="423" t="s">
        <v>16228</v>
      </c>
      <c r="F42" s="224" t="s">
        <v>251</v>
      </c>
      <c r="G42" s="211" t="s">
        <v>447</v>
      </c>
      <c r="H42" s="390">
        <v>39664</v>
      </c>
      <c r="I42" s="390">
        <v>33032</v>
      </c>
      <c r="J42" s="390">
        <v>16111</v>
      </c>
      <c r="K42" s="329">
        <v>0.200775006054735</v>
      </c>
      <c r="L42" s="390">
        <v>1608</v>
      </c>
      <c r="M42" s="390">
        <v>1363</v>
      </c>
      <c r="N42" s="390">
        <v>1403</v>
      </c>
      <c r="O42" s="329">
        <v>0.17975055025678599</v>
      </c>
      <c r="P42" s="390">
        <v>3711</v>
      </c>
      <c r="Q42" s="390">
        <v>7532</v>
      </c>
      <c r="R42" s="390">
        <v>2</v>
      </c>
      <c r="S42" s="399">
        <v>28419</v>
      </c>
    </row>
    <row r="43" spans="1:19" ht="24.95" customHeight="1" x14ac:dyDescent="0.2">
      <c r="A43" s="212" t="s">
        <v>860</v>
      </c>
      <c r="B43" s="226" t="s">
        <v>1225</v>
      </c>
      <c r="C43" s="225" t="s">
        <v>392</v>
      </c>
      <c r="D43" s="419">
        <v>14</v>
      </c>
      <c r="E43" s="423" t="s">
        <v>16320</v>
      </c>
      <c r="F43" s="224" t="s">
        <v>15846</v>
      </c>
      <c r="G43" s="211" t="s">
        <v>447</v>
      </c>
      <c r="H43" s="390">
        <v>39383</v>
      </c>
      <c r="I43" s="390">
        <v>35960</v>
      </c>
      <c r="J43" s="390">
        <v>35982</v>
      </c>
      <c r="K43" s="329">
        <v>9.5189098998887695E-2</v>
      </c>
      <c r="L43" s="390">
        <v>778</v>
      </c>
      <c r="M43" s="390">
        <v>589</v>
      </c>
      <c r="N43" s="390">
        <v>748</v>
      </c>
      <c r="O43" s="329">
        <v>0.32088285229202002</v>
      </c>
      <c r="P43" s="390">
        <v>1197</v>
      </c>
      <c r="Q43" s="390">
        <v>16888</v>
      </c>
      <c r="R43" s="390">
        <v>14</v>
      </c>
      <c r="S43" s="399">
        <v>21284</v>
      </c>
    </row>
    <row r="44" spans="1:19" ht="24.95" customHeight="1" x14ac:dyDescent="0.2">
      <c r="A44" s="212" t="s">
        <v>457</v>
      </c>
      <c r="B44" s="226" t="s">
        <v>1225</v>
      </c>
      <c r="C44" s="225" t="s">
        <v>458</v>
      </c>
      <c r="D44" s="419">
        <v>23</v>
      </c>
      <c r="E44" s="423" t="s">
        <v>15077</v>
      </c>
      <c r="F44" s="224" t="s">
        <v>249</v>
      </c>
      <c r="G44" s="211" t="s">
        <v>447</v>
      </c>
      <c r="H44" s="390">
        <v>38701</v>
      </c>
      <c r="I44" s="390">
        <v>32143</v>
      </c>
      <c r="J44" s="390">
        <v>31977</v>
      </c>
      <c r="K44" s="329">
        <v>0.204025759885512</v>
      </c>
      <c r="L44" s="390">
        <v>643</v>
      </c>
      <c r="M44" s="390">
        <v>449</v>
      </c>
      <c r="N44" s="390">
        <v>598</v>
      </c>
      <c r="O44" s="329">
        <v>0.43207126948775099</v>
      </c>
      <c r="P44" s="390">
        <v>4959</v>
      </c>
      <c r="Q44" s="390">
        <v>19780</v>
      </c>
      <c r="R44" s="390">
        <v>138</v>
      </c>
      <c r="S44" s="399">
        <v>13824</v>
      </c>
    </row>
    <row r="45" spans="1:19" ht="24.95" customHeight="1" x14ac:dyDescent="0.2">
      <c r="A45" s="212" t="s">
        <v>713</v>
      </c>
      <c r="B45" s="226"/>
      <c r="C45" s="225" t="s">
        <v>714</v>
      </c>
      <c r="D45" s="419">
        <v>14</v>
      </c>
      <c r="E45" s="423" t="s">
        <v>14939</v>
      </c>
      <c r="F45" s="224" t="s">
        <v>251</v>
      </c>
      <c r="G45" s="211" t="s">
        <v>447</v>
      </c>
      <c r="H45" s="390">
        <v>35768</v>
      </c>
      <c r="I45" s="390">
        <v>29991</v>
      </c>
      <c r="J45" s="390">
        <v>31820</v>
      </c>
      <c r="K45" s="329">
        <v>0.19262445400286701</v>
      </c>
      <c r="L45" s="390">
        <v>4281</v>
      </c>
      <c r="M45" s="390">
        <v>4042</v>
      </c>
      <c r="N45" s="390">
        <v>5138</v>
      </c>
      <c r="O45" s="329">
        <v>5.9129143988124702E-2</v>
      </c>
      <c r="P45" s="390">
        <v>8309</v>
      </c>
      <c r="Q45" s="390">
        <v>26666</v>
      </c>
      <c r="R45" s="390">
        <v>28</v>
      </c>
      <c r="S45" s="399">
        <v>765</v>
      </c>
    </row>
    <row r="46" spans="1:19" ht="24.95" customHeight="1" x14ac:dyDescent="0.2">
      <c r="A46" s="212" t="s">
        <v>517</v>
      </c>
      <c r="B46" s="226" t="s">
        <v>1225</v>
      </c>
      <c r="C46" s="225" t="s">
        <v>518</v>
      </c>
      <c r="D46" s="419">
        <v>6</v>
      </c>
      <c r="E46" s="423" t="s">
        <v>16259</v>
      </c>
      <c r="F46" s="224" t="s">
        <v>249</v>
      </c>
      <c r="G46" s="211" t="s">
        <v>447</v>
      </c>
      <c r="H46" s="390">
        <v>34505</v>
      </c>
      <c r="I46" s="390">
        <v>29960</v>
      </c>
      <c r="J46" s="390">
        <v>31135</v>
      </c>
      <c r="K46" s="329">
        <v>0.151702269692924</v>
      </c>
      <c r="L46" s="390">
        <v>1895</v>
      </c>
      <c r="M46" s="390">
        <v>1810</v>
      </c>
      <c r="N46" s="390">
        <v>1950</v>
      </c>
      <c r="O46" s="329">
        <v>4.6961325966850903E-2</v>
      </c>
      <c r="P46" s="390">
        <v>7170</v>
      </c>
      <c r="Q46" s="390">
        <v>13606</v>
      </c>
      <c r="R46" s="390">
        <v>7</v>
      </c>
      <c r="S46" s="399">
        <v>13722</v>
      </c>
    </row>
    <row r="47" spans="1:19" ht="24.95" customHeight="1" x14ac:dyDescent="0.2">
      <c r="A47" s="212" t="s">
        <v>567</v>
      </c>
      <c r="B47" s="226" t="s">
        <v>1225</v>
      </c>
      <c r="C47" s="225" t="s">
        <v>568</v>
      </c>
      <c r="D47" s="419">
        <v>1</v>
      </c>
      <c r="E47" s="423" t="s">
        <v>569</v>
      </c>
      <c r="F47" s="224" t="s">
        <v>14947</v>
      </c>
      <c r="G47" s="211" t="s">
        <v>447</v>
      </c>
      <c r="H47" s="390">
        <v>34425</v>
      </c>
      <c r="I47" s="390">
        <v>31507</v>
      </c>
      <c r="J47" s="390">
        <v>28342</v>
      </c>
      <c r="K47" s="329">
        <v>9.2614339670549398E-2</v>
      </c>
      <c r="L47" s="390">
        <v>4303</v>
      </c>
      <c r="M47" s="390">
        <v>3956</v>
      </c>
      <c r="N47" s="390">
        <v>3379</v>
      </c>
      <c r="O47" s="329">
        <v>8.7714863498483203E-2</v>
      </c>
      <c r="P47" s="390">
        <v>5845</v>
      </c>
      <c r="Q47" s="390">
        <v>27277</v>
      </c>
      <c r="R47" s="390">
        <v>17</v>
      </c>
      <c r="S47" s="399">
        <v>1286</v>
      </c>
    </row>
    <row r="48" spans="1:19" ht="24.95" customHeight="1" x14ac:dyDescent="0.2">
      <c r="A48" s="212" t="s">
        <v>939</v>
      </c>
      <c r="B48" s="226" t="s">
        <v>1225</v>
      </c>
      <c r="C48" s="225" t="s">
        <v>16921</v>
      </c>
      <c r="D48" s="419">
        <v>38</v>
      </c>
      <c r="E48" s="423" t="s">
        <v>17067</v>
      </c>
      <c r="F48" s="224" t="s">
        <v>15852</v>
      </c>
      <c r="G48" s="211" t="s">
        <v>17679</v>
      </c>
      <c r="H48" s="390">
        <v>33565</v>
      </c>
      <c r="I48" s="390">
        <v>31364</v>
      </c>
      <c r="J48" s="390">
        <v>31227</v>
      </c>
      <c r="K48" s="329">
        <v>7.0175997959443903E-2</v>
      </c>
      <c r="L48" s="390">
        <v>325</v>
      </c>
      <c r="M48" s="390">
        <v>158</v>
      </c>
      <c r="N48" s="390">
        <v>352</v>
      </c>
      <c r="O48" s="329">
        <v>1.05696202531646</v>
      </c>
      <c r="P48" s="390">
        <v>1560</v>
      </c>
      <c r="Q48" s="390">
        <v>5470</v>
      </c>
      <c r="R48" s="390">
        <v>0</v>
      </c>
      <c r="S48" s="399">
        <v>26535</v>
      </c>
    </row>
    <row r="49" spans="1:19" ht="24.95" customHeight="1" x14ac:dyDescent="0.2">
      <c r="A49" s="212" t="s">
        <v>1025</v>
      </c>
      <c r="B49" s="226" t="s">
        <v>1225</v>
      </c>
      <c r="C49" s="225" t="s">
        <v>1026</v>
      </c>
      <c r="D49" s="419">
        <v>19</v>
      </c>
      <c r="E49" s="423" t="s">
        <v>16301</v>
      </c>
      <c r="F49" s="224" t="s">
        <v>251</v>
      </c>
      <c r="G49" s="211" t="s">
        <v>17679</v>
      </c>
      <c r="H49" s="390">
        <v>32961</v>
      </c>
      <c r="I49" s="390">
        <v>27258</v>
      </c>
      <c r="J49" s="390">
        <v>14800</v>
      </c>
      <c r="K49" s="329">
        <v>0.209222980409421</v>
      </c>
      <c r="L49" s="390">
        <v>1266</v>
      </c>
      <c r="M49" s="390">
        <v>850</v>
      </c>
      <c r="N49" s="390">
        <v>887</v>
      </c>
      <c r="O49" s="329">
        <v>0.48941176470588199</v>
      </c>
      <c r="P49" s="390">
        <v>3912</v>
      </c>
      <c r="Q49" s="390">
        <v>10085</v>
      </c>
      <c r="R49" s="390">
        <v>0</v>
      </c>
      <c r="S49" s="399">
        <v>18964</v>
      </c>
    </row>
    <row r="50" spans="1:19" ht="24.95" customHeight="1" x14ac:dyDescent="0.2">
      <c r="A50" s="212" t="s">
        <v>565</v>
      </c>
      <c r="B50" s="226" t="s">
        <v>1280</v>
      </c>
      <c r="C50" s="225" t="s">
        <v>566</v>
      </c>
      <c r="D50" s="419">
        <v>26</v>
      </c>
      <c r="E50" s="423" t="s">
        <v>16260</v>
      </c>
      <c r="F50" s="224" t="s">
        <v>252</v>
      </c>
      <c r="G50" s="211" t="s">
        <v>447</v>
      </c>
      <c r="H50" s="390">
        <v>30506</v>
      </c>
      <c r="I50" s="390">
        <v>21721</v>
      </c>
      <c r="J50" s="390">
        <v>20861</v>
      </c>
      <c r="K50" s="329">
        <v>0.40444730905575299</v>
      </c>
      <c r="L50" s="390">
        <v>603</v>
      </c>
      <c r="M50" s="390">
        <v>176</v>
      </c>
      <c r="N50" s="390">
        <v>122</v>
      </c>
      <c r="O50" s="329">
        <v>2.4261363636363602</v>
      </c>
      <c r="P50" s="390">
        <v>5249</v>
      </c>
      <c r="Q50" s="390">
        <v>21895</v>
      </c>
      <c r="R50" s="390">
        <v>2</v>
      </c>
      <c r="S50" s="399">
        <v>3360</v>
      </c>
    </row>
    <row r="51" spans="1:19" ht="24.95" customHeight="1" x14ac:dyDescent="0.2">
      <c r="A51" s="212" t="s">
        <v>459</v>
      </c>
      <c r="B51" s="226" t="s">
        <v>1280</v>
      </c>
      <c r="C51" s="225" t="s">
        <v>460</v>
      </c>
      <c r="D51" s="419">
        <v>64</v>
      </c>
      <c r="E51" s="423" t="s">
        <v>16218</v>
      </c>
      <c r="F51" s="224" t="s">
        <v>371</v>
      </c>
      <c r="G51" s="211" t="s">
        <v>447</v>
      </c>
      <c r="H51" s="390">
        <v>29990</v>
      </c>
      <c r="I51" s="390">
        <v>24867</v>
      </c>
      <c r="J51" s="390">
        <v>24649</v>
      </c>
      <c r="K51" s="329">
        <v>0.206016005147384</v>
      </c>
      <c r="L51" s="390">
        <v>157</v>
      </c>
      <c r="M51" s="390">
        <v>178</v>
      </c>
      <c r="N51" s="390">
        <v>187</v>
      </c>
      <c r="O51" s="329">
        <v>-0.117977528089888</v>
      </c>
      <c r="P51" s="390">
        <v>7055</v>
      </c>
      <c r="Q51" s="390">
        <v>20708</v>
      </c>
      <c r="R51" s="390">
        <v>515</v>
      </c>
      <c r="S51" s="399">
        <v>1712</v>
      </c>
    </row>
    <row r="52" spans="1:19" ht="24.95" customHeight="1" x14ac:dyDescent="0.2">
      <c r="A52" s="212" t="s">
        <v>466</v>
      </c>
      <c r="B52" s="226" t="s">
        <v>1413</v>
      </c>
      <c r="C52" s="225" t="s">
        <v>467</v>
      </c>
      <c r="D52" s="419">
        <v>69</v>
      </c>
      <c r="E52" s="423" t="s">
        <v>16217</v>
      </c>
      <c r="F52" s="224" t="s">
        <v>253</v>
      </c>
      <c r="G52" s="211" t="s">
        <v>447</v>
      </c>
      <c r="H52" s="390">
        <v>29522</v>
      </c>
      <c r="I52" s="390">
        <v>26581</v>
      </c>
      <c r="J52" s="390">
        <v>27225</v>
      </c>
      <c r="K52" s="329">
        <v>0.110642940446183</v>
      </c>
      <c r="L52" s="390">
        <v>530</v>
      </c>
      <c r="M52" s="390">
        <v>468</v>
      </c>
      <c r="N52" s="390">
        <v>530</v>
      </c>
      <c r="O52" s="329">
        <v>0.13247863247863201</v>
      </c>
      <c r="P52" s="390">
        <v>4539</v>
      </c>
      <c r="Q52" s="390">
        <v>24097</v>
      </c>
      <c r="R52" s="390">
        <v>47</v>
      </c>
      <c r="S52" s="399">
        <v>839</v>
      </c>
    </row>
    <row r="53" spans="1:19" ht="24.95" customHeight="1" x14ac:dyDescent="0.2">
      <c r="A53" s="212" t="s">
        <v>884</v>
      </c>
      <c r="B53" s="226"/>
      <c r="C53" s="225" t="s">
        <v>885</v>
      </c>
      <c r="D53" s="419">
        <v>26</v>
      </c>
      <c r="E53" s="424" t="s">
        <v>16242</v>
      </c>
      <c r="F53" s="224" t="s">
        <v>15840</v>
      </c>
      <c r="G53" s="211" t="s">
        <v>447</v>
      </c>
      <c r="H53" s="390">
        <v>27705</v>
      </c>
      <c r="I53" s="390">
        <v>22714</v>
      </c>
      <c r="J53" s="390">
        <v>21946</v>
      </c>
      <c r="K53" s="329">
        <v>0.219732323677027</v>
      </c>
      <c r="L53" s="390">
        <v>214</v>
      </c>
      <c r="M53" s="390">
        <v>204</v>
      </c>
      <c r="N53" s="390">
        <v>217</v>
      </c>
      <c r="O53" s="329">
        <v>4.9019607843137303E-2</v>
      </c>
      <c r="P53" s="390">
        <v>5179</v>
      </c>
      <c r="Q53" s="390">
        <v>16033</v>
      </c>
      <c r="R53" s="390">
        <v>323</v>
      </c>
      <c r="S53" s="399">
        <v>6170</v>
      </c>
    </row>
    <row r="54" spans="1:19" ht="24.95" customHeight="1" x14ac:dyDescent="0.2">
      <c r="A54" s="212" t="s">
        <v>649</v>
      </c>
      <c r="B54" s="226" t="s">
        <v>1255</v>
      </c>
      <c r="C54" s="225" t="s">
        <v>650</v>
      </c>
      <c r="D54" s="419">
        <v>14</v>
      </c>
      <c r="E54" s="423" t="s">
        <v>16267</v>
      </c>
      <c r="F54" s="224" t="s">
        <v>252</v>
      </c>
      <c r="G54" s="211" t="s">
        <v>447</v>
      </c>
      <c r="H54" s="390">
        <v>27674</v>
      </c>
      <c r="I54" s="390">
        <v>22525</v>
      </c>
      <c r="J54" s="390">
        <v>24702</v>
      </c>
      <c r="K54" s="329">
        <v>0.22859045504994399</v>
      </c>
      <c r="L54" s="390">
        <v>292</v>
      </c>
      <c r="M54" s="390">
        <v>214</v>
      </c>
      <c r="N54" s="390">
        <v>353</v>
      </c>
      <c r="O54" s="329">
        <v>0.36448598130841098</v>
      </c>
      <c r="P54" s="390">
        <v>3830</v>
      </c>
      <c r="Q54" s="390">
        <v>13550</v>
      </c>
      <c r="R54" s="390">
        <v>2</v>
      </c>
      <c r="S54" s="399">
        <v>10292</v>
      </c>
    </row>
    <row r="55" spans="1:19" ht="24.95" customHeight="1" x14ac:dyDescent="0.2">
      <c r="A55" s="212" t="s">
        <v>979</v>
      </c>
      <c r="B55" s="226"/>
      <c r="C55" s="225" t="s">
        <v>431</v>
      </c>
      <c r="D55" s="419">
        <v>31</v>
      </c>
      <c r="E55" s="423" t="s">
        <v>16250</v>
      </c>
      <c r="F55" s="224" t="s">
        <v>14947</v>
      </c>
      <c r="G55" s="211" t="s">
        <v>447</v>
      </c>
      <c r="H55" s="390">
        <v>27213</v>
      </c>
      <c r="I55" s="390">
        <v>22947</v>
      </c>
      <c r="J55" s="390">
        <v>22957</v>
      </c>
      <c r="K55" s="329">
        <v>0.185906654464636</v>
      </c>
      <c r="L55" s="390">
        <v>11</v>
      </c>
      <c r="M55" s="390">
        <v>38</v>
      </c>
      <c r="N55" s="390">
        <v>7</v>
      </c>
      <c r="O55" s="329">
        <v>-0.71052631578947401</v>
      </c>
      <c r="P55" s="390">
        <v>4865</v>
      </c>
      <c r="Q55" s="390">
        <v>17936</v>
      </c>
      <c r="R55" s="390">
        <v>24</v>
      </c>
      <c r="S55" s="399">
        <v>4388</v>
      </c>
    </row>
    <row r="56" spans="1:19" ht="24.95" customHeight="1" x14ac:dyDescent="0.2">
      <c r="A56" s="212" t="s">
        <v>861</v>
      </c>
      <c r="B56" s="226" t="s">
        <v>1280</v>
      </c>
      <c r="C56" s="225" t="s">
        <v>391</v>
      </c>
      <c r="D56" s="419">
        <v>23</v>
      </c>
      <c r="E56" s="423" t="s">
        <v>16321</v>
      </c>
      <c r="F56" s="224" t="s">
        <v>15856</v>
      </c>
      <c r="G56" s="211" t="s">
        <v>447</v>
      </c>
      <c r="H56" s="390">
        <v>27020</v>
      </c>
      <c r="I56" s="390">
        <v>23935</v>
      </c>
      <c r="J56" s="390">
        <v>24968</v>
      </c>
      <c r="K56" s="329">
        <v>0.12889074576979301</v>
      </c>
      <c r="L56" s="390">
        <v>19</v>
      </c>
      <c r="M56" s="390">
        <v>22</v>
      </c>
      <c r="N56" s="390">
        <v>24</v>
      </c>
      <c r="O56" s="329">
        <v>-0.13636363636363599</v>
      </c>
      <c r="P56" s="390">
        <v>6557</v>
      </c>
      <c r="Q56" s="390">
        <v>19210</v>
      </c>
      <c r="R56" s="390">
        <v>27</v>
      </c>
      <c r="S56" s="399">
        <v>1226</v>
      </c>
    </row>
    <row r="57" spans="1:19" ht="24.95" customHeight="1" x14ac:dyDescent="0.2">
      <c r="A57" s="212" t="s">
        <v>1058</v>
      </c>
      <c r="B57" s="226" t="s">
        <v>1413</v>
      </c>
      <c r="C57" s="225" t="s">
        <v>430</v>
      </c>
      <c r="D57" s="419">
        <v>23</v>
      </c>
      <c r="E57" s="423" t="s">
        <v>16284</v>
      </c>
      <c r="F57" s="224" t="s">
        <v>249</v>
      </c>
      <c r="G57" s="211" t="s">
        <v>447</v>
      </c>
      <c r="H57" s="390">
        <v>26791</v>
      </c>
      <c r="I57" s="390">
        <v>19850</v>
      </c>
      <c r="J57" s="390">
        <v>19518</v>
      </c>
      <c r="K57" s="329">
        <v>0.349672544080605</v>
      </c>
      <c r="L57" s="390">
        <v>113</v>
      </c>
      <c r="M57" s="390">
        <v>122</v>
      </c>
      <c r="N57" s="390">
        <v>141</v>
      </c>
      <c r="O57" s="329">
        <v>-7.3770491803278701E-2</v>
      </c>
      <c r="P57" s="390">
        <v>4264</v>
      </c>
      <c r="Q57" s="390">
        <v>21199</v>
      </c>
      <c r="R57" s="390">
        <v>13</v>
      </c>
      <c r="S57" s="399">
        <v>1315</v>
      </c>
    </row>
    <row r="58" spans="1:19" ht="24.95" customHeight="1" x14ac:dyDescent="0.2">
      <c r="A58" s="212" t="s">
        <v>491</v>
      </c>
      <c r="B58" s="226" t="s">
        <v>1225</v>
      </c>
      <c r="C58" s="225" t="s">
        <v>393</v>
      </c>
      <c r="D58" s="419">
        <v>22</v>
      </c>
      <c r="E58" s="423" t="s">
        <v>16229</v>
      </c>
      <c r="F58" s="224" t="s">
        <v>487</v>
      </c>
      <c r="G58" s="211" t="s">
        <v>447</v>
      </c>
      <c r="H58" s="390">
        <v>26633</v>
      </c>
      <c r="I58" s="390">
        <v>25195</v>
      </c>
      <c r="J58" s="390">
        <v>26930</v>
      </c>
      <c r="K58" s="329">
        <v>5.70748164318318E-2</v>
      </c>
      <c r="L58" s="390">
        <v>2021</v>
      </c>
      <c r="M58" s="390">
        <v>1707</v>
      </c>
      <c r="N58" s="390">
        <v>1761</v>
      </c>
      <c r="O58" s="329">
        <v>0.18394844756883399</v>
      </c>
      <c r="P58" s="390">
        <v>1213</v>
      </c>
      <c r="Q58" s="390">
        <v>16147</v>
      </c>
      <c r="R58" s="390">
        <v>0</v>
      </c>
      <c r="S58" s="399">
        <v>9273</v>
      </c>
    </row>
    <row r="59" spans="1:19" ht="24.95" customHeight="1" x14ac:dyDescent="0.2">
      <c r="A59" s="212" t="s">
        <v>539</v>
      </c>
      <c r="B59" s="226" t="s">
        <v>1280</v>
      </c>
      <c r="C59" s="225" t="s">
        <v>16261</v>
      </c>
      <c r="D59" s="419">
        <v>8</v>
      </c>
      <c r="E59" s="424" t="s">
        <v>16262</v>
      </c>
      <c r="F59" s="224" t="s">
        <v>253</v>
      </c>
      <c r="G59" s="211" t="s">
        <v>447</v>
      </c>
      <c r="H59" s="390">
        <v>26558</v>
      </c>
      <c r="I59" s="390">
        <v>22803</v>
      </c>
      <c r="J59" s="390">
        <v>24159</v>
      </c>
      <c r="K59" s="329">
        <v>0.16467131517782699</v>
      </c>
      <c r="L59" s="390">
        <v>4</v>
      </c>
      <c r="M59" s="390">
        <v>6</v>
      </c>
      <c r="N59" s="390">
        <v>5</v>
      </c>
      <c r="O59" s="329">
        <v>-0.33333333333333298</v>
      </c>
      <c r="P59" s="390">
        <v>5601</v>
      </c>
      <c r="Q59" s="390">
        <v>19950</v>
      </c>
      <c r="R59" s="390">
        <v>0</v>
      </c>
      <c r="S59" s="399">
        <v>1007</v>
      </c>
    </row>
    <row r="60" spans="1:19" ht="24.95" customHeight="1" x14ac:dyDescent="0.2">
      <c r="A60" s="212" t="s">
        <v>465</v>
      </c>
      <c r="B60" s="226" t="s">
        <v>1413</v>
      </c>
      <c r="C60" s="225" t="s">
        <v>439</v>
      </c>
      <c r="D60" s="419">
        <v>14</v>
      </c>
      <c r="E60" s="423" t="s">
        <v>16221</v>
      </c>
      <c r="F60" s="224" t="s">
        <v>17081</v>
      </c>
      <c r="G60" s="211" t="s">
        <v>447</v>
      </c>
      <c r="H60" s="390">
        <v>25790</v>
      </c>
      <c r="I60" s="390">
        <v>21393</v>
      </c>
      <c r="J60" s="390">
        <v>22614</v>
      </c>
      <c r="K60" s="329">
        <v>0.20553452063759201</v>
      </c>
      <c r="L60" s="390">
        <v>6280</v>
      </c>
      <c r="M60" s="390">
        <v>5523</v>
      </c>
      <c r="N60" s="390">
        <v>6465</v>
      </c>
      <c r="O60" s="329">
        <v>0.13706319029512901</v>
      </c>
      <c r="P60" s="390">
        <v>5827</v>
      </c>
      <c r="Q60" s="390">
        <v>18114</v>
      </c>
      <c r="R60" s="390">
        <v>0</v>
      </c>
      <c r="S60" s="399">
        <v>1849</v>
      </c>
    </row>
    <row r="61" spans="1:19" ht="24.95" customHeight="1" x14ac:dyDescent="0.2">
      <c r="A61" s="212" t="s">
        <v>523</v>
      </c>
      <c r="B61" s="226" t="s">
        <v>1152</v>
      </c>
      <c r="C61" s="225" t="s">
        <v>524</v>
      </c>
      <c r="D61" s="419">
        <v>29</v>
      </c>
      <c r="E61" s="424" t="s">
        <v>15068</v>
      </c>
      <c r="F61" s="224" t="s">
        <v>250</v>
      </c>
      <c r="G61" s="211" t="s">
        <v>447</v>
      </c>
      <c r="H61" s="390">
        <v>25548</v>
      </c>
      <c r="I61" s="390">
        <v>21326</v>
      </c>
      <c r="J61" s="390">
        <v>19638</v>
      </c>
      <c r="K61" s="329">
        <v>0.19797430366688601</v>
      </c>
      <c r="L61" s="390">
        <v>119</v>
      </c>
      <c r="M61" s="390">
        <v>35</v>
      </c>
      <c r="N61" s="390">
        <v>19</v>
      </c>
      <c r="O61" s="329">
        <v>2.4</v>
      </c>
      <c r="P61" s="390">
        <v>4799</v>
      </c>
      <c r="Q61" s="390">
        <v>20416</v>
      </c>
      <c r="R61" s="390">
        <v>44</v>
      </c>
      <c r="S61" s="399">
        <v>289</v>
      </c>
    </row>
    <row r="62" spans="1:19" ht="24.95" customHeight="1" x14ac:dyDescent="0.2">
      <c r="A62" s="212" t="s">
        <v>690</v>
      </c>
      <c r="B62" s="226" t="s">
        <v>2147</v>
      </c>
      <c r="C62" s="225" t="s">
        <v>389</v>
      </c>
      <c r="D62" s="419">
        <v>9</v>
      </c>
      <c r="E62" s="423" t="s">
        <v>17058</v>
      </c>
      <c r="F62" s="224" t="s">
        <v>258</v>
      </c>
      <c r="G62" s="211" t="s">
        <v>447</v>
      </c>
      <c r="H62" s="390">
        <v>24162</v>
      </c>
      <c r="I62" s="390">
        <v>21386</v>
      </c>
      <c r="J62" s="390">
        <v>22464</v>
      </c>
      <c r="K62" s="329">
        <v>0.12980454502945801</v>
      </c>
      <c r="L62" s="390">
        <v>1846</v>
      </c>
      <c r="M62" s="390">
        <v>1669</v>
      </c>
      <c r="N62" s="390">
        <v>1788</v>
      </c>
      <c r="O62" s="329">
        <v>0.106051527860995</v>
      </c>
      <c r="P62" s="390">
        <v>2371</v>
      </c>
      <c r="Q62" s="390">
        <v>9766</v>
      </c>
      <c r="R62" s="390">
        <v>0</v>
      </c>
      <c r="S62" s="399">
        <v>12025</v>
      </c>
    </row>
    <row r="63" spans="1:19" ht="24.95" customHeight="1" x14ac:dyDescent="0.2">
      <c r="A63" s="212" t="s">
        <v>485</v>
      </c>
      <c r="B63" s="226" t="s">
        <v>5088</v>
      </c>
      <c r="C63" s="225" t="s">
        <v>423</v>
      </c>
      <c r="D63" s="419">
        <v>48</v>
      </c>
      <c r="E63" s="423" t="s">
        <v>17042</v>
      </c>
      <c r="F63" s="224" t="s">
        <v>371</v>
      </c>
      <c r="G63" s="211" t="s">
        <v>447</v>
      </c>
      <c r="H63" s="390">
        <v>24053</v>
      </c>
      <c r="I63" s="390">
        <v>24686</v>
      </c>
      <c r="J63" s="390">
        <v>25124</v>
      </c>
      <c r="K63" s="329">
        <v>-2.56420643279591E-2</v>
      </c>
      <c r="L63" s="390">
        <v>23</v>
      </c>
      <c r="M63" s="390">
        <v>8</v>
      </c>
      <c r="N63" s="390">
        <v>6</v>
      </c>
      <c r="O63" s="329">
        <v>1.875</v>
      </c>
      <c r="P63" s="390">
        <v>5333</v>
      </c>
      <c r="Q63" s="390">
        <v>17263</v>
      </c>
      <c r="R63" s="390">
        <v>61</v>
      </c>
      <c r="S63" s="399">
        <v>1396</v>
      </c>
    </row>
    <row r="64" spans="1:19" ht="24.95" customHeight="1" x14ac:dyDescent="0.2">
      <c r="A64" s="212" t="s">
        <v>496</v>
      </c>
      <c r="B64" s="226" t="s">
        <v>1413</v>
      </c>
      <c r="C64" s="225" t="s">
        <v>426</v>
      </c>
      <c r="D64" s="419">
        <v>39</v>
      </c>
      <c r="E64" s="423" t="s">
        <v>16244</v>
      </c>
      <c r="F64" s="224" t="s">
        <v>15836</v>
      </c>
      <c r="G64" s="211" t="s">
        <v>447</v>
      </c>
      <c r="H64" s="390">
        <v>24023</v>
      </c>
      <c r="I64" s="390">
        <v>19789</v>
      </c>
      <c r="J64" s="390">
        <v>22569</v>
      </c>
      <c r="K64" s="329">
        <v>0.21395724897670401</v>
      </c>
      <c r="L64" s="390">
        <v>57</v>
      </c>
      <c r="M64" s="390">
        <v>21</v>
      </c>
      <c r="N64" s="390">
        <v>33</v>
      </c>
      <c r="O64" s="329">
        <v>1.71428571428571</v>
      </c>
      <c r="P64" s="390">
        <v>9109</v>
      </c>
      <c r="Q64" s="390">
        <v>14327</v>
      </c>
      <c r="R64" s="390">
        <v>9</v>
      </c>
      <c r="S64" s="399">
        <v>578</v>
      </c>
    </row>
    <row r="65" spans="1:19" ht="24.95" customHeight="1" x14ac:dyDescent="0.2">
      <c r="A65" s="212" t="s">
        <v>529</v>
      </c>
      <c r="B65" s="226" t="s">
        <v>1255</v>
      </c>
      <c r="C65" s="225" t="s">
        <v>530</v>
      </c>
      <c r="D65" s="419">
        <v>15</v>
      </c>
      <c r="E65" s="423" t="s">
        <v>15065</v>
      </c>
      <c r="F65" s="224" t="s">
        <v>253</v>
      </c>
      <c r="G65" s="211" t="s">
        <v>447</v>
      </c>
      <c r="H65" s="390">
        <v>23834</v>
      </c>
      <c r="I65" s="390">
        <v>19173</v>
      </c>
      <c r="J65" s="390">
        <v>20247</v>
      </c>
      <c r="K65" s="329">
        <v>0.24310227924685801</v>
      </c>
      <c r="L65" s="390">
        <v>990</v>
      </c>
      <c r="M65" s="390">
        <v>903</v>
      </c>
      <c r="N65" s="390">
        <v>1041</v>
      </c>
      <c r="O65" s="329">
        <v>9.6345514950166203E-2</v>
      </c>
      <c r="P65" s="390">
        <v>6601</v>
      </c>
      <c r="Q65" s="390">
        <v>15429</v>
      </c>
      <c r="R65" s="390">
        <v>7</v>
      </c>
      <c r="S65" s="399">
        <v>1797</v>
      </c>
    </row>
    <row r="66" spans="1:19" ht="24.95" customHeight="1" x14ac:dyDescent="0.2">
      <c r="A66" s="212" t="s">
        <v>509</v>
      </c>
      <c r="B66" s="226" t="s">
        <v>1152</v>
      </c>
      <c r="C66" s="225" t="s">
        <v>510</v>
      </c>
      <c r="D66" s="419">
        <v>7</v>
      </c>
      <c r="E66" s="423" t="s">
        <v>16241</v>
      </c>
      <c r="F66" s="224" t="s">
        <v>15841</v>
      </c>
      <c r="G66" s="211" t="s">
        <v>447</v>
      </c>
      <c r="H66" s="390">
        <v>23348</v>
      </c>
      <c r="I66" s="390">
        <v>19219</v>
      </c>
      <c r="J66" s="390">
        <v>20642</v>
      </c>
      <c r="K66" s="329">
        <v>0.21483948176283901</v>
      </c>
      <c r="L66" s="390">
        <v>2318</v>
      </c>
      <c r="M66" s="390">
        <v>7423</v>
      </c>
      <c r="N66" s="390">
        <v>1858</v>
      </c>
      <c r="O66" s="329">
        <v>-0.68772733396201002</v>
      </c>
      <c r="P66" s="390">
        <v>6338</v>
      </c>
      <c r="Q66" s="390">
        <v>7331</v>
      </c>
      <c r="R66" s="390">
        <v>3</v>
      </c>
      <c r="S66" s="399">
        <v>9676</v>
      </c>
    </row>
    <row r="67" spans="1:19" ht="24.95" customHeight="1" x14ac:dyDescent="0.2">
      <c r="A67" s="212" t="s">
        <v>683</v>
      </c>
      <c r="B67" s="226" t="s">
        <v>1280</v>
      </c>
      <c r="C67" s="225" t="s">
        <v>16235</v>
      </c>
      <c r="D67" s="419">
        <v>12</v>
      </c>
      <c r="E67" s="424" t="s">
        <v>16236</v>
      </c>
      <c r="F67" s="224" t="s">
        <v>15854</v>
      </c>
      <c r="G67" s="211" t="s">
        <v>447</v>
      </c>
      <c r="H67" s="390">
        <v>22330</v>
      </c>
      <c r="I67" s="390">
        <v>19663</v>
      </c>
      <c r="J67" s="390">
        <v>19531</v>
      </c>
      <c r="K67" s="329">
        <v>0.13563545745816999</v>
      </c>
      <c r="L67" s="390">
        <v>59</v>
      </c>
      <c r="M67" s="390">
        <v>113</v>
      </c>
      <c r="N67" s="390">
        <v>50</v>
      </c>
      <c r="O67" s="329">
        <v>-0.47787610619469001</v>
      </c>
      <c r="P67" s="390">
        <v>3921</v>
      </c>
      <c r="Q67" s="390">
        <v>16900</v>
      </c>
      <c r="R67" s="390">
        <v>18</v>
      </c>
      <c r="S67" s="399">
        <v>1491</v>
      </c>
    </row>
    <row r="68" spans="1:19" ht="24.95" customHeight="1" x14ac:dyDescent="0.2">
      <c r="A68" s="212" t="s">
        <v>1027</v>
      </c>
      <c r="B68" s="226"/>
      <c r="C68" s="225" t="s">
        <v>1028</v>
      </c>
      <c r="D68" s="419">
        <v>13</v>
      </c>
      <c r="E68" s="423" t="s">
        <v>1028</v>
      </c>
      <c r="F68" s="224" t="s">
        <v>251</v>
      </c>
      <c r="G68" s="211" t="s">
        <v>447</v>
      </c>
      <c r="H68" s="390">
        <v>22047</v>
      </c>
      <c r="I68" s="390">
        <v>19066</v>
      </c>
      <c r="J68" s="390">
        <v>20025</v>
      </c>
      <c r="K68" s="329">
        <v>0.156351620686038</v>
      </c>
      <c r="L68" s="390">
        <v>0</v>
      </c>
      <c r="M68" s="390">
        <v>1</v>
      </c>
      <c r="N68" s="390">
        <v>2</v>
      </c>
      <c r="O68" s="329">
        <v>-1</v>
      </c>
      <c r="P68" s="390">
        <v>4128</v>
      </c>
      <c r="Q68" s="390">
        <v>17486</v>
      </c>
      <c r="R68" s="390">
        <v>0</v>
      </c>
      <c r="S68" s="399">
        <v>433</v>
      </c>
    </row>
    <row r="69" spans="1:19" ht="24.95" customHeight="1" x14ac:dyDescent="0.2">
      <c r="A69" s="212" t="s">
        <v>542</v>
      </c>
      <c r="B69" s="226" t="s">
        <v>1255</v>
      </c>
      <c r="C69" s="225" t="s">
        <v>543</v>
      </c>
      <c r="D69" s="419">
        <v>22</v>
      </c>
      <c r="E69" s="423" t="s">
        <v>15069</v>
      </c>
      <c r="F69" s="224" t="s">
        <v>253</v>
      </c>
      <c r="G69" s="211" t="s">
        <v>447</v>
      </c>
      <c r="H69" s="390">
        <v>22037</v>
      </c>
      <c r="I69" s="390">
        <v>18821</v>
      </c>
      <c r="J69" s="390">
        <v>19660</v>
      </c>
      <c r="K69" s="329">
        <v>0.17087296105414199</v>
      </c>
      <c r="L69" s="390">
        <v>121</v>
      </c>
      <c r="M69" s="390">
        <v>121</v>
      </c>
      <c r="N69" s="390">
        <v>166</v>
      </c>
      <c r="O69" s="329">
        <v>0</v>
      </c>
      <c r="P69" s="390">
        <v>943</v>
      </c>
      <c r="Q69" s="390">
        <v>9855</v>
      </c>
      <c r="R69" s="390">
        <v>0</v>
      </c>
      <c r="S69" s="399">
        <v>11239</v>
      </c>
    </row>
    <row r="70" spans="1:19" ht="24.95" customHeight="1" x14ac:dyDescent="0.2">
      <c r="A70" s="212" t="s">
        <v>852</v>
      </c>
      <c r="B70" s="226"/>
      <c r="C70" s="225" t="s">
        <v>853</v>
      </c>
      <c r="D70" s="419">
        <v>28</v>
      </c>
      <c r="E70" s="423" t="s">
        <v>14984</v>
      </c>
      <c r="F70" s="224" t="s">
        <v>254</v>
      </c>
      <c r="G70" s="211" t="s">
        <v>17679</v>
      </c>
      <c r="H70" s="390">
        <v>21951</v>
      </c>
      <c r="I70" s="390">
        <v>17628</v>
      </c>
      <c r="J70" s="390">
        <v>16731</v>
      </c>
      <c r="K70" s="329">
        <v>0.24523485364193301</v>
      </c>
      <c r="L70" s="390">
        <v>8</v>
      </c>
      <c r="M70" s="390">
        <v>17</v>
      </c>
      <c r="N70" s="390">
        <v>6</v>
      </c>
      <c r="O70" s="329">
        <v>-0.52941176470588203</v>
      </c>
      <c r="P70" s="390">
        <v>4700</v>
      </c>
      <c r="Q70" s="390">
        <v>16608</v>
      </c>
      <c r="R70" s="390">
        <v>4</v>
      </c>
      <c r="S70" s="399">
        <v>639</v>
      </c>
    </row>
    <row r="71" spans="1:19" ht="24.95" customHeight="1" x14ac:dyDescent="0.2">
      <c r="A71" s="212" t="s">
        <v>643</v>
      </c>
      <c r="B71" s="226" t="s">
        <v>1152</v>
      </c>
      <c r="C71" s="225" t="s">
        <v>644</v>
      </c>
      <c r="D71" s="419">
        <v>11</v>
      </c>
      <c r="E71" s="423" t="s">
        <v>15029</v>
      </c>
      <c r="F71" s="224" t="s">
        <v>15839</v>
      </c>
      <c r="G71" s="211" t="s">
        <v>447</v>
      </c>
      <c r="H71" s="390">
        <v>21805</v>
      </c>
      <c r="I71" s="390">
        <v>18422</v>
      </c>
      <c r="J71" s="390">
        <v>19185</v>
      </c>
      <c r="K71" s="329">
        <v>0.18363912713060501</v>
      </c>
      <c r="L71" s="390">
        <v>895</v>
      </c>
      <c r="M71" s="390">
        <v>735</v>
      </c>
      <c r="N71" s="390">
        <v>835</v>
      </c>
      <c r="O71" s="329">
        <v>0.21768707482993199</v>
      </c>
      <c r="P71" s="390">
        <v>971</v>
      </c>
      <c r="Q71" s="390">
        <v>5597</v>
      </c>
      <c r="R71" s="390">
        <v>0</v>
      </c>
      <c r="S71" s="399">
        <v>15237</v>
      </c>
    </row>
    <row r="72" spans="1:19" ht="24.95" customHeight="1" x14ac:dyDescent="0.2">
      <c r="A72" s="212" t="s">
        <v>535</v>
      </c>
      <c r="B72" s="226"/>
      <c r="C72" s="225" t="s">
        <v>536</v>
      </c>
      <c r="D72" s="419">
        <v>10</v>
      </c>
      <c r="E72" s="423" t="s">
        <v>15064</v>
      </c>
      <c r="F72" s="224" t="s">
        <v>250</v>
      </c>
      <c r="G72" s="211" t="s">
        <v>447</v>
      </c>
      <c r="H72" s="390">
        <v>20970</v>
      </c>
      <c r="I72" s="390">
        <v>17583</v>
      </c>
      <c r="J72" s="390">
        <v>17632</v>
      </c>
      <c r="K72" s="329">
        <v>0.19262924415628699</v>
      </c>
      <c r="L72" s="390">
        <v>1853</v>
      </c>
      <c r="M72" s="390">
        <v>1638</v>
      </c>
      <c r="N72" s="390">
        <v>2481</v>
      </c>
      <c r="O72" s="329">
        <v>0.13125763125763101</v>
      </c>
      <c r="P72" s="390">
        <v>3226</v>
      </c>
      <c r="Q72" s="390">
        <v>5668</v>
      </c>
      <c r="R72" s="390">
        <v>0</v>
      </c>
      <c r="S72" s="399">
        <v>12076</v>
      </c>
    </row>
    <row r="73" spans="1:19" ht="24.95" customHeight="1" x14ac:dyDescent="0.2">
      <c r="A73" s="212" t="s">
        <v>597</v>
      </c>
      <c r="B73" s="226"/>
      <c r="C73" s="225" t="s">
        <v>598</v>
      </c>
      <c r="D73" s="419">
        <v>6</v>
      </c>
      <c r="E73" s="423" t="s">
        <v>15056</v>
      </c>
      <c r="F73" s="224" t="s">
        <v>372</v>
      </c>
      <c r="G73" s="211" t="s">
        <v>447</v>
      </c>
      <c r="H73" s="390">
        <v>20860</v>
      </c>
      <c r="I73" s="390">
        <v>18336</v>
      </c>
      <c r="J73" s="390">
        <v>18774</v>
      </c>
      <c r="K73" s="329">
        <v>0.13765270506108199</v>
      </c>
      <c r="L73" s="390">
        <v>1664</v>
      </c>
      <c r="M73" s="390">
        <v>1708</v>
      </c>
      <c r="N73" s="390">
        <v>1799</v>
      </c>
      <c r="O73" s="329">
        <v>-2.5761124121779898E-2</v>
      </c>
      <c r="P73" s="390">
        <v>4420</v>
      </c>
      <c r="Q73" s="390">
        <v>4501</v>
      </c>
      <c r="R73" s="390">
        <v>0</v>
      </c>
      <c r="S73" s="399">
        <v>11939</v>
      </c>
    </row>
    <row r="74" spans="1:19" ht="24.95" customHeight="1" x14ac:dyDescent="0.2">
      <c r="A74" s="212" t="s">
        <v>1049</v>
      </c>
      <c r="B74" s="226"/>
      <c r="C74" s="225" t="s">
        <v>1050</v>
      </c>
      <c r="D74" s="419">
        <v>9</v>
      </c>
      <c r="E74" s="423" t="s">
        <v>14937</v>
      </c>
      <c r="F74" s="224" t="s">
        <v>15854</v>
      </c>
      <c r="G74" s="211" t="s">
        <v>447</v>
      </c>
      <c r="H74" s="390">
        <v>20519</v>
      </c>
      <c r="I74" s="390">
        <v>17548</v>
      </c>
      <c r="J74" s="390">
        <v>18521</v>
      </c>
      <c r="K74" s="329">
        <v>0.16930704353772499</v>
      </c>
      <c r="L74" s="390">
        <v>58</v>
      </c>
      <c r="M74" s="390">
        <v>19</v>
      </c>
      <c r="N74" s="390">
        <v>26</v>
      </c>
      <c r="O74" s="329">
        <v>2.0526315789473699</v>
      </c>
      <c r="P74" s="390">
        <v>8284</v>
      </c>
      <c r="Q74" s="390">
        <v>11572</v>
      </c>
      <c r="R74" s="390">
        <v>4</v>
      </c>
      <c r="S74" s="399">
        <v>659</v>
      </c>
    </row>
    <row r="75" spans="1:19" ht="24.95" customHeight="1" x14ac:dyDescent="0.2">
      <c r="A75" s="212" t="s">
        <v>503</v>
      </c>
      <c r="B75" s="226" t="s">
        <v>1225</v>
      </c>
      <c r="C75" s="225" t="s">
        <v>504</v>
      </c>
      <c r="D75" s="419">
        <v>13</v>
      </c>
      <c r="E75" s="423" t="s">
        <v>17044</v>
      </c>
      <c r="F75" s="224" t="s">
        <v>249</v>
      </c>
      <c r="G75" s="211" t="s">
        <v>447</v>
      </c>
      <c r="H75" s="390">
        <v>20233</v>
      </c>
      <c r="I75" s="390">
        <v>19536</v>
      </c>
      <c r="J75" s="390">
        <v>19958</v>
      </c>
      <c r="K75" s="329">
        <v>3.5677723177723199E-2</v>
      </c>
      <c r="L75" s="390">
        <v>2965</v>
      </c>
      <c r="M75" s="390">
        <v>2589</v>
      </c>
      <c r="N75" s="390">
        <v>2941</v>
      </c>
      <c r="O75" s="329">
        <v>0.14522981846272701</v>
      </c>
      <c r="P75" s="390">
        <v>1720</v>
      </c>
      <c r="Q75" s="390">
        <v>7354</v>
      </c>
      <c r="R75" s="390">
        <v>0</v>
      </c>
      <c r="S75" s="399">
        <v>11159</v>
      </c>
    </row>
    <row r="76" spans="1:19" ht="24.95" customHeight="1" x14ac:dyDescent="0.2">
      <c r="A76" s="212" t="s">
        <v>502</v>
      </c>
      <c r="B76" s="226"/>
      <c r="C76" s="225" t="s">
        <v>16233</v>
      </c>
      <c r="D76" s="419">
        <v>41</v>
      </c>
      <c r="E76" s="423" t="s">
        <v>16234</v>
      </c>
      <c r="F76" s="224" t="s">
        <v>371</v>
      </c>
      <c r="G76" s="211" t="s">
        <v>447</v>
      </c>
      <c r="H76" s="390">
        <v>20137</v>
      </c>
      <c r="I76" s="390">
        <v>17244</v>
      </c>
      <c r="J76" s="390">
        <v>17068</v>
      </c>
      <c r="K76" s="329">
        <v>0.167768499188123</v>
      </c>
      <c r="L76" s="390">
        <v>3</v>
      </c>
      <c r="M76" s="390">
        <v>11</v>
      </c>
      <c r="N76" s="390">
        <v>4</v>
      </c>
      <c r="O76" s="329">
        <v>-0.72727272727272696</v>
      </c>
      <c r="P76" s="390">
        <v>3692</v>
      </c>
      <c r="Q76" s="390">
        <v>14321</v>
      </c>
      <c r="R76" s="390">
        <v>6</v>
      </c>
      <c r="S76" s="399">
        <v>2118</v>
      </c>
    </row>
    <row r="77" spans="1:19" ht="24.95" customHeight="1" x14ac:dyDescent="0.2">
      <c r="A77" s="212" t="s">
        <v>544</v>
      </c>
      <c r="B77" s="226"/>
      <c r="C77" s="225" t="s">
        <v>408</v>
      </c>
      <c r="D77" s="419">
        <v>14</v>
      </c>
      <c r="E77" s="423" t="s">
        <v>16255</v>
      </c>
      <c r="F77" s="224" t="s">
        <v>262</v>
      </c>
      <c r="G77" s="211" t="s">
        <v>447</v>
      </c>
      <c r="H77" s="390">
        <v>19935</v>
      </c>
      <c r="I77" s="390">
        <v>17746</v>
      </c>
      <c r="J77" s="390">
        <v>19137</v>
      </c>
      <c r="K77" s="329">
        <v>0.123351741237462</v>
      </c>
      <c r="L77" s="390">
        <v>286</v>
      </c>
      <c r="M77" s="390">
        <v>215</v>
      </c>
      <c r="N77" s="390">
        <v>240</v>
      </c>
      <c r="O77" s="329">
        <v>0.330232558139535</v>
      </c>
      <c r="P77" s="390">
        <v>1171</v>
      </c>
      <c r="Q77" s="390">
        <v>7585</v>
      </c>
      <c r="R77" s="390">
        <v>25</v>
      </c>
      <c r="S77" s="399">
        <v>11154</v>
      </c>
    </row>
    <row r="78" spans="1:19" ht="24.95" customHeight="1" x14ac:dyDescent="0.2">
      <c r="A78" s="212" t="s">
        <v>574</v>
      </c>
      <c r="B78" s="226" t="s">
        <v>1280</v>
      </c>
      <c r="C78" s="225" t="s">
        <v>432</v>
      </c>
      <c r="D78" s="419">
        <v>56</v>
      </c>
      <c r="E78" s="423" t="s">
        <v>16258</v>
      </c>
      <c r="F78" s="224" t="s">
        <v>14947</v>
      </c>
      <c r="G78" s="211" t="s">
        <v>447</v>
      </c>
      <c r="H78" s="390">
        <v>19909</v>
      </c>
      <c r="I78" s="390">
        <v>16128</v>
      </c>
      <c r="J78" s="390">
        <v>16234</v>
      </c>
      <c r="K78" s="329">
        <v>0.23443700396825401</v>
      </c>
      <c r="L78" s="390">
        <v>77</v>
      </c>
      <c r="M78" s="390">
        <v>63</v>
      </c>
      <c r="N78" s="390">
        <v>70</v>
      </c>
      <c r="O78" s="329">
        <v>0.22222222222222199</v>
      </c>
      <c r="P78" s="390">
        <v>3764</v>
      </c>
      <c r="Q78" s="390">
        <v>14829</v>
      </c>
      <c r="R78" s="390">
        <v>23</v>
      </c>
      <c r="S78" s="399">
        <v>1293</v>
      </c>
    </row>
    <row r="79" spans="1:19" ht="24.95" customHeight="1" x14ac:dyDescent="0.2">
      <c r="A79" s="212" t="s">
        <v>507</v>
      </c>
      <c r="B79" s="226"/>
      <c r="C79" s="225" t="s">
        <v>508</v>
      </c>
      <c r="D79" s="419">
        <v>10</v>
      </c>
      <c r="E79" s="423" t="s">
        <v>15070</v>
      </c>
      <c r="F79" s="224" t="s">
        <v>372</v>
      </c>
      <c r="G79" s="211" t="s">
        <v>447</v>
      </c>
      <c r="H79" s="390">
        <v>19780</v>
      </c>
      <c r="I79" s="390">
        <v>17633</v>
      </c>
      <c r="J79" s="390">
        <v>19315</v>
      </c>
      <c r="K79" s="329">
        <v>0.121760335734135</v>
      </c>
      <c r="L79" s="390">
        <v>3067</v>
      </c>
      <c r="M79" s="390">
        <v>2827</v>
      </c>
      <c r="N79" s="390">
        <v>2132</v>
      </c>
      <c r="O79" s="329">
        <v>8.4895649097983805E-2</v>
      </c>
      <c r="P79" s="390">
        <v>9906</v>
      </c>
      <c r="Q79" s="390">
        <v>8001</v>
      </c>
      <c r="R79" s="390">
        <v>58</v>
      </c>
      <c r="S79" s="399">
        <v>1815</v>
      </c>
    </row>
    <row r="80" spans="1:19" ht="24.95" customHeight="1" x14ac:dyDescent="0.2">
      <c r="A80" s="212" t="s">
        <v>734</v>
      </c>
      <c r="B80" s="226" t="s">
        <v>1152</v>
      </c>
      <c r="C80" s="225" t="s">
        <v>16286</v>
      </c>
      <c r="D80" s="419">
        <v>12</v>
      </c>
      <c r="E80" s="423" t="s">
        <v>17062</v>
      </c>
      <c r="F80" s="224" t="s">
        <v>252</v>
      </c>
      <c r="G80" s="211" t="s">
        <v>447</v>
      </c>
      <c r="H80" s="390">
        <v>19613</v>
      </c>
      <c r="I80" s="390">
        <v>16396</v>
      </c>
      <c r="J80" s="390">
        <v>18112</v>
      </c>
      <c r="K80" s="329">
        <v>0.19620639180287899</v>
      </c>
      <c r="L80" s="390">
        <v>8</v>
      </c>
      <c r="M80" s="390">
        <v>4</v>
      </c>
      <c r="N80" s="390">
        <v>5</v>
      </c>
      <c r="O80" s="329">
        <v>1</v>
      </c>
      <c r="P80" s="390">
        <v>9210</v>
      </c>
      <c r="Q80" s="390">
        <v>9539</v>
      </c>
      <c r="R80" s="390">
        <v>0</v>
      </c>
      <c r="S80" s="399">
        <v>864</v>
      </c>
    </row>
    <row r="81" spans="1:19" ht="24.95" customHeight="1" x14ac:dyDescent="0.2">
      <c r="A81" s="212" t="s">
        <v>640</v>
      </c>
      <c r="B81" s="226" t="s">
        <v>2147</v>
      </c>
      <c r="C81" s="225" t="s">
        <v>398</v>
      </c>
      <c r="D81" s="419">
        <v>13</v>
      </c>
      <c r="E81" s="423" t="s">
        <v>15053</v>
      </c>
      <c r="F81" s="224" t="s">
        <v>258</v>
      </c>
      <c r="G81" s="211" t="s">
        <v>447</v>
      </c>
      <c r="H81" s="390">
        <v>19544</v>
      </c>
      <c r="I81" s="390">
        <v>17418</v>
      </c>
      <c r="J81" s="390">
        <v>17949</v>
      </c>
      <c r="K81" s="329">
        <v>0.12205764152026601</v>
      </c>
      <c r="L81" s="390">
        <v>6213</v>
      </c>
      <c r="M81" s="390">
        <v>5302</v>
      </c>
      <c r="N81" s="390">
        <v>5607</v>
      </c>
      <c r="O81" s="329">
        <v>0.17182195397962999</v>
      </c>
      <c r="P81" s="390">
        <v>7193</v>
      </c>
      <c r="Q81" s="390">
        <v>10874</v>
      </c>
      <c r="R81" s="390">
        <v>78</v>
      </c>
      <c r="S81" s="399">
        <v>1399</v>
      </c>
    </row>
    <row r="82" spans="1:19" ht="24.95" customHeight="1" x14ac:dyDescent="0.2">
      <c r="A82" s="212" t="s">
        <v>732</v>
      </c>
      <c r="B82" s="226"/>
      <c r="C82" s="225" t="s">
        <v>733</v>
      </c>
      <c r="D82" s="419">
        <v>6</v>
      </c>
      <c r="E82" s="423" t="s">
        <v>17059</v>
      </c>
      <c r="F82" s="224" t="s">
        <v>252</v>
      </c>
      <c r="G82" s="211" t="s">
        <v>447</v>
      </c>
      <c r="H82" s="390">
        <v>19522</v>
      </c>
      <c r="I82" s="390">
        <v>17138</v>
      </c>
      <c r="J82" s="390">
        <v>17872</v>
      </c>
      <c r="K82" s="329">
        <v>0.13910608005601599</v>
      </c>
      <c r="L82" s="390">
        <v>278</v>
      </c>
      <c r="M82" s="390">
        <v>254</v>
      </c>
      <c r="N82" s="390">
        <v>228</v>
      </c>
      <c r="O82" s="329">
        <v>9.4488188976377993E-2</v>
      </c>
      <c r="P82" s="390">
        <v>728</v>
      </c>
      <c r="Q82" s="390">
        <v>6379</v>
      </c>
      <c r="R82" s="390">
        <v>9</v>
      </c>
      <c r="S82" s="399">
        <v>12406</v>
      </c>
    </row>
    <row r="83" spans="1:19" ht="24.95" customHeight="1" x14ac:dyDescent="0.2">
      <c r="A83" s="212" t="s">
        <v>618</v>
      </c>
      <c r="B83" s="226"/>
      <c r="C83" s="225" t="s">
        <v>418</v>
      </c>
      <c r="D83" s="419">
        <v>5</v>
      </c>
      <c r="E83" s="423" t="s">
        <v>17055</v>
      </c>
      <c r="F83" s="224" t="s">
        <v>252</v>
      </c>
      <c r="G83" s="211" t="s">
        <v>447</v>
      </c>
      <c r="H83" s="390">
        <v>18982</v>
      </c>
      <c r="I83" s="390">
        <v>13735</v>
      </c>
      <c r="J83" s="390">
        <v>15298</v>
      </c>
      <c r="K83" s="329">
        <v>0.38201674554059001</v>
      </c>
      <c r="L83" s="390">
        <v>110</v>
      </c>
      <c r="M83" s="390">
        <v>81</v>
      </c>
      <c r="N83" s="390">
        <v>116</v>
      </c>
      <c r="O83" s="329">
        <v>0.358024691358025</v>
      </c>
      <c r="P83" s="390">
        <v>2733</v>
      </c>
      <c r="Q83" s="390">
        <v>10267</v>
      </c>
      <c r="R83" s="390">
        <v>3</v>
      </c>
      <c r="S83" s="399">
        <v>5979</v>
      </c>
    </row>
    <row r="84" spans="1:19" ht="24.95" customHeight="1" x14ac:dyDescent="0.2">
      <c r="A84" s="212" t="s">
        <v>695</v>
      </c>
      <c r="B84" s="226" t="s">
        <v>1413</v>
      </c>
      <c r="C84" s="225" t="s">
        <v>696</v>
      </c>
      <c r="D84" s="419">
        <v>20</v>
      </c>
      <c r="E84" s="423" t="s">
        <v>16276</v>
      </c>
      <c r="F84" s="224" t="s">
        <v>249</v>
      </c>
      <c r="G84" s="211" t="s">
        <v>447</v>
      </c>
      <c r="H84" s="390">
        <v>18906</v>
      </c>
      <c r="I84" s="390">
        <v>16323</v>
      </c>
      <c r="J84" s="390">
        <v>17799</v>
      </c>
      <c r="K84" s="329">
        <v>0.158242970042272</v>
      </c>
      <c r="L84" s="390">
        <v>2090</v>
      </c>
      <c r="M84" s="390">
        <v>1649</v>
      </c>
      <c r="N84" s="390">
        <v>2028</v>
      </c>
      <c r="O84" s="329">
        <v>0.267434808975136</v>
      </c>
      <c r="P84" s="390">
        <v>5238</v>
      </c>
      <c r="Q84" s="390">
        <v>12271</v>
      </c>
      <c r="R84" s="390">
        <v>0</v>
      </c>
      <c r="S84" s="399">
        <v>1397</v>
      </c>
    </row>
    <row r="85" spans="1:19" ht="24.95" customHeight="1" x14ac:dyDescent="0.2">
      <c r="A85" s="212" t="s">
        <v>608</v>
      </c>
      <c r="B85" s="226" t="s">
        <v>1170</v>
      </c>
      <c r="C85" s="225" t="s">
        <v>433</v>
      </c>
      <c r="D85" s="419">
        <v>6</v>
      </c>
      <c r="E85" s="423" t="s">
        <v>15483</v>
      </c>
      <c r="F85" s="224" t="s">
        <v>251</v>
      </c>
      <c r="G85" s="211" t="s">
        <v>447</v>
      </c>
      <c r="H85" s="390">
        <v>18747</v>
      </c>
      <c r="I85" s="390">
        <v>16293</v>
      </c>
      <c r="J85" s="390">
        <v>16560</v>
      </c>
      <c r="K85" s="329">
        <v>0.150616829313202</v>
      </c>
      <c r="L85" s="390">
        <v>2210</v>
      </c>
      <c r="M85" s="390">
        <v>1908</v>
      </c>
      <c r="N85" s="390">
        <v>2491</v>
      </c>
      <c r="O85" s="329">
        <v>0.15828092243186601</v>
      </c>
      <c r="P85" s="390">
        <v>1524</v>
      </c>
      <c r="Q85" s="390">
        <v>7309</v>
      </c>
      <c r="R85" s="390">
        <v>622</v>
      </c>
      <c r="S85" s="399">
        <v>9292</v>
      </c>
    </row>
    <row r="86" spans="1:19" ht="24.95" customHeight="1" x14ac:dyDescent="0.2">
      <c r="A86" s="212" t="s">
        <v>722</v>
      </c>
      <c r="B86" s="226"/>
      <c r="C86" s="225" t="s">
        <v>397</v>
      </c>
      <c r="D86" s="419">
        <v>13</v>
      </c>
      <c r="E86" s="424" t="s">
        <v>17031</v>
      </c>
      <c r="F86" s="224" t="s">
        <v>15839</v>
      </c>
      <c r="G86" s="211" t="s">
        <v>447</v>
      </c>
      <c r="H86" s="390">
        <v>18452</v>
      </c>
      <c r="I86" s="390">
        <v>15903</v>
      </c>
      <c r="J86" s="390">
        <v>17123</v>
      </c>
      <c r="K86" s="329">
        <v>0.16028422310255899</v>
      </c>
      <c r="L86" s="390">
        <v>206</v>
      </c>
      <c r="M86" s="390">
        <v>152</v>
      </c>
      <c r="N86" s="390">
        <v>165</v>
      </c>
      <c r="O86" s="329">
        <v>0.355263157894737</v>
      </c>
      <c r="P86" s="390">
        <v>3541</v>
      </c>
      <c r="Q86" s="390">
        <v>13966</v>
      </c>
      <c r="R86" s="390">
        <v>24</v>
      </c>
      <c r="S86" s="399">
        <v>921</v>
      </c>
    </row>
    <row r="87" spans="1:19" ht="24.95" customHeight="1" x14ac:dyDescent="0.2">
      <c r="A87" s="212" t="s">
        <v>738</v>
      </c>
      <c r="B87" s="226"/>
      <c r="C87" s="225" t="s">
        <v>739</v>
      </c>
      <c r="D87" s="419">
        <v>4</v>
      </c>
      <c r="E87" s="424" t="s">
        <v>15061</v>
      </c>
      <c r="F87" s="224" t="s">
        <v>252</v>
      </c>
      <c r="G87" s="211" t="s">
        <v>447</v>
      </c>
      <c r="H87" s="390">
        <v>17932</v>
      </c>
      <c r="I87" s="390">
        <v>15633</v>
      </c>
      <c r="J87" s="390">
        <v>16347</v>
      </c>
      <c r="K87" s="329">
        <v>0.14706070491908199</v>
      </c>
      <c r="L87" s="390">
        <v>963</v>
      </c>
      <c r="M87" s="390">
        <v>1250</v>
      </c>
      <c r="N87" s="390">
        <v>1625</v>
      </c>
      <c r="O87" s="329">
        <v>-0.2296</v>
      </c>
      <c r="P87" s="390">
        <v>5330</v>
      </c>
      <c r="Q87" s="390">
        <v>12329</v>
      </c>
      <c r="R87" s="390">
        <v>4</v>
      </c>
      <c r="S87" s="399">
        <v>269</v>
      </c>
    </row>
    <row r="88" spans="1:19" ht="24.95" customHeight="1" x14ac:dyDescent="0.2">
      <c r="A88" s="212" t="s">
        <v>636</v>
      </c>
      <c r="B88" s="226" t="s">
        <v>1170</v>
      </c>
      <c r="C88" s="225" t="s">
        <v>637</v>
      </c>
      <c r="D88" s="419">
        <v>11</v>
      </c>
      <c r="E88" s="423" t="s">
        <v>17057</v>
      </c>
      <c r="F88" s="224" t="s">
        <v>15849</v>
      </c>
      <c r="G88" s="211" t="s">
        <v>447</v>
      </c>
      <c r="H88" s="390">
        <v>17884</v>
      </c>
      <c r="I88" s="390">
        <v>16187</v>
      </c>
      <c r="J88" s="390">
        <v>17003</v>
      </c>
      <c r="K88" s="329">
        <v>0.104837215049113</v>
      </c>
      <c r="L88" s="390">
        <v>191</v>
      </c>
      <c r="M88" s="390">
        <v>202</v>
      </c>
      <c r="N88" s="390">
        <v>267</v>
      </c>
      <c r="O88" s="329">
        <v>-5.4455445544554497E-2</v>
      </c>
      <c r="P88" s="390">
        <v>649</v>
      </c>
      <c r="Q88" s="390">
        <v>1522</v>
      </c>
      <c r="R88" s="390">
        <v>0</v>
      </c>
      <c r="S88" s="399">
        <v>15713</v>
      </c>
    </row>
    <row r="89" spans="1:19" ht="24.95" customHeight="1" x14ac:dyDescent="0.2">
      <c r="A89" s="212" t="s">
        <v>821</v>
      </c>
      <c r="B89" s="226" t="s">
        <v>1280</v>
      </c>
      <c r="C89" s="225" t="s">
        <v>437</v>
      </c>
      <c r="D89" s="419">
        <v>66</v>
      </c>
      <c r="E89" s="423" t="s">
        <v>17050</v>
      </c>
      <c r="F89" s="224" t="s">
        <v>371</v>
      </c>
      <c r="G89" s="211" t="s">
        <v>447</v>
      </c>
      <c r="H89" s="390">
        <v>17690</v>
      </c>
      <c r="I89" s="390">
        <v>15189</v>
      </c>
      <c r="J89" s="390">
        <v>15349</v>
      </c>
      <c r="K89" s="329">
        <v>0.16465863453815299</v>
      </c>
      <c r="L89" s="390">
        <v>46</v>
      </c>
      <c r="M89" s="390">
        <v>27</v>
      </c>
      <c r="N89" s="390">
        <v>25</v>
      </c>
      <c r="O89" s="329">
        <v>0.70370370370370405</v>
      </c>
      <c r="P89" s="390">
        <v>3340</v>
      </c>
      <c r="Q89" s="390">
        <v>12662</v>
      </c>
      <c r="R89" s="390">
        <v>10</v>
      </c>
      <c r="S89" s="399">
        <v>1678</v>
      </c>
    </row>
    <row r="90" spans="1:19" ht="24.95" customHeight="1" x14ac:dyDescent="0.2">
      <c r="A90" s="212" t="s">
        <v>777</v>
      </c>
      <c r="B90" s="226" t="s">
        <v>1225</v>
      </c>
      <c r="C90" s="225" t="s">
        <v>778</v>
      </c>
      <c r="D90" s="419">
        <v>14</v>
      </c>
      <c r="E90" s="423" t="s">
        <v>16303</v>
      </c>
      <c r="F90" s="224" t="s">
        <v>258</v>
      </c>
      <c r="G90" s="211" t="s">
        <v>17679</v>
      </c>
      <c r="H90" s="390">
        <v>17448</v>
      </c>
      <c r="I90" s="390">
        <v>15530</v>
      </c>
      <c r="J90" s="390">
        <v>11874</v>
      </c>
      <c r="K90" s="329">
        <v>0.123502897617515</v>
      </c>
      <c r="L90" s="390">
        <v>273</v>
      </c>
      <c r="M90" s="390">
        <v>137</v>
      </c>
      <c r="N90" s="390">
        <v>13</v>
      </c>
      <c r="O90" s="329">
        <v>0.99270072992700698</v>
      </c>
      <c r="P90" s="390">
        <v>2051</v>
      </c>
      <c r="Q90" s="390">
        <v>14263</v>
      </c>
      <c r="R90" s="390">
        <v>0</v>
      </c>
      <c r="S90" s="399">
        <v>1134</v>
      </c>
    </row>
    <row r="91" spans="1:19" ht="24.95" customHeight="1" x14ac:dyDescent="0.2">
      <c r="A91" s="212" t="s">
        <v>631</v>
      </c>
      <c r="B91" s="226" t="s">
        <v>1170</v>
      </c>
      <c r="C91" s="225" t="s">
        <v>632</v>
      </c>
      <c r="D91" s="419">
        <v>12</v>
      </c>
      <c r="E91" s="423" t="s">
        <v>16269</v>
      </c>
      <c r="F91" s="224" t="s">
        <v>15846</v>
      </c>
      <c r="G91" s="211" t="s">
        <v>447</v>
      </c>
      <c r="H91" s="390">
        <v>17409</v>
      </c>
      <c r="I91" s="390">
        <v>16113</v>
      </c>
      <c r="J91" s="390">
        <v>15791</v>
      </c>
      <c r="K91" s="329">
        <v>8.04319493576615E-2</v>
      </c>
      <c r="L91" s="390">
        <v>540</v>
      </c>
      <c r="M91" s="390">
        <v>348</v>
      </c>
      <c r="N91" s="390">
        <v>391</v>
      </c>
      <c r="O91" s="329">
        <v>0.55172413793103503</v>
      </c>
      <c r="P91" s="390">
        <v>2636</v>
      </c>
      <c r="Q91" s="390">
        <v>3120</v>
      </c>
      <c r="R91" s="390">
        <v>0</v>
      </c>
      <c r="S91" s="399">
        <v>11653</v>
      </c>
    </row>
    <row r="92" spans="1:19" ht="24.95" customHeight="1" x14ac:dyDescent="0.2">
      <c r="A92" s="212" t="s">
        <v>619</v>
      </c>
      <c r="B92" s="226" t="s">
        <v>2856</v>
      </c>
      <c r="C92" s="225" t="s">
        <v>620</v>
      </c>
      <c r="D92" s="419">
        <v>11</v>
      </c>
      <c r="E92" s="423" t="s">
        <v>15043</v>
      </c>
      <c r="F92" s="224" t="s">
        <v>251</v>
      </c>
      <c r="G92" s="211" t="s">
        <v>447</v>
      </c>
      <c r="H92" s="390">
        <v>17048</v>
      </c>
      <c r="I92" s="390">
        <v>10018</v>
      </c>
      <c r="J92" s="390">
        <v>7074</v>
      </c>
      <c r="K92" s="329">
        <v>0.70173687362747095</v>
      </c>
      <c r="L92" s="390">
        <v>248</v>
      </c>
      <c r="M92" s="390">
        <v>567</v>
      </c>
      <c r="N92" s="390">
        <v>923</v>
      </c>
      <c r="O92" s="329">
        <v>-0.56261022927689597</v>
      </c>
      <c r="P92" s="390">
        <v>1168</v>
      </c>
      <c r="Q92" s="390">
        <v>3566</v>
      </c>
      <c r="R92" s="390">
        <v>0</v>
      </c>
      <c r="S92" s="399">
        <v>12314</v>
      </c>
    </row>
    <row r="93" spans="1:19" ht="24.95" customHeight="1" x14ac:dyDescent="0.2">
      <c r="A93" s="212" t="s">
        <v>533</v>
      </c>
      <c r="B93" s="226" t="s">
        <v>1152</v>
      </c>
      <c r="C93" s="225" t="s">
        <v>534</v>
      </c>
      <c r="D93" s="419">
        <v>9</v>
      </c>
      <c r="E93" s="423" t="s">
        <v>15058</v>
      </c>
      <c r="F93" s="224" t="s">
        <v>254</v>
      </c>
      <c r="G93" s="211" t="s">
        <v>447</v>
      </c>
      <c r="H93" s="390">
        <v>16988</v>
      </c>
      <c r="I93" s="390">
        <v>15270</v>
      </c>
      <c r="J93" s="390">
        <v>15577</v>
      </c>
      <c r="K93" s="329">
        <v>0.11250818598559301</v>
      </c>
      <c r="L93" s="390">
        <v>175</v>
      </c>
      <c r="M93" s="390">
        <v>115</v>
      </c>
      <c r="N93" s="390">
        <v>177</v>
      </c>
      <c r="O93" s="329">
        <v>0.52173913043478304</v>
      </c>
      <c r="P93" s="390">
        <v>768</v>
      </c>
      <c r="Q93" s="390">
        <v>4257</v>
      </c>
      <c r="R93" s="390">
        <v>82</v>
      </c>
      <c r="S93" s="399">
        <v>11881</v>
      </c>
    </row>
    <row r="94" spans="1:19" ht="24.95" customHeight="1" x14ac:dyDescent="0.2">
      <c r="A94" s="212" t="s">
        <v>559</v>
      </c>
      <c r="B94" s="226" t="s">
        <v>1280</v>
      </c>
      <c r="C94" s="225" t="s">
        <v>560</v>
      </c>
      <c r="D94" s="419">
        <v>37</v>
      </c>
      <c r="E94" s="423" t="s">
        <v>16247</v>
      </c>
      <c r="F94" s="224" t="s">
        <v>14947</v>
      </c>
      <c r="G94" s="211" t="s">
        <v>447</v>
      </c>
      <c r="H94" s="390">
        <v>16871</v>
      </c>
      <c r="I94" s="390">
        <v>13201</v>
      </c>
      <c r="J94" s="390">
        <v>13029</v>
      </c>
      <c r="K94" s="329">
        <v>0.27800924172411201</v>
      </c>
      <c r="L94" s="390">
        <v>101</v>
      </c>
      <c r="M94" s="390">
        <v>47</v>
      </c>
      <c r="N94" s="390">
        <v>36</v>
      </c>
      <c r="O94" s="329">
        <v>1.1489361702127701</v>
      </c>
      <c r="P94" s="390">
        <v>3296</v>
      </c>
      <c r="Q94" s="390">
        <v>12208</v>
      </c>
      <c r="R94" s="390">
        <v>35</v>
      </c>
      <c r="S94" s="399">
        <v>1332</v>
      </c>
    </row>
    <row r="95" spans="1:19" ht="24.95" customHeight="1" x14ac:dyDescent="0.2">
      <c r="A95" s="212" t="s">
        <v>793</v>
      </c>
      <c r="B95" s="226"/>
      <c r="C95" s="225" t="s">
        <v>794</v>
      </c>
      <c r="D95" s="419">
        <v>10</v>
      </c>
      <c r="E95" s="423" t="s">
        <v>15000</v>
      </c>
      <c r="F95" s="224" t="s">
        <v>258</v>
      </c>
      <c r="G95" s="211" t="s">
        <v>447</v>
      </c>
      <c r="H95" s="390">
        <v>16773</v>
      </c>
      <c r="I95" s="390">
        <v>14652</v>
      </c>
      <c r="J95" s="390">
        <v>14509</v>
      </c>
      <c r="K95" s="329">
        <v>0.144758394758395</v>
      </c>
      <c r="L95" s="390">
        <v>14</v>
      </c>
      <c r="M95" s="390">
        <v>19</v>
      </c>
      <c r="N95" s="390">
        <v>19</v>
      </c>
      <c r="O95" s="329">
        <v>-0.26315789473684198</v>
      </c>
      <c r="P95" s="390">
        <v>4561</v>
      </c>
      <c r="Q95" s="390">
        <v>11750</v>
      </c>
      <c r="R95" s="390">
        <v>0</v>
      </c>
      <c r="S95" s="399">
        <v>462</v>
      </c>
    </row>
    <row r="96" spans="1:19" ht="24.95" customHeight="1" x14ac:dyDescent="0.2">
      <c r="A96" s="212" t="s">
        <v>856</v>
      </c>
      <c r="B96" s="226" t="s">
        <v>1152</v>
      </c>
      <c r="C96" s="225" t="s">
        <v>857</v>
      </c>
      <c r="D96" s="419">
        <v>23</v>
      </c>
      <c r="E96" s="423" t="s">
        <v>15013</v>
      </c>
      <c r="F96" s="224" t="s">
        <v>254</v>
      </c>
      <c r="G96" s="211" t="s">
        <v>447</v>
      </c>
      <c r="H96" s="390">
        <v>16509</v>
      </c>
      <c r="I96" s="390">
        <v>13143</v>
      </c>
      <c r="J96" s="390">
        <v>13650</v>
      </c>
      <c r="K96" s="329">
        <v>0.25610591189226201</v>
      </c>
      <c r="L96" s="390">
        <v>8</v>
      </c>
      <c r="M96" s="390">
        <v>6</v>
      </c>
      <c r="N96" s="390">
        <v>3</v>
      </c>
      <c r="O96" s="329">
        <v>0.33333333333333298</v>
      </c>
      <c r="P96" s="390">
        <v>3631</v>
      </c>
      <c r="Q96" s="390">
        <v>12299</v>
      </c>
      <c r="R96" s="390">
        <v>0</v>
      </c>
      <c r="S96" s="399">
        <v>579</v>
      </c>
    </row>
    <row r="97" spans="1:19" ht="24.95" customHeight="1" x14ac:dyDescent="0.2">
      <c r="A97" s="212" t="s">
        <v>455</v>
      </c>
      <c r="B97" s="226"/>
      <c r="C97" s="225" t="s">
        <v>401</v>
      </c>
      <c r="D97" s="419">
        <v>9</v>
      </c>
      <c r="E97" s="423" t="s">
        <v>16219</v>
      </c>
      <c r="F97" s="224" t="s">
        <v>15837</v>
      </c>
      <c r="G97" s="211" t="s">
        <v>447</v>
      </c>
      <c r="H97" s="390">
        <v>16068</v>
      </c>
      <c r="I97" s="390">
        <v>13332</v>
      </c>
      <c r="J97" s="390">
        <v>13584</v>
      </c>
      <c r="K97" s="329">
        <v>0.20522052205220501</v>
      </c>
      <c r="L97" s="390">
        <v>14</v>
      </c>
      <c r="M97" s="390">
        <v>15</v>
      </c>
      <c r="N97" s="390">
        <v>8</v>
      </c>
      <c r="O97" s="329">
        <v>-6.6666666666666693E-2</v>
      </c>
      <c r="P97" s="390">
        <v>3153</v>
      </c>
      <c r="Q97" s="390">
        <v>12149</v>
      </c>
      <c r="R97" s="390">
        <v>0</v>
      </c>
      <c r="S97" s="399">
        <v>766</v>
      </c>
    </row>
    <row r="98" spans="1:19" ht="24.95" customHeight="1" x14ac:dyDescent="0.2">
      <c r="A98" s="212" t="s">
        <v>545</v>
      </c>
      <c r="B98" s="226"/>
      <c r="C98" s="225" t="s">
        <v>416</v>
      </c>
      <c r="D98" s="419">
        <v>18</v>
      </c>
      <c r="E98" s="424" t="s">
        <v>16263</v>
      </c>
      <c r="F98" s="224" t="s">
        <v>259</v>
      </c>
      <c r="G98" s="211" t="s">
        <v>447</v>
      </c>
      <c r="H98" s="390">
        <v>15437</v>
      </c>
      <c r="I98" s="390">
        <v>12410</v>
      </c>
      <c r="J98" s="390">
        <v>12753</v>
      </c>
      <c r="K98" s="329">
        <v>0.24391619661563199</v>
      </c>
      <c r="L98" s="390">
        <v>6</v>
      </c>
      <c r="M98" s="390">
        <v>0</v>
      </c>
      <c r="N98" s="390">
        <v>40</v>
      </c>
      <c r="O98" s="329">
        <v>0</v>
      </c>
      <c r="P98" s="390">
        <v>512</v>
      </c>
      <c r="Q98" s="390">
        <v>4413</v>
      </c>
      <c r="R98" s="390">
        <v>0</v>
      </c>
      <c r="S98" s="399">
        <v>10512</v>
      </c>
    </row>
    <row r="99" spans="1:19" ht="24.95" customHeight="1" x14ac:dyDescent="0.2">
      <c r="A99" s="212" t="s">
        <v>537</v>
      </c>
      <c r="B99" s="226"/>
      <c r="C99" s="225" t="s">
        <v>538</v>
      </c>
      <c r="D99" s="419">
        <v>14</v>
      </c>
      <c r="E99" s="424" t="s">
        <v>538</v>
      </c>
      <c r="F99" s="224" t="s">
        <v>250</v>
      </c>
      <c r="G99" s="211" t="s">
        <v>447</v>
      </c>
      <c r="H99" s="390">
        <v>15345</v>
      </c>
      <c r="I99" s="390">
        <v>13391</v>
      </c>
      <c r="J99" s="390">
        <v>13044</v>
      </c>
      <c r="K99" s="329">
        <v>0.145918900754238</v>
      </c>
      <c r="L99" s="390">
        <v>2</v>
      </c>
      <c r="M99" s="390">
        <v>7</v>
      </c>
      <c r="N99" s="390">
        <v>0</v>
      </c>
      <c r="O99" s="329">
        <v>-0.71428571428571397</v>
      </c>
      <c r="P99" s="390">
        <v>4786</v>
      </c>
      <c r="Q99" s="390">
        <v>10236</v>
      </c>
      <c r="R99" s="390">
        <v>0</v>
      </c>
      <c r="S99" s="399">
        <v>323</v>
      </c>
    </row>
    <row r="100" spans="1:19" ht="24.95" customHeight="1" x14ac:dyDescent="0.2">
      <c r="A100" s="212" t="s">
        <v>468</v>
      </c>
      <c r="B100" s="226"/>
      <c r="C100" s="225" t="s">
        <v>469</v>
      </c>
      <c r="D100" s="419">
        <v>9</v>
      </c>
      <c r="E100" s="424" t="s">
        <v>15073</v>
      </c>
      <c r="F100" s="224" t="s">
        <v>263</v>
      </c>
      <c r="G100" s="211" t="s">
        <v>447</v>
      </c>
      <c r="H100" s="390">
        <v>15321</v>
      </c>
      <c r="I100" s="390">
        <v>13035</v>
      </c>
      <c r="J100" s="390">
        <v>14662</v>
      </c>
      <c r="K100" s="329">
        <v>0.17537399309551199</v>
      </c>
      <c r="L100" s="390">
        <v>9</v>
      </c>
      <c r="M100" s="390">
        <v>3</v>
      </c>
      <c r="N100" s="390">
        <v>1</v>
      </c>
      <c r="O100" s="329">
        <v>2</v>
      </c>
      <c r="P100" s="390">
        <v>5685</v>
      </c>
      <c r="Q100" s="390">
        <v>9481</v>
      </c>
      <c r="R100" s="390">
        <v>0</v>
      </c>
      <c r="S100" s="399">
        <v>155</v>
      </c>
    </row>
    <row r="101" spans="1:19" ht="24.95" customHeight="1" x14ac:dyDescent="0.2">
      <c r="A101" s="212" t="s">
        <v>949</v>
      </c>
      <c r="B101" s="226" t="s">
        <v>7226</v>
      </c>
      <c r="C101" s="225" t="s">
        <v>428</v>
      </c>
      <c r="D101" s="419">
        <v>24</v>
      </c>
      <c r="E101" s="424" t="s">
        <v>14959</v>
      </c>
      <c r="F101" s="224" t="s">
        <v>14947</v>
      </c>
      <c r="G101" s="211" t="s">
        <v>17679</v>
      </c>
      <c r="H101" s="390">
        <v>15272</v>
      </c>
      <c r="I101" s="390">
        <v>13765</v>
      </c>
      <c r="J101" s="390">
        <v>13439</v>
      </c>
      <c r="K101" s="329">
        <v>0.10948056665455901</v>
      </c>
      <c r="L101" s="390">
        <v>262</v>
      </c>
      <c r="M101" s="390">
        <v>300</v>
      </c>
      <c r="N101" s="390">
        <v>290</v>
      </c>
      <c r="O101" s="329">
        <v>-0.12666666666666701</v>
      </c>
      <c r="P101" s="390">
        <v>4236</v>
      </c>
      <c r="Q101" s="390">
        <v>10194</v>
      </c>
      <c r="R101" s="390">
        <v>30</v>
      </c>
      <c r="S101" s="399">
        <v>812</v>
      </c>
    </row>
    <row r="102" spans="1:19" ht="24.95" customHeight="1" x14ac:dyDescent="0.2">
      <c r="A102" s="212" t="s">
        <v>681</v>
      </c>
      <c r="B102" s="226" t="s">
        <v>1255</v>
      </c>
      <c r="C102" s="225" t="s">
        <v>682</v>
      </c>
      <c r="D102" s="419">
        <v>9</v>
      </c>
      <c r="E102" s="424" t="s">
        <v>16285</v>
      </c>
      <c r="F102" s="224" t="s">
        <v>249</v>
      </c>
      <c r="G102" s="211" t="s">
        <v>447</v>
      </c>
      <c r="H102" s="390">
        <v>15151</v>
      </c>
      <c r="I102" s="390">
        <v>12805</v>
      </c>
      <c r="J102" s="390">
        <v>13382</v>
      </c>
      <c r="K102" s="329">
        <v>0.18320968371729801</v>
      </c>
      <c r="L102" s="390">
        <v>547</v>
      </c>
      <c r="M102" s="390">
        <v>10140</v>
      </c>
      <c r="N102" s="390">
        <v>129</v>
      </c>
      <c r="O102" s="329">
        <v>-0.94605522682445797</v>
      </c>
      <c r="P102" s="390">
        <v>547</v>
      </c>
      <c r="Q102" s="390">
        <v>5660</v>
      </c>
      <c r="R102" s="390">
        <v>216</v>
      </c>
      <c r="S102" s="399">
        <v>8728</v>
      </c>
    </row>
    <row r="103" spans="1:19" ht="24.95" customHeight="1" x14ac:dyDescent="0.2">
      <c r="A103" s="212" t="s">
        <v>482</v>
      </c>
      <c r="B103" s="226"/>
      <c r="C103" s="225" t="s">
        <v>409</v>
      </c>
      <c r="D103" s="419">
        <v>5</v>
      </c>
      <c r="E103" s="423" t="s">
        <v>16231</v>
      </c>
      <c r="F103" s="224" t="s">
        <v>257</v>
      </c>
      <c r="G103" s="211" t="s">
        <v>447</v>
      </c>
      <c r="H103" s="390">
        <v>15044</v>
      </c>
      <c r="I103" s="390">
        <v>13685</v>
      </c>
      <c r="J103" s="390">
        <v>14374</v>
      </c>
      <c r="K103" s="329">
        <v>9.93058092802339E-2</v>
      </c>
      <c r="L103" s="390">
        <v>550</v>
      </c>
      <c r="M103" s="390">
        <v>482</v>
      </c>
      <c r="N103" s="390">
        <v>588</v>
      </c>
      <c r="O103" s="329">
        <v>0.141078838174274</v>
      </c>
      <c r="P103" s="390">
        <v>4110</v>
      </c>
      <c r="Q103" s="390">
        <v>3268</v>
      </c>
      <c r="R103" s="390">
        <v>0</v>
      </c>
      <c r="S103" s="399">
        <v>7666</v>
      </c>
    </row>
    <row r="104" spans="1:19" ht="24.95" customHeight="1" x14ac:dyDescent="0.2">
      <c r="A104" s="212" t="s">
        <v>575</v>
      </c>
      <c r="B104" s="226"/>
      <c r="C104" s="225" t="s">
        <v>576</v>
      </c>
      <c r="D104" s="419">
        <v>8</v>
      </c>
      <c r="E104" s="423" t="s">
        <v>15051</v>
      </c>
      <c r="F104" s="224" t="s">
        <v>250</v>
      </c>
      <c r="G104" s="211" t="s">
        <v>447</v>
      </c>
      <c r="H104" s="390">
        <v>14534</v>
      </c>
      <c r="I104" s="390">
        <v>12185</v>
      </c>
      <c r="J104" s="390">
        <v>11841</v>
      </c>
      <c r="K104" s="329">
        <v>0.192778005744768</v>
      </c>
      <c r="L104" s="390">
        <v>4</v>
      </c>
      <c r="M104" s="390">
        <v>1</v>
      </c>
      <c r="N104" s="390">
        <v>1</v>
      </c>
      <c r="O104" s="329">
        <v>3</v>
      </c>
      <c r="P104" s="390">
        <v>2684</v>
      </c>
      <c r="Q104" s="390">
        <v>10968</v>
      </c>
      <c r="R104" s="390">
        <v>0</v>
      </c>
      <c r="S104" s="399">
        <v>882</v>
      </c>
    </row>
    <row r="105" spans="1:19" ht="24.95" customHeight="1" x14ac:dyDescent="0.2">
      <c r="A105" s="212" t="s">
        <v>786</v>
      </c>
      <c r="B105" s="226"/>
      <c r="C105" s="225" t="s">
        <v>787</v>
      </c>
      <c r="D105" s="419">
        <v>12</v>
      </c>
      <c r="E105" s="423" t="s">
        <v>15001</v>
      </c>
      <c r="F105" s="224" t="s">
        <v>258</v>
      </c>
      <c r="G105" s="211" t="s">
        <v>447</v>
      </c>
      <c r="H105" s="390">
        <v>14410</v>
      </c>
      <c r="I105" s="390">
        <v>11773</v>
      </c>
      <c r="J105" s="390">
        <v>11139</v>
      </c>
      <c r="K105" s="329">
        <v>0.22398708910218301</v>
      </c>
      <c r="L105" s="390">
        <v>159</v>
      </c>
      <c r="M105" s="390">
        <v>177</v>
      </c>
      <c r="N105" s="390">
        <v>175</v>
      </c>
      <c r="O105" s="329">
        <v>-0.101694915254237</v>
      </c>
      <c r="P105" s="390">
        <v>3447</v>
      </c>
      <c r="Q105" s="390">
        <v>10095</v>
      </c>
      <c r="R105" s="390">
        <v>3</v>
      </c>
      <c r="S105" s="399">
        <v>865</v>
      </c>
    </row>
    <row r="106" spans="1:19" ht="24.95" customHeight="1" x14ac:dyDescent="0.2">
      <c r="A106" s="212" t="s">
        <v>521</v>
      </c>
      <c r="B106" s="226"/>
      <c r="C106" s="225" t="s">
        <v>522</v>
      </c>
      <c r="D106" s="419">
        <v>54</v>
      </c>
      <c r="E106" s="424" t="s">
        <v>19924</v>
      </c>
      <c r="F106" s="224" t="s">
        <v>371</v>
      </c>
      <c r="G106" s="211" t="s">
        <v>447</v>
      </c>
      <c r="H106" s="390">
        <v>14309</v>
      </c>
      <c r="I106" s="390">
        <v>12473</v>
      </c>
      <c r="J106" s="390">
        <v>11787</v>
      </c>
      <c r="K106" s="329">
        <v>0.14719794756674401</v>
      </c>
      <c r="L106" s="390">
        <v>0</v>
      </c>
      <c r="M106" s="390">
        <v>1</v>
      </c>
      <c r="N106" s="390">
        <v>2</v>
      </c>
      <c r="O106" s="329">
        <v>-1</v>
      </c>
      <c r="P106" s="390">
        <v>2869</v>
      </c>
      <c r="Q106" s="390">
        <v>10581</v>
      </c>
      <c r="R106" s="390">
        <v>0</v>
      </c>
      <c r="S106" s="399">
        <v>859</v>
      </c>
    </row>
    <row r="107" spans="1:19" ht="24.95" customHeight="1" x14ac:dyDescent="0.2">
      <c r="A107" s="212" t="s">
        <v>669</v>
      </c>
      <c r="B107" s="226"/>
      <c r="C107" s="225" t="s">
        <v>411</v>
      </c>
      <c r="D107" s="419">
        <v>7</v>
      </c>
      <c r="E107" s="424" t="s">
        <v>16271</v>
      </c>
      <c r="F107" s="224" t="s">
        <v>255</v>
      </c>
      <c r="G107" s="211" t="s">
        <v>447</v>
      </c>
      <c r="H107" s="390">
        <v>14254</v>
      </c>
      <c r="I107" s="390">
        <v>12070</v>
      </c>
      <c r="J107" s="390">
        <v>12305</v>
      </c>
      <c r="K107" s="329">
        <v>0.18094449047224501</v>
      </c>
      <c r="L107" s="390">
        <v>444</v>
      </c>
      <c r="M107" s="390">
        <v>386</v>
      </c>
      <c r="N107" s="390">
        <v>324</v>
      </c>
      <c r="O107" s="329">
        <v>0.15025906735751299</v>
      </c>
      <c r="P107" s="390">
        <v>956</v>
      </c>
      <c r="Q107" s="390">
        <v>3277</v>
      </c>
      <c r="R107" s="390">
        <v>0</v>
      </c>
      <c r="S107" s="399">
        <v>10021</v>
      </c>
    </row>
    <row r="108" spans="1:19" ht="24.95" customHeight="1" x14ac:dyDescent="0.2">
      <c r="A108" s="212" t="s">
        <v>1061</v>
      </c>
      <c r="B108" s="226" t="s">
        <v>1413</v>
      </c>
      <c r="C108" s="225" t="s">
        <v>1062</v>
      </c>
      <c r="D108" s="419">
        <v>7</v>
      </c>
      <c r="E108" s="423" t="s">
        <v>14934</v>
      </c>
      <c r="F108" s="224" t="s">
        <v>249</v>
      </c>
      <c r="G108" s="211" t="s">
        <v>17679</v>
      </c>
      <c r="H108" s="390">
        <v>14062</v>
      </c>
      <c r="I108" s="390">
        <v>10754</v>
      </c>
      <c r="J108" s="390">
        <v>11219</v>
      </c>
      <c r="K108" s="329">
        <v>0.30760647201041502</v>
      </c>
      <c r="L108" s="390">
        <v>17</v>
      </c>
      <c r="M108" s="390">
        <v>15</v>
      </c>
      <c r="N108" s="390">
        <v>14</v>
      </c>
      <c r="O108" s="329">
        <v>0.133333333333333</v>
      </c>
      <c r="P108" s="390">
        <v>3937</v>
      </c>
      <c r="Q108" s="390">
        <v>9312</v>
      </c>
      <c r="R108" s="390">
        <v>4</v>
      </c>
      <c r="S108" s="399">
        <v>809</v>
      </c>
    </row>
    <row r="109" spans="1:19" ht="24.95" customHeight="1" x14ac:dyDescent="0.2">
      <c r="A109" s="212" t="s">
        <v>561</v>
      </c>
      <c r="B109" s="226"/>
      <c r="C109" s="225" t="s">
        <v>562</v>
      </c>
      <c r="D109" s="419">
        <v>8</v>
      </c>
      <c r="E109" s="423" t="s">
        <v>15059</v>
      </c>
      <c r="F109" s="224" t="s">
        <v>253</v>
      </c>
      <c r="G109" s="211" t="s">
        <v>447</v>
      </c>
      <c r="H109" s="390">
        <v>14042</v>
      </c>
      <c r="I109" s="390">
        <v>12717</v>
      </c>
      <c r="J109" s="390">
        <v>13751</v>
      </c>
      <c r="K109" s="329">
        <v>0.104191240072344</v>
      </c>
      <c r="L109" s="390">
        <v>98</v>
      </c>
      <c r="M109" s="390">
        <v>66</v>
      </c>
      <c r="N109" s="390">
        <v>77</v>
      </c>
      <c r="O109" s="329">
        <v>0.48484848484848497</v>
      </c>
      <c r="P109" s="390">
        <v>429</v>
      </c>
      <c r="Q109" s="390">
        <v>3356</v>
      </c>
      <c r="R109" s="390">
        <v>0</v>
      </c>
      <c r="S109" s="399">
        <v>10257</v>
      </c>
    </row>
    <row r="110" spans="1:19" ht="24.95" customHeight="1" x14ac:dyDescent="0.2">
      <c r="A110" s="212" t="s">
        <v>660</v>
      </c>
      <c r="B110" s="226" t="s">
        <v>1255</v>
      </c>
      <c r="C110" s="225" t="s">
        <v>661</v>
      </c>
      <c r="D110" s="419">
        <v>5</v>
      </c>
      <c r="E110" s="423" t="s">
        <v>15021</v>
      </c>
      <c r="F110" s="224" t="s">
        <v>251</v>
      </c>
      <c r="G110" s="211" t="s">
        <v>447</v>
      </c>
      <c r="H110" s="390">
        <v>13954</v>
      </c>
      <c r="I110" s="390">
        <v>11428</v>
      </c>
      <c r="J110" s="390">
        <v>12699</v>
      </c>
      <c r="K110" s="329">
        <v>0.22103605180259001</v>
      </c>
      <c r="L110" s="390">
        <v>1179</v>
      </c>
      <c r="M110" s="390">
        <v>1192</v>
      </c>
      <c r="N110" s="390">
        <v>1353</v>
      </c>
      <c r="O110" s="329">
        <v>-1.09060402684564E-2</v>
      </c>
      <c r="P110" s="390">
        <v>1441</v>
      </c>
      <c r="Q110" s="390">
        <v>4477</v>
      </c>
      <c r="R110" s="390">
        <v>94</v>
      </c>
      <c r="S110" s="399">
        <v>7942</v>
      </c>
    </row>
    <row r="111" spans="1:19" ht="24.95" customHeight="1" x14ac:dyDescent="0.2">
      <c r="A111" s="212" t="s">
        <v>616</v>
      </c>
      <c r="B111" s="226" t="s">
        <v>1413</v>
      </c>
      <c r="C111" s="225" t="s">
        <v>617</v>
      </c>
      <c r="D111" s="419">
        <v>10</v>
      </c>
      <c r="E111" s="423" t="s">
        <v>15033</v>
      </c>
      <c r="F111" s="224" t="s">
        <v>15848</v>
      </c>
      <c r="G111" s="211" t="s">
        <v>447</v>
      </c>
      <c r="H111" s="390">
        <v>13935</v>
      </c>
      <c r="I111" s="390">
        <v>11573</v>
      </c>
      <c r="J111" s="390">
        <v>11913</v>
      </c>
      <c r="K111" s="329">
        <v>0.20409574008468001</v>
      </c>
      <c r="L111" s="390">
        <v>11</v>
      </c>
      <c r="M111" s="390">
        <v>2</v>
      </c>
      <c r="N111" s="390">
        <v>4</v>
      </c>
      <c r="O111" s="329">
        <v>4.5</v>
      </c>
      <c r="P111" s="390">
        <v>3965</v>
      </c>
      <c r="Q111" s="390">
        <v>8108</v>
      </c>
      <c r="R111" s="390">
        <v>18</v>
      </c>
      <c r="S111" s="399">
        <v>1844</v>
      </c>
    </row>
    <row r="112" spans="1:19" ht="24.95" customHeight="1" x14ac:dyDescent="0.2">
      <c r="A112" s="212" t="s">
        <v>511</v>
      </c>
      <c r="B112" s="226"/>
      <c r="C112" s="225" t="s">
        <v>512</v>
      </c>
      <c r="D112" s="419">
        <v>8</v>
      </c>
      <c r="E112" s="423" t="s">
        <v>16249</v>
      </c>
      <c r="F112" s="224" t="s">
        <v>258</v>
      </c>
      <c r="G112" s="211" t="s">
        <v>447</v>
      </c>
      <c r="H112" s="390">
        <v>12935</v>
      </c>
      <c r="I112" s="390">
        <v>9659</v>
      </c>
      <c r="J112" s="390">
        <v>9688</v>
      </c>
      <c r="K112" s="329">
        <v>0.33916554508748298</v>
      </c>
      <c r="L112" s="390">
        <v>2</v>
      </c>
      <c r="M112" s="390">
        <v>3</v>
      </c>
      <c r="N112" s="390">
        <v>4</v>
      </c>
      <c r="O112" s="329">
        <v>-0.33333333333333298</v>
      </c>
      <c r="P112" s="390">
        <v>1919</v>
      </c>
      <c r="Q112" s="390">
        <v>10993</v>
      </c>
      <c r="R112" s="390">
        <v>0</v>
      </c>
      <c r="S112" s="399">
        <v>23</v>
      </c>
    </row>
    <row r="113" spans="1:19" ht="24.95" customHeight="1" x14ac:dyDescent="0.2">
      <c r="A113" s="212" t="s">
        <v>1008</v>
      </c>
      <c r="B113" s="226"/>
      <c r="C113" s="225" t="s">
        <v>400</v>
      </c>
      <c r="D113" s="419">
        <v>15</v>
      </c>
      <c r="E113" s="423" t="s">
        <v>17046</v>
      </c>
      <c r="F113" s="224" t="s">
        <v>257</v>
      </c>
      <c r="G113" s="211" t="s">
        <v>447</v>
      </c>
      <c r="H113" s="390">
        <v>12902</v>
      </c>
      <c r="I113" s="390">
        <v>11820</v>
      </c>
      <c r="J113" s="390">
        <v>11978</v>
      </c>
      <c r="K113" s="329">
        <v>9.1539763113367201E-2</v>
      </c>
      <c r="L113" s="390">
        <v>2003</v>
      </c>
      <c r="M113" s="390">
        <v>1787</v>
      </c>
      <c r="N113" s="390">
        <v>1758</v>
      </c>
      <c r="O113" s="329">
        <v>0.120872971460548</v>
      </c>
      <c r="P113" s="390">
        <v>4821</v>
      </c>
      <c r="Q113" s="390">
        <v>7599</v>
      </c>
      <c r="R113" s="390">
        <v>0</v>
      </c>
      <c r="S113" s="399">
        <v>482</v>
      </c>
    </row>
    <row r="114" spans="1:19" ht="24.95" customHeight="1" x14ac:dyDescent="0.2">
      <c r="A114" s="212" t="s">
        <v>514</v>
      </c>
      <c r="B114" s="226" t="s">
        <v>1170</v>
      </c>
      <c r="C114" s="225" t="s">
        <v>515</v>
      </c>
      <c r="D114" s="419">
        <v>8</v>
      </c>
      <c r="E114" s="423" t="s">
        <v>516</v>
      </c>
      <c r="F114" s="224" t="s">
        <v>251</v>
      </c>
      <c r="G114" s="211" t="s">
        <v>447</v>
      </c>
      <c r="H114" s="390">
        <v>12375</v>
      </c>
      <c r="I114" s="390">
        <v>10138</v>
      </c>
      <c r="J114" s="390">
        <v>10710</v>
      </c>
      <c r="K114" s="329">
        <v>0.22065496153087399</v>
      </c>
      <c r="L114" s="390">
        <v>780</v>
      </c>
      <c r="M114" s="390">
        <v>676</v>
      </c>
      <c r="N114" s="390">
        <v>586</v>
      </c>
      <c r="O114" s="329">
        <v>0.15384615384615399</v>
      </c>
      <c r="P114" s="390">
        <v>3240</v>
      </c>
      <c r="Q114" s="390">
        <v>7172</v>
      </c>
      <c r="R114" s="390">
        <v>1639</v>
      </c>
      <c r="S114" s="399">
        <v>324</v>
      </c>
    </row>
    <row r="115" spans="1:19" ht="24.95" customHeight="1" x14ac:dyDescent="0.2">
      <c r="A115" s="212" t="s">
        <v>997</v>
      </c>
      <c r="B115" s="226" t="s">
        <v>1225</v>
      </c>
      <c r="C115" s="225" t="s">
        <v>998</v>
      </c>
      <c r="D115" s="419">
        <v>5</v>
      </c>
      <c r="E115" s="423" t="s">
        <v>14943</v>
      </c>
      <c r="F115" s="224" t="s">
        <v>257</v>
      </c>
      <c r="G115" s="211" t="s">
        <v>447</v>
      </c>
      <c r="H115" s="390">
        <v>12187</v>
      </c>
      <c r="I115" s="390">
        <v>11653</v>
      </c>
      <c r="J115" s="390">
        <v>10020</v>
      </c>
      <c r="K115" s="329">
        <v>4.5825109413884901E-2</v>
      </c>
      <c r="L115" s="390">
        <v>161</v>
      </c>
      <c r="M115" s="390">
        <v>186</v>
      </c>
      <c r="N115" s="390">
        <v>173</v>
      </c>
      <c r="O115" s="329">
        <v>-0.13440860215053799</v>
      </c>
      <c r="P115" s="390">
        <v>1102</v>
      </c>
      <c r="Q115" s="390">
        <v>619</v>
      </c>
      <c r="R115" s="390">
        <v>0</v>
      </c>
      <c r="S115" s="399">
        <v>10466</v>
      </c>
    </row>
    <row r="116" spans="1:19" ht="24.95" customHeight="1" x14ac:dyDescent="0.2">
      <c r="A116" s="212" t="s">
        <v>1022</v>
      </c>
      <c r="B116" s="226"/>
      <c r="C116" s="225" t="s">
        <v>1023</v>
      </c>
      <c r="D116" s="419">
        <v>7</v>
      </c>
      <c r="E116" s="423" t="s">
        <v>1024</v>
      </c>
      <c r="F116" s="224" t="s">
        <v>251</v>
      </c>
      <c r="G116" s="211" t="s">
        <v>447</v>
      </c>
      <c r="H116" s="390">
        <v>12088</v>
      </c>
      <c r="I116" s="390">
        <v>9854</v>
      </c>
      <c r="J116" s="390">
        <v>9742</v>
      </c>
      <c r="K116" s="329">
        <v>0.226709965496245</v>
      </c>
      <c r="L116" s="390">
        <v>4</v>
      </c>
      <c r="M116" s="390">
        <v>3</v>
      </c>
      <c r="N116" s="390">
        <v>1</v>
      </c>
      <c r="O116" s="329">
        <v>0.33333333333333298</v>
      </c>
      <c r="P116" s="390">
        <v>3132</v>
      </c>
      <c r="Q116" s="390">
        <v>7505</v>
      </c>
      <c r="R116" s="390">
        <v>0</v>
      </c>
      <c r="S116" s="399">
        <v>1451</v>
      </c>
    </row>
    <row r="117" spans="1:19" ht="24.95" customHeight="1" x14ac:dyDescent="0.2">
      <c r="A117" s="212" t="s">
        <v>820</v>
      </c>
      <c r="B117" s="226" t="s">
        <v>4059</v>
      </c>
      <c r="C117" s="225" t="s">
        <v>16310</v>
      </c>
      <c r="D117" s="419">
        <v>18</v>
      </c>
      <c r="E117" s="423" t="s">
        <v>17066</v>
      </c>
      <c r="F117" s="224" t="s">
        <v>371</v>
      </c>
      <c r="G117" s="211" t="s">
        <v>17679</v>
      </c>
      <c r="H117" s="390">
        <v>12005</v>
      </c>
      <c r="I117" s="390">
        <v>10457</v>
      </c>
      <c r="J117" s="390">
        <v>10618</v>
      </c>
      <c r="K117" s="329">
        <v>0.14803480921870499</v>
      </c>
      <c r="L117" s="390">
        <v>86</v>
      </c>
      <c r="M117" s="390">
        <v>71</v>
      </c>
      <c r="N117" s="390">
        <v>63</v>
      </c>
      <c r="O117" s="329">
        <v>0.21126760563380301</v>
      </c>
      <c r="P117" s="390">
        <v>3298</v>
      </c>
      <c r="Q117" s="390">
        <v>7394</v>
      </c>
      <c r="R117" s="390">
        <v>0</v>
      </c>
      <c r="S117" s="399">
        <v>1313</v>
      </c>
    </row>
    <row r="118" spans="1:19" ht="24.95" customHeight="1" x14ac:dyDescent="0.2">
      <c r="A118" s="212" t="s">
        <v>641</v>
      </c>
      <c r="B118" s="226" t="s">
        <v>1152</v>
      </c>
      <c r="C118" s="225" t="s">
        <v>642</v>
      </c>
      <c r="D118" s="419">
        <v>10</v>
      </c>
      <c r="E118" s="423" t="s">
        <v>15034</v>
      </c>
      <c r="F118" s="224" t="s">
        <v>251</v>
      </c>
      <c r="G118" s="211" t="s">
        <v>447</v>
      </c>
      <c r="H118" s="390">
        <v>11565</v>
      </c>
      <c r="I118" s="390">
        <v>9863</v>
      </c>
      <c r="J118" s="390">
        <v>10101</v>
      </c>
      <c r="K118" s="329">
        <v>0.17256412856129</v>
      </c>
      <c r="L118" s="390">
        <v>543</v>
      </c>
      <c r="M118" s="390">
        <v>464</v>
      </c>
      <c r="N118" s="390">
        <v>629</v>
      </c>
      <c r="O118" s="329">
        <v>0.170258620689655</v>
      </c>
      <c r="P118" s="390">
        <v>3308</v>
      </c>
      <c r="Q118" s="390">
        <v>8067</v>
      </c>
      <c r="R118" s="390">
        <v>0</v>
      </c>
      <c r="S118" s="399">
        <v>190</v>
      </c>
    </row>
    <row r="119" spans="1:19" ht="24.95" customHeight="1" x14ac:dyDescent="0.2">
      <c r="A119" s="212" t="s">
        <v>531</v>
      </c>
      <c r="B119" s="226" t="s">
        <v>1280</v>
      </c>
      <c r="C119" s="225" t="s">
        <v>424</v>
      </c>
      <c r="D119" s="419">
        <v>19</v>
      </c>
      <c r="E119" s="424" t="s">
        <v>20203</v>
      </c>
      <c r="F119" s="224" t="s">
        <v>15842</v>
      </c>
      <c r="G119" s="211" t="s">
        <v>447</v>
      </c>
      <c r="H119" s="390">
        <v>11244</v>
      </c>
      <c r="I119" s="390">
        <v>9507</v>
      </c>
      <c r="J119" s="390">
        <v>9093</v>
      </c>
      <c r="K119" s="329">
        <v>0.182707478699905</v>
      </c>
      <c r="L119" s="390">
        <v>14</v>
      </c>
      <c r="M119" s="390">
        <v>37</v>
      </c>
      <c r="N119" s="390">
        <v>17</v>
      </c>
      <c r="O119" s="329">
        <v>-0.62162162162162204</v>
      </c>
      <c r="P119" s="390">
        <v>1516</v>
      </c>
      <c r="Q119" s="390">
        <v>8794</v>
      </c>
      <c r="R119" s="390">
        <v>5</v>
      </c>
      <c r="S119" s="399">
        <v>929</v>
      </c>
    </row>
    <row r="120" spans="1:19" ht="24.95" customHeight="1" x14ac:dyDescent="0.2">
      <c r="A120" s="212" t="s">
        <v>603</v>
      </c>
      <c r="B120" s="226"/>
      <c r="C120" s="225" t="s">
        <v>604</v>
      </c>
      <c r="D120" s="419">
        <v>7</v>
      </c>
      <c r="E120" s="423" t="s">
        <v>17054</v>
      </c>
      <c r="F120" s="224" t="s">
        <v>257</v>
      </c>
      <c r="G120" s="211" t="s">
        <v>447</v>
      </c>
      <c r="H120" s="390">
        <v>11131</v>
      </c>
      <c r="I120" s="390">
        <v>10859</v>
      </c>
      <c r="J120" s="390">
        <v>10708</v>
      </c>
      <c r="K120" s="329">
        <v>2.50483469932774E-2</v>
      </c>
      <c r="L120" s="390">
        <v>830</v>
      </c>
      <c r="M120" s="390">
        <v>723</v>
      </c>
      <c r="N120" s="390">
        <v>707</v>
      </c>
      <c r="O120" s="329">
        <v>0.14799446749654199</v>
      </c>
      <c r="P120" s="390">
        <v>1399</v>
      </c>
      <c r="Q120" s="390">
        <v>2016</v>
      </c>
      <c r="R120" s="390">
        <v>0</v>
      </c>
      <c r="S120" s="399">
        <v>7716</v>
      </c>
    </row>
    <row r="121" spans="1:19" ht="24.95" customHeight="1" x14ac:dyDescent="0.2">
      <c r="A121" s="212" t="s">
        <v>463</v>
      </c>
      <c r="B121" s="226"/>
      <c r="C121" s="225" t="s">
        <v>464</v>
      </c>
      <c r="D121" s="419">
        <v>9</v>
      </c>
      <c r="E121" s="423" t="s">
        <v>15076</v>
      </c>
      <c r="F121" s="224" t="s">
        <v>263</v>
      </c>
      <c r="G121" s="211" t="s">
        <v>447</v>
      </c>
      <c r="H121" s="390">
        <v>10793</v>
      </c>
      <c r="I121" s="390">
        <v>8245</v>
      </c>
      <c r="J121" s="390">
        <v>10145</v>
      </c>
      <c r="K121" s="329">
        <v>0.30903577926015802</v>
      </c>
      <c r="L121" s="390">
        <v>19</v>
      </c>
      <c r="M121" s="390">
        <v>25</v>
      </c>
      <c r="N121" s="390">
        <v>32</v>
      </c>
      <c r="O121" s="329">
        <v>-0.24</v>
      </c>
      <c r="P121" s="390">
        <v>2907</v>
      </c>
      <c r="Q121" s="390">
        <v>7697</v>
      </c>
      <c r="R121" s="390">
        <v>9</v>
      </c>
      <c r="S121" s="399">
        <v>180</v>
      </c>
    </row>
    <row r="122" spans="1:19" ht="24.95" customHeight="1" x14ac:dyDescent="0.2">
      <c r="A122" s="212" t="s">
        <v>527</v>
      </c>
      <c r="B122" s="226" t="s">
        <v>1170</v>
      </c>
      <c r="C122" s="225" t="s">
        <v>528</v>
      </c>
      <c r="D122" s="419">
        <v>9</v>
      </c>
      <c r="E122" s="424" t="s">
        <v>15063</v>
      </c>
      <c r="F122" s="224" t="s">
        <v>255</v>
      </c>
      <c r="G122" s="211" t="s">
        <v>447</v>
      </c>
      <c r="H122" s="390">
        <v>10734</v>
      </c>
      <c r="I122" s="390">
        <v>9628</v>
      </c>
      <c r="J122" s="390">
        <v>10136</v>
      </c>
      <c r="K122" s="329">
        <v>0.11487328624844199</v>
      </c>
      <c r="L122" s="390">
        <v>806</v>
      </c>
      <c r="M122" s="390">
        <v>769</v>
      </c>
      <c r="N122" s="390">
        <v>744</v>
      </c>
      <c r="O122" s="329">
        <v>4.8114434330299098E-2</v>
      </c>
      <c r="P122" s="390">
        <v>2431</v>
      </c>
      <c r="Q122" s="390">
        <v>6079</v>
      </c>
      <c r="R122" s="390">
        <v>19</v>
      </c>
      <c r="S122" s="399">
        <v>2205</v>
      </c>
    </row>
    <row r="123" spans="1:19" ht="24.95" customHeight="1" x14ac:dyDescent="0.2">
      <c r="A123" s="212" t="s">
        <v>1009</v>
      </c>
      <c r="B123" s="226"/>
      <c r="C123" s="225" t="s">
        <v>405</v>
      </c>
      <c r="D123" s="419">
        <v>7</v>
      </c>
      <c r="E123" s="423" t="s">
        <v>16265</v>
      </c>
      <c r="F123" s="224" t="s">
        <v>257</v>
      </c>
      <c r="G123" s="211" t="s">
        <v>447</v>
      </c>
      <c r="H123" s="390">
        <v>10695</v>
      </c>
      <c r="I123" s="390">
        <v>9372</v>
      </c>
      <c r="J123" s="390">
        <v>9831</v>
      </c>
      <c r="K123" s="329">
        <v>0.14116517285531399</v>
      </c>
      <c r="L123" s="390">
        <v>1885</v>
      </c>
      <c r="M123" s="390">
        <v>1893</v>
      </c>
      <c r="N123" s="390">
        <v>1947</v>
      </c>
      <c r="O123" s="329">
        <v>-4.2260961436873003E-3</v>
      </c>
      <c r="P123" s="390">
        <v>2972</v>
      </c>
      <c r="Q123" s="390">
        <v>7394</v>
      </c>
      <c r="R123" s="390">
        <v>0</v>
      </c>
      <c r="S123" s="399">
        <v>329</v>
      </c>
    </row>
    <row r="124" spans="1:19" ht="24.95" customHeight="1" x14ac:dyDescent="0.2">
      <c r="A124" s="212" t="s">
        <v>813</v>
      </c>
      <c r="B124" s="226"/>
      <c r="C124" s="225" t="s">
        <v>814</v>
      </c>
      <c r="D124" s="419">
        <v>6</v>
      </c>
      <c r="E124" s="424" t="s">
        <v>14995</v>
      </c>
      <c r="F124" s="224" t="s">
        <v>15855</v>
      </c>
      <c r="G124" s="211" t="s">
        <v>447</v>
      </c>
      <c r="H124" s="390">
        <v>10283</v>
      </c>
      <c r="I124" s="390">
        <v>9232</v>
      </c>
      <c r="J124" s="390">
        <v>9918</v>
      </c>
      <c r="K124" s="329">
        <v>0.1138431542461</v>
      </c>
      <c r="L124" s="390">
        <v>93</v>
      </c>
      <c r="M124" s="390">
        <v>27</v>
      </c>
      <c r="N124" s="390">
        <v>110</v>
      </c>
      <c r="O124" s="329">
        <v>2.4444444444444402</v>
      </c>
      <c r="P124" s="390">
        <v>2408</v>
      </c>
      <c r="Q124" s="390">
        <v>7510</v>
      </c>
      <c r="R124" s="390">
        <v>92</v>
      </c>
      <c r="S124" s="399">
        <v>273</v>
      </c>
    </row>
    <row r="125" spans="1:19" ht="24.95" customHeight="1" x14ac:dyDescent="0.2">
      <c r="A125" s="212" t="s">
        <v>490</v>
      </c>
      <c r="B125" s="226"/>
      <c r="C125" s="225" t="s">
        <v>16279</v>
      </c>
      <c r="D125" s="419">
        <v>16</v>
      </c>
      <c r="E125" s="424" t="s">
        <v>19925</v>
      </c>
      <c r="F125" s="224" t="s">
        <v>262</v>
      </c>
      <c r="G125" s="211" t="s">
        <v>447</v>
      </c>
      <c r="H125" s="390">
        <v>9968</v>
      </c>
      <c r="I125" s="390">
        <v>8491</v>
      </c>
      <c r="J125" s="390">
        <v>9174</v>
      </c>
      <c r="K125" s="329">
        <v>0.17394888705688399</v>
      </c>
      <c r="L125" s="390">
        <v>3</v>
      </c>
      <c r="M125" s="390">
        <v>2</v>
      </c>
      <c r="N125" s="390">
        <v>1</v>
      </c>
      <c r="O125" s="329">
        <v>0.5</v>
      </c>
      <c r="P125" s="390">
        <v>1870</v>
      </c>
      <c r="Q125" s="390">
        <v>7799</v>
      </c>
      <c r="R125" s="390">
        <v>0</v>
      </c>
      <c r="S125" s="399">
        <v>299</v>
      </c>
    </row>
    <row r="126" spans="1:19" ht="24.95" customHeight="1" x14ac:dyDescent="0.2">
      <c r="A126" s="212" t="s">
        <v>611</v>
      </c>
      <c r="B126" s="226" t="s">
        <v>2147</v>
      </c>
      <c r="C126" s="225" t="s">
        <v>612</v>
      </c>
      <c r="D126" s="419">
        <v>7</v>
      </c>
      <c r="E126" s="423" t="s">
        <v>16275</v>
      </c>
      <c r="F126" s="224" t="s">
        <v>15845</v>
      </c>
      <c r="G126" s="211" t="s">
        <v>447</v>
      </c>
      <c r="H126" s="390">
        <v>9940</v>
      </c>
      <c r="I126" s="390">
        <v>8482</v>
      </c>
      <c r="J126" s="390">
        <v>8732</v>
      </c>
      <c r="K126" s="329">
        <v>0.17189342136288599</v>
      </c>
      <c r="L126" s="390">
        <v>2064</v>
      </c>
      <c r="M126" s="390">
        <v>1989</v>
      </c>
      <c r="N126" s="390">
        <v>2198</v>
      </c>
      <c r="O126" s="329">
        <v>3.77073906485672E-2</v>
      </c>
      <c r="P126" s="390">
        <v>3383</v>
      </c>
      <c r="Q126" s="390">
        <v>6251</v>
      </c>
      <c r="R126" s="390">
        <v>20</v>
      </c>
      <c r="S126" s="399">
        <v>286</v>
      </c>
    </row>
    <row r="127" spans="1:19" ht="24.95" customHeight="1" x14ac:dyDescent="0.2">
      <c r="A127" s="212" t="s">
        <v>583</v>
      </c>
      <c r="B127" s="226"/>
      <c r="C127" s="225" t="s">
        <v>584</v>
      </c>
      <c r="D127" s="419">
        <v>6</v>
      </c>
      <c r="E127" s="423" t="s">
        <v>16266</v>
      </c>
      <c r="F127" s="224" t="s">
        <v>249</v>
      </c>
      <c r="G127" s="211" t="s">
        <v>447</v>
      </c>
      <c r="H127" s="390">
        <v>9873</v>
      </c>
      <c r="I127" s="390">
        <v>8622</v>
      </c>
      <c r="J127" s="390">
        <v>8738</v>
      </c>
      <c r="K127" s="329">
        <v>0.14509394572025</v>
      </c>
      <c r="L127" s="390">
        <v>1712</v>
      </c>
      <c r="M127" s="390">
        <v>1290</v>
      </c>
      <c r="N127" s="390">
        <v>1651</v>
      </c>
      <c r="O127" s="329">
        <v>0.32713178294573703</v>
      </c>
      <c r="P127" s="390">
        <v>2525</v>
      </c>
      <c r="Q127" s="390">
        <v>6480</v>
      </c>
      <c r="R127" s="390">
        <v>0</v>
      </c>
      <c r="S127" s="399">
        <v>868</v>
      </c>
    </row>
    <row r="128" spans="1:19" ht="24.95" customHeight="1" x14ac:dyDescent="0.2">
      <c r="A128" s="212" t="s">
        <v>532</v>
      </c>
      <c r="B128" s="226" t="s">
        <v>1170</v>
      </c>
      <c r="C128" s="225" t="s">
        <v>429</v>
      </c>
      <c r="D128" s="419">
        <v>7</v>
      </c>
      <c r="E128" s="423" t="s">
        <v>19926</v>
      </c>
      <c r="F128" s="224" t="s">
        <v>252</v>
      </c>
      <c r="G128" s="211" t="s">
        <v>447</v>
      </c>
      <c r="H128" s="390">
        <v>9784</v>
      </c>
      <c r="I128" s="390">
        <v>9177</v>
      </c>
      <c r="J128" s="390">
        <v>9100</v>
      </c>
      <c r="K128" s="329">
        <v>6.6143619919363697E-2</v>
      </c>
      <c r="L128" s="390">
        <v>759</v>
      </c>
      <c r="M128" s="390">
        <v>615</v>
      </c>
      <c r="N128" s="390">
        <v>523</v>
      </c>
      <c r="O128" s="329">
        <v>0.23414634146341501</v>
      </c>
      <c r="P128" s="390">
        <v>819</v>
      </c>
      <c r="Q128" s="390">
        <v>4918</v>
      </c>
      <c r="R128" s="390">
        <v>0</v>
      </c>
      <c r="S128" s="399">
        <v>4047</v>
      </c>
    </row>
    <row r="129" spans="1:19" ht="24.95" customHeight="1" x14ac:dyDescent="0.2">
      <c r="A129" s="212" t="s">
        <v>658</v>
      </c>
      <c r="B129" s="226" t="s">
        <v>1225</v>
      </c>
      <c r="C129" s="225" t="s">
        <v>659</v>
      </c>
      <c r="D129" s="419">
        <v>9</v>
      </c>
      <c r="E129" s="423" t="s">
        <v>15022</v>
      </c>
      <c r="F129" s="224" t="s">
        <v>254</v>
      </c>
      <c r="G129" s="211" t="s">
        <v>447</v>
      </c>
      <c r="H129" s="390">
        <v>9427</v>
      </c>
      <c r="I129" s="390">
        <v>8538</v>
      </c>
      <c r="J129" s="390">
        <v>8774</v>
      </c>
      <c r="K129" s="329">
        <v>0.104122745373624</v>
      </c>
      <c r="L129" s="390">
        <v>267</v>
      </c>
      <c r="M129" s="390">
        <v>140</v>
      </c>
      <c r="N129" s="390">
        <v>187</v>
      </c>
      <c r="O129" s="329">
        <v>0.90714285714285703</v>
      </c>
      <c r="P129" s="390">
        <v>383</v>
      </c>
      <c r="Q129" s="390">
        <v>1625</v>
      </c>
      <c r="R129" s="390">
        <v>0</v>
      </c>
      <c r="S129" s="399">
        <v>7419</v>
      </c>
    </row>
    <row r="130" spans="1:19" ht="24.95" customHeight="1" x14ac:dyDescent="0.2">
      <c r="A130" s="212" t="s">
        <v>657</v>
      </c>
      <c r="B130" s="226"/>
      <c r="C130" s="225" t="s">
        <v>440</v>
      </c>
      <c r="D130" s="419">
        <v>12</v>
      </c>
      <c r="E130" s="423" t="s">
        <v>15028</v>
      </c>
      <c r="F130" s="224" t="s">
        <v>252</v>
      </c>
      <c r="G130" s="211" t="s">
        <v>447</v>
      </c>
      <c r="H130" s="390">
        <v>9365</v>
      </c>
      <c r="I130" s="390">
        <v>7745</v>
      </c>
      <c r="J130" s="390">
        <v>8420</v>
      </c>
      <c r="K130" s="329">
        <v>0.20916720464815999</v>
      </c>
      <c r="L130" s="390">
        <v>535</v>
      </c>
      <c r="M130" s="390">
        <v>405</v>
      </c>
      <c r="N130" s="390">
        <v>436</v>
      </c>
      <c r="O130" s="329">
        <v>0.32098765432098803</v>
      </c>
      <c r="P130" s="390">
        <v>2350</v>
      </c>
      <c r="Q130" s="390">
        <v>6689</v>
      </c>
      <c r="R130" s="390">
        <v>17</v>
      </c>
      <c r="S130" s="399">
        <v>309</v>
      </c>
    </row>
    <row r="131" spans="1:19" ht="24.95" customHeight="1" x14ac:dyDescent="0.2">
      <c r="A131" s="212" t="s">
        <v>751</v>
      </c>
      <c r="B131" s="226"/>
      <c r="C131" s="225" t="s">
        <v>752</v>
      </c>
      <c r="D131" s="419">
        <v>13</v>
      </c>
      <c r="E131" s="424" t="s">
        <v>16292</v>
      </c>
      <c r="F131" s="224" t="s">
        <v>255</v>
      </c>
      <c r="G131" s="211" t="s">
        <v>447</v>
      </c>
      <c r="H131" s="390">
        <v>9322</v>
      </c>
      <c r="I131" s="390">
        <v>7420</v>
      </c>
      <c r="J131" s="390">
        <v>7626</v>
      </c>
      <c r="K131" s="329">
        <v>0.25633423180593001</v>
      </c>
      <c r="L131" s="390">
        <v>11</v>
      </c>
      <c r="M131" s="390">
        <v>14</v>
      </c>
      <c r="N131" s="390">
        <v>23</v>
      </c>
      <c r="O131" s="329">
        <v>-0.214285714285714</v>
      </c>
      <c r="P131" s="390">
        <v>1516</v>
      </c>
      <c r="Q131" s="390">
        <v>7073</v>
      </c>
      <c r="R131" s="390">
        <v>9</v>
      </c>
      <c r="S131" s="399">
        <v>724</v>
      </c>
    </row>
    <row r="132" spans="1:19" ht="24.95" customHeight="1" x14ac:dyDescent="0.2">
      <c r="A132" s="212" t="s">
        <v>607</v>
      </c>
      <c r="B132" s="226"/>
      <c r="C132" s="225" t="s">
        <v>414</v>
      </c>
      <c r="D132" s="419">
        <v>12</v>
      </c>
      <c r="E132" s="423" t="s">
        <v>16270</v>
      </c>
      <c r="F132" s="224" t="s">
        <v>257</v>
      </c>
      <c r="G132" s="211" t="s">
        <v>447</v>
      </c>
      <c r="H132" s="390">
        <v>9201</v>
      </c>
      <c r="I132" s="390">
        <v>8398</v>
      </c>
      <c r="J132" s="390">
        <v>8371</v>
      </c>
      <c r="K132" s="329">
        <v>9.5618004286734906E-2</v>
      </c>
      <c r="L132" s="390">
        <v>38</v>
      </c>
      <c r="M132" s="390">
        <v>45</v>
      </c>
      <c r="N132" s="390">
        <v>39</v>
      </c>
      <c r="O132" s="329">
        <v>-0.155555555555556</v>
      </c>
      <c r="P132" s="390">
        <v>1134</v>
      </c>
      <c r="Q132" s="390">
        <v>5981</v>
      </c>
      <c r="R132" s="390">
        <v>3</v>
      </c>
      <c r="S132" s="399">
        <v>2083</v>
      </c>
    </row>
    <row r="133" spans="1:19" ht="24.95" customHeight="1" x14ac:dyDescent="0.2">
      <c r="A133" s="212" t="s">
        <v>760</v>
      </c>
      <c r="B133" s="226" t="s">
        <v>1225</v>
      </c>
      <c r="C133" s="225" t="s">
        <v>761</v>
      </c>
      <c r="D133" s="419">
        <v>6</v>
      </c>
      <c r="E133" s="423" t="s">
        <v>15006</v>
      </c>
      <c r="F133" s="224" t="s">
        <v>255</v>
      </c>
      <c r="G133" s="211" t="s">
        <v>447</v>
      </c>
      <c r="H133" s="390">
        <v>8928</v>
      </c>
      <c r="I133" s="390">
        <v>7714</v>
      </c>
      <c r="J133" s="390">
        <v>3797</v>
      </c>
      <c r="K133" s="329">
        <v>0.15737619911848599</v>
      </c>
      <c r="L133" s="390">
        <v>90</v>
      </c>
      <c r="M133" s="390">
        <v>78</v>
      </c>
      <c r="N133" s="390">
        <v>95</v>
      </c>
      <c r="O133" s="329">
        <v>0.15384615384615399</v>
      </c>
      <c r="P133" s="390">
        <v>889</v>
      </c>
      <c r="Q133" s="390">
        <v>2256</v>
      </c>
      <c r="R133" s="390">
        <v>0</v>
      </c>
      <c r="S133" s="399">
        <v>5783</v>
      </c>
    </row>
    <row r="134" spans="1:19" ht="24.95" customHeight="1" x14ac:dyDescent="0.2">
      <c r="A134" s="212" t="s">
        <v>1054</v>
      </c>
      <c r="B134" s="226" t="s">
        <v>1152</v>
      </c>
      <c r="C134" s="225" t="s">
        <v>1055</v>
      </c>
      <c r="D134" s="419">
        <v>9</v>
      </c>
      <c r="E134" s="423" t="s">
        <v>20204</v>
      </c>
      <c r="F134" s="224" t="s">
        <v>249</v>
      </c>
      <c r="G134" s="211" t="s">
        <v>447</v>
      </c>
      <c r="H134" s="390">
        <v>8908</v>
      </c>
      <c r="I134" s="390">
        <v>7758</v>
      </c>
      <c r="J134" s="390">
        <v>8029</v>
      </c>
      <c r="K134" s="329">
        <v>0.148234080948698</v>
      </c>
      <c r="L134" s="390">
        <v>16</v>
      </c>
      <c r="M134" s="390">
        <v>19</v>
      </c>
      <c r="N134" s="390">
        <v>13</v>
      </c>
      <c r="O134" s="329">
        <v>-0.157894736842105</v>
      </c>
      <c r="P134" s="390">
        <v>3011</v>
      </c>
      <c r="Q134" s="390">
        <v>5597</v>
      </c>
      <c r="R134" s="390">
        <v>8</v>
      </c>
      <c r="S134" s="399">
        <v>292</v>
      </c>
    </row>
    <row r="135" spans="1:19" ht="24.95" customHeight="1" x14ac:dyDescent="0.2">
      <c r="A135" s="212" t="s">
        <v>577</v>
      </c>
      <c r="B135" s="226" t="s">
        <v>1170</v>
      </c>
      <c r="C135" s="225" t="s">
        <v>8028</v>
      </c>
      <c r="D135" s="419">
        <v>6</v>
      </c>
      <c r="E135" s="423" t="s">
        <v>15843</v>
      </c>
      <c r="F135" s="224" t="s">
        <v>254</v>
      </c>
      <c r="G135" s="211" t="s">
        <v>447</v>
      </c>
      <c r="H135" s="390">
        <v>8777</v>
      </c>
      <c r="I135" s="390">
        <v>8330</v>
      </c>
      <c r="J135" s="390">
        <v>8976</v>
      </c>
      <c r="K135" s="329">
        <v>5.3661464585834401E-2</v>
      </c>
      <c r="L135" s="390">
        <v>7</v>
      </c>
      <c r="M135" s="390">
        <v>8</v>
      </c>
      <c r="N135" s="390">
        <v>10</v>
      </c>
      <c r="O135" s="329">
        <v>-0.125</v>
      </c>
      <c r="P135" s="390">
        <v>79</v>
      </c>
      <c r="Q135" s="390">
        <v>1841</v>
      </c>
      <c r="R135" s="390">
        <v>0</v>
      </c>
      <c r="S135" s="399">
        <v>6857</v>
      </c>
    </row>
    <row r="136" spans="1:19" ht="24.95" customHeight="1" x14ac:dyDescent="0.2">
      <c r="A136" s="212" t="s">
        <v>802</v>
      </c>
      <c r="B136" s="226" t="s">
        <v>1225</v>
      </c>
      <c r="C136" s="225" t="s">
        <v>803</v>
      </c>
      <c r="D136" s="419">
        <v>16</v>
      </c>
      <c r="E136" s="424" t="s">
        <v>14997</v>
      </c>
      <c r="F136" s="224" t="s">
        <v>15835</v>
      </c>
      <c r="G136" s="211" t="s">
        <v>447</v>
      </c>
      <c r="H136" s="390">
        <v>8586</v>
      </c>
      <c r="I136" s="390">
        <v>6948</v>
      </c>
      <c r="J136" s="390">
        <v>6964</v>
      </c>
      <c r="K136" s="329">
        <v>0.23575129533678801</v>
      </c>
      <c r="L136" s="390">
        <v>476</v>
      </c>
      <c r="M136" s="390">
        <v>438</v>
      </c>
      <c r="N136" s="390">
        <v>480</v>
      </c>
      <c r="O136" s="329">
        <v>8.6757990867580001E-2</v>
      </c>
      <c r="P136" s="390">
        <v>1730</v>
      </c>
      <c r="Q136" s="390">
        <v>6185</v>
      </c>
      <c r="R136" s="390">
        <v>0</v>
      </c>
      <c r="S136" s="399">
        <v>671</v>
      </c>
    </row>
    <row r="137" spans="1:19" ht="24.95" customHeight="1" x14ac:dyDescent="0.2">
      <c r="A137" s="212" t="s">
        <v>1093</v>
      </c>
      <c r="B137" s="226"/>
      <c r="C137" s="225" t="s">
        <v>1094</v>
      </c>
      <c r="D137" s="419">
        <v>11</v>
      </c>
      <c r="E137" s="424" t="s">
        <v>14930</v>
      </c>
      <c r="F137" s="224" t="s">
        <v>15854</v>
      </c>
      <c r="G137" s="211" t="s">
        <v>447</v>
      </c>
      <c r="H137" s="390">
        <v>8253</v>
      </c>
      <c r="I137" s="390">
        <v>6969</v>
      </c>
      <c r="J137" s="390">
        <v>6982</v>
      </c>
      <c r="K137" s="329">
        <v>0.18424451140766299</v>
      </c>
      <c r="L137" s="390">
        <v>1047</v>
      </c>
      <c r="M137" s="390">
        <v>957</v>
      </c>
      <c r="N137" s="390">
        <v>1045</v>
      </c>
      <c r="O137" s="329">
        <v>9.4043887147335498E-2</v>
      </c>
      <c r="P137" s="390">
        <v>2654</v>
      </c>
      <c r="Q137" s="390">
        <v>5214</v>
      </c>
      <c r="R137" s="390">
        <v>0</v>
      </c>
      <c r="S137" s="399">
        <v>385</v>
      </c>
    </row>
    <row r="138" spans="1:19" ht="24.95" customHeight="1" x14ac:dyDescent="0.2">
      <c r="A138" s="212" t="s">
        <v>587</v>
      </c>
      <c r="B138" s="226" t="s">
        <v>1152</v>
      </c>
      <c r="C138" s="225" t="s">
        <v>588</v>
      </c>
      <c r="D138" s="419">
        <v>18</v>
      </c>
      <c r="E138" s="424" t="s">
        <v>15052</v>
      </c>
      <c r="F138" s="224" t="s">
        <v>253</v>
      </c>
      <c r="G138" s="211" t="s">
        <v>447</v>
      </c>
      <c r="H138" s="390">
        <v>8233</v>
      </c>
      <c r="I138" s="390">
        <v>7019</v>
      </c>
      <c r="J138" s="390">
        <v>7564</v>
      </c>
      <c r="K138" s="329">
        <v>0.172959110984471</v>
      </c>
      <c r="L138" s="390">
        <v>3</v>
      </c>
      <c r="M138" s="390">
        <v>7</v>
      </c>
      <c r="N138" s="390">
        <v>12</v>
      </c>
      <c r="O138" s="329">
        <v>-0.57142857142857095</v>
      </c>
      <c r="P138" s="390">
        <v>1584</v>
      </c>
      <c r="Q138" s="390">
        <v>6339</v>
      </c>
      <c r="R138" s="390">
        <v>0</v>
      </c>
      <c r="S138" s="399">
        <v>310</v>
      </c>
    </row>
    <row r="139" spans="1:19" ht="24.95" customHeight="1" x14ac:dyDescent="0.2">
      <c r="A139" s="212" t="s">
        <v>505</v>
      </c>
      <c r="B139" s="226" t="s">
        <v>1413</v>
      </c>
      <c r="C139" s="225" t="s">
        <v>506</v>
      </c>
      <c r="D139" s="419">
        <v>18</v>
      </c>
      <c r="E139" s="424" t="s">
        <v>17048</v>
      </c>
      <c r="F139" s="224" t="s">
        <v>249</v>
      </c>
      <c r="G139" s="211" t="s">
        <v>447</v>
      </c>
      <c r="H139" s="390">
        <v>8129</v>
      </c>
      <c r="I139" s="390">
        <v>6646</v>
      </c>
      <c r="J139" s="390">
        <v>7363</v>
      </c>
      <c r="K139" s="329">
        <v>0.22314173939211601</v>
      </c>
      <c r="L139" s="390">
        <v>375</v>
      </c>
      <c r="M139" s="390">
        <v>314</v>
      </c>
      <c r="N139" s="390">
        <v>465</v>
      </c>
      <c r="O139" s="329">
        <v>0.194267515923567</v>
      </c>
      <c r="P139" s="390">
        <v>1531</v>
      </c>
      <c r="Q139" s="390">
        <v>5779</v>
      </c>
      <c r="R139" s="390">
        <v>0</v>
      </c>
      <c r="S139" s="399">
        <v>819</v>
      </c>
    </row>
    <row r="140" spans="1:19" ht="24.95" customHeight="1" x14ac:dyDescent="0.2">
      <c r="A140" s="212" t="s">
        <v>881</v>
      </c>
      <c r="B140" s="226"/>
      <c r="C140" s="225" t="s">
        <v>390</v>
      </c>
      <c r="D140" s="419">
        <v>10</v>
      </c>
      <c r="E140" s="424" t="s">
        <v>16278</v>
      </c>
      <c r="F140" s="224" t="s">
        <v>254</v>
      </c>
      <c r="G140" s="211" t="s">
        <v>447</v>
      </c>
      <c r="H140" s="390">
        <v>8081</v>
      </c>
      <c r="I140" s="390">
        <v>6575</v>
      </c>
      <c r="J140" s="390">
        <v>6459</v>
      </c>
      <c r="K140" s="329">
        <v>0.22904942965779501</v>
      </c>
      <c r="L140" s="390">
        <v>1</v>
      </c>
      <c r="M140" s="390">
        <v>3</v>
      </c>
      <c r="N140" s="390">
        <v>2</v>
      </c>
      <c r="O140" s="329">
        <v>-0.66666666666666696</v>
      </c>
      <c r="P140" s="390">
        <v>1646</v>
      </c>
      <c r="Q140" s="390">
        <v>6051</v>
      </c>
      <c r="R140" s="390">
        <v>6</v>
      </c>
      <c r="S140" s="399">
        <v>378</v>
      </c>
    </row>
    <row r="141" spans="1:19" ht="24.95" customHeight="1" x14ac:dyDescent="0.2">
      <c r="A141" s="212" t="s">
        <v>548</v>
      </c>
      <c r="B141" s="226" t="s">
        <v>1170</v>
      </c>
      <c r="C141" s="225" t="s">
        <v>549</v>
      </c>
      <c r="D141" s="419">
        <v>16</v>
      </c>
      <c r="E141" s="423" t="s">
        <v>4695</v>
      </c>
      <c r="F141" s="224" t="s">
        <v>254</v>
      </c>
      <c r="G141" s="211" t="s">
        <v>447</v>
      </c>
      <c r="H141" s="390">
        <v>7919</v>
      </c>
      <c r="I141" s="390">
        <v>6475</v>
      </c>
      <c r="J141" s="390">
        <v>6534</v>
      </c>
      <c r="K141" s="329">
        <v>0.223011583011583</v>
      </c>
      <c r="L141" s="390">
        <v>368</v>
      </c>
      <c r="M141" s="390">
        <v>253</v>
      </c>
      <c r="N141" s="390">
        <v>324</v>
      </c>
      <c r="O141" s="329">
        <v>0.45454545454545497</v>
      </c>
      <c r="P141" s="390">
        <v>814</v>
      </c>
      <c r="Q141" s="390">
        <v>5544</v>
      </c>
      <c r="R141" s="390">
        <v>0</v>
      </c>
      <c r="S141" s="399">
        <v>1561</v>
      </c>
    </row>
    <row r="142" spans="1:19" ht="24.95" customHeight="1" x14ac:dyDescent="0.2">
      <c r="A142" s="212" t="s">
        <v>540</v>
      </c>
      <c r="B142" s="226" t="s">
        <v>1413</v>
      </c>
      <c r="C142" s="225" t="s">
        <v>435</v>
      </c>
      <c r="D142" s="419">
        <v>23</v>
      </c>
      <c r="E142" s="423" t="s">
        <v>15062</v>
      </c>
      <c r="F142" s="224" t="s">
        <v>249</v>
      </c>
      <c r="G142" s="211" t="s">
        <v>447</v>
      </c>
      <c r="H142" s="390">
        <v>7742</v>
      </c>
      <c r="I142" s="390">
        <v>6293</v>
      </c>
      <c r="J142" s="390">
        <v>6703</v>
      </c>
      <c r="K142" s="329">
        <v>0.23025583982202399</v>
      </c>
      <c r="L142" s="390">
        <v>701</v>
      </c>
      <c r="M142" s="390">
        <v>497</v>
      </c>
      <c r="N142" s="390">
        <v>628</v>
      </c>
      <c r="O142" s="329">
        <v>0.41046277665996</v>
      </c>
      <c r="P142" s="390">
        <v>1123</v>
      </c>
      <c r="Q142" s="390">
        <v>6508</v>
      </c>
      <c r="R142" s="390">
        <v>0</v>
      </c>
      <c r="S142" s="399">
        <v>111</v>
      </c>
    </row>
    <row r="143" spans="1:19" ht="24.95" customHeight="1" x14ac:dyDescent="0.2">
      <c r="A143" s="212" t="s">
        <v>723</v>
      </c>
      <c r="B143" s="226" t="s">
        <v>1152</v>
      </c>
      <c r="C143" s="225" t="s">
        <v>724</v>
      </c>
      <c r="D143" s="419">
        <v>13</v>
      </c>
      <c r="E143" s="423" t="s">
        <v>14990</v>
      </c>
      <c r="F143" s="224" t="s">
        <v>254</v>
      </c>
      <c r="G143" s="211" t="s">
        <v>447</v>
      </c>
      <c r="H143" s="390">
        <v>7590</v>
      </c>
      <c r="I143" s="390">
        <v>6513</v>
      </c>
      <c r="J143" s="390">
        <v>6616</v>
      </c>
      <c r="K143" s="329">
        <v>0.165361584523261</v>
      </c>
      <c r="L143" s="390">
        <v>4</v>
      </c>
      <c r="M143" s="390">
        <v>7</v>
      </c>
      <c r="N143" s="390">
        <v>1</v>
      </c>
      <c r="O143" s="329">
        <v>-0.42857142857142899</v>
      </c>
      <c r="P143" s="390">
        <v>1925</v>
      </c>
      <c r="Q143" s="390">
        <v>5365</v>
      </c>
      <c r="R143" s="390">
        <v>0</v>
      </c>
      <c r="S143" s="399">
        <v>300</v>
      </c>
    </row>
    <row r="144" spans="1:19" ht="24.95" customHeight="1" x14ac:dyDescent="0.2">
      <c r="A144" s="212" t="s">
        <v>563</v>
      </c>
      <c r="B144" s="226" t="s">
        <v>1170</v>
      </c>
      <c r="C144" s="225" t="s">
        <v>564</v>
      </c>
      <c r="D144" s="419">
        <v>10</v>
      </c>
      <c r="E144" s="423" t="s">
        <v>17049</v>
      </c>
      <c r="F144" s="224" t="s">
        <v>249</v>
      </c>
      <c r="G144" s="211" t="s">
        <v>447</v>
      </c>
      <c r="H144" s="390">
        <v>7549</v>
      </c>
      <c r="I144" s="390">
        <v>6746</v>
      </c>
      <c r="J144" s="390">
        <v>6304</v>
      </c>
      <c r="K144" s="329">
        <v>0.11903350133412401</v>
      </c>
      <c r="L144" s="390">
        <v>2283</v>
      </c>
      <c r="M144" s="390">
        <v>1930</v>
      </c>
      <c r="N144" s="390">
        <v>2073</v>
      </c>
      <c r="O144" s="329">
        <v>0.18290155440414499</v>
      </c>
      <c r="P144" s="390">
        <v>878</v>
      </c>
      <c r="Q144" s="390">
        <v>4371</v>
      </c>
      <c r="R144" s="390">
        <v>1</v>
      </c>
      <c r="S144" s="399">
        <v>2299</v>
      </c>
    </row>
    <row r="145" spans="1:19" ht="24.95" customHeight="1" x14ac:dyDescent="0.2">
      <c r="A145" s="212" t="s">
        <v>613</v>
      </c>
      <c r="B145" s="226"/>
      <c r="C145" s="225" t="s">
        <v>614</v>
      </c>
      <c r="D145" s="419">
        <v>23</v>
      </c>
      <c r="E145" s="423" t="s">
        <v>16273</v>
      </c>
      <c r="F145" s="224" t="s">
        <v>15839</v>
      </c>
      <c r="G145" s="211" t="s">
        <v>447</v>
      </c>
      <c r="H145" s="390">
        <v>7528</v>
      </c>
      <c r="I145" s="390">
        <v>6279</v>
      </c>
      <c r="J145" s="390">
        <v>6224</v>
      </c>
      <c r="K145" s="329">
        <v>0.19891702500398201</v>
      </c>
      <c r="L145" s="390">
        <v>22</v>
      </c>
      <c r="M145" s="390">
        <v>7</v>
      </c>
      <c r="N145" s="390">
        <v>14</v>
      </c>
      <c r="O145" s="329">
        <v>2.1428571428571401</v>
      </c>
      <c r="P145" s="390">
        <v>1062</v>
      </c>
      <c r="Q145" s="390">
        <v>5869</v>
      </c>
      <c r="R145" s="390">
        <v>4</v>
      </c>
      <c r="S145" s="399">
        <v>593</v>
      </c>
    </row>
    <row r="146" spans="1:19" ht="24.95" customHeight="1" x14ac:dyDescent="0.2">
      <c r="A146" s="212" t="s">
        <v>581</v>
      </c>
      <c r="B146" s="226"/>
      <c r="C146" s="225" t="s">
        <v>582</v>
      </c>
      <c r="D146" s="419">
        <v>3</v>
      </c>
      <c r="E146" s="424" t="s">
        <v>15060</v>
      </c>
      <c r="F146" s="224" t="s">
        <v>252</v>
      </c>
      <c r="G146" s="211" t="s">
        <v>447</v>
      </c>
      <c r="H146" s="390">
        <v>7357</v>
      </c>
      <c r="I146" s="390">
        <v>6390</v>
      </c>
      <c r="J146" s="390">
        <v>6691</v>
      </c>
      <c r="K146" s="329">
        <v>0.15133020344287901</v>
      </c>
      <c r="L146" s="390">
        <v>248</v>
      </c>
      <c r="M146" s="390">
        <v>182</v>
      </c>
      <c r="N146" s="390">
        <v>197</v>
      </c>
      <c r="O146" s="329">
        <v>0.36263736263736301</v>
      </c>
      <c r="P146" s="390">
        <v>2438</v>
      </c>
      <c r="Q146" s="390">
        <v>4663</v>
      </c>
      <c r="R146" s="390">
        <v>0</v>
      </c>
      <c r="S146" s="399">
        <v>256</v>
      </c>
    </row>
    <row r="147" spans="1:19" ht="24.95" customHeight="1" x14ac:dyDescent="0.2">
      <c r="A147" s="212" t="s">
        <v>737</v>
      </c>
      <c r="B147" s="226"/>
      <c r="C147" s="225" t="s">
        <v>396</v>
      </c>
      <c r="D147" s="419">
        <v>10</v>
      </c>
      <c r="E147" s="424" t="s">
        <v>15012</v>
      </c>
      <c r="F147" s="224" t="s">
        <v>15839</v>
      </c>
      <c r="G147" s="211" t="s">
        <v>447</v>
      </c>
      <c r="H147" s="390">
        <v>7350</v>
      </c>
      <c r="I147" s="390">
        <v>5437</v>
      </c>
      <c r="J147" s="390">
        <v>6059</v>
      </c>
      <c r="K147" s="329">
        <v>0.35184844583410002</v>
      </c>
      <c r="L147" s="390">
        <v>35</v>
      </c>
      <c r="M147" s="390">
        <v>28</v>
      </c>
      <c r="N147" s="390">
        <v>19</v>
      </c>
      <c r="O147" s="329">
        <v>0.25</v>
      </c>
      <c r="P147" s="390">
        <v>3968</v>
      </c>
      <c r="Q147" s="390">
        <v>2870</v>
      </c>
      <c r="R147" s="390">
        <v>10</v>
      </c>
      <c r="S147" s="399">
        <v>502</v>
      </c>
    </row>
    <row r="148" spans="1:19" ht="24.95" customHeight="1" x14ac:dyDescent="0.2">
      <c r="A148" s="212" t="s">
        <v>623</v>
      </c>
      <c r="B148" s="226"/>
      <c r="C148" s="225" t="s">
        <v>624</v>
      </c>
      <c r="D148" s="419">
        <v>13</v>
      </c>
      <c r="E148" s="424" t="s">
        <v>15038</v>
      </c>
      <c r="F148" s="224" t="s">
        <v>253</v>
      </c>
      <c r="G148" s="211" t="s">
        <v>447</v>
      </c>
      <c r="H148" s="390">
        <v>7328</v>
      </c>
      <c r="I148" s="390">
        <v>6239</v>
      </c>
      <c r="J148" s="390">
        <v>5268</v>
      </c>
      <c r="K148" s="329">
        <v>0.174547203077416</v>
      </c>
      <c r="L148" s="390">
        <v>13</v>
      </c>
      <c r="M148" s="390">
        <v>9</v>
      </c>
      <c r="N148" s="390">
        <v>11</v>
      </c>
      <c r="O148" s="329">
        <v>0.44444444444444398</v>
      </c>
      <c r="P148" s="390">
        <v>3629</v>
      </c>
      <c r="Q148" s="390">
        <v>3499</v>
      </c>
      <c r="R148" s="390">
        <v>0</v>
      </c>
      <c r="S148" s="399">
        <v>200</v>
      </c>
    </row>
    <row r="149" spans="1:19" ht="24.95" customHeight="1" x14ac:dyDescent="0.2">
      <c r="A149" s="212" t="s">
        <v>595</v>
      </c>
      <c r="B149" s="226"/>
      <c r="C149" s="225" t="s">
        <v>596</v>
      </c>
      <c r="D149" s="419">
        <v>7</v>
      </c>
      <c r="E149" s="424" t="s">
        <v>16268</v>
      </c>
      <c r="F149" s="224" t="s">
        <v>253</v>
      </c>
      <c r="G149" s="211" t="s">
        <v>447</v>
      </c>
      <c r="H149" s="390">
        <v>7217</v>
      </c>
      <c r="I149" s="390">
        <v>5027</v>
      </c>
      <c r="J149" s="390">
        <v>4888</v>
      </c>
      <c r="K149" s="329">
        <v>0.43564750348120201</v>
      </c>
      <c r="L149" s="390">
        <v>374</v>
      </c>
      <c r="M149" s="390">
        <v>89</v>
      </c>
      <c r="N149" s="390">
        <v>69</v>
      </c>
      <c r="O149" s="329">
        <v>3.20224719101124</v>
      </c>
      <c r="P149" s="390">
        <v>1315</v>
      </c>
      <c r="Q149" s="390">
        <v>5747</v>
      </c>
      <c r="R149" s="390">
        <v>0</v>
      </c>
      <c r="S149" s="399">
        <v>155</v>
      </c>
    </row>
    <row r="150" spans="1:19" ht="24.95" customHeight="1" x14ac:dyDescent="0.2">
      <c r="A150" s="212" t="s">
        <v>1085</v>
      </c>
      <c r="B150" s="226"/>
      <c r="C150" s="225" t="s">
        <v>1086</v>
      </c>
      <c r="D150" s="419">
        <v>7</v>
      </c>
      <c r="E150" s="423" t="s">
        <v>1087</v>
      </c>
      <c r="F150" s="224" t="s">
        <v>250</v>
      </c>
      <c r="G150" s="211" t="s">
        <v>447</v>
      </c>
      <c r="H150" s="390">
        <v>7146</v>
      </c>
      <c r="I150" s="390">
        <v>6514</v>
      </c>
      <c r="J150" s="390">
        <v>5832</v>
      </c>
      <c r="K150" s="329">
        <v>9.70217992017193E-2</v>
      </c>
      <c r="L150" s="390">
        <v>1</v>
      </c>
      <c r="M150" s="390">
        <v>0</v>
      </c>
      <c r="N150" s="390">
        <v>2</v>
      </c>
      <c r="O150" s="329">
        <v>0</v>
      </c>
      <c r="P150" s="390">
        <v>2495</v>
      </c>
      <c r="Q150" s="390">
        <v>4618</v>
      </c>
      <c r="R150" s="390">
        <v>0</v>
      </c>
      <c r="S150" s="399">
        <v>33</v>
      </c>
    </row>
    <row r="151" spans="1:19" ht="24.95" customHeight="1" x14ac:dyDescent="0.2">
      <c r="A151" s="212" t="s">
        <v>980</v>
      </c>
      <c r="B151" s="226"/>
      <c r="C151" s="225" t="s">
        <v>981</v>
      </c>
      <c r="D151" s="419">
        <v>8</v>
      </c>
      <c r="E151" s="423" t="s">
        <v>16354</v>
      </c>
      <c r="F151" s="224" t="s">
        <v>487</v>
      </c>
      <c r="G151" s="211" t="s">
        <v>447</v>
      </c>
      <c r="H151" s="390">
        <v>7000</v>
      </c>
      <c r="I151" s="390">
        <v>5792</v>
      </c>
      <c r="J151" s="390">
        <v>5676</v>
      </c>
      <c r="K151" s="329">
        <v>0.20856353591160201</v>
      </c>
      <c r="L151" s="390">
        <v>586</v>
      </c>
      <c r="M151" s="390">
        <v>471</v>
      </c>
      <c r="N151" s="390">
        <v>517</v>
      </c>
      <c r="O151" s="329">
        <v>0.24416135881104001</v>
      </c>
      <c r="P151" s="390">
        <v>454</v>
      </c>
      <c r="Q151" s="390">
        <v>5909</v>
      </c>
      <c r="R151" s="390">
        <v>0</v>
      </c>
      <c r="S151" s="399">
        <v>637</v>
      </c>
    </row>
    <row r="152" spans="1:19" ht="24.95" customHeight="1" x14ac:dyDescent="0.2">
      <c r="A152" s="212" t="s">
        <v>1000</v>
      </c>
      <c r="B152" s="226"/>
      <c r="C152" s="225" t="s">
        <v>1001</v>
      </c>
      <c r="D152" s="419">
        <v>4</v>
      </c>
      <c r="E152" s="423" t="s">
        <v>16283</v>
      </c>
      <c r="F152" s="224" t="s">
        <v>15852</v>
      </c>
      <c r="G152" s="211" t="s">
        <v>447</v>
      </c>
      <c r="H152" s="390">
        <v>6845</v>
      </c>
      <c r="I152" s="390">
        <v>5613</v>
      </c>
      <c r="J152" s="390">
        <v>5757</v>
      </c>
      <c r="K152" s="329">
        <v>0.21949046855514001</v>
      </c>
      <c r="L152" s="390">
        <v>250</v>
      </c>
      <c r="M152" s="390">
        <v>203</v>
      </c>
      <c r="N152" s="390">
        <v>212</v>
      </c>
      <c r="O152" s="329">
        <v>0.231527093596059</v>
      </c>
      <c r="P152" s="390">
        <v>778</v>
      </c>
      <c r="Q152" s="390">
        <v>1653</v>
      </c>
      <c r="R152" s="390">
        <v>13</v>
      </c>
      <c r="S152" s="399">
        <v>4401</v>
      </c>
    </row>
    <row r="153" spans="1:19" ht="24.95" customHeight="1" x14ac:dyDescent="0.2">
      <c r="A153" s="212" t="s">
        <v>687</v>
      </c>
      <c r="B153" s="226"/>
      <c r="C153" s="225" t="s">
        <v>421</v>
      </c>
      <c r="D153" s="419">
        <v>6</v>
      </c>
      <c r="E153" s="423" t="s">
        <v>20205</v>
      </c>
      <c r="F153" s="224" t="s">
        <v>252</v>
      </c>
      <c r="G153" s="211" t="s">
        <v>447</v>
      </c>
      <c r="H153" s="390">
        <v>6687</v>
      </c>
      <c r="I153" s="390">
        <v>6316</v>
      </c>
      <c r="J153" s="390">
        <v>5808</v>
      </c>
      <c r="K153" s="329">
        <v>5.8739708676377497E-2</v>
      </c>
      <c r="L153" s="390">
        <v>85</v>
      </c>
      <c r="M153" s="390">
        <v>13</v>
      </c>
      <c r="N153" s="390">
        <v>23</v>
      </c>
      <c r="O153" s="329">
        <v>5.5384615384615401</v>
      </c>
      <c r="P153" s="390">
        <v>2238</v>
      </c>
      <c r="Q153" s="390">
        <v>4073</v>
      </c>
      <c r="R153" s="390">
        <v>0</v>
      </c>
      <c r="S153" s="399">
        <v>376</v>
      </c>
    </row>
    <row r="154" spans="1:19" ht="24.95" customHeight="1" x14ac:dyDescent="0.2">
      <c r="A154" s="212" t="s">
        <v>871</v>
      </c>
      <c r="B154" s="226"/>
      <c r="C154" s="225" t="s">
        <v>872</v>
      </c>
      <c r="D154" s="419">
        <v>4</v>
      </c>
      <c r="E154" s="423" t="s">
        <v>14979</v>
      </c>
      <c r="F154" s="224" t="s">
        <v>254</v>
      </c>
      <c r="G154" s="211" t="s">
        <v>447</v>
      </c>
      <c r="H154" s="390">
        <v>6636</v>
      </c>
      <c r="I154" s="390">
        <v>5839</v>
      </c>
      <c r="J154" s="390">
        <v>5996</v>
      </c>
      <c r="K154" s="329">
        <v>0.13649597533824301</v>
      </c>
      <c r="L154" s="390">
        <v>0</v>
      </c>
      <c r="M154" s="390">
        <v>1</v>
      </c>
      <c r="N154" s="390">
        <v>3</v>
      </c>
      <c r="O154" s="329">
        <v>-1</v>
      </c>
      <c r="P154" s="390">
        <v>236</v>
      </c>
      <c r="Q154" s="390">
        <v>1681</v>
      </c>
      <c r="R154" s="390">
        <v>0</v>
      </c>
      <c r="S154" s="399">
        <v>4719</v>
      </c>
    </row>
    <row r="155" spans="1:19" ht="24.95" customHeight="1" x14ac:dyDescent="0.2">
      <c r="A155" s="212" t="s">
        <v>647</v>
      </c>
      <c r="B155" s="226" t="s">
        <v>1152</v>
      </c>
      <c r="C155" s="225" t="s">
        <v>648</v>
      </c>
      <c r="D155" s="419">
        <v>12</v>
      </c>
      <c r="E155" s="423" t="s">
        <v>16274</v>
      </c>
      <c r="F155" s="224" t="s">
        <v>252</v>
      </c>
      <c r="G155" s="211" t="s">
        <v>447</v>
      </c>
      <c r="H155" s="390">
        <v>6558</v>
      </c>
      <c r="I155" s="390">
        <v>5756</v>
      </c>
      <c r="J155" s="390">
        <v>5923</v>
      </c>
      <c r="K155" s="329">
        <v>0.139332870048645</v>
      </c>
      <c r="L155" s="390">
        <v>694</v>
      </c>
      <c r="M155" s="390">
        <v>490</v>
      </c>
      <c r="N155" s="390">
        <v>546</v>
      </c>
      <c r="O155" s="329">
        <v>0.416326530612245</v>
      </c>
      <c r="P155" s="390">
        <v>503</v>
      </c>
      <c r="Q155" s="390">
        <v>6012</v>
      </c>
      <c r="R155" s="390">
        <v>0</v>
      </c>
      <c r="S155" s="399">
        <v>43</v>
      </c>
    </row>
    <row r="156" spans="1:19" ht="24.95" customHeight="1" x14ac:dyDescent="0.2">
      <c r="A156" s="212" t="s">
        <v>541</v>
      </c>
      <c r="B156" s="226"/>
      <c r="C156" s="225" t="s">
        <v>16251</v>
      </c>
      <c r="D156" s="419">
        <v>12</v>
      </c>
      <c r="E156" s="423" t="s">
        <v>15066</v>
      </c>
      <c r="F156" s="224" t="s">
        <v>255</v>
      </c>
      <c r="G156" s="211" t="s">
        <v>447</v>
      </c>
      <c r="H156" s="390">
        <v>6498</v>
      </c>
      <c r="I156" s="390">
        <v>5338</v>
      </c>
      <c r="J156" s="390">
        <v>4787</v>
      </c>
      <c r="K156" s="329">
        <v>0.21730985387785701</v>
      </c>
      <c r="L156" s="390">
        <v>3</v>
      </c>
      <c r="M156" s="390">
        <v>0</v>
      </c>
      <c r="N156" s="390">
        <v>0</v>
      </c>
      <c r="O156" s="329">
        <v>0</v>
      </c>
      <c r="P156" s="390">
        <v>2406</v>
      </c>
      <c r="Q156" s="390">
        <v>3866</v>
      </c>
      <c r="R156" s="390">
        <v>0</v>
      </c>
      <c r="S156" s="399">
        <v>226</v>
      </c>
    </row>
    <row r="157" spans="1:19" ht="24.95" customHeight="1" x14ac:dyDescent="0.2">
      <c r="A157" s="212" t="s">
        <v>719</v>
      </c>
      <c r="B157" s="226"/>
      <c r="C157" s="225" t="s">
        <v>720</v>
      </c>
      <c r="D157" s="419">
        <v>3</v>
      </c>
      <c r="E157" s="424" t="s">
        <v>16272</v>
      </c>
      <c r="F157" s="224" t="s">
        <v>371</v>
      </c>
      <c r="G157" s="211" t="s">
        <v>447</v>
      </c>
      <c r="H157" s="390">
        <v>6455</v>
      </c>
      <c r="I157" s="390">
        <v>2795</v>
      </c>
      <c r="J157" s="390">
        <v>3213</v>
      </c>
      <c r="K157" s="329">
        <v>1.3094812164579599</v>
      </c>
      <c r="L157" s="390">
        <v>3369</v>
      </c>
      <c r="M157" s="390">
        <v>2231</v>
      </c>
      <c r="N157" s="390">
        <v>2305</v>
      </c>
      <c r="O157" s="329">
        <v>0.51008516360376499</v>
      </c>
      <c r="P157" s="390">
        <v>612</v>
      </c>
      <c r="Q157" s="390">
        <v>3071</v>
      </c>
      <c r="R157" s="390">
        <v>751</v>
      </c>
      <c r="S157" s="399">
        <v>2021</v>
      </c>
    </row>
    <row r="158" spans="1:19" ht="24.95" customHeight="1" x14ac:dyDescent="0.2">
      <c r="A158" s="212" t="s">
        <v>578</v>
      </c>
      <c r="B158" s="226"/>
      <c r="C158" s="225" t="s">
        <v>441</v>
      </c>
      <c r="D158" s="419">
        <v>16</v>
      </c>
      <c r="E158" s="423" t="s">
        <v>15048</v>
      </c>
      <c r="F158" s="224" t="s">
        <v>14947</v>
      </c>
      <c r="G158" s="211" t="s">
        <v>447</v>
      </c>
      <c r="H158" s="390">
        <v>6367</v>
      </c>
      <c r="I158" s="390">
        <v>4625</v>
      </c>
      <c r="J158" s="390">
        <v>2706</v>
      </c>
      <c r="K158" s="329">
        <v>0.376648648648649</v>
      </c>
      <c r="L158" s="390">
        <v>2</v>
      </c>
      <c r="M158" s="390">
        <v>1</v>
      </c>
      <c r="N158" s="390">
        <v>7</v>
      </c>
      <c r="O158" s="329">
        <v>1</v>
      </c>
      <c r="P158" s="390">
        <v>643</v>
      </c>
      <c r="Q158" s="390">
        <v>5350</v>
      </c>
      <c r="R158" s="390">
        <v>11</v>
      </c>
      <c r="S158" s="399">
        <v>363</v>
      </c>
    </row>
    <row r="159" spans="1:19" ht="24.95" customHeight="1" x14ac:dyDescent="0.2">
      <c r="A159" s="212" t="s">
        <v>848</v>
      </c>
      <c r="B159" s="226"/>
      <c r="C159" s="225" t="s">
        <v>849</v>
      </c>
      <c r="D159" s="419">
        <v>9</v>
      </c>
      <c r="E159" s="423" t="s">
        <v>14985</v>
      </c>
      <c r="F159" s="224" t="s">
        <v>254</v>
      </c>
      <c r="G159" s="211" t="s">
        <v>17679</v>
      </c>
      <c r="H159" s="390">
        <v>6359</v>
      </c>
      <c r="I159" s="390">
        <v>4579</v>
      </c>
      <c r="J159" s="390">
        <v>4056</v>
      </c>
      <c r="K159" s="329">
        <v>0.388731164009609</v>
      </c>
      <c r="L159" s="390">
        <v>107</v>
      </c>
      <c r="M159" s="390">
        <v>60</v>
      </c>
      <c r="N159" s="390">
        <v>60</v>
      </c>
      <c r="O159" s="329">
        <v>0.78333333333333299</v>
      </c>
      <c r="P159" s="390">
        <v>1666</v>
      </c>
      <c r="Q159" s="390">
        <v>4050</v>
      </c>
      <c r="R159" s="390">
        <v>106</v>
      </c>
      <c r="S159" s="399">
        <v>537</v>
      </c>
    </row>
    <row r="160" spans="1:19" ht="24.95" customHeight="1" x14ac:dyDescent="0.2">
      <c r="A160" s="212" t="s">
        <v>709</v>
      </c>
      <c r="B160" s="226"/>
      <c r="C160" s="225" t="s">
        <v>710</v>
      </c>
      <c r="D160" s="419">
        <v>4</v>
      </c>
      <c r="E160" s="423" t="s">
        <v>14928</v>
      </c>
      <c r="F160" s="224" t="s">
        <v>250</v>
      </c>
      <c r="G160" s="211" t="s">
        <v>447</v>
      </c>
      <c r="H160" s="390">
        <v>6314</v>
      </c>
      <c r="I160" s="390">
        <v>5137</v>
      </c>
      <c r="J160" s="390">
        <v>5453</v>
      </c>
      <c r="K160" s="329">
        <v>0.22912205567451799</v>
      </c>
      <c r="L160" s="390">
        <v>12</v>
      </c>
      <c r="M160" s="390">
        <v>9</v>
      </c>
      <c r="N160" s="390">
        <v>0</v>
      </c>
      <c r="O160" s="329">
        <v>0.33333333333333298</v>
      </c>
      <c r="P160" s="390">
        <v>1324</v>
      </c>
      <c r="Q160" s="390">
        <v>4258</v>
      </c>
      <c r="R160" s="390">
        <v>1</v>
      </c>
      <c r="S160" s="399">
        <v>731</v>
      </c>
    </row>
    <row r="161" spans="1:19" ht="24.95" customHeight="1" x14ac:dyDescent="0.2">
      <c r="A161" s="212" t="s">
        <v>492</v>
      </c>
      <c r="B161" s="226" t="s">
        <v>1170</v>
      </c>
      <c r="C161" s="225" t="s">
        <v>493</v>
      </c>
      <c r="D161" s="419">
        <v>20</v>
      </c>
      <c r="E161" s="423" t="s">
        <v>16246</v>
      </c>
      <c r="F161" s="224" t="s">
        <v>14947</v>
      </c>
      <c r="G161" s="211" t="s">
        <v>447</v>
      </c>
      <c r="H161" s="390">
        <v>6224</v>
      </c>
      <c r="I161" s="390">
        <v>5116</v>
      </c>
      <c r="J161" s="390">
        <v>5643</v>
      </c>
      <c r="K161" s="329">
        <v>0.21657544956997701</v>
      </c>
      <c r="L161" s="390">
        <v>40</v>
      </c>
      <c r="M161" s="390">
        <v>45</v>
      </c>
      <c r="N161" s="390">
        <v>40</v>
      </c>
      <c r="O161" s="329">
        <v>-0.11111111111111099</v>
      </c>
      <c r="P161" s="390">
        <v>1635</v>
      </c>
      <c r="Q161" s="390">
        <v>4456</v>
      </c>
      <c r="R161" s="390">
        <v>4</v>
      </c>
      <c r="S161" s="399">
        <v>129</v>
      </c>
    </row>
    <row r="162" spans="1:19" ht="24.95" customHeight="1" x14ac:dyDescent="0.2">
      <c r="A162" s="212" t="s">
        <v>869</v>
      </c>
      <c r="B162" s="226" t="s">
        <v>1225</v>
      </c>
      <c r="C162" s="225" t="s">
        <v>870</v>
      </c>
      <c r="D162" s="419">
        <v>4</v>
      </c>
      <c r="E162" s="423" t="s">
        <v>14980</v>
      </c>
      <c r="F162" s="224" t="s">
        <v>254</v>
      </c>
      <c r="G162" s="211" t="s">
        <v>447</v>
      </c>
      <c r="H162" s="390">
        <v>6181</v>
      </c>
      <c r="I162" s="390">
        <v>5867</v>
      </c>
      <c r="J162" s="390">
        <v>5603</v>
      </c>
      <c r="K162" s="329">
        <v>5.3519686381455503E-2</v>
      </c>
      <c r="L162" s="390">
        <v>179</v>
      </c>
      <c r="M162" s="390">
        <v>121</v>
      </c>
      <c r="N162" s="390">
        <v>123</v>
      </c>
      <c r="O162" s="329">
        <v>0.47933884297520701</v>
      </c>
      <c r="P162" s="390">
        <v>191</v>
      </c>
      <c r="Q162" s="390">
        <v>2212</v>
      </c>
      <c r="R162" s="390">
        <v>0</v>
      </c>
      <c r="S162" s="399">
        <v>3778</v>
      </c>
    </row>
    <row r="163" spans="1:19" ht="24.95" customHeight="1" x14ac:dyDescent="0.2">
      <c r="A163" s="212" t="s">
        <v>691</v>
      </c>
      <c r="B163" s="226"/>
      <c r="C163" s="225" t="s">
        <v>692</v>
      </c>
      <c r="D163" s="419">
        <v>11</v>
      </c>
      <c r="E163" s="423" t="s">
        <v>15019</v>
      </c>
      <c r="F163" s="224" t="s">
        <v>371</v>
      </c>
      <c r="G163" s="211" t="s">
        <v>447</v>
      </c>
      <c r="H163" s="390">
        <v>6035</v>
      </c>
      <c r="I163" s="390">
        <v>5166</v>
      </c>
      <c r="J163" s="390">
        <v>5568</v>
      </c>
      <c r="K163" s="329">
        <v>0.168215253581107</v>
      </c>
      <c r="L163" s="390">
        <v>78</v>
      </c>
      <c r="M163" s="390">
        <v>43</v>
      </c>
      <c r="N163" s="390">
        <v>50</v>
      </c>
      <c r="O163" s="329">
        <v>0.81395348837209303</v>
      </c>
      <c r="P163" s="390">
        <v>1844</v>
      </c>
      <c r="Q163" s="390">
        <v>4093</v>
      </c>
      <c r="R163" s="390">
        <v>0</v>
      </c>
      <c r="S163" s="399">
        <v>98</v>
      </c>
    </row>
    <row r="164" spans="1:19" ht="24.95" customHeight="1" x14ac:dyDescent="0.2">
      <c r="A164" s="212" t="s">
        <v>698</v>
      </c>
      <c r="B164" s="226"/>
      <c r="C164" s="225" t="s">
        <v>412</v>
      </c>
      <c r="D164" s="419">
        <v>5</v>
      </c>
      <c r="E164" s="423" t="s">
        <v>17060</v>
      </c>
      <c r="F164" s="224" t="s">
        <v>254</v>
      </c>
      <c r="G164" s="211" t="s">
        <v>447</v>
      </c>
      <c r="H164" s="390">
        <v>5812</v>
      </c>
      <c r="I164" s="390">
        <v>5368</v>
      </c>
      <c r="J164" s="390">
        <v>5477</v>
      </c>
      <c r="K164" s="329">
        <v>8.2712369597615507E-2</v>
      </c>
      <c r="L164" s="390">
        <v>0</v>
      </c>
      <c r="M164" s="390">
        <v>0</v>
      </c>
      <c r="N164" s="390">
        <v>0</v>
      </c>
      <c r="O164" s="329">
        <v>0</v>
      </c>
      <c r="P164" s="390">
        <v>450</v>
      </c>
      <c r="Q164" s="390">
        <v>5043</v>
      </c>
      <c r="R164" s="390">
        <v>0</v>
      </c>
      <c r="S164" s="399">
        <v>319</v>
      </c>
    </row>
    <row r="165" spans="1:19" ht="24.95" customHeight="1" x14ac:dyDescent="0.2">
      <c r="A165" s="212" t="s">
        <v>800</v>
      </c>
      <c r="B165" s="226"/>
      <c r="C165" s="225" t="s">
        <v>801</v>
      </c>
      <c r="D165" s="419">
        <v>2</v>
      </c>
      <c r="E165" s="423" t="s">
        <v>14998</v>
      </c>
      <c r="F165" s="224" t="s">
        <v>372</v>
      </c>
      <c r="G165" s="211" t="s">
        <v>447</v>
      </c>
      <c r="H165" s="390">
        <v>5749</v>
      </c>
      <c r="I165" s="390">
        <v>5289</v>
      </c>
      <c r="J165" s="390">
        <v>5540</v>
      </c>
      <c r="K165" s="329">
        <v>8.6972962752883298E-2</v>
      </c>
      <c r="L165" s="390">
        <v>1066</v>
      </c>
      <c r="M165" s="390">
        <v>889</v>
      </c>
      <c r="N165" s="390">
        <v>850</v>
      </c>
      <c r="O165" s="329">
        <v>0.19910011248593901</v>
      </c>
      <c r="P165" s="390">
        <v>1962</v>
      </c>
      <c r="Q165" s="390">
        <v>3414</v>
      </c>
      <c r="R165" s="390">
        <v>0</v>
      </c>
      <c r="S165" s="399">
        <v>373</v>
      </c>
    </row>
    <row r="166" spans="1:19" ht="24.95" customHeight="1" x14ac:dyDescent="0.2">
      <c r="A166" s="212" t="s">
        <v>840</v>
      </c>
      <c r="B166" s="226" t="s">
        <v>1152</v>
      </c>
      <c r="C166" s="225" t="s">
        <v>841</v>
      </c>
      <c r="D166" s="419">
        <v>8</v>
      </c>
      <c r="E166" s="423" t="s">
        <v>14989</v>
      </c>
      <c r="F166" s="224" t="s">
        <v>254</v>
      </c>
      <c r="G166" s="211" t="s">
        <v>447</v>
      </c>
      <c r="H166" s="390">
        <v>5673</v>
      </c>
      <c r="I166" s="390">
        <v>3058</v>
      </c>
      <c r="J166" s="390">
        <v>3176</v>
      </c>
      <c r="K166" s="329">
        <v>0.85513407455853496</v>
      </c>
      <c r="L166" s="390">
        <v>1</v>
      </c>
      <c r="M166" s="390">
        <v>1</v>
      </c>
      <c r="N166" s="390">
        <v>0</v>
      </c>
      <c r="O166" s="329">
        <v>0</v>
      </c>
      <c r="P166" s="390">
        <v>874</v>
      </c>
      <c r="Q166" s="390">
        <v>4455</v>
      </c>
      <c r="R166" s="390">
        <v>0</v>
      </c>
      <c r="S166" s="399">
        <v>344</v>
      </c>
    </row>
    <row r="167" spans="1:19" ht="24.95" customHeight="1" x14ac:dyDescent="0.2">
      <c r="A167" s="212" t="s">
        <v>591</v>
      </c>
      <c r="B167" s="226"/>
      <c r="C167" s="225" t="s">
        <v>592</v>
      </c>
      <c r="D167" s="419">
        <v>3</v>
      </c>
      <c r="E167" s="423" t="s">
        <v>15047</v>
      </c>
      <c r="F167" s="224" t="s">
        <v>251</v>
      </c>
      <c r="G167" s="211" t="s">
        <v>447</v>
      </c>
      <c r="H167" s="390">
        <v>5456</v>
      </c>
      <c r="I167" s="390">
        <v>4988</v>
      </c>
      <c r="J167" s="390">
        <v>4957</v>
      </c>
      <c r="K167" s="329">
        <v>9.3825180433039196E-2</v>
      </c>
      <c r="L167" s="390">
        <v>44</v>
      </c>
      <c r="M167" s="390">
        <v>62</v>
      </c>
      <c r="N167" s="390">
        <v>27</v>
      </c>
      <c r="O167" s="329">
        <v>-0.29032258064516098</v>
      </c>
      <c r="P167" s="390">
        <v>891</v>
      </c>
      <c r="Q167" s="390">
        <v>4554</v>
      </c>
      <c r="R167" s="390">
        <v>0</v>
      </c>
      <c r="S167" s="399">
        <v>11</v>
      </c>
    </row>
    <row r="168" spans="1:19" ht="24.95" customHeight="1" x14ac:dyDescent="0.2">
      <c r="A168" s="212" t="s">
        <v>755</v>
      </c>
      <c r="B168" s="226"/>
      <c r="C168" s="225" t="s">
        <v>756</v>
      </c>
      <c r="D168" s="419">
        <v>11</v>
      </c>
      <c r="E168" s="424" t="s">
        <v>16298</v>
      </c>
      <c r="F168" s="224" t="s">
        <v>255</v>
      </c>
      <c r="G168" s="211" t="s">
        <v>17679</v>
      </c>
      <c r="H168" s="390">
        <v>5233</v>
      </c>
      <c r="I168" s="390">
        <v>3999</v>
      </c>
      <c r="J168" s="390">
        <v>4128</v>
      </c>
      <c r="K168" s="329">
        <v>0.30857714428607103</v>
      </c>
      <c r="L168" s="390">
        <v>4</v>
      </c>
      <c r="M168" s="390">
        <v>9</v>
      </c>
      <c r="N168" s="390">
        <v>9</v>
      </c>
      <c r="O168" s="329">
        <v>-0.55555555555555602</v>
      </c>
      <c r="P168" s="390">
        <v>768</v>
      </c>
      <c r="Q168" s="390">
        <v>4130</v>
      </c>
      <c r="R168" s="390">
        <v>0</v>
      </c>
      <c r="S168" s="399">
        <v>335</v>
      </c>
    </row>
    <row r="169" spans="1:19" ht="24.95" customHeight="1" x14ac:dyDescent="0.2">
      <c r="A169" s="212" t="s">
        <v>798</v>
      </c>
      <c r="B169" s="226"/>
      <c r="C169" s="225" t="s">
        <v>799</v>
      </c>
      <c r="D169" s="419">
        <v>7</v>
      </c>
      <c r="E169" s="424" t="s">
        <v>14999</v>
      </c>
      <c r="F169" s="224" t="s">
        <v>372</v>
      </c>
      <c r="G169" s="211" t="s">
        <v>447</v>
      </c>
      <c r="H169" s="390">
        <v>5200</v>
      </c>
      <c r="I169" s="390">
        <v>0</v>
      </c>
      <c r="J169" s="390">
        <v>6431</v>
      </c>
      <c r="K169" s="329">
        <v>0</v>
      </c>
      <c r="L169" s="390">
        <v>1</v>
      </c>
      <c r="M169" s="390">
        <v>0</v>
      </c>
      <c r="N169" s="390">
        <v>0</v>
      </c>
      <c r="O169" s="329">
        <v>0</v>
      </c>
      <c r="P169" s="390">
        <v>2471</v>
      </c>
      <c r="Q169" s="390">
        <v>2327</v>
      </c>
      <c r="R169" s="390">
        <v>0</v>
      </c>
      <c r="S169" s="399">
        <v>402</v>
      </c>
    </row>
    <row r="170" spans="1:19" ht="24.95" customHeight="1" x14ac:dyDescent="0.2">
      <c r="A170" s="212" t="s">
        <v>1011</v>
      </c>
      <c r="B170" s="226"/>
      <c r="C170" s="225" t="s">
        <v>1012</v>
      </c>
      <c r="D170" s="419">
        <v>5</v>
      </c>
      <c r="E170" s="424" t="s">
        <v>14940</v>
      </c>
      <c r="F170" s="224" t="s">
        <v>257</v>
      </c>
      <c r="G170" s="211" t="s">
        <v>447</v>
      </c>
      <c r="H170" s="390">
        <v>4969</v>
      </c>
      <c r="I170" s="390">
        <v>4166</v>
      </c>
      <c r="J170" s="390">
        <v>4150</v>
      </c>
      <c r="K170" s="329">
        <v>0.19275084013442201</v>
      </c>
      <c r="L170" s="390">
        <v>3</v>
      </c>
      <c r="M170" s="390">
        <v>3</v>
      </c>
      <c r="N170" s="390">
        <v>1</v>
      </c>
      <c r="O170" s="329">
        <v>0</v>
      </c>
      <c r="P170" s="390">
        <v>761</v>
      </c>
      <c r="Q170" s="390">
        <v>4051</v>
      </c>
      <c r="R170" s="390">
        <v>0</v>
      </c>
      <c r="S170" s="399">
        <v>157</v>
      </c>
    </row>
    <row r="171" spans="1:19" ht="24.95" customHeight="1" x14ac:dyDescent="0.2">
      <c r="A171" s="212" t="s">
        <v>699</v>
      </c>
      <c r="B171" s="226" t="s">
        <v>1152</v>
      </c>
      <c r="C171" s="225" t="s">
        <v>700</v>
      </c>
      <c r="D171" s="419">
        <v>7</v>
      </c>
      <c r="E171" s="423" t="s">
        <v>15017</v>
      </c>
      <c r="F171" s="224" t="s">
        <v>249</v>
      </c>
      <c r="G171" s="211" t="s">
        <v>447</v>
      </c>
      <c r="H171" s="390">
        <v>4795</v>
      </c>
      <c r="I171" s="390">
        <v>3308</v>
      </c>
      <c r="J171" s="390">
        <v>3540</v>
      </c>
      <c r="K171" s="329">
        <v>0.449516324062878</v>
      </c>
      <c r="L171" s="390">
        <v>471</v>
      </c>
      <c r="M171" s="390">
        <v>367</v>
      </c>
      <c r="N171" s="390">
        <v>532</v>
      </c>
      <c r="O171" s="329">
        <v>0.28337874659400503</v>
      </c>
      <c r="P171" s="390">
        <v>1063</v>
      </c>
      <c r="Q171" s="390">
        <v>3623</v>
      </c>
      <c r="R171" s="390">
        <v>0</v>
      </c>
      <c r="S171" s="399">
        <v>109</v>
      </c>
    </row>
    <row r="172" spans="1:19" ht="24.95" customHeight="1" x14ac:dyDescent="0.2">
      <c r="A172" s="212" t="s">
        <v>519</v>
      </c>
      <c r="B172" s="226"/>
      <c r="C172" s="225" t="s">
        <v>520</v>
      </c>
      <c r="D172" s="419">
        <v>7</v>
      </c>
      <c r="E172" s="423" t="s">
        <v>15067</v>
      </c>
      <c r="F172" s="224" t="s">
        <v>253</v>
      </c>
      <c r="G172" s="211" t="s">
        <v>447</v>
      </c>
      <c r="H172" s="390">
        <v>4716</v>
      </c>
      <c r="I172" s="390">
        <v>4069</v>
      </c>
      <c r="J172" s="390">
        <v>4267</v>
      </c>
      <c r="K172" s="329">
        <v>0.15900712705824499</v>
      </c>
      <c r="L172" s="390">
        <v>0</v>
      </c>
      <c r="M172" s="390">
        <v>4</v>
      </c>
      <c r="N172" s="390">
        <v>4</v>
      </c>
      <c r="O172" s="329">
        <v>-1</v>
      </c>
      <c r="P172" s="390">
        <v>670</v>
      </c>
      <c r="Q172" s="390">
        <v>3780</v>
      </c>
      <c r="R172" s="390">
        <v>0</v>
      </c>
      <c r="S172" s="399">
        <v>266</v>
      </c>
    </row>
    <row r="173" spans="1:19" ht="24.95" customHeight="1" x14ac:dyDescent="0.2">
      <c r="A173" s="212" t="s">
        <v>1046</v>
      </c>
      <c r="B173" s="226"/>
      <c r="C173" s="225" t="s">
        <v>1047</v>
      </c>
      <c r="D173" s="419">
        <v>5</v>
      </c>
      <c r="E173" s="424" t="s">
        <v>15040</v>
      </c>
      <c r="F173" s="224" t="s">
        <v>17081</v>
      </c>
      <c r="G173" s="211" t="s">
        <v>447</v>
      </c>
      <c r="H173" s="390">
        <v>4695</v>
      </c>
      <c r="I173" s="390">
        <v>4374</v>
      </c>
      <c r="J173" s="390">
        <v>4051</v>
      </c>
      <c r="K173" s="329">
        <v>7.3388203017832596E-2</v>
      </c>
      <c r="L173" s="390">
        <v>1006</v>
      </c>
      <c r="M173" s="390">
        <v>724</v>
      </c>
      <c r="N173" s="390">
        <v>649</v>
      </c>
      <c r="O173" s="329">
        <v>0.38950276243093901</v>
      </c>
      <c r="P173" s="390">
        <v>1117</v>
      </c>
      <c r="Q173" s="390">
        <v>2816</v>
      </c>
      <c r="R173" s="390">
        <v>0</v>
      </c>
      <c r="S173" s="399">
        <v>762</v>
      </c>
    </row>
    <row r="174" spans="1:19" ht="24.95" customHeight="1" x14ac:dyDescent="0.2">
      <c r="A174" s="212" t="s">
        <v>601</v>
      </c>
      <c r="B174" s="226"/>
      <c r="C174" s="225" t="s">
        <v>602</v>
      </c>
      <c r="D174" s="419">
        <v>3</v>
      </c>
      <c r="E174" s="424" t="s">
        <v>15045</v>
      </c>
      <c r="F174" s="224" t="s">
        <v>258</v>
      </c>
      <c r="G174" s="211" t="s">
        <v>447</v>
      </c>
      <c r="H174" s="390">
        <v>4667</v>
      </c>
      <c r="I174" s="390">
        <v>3649</v>
      </c>
      <c r="J174" s="390">
        <v>3444</v>
      </c>
      <c r="K174" s="329">
        <v>0.27898054261441502</v>
      </c>
      <c r="L174" s="390">
        <v>0</v>
      </c>
      <c r="M174" s="390">
        <v>0</v>
      </c>
      <c r="N174" s="390">
        <v>0</v>
      </c>
      <c r="O174" s="329">
        <v>0</v>
      </c>
      <c r="P174" s="390">
        <v>247</v>
      </c>
      <c r="Q174" s="390">
        <v>2535</v>
      </c>
      <c r="R174" s="390">
        <v>0</v>
      </c>
      <c r="S174" s="399">
        <v>1885</v>
      </c>
    </row>
    <row r="175" spans="1:19" ht="24.95" customHeight="1" x14ac:dyDescent="0.2">
      <c r="A175" s="212" t="s">
        <v>585</v>
      </c>
      <c r="B175" s="226" t="s">
        <v>1280</v>
      </c>
      <c r="C175" s="225" t="s">
        <v>586</v>
      </c>
      <c r="D175" s="419">
        <v>11</v>
      </c>
      <c r="E175" s="423" t="s">
        <v>15049</v>
      </c>
      <c r="F175" s="224" t="s">
        <v>371</v>
      </c>
      <c r="G175" s="211" t="s">
        <v>447</v>
      </c>
      <c r="H175" s="390">
        <v>4564</v>
      </c>
      <c r="I175" s="390">
        <v>3568</v>
      </c>
      <c r="J175" s="390">
        <v>3515</v>
      </c>
      <c r="K175" s="329">
        <v>0.27914798206278002</v>
      </c>
      <c r="L175" s="390">
        <v>1</v>
      </c>
      <c r="M175" s="390">
        <v>7</v>
      </c>
      <c r="N175" s="390">
        <v>3</v>
      </c>
      <c r="O175" s="329">
        <v>-0.85714285714285698</v>
      </c>
      <c r="P175" s="390">
        <v>946</v>
      </c>
      <c r="Q175" s="390">
        <v>3439</v>
      </c>
      <c r="R175" s="390">
        <v>0</v>
      </c>
      <c r="S175" s="399">
        <v>179</v>
      </c>
    </row>
    <row r="176" spans="1:19" ht="24.95" customHeight="1" x14ac:dyDescent="0.2">
      <c r="A176" s="212" t="s">
        <v>1013</v>
      </c>
      <c r="B176" s="226"/>
      <c r="C176" s="225" t="s">
        <v>1014</v>
      </c>
      <c r="D176" s="419">
        <v>3</v>
      </c>
      <c r="E176" s="423" t="s">
        <v>16338</v>
      </c>
      <c r="F176" s="224" t="s">
        <v>257</v>
      </c>
      <c r="G176" s="211" t="s">
        <v>17679</v>
      </c>
      <c r="H176" s="390">
        <v>4480</v>
      </c>
      <c r="I176" s="390">
        <v>3719</v>
      </c>
      <c r="J176" s="390">
        <v>3151</v>
      </c>
      <c r="K176" s="329">
        <v>0.204624899166443</v>
      </c>
      <c r="L176" s="390">
        <v>7</v>
      </c>
      <c r="M176" s="390">
        <v>7</v>
      </c>
      <c r="N176" s="390">
        <v>2</v>
      </c>
      <c r="O176" s="329">
        <v>0</v>
      </c>
      <c r="P176" s="390">
        <v>1144</v>
      </c>
      <c r="Q176" s="390">
        <v>3205</v>
      </c>
      <c r="R176" s="390">
        <v>0</v>
      </c>
      <c r="S176" s="399">
        <v>131</v>
      </c>
    </row>
    <row r="177" spans="1:19" ht="24.95" customHeight="1" x14ac:dyDescent="0.2">
      <c r="A177" s="212" t="s">
        <v>627</v>
      </c>
      <c r="B177" s="226" t="s">
        <v>1255</v>
      </c>
      <c r="C177" s="225" t="s">
        <v>394</v>
      </c>
      <c r="D177" s="419">
        <v>5</v>
      </c>
      <c r="E177" s="423" t="s">
        <v>15037</v>
      </c>
      <c r="F177" s="224" t="s">
        <v>15847</v>
      </c>
      <c r="G177" s="211" t="s">
        <v>447</v>
      </c>
      <c r="H177" s="390">
        <v>4444</v>
      </c>
      <c r="I177" s="390">
        <v>4294</v>
      </c>
      <c r="J177" s="390">
        <v>4735</v>
      </c>
      <c r="K177" s="329">
        <v>3.4932463903120499E-2</v>
      </c>
      <c r="L177" s="390">
        <v>608</v>
      </c>
      <c r="M177" s="390">
        <v>599</v>
      </c>
      <c r="N177" s="390">
        <v>458</v>
      </c>
      <c r="O177" s="329">
        <v>1.5025041736227001E-2</v>
      </c>
      <c r="P177" s="390">
        <v>1303</v>
      </c>
      <c r="Q177" s="390">
        <v>2755</v>
      </c>
      <c r="R177" s="390">
        <v>5</v>
      </c>
      <c r="S177" s="399">
        <v>381</v>
      </c>
    </row>
    <row r="178" spans="1:19" ht="24.95" customHeight="1" x14ac:dyDescent="0.2">
      <c r="A178" s="212" t="s">
        <v>1073</v>
      </c>
      <c r="B178" s="226"/>
      <c r="C178" s="225" t="s">
        <v>1074</v>
      </c>
      <c r="D178" s="419">
        <v>5</v>
      </c>
      <c r="E178" s="423" t="s">
        <v>14931</v>
      </c>
      <c r="F178" s="224" t="s">
        <v>15853</v>
      </c>
      <c r="G178" s="211" t="s">
        <v>447</v>
      </c>
      <c r="H178" s="390">
        <v>4413</v>
      </c>
      <c r="I178" s="390">
        <v>2397</v>
      </c>
      <c r="J178" s="390">
        <v>2483</v>
      </c>
      <c r="K178" s="329">
        <v>0.84105131414267797</v>
      </c>
      <c r="L178" s="390">
        <v>6</v>
      </c>
      <c r="M178" s="390">
        <v>0</v>
      </c>
      <c r="N178" s="390">
        <v>1</v>
      </c>
      <c r="O178" s="329">
        <v>0</v>
      </c>
      <c r="P178" s="390">
        <v>1131</v>
      </c>
      <c r="Q178" s="390">
        <v>3029</v>
      </c>
      <c r="R178" s="390">
        <v>0</v>
      </c>
      <c r="S178" s="399">
        <v>253</v>
      </c>
    </row>
    <row r="179" spans="1:19" ht="24.95" customHeight="1" x14ac:dyDescent="0.2">
      <c r="A179" s="212" t="s">
        <v>1059</v>
      </c>
      <c r="B179" s="226"/>
      <c r="C179" s="225" t="s">
        <v>1060</v>
      </c>
      <c r="D179" s="419">
        <v>5</v>
      </c>
      <c r="E179" s="423" t="s">
        <v>14935</v>
      </c>
      <c r="F179" s="224" t="s">
        <v>249</v>
      </c>
      <c r="G179" s="211" t="s">
        <v>447</v>
      </c>
      <c r="H179" s="390">
        <v>4399</v>
      </c>
      <c r="I179" s="390">
        <v>3529</v>
      </c>
      <c r="J179" s="390">
        <v>3405</v>
      </c>
      <c r="K179" s="329">
        <v>0.24652876168886401</v>
      </c>
      <c r="L179" s="390">
        <v>105</v>
      </c>
      <c r="M179" s="390">
        <v>54</v>
      </c>
      <c r="N179" s="390">
        <v>62</v>
      </c>
      <c r="O179" s="329">
        <v>0.94444444444444398</v>
      </c>
      <c r="P179" s="390">
        <v>736</v>
      </c>
      <c r="Q179" s="390">
        <v>3478</v>
      </c>
      <c r="R179" s="390">
        <v>24</v>
      </c>
      <c r="S179" s="399">
        <v>161</v>
      </c>
    </row>
    <row r="180" spans="1:19" ht="24.95" customHeight="1" x14ac:dyDescent="0.2">
      <c r="A180" s="212" t="s">
        <v>1044</v>
      </c>
      <c r="B180" s="226" t="s">
        <v>1152</v>
      </c>
      <c r="C180" s="225" t="s">
        <v>1045</v>
      </c>
      <c r="D180" s="419">
        <v>3</v>
      </c>
      <c r="E180" s="424" t="s">
        <v>14938</v>
      </c>
      <c r="F180" s="224" t="s">
        <v>251</v>
      </c>
      <c r="G180" s="211" t="s">
        <v>17679</v>
      </c>
      <c r="H180" s="390">
        <v>4377</v>
      </c>
      <c r="I180" s="390">
        <v>3629</v>
      </c>
      <c r="J180" s="390">
        <v>3544</v>
      </c>
      <c r="K180" s="329">
        <v>0.20611738771011301</v>
      </c>
      <c r="L180" s="390">
        <v>1</v>
      </c>
      <c r="M180" s="390">
        <v>1</v>
      </c>
      <c r="N180" s="390">
        <v>0</v>
      </c>
      <c r="O180" s="329">
        <v>0</v>
      </c>
      <c r="P180" s="390">
        <v>658</v>
      </c>
      <c r="Q180" s="390">
        <v>3485</v>
      </c>
      <c r="R180" s="390">
        <v>0</v>
      </c>
      <c r="S180" s="399">
        <v>234</v>
      </c>
    </row>
    <row r="181" spans="1:19" ht="24.95" customHeight="1" x14ac:dyDescent="0.2">
      <c r="A181" s="212" t="s">
        <v>753</v>
      </c>
      <c r="B181" s="226"/>
      <c r="C181" s="225" t="s">
        <v>754</v>
      </c>
      <c r="D181" s="419">
        <v>13</v>
      </c>
      <c r="E181" s="423" t="s">
        <v>15009</v>
      </c>
      <c r="F181" s="224" t="s">
        <v>255</v>
      </c>
      <c r="G181" s="211" t="s">
        <v>447</v>
      </c>
      <c r="H181" s="390">
        <v>4310</v>
      </c>
      <c r="I181" s="390">
        <v>3733</v>
      </c>
      <c r="J181" s="390">
        <v>5327</v>
      </c>
      <c r="K181" s="329">
        <v>0.154567372086794</v>
      </c>
      <c r="L181" s="390">
        <v>4</v>
      </c>
      <c r="M181" s="390">
        <v>3</v>
      </c>
      <c r="N181" s="390">
        <v>13</v>
      </c>
      <c r="O181" s="329">
        <v>0.33333333333333298</v>
      </c>
      <c r="P181" s="390">
        <v>1451</v>
      </c>
      <c r="Q181" s="390">
        <v>2596</v>
      </c>
      <c r="R181" s="390">
        <v>13</v>
      </c>
      <c r="S181" s="399">
        <v>250</v>
      </c>
    </row>
    <row r="182" spans="1:19" ht="24.95" customHeight="1" x14ac:dyDescent="0.2">
      <c r="A182" s="212" t="s">
        <v>593</v>
      </c>
      <c r="B182" s="226" t="s">
        <v>1170</v>
      </c>
      <c r="C182" s="225" t="s">
        <v>594</v>
      </c>
      <c r="D182" s="419">
        <v>6</v>
      </c>
      <c r="E182" s="423" t="s">
        <v>15044</v>
      </c>
      <c r="F182" s="224" t="s">
        <v>257</v>
      </c>
      <c r="G182" s="211" t="s">
        <v>447</v>
      </c>
      <c r="H182" s="390">
        <v>4136</v>
      </c>
      <c r="I182" s="390">
        <v>3798</v>
      </c>
      <c r="J182" s="390">
        <v>5124</v>
      </c>
      <c r="K182" s="329">
        <v>8.8994207477619797E-2</v>
      </c>
      <c r="L182" s="390">
        <v>1208</v>
      </c>
      <c r="M182" s="390">
        <v>1109</v>
      </c>
      <c r="N182" s="390">
        <v>1620</v>
      </c>
      <c r="O182" s="329">
        <v>8.9269612263300296E-2</v>
      </c>
      <c r="P182" s="390">
        <v>1093</v>
      </c>
      <c r="Q182" s="390">
        <v>2111</v>
      </c>
      <c r="R182" s="390">
        <v>0</v>
      </c>
      <c r="S182" s="399">
        <v>932</v>
      </c>
    </row>
    <row r="183" spans="1:19" ht="24.95" customHeight="1" x14ac:dyDescent="0.2">
      <c r="A183" s="212" t="s">
        <v>996</v>
      </c>
      <c r="B183" s="226"/>
      <c r="C183" s="225" t="s">
        <v>406</v>
      </c>
      <c r="D183" s="419">
        <v>5</v>
      </c>
      <c r="E183" s="423" t="s">
        <v>17053</v>
      </c>
      <c r="F183" s="224" t="s">
        <v>257</v>
      </c>
      <c r="G183" s="211" t="s">
        <v>447</v>
      </c>
      <c r="H183" s="390">
        <v>4130</v>
      </c>
      <c r="I183" s="390">
        <v>3549</v>
      </c>
      <c r="J183" s="390">
        <v>3330</v>
      </c>
      <c r="K183" s="329">
        <v>0.16370808678501</v>
      </c>
      <c r="L183" s="390">
        <v>0</v>
      </c>
      <c r="M183" s="390">
        <v>0</v>
      </c>
      <c r="N183" s="390">
        <v>1</v>
      </c>
      <c r="O183" s="329">
        <v>0</v>
      </c>
      <c r="P183" s="390">
        <v>1103</v>
      </c>
      <c r="Q183" s="390">
        <v>2881</v>
      </c>
      <c r="R183" s="390">
        <v>0</v>
      </c>
      <c r="S183" s="399">
        <v>146</v>
      </c>
    </row>
    <row r="184" spans="1:19" ht="24.95" customHeight="1" x14ac:dyDescent="0.2">
      <c r="A184" s="212" t="s">
        <v>1098</v>
      </c>
      <c r="B184" s="226" t="s">
        <v>1152</v>
      </c>
      <c r="C184" s="225" t="s">
        <v>1099</v>
      </c>
      <c r="D184" s="419">
        <v>5</v>
      </c>
      <c r="E184" s="423" t="s">
        <v>14929</v>
      </c>
      <c r="F184" s="224" t="s">
        <v>15857</v>
      </c>
      <c r="G184" s="211" t="s">
        <v>447</v>
      </c>
      <c r="H184" s="390">
        <v>4079</v>
      </c>
      <c r="I184" s="390">
        <v>3290</v>
      </c>
      <c r="J184" s="390">
        <v>3431</v>
      </c>
      <c r="K184" s="329">
        <v>0.239817629179331</v>
      </c>
      <c r="L184" s="390">
        <v>4</v>
      </c>
      <c r="M184" s="390">
        <v>10</v>
      </c>
      <c r="N184" s="390">
        <v>5</v>
      </c>
      <c r="O184" s="329">
        <v>-0.6</v>
      </c>
      <c r="P184" s="390">
        <v>996</v>
      </c>
      <c r="Q184" s="390">
        <v>2682</v>
      </c>
      <c r="R184" s="390">
        <v>0</v>
      </c>
      <c r="S184" s="399">
        <v>401</v>
      </c>
    </row>
    <row r="185" spans="1:19" ht="24.95" customHeight="1" x14ac:dyDescent="0.2">
      <c r="A185" s="212" t="s">
        <v>554</v>
      </c>
      <c r="B185" s="226" t="s">
        <v>1170</v>
      </c>
      <c r="C185" s="225" t="s">
        <v>555</v>
      </c>
      <c r="D185" s="419">
        <v>5</v>
      </c>
      <c r="E185" s="423" t="s">
        <v>15054</v>
      </c>
      <c r="F185" s="224" t="s">
        <v>255</v>
      </c>
      <c r="G185" s="211" t="s">
        <v>447</v>
      </c>
      <c r="H185" s="390">
        <v>4055</v>
      </c>
      <c r="I185" s="390">
        <v>3053</v>
      </c>
      <c r="J185" s="390">
        <v>2861</v>
      </c>
      <c r="K185" s="329">
        <v>0.32820176875204699</v>
      </c>
      <c r="L185" s="390">
        <v>1203</v>
      </c>
      <c r="M185" s="390">
        <v>404</v>
      </c>
      <c r="N185" s="390">
        <v>477</v>
      </c>
      <c r="O185" s="329">
        <v>1.9777227722772299</v>
      </c>
      <c r="P185" s="390">
        <v>389</v>
      </c>
      <c r="Q185" s="390">
        <v>3550</v>
      </c>
      <c r="R185" s="390">
        <v>0</v>
      </c>
      <c r="S185" s="399">
        <v>116</v>
      </c>
    </row>
    <row r="186" spans="1:19" ht="24.95" customHeight="1" x14ac:dyDescent="0.2">
      <c r="A186" s="212" t="s">
        <v>940</v>
      </c>
      <c r="B186" s="226"/>
      <c r="C186" s="225" t="s">
        <v>941</v>
      </c>
      <c r="D186" s="419">
        <v>7</v>
      </c>
      <c r="E186" s="423" t="s">
        <v>14964</v>
      </c>
      <c r="F186" s="224" t="s">
        <v>14947</v>
      </c>
      <c r="G186" s="211" t="s">
        <v>447</v>
      </c>
      <c r="H186" s="390">
        <v>4010</v>
      </c>
      <c r="I186" s="390">
        <v>3422</v>
      </c>
      <c r="J186" s="390">
        <v>3482</v>
      </c>
      <c r="K186" s="329">
        <v>0.17182933956750401</v>
      </c>
      <c r="L186" s="390">
        <v>60</v>
      </c>
      <c r="M186" s="390">
        <v>38</v>
      </c>
      <c r="N186" s="390">
        <v>104</v>
      </c>
      <c r="O186" s="329">
        <v>0.57894736842105299</v>
      </c>
      <c r="P186" s="390">
        <v>1211</v>
      </c>
      <c r="Q186" s="390">
        <v>2680</v>
      </c>
      <c r="R186" s="390">
        <v>37</v>
      </c>
      <c r="S186" s="399">
        <v>82</v>
      </c>
    </row>
    <row r="187" spans="1:19" ht="24.95" customHeight="1" x14ac:dyDescent="0.2">
      <c r="A187" s="212" t="s">
        <v>605</v>
      </c>
      <c r="B187" s="226"/>
      <c r="C187" s="225" t="s">
        <v>606</v>
      </c>
      <c r="D187" s="419">
        <v>5</v>
      </c>
      <c r="E187" s="424" t="s">
        <v>15039</v>
      </c>
      <c r="F187" s="224" t="s">
        <v>254</v>
      </c>
      <c r="G187" s="211" t="s">
        <v>447</v>
      </c>
      <c r="H187" s="390">
        <v>3953</v>
      </c>
      <c r="I187" s="390">
        <v>3395</v>
      </c>
      <c r="J187" s="390">
        <v>3732</v>
      </c>
      <c r="K187" s="329">
        <v>0.16435935198821799</v>
      </c>
      <c r="L187" s="390">
        <v>1</v>
      </c>
      <c r="M187" s="390">
        <v>11</v>
      </c>
      <c r="N187" s="390">
        <v>3</v>
      </c>
      <c r="O187" s="329">
        <v>-0.90909090909090895</v>
      </c>
      <c r="P187" s="390">
        <v>845</v>
      </c>
      <c r="Q187" s="390">
        <v>3007</v>
      </c>
      <c r="R187" s="390">
        <v>0</v>
      </c>
      <c r="S187" s="399">
        <v>101</v>
      </c>
    </row>
    <row r="188" spans="1:19" ht="24.95" customHeight="1" x14ac:dyDescent="0.2">
      <c r="A188" s="212" t="s">
        <v>589</v>
      </c>
      <c r="B188" s="226"/>
      <c r="C188" s="225" t="s">
        <v>590</v>
      </c>
      <c r="D188" s="419">
        <v>3</v>
      </c>
      <c r="E188" s="424" t="s">
        <v>15046</v>
      </c>
      <c r="F188" s="224" t="s">
        <v>371</v>
      </c>
      <c r="G188" s="211" t="s">
        <v>447</v>
      </c>
      <c r="H188" s="390">
        <v>3950</v>
      </c>
      <c r="I188" s="390">
        <v>3400</v>
      </c>
      <c r="J188" s="390">
        <v>2594</v>
      </c>
      <c r="K188" s="329">
        <v>0.161764705882353</v>
      </c>
      <c r="L188" s="390">
        <v>104</v>
      </c>
      <c r="M188" s="390">
        <v>94</v>
      </c>
      <c r="N188" s="390">
        <v>119</v>
      </c>
      <c r="O188" s="329">
        <v>0.10638297872340401</v>
      </c>
      <c r="P188" s="390">
        <v>843</v>
      </c>
      <c r="Q188" s="390">
        <v>2924</v>
      </c>
      <c r="R188" s="390">
        <v>114</v>
      </c>
      <c r="S188" s="399">
        <v>69</v>
      </c>
    </row>
    <row r="189" spans="1:19" ht="24.95" customHeight="1" x14ac:dyDescent="0.2">
      <c r="A189" s="212" t="s">
        <v>815</v>
      </c>
      <c r="B189" s="226"/>
      <c r="C189" s="225" t="s">
        <v>816</v>
      </c>
      <c r="D189" s="419">
        <v>9</v>
      </c>
      <c r="E189" s="423" t="s">
        <v>15020</v>
      </c>
      <c r="F189" s="224" t="s">
        <v>15484</v>
      </c>
      <c r="G189" s="211" t="s">
        <v>447</v>
      </c>
      <c r="H189" s="390">
        <v>3858</v>
      </c>
      <c r="I189" s="390">
        <v>3744</v>
      </c>
      <c r="J189" s="390">
        <v>3434</v>
      </c>
      <c r="K189" s="329">
        <v>3.0448717948717799E-2</v>
      </c>
      <c r="L189" s="390">
        <v>5</v>
      </c>
      <c r="M189" s="390">
        <v>8</v>
      </c>
      <c r="N189" s="390">
        <v>6</v>
      </c>
      <c r="O189" s="329">
        <v>-0.375</v>
      </c>
      <c r="P189" s="390">
        <v>1020</v>
      </c>
      <c r="Q189" s="390">
        <v>2452</v>
      </c>
      <c r="R189" s="390">
        <v>3</v>
      </c>
      <c r="S189" s="399">
        <v>383</v>
      </c>
    </row>
    <row r="190" spans="1:19" ht="24.95" customHeight="1" x14ac:dyDescent="0.2">
      <c r="A190" s="212" t="s">
        <v>16295</v>
      </c>
      <c r="B190" s="226"/>
      <c r="C190" s="225" t="s">
        <v>16296</v>
      </c>
      <c r="D190" s="419">
        <v>1</v>
      </c>
      <c r="E190" s="423" t="s">
        <v>16297</v>
      </c>
      <c r="F190" s="224" t="s">
        <v>253</v>
      </c>
      <c r="G190" s="211" t="s">
        <v>447</v>
      </c>
      <c r="H190" s="390">
        <v>3791</v>
      </c>
      <c r="I190" s="390">
        <v>2806</v>
      </c>
      <c r="J190" s="390">
        <v>2863</v>
      </c>
      <c r="K190" s="329">
        <v>0.35103349964362102</v>
      </c>
      <c r="L190" s="390">
        <v>10</v>
      </c>
      <c r="M190" s="390">
        <v>8</v>
      </c>
      <c r="N190" s="390">
        <v>3</v>
      </c>
      <c r="O190" s="329">
        <v>0.25</v>
      </c>
      <c r="P190" s="390">
        <v>850</v>
      </c>
      <c r="Q190" s="390">
        <v>2782</v>
      </c>
      <c r="R190" s="390">
        <v>0</v>
      </c>
      <c r="S190" s="399">
        <v>159</v>
      </c>
    </row>
    <row r="191" spans="1:19" ht="24.95" customHeight="1" x14ac:dyDescent="0.2">
      <c r="A191" s="212" t="s">
        <v>664</v>
      </c>
      <c r="B191" s="226"/>
      <c r="C191" s="225" t="s">
        <v>665</v>
      </c>
      <c r="D191" s="419">
        <v>2</v>
      </c>
      <c r="E191" s="424" t="s">
        <v>15026</v>
      </c>
      <c r="F191" s="224" t="s">
        <v>253</v>
      </c>
      <c r="G191" s="211" t="s">
        <v>447</v>
      </c>
      <c r="H191" s="390">
        <v>3754</v>
      </c>
      <c r="I191" s="390">
        <v>2277</v>
      </c>
      <c r="J191" s="390">
        <v>1353</v>
      </c>
      <c r="K191" s="329">
        <v>0.648660518225736</v>
      </c>
      <c r="L191" s="390">
        <v>91</v>
      </c>
      <c r="M191" s="390">
        <v>53</v>
      </c>
      <c r="N191" s="390">
        <v>66</v>
      </c>
      <c r="O191" s="329">
        <v>0.71698113207547198</v>
      </c>
      <c r="P191" s="390">
        <v>83</v>
      </c>
      <c r="Q191" s="390">
        <v>1434</v>
      </c>
      <c r="R191" s="390">
        <v>0</v>
      </c>
      <c r="S191" s="399">
        <v>2237</v>
      </c>
    </row>
    <row r="192" spans="1:19" ht="24.95" customHeight="1" x14ac:dyDescent="0.2">
      <c r="A192" s="212" t="s">
        <v>727</v>
      </c>
      <c r="B192" s="226"/>
      <c r="C192" s="225" t="s">
        <v>410</v>
      </c>
      <c r="D192" s="419">
        <v>2</v>
      </c>
      <c r="E192" s="424" t="s">
        <v>16337</v>
      </c>
      <c r="F192" s="224" t="s">
        <v>257</v>
      </c>
      <c r="G192" s="211" t="s">
        <v>447</v>
      </c>
      <c r="H192" s="390">
        <v>3711</v>
      </c>
      <c r="I192" s="390">
        <v>3342</v>
      </c>
      <c r="J192" s="390">
        <v>3571</v>
      </c>
      <c r="K192" s="329">
        <v>0.110412926391382</v>
      </c>
      <c r="L192" s="390">
        <v>61</v>
      </c>
      <c r="M192" s="390">
        <v>77</v>
      </c>
      <c r="N192" s="390">
        <v>54</v>
      </c>
      <c r="O192" s="329">
        <v>-0.207792207792208</v>
      </c>
      <c r="P192" s="390">
        <v>1675</v>
      </c>
      <c r="Q192" s="390">
        <v>1927</v>
      </c>
      <c r="R192" s="390">
        <v>1</v>
      </c>
      <c r="S192" s="399">
        <v>108</v>
      </c>
    </row>
    <row r="193" spans="1:19" ht="24.95" customHeight="1" x14ac:dyDescent="0.2">
      <c r="A193" s="212" t="s">
        <v>954</v>
      </c>
      <c r="B193" s="226"/>
      <c r="C193" s="225" t="s">
        <v>955</v>
      </c>
      <c r="D193" s="419">
        <v>5</v>
      </c>
      <c r="E193" s="424" t="s">
        <v>14956</v>
      </c>
      <c r="F193" s="224" t="s">
        <v>14947</v>
      </c>
      <c r="G193" s="211" t="s">
        <v>447</v>
      </c>
      <c r="H193" s="390">
        <v>3574</v>
      </c>
      <c r="I193" s="390">
        <v>3160</v>
      </c>
      <c r="J193" s="390">
        <v>3264</v>
      </c>
      <c r="K193" s="329">
        <v>0.13101265822784799</v>
      </c>
      <c r="L193" s="390">
        <v>2</v>
      </c>
      <c r="M193" s="390">
        <v>7</v>
      </c>
      <c r="N193" s="390">
        <v>8</v>
      </c>
      <c r="O193" s="329">
        <v>-0.71428571428571397</v>
      </c>
      <c r="P193" s="390">
        <v>388</v>
      </c>
      <c r="Q193" s="390">
        <v>2975</v>
      </c>
      <c r="R193" s="390">
        <v>0</v>
      </c>
      <c r="S193" s="399">
        <v>211</v>
      </c>
    </row>
    <row r="194" spans="1:19" ht="24.95" customHeight="1" x14ac:dyDescent="0.2">
      <c r="A194" s="212" t="s">
        <v>674</v>
      </c>
      <c r="B194" s="226" t="s">
        <v>1280</v>
      </c>
      <c r="C194" s="225" t="s">
        <v>675</v>
      </c>
      <c r="D194" s="419">
        <v>7</v>
      </c>
      <c r="E194" s="424" t="s">
        <v>15016</v>
      </c>
      <c r="F194" s="224" t="s">
        <v>263</v>
      </c>
      <c r="G194" s="211" t="s">
        <v>447</v>
      </c>
      <c r="H194" s="390">
        <v>3524</v>
      </c>
      <c r="I194" s="390">
        <v>2617</v>
      </c>
      <c r="J194" s="390">
        <v>2836</v>
      </c>
      <c r="K194" s="329">
        <v>0.34658005349637</v>
      </c>
      <c r="L194" s="390">
        <v>5</v>
      </c>
      <c r="M194" s="390">
        <v>7</v>
      </c>
      <c r="N194" s="390">
        <v>6</v>
      </c>
      <c r="O194" s="329">
        <v>-0.28571428571428598</v>
      </c>
      <c r="P194" s="390">
        <v>746</v>
      </c>
      <c r="Q194" s="390">
        <v>2560</v>
      </c>
      <c r="R194" s="390">
        <v>0</v>
      </c>
      <c r="S194" s="399">
        <v>218</v>
      </c>
    </row>
    <row r="195" spans="1:19" ht="24.95" customHeight="1" x14ac:dyDescent="0.2">
      <c r="A195" s="212" t="s">
        <v>557</v>
      </c>
      <c r="B195" s="226"/>
      <c r="C195" s="225" t="s">
        <v>558</v>
      </c>
      <c r="D195" s="419">
        <v>9</v>
      </c>
      <c r="E195" s="423" t="s">
        <v>15055</v>
      </c>
      <c r="F195" s="224" t="s">
        <v>371</v>
      </c>
      <c r="G195" s="211" t="s">
        <v>447</v>
      </c>
      <c r="H195" s="390">
        <v>3481</v>
      </c>
      <c r="I195" s="390">
        <v>3227</v>
      </c>
      <c r="J195" s="390">
        <v>3264</v>
      </c>
      <c r="K195" s="329">
        <v>7.8710876975519206E-2</v>
      </c>
      <c r="L195" s="390">
        <v>6</v>
      </c>
      <c r="M195" s="390">
        <v>12</v>
      </c>
      <c r="N195" s="390">
        <v>1</v>
      </c>
      <c r="O195" s="329">
        <v>-0.5</v>
      </c>
      <c r="P195" s="390">
        <v>397</v>
      </c>
      <c r="Q195" s="390">
        <v>2583</v>
      </c>
      <c r="R195" s="390">
        <v>3</v>
      </c>
      <c r="S195" s="399">
        <v>498</v>
      </c>
    </row>
    <row r="196" spans="1:19" ht="24.95" customHeight="1" x14ac:dyDescent="0.2">
      <c r="A196" s="212" t="s">
        <v>946</v>
      </c>
      <c r="B196" s="226" t="s">
        <v>7201</v>
      </c>
      <c r="C196" s="225" t="s">
        <v>947</v>
      </c>
      <c r="D196" s="419">
        <v>8</v>
      </c>
      <c r="E196" s="423" t="s">
        <v>14961</v>
      </c>
      <c r="F196" s="224" t="s">
        <v>14947</v>
      </c>
      <c r="G196" s="211" t="s">
        <v>447</v>
      </c>
      <c r="H196" s="390">
        <v>3477</v>
      </c>
      <c r="I196" s="390">
        <v>3065</v>
      </c>
      <c r="J196" s="390">
        <v>3136</v>
      </c>
      <c r="K196" s="329">
        <v>0.13442088091353999</v>
      </c>
      <c r="L196" s="390">
        <v>0</v>
      </c>
      <c r="M196" s="390">
        <v>1</v>
      </c>
      <c r="N196" s="390">
        <v>0</v>
      </c>
      <c r="O196" s="329">
        <v>-1</v>
      </c>
      <c r="P196" s="390">
        <v>761</v>
      </c>
      <c r="Q196" s="390">
        <v>2387</v>
      </c>
      <c r="R196" s="390">
        <v>0</v>
      </c>
      <c r="S196" s="399">
        <v>329</v>
      </c>
    </row>
    <row r="197" spans="1:19" ht="24.95" customHeight="1" x14ac:dyDescent="0.2">
      <c r="A197" s="212" t="s">
        <v>897</v>
      </c>
      <c r="B197" s="226" t="s">
        <v>1152</v>
      </c>
      <c r="C197" s="225" t="s">
        <v>898</v>
      </c>
      <c r="D197" s="419">
        <v>8</v>
      </c>
      <c r="E197" s="423" t="s">
        <v>14976</v>
      </c>
      <c r="F197" s="224" t="s">
        <v>14947</v>
      </c>
      <c r="G197" s="211" t="s">
        <v>447</v>
      </c>
      <c r="H197" s="390">
        <v>3464</v>
      </c>
      <c r="I197" s="390">
        <v>3141</v>
      </c>
      <c r="J197" s="390">
        <v>3467</v>
      </c>
      <c r="K197" s="329">
        <v>0.10283349251830599</v>
      </c>
      <c r="L197" s="390">
        <v>4</v>
      </c>
      <c r="M197" s="390">
        <v>2</v>
      </c>
      <c r="N197" s="390">
        <v>4</v>
      </c>
      <c r="O197" s="329">
        <v>1</v>
      </c>
      <c r="P197" s="390">
        <v>893</v>
      </c>
      <c r="Q197" s="390">
        <v>2269</v>
      </c>
      <c r="R197" s="390">
        <v>3</v>
      </c>
      <c r="S197" s="399">
        <v>299</v>
      </c>
    </row>
    <row r="198" spans="1:19" ht="24.95" customHeight="1" x14ac:dyDescent="0.2">
      <c r="A198" s="212" t="s">
        <v>625</v>
      </c>
      <c r="B198" s="226"/>
      <c r="C198" s="225" t="s">
        <v>626</v>
      </c>
      <c r="D198" s="419">
        <v>2</v>
      </c>
      <c r="E198" s="423" t="s">
        <v>15035</v>
      </c>
      <c r="F198" s="224" t="s">
        <v>257</v>
      </c>
      <c r="G198" s="211" t="s">
        <v>447</v>
      </c>
      <c r="H198" s="390">
        <v>3435</v>
      </c>
      <c r="I198" s="390">
        <v>2910</v>
      </c>
      <c r="J198" s="390">
        <v>3165</v>
      </c>
      <c r="K198" s="329">
        <v>0.180412371134021</v>
      </c>
      <c r="L198" s="390">
        <v>4</v>
      </c>
      <c r="M198" s="390">
        <v>199</v>
      </c>
      <c r="N198" s="390">
        <v>472</v>
      </c>
      <c r="O198" s="329">
        <v>-0.97989949748743699</v>
      </c>
      <c r="P198" s="390">
        <v>23</v>
      </c>
      <c r="Q198" s="390">
        <v>874</v>
      </c>
      <c r="R198" s="390">
        <v>0</v>
      </c>
      <c r="S198" s="399">
        <v>2538</v>
      </c>
    </row>
    <row r="199" spans="1:19" ht="24.95" customHeight="1" x14ac:dyDescent="0.2">
      <c r="A199" s="212" t="s">
        <v>842</v>
      </c>
      <c r="B199" s="226" t="s">
        <v>1152</v>
      </c>
      <c r="C199" s="225" t="s">
        <v>843</v>
      </c>
      <c r="D199" s="419">
        <v>8</v>
      </c>
      <c r="E199" s="423" t="s">
        <v>14988</v>
      </c>
      <c r="F199" s="224" t="s">
        <v>254</v>
      </c>
      <c r="G199" s="211" t="s">
        <v>17679</v>
      </c>
      <c r="H199" s="390">
        <v>3415</v>
      </c>
      <c r="I199" s="390">
        <v>2079</v>
      </c>
      <c r="J199" s="390">
        <v>1260</v>
      </c>
      <c r="K199" s="329">
        <v>0.64261664261664297</v>
      </c>
      <c r="L199" s="390">
        <v>0</v>
      </c>
      <c r="M199" s="390">
        <v>2</v>
      </c>
      <c r="N199" s="390">
        <v>0</v>
      </c>
      <c r="O199" s="329">
        <v>-1</v>
      </c>
      <c r="P199" s="390">
        <v>680</v>
      </c>
      <c r="Q199" s="390">
        <v>2691</v>
      </c>
      <c r="R199" s="390">
        <v>0</v>
      </c>
      <c r="S199" s="399">
        <v>44</v>
      </c>
    </row>
    <row r="200" spans="1:19" ht="24.95" customHeight="1" x14ac:dyDescent="0.2">
      <c r="A200" s="212" t="s">
        <v>882</v>
      </c>
      <c r="B200" s="226"/>
      <c r="C200" s="225" t="s">
        <v>883</v>
      </c>
      <c r="D200" s="419">
        <v>4</v>
      </c>
      <c r="E200" s="424" t="s">
        <v>14978</v>
      </c>
      <c r="F200" s="224" t="s">
        <v>254</v>
      </c>
      <c r="G200" s="211" t="s">
        <v>447</v>
      </c>
      <c r="H200" s="390">
        <v>3381</v>
      </c>
      <c r="I200" s="390">
        <v>2756</v>
      </c>
      <c r="J200" s="390">
        <v>2758</v>
      </c>
      <c r="K200" s="329">
        <v>0.22677793904209001</v>
      </c>
      <c r="L200" s="390">
        <v>22</v>
      </c>
      <c r="M200" s="390">
        <v>8</v>
      </c>
      <c r="N200" s="390">
        <v>16</v>
      </c>
      <c r="O200" s="329">
        <v>1.75</v>
      </c>
      <c r="P200" s="390">
        <v>1385</v>
      </c>
      <c r="Q200" s="390">
        <v>1647</v>
      </c>
      <c r="R200" s="390">
        <v>16</v>
      </c>
      <c r="S200" s="399">
        <v>333</v>
      </c>
    </row>
    <row r="201" spans="1:19" ht="24.95" customHeight="1" x14ac:dyDescent="0.2">
      <c r="A201" s="212" t="s">
        <v>867</v>
      </c>
      <c r="B201" s="226"/>
      <c r="C201" s="225" t="s">
        <v>868</v>
      </c>
      <c r="D201" s="419">
        <v>3</v>
      </c>
      <c r="E201" s="423" t="s">
        <v>14981</v>
      </c>
      <c r="F201" s="224" t="s">
        <v>254</v>
      </c>
      <c r="G201" s="211" t="s">
        <v>447</v>
      </c>
      <c r="H201" s="390">
        <v>3278</v>
      </c>
      <c r="I201" s="390">
        <v>2979</v>
      </c>
      <c r="J201" s="390">
        <v>2952</v>
      </c>
      <c r="K201" s="329">
        <v>0.100369251426653</v>
      </c>
      <c r="L201" s="390">
        <v>11</v>
      </c>
      <c r="M201" s="390">
        <v>17</v>
      </c>
      <c r="N201" s="390">
        <v>16</v>
      </c>
      <c r="O201" s="329">
        <v>-0.35294117647058798</v>
      </c>
      <c r="P201" s="390">
        <v>787</v>
      </c>
      <c r="Q201" s="390">
        <v>2181</v>
      </c>
      <c r="R201" s="390">
        <v>11</v>
      </c>
      <c r="S201" s="399">
        <v>299</v>
      </c>
    </row>
    <row r="202" spans="1:19" ht="24.95" customHeight="1" x14ac:dyDescent="0.2">
      <c r="A202" s="212" t="s">
        <v>1140</v>
      </c>
      <c r="B202" s="226"/>
      <c r="C202" s="225" t="s">
        <v>1141</v>
      </c>
      <c r="D202" s="419">
        <v>1</v>
      </c>
      <c r="E202" s="424" t="s">
        <v>1141</v>
      </c>
      <c r="F202" s="224" t="s">
        <v>253</v>
      </c>
      <c r="G202" s="211" t="s">
        <v>447</v>
      </c>
      <c r="H202" s="390">
        <v>3226</v>
      </c>
      <c r="I202" s="390">
        <v>2522</v>
      </c>
      <c r="J202" s="390">
        <v>2696</v>
      </c>
      <c r="K202" s="329">
        <v>0.27914353687549598</v>
      </c>
      <c r="L202" s="390">
        <v>126</v>
      </c>
      <c r="M202" s="390">
        <v>148</v>
      </c>
      <c r="N202" s="390">
        <v>70</v>
      </c>
      <c r="O202" s="329">
        <v>-0.14864864864864899</v>
      </c>
      <c r="P202" s="390">
        <v>582</v>
      </c>
      <c r="Q202" s="390">
        <v>2476</v>
      </c>
      <c r="R202" s="390">
        <v>15</v>
      </c>
      <c r="S202" s="399">
        <v>153</v>
      </c>
    </row>
    <row r="203" spans="1:19" ht="24.95" customHeight="1" x14ac:dyDescent="0.2">
      <c r="A203" s="212" t="s">
        <v>956</v>
      </c>
      <c r="B203" s="226"/>
      <c r="C203" s="225" t="s">
        <v>957</v>
      </c>
      <c r="D203" s="419">
        <v>17</v>
      </c>
      <c r="E203" s="423" t="s">
        <v>14955</v>
      </c>
      <c r="F203" s="224" t="s">
        <v>14947</v>
      </c>
      <c r="G203" s="211" t="s">
        <v>447</v>
      </c>
      <c r="H203" s="390">
        <v>3071</v>
      </c>
      <c r="I203" s="390">
        <v>2575</v>
      </c>
      <c r="J203" s="390">
        <v>2619</v>
      </c>
      <c r="K203" s="329">
        <v>0.19262135922330101</v>
      </c>
      <c r="L203" s="390">
        <v>164</v>
      </c>
      <c r="M203" s="390">
        <v>273</v>
      </c>
      <c r="N203" s="390">
        <v>369</v>
      </c>
      <c r="O203" s="329">
        <v>-0.39926739926739901</v>
      </c>
      <c r="P203" s="390">
        <v>771</v>
      </c>
      <c r="Q203" s="390">
        <v>2064</v>
      </c>
      <c r="R203" s="390">
        <v>1</v>
      </c>
      <c r="S203" s="399">
        <v>235</v>
      </c>
    </row>
    <row r="204" spans="1:19" ht="24.95" customHeight="1" x14ac:dyDescent="0.2">
      <c r="A204" s="212" t="s">
        <v>662</v>
      </c>
      <c r="B204" s="226"/>
      <c r="C204" s="225" t="s">
        <v>663</v>
      </c>
      <c r="D204" s="419">
        <v>2</v>
      </c>
      <c r="E204" s="424" t="s">
        <v>15027</v>
      </c>
      <c r="F204" s="224" t="s">
        <v>249</v>
      </c>
      <c r="G204" s="211" t="s">
        <v>447</v>
      </c>
      <c r="H204" s="390">
        <v>3064</v>
      </c>
      <c r="I204" s="390">
        <v>3041</v>
      </c>
      <c r="J204" s="390">
        <v>2796</v>
      </c>
      <c r="K204" s="329">
        <v>7.5633015455443004E-3</v>
      </c>
      <c r="L204" s="390">
        <v>1</v>
      </c>
      <c r="M204" s="390">
        <v>4</v>
      </c>
      <c r="N204" s="390">
        <v>3</v>
      </c>
      <c r="O204" s="329">
        <v>-0.75</v>
      </c>
      <c r="P204" s="390">
        <v>99</v>
      </c>
      <c r="Q204" s="390">
        <v>1857</v>
      </c>
      <c r="R204" s="390">
        <v>0</v>
      </c>
      <c r="S204" s="399">
        <v>1108</v>
      </c>
    </row>
    <row r="205" spans="1:19" ht="24.95" customHeight="1" x14ac:dyDescent="0.2">
      <c r="A205" s="212" t="s">
        <v>653</v>
      </c>
      <c r="B205" s="226" t="s">
        <v>1152</v>
      </c>
      <c r="C205" s="225" t="s">
        <v>654</v>
      </c>
      <c r="D205" s="419">
        <v>3</v>
      </c>
      <c r="E205" s="423" t="s">
        <v>655</v>
      </c>
      <c r="F205" s="224" t="s">
        <v>249</v>
      </c>
      <c r="G205" s="211" t="s">
        <v>447</v>
      </c>
      <c r="H205" s="390">
        <v>2913</v>
      </c>
      <c r="I205" s="390">
        <v>2768</v>
      </c>
      <c r="J205" s="390">
        <v>2916</v>
      </c>
      <c r="K205" s="329">
        <v>5.2384393063583903E-2</v>
      </c>
      <c r="L205" s="390">
        <v>440</v>
      </c>
      <c r="M205" s="390">
        <v>352</v>
      </c>
      <c r="N205" s="390">
        <v>442</v>
      </c>
      <c r="O205" s="329">
        <v>0.25</v>
      </c>
      <c r="P205" s="390">
        <v>362</v>
      </c>
      <c r="Q205" s="390">
        <v>2405</v>
      </c>
      <c r="R205" s="390">
        <v>0</v>
      </c>
      <c r="S205" s="399">
        <v>146</v>
      </c>
    </row>
    <row r="206" spans="1:19" ht="24.95" customHeight="1" x14ac:dyDescent="0.2">
      <c r="A206" s="212" t="s">
        <v>629</v>
      </c>
      <c r="B206" s="226" t="s">
        <v>1255</v>
      </c>
      <c r="C206" s="225" t="s">
        <v>630</v>
      </c>
      <c r="D206" s="419">
        <v>5</v>
      </c>
      <c r="E206" s="424" t="s">
        <v>15844</v>
      </c>
      <c r="F206" s="224" t="s">
        <v>261</v>
      </c>
      <c r="G206" s="211" t="s">
        <v>447</v>
      </c>
      <c r="H206" s="390">
        <v>2884</v>
      </c>
      <c r="I206" s="390">
        <v>1924</v>
      </c>
      <c r="J206" s="390">
        <v>2110</v>
      </c>
      <c r="K206" s="329">
        <v>0.49896049896049899</v>
      </c>
      <c r="L206" s="390">
        <v>0</v>
      </c>
      <c r="M206" s="390">
        <v>1</v>
      </c>
      <c r="N206" s="390">
        <v>0</v>
      </c>
      <c r="O206" s="329">
        <v>-1</v>
      </c>
      <c r="P206" s="390">
        <v>665</v>
      </c>
      <c r="Q206" s="390">
        <v>1911</v>
      </c>
      <c r="R206" s="390">
        <v>0</v>
      </c>
      <c r="S206" s="399">
        <v>308</v>
      </c>
    </row>
    <row r="207" spans="1:19" ht="24.95" customHeight="1" x14ac:dyDescent="0.2">
      <c r="A207" s="212" t="s">
        <v>1065</v>
      </c>
      <c r="B207" s="226"/>
      <c r="C207" s="225" t="s">
        <v>1066</v>
      </c>
      <c r="D207" s="419">
        <v>4</v>
      </c>
      <c r="E207" s="423" t="s">
        <v>14932</v>
      </c>
      <c r="F207" s="224" t="s">
        <v>249</v>
      </c>
      <c r="G207" s="211" t="s">
        <v>447</v>
      </c>
      <c r="H207" s="390">
        <v>2797</v>
      </c>
      <c r="I207" s="390">
        <v>2254</v>
      </c>
      <c r="J207" s="390">
        <v>2131</v>
      </c>
      <c r="K207" s="329">
        <v>0.24090505767524401</v>
      </c>
      <c r="L207" s="390">
        <v>50</v>
      </c>
      <c r="M207" s="390">
        <v>44</v>
      </c>
      <c r="N207" s="390">
        <v>52</v>
      </c>
      <c r="O207" s="329">
        <v>0.13636363636363599</v>
      </c>
      <c r="P207" s="390">
        <v>1272</v>
      </c>
      <c r="Q207" s="390">
        <v>1377</v>
      </c>
      <c r="R207" s="390">
        <v>28</v>
      </c>
      <c r="S207" s="399">
        <v>120</v>
      </c>
    </row>
    <row r="208" spans="1:19" ht="24.95" customHeight="1" x14ac:dyDescent="0.2">
      <c r="A208" s="212" t="s">
        <v>16328</v>
      </c>
      <c r="B208" s="226"/>
      <c r="C208" s="225" t="s">
        <v>16329</v>
      </c>
      <c r="D208" s="419">
        <v>1</v>
      </c>
      <c r="E208" s="424" t="s">
        <v>16330</v>
      </c>
      <c r="F208" s="224" t="s">
        <v>252</v>
      </c>
      <c r="G208" s="211" t="s">
        <v>447</v>
      </c>
      <c r="H208" s="390">
        <v>2721</v>
      </c>
      <c r="I208" s="390">
        <v>2317</v>
      </c>
      <c r="J208" s="390">
        <v>2539</v>
      </c>
      <c r="K208" s="329">
        <v>0.174363400949504</v>
      </c>
      <c r="L208" s="390">
        <v>314</v>
      </c>
      <c r="M208" s="390">
        <v>272</v>
      </c>
      <c r="N208" s="390">
        <v>329</v>
      </c>
      <c r="O208" s="329">
        <v>0.154411764705882</v>
      </c>
      <c r="P208" s="390">
        <v>388</v>
      </c>
      <c r="Q208" s="390">
        <v>2319</v>
      </c>
      <c r="R208" s="390">
        <v>0</v>
      </c>
      <c r="S208" s="399">
        <v>14</v>
      </c>
    </row>
    <row r="209" spans="1:19" ht="24.95" customHeight="1" x14ac:dyDescent="0.2">
      <c r="A209" s="212" t="s">
        <v>16287</v>
      </c>
      <c r="B209" s="226" t="s">
        <v>1255</v>
      </c>
      <c r="C209" s="225" t="s">
        <v>16288</v>
      </c>
      <c r="D209" s="419">
        <v>1</v>
      </c>
      <c r="E209" s="424" t="s">
        <v>16289</v>
      </c>
      <c r="F209" s="224" t="s">
        <v>250</v>
      </c>
      <c r="G209" s="211" t="s">
        <v>447</v>
      </c>
      <c r="H209" s="390">
        <v>2647</v>
      </c>
      <c r="I209" s="390">
        <v>2785</v>
      </c>
      <c r="J209" s="390">
        <v>2223</v>
      </c>
      <c r="K209" s="329">
        <v>-4.9551166965888703E-2</v>
      </c>
      <c r="L209" s="390">
        <v>317</v>
      </c>
      <c r="M209" s="390">
        <v>326</v>
      </c>
      <c r="N209" s="390">
        <v>190</v>
      </c>
      <c r="O209" s="329">
        <v>-2.7607361963190101E-2</v>
      </c>
      <c r="P209" s="390">
        <v>265</v>
      </c>
      <c r="Q209" s="390">
        <v>1203</v>
      </c>
      <c r="R209" s="390">
        <v>0</v>
      </c>
      <c r="S209" s="399">
        <v>1179</v>
      </c>
    </row>
    <row r="210" spans="1:19" ht="24.95" customHeight="1" x14ac:dyDescent="0.2">
      <c r="A210" s="212" t="s">
        <v>645</v>
      </c>
      <c r="B210" s="226"/>
      <c r="C210" s="225" t="s">
        <v>646</v>
      </c>
      <c r="D210" s="419">
        <v>10</v>
      </c>
      <c r="E210" s="423" t="s">
        <v>16282</v>
      </c>
      <c r="F210" s="224" t="s">
        <v>14947</v>
      </c>
      <c r="G210" s="211" t="s">
        <v>447</v>
      </c>
      <c r="H210" s="390">
        <v>2635</v>
      </c>
      <c r="I210" s="390">
        <v>2315</v>
      </c>
      <c r="J210" s="390">
        <v>2304</v>
      </c>
      <c r="K210" s="329">
        <v>0.13822894168466501</v>
      </c>
      <c r="L210" s="390">
        <v>13</v>
      </c>
      <c r="M210" s="390">
        <v>4</v>
      </c>
      <c r="N210" s="390">
        <v>8</v>
      </c>
      <c r="O210" s="329">
        <v>2.25</v>
      </c>
      <c r="P210" s="390">
        <v>289</v>
      </c>
      <c r="Q210" s="390">
        <v>1885</v>
      </c>
      <c r="R210" s="390">
        <v>290</v>
      </c>
      <c r="S210" s="399">
        <v>171</v>
      </c>
    </row>
    <row r="211" spans="1:19" ht="24.95" customHeight="1" x14ac:dyDescent="0.2">
      <c r="A211" s="212" t="s">
        <v>570</v>
      </c>
      <c r="B211" s="226" t="s">
        <v>1255</v>
      </c>
      <c r="C211" s="225" t="s">
        <v>571</v>
      </c>
      <c r="D211" s="419">
        <v>10</v>
      </c>
      <c r="E211" s="423" t="s">
        <v>15042</v>
      </c>
      <c r="F211" s="224" t="s">
        <v>14947</v>
      </c>
      <c r="G211" s="211" t="s">
        <v>447</v>
      </c>
      <c r="H211" s="390">
        <v>2630</v>
      </c>
      <c r="I211" s="390">
        <v>2473</v>
      </c>
      <c r="J211" s="390">
        <v>2019</v>
      </c>
      <c r="K211" s="329">
        <v>6.3485644965628696E-2</v>
      </c>
      <c r="L211" s="390">
        <v>0</v>
      </c>
      <c r="M211" s="390">
        <v>0</v>
      </c>
      <c r="N211" s="390">
        <v>1</v>
      </c>
      <c r="O211" s="329">
        <v>0</v>
      </c>
      <c r="P211" s="390">
        <v>232</v>
      </c>
      <c r="Q211" s="390">
        <v>1396</v>
      </c>
      <c r="R211" s="390">
        <v>0</v>
      </c>
      <c r="S211" s="399">
        <v>1002</v>
      </c>
    </row>
    <row r="212" spans="1:19" ht="24.95" customHeight="1" x14ac:dyDescent="0.2">
      <c r="A212" s="212" t="s">
        <v>1081</v>
      </c>
      <c r="B212" s="226"/>
      <c r="C212" s="225" t="s">
        <v>1082</v>
      </c>
      <c r="D212" s="419">
        <v>2</v>
      </c>
      <c r="E212" s="423" t="s">
        <v>1082</v>
      </c>
      <c r="F212" s="224" t="s">
        <v>250</v>
      </c>
      <c r="G212" s="211" t="s">
        <v>447</v>
      </c>
      <c r="H212" s="390">
        <v>2626</v>
      </c>
      <c r="I212" s="390">
        <v>2203</v>
      </c>
      <c r="J212" s="390">
        <v>2025</v>
      </c>
      <c r="K212" s="329">
        <v>0.19201089423513401</v>
      </c>
      <c r="L212" s="390">
        <v>2</v>
      </c>
      <c r="M212" s="390">
        <v>0</v>
      </c>
      <c r="N212" s="390">
        <v>1</v>
      </c>
      <c r="O212" s="329">
        <v>0</v>
      </c>
      <c r="P212" s="390">
        <v>367</v>
      </c>
      <c r="Q212" s="390">
        <v>2225</v>
      </c>
      <c r="R212" s="390">
        <v>0</v>
      </c>
      <c r="S212" s="399">
        <v>34</v>
      </c>
    </row>
    <row r="213" spans="1:19" ht="24.95" customHeight="1" x14ac:dyDescent="0.2">
      <c r="A213" s="212" t="s">
        <v>926</v>
      </c>
      <c r="B213" s="226"/>
      <c r="C213" s="225" t="s">
        <v>927</v>
      </c>
      <c r="D213" s="419">
        <v>6</v>
      </c>
      <c r="E213" s="423" t="s">
        <v>14965</v>
      </c>
      <c r="F213" s="224" t="s">
        <v>15856</v>
      </c>
      <c r="G213" s="211" t="s">
        <v>447</v>
      </c>
      <c r="H213" s="390">
        <v>2615</v>
      </c>
      <c r="I213" s="390">
        <v>2245</v>
      </c>
      <c r="J213" s="390">
        <v>2181</v>
      </c>
      <c r="K213" s="329">
        <v>0.16481069042316299</v>
      </c>
      <c r="L213" s="390">
        <v>1</v>
      </c>
      <c r="M213" s="390">
        <v>3</v>
      </c>
      <c r="N213" s="390">
        <v>1</v>
      </c>
      <c r="O213" s="329">
        <v>-0.66666666666666696</v>
      </c>
      <c r="P213" s="390">
        <v>231</v>
      </c>
      <c r="Q213" s="390">
        <v>2271</v>
      </c>
      <c r="R213" s="390">
        <v>0</v>
      </c>
      <c r="S213" s="399">
        <v>113</v>
      </c>
    </row>
    <row r="214" spans="1:19" ht="24.95" customHeight="1" x14ac:dyDescent="0.2">
      <c r="A214" s="212" t="s">
        <v>889</v>
      </c>
      <c r="B214" s="226"/>
      <c r="C214" s="225" t="s">
        <v>16334</v>
      </c>
      <c r="D214" s="419">
        <v>1</v>
      </c>
      <c r="E214" s="423" t="s">
        <v>19943</v>
      </c>
      <c r="F214" s="224" t="s">
        <v>14947</v>
      </c>
      <c r="G214" s="211" t="s">
        <v>447</v>
      </c>
      <c r="H214" s="390">
        <v>2519</v>
      </c>
      <c r="I214" s="390">
        <v>1739</v>
      </c>
      <c r="J214" s="390">
        <v>1068</v>
      </c>
      <c r="K214" s="329">
        <v>0.448533640023002</v>
      </c>
      <c r="L214" s="390">
        <v>3</v>
      </c>
      <c r="M214" s="390">
        <v>0</v>
      </c>
      <c r="N214" s="390">
        <v>0</v>
      </c>
      <c r="O214" s="329">
        <v>0</v>
      </c>
      <c r="P214" s="390">
        <v>164</v>
      </c>
      <c r="Q214" s="390">
        <v>606</v>
      </c>
      <c r="R214" s="390">
        <v>0</v>
      </c>
      <c r="S214" s="399">
        <v>1749</v>
      </c>
    </row>
    <row r="215" spans="1:19" ht="24.95" customHeight="1" x14ac:dyDescent="0.2">
      <c r="A215" s="212" t="s">
        <v>960</v>
      </c>
      <c r="B215" s="226"/>
      <c r="C215" s="225" t="s">
        <v>961</v>
      </c>
      <c r="D215" s="419">
        <v>3</v>
      </c>
      <c r="E215" s="423" t="s">
        <v>16350</v>
      </c>
      <c r="F215" s="224" t="s">
        <v>14947</v>
      </c>
      <c r="G215" s="211" t="s">
        <v>447</v>
      </c>
      <c r="H215" s="390">
        <v>2449</v>
      </c>
      <c r="I215" s="390">
        <v>1292</v>
      </c>
      <c r="J215" s="390">
        <v>1045</v>
      </c>
      <c r="K215" s="329">
        <v>0.89551083591331304</v>
      </c>
      <c r="L215" s="390">
        <v>8</v>
      </c>
      <c r="M215" s="390">
        <v>4</v>
      </c>
      <c r="N215" s="390">
        <v>0</v>
      </c>
      <c r="O215" s="329">
        <v>1</v>
      </c>
      <c r="P215" s="390">
        <v>466</v>
      </c>
      <c r="Q215" s="390">
        <v>1856</v>
      </c>
      <c r="R215" s="390">
        <v>0</v>
      </c>
      <c r="S215" s="399">
        <v>127</v>
      </c>
    </row>
    <row r="216" spans="1:19" ht="24.95" customHeight="1" x14ac:dyDescent="0.2">
      <c r="A216" s="212" t="s">
        <v>676</v>
      </c>
      <c r="B216" s="226" t="s">
        <v>1170</v>
      </c>
      <c r="C216" s="225" t="s">
        <v>677</v>
      </c>
      <c r="D216" s="419">
        <v>1</v>
      </c>
      <c r="E216" s="423" t="s">
        <v>678</v>
      </c>
      <c r="F216" s="224" t="s">
        <v>257</v>
      </c>
      <c r="G216" s="211" t="s">
        <v>447</v>
      </c>
      <c r="H216" s="390">
        <v>2321</v>
      </c>
      <c r="I216" s="390">
        <v>1956</v>
      </c>
      <c r="J216" s="390">
        <v>1964</v>
      </c>
      <c r="K216" s="329">
        <v>0.18660531697341501</v>
      </c>
      <c r="L216" s="390">
        <v>51</v>
      </c>
      <c r="M216" s="390">
        <v>22</v>
      </c>
      <c r="N216" s="390">
        <v>31</v>
      </c>
      <c r="O216" s="329">
        <v>1.3181818181818199</v>
      </c>
      <c r="P216" s="390">
        <v>157</v>
      </c>
      <c r="Q216" s="390">
        <v>238</v>
      </c>
      <c r="R216" s="390">
        <v>1</v>
      </c>
      <c r="S216" s="399">
        <v>1925</v>
      </c>
    </row>
    <row r="217" spans="1:19" ht="24.95" customHeight="1" x14ac:dyDescent="0.2">
      <c r="A217" s="212" t="s">
        <v>994</v>
      </c>
      <c r="B217" s="226"/>
      <c r="C217" s="225" t="s">
        <v>995</v>
      </c>
      <c r="D217" s="419">
        <v>4</v>
      </c>
      <c r="E217" s="423" t="s">
        <v>15024</v>
      </c>
      <c r="F217" s="224" t="s">
        <v>257</v>
      </c>
      <c r="G217" s="211" t="s">
        <v>447</v>
      </c>
      <c r="H217" s="390">
        <v>2299</v>
      </c>
      <c r="I217" s="390">
        <v>1929</v>
      </c>
      <c r="J217" s="390">
        <v>2061</v>
      </c>
      <c r="K217" s="329">
        <v>0.191809227579057</v>
      </c>
      <c r="L217" s="390">
        <v>0</v>
      </c>
      <c r="M217" s="390">
        <v>0</v>
      </c>
      <c r="N217" s="390">
        <v>514</v>
      </c>
      <c r="O217" s="329">
        <v>0</v>
      </c>
      <c r="P217" s="390">
        <v>145</v>
      </c>
      <c r="Q217" s="390">
        <v>1567</v>
      </c>
      <c r="R217" s="390">
        <v>0</v>
      </c>
      <c r="S217" s="399">
        <v>587</v>
      </c>
    </row>
    <row r="218" spans="1:19" ht="24.95" customHeight="1" x14ac:dyDescent="0.2">
      <c r="A218" s="212" t="s">
        <v>819</v>
      </c>
      <c r="B218" s="226" t="s">
        <v>1152</v>
      </c>
      <c r="C218" s="225" t="s">
        <v>16245</v>
      </c>
      <c r="D218" s="419">
        <v>5</v>
      </c>
      <c r="E218" s="423" t="s">
        <v>17064</v>
      </c>
      <c r="F218" s="224" t="s">
        <v>371</v>
      </c>
      <c r="G218" s="211" t="s">
        <v>447</v>
      </c>
      <c r="H218" s="390">
        <v>2131</v>
      </c>
      <c r="I218" s="390">
        <v>1807</v>
      </c>
      <c r="J218" s="390">
        <v>2139</v>
      </c>
      <c r="K218" s="329">
        <v>0.179302711676812</v>
      </c>
      <c r="L218" s="390">
        <v>0</v>
      </c>
      <c r="M218" s="390">
        <v>0</v>
      </c>
      <c r="N218" s="390">
        <v>1</v>
      </c>
      <c r="O218" s="329">
        <v>0</v>
      </c>
      <c r="P218" s="390">
        <v>883</v>
      </c>
      <c r="Q218" s="390">
        <v>1066</v>
      </c>
      <c r="R218" s="390">
        <v>0</v>
      </c>
      <c r="S218" s="399">
        <v>182</v>
      </c>
    </row>
    <row r="219" spans="1:19" ht="24.95" customHeight="1" x14ac:dyDescent="0.2">
      <c r="A219" s="212" t="s">
        <v>621</v>
      </c>
      <c r="B219" s="226"/>
      <c r="C219" s="225" t="s">
        <v>622</v>
      </c>
      <c r="D219" s="419">
        <v>3</v>
      </c>
      <c r="E219" s="424" t="s">
        <v>15036</v>
      </c>
      <c r="F219" s="224" t="s">
        <v>14947</v>
      </c>
      <c r="G219" s="211" t="s">
        <v>447</v>
      </c>
      <c r="H219" s="390">
        <v>2029</v>
      </c>
      <c r="I219" s="390">
        <v>1978</v>
      </c>
      <c r="J219" s="390">
        <v>2125</v>
      </c>
      <c r="K219" s="329">
        <v>2.5783619817997899E-2</v>
      </c>
      <c r="L219" s="390">
        <v>0</v>
      </c>
      <c r="M219" s="390">
        <v>0</v>
      </c>
      <c r="N219" s="390">
        <v>0</v>
      </c>
      <c r="O219" s="329">
        <v>0</v>
      </c>
      <c r="P219" s="390">
        <v>134</v>
      </c>
      <c r="Q219" s="390">
        <v>431</v>
      </c>
      <c r="R219" s="390">
        <v>0</v>
      </c>
      <c r="S219" s="399">
        <v>1464</v>
      </c>
    </row>
    <row r="220" spans="1:19" ht="24.95" customHeight="1" x14ac:dyDescent="0.2">
      <c r="A220" s="212" t="s">
        <v>552</v>
      </c>
      <c r="B220" s="226"/>
      <c r="C220" s="225" t="s">
        <v>553</v>
      </c>
      <c r="D220" s="419">
        <v>9</v>
      </c>
      <c r="E220" s="423" t="s">
        <v>16252</v>
      </c>
      <c r="F220" s="224" t="s">
        <v>249</v>
      </c>
      <c r="G220" s="211" t="s">
        <v>447</v>
      </c>
      <c r="H220" s="390">
        <v>1931</v>
      </c>
      <c r="I220" s="390">
        <v>1954</v>
      </c>
      <c r="J220" s="390">
        <v>1430</v>
      </c>
      <c r="K220" s="329">
        <v>-1.17707267144319E-2</v>
      </c>
      <c r="L220" s="390">
        <v>32</v>
      </c>
      <c r="M220" s="390">
        <v>7</v>
      </c>
      <c r="N220" s="390">
        <v>38</v>
      </c>
      <c r="O220" s="329">
        <v>3.5714285714285698</v>
      </c>
      <c r="P220" s="390">
        <v>191</v>
      </c>
      <c r="Q220" s="390">
        <v>1554</v>
      </c>
      <c r="R220" s="390">
        <v>0</v>
      </c>
      <c r="S220" s="399">
        <v>186</v>
      </c>
    </row>
    <row r="221" spans="1:19" ht="24.95" customHeight="1" x14ac:dyDescent="0.2">
      <c r="A221" s="212" t="s">
        <v>716</v>
      </c>
      <c r="B221" s="226"/>
      <c r="C221" s="225" t="s">
        <v>717</v>
      </c>
      <c r="D221" s="419">
        <v>1</v>
      </c>
      <c r="E221" s="423" t="s">
        <v>718</v>
      </c>
      <c r="F221" s="224" t="s">
        <v>372</v>
      </c>
      <c r="G221" s="211" t="s">
        <v>447</v>
      </c>
      <c r="H221" s="390">
        <v>1899</v>
      </c>
      <c r="I221" s="390">
        <v>1699</v>
      </c>
      <c r="J221" s="390">
        <v>1917</v>
      </c>
      <c r="K221" s="329">
        <v>0.117716303708064</v>
      </c>
      <c r="L221" s="390">
        <v>0</v>
      </c>
      <c r="M221" s="390">
        <v>1</v>
      </c>
      <c r="N221" s="390">
        <v>0</v>
      </c>
      <c r="O221" s="329">
        <v>-1</v>
      </c>
      <c r="P221" s="390">
        <v>432</v>
      </c>
      <c r="Q221" s="390">
        <v>1424</v>
      </c>
      <c r="R221" s="390">
        <v>0</v>
      </c>
      <c r="S221" s="399">
        <v>43</v>
      </c>
    </row>
    <row r="222" spans="1:19" ht="24.95" customHeight="1" x14ac:dyDescent="0.2">
      <c r="A222" s="212" t="s">
        <v>1070</v>
      </c>
      <c r="B222" s="226"/>
      <c r="C222" s="225" t="s">
        <v>1071</v>
      </c>
      <c r="D222" s="419">
        <v>2</v>
      </c>
      <c r="E222" s="423" t="s">
        <v>1072</v>
      </c>
      <c r="F222" s="224" t="s">
        <v>249</v>
      </c>
      <c r="G222" s="211" t="s">
        <v>447</v>
      </c>
      <c r="H222" s="390">
        <v>1847</v>
      </c>
      <c r="I222" s="390">
        <v>3676</v>
      </c>
      <c r="J222" s="390">
        <v>3758</v>
      </c>
      <c r="K222" s="329">
        <v>-0.497551686615887</v>
      </c>
      <c r="L222" s="390">
        <v>9</v>
      </c>
      <c r="M222" s="390">
        <v>6</v>
      </c>
      <c r="N222" s="390">
        <v>7</v>
      </c>
      <c r="O222" s="329">
        <v>0.5</v>
      </c>
      <c r="P222" s="390">
        <v>682</v>
      </c>
      <c r="Q222" s="390">
        <v>151</v>
      </c>
      <c r="R222" s="390">
        <v>0</v>
      </c>
      <c r="S222" s="399">
        <v>1014</v>
      </c>
    </row>
    <row r="223" spans="1:19" ht="24.95" customHeight="1" x14ac:dyDescent="0.2">
      <c r="A223" s="212" t="s">
        <v>762</v>
      </c>
      <c r="B223" s="226" t="s">
        <v>1152</v>
      </c>
      <c r="C223" s="225" t="s">
        <v>763</v>
      </c>
      <c r="D223" s="419">
        <v>3</v>
      </c>
      <c r="E223" s="424" t="s">
        <v>15005</v>
      </c>
      <c r="F223" s="224" t="s">
        <v>255</v>
      </c>
      <c r="G223" s="211" t="s">
        <v>17679</v>
      </c>
      <c r="H223" s="390">
        <v>1826</v>
      </c>
      <c r="I223" s="390">
        <v>435</v>
      </c>
      <c r="J223" s="390">
        <v>0</v>
      </c>
      <c r="K223" s="329">
        <v>3.1977011494252898</v>
      </c>
      <c r="L223" s="390">
        <v>17</v>
      </c>
      <c r="M223" s="390">
        <v>3</v>
      </c>
      <c r="N223" s="390">
        <v>0</v>
      </c>
      <c r="O223" s="329">
        <v>4.6666666666666696</v>
      </c>
      <c r="P223" s="390">
        <v>468</v>
      </c>
      <c r="Q223" s="390">
        <v>1274</v>
      </c>
      <c r="R223" s="390">
        <v>0</v>
      </c>
      <c r="S223" s="399">
        <v>84</v>
      </c>
    </row>
    <row r="224" spans="1:19" ht="24.95" customHeight="1" x14ac:dyDescent="0.2">
      <c r="A224" s="212" t="s">
        <v>975</v>
      </c>
      <c r="B224" s="226"/>
      <c r="C224" s="225" t="s">
        <v>976</v>
      </c>
      <c r="D224" s="419">
        <v>9</v>
      </c>
      <c r="E224" s="424" t="s">
        <v>14949</v>
      </c>
      <c r="F224" s="224" t="s">
        <v>14947</v>
      </c>
      <c r="G224" s="211" t="s">
        <v>17679</v>
      </c>
      <c r="H224" s="390">
        <v>1644</v>
      </c>
      <c r="I224" s="390">
        <v>1279</v>
      </c>
      <c r="J224" s="390">
        <v>1289</v>
      </c>
      <c r="K224" s="329">
        <v>0.28537920250195498</v>
      </c>
      <c r="L224" s="390">
        <v>10</v>
      </c>
      <c r="M224" s="390">
        <v>6</v>
      </c>
      <c r="N224" s="390">
        <v>3</v>
      </c>
      <c r="O224" s="329">
        <v>0.66666666666666696</v>
      </c>
      <c r="P224" s="390">
        <v>277</v>
      </c>
      <c r="Q224" s="390">
        <v>1319</v>
      </c>
      <c r="R224" s="390">
        <v>9</v>
      </c>
      <c r="S224" s="399">
        <v>39</v>
      </c>
    </row>
    <row r="225" spans="1:19" ht="24.95" customHeight="1" x14ac:dyDescent="0.2">
      <c r="A225" s="212" t="s">
        <v>633</v>
      </c>
      <c r="B225" s="226"/>
      <c r="C225" s="225" t="s">
        <v>634</v>
      </c>
      <c r="D225" s="419">
        <v>1</v>
      </c>
      <c r="E225" s="423" t="s">
        <v>635</v>
      </c>
      <c r="F225" s="224" t="s">
        <v>257</v>
      </c>
      <c r="G225" s="211" t="s">
        <v>447</v>
      </c>
      <c r="H225" s="390">
        <v>1631</v>
      </c>
      <c r="I225" s="390">
        <v>1447</v>
      </c>
      <c r="J225" s="390">
        <v>1486</v>
      </c>
      <c r="K225" s="329">
        <v>0.12715964063579799</v>
      </c>
      <c r="L225" s="390">
        <v>51</v>
      </c>
      <c r="M225" s="390">
        <v>31</v>
      </c>
      <c r="N225" s="390">
        <v>19</v>
      </c>
      <c r="O225" s="329">
        <v>0.64516129032258096</v>
      </c>
      <c r="P225" s="390">
        <v>734</v>
      </c>
      <c r="Q225" s="390">
        <v>214</v>
      </c>
      <c r="R225" s="390">
        <v>0</v>
      </c>
      <c r="S225" s="399">
        <v>683</v>
      </c>
    </row>
    <row r="226" spans="1:19" ht="24.95" customHeight="1" x14ac:dyDescent="0.2">
      <c r="A226" s="212" t="s">
        <v>844</v>
      </c>
      <c r="B226" s="226" t="s">
        <v>1152</v>
      </c>
      <c r="C226" s="225" t="s">
        <v>845</v>
      </c>
      <c r="D226" s="419">
        <v>8</v>
      </c>
      <c r="E226" s="423" t="s">
        <v>14987</v>
      </c>
      <c r="F226" s="224" t="s">
        <v>254</v>
      </c>
      <c r="G226" s="211" t="s">
        <v>17679</v>
      </c>
      <c r="H226" s="390">
        <v>1558</v>
      </c>
      <c r="I226" s="390">
        <v>37</v>
      </c>
      <c r="J226" s="390">
        <v>0</v>
      </c>
      <c r="K226" s="329">
        <v>41.108108108108098</v>
      </c>
      <c r="L226" s="390">
        <v>0</v>
      </c>
      <c r="M226" s="390">
        <v>0</v>
      </c>
      <c r="N226" s="390">
        <v>0</v>
      </c>
      <c r="O226" s="329">
        <v>0</v>
      </c>
      <c r="P226" s="390">
        <v>177</v>
      </c>
      <c r="Q226" s="390">
        <v>1293</v>
      </c>
      <c r="R226" s="390">
        <v>0</v>
      </c>
      <c r="S226" s="399">
        <v>88</v>
      </c>
    </row>
    <row r="227" spans="1:19" ht="24.95" customHeight="1" x14ac:dyDescent="0.2">
      <c r="A227" s="212" t="s">
        <v>1056</v>
      </c>
      <c r="B227" s="226"/>
      <c r="C227" s="225" t="s">
        <v>1057</v>
      </c>
      <c r="D227" s="419">
        <v>3</v>
      </c>
      <c r="E227" s="423" t="s">
        <v>14936</v>
      </c>
      <c r="F227" s="224" t="s">
        <v>249</v>
      </c>
      <c r="G227" s="211" t="s">
        <v>447</v>
      </c>
      <c r="H227" s="390">
        <v>1525</v>
      </c>
      <c r="I227" s="390">
        <v>1216</v>
      </c>
      <c r="J227" s="390">
        <v>1458</v>
      </c>
      <c r="K227" s="329">
        <v>0.254111842105263</v>
      </c>
      <c r="L227" s="390">
        <v>7</v>
      </c>
      <c r="M227" s="390">
        <v>3</v>
      </c>
      <c r="N227" s="390">
        <v>7</v>
      </c>
      <c r="O227" s="329">
        <v>1.3333333333333299</v>
      </c>
      <c r="P227" s="390">
        <v>319</v>
      </c>
      <c r="Q227" s="390">
        <v>1171</v>
      </c>
      <c r="R227" s="390">
        <v>0</v>
      </c>
      <c r="S227" s="399">
        <v>35</v>
      </c>
    </row>
    <row r="228" spans="1:19" ht="24.95" customHeight="1" x14ac:dyDescent="0.2">
      <c r="A228" s="212" t="s">
        <v>769</v>
      </c>
      <c r="B228" s="226"/>
      <c r="C228" s="225" t="s">
        <v>770</v>
      </c>
      <c r="D228" s="419">
        <v>7</v>
      </c>
      <c r="E228" s="423" t="s">
        <v>15004</v>
      </c>
      <c r="F228" s="224" t="s">
        <v>15842</v>
      </c>
      <c r="G228" s="211" t="s">
        <v>447</v>
      </c>
      <c r="H228" s="390">
        <v>1519</v>
      </c>
      <c r="I228" s="390">
        <v>879</v>
      </c>
      <c r="J228" s="390">
        <v>914</v>
      </c>
      <c r="K228" s="329">
        <v>0.72810011376564299</v>
      </c>
      <c r="L228" s="390">
        <v>5</v>
      </c>
      <c r="M228" s="390">
        <v>2</v>
      </c>
      <c r="N228" s="390">
        <v>5</v>
      </c>
      <c r="O228" s="329">
        <v>1.5</v>
      </c>
      <c r="P228" s="390">
        <v>245</v>
      </c>
      <c r="Q228" s="390">
        <v>1257</v>
      </c>
      <c r="R228" s="390">
        <v>2</v>
      </c>
      <c r="S228" s="399">
        <v>15</v>
      </c>
    </row>
    <row r="229" spans="1:19" ht="24.95" customHeight="1" x14ac:dyDescent="0.2">
      <c r="A229" s="212" t="s">
        <v>670</v>
      </c>
      <c r="B229" s="226"/>
      <c r="C229" s="225" t="s">
        <v>671</v>
      </c>
      <c r="D229" s="419">
        <v>1</v>
      </c>
      <c r="E229" s="424" t="s">
        <v>672</v>
      </c>
      <c r="F229" s="224" t="s">
        <v>252</v>
      </c>
      <c r="G229" s="211" t="s">
        <v>447</v>
      </c>
      <c r="H229" s="390">
        <v>1468</v>
      </c>
      <c r="I229" s="390">
        <v>1324</v>
      </c>
      <c r="J229" s="390">
        <v>1336</v>
      </c>
      <c r="K229" s="329">
        <v>0.108761329305136</v>
      </c>
      <c r="L229" s="390">
        <v>55</v>
      </c>
      <c r="M229" s="390">
        <v>43</v>
      </c>
      <c r="N229" s="390">
        <v>68</v>
      </c>
      <c r="O229" s="329">
        <v>0.27906976744186102</v>
      </c>
      <c r="P229" s="390">
        <v>298</v>
      </c>
      <c r="Q229" s="390">
        <v>1160</v>
      </c>
      <c r="R229" s="390">
        <v>0</v>
      </c>
      <c r="S229" s="399">
        <v>10</v>
      </c>
    </row>
    <row r="230" spans="1:19" ht="24.95" customHeight="1" x14ac:dyDescent="0.2">
      <c r="A230" s="212" t="s">
        <v>771</v>
      </c>
      <c r="B230" s="226"/>
      <c r="C230" s="225" t="s">
        <v>772</v>
      </c>
      <c r="D230" s="419">
        <v>11</v>
      </c>
      <c r="E230" s="423" t="s">
        <v>15003</v>
      </c>
      <c r="F230" s="224" t="s">
        <v>15858</v>
      </c>
      <c r="G230" s="211" t="s">
        <v>17679</v>
      </c>
      <c r="H230" s="390">
        <v>1428</v>
      </c>
      <c r="I230" s="390">
        <v>799</v>
      </c>
      <c r="J230" s="390">
        <v>675</v>
      </c>
      <c r="K230" s="329">
        <v>0.78723404255319096</v>
      </c>
      <c r="L230" s="390">
        <v>0</v>
      </c>
      <c r="M230" s="390">
        <v>0</v>
      </c>
      <c r="N230" s="390">
        <v>0</v>
      </c>
      <c r="O230" s="329">
        <v>0</v>
      </c>
      <c r="P230" s="390">
        <v>2</v>
      </c>
      <c r="Q230" s="390">
        <v>8</v>
      </c>
      <c r="R230" s="390">
        <v>0</v>
      </c>
      <c r="S230" s="399">
        <v>1418</v>
      </c>
    </row>
    <row r="231" spans="1:19" ht="24.95" customHeight="1" x14ac:dyDescent="0.2">
      <c r="A231" s="212" t="s">
        <v>834</v>
      </c>
      <c r="B231" s="226"/>
      <c r="C231" s="225" t="s">
        <v>835</v>
      </c>
      <c r="D231" s="419">
        <v>5</v>
      </c>
      <c r="E231" s="423" t="s">
        <v>14991</v>
      </c>
      <c r="F231" s="224" t="s">
        <v>261</v>
      </c>
      <c r="G231" s="211" t="s">
        <v>447</v>
      </c>
      <c r="H231" s="390">
        <v>1238</v>
      </c>
      <c r="I231" s="390">
        <v>54</v>
      </c>
      <c r="J231" s="390">
        <v>0</v>
      </c>
      <c r="K231" s="329">
        <v>21.925925925925899</v>
      </c>
      <c r="L231" s="390">
        <v>0</v>
      </c>
      <c r="M231" s="390">
        <v>0</v>
      </c>
      <c r="N231" s="390">
        <v>0</v>
      </c>
      <c r="O231" s="329">
        <v>0</v>
      </c>
      <c r="P231" s="390">
        <v>157</v>
      </c>
      <c r="Q231" s="390">
        <v>1072</v>
      </c>
      <c r="R231" s="390">
        <v>0</v>
      </c>
      <c r="S231" s="399">
        <v>9</v>
      </c>
    </row>
    <row r="232" spans="1:19" ht="24.95" customHeight="1" x14ac:dyDescent="0.2">
      <c r="A232" s="212" t="s">
        <v>628</v>
      </c>
      <c r="B232" s="226"/>
      <c r="C232" s="225" t="s">
        <v>402</v>
      </c>
      <c r="D232" s="419">
        <v>3</v>
      </c>
      <c r="E232" s="423" t="s">
        <v>15032</v>
      </c>
      <c r="F232" s="224" t="s">
        <v>487</v>
      </c>
      <c r="G232" s="211" t="s">
        <v>447</v>
      </c>
      <c r="H232" s="390">
        <v>1192</v>
      </c>
      <c r="I232" s="390">
        <v>1085</v>
      </c>
      <c r="J232" s="390">
        <v>1031</v>
      </c>
      <c r="K232" s="329">
        <v>9.8617511520737305E-2</v>
      </c>
      <c r="L232" s="390">
        <v>44</v>
      </c>
      <c r="M232" s="390">
        <v>62</v>
      </c>
      <c r="N232" s="390">
        <v>13</v>
      </c>
      <c r="O232" s="329">
        <v>-0.29032258064516098</v>
      </c>
      <c r="P232" s="390">
        <v>63</v>
      </c>
      <c r="Q232" s="390">
        <v>1085</v>
      </c>
      <c r="R232" s="390">
        <v>0</v>
      </c>
      <c r="S232" s="399">
        <v>44</v>
      </c>
    </row>
    <row r="233" spans="1:19" ht="24.95" customHeight="1" x14ac:dyDescent="0.2">
      <c r="A233" s="212" t="s">
        <v>688</v>
      </c>
      <c r="B233" s="226"/>
      <c r="C233" s="225" t="s">
        <v>689</v>
      </c>
      <c r="D233" s="419">
        <v>2</v>
      </c>
      <c r="E233" s="423" t="s">
        <v>6280</v>
      </c>
      <c r="F233" s="224" t="s">
        <v>14947</v>
      </c>
      <c r="G233" s="211" t="s">
        <v>447</v>
      </c>
      <c r="H233" s="390">
        <v>1179</v>
      </c>
      <c r="I233" s="390">
        <v>923</v>
      </c>
      <c r="J233" s="390">
        <v>1104</v>
      </c>
      <c r="K233" s="329">
        <v>0.27735644637053097</v>
      </c>
      <c r="L233" s="390">
        <v>0</v>
      </c>
      <c r="M233" s="390">
        <v>1</v>
      </c>
      <c r="N233" s="390">
        <v>1</v>
      </c>
      <c r="O233" s="329">
        <v>-1</v>
      </c>
      <c r="P233" s="390">
        <v>189</v>
      </c>
      <c r="Q233" s="390">
        <v>221</v>
      </c>
      <c r="R233" s="390">
        <v>0</v>
      </c>
      <c r="S233" s="399">
        <v>769</v>
      </c>
    </row>
    <row r="234" spans="1:19" ht="24.95" customHeight="1" x14ac:dyDescent="0.2">
      <c r="A234" s="212" t="s">
        <v>1004</v>
      </c>
      <c r="B234" s="226" t="s">
        <v>1152</v>
      </c>
      <c r="C234" s="225" t="s">
        <v>1005</v>
      </c>
      <c r="D234" s="419">
        <v>2</v>
      </c>
      <c r="E234" s="423" t="s">
        <v>14941</v>
      </c>
      <c r="F234" s="224" t="s">
        <v>257</v>
      </c>
      <c r="G234" s="211" t="s">
        <v>17679</v>
      </c>
      <c r="H234" s="390">
        <v>1164</v>
      </c>
      <c r="I234" s="390">
        <v>858</v>
      </c>
      <c r="J234" s="390">
        <v>930</v>
      </c>
      <c r="K234" s="329">
        <v>0.356643356643357</v>
      </c>
      <c r="L234" s="390">
        <v>0</v>
      </c>
      <c r="M234" s="390">
        <v>0</v>
      </c>
      <c r="N234" s="390">
        <v>3</v>
      </c>
      <c r="O234" s="329">
        <v>0</v>
      </c>
      <c r="P234" s="390">
        <v>288</v>
      </c>
      <c r="Q234" s="390">
        <v>550</v>
      </c>
      <c r="R234" s="390">
        <v>0</v>
      </c>
      <c r="S234" s="399">
        <v>326</v>
      </c>
    </row>
    <row r="235" spans="1:19" ht="24.95" customHeight="1" x14ac:dyDescent="0.2">
      <c r="A235" s="212" t="s">
        <v>804</v>
      </c>
      <c r="B235" s="226"/>
      <c r="C235" s="225" t="s">
        <v>805</v>
      </c>
      <c r="D235" s="419">
        <v>2</v>
      </c>
      <c r="E235" s="423" t="s">
        <v>15014</v>
      </c>
      <c r="F235" s="224" t="s">
        <v>372</v>
      </c>
      <c r="G235" s="211" t="s">
        <v>447</v>
      </c>
      <c r="H235" s="390">
        <v>1070</v>
      </c>
      <c r="I235" s="390">
        <v>944</v>
      </c>
      <c r="J235" s="390">
        <v>924</v>
      </c>
      <c r="K235" s="329">
        <v>0.133474576271186</v>
      </c>
      <c r="L235" s="390">
        <v>1</v>
      </c>
      <c r="M235" s="390">
        <v>0</v>
      </c>
      <c r="N235" s="390">
        <v>2</v>
      </c>
      <c r="O235" s="329">
        <v>0</v>
      </c>
      <c r="P235" s="390">
        <v>375</v>
      </c>
      <c r="Q235" s="390">
        <v>664</v>
      </c>
      <c r="R235" s="390">
        <v>0</v>
      </c>
      <c r="S235" s="399">
        <v>31</v>
      </c>
    </row>
    <row r="236" spans="1:19" ht="24.95" customHeight="1" x14ac:dyDescent="0.2">
      <c r="A236" s="212" t="s">
        <v>679</v>
      </c>
      <c r="B236" s="226"/>
      <c r="C236" s="225" t="s">
        <v>680</v>
      </c>
      <c r="D236" s="419">
        <v>2</v>
      </c>
      <c r="E236" s="424" t="s">
        <v>17061</v>
      </c>
      <c r="F236" s="224" t="s">
        <v>257</v>
      </c>
      <c r="G236" s="211" t="s">
        <v>447</v>
      </c>
      <c r="H236" s="390">
        <v>1070</v>
      </c>
      <c r="I236" s="390">
        <v>790</v>
      </c>
      <c r="J236" s="390">
        <v>962</v>
      </c>
      <c r="K236" s="329">
        <v>0.354430379746835</v>
      </c>
      <c r="L236" s="390">
        <v>5</v>
      </c>
      <c r="M236" s="390">
        <v>2</v>
      </c>
      <c r="N236" s="390">
        <v>4</v>
      </c>
      <c r="O236" s="329">
        <v>1.5</v>
      </c>
      <c r="P236" s="390">
        <v>351</v>
      </c>
      <c r="Q236" s="390">
        <v>631</v>
      </c>
      <c r="R236" s="390">
        <v>0</v>
      </c>
      <c r="S236" s="399">
        <v>88</v>
      </c>
    </row>
    <row r="237" spans="1:19" ht="24.95" customHeight="1" x14ac:dyDescent="0.2">
      <c r="A237" s="212" t="s">
        <v>896</v>
      </c>
      <c r="B237" s="226"/>
      <c r="C237" s="225" t="s">
        <v>16336</v>
      </c>
      <c r="D237" s="419">
        <v>4</v>
      </c>
      <c r="E237" s="423" t="s">
        <v>14977</v>
      </c>
      <c r="F237" s="224" t="s">
        <v>14947</v>
      </c>
      <c r="G237" s="211" t="s">
        <v>447</v>
      </c>
      <c r="H237" s="390">
        <v>1049</v>
      </c>
      <c r="I237" s="390">
        <v>921</v>
      </c>
      <c r="J237" s="390">
        <v>960</v>
      </c>
      <c r="K237" s="329">
        <v>0.13897937024972901</v>
      </c>
      <c r="L237" s="390">
        <v>2</v>
      </c>
      <c r="M237" s="390">
        <v>0</v>
      </c>
      <c r="N237" s="390">
        <v>1</v>
      </c>
      <c r="O237" s="329">
        <v>0</v>
      </c>
      <c r="P237" s="390">
        <v>223</v>
      </c>
      <c r="Q237" s="390">
        <v>734</v>
      </c>
      <c r="R237" s="390">
        <v>0</v>
      </c>
      <c r="S237" s="399">
        <v>92</v>
      </c>
    </row>
    <row r="238" spans="1:19" ht="24.95" customHeight="1" x14ac:dyDescent="0.2">
      <c r="A238" s="212" t="s">
        <v>758</v>
      </c>
      <c r="B238" s="226" t="s">
        <v>1280</v>
      </c>
      <c r="C238" s="225" t="s">
        <v>759</v>
      </c>
      <c r="D238" s="419">
        <v>6</v>
      </c>
      <c r="E238" s="424" t="s">
        <v>15007</v>
      </c>
      <c r="F238" s="224" t="s">
        <v>255</v>
      </c>
      <c r="G238" s="211" t="s">
        <v>447</v>
      </c>
      <c r="H238" s="390">
        <v>1024</v>
      </c>
      <c r="I238" s="390">
        <v>810</v>
      </c>
      <c r="J238" s="390">
        <v>644</v>
      </c>
      <c r="K238" s="329">
        <v>0.264197530864198</v>
      </c>
      <c r="L238" s="390">
        <v>0</v>
      </c>
      <c r="M238" s="390">
        <v>0</v>
      </c>
      <c r="N238" s="390">
        <v>0</v>
      </c>
      <c r="O238" s="329">
        <v>0</v>
      </c>
      <c r="P238" s="390">
        <v>322</v>
      </c>
      <c r="Q238" s="390">
        <v>685</v>
      </c>
      <c r="R238" s="390">
        <v>0</v>
      </c>
      <c r="S238" s="399">
        <v>17</v>
      </c>
    </row>
    <row r="239" spans="1:19" ht="24.95" customHeight="1" x14ac:dyDescent="0.2">
      <c r="A239" s="212" t="s">
        <v>942</v>
      </c>
      <c r="B239" s="226"/>
      <c r="C239" s="225" t="s">
        <v>943</v>
      </c>
      <c r="D239" s="419">
        <v>5</v>
      </c>
      <c r="E239" s="423" t="s">
        <v>14963</v>
      </c>
      <c r="F239" s="224" t="s">
        <v>14947</v>
      </c>
      <c r="G239" s="211" t="s">
        <v>17679</v>
      </c>
      <c r="H239" s="390">
        <v>882</v>
      </c>
      <c r="I239" s="390">
        <v>323</v>
      </c>
      <c r="J239" s="390">
        <v>359</v>
      </c>
      <c r="K239" s="329">
        <v>1.7306501547987601</v>
      </c>
      <c r="L239" s="390">
        <v>0</v>
      </c>
      <c r="M239" s="390">
        <v>0</v>
      </c>
      <c r="N239" s="390">
        <v>0</v>
      </c>
      <c r="O239" s="329">
        <v>0</v>
      </c>
      <c r="P239" s="390">
        <v>0</v>
      </c>
      <c r="Q239" s="390">
        <v>0</v>
      </c>
      <c r="R239" s="390">
        <v>0</v>
      </c>
      <c r="S239" s="399">
        <v>882</v>
      </c>
    </row>
    <row r="240" spans="1:19" ht="24.95" customHeight="1" x14ac:dyDescent="0.2">
      <c r="A240" s="212" t="s">
        <v>704</v>
      </c>
      <c r="B240" s="226"/>
      <c r="C240" s="225" t="s">
        <v>705</v>
      </c>
      <c r="D240" s="419">
        <v>3</v>
      </c>
      <c r="E240" s="424" t="s">
        <v>15018</v>
      </c>
      <c r="F240" s="224" t="s">
        <v>253</v>
      </c>
      <c r="G240" s="211" t="s">
        <v>447</v>
      </c>
      <c r="H240" s="390">
        <v>876</v>
      </c>
      <c r="I240" s="390">
        <v>815</v>
      </c>
      <c r="J240" s="390">
        <v>915</v>
      </c>
      <c r="K240" s="329">
        <v>7.4846625766871205E-2</v>
      </c>
      <c r="L240" s="390">
        <v>22</v>
      </c>
      <c r="M240" s="390">
        <v>30</v>
      </c>
      <c r="N240" s="390">
        <v>36</v>
      </c>
      <c r="O240" s="329">
        <v>-0.266666666666667</v>
      </c>
      <c r="P240" s="390">
        <v>104</v>
      </c>
      <c r="Q240" s="390">
        <v>767</v>
      </c>
      <c r="R240" s="390">
        <v>0</v>
      </c>
      <c r="S240" s="399">
        <v>5</v>
      </c>
    </row>
    <row r="241" spans="1:19" ht="24.95" customHeight="1" x14ac:dyDescent="0.2">
      <c r="A241" s="212" t="s">
        <v>1002</v>
      </c>
      <c r="B241" s="226"/>
      <c r="C241" s="225" t="s">
        <v>1003</v>
      </c>
      <c r="D241" s="419">
        <v>2</v>
      </c>
      <c r="E241" s="424" t="s">
        <v>14942</v>
      </c>
      <c r="F241" s="224" t="s">
        <v>257</v>
      </c>
      <c r="G241" s="211" t="s">
        <v>447</v>
      </c>
      <c r="H241" s="390">
        <v>840</v>
      </c>
      <c r="I241" s="390">
        <v>616</v>
      </c>
      <c r="J241" s="390">
        <v>579</v>
      </c>
      <c r="K241" s="329">
        <v>0.36363636363636398</v>
      </c>
      <c r="L241" s="390">
        <v>0</v>
      </c>
      <c r="M241" s="390">
        <v>0</v>
      </c>
      <c r="N241" s="390">
        <v>0</v>
      </c>
      <c r="O241" s="329">
        <v>0</v>
      </c>
      <c r="P241" s="390">
        <v>0</v>
      </c>
      <c r="Q241" s="390">
        <v>54</v>
      </c>
      <c r="R241" s="390">
        <v>0</v>
      </c>
      <c r="S241" s="399">
        <v>786</v>
      </c>
    </row>
    <row r="242" spans="1:19" ht="24.95" customHeight="1" x14ac:dyDescent="0.2">
      <c r="A242" s="212" t="s">
        <v>16305</v>
      </c>
      <c r="B242" s="226"/>
      <c r="C242" s="225" t="s">
        <v>16306</v>
      </c>
      <c r="D242" s="419">
        <v>1</v>
      </c>
      <c r="E242" s="424" t="s">
        <v>16306</v>
      </c>
      <c r="F242" s="224" t="s">
        <v>249</v>
      </c>
      <c r="G242" s="211" t="s">
        <v>447</v>
      </c>
      <c r="H242" s="390">
        <v>835</v>
      </c>
      <c r="I242" s="390">
        <v>720</v>
      </c>
      <c r="J242" s="390">
        <v>738</v>
      </c>
      <c r="K242" s="329">
        <v>0.15972222222222199</v>
      </c>
      <c r="L242" s="390">
        <v>0</v>
      </c>
      <c r="M242" s="390">
        <v>0</v>
      </c>
      <c r="N242" s="390">
        <v>0</v>
      </c>
      <c r="O242" s="329">
        <v>0</v>
      </c>
      <c r="P242" s="390">
        <v>354</v>
      </c>
      <c r="Q242" s="390">
        <v>437</v>
      </c>
      <c r="R242" s="390">
        <v>0</v>
      </c>
      <c r="S242" s="399">
        <v>44</v>
      </c>
    </row>
    <row r="243" spans="1:19" ht="24.95" customHeight="1" x14ac:dyDescent="0.2">
      <c r="A243" s="212" t="s">
        <v>915</v>
      </c>
      <c r="B243" s="226"/>
      <c r="C243" s="225" t="s">
        <v>916</v>
      </c>
      <c r="D243" s="419">
        <v>4</v>
      </c>
      <c r="E243" s="423" t="s">
        <v>14968</v>
      </c>
      <c r="F243" s="224" t="s">
        <v>14947</v>
      </c>
      <c r="G243" s="211" t="s">
        <v>447</v>
      </c>
      <c r="H243" s="390">
        <v>759</v>
      </c>
      <c r="I243" s="390">
        <v>441</v>
      </c>
      <c r="J243" s="390">
        <v>396</v>
      </c>
      <c r="K243" s="329">
        <v>0.72108843537415002</v>
      </c>
      <c r="L243" s="390">
        <v>5</v>
      </c>
      <c r="M243" s="390">
        <v>2</v>
      </c>
      <c r="N243" s="390">
        <v>1</v>
      </c>
      <c r="O243" s="329">
        <v>1.5</v>
      </c>
      <c r="P243" s="390">
        <v>193</v>
      </c>
      <c r="Q243" s="390">
        <v>509</v>
      </c>
      <c r="R243" s="390">
        <v>0</v>
      </c>
      <c r="S243" s="399">
        <v>57</v>
      </c>
    </row>
    <row r="244" spans="1:19" ht="24.95" customHeight="1" x14ac:dyDescent="0.2">
      <c r="A244" s="212" t="s">
        <v>858</v>
      </c>
      <c r="B244" s="226"/>
      <c r="C244" s="225" t="s">
        <v>859</v>
      </c>
      <c r="D244" s="419">
        <v>1</v>
      </c>
      <c r="E244" s="423" t="s">
        <v>16319</v>
      </c>
      <c r="F244" s="224" t="s">
        <v>254</v>
      </c>
      <c r="G244" s="211" t="s">
        <v>447</v>
      </c>
      <c r="H244" s="390">
        <v>685</v>
      </c>
      <c r="I244" s="390">
        <v>582</v>
      </c>
      <c r="J244" s="390">
        <v>663</v>
      </c>
      <c r="K244" s="329">
        <v>0.176975945017182</v>
      </c>
      <c r="L244" s="390">
        <v>0</v>
      </c>
      <c r="M244" s="390">
        <v>0</v>
      </c>
      <c r="N244" s="390">
        <v>1</v>
      </c>
      <c r="O244" s="329">
        <v>0</v>
      </c>
      <c r="P244" s="390">
        <v>86</v>
      </c>
      <c r="Q244" s="390">
        <v>598</v>
      </c>
      <c r="R244" s="390">
        <v>0</v>
      </c>
      <c r="S244" s="399">
        <v>1</v>
      </c>
    </row>
    <row r="245" spans="1:19" ht="24.95" customHeight="1" x14ac:dyDescent="0.2">
      <c r="A245" s="212" t="s">
        <v>958</v>
      </c>
      <c r="B245" s="226"/>
      <c r="C245" s="225" t="s">
        <v>959</v>
      </c>
      <c r="D245" s="419">
        <v>5</v>
      </c>
      <c r="E245" s="423" t="s">
        <v>14954</v>
      </c>
      <c r="F245" s="224" t="s">
        <v>14947</v>
      </c>
      <c r="G245" s="211" t="s">
        <v>447</v>
      </c>
      <c r="H245" s="390">
        <v>639</v>
      </c>
      <c r="I245" s="390">
        <v>530</v>
      </c>
      <c r="J245" s="390">
        <v>611</v>
      </c>
      <c r="K245" s="329">
        <v>0.20566037735849099</v>
      </c>
      <c r="L245" s="390">
        <v>0</v>
      </c>
      <c r="M245" s="390">
        <v>0</v>
      </c>
      <c r="N245" s="390">
        <v>0</v>
      </c>
      <c r="O245" s="329">
        <v>0</v>
      </c>
      <c r="P245" s="390">
        <v>84</v>
      </c>
      <c r="Q245" s="390">
        <v>517</v>
      </c>
      <c r="R245" s="390">
        <v>0</v>
      </c>
      <c r="S245" s="399">
        <v>38</v>
      </c>
    </row>
    <row r="246" spans="1:19" ht="24.95" customHeight="1" x14ac:dyDescent="0.2">
      <c r="A246" s="212" t="s">
        <v>476</v>
      </c>
      <c r="B246" s="226" t="s">
        <v>1413</v>
      </c>
      <c r="C246" s="225" t="s">
        <v>477</v>
      </c>
      <c r="D246" s="419">
        <v>9</v>
      </c>
      <c r="E246" s="424" t="s">
        <v>17052</v>
      </c>
      <c r="F246" s="224" t="s">
        <v>15838</v>
      </c>
      <c r="G246" s="211" t="s">
        <v>447</v>
      </c>
      <c r="H246" s="390">
        <v>592</v>
      </c>
      <c r="I246" s="390">
        <v>486</v>
      </c>
      <c r="J246" s="390">
        <v>513</v>
      </c>
      <c r="K246" s="329">
        <v>0.218106995884774</v>
      </c>
      <c r="L246" s="390">
        <v>31</v>
      </c>
      <c r="M246" s="390">
        <v>23</v>
      </c>
      <c r="N246" s="390">
        <v>14</v>
      </c>
      <c r="O246" s="329">
        <v>0.34782608695652201</v>
      </c>
      <c r="P246" s="390">
        <v>186</v>
      </c>
      <c r="Q246" s="390">
        <v>386</v>
      </c>
      <c r="R246" s="390">
        <v>4</v>
      </c>
      <c r="S246" s="399">
        <v>16</v>
      </c>
    </row>
    <row r="247" spans="1:19" ht="24.95" customHeight="1" x14ac:dyDescent="0.2">
      <c r="A247" s="212" t="s">
        <v>725</v>
      </c>
      <c r="B247" s="226"/>
      <c r="C247" s="225" t="s">
        <v>726</v>
      </c>
      <c r="D247" s="419">
        <v>3</v>
      </c>
      <c r="E247" s="423" t="s">
        <v>14973</v>
      </c>
      <c r="F247" s="224" t="s">
        <v>14947</v>
      </c>
      <c r="G247" s="211" t="s">
        <v>447</v>
      </c>
      <c r="H247" s="390">
        <v>560</v>
      </c>
      <c r="I247" s="390">
        <v>480</v>
      </c>
      <c r="J247" s="390">
        <v>543</v>
      </c>
      <c r="K247" s="329">
        <v>0.16666666666666699</v>
      </c>
      <c r="L247" s="390">
        <v>1</v>
      </c>
      <c r="M247" s="390">
        <v>0</v>
      </c>
      <c r="N247" s="390">
        <v>0</v>
      </c>
      <c r="O247" s="329">
        <v>0</v>
      </c>
      <c r="P247" s="390">
        <v>20</v>
      </c>
      <c r="Q247" s="390">
        <v>433</v>
      </c>
      <c r="R247" s="390">
        <v>0</v>
      </c>
      <c r="S247" s="399">
        <v>107</v>
      </c>
    </row>
    <row r="248" spans="1:19" ht="24.95" customHeight="1" x14ac:dyDescent="0.2">
      <c r="A248" s="212" t="s">
        <v>745</v>
      </c>
      <c r="B248" s="226" t="s">
        <v>1152</v>
      </c>
      <c r="C248" s="225" t="s">
        <v>746</v>
      </c>
      <c r="D248" s="419">
        <v>1</v>
      </c>
      <c r="E248" s="424" t="s">
        <v>747</v>
      </c>
      <c r="F248" s="224" t="s">
        <v>252</v>
      </c>
      <c r="G248" s="211" t="s">
        <v>447</v>
      </c>
      <c r="H248" s="390">
        <v>552</v>
      </c>
      <c r="I248" s="390">
        <v>110</v>
      </c>
      <c r="J248" s="390">
        <v>548</v>
      </c>
      <c r="K248" s="329">
        <v>4.0181818181818203</v>
      </c>
      <c r="L248" s="390">
        <v>114</v>
      </c>
      <c r="M248" s="390">
        <v>33</v>
      </c>
      <c r="N248" s="390">
        <v>162</v>
      </c>
      <c r="O248" s="329">
        <v>2.4545454545454501</v>
      </c>
      <c r="P248" s="390">
        <v>203</v>
      </c>
      <c r="Q248" s="390">
        <v>296</v>
      </c>
      <c r="R248" s="390">
        <v>4</v>
      </c>
      <c r="S248" s="399">
        <v>49</v>
      </c>
    </row>
    <row r="249" spans="1:19" ht="24.95" customHeight="1" x14ac:dyDescent="0.2">
      <c r="A249" s="212" t="s">
        <v>913</v>
      </c>
      <c r="B249" s="226"/>
      <c r="C249" s="225" t="s">
        <v>914</v>
      </c>
      <c r="D249" s="419">
        <v>5</v>
      </c>
      <c r="E249" s="423" t="s">
        <v>14969</v>
      </c>
      <c r="F249" s="224" t="s">
        <v>14947</v>
      </c>
      <c r="G249" s="211" t="s">
        <v>17679</v>
      </c>
      <c r="H249" s="390">
        <v>518</v>
      </c>
      <c r="I249" s="390">
        <v>479</v>
      </c>
      <c r="J249" s="390">
        <v>518</v>
      </c>
      <c r="K249" s="329">
        <v>8.1419624217118999E-2</v>
      </c>
      <c r="L249" s="390">
        <v>5</v>
      </c>
      <c r="M249" s="390">
        <v>7</v>
      </c>
      <c r="N249" s="390">
        <v>0</v>
      </c>
      <c r="O249" s="329">
        <v>-0.28571428571428598</v>
      </c>
      <c r="P249" s="390">
        <v>11</v>
      </c>
      <c r="Q249" s="390">
        <v>108</v>
      </c>
      <c r="R249" s="390">
        <v>0</v>
      </c>
      <c r="S249" s="399">
        <v>399</v>
      </c>
    </row>
    <row r="250" spans="1:19" ht="24.95" customHeight="1" x14ac:dyDescent="0.2">
      <c r="A250" s="212" t="s">
        <v>701</v>
      </c>
      <c r="B250" s="226"/>
      <c r="C250" s="225" t="s">
        <v>702</v>
      </c>
      <c r="D250" s="419">
        <v>1</v>
      </c>
      <c r="E250" s="423" t="s">
        <v>703</v>
      </c>
      <c r="F250" s="224" t="s">
        <v>371</v>
      </c>
      <c r="G250" s="211" t="s">
        <v>447</v>
      </c>
      <c r="H250" s="390">
        <v>431</v>
      </c>
      <c r="I250" s="390">
        <v>282</v>
      </c>
      <c r="J250" s="390">
        <v>318</v>
      </c>
      <c r="K250" s="329">
        <v>0.52836879432624095</v>
      </c>
      <c r="L250" s="390">
        <v>0</v>
      </c>
      <c r="M250" s="390">
        <v>0</v>
      </c>
      <c r="N250" s="390">
        <v>0</v>
      </c>
      <c r="O250" s="329">
        <v>0</v>
      </c>
      <c r="P250" s="390">
        <v>6</v>
      </c>
      <c r="Q250" s="390">
        <v>162</v>
      </c>
      <c r="R250" s="390">
        <v>0</v>
      </c>
      <c r="S250" s="399">
        <v>263</v>
      </c>
    </row>
    <row r="251" spans="1:19" ht="24.95" customHeight="1" x14ac:dyDescent="0.2">
      <c r="A251" s="212" t="s">
        <v>966</v>
      </c>
      <c r="B251" s="226"/>
      <c r="C251" s="225" t="s">
        <v>967</v>
      </c>
      <c r="D251" s="419">
        <v>4</v>
      </c>
      <c r="E251" s="423" t="s">
        <v>14953</v>
      </c>
      <c r="F251" s="224" t="s">
        <v>14947</v>
      </c>
      <c r="G251" s="211" t="s">
        <v>447</v>
      </c>
      <c r="H251" s="390">
        <v>396</v>
      </c>
      <c r="I251" s="390">
        <v>292</v>
      </c>
      <c r="J251" s="390">
        <v>138</v>
      </c>
      <c r="K251" s="329">
        <v>0.35616438356164398</v>
      </c>
      <c r="L251" s="390">
        <v>17</v>
      </c>
      <c r="M251" s="390">
        <v>2</v>
      </c>
      <c r="N251" s="390">
        <v>5</v>
      </c>
      <c r="O251" s="329">
        <v>7.5</v>
      </c>
      <c r="P251" s="390">
        <v>68</v>
      </c>
      <c r="Q251" s="390">
        <v>251</v>
      </c>
      <c r="R251" s="390">
        <v>0</v>
      </c>
      <c r="S251" s="399">
        <v>77</v>
      </c>
    </row>
    <row r="252" spans="1:19" ht="24.95" customHeight="1" x14ac:dyDescent="0.2">
      <c r="A252" s="212" t="s">
        <v>920</v>
      </c>
      <c r="B252" s="226"/>
      <c r="C252" s="225" t="s">
        <v>921</v>
      </c>
      <c r="D252" s="419">
        <v>1</v>
      </c>
      <c r="E252" s="424" t="s">
        <v>16884</v>
      </c>
      <c r="F252" s="224" t="s">
        <v>14947</v>
      </c>
      <c r="G252" s="211" t="s">
        <v>447</v>
      </c>
      <c r="H252" s="390">
        <v>363</v>
      </c>
      <c r="I252" s="390">
        <v>300</v>
      </c>
      <c r="J252" s="390">
        <v>380</v>
      </c>
      <c r="K252" s="329">
        <v>0.21</v>
      </c>
      <c r="L252" s="390">
        <v>318</v>
      </c>
      <c r="M252" s="390">
        <v>257</v>
      </c>
      <c r="N252" s="390">
        <v>282</v>
      </c>
      <c r="O252" s="329">
        <v>0.237354085603113</v>
      </c>
      <c r="P252" s="390">
        <v>8</v>
      </c>
      <c r="Q252" s="390">
        <v>53</v>
      </c>
      <c r="R252" s="390">
        <v>0</v>
      </c>
      <c r="S252" s="399">
        <v>302</v>
      </c>
    </row>
    <row r="253" spans="1:19" ht="24.95" customHeight="1" x14ac:dyDescent="0.2">
      <c r="A253" s="212" t="s">
        <v>999</v>
      </c>
      <c r="B253" s="226"/>
      <c r="C253" s="225" t="s">
        <v>417</v>
      </c>
      <c r="D253" s="419">
        <v>5</v>
      </c>
      <c r="E253" s="423" t="s">
        <v>19927</v>
      </c>
      <c r="F253" s="224" t="s">
        <v>15851</v>
      </c>
      <c r="G253" s="211" t="s">
        <v>447</v>
      </c>
      <c r="H253" s="390">
        <v>354</v>
      </c>
      <c r="I253" s="390">
        <v>312</v>
      </c>
      <c r="J253" s="390">
        <v>246</v>
      </c>
      <c r="K253" s="329">
        <v>0.134615384615385</v>
      </c>
      <c r="L253" s="390">
        <v>39</v>
      </c>
      <c r="M253" s="390">
        <v>17</v>
      </c>
      <c r="N253" s="390">
        <v>19</v>
      </c>
      <c r="O253" s="329">
        <v>1.29411764705882</v>
      </c>
      <c r="P253" s="390">
        <v>192</v>
      </c>
      <c r="Q253" s="390">
        <v>162</v>
      </c>
      <c r="R253" s="390">
        <v>0</v>
      </c>
      <c r="S253" s="399">
        <v>0</v>
      </c>
    </row>
    <row r="254" spans="1:19" ht="24.95" customHeight="1" x14ac:dyDescent="0.2">
      <c r="A254" s="212" t="s">
        <v>952</v>
      </c>
      <c r="B254" s="226"/>
      <c r="C254" s="225" t="s">
        <v>16348</v>
      </c>
      <c r="D254" s="419">
        <v>3</v>
      </c>
      <c r="E254" s="423" t="s">
        <v>14957</v>
      </c>
      <c r="F254" s="224" t="s">
        <v>14947</v>
      </c>
      <c r="G254" s="211" t="s">
        <v>17679</v>
      </c>
      <c r="H254" s="390">
        <v>316</v>
      </c>
      <c r="I254" s="390">
        <v>317</v>
      </c>
      <c r="J254" s="390">
        <v>296</v>
      </c>
      <c r="K254" s="329">
        <v>-3.15457413249209E-3</v>
      </c>
      <c r="L254" s="390">
        <v>0</v>
      </c>
      <c r="M254" s="390">
        <v>0</v>
      </c>
      <c r="N254" s="390">
        <v>0</v>
      </c>
      <c r="O254" s="329">
        <v>0</v>
      </c>
      <c r="P254" s="390">
        <v>43</v>
      </c>
      <c r="Q254" s="390">
        <v>273</v>
      </c>
      <c r="R254" s="390">
        <v>0</v>
      </c>
      <c r="S254" s="399">
        <v>0</v>
      </c>
    </row>
    <row r="255" spans="1:19" ht="24.95" customHeight="1" x14ac:dyDescent="0.2">
      <c r="A255" s="212" t="s">
        <v>922</v>
      </c>
      <c r="B255" s="226"/>
      <c r="C255" s="225" t="s">
        <v>923</v>
      </c>
      <c r="D255" s="419">
        <v>17</v>
      </c>
      <c r="E255" s="423" t="s">
        <v>14967</v>
      </c>
      <c r="F255" s="224" t="s">
        <v>14947</v>
      </c>
      <c r="G255" s="211" t="s">
        <v>17679</v>
      </c>
      <c r="H255" s="390">
        <v>290</v>
      </c>
      <c r="I255" s="390">
        <v>807</v>
      </c>
      <c r="J255" s="390">
        <v>389</v>
      </c>
      <c r="K255" s="329">
        <v>-0.64064436183395301</v>
      </c>
      <c r="L255" s="390">
        <v>0</v>
      </c>
      <c r="M255" s="390">
        <v>0</v>
      </c>
      <c r="N255" s="390">
        <v>0</v>
      </c>
      <c r="O255" s="329">
        <v>0</v>
      </c>
      <c r="P255" s="390">
        <v>0</v>
      </c>
      <c r="Q255" s="390">
        <v>1</v>
      </c>
      <c r="R255" s="390">
        <v>0</v>
      </c>
      <c r="S255" s="399">
        <v>289</v>
      </c>
    </row>
    <row r="256" spans="1:19" ht="24.95" customHeight="1" x14ac:dyDescent="0.2">
      <c r="A256" s="212" t="s">
        <v>894</v>
      </c>
      <c r="B256" s="226"/>
      <c r="C256" s="225" t="s">
        <v>895</v>
      </c>
      <c r="D256" s="419">
        <v>8</v>
      </c>
      <c r="E256" s="423" t="s">
        <v>16335</v>
      </c>
      <c r="F256" s="224" t="s">
        <v>14947</v>
      </c>
      <c r="G256" s="211" t="s">
        <v>447</v>
      </c>
      <c r="H256" s="390">
        <v>216</v>
      </c>
      <c r="I256" s="390">
        <v>124</v>
      </c>
      <c r="J256" s="390">
        <v>88</v>
      </c>
      <c r="K256" s="329">
        <v>0.74193548387096797</v>
      </c>
      <c r="L256" s="390">
        <v>0</v>
      </c>
      <c r="M256" s="390">
        <v>0</v>
      </c>
      <c r="N256" s="390">
        <v>2</v>
      </c>
      <c r="O256" s="329">
        <v>0</v>
      </c>
      <c r="P256" s="390">
        <v>0</v>
      </c>
      <c r="Q256" s="390">
        <v>0</v>
      </c>
      <c r="R256" s="390">
        <v>0</v>
      </c>
      <c r="S256" s="399">
        <v>216</v>
      </c>
    </row>
    <row r="257" spans="1:19" ht="24.95" customHeight="1" x14ac:dyDescent="0.2">
      <c r="A257" s="212" t="s">
        <v>862</v>
      </c>
      <c r="B257" s="226"/>
      <c r="C257" s="225" t="s">
        <v>863</v>
      </c>
      <c r="D257" s="419">
        <v>1</v>
      </c>
      <c r="E257" s="423" t="s">
        <v>863</v>
      </c>
      <c r="F257" s="224" t="s">
        <v>254</v>
      </c>
      <c r="G257" s="211" t="s">
        <v>447</v>
      </c>
      <c r="H257" s="390">
        <v>209</v>
      </c>
      <c r="I257" s="390">
        <v>267</v>
      </c>
      <c r="J257" s="390">
        <v>277</v>
      </c>
      <c r="K257" s="329">
        <v>-0.21722846441947599</v>
      </c>
      <c r="L257" s="390">
        <v>1</v>
      </c>
      <c r="M257" s="390">
        <v>0</v>
      </c>
      <c r="N257" s="390">
        <v>2</v>
      </c>
      <c r="O257" s="329">
        <v>0</v>
      </c>
      <c r="P257" s="390">
        <v>57</v>
      </c>
      <c r="Q257" s="390">
        <v>144</v>
      </c>
      <c r="R257" s="390">
        <v>0</v>
      </c>
      <c r="S257" s="399">
        <v>8</v>
      </c>
    </row>
    <row r="258" spans="1:19" ht="24.95" customHeight="1" x14ac:dyDescent="0.2">
      <c r="A258" s="212" t="s">
        <v>651</v>
      </c>
      <c r="B258" s="226" t="s">
        <v>1225</v>
      </c>
      <c r="C258" s="225" t="s">
        <v>652</v>
      </c>
      <c r="D258" s="419">
        <v>8</v>
      </c>
      <c r="E258" s="423" t="s">
        <v>15023</v>
      </c>
      <c r="F258" s="224" t="s">
        <v>252</v>
      </c>
      <c r="G258" s="211" t="s">
        <v>447</v>
      </c>
      <c r="H258" s="390">
        <v>182</v>
      </c>
      <c r="I258" s="390">
        <v>0</v>
      </c>
      <c r="J258" s="390">
        <v>0</v>
      </c>
      <c r="K258" s="329">
        <v>0</v>
      </c>
      <c r="L258" s="390">
        <v>0</v>
      </c>
      <c r="M258" s="390">
        <v>0</v>
      </c>
      <c r="N258" s="390">
        <v>0</v>
      </c>
      <c r="O258" s="329">
        <v>0</v>
      </c>
      <c r="P258" s="390">
        <v>27</v>
      </c>
      <c r="Q258" s="390">
        <v>147</v>
      </c>
      <c r="R258" s="390">
        <v>0</v>
      </c>
      <c r="S258" s="399">
        <v>8</v>
      </c>
    </row>
    <row r="259" spans="1:19" ht="24.95" customHeight="1" x14ac:dyDescent="0.2">
      <c r="A259" s="212" t="s">
        <v>599</v>
      </c>
      <c r="B259" s="226" t="s">
        <v>1413</v>
      </c>
      <c r="C259" s="225" t="s">
        <v>600</v>
      </c>
      <c r="D259" s="419">
        <v>2</v>
      </c>
      <c r="E259" s="423" t="s">
        <v>15030</v>
      </c>
      <c r="F259" s="224" t="s">
        <v>15850</v>
      </c>
      <c r="G259" s="211" t="s">
        <v>447</v>
      </c>
      <c r="H259" s="390">
        <v>179</v>
      </c>
      <c r="I259" s="390">
        <v>164</v>
      </c>
      <c r="J259" s="390">
        <v>156</v>
      </c>
      <c r="K259" s="329">
        <v>9.1463414634146395E-2</v>
      </c>
      <c r="L259" s="390">
        <v>1</v>
      </c>
      <c r="M259" s="390">
        <v>0</v>
      </c>
      <c r="N259" s="390">
        <v>0</v>
      </c>
      <c r="O259" s="329">
        <v>0</v>
      </c>
      <c r="P259" s="390">
        <v>0</v>
      </c>
      <c r="Q259" s="390">
        <v>179</v>
      </c>
      <c r="R259" s="390">
        <v>0</v>
      </c>
      <c r="S259" s="399">
        <v>0</v>
      </c>
    </row>
    <row r="260" spans="1:19" ht="24.95" customHeight="1" x14ac:dyDescent="0.2">
      <c r="A260" s="212" t="s">
        <v>735</v>
      </c>
      <c r="B260" s="226" t="s">
        <v>1225</v>
      </c>
      <c r="C260" s="225" t="s">
        <v>736</v>
      </c>
      <c r="D260" s="419">
        <v>11</v>
      </c>
      <c r="E260" s="423" t="s">
        <v>16293</v>
      </c>
      <c r="F260" s="224" t="s">
        <v>252</v>
      </c>
      <c r="G260" s="211" t="s">
        <v>447</v>
      </c>
      <c r="H260" s="390">
        <v>176</v>
      </c>
      <c r="I260" s="390">
        <v>1</v>
      </c>
      <c r="J260" s="390">
        <v>4</v>
      </c>
      <c r="K260" s="329">
        <v>175</v>
      </c>
      <c r="L260" s="390">
        <v>0</v>
      </c>
      <c r="M260" s="390">
        <v>0</v>
      </c>
      <c r="N260" s="390">
        <v>19</v>
      </c>
      <c r="O260" s="329">
        <v>0</v>
      </c>
      <c r="P260" s="390">
        <v>30</v>
      </c>
      <c r="Q260" s="390">
        <v>140</v>
      </c>
      <c r="R260" s="390">
        <v>0</v>
      </c>
      <c r="S260" s="399">
        <v>6</v>
      </c>
    </row>
    <row r="261" spans="1:19" ht="24.95" customHeight="1" x14ac:dyDescent="0.2">
      <c r="A261" s="212" t="s">
        <v>1088</v>
      </c>
      <c r="B261" s="226"/>
      <c r="C261" s="225" t="s">
        <v>1089</v>
      </c>
      <c r="D261" s="419">
        <v>1</v>
      </c>
      <c r="E261" s="423" t="s">
        <v>1089</v>
      </c>
      <c r="F261" s="224" t="s">
        <v>250</v>
      </c>
      <c r="G261" s="211" t="s">
        <v>447</v>
      </c>
      <c r="H261" s="390">
        <v>132</v>
      </c>
      <c r="I261" s="390">
        <v>146</v>
      </c>
      <c r="J261" s="390">
        <v>169</v>
      </c>
      <c r="K261" s="329">
        <v>-9.5890410958904201E-2</v>
      </c>
      <c r="L261" s="390">
        <v>17</v>
      </c>
      <c r="M261" s="390">
        <v>17</v>
      </c>
      <c r="N261" s="390">
        <v>6</v>
      </c>
      <c r="O261" s="329">
        <v>0</v>
      </c>
      <c r="P261" s="390">
        <v>19</v>
      </c>
      <c r="Q261" s="390">
        <v>36</v>
      </c>
      <c r="R261" s="390">
        <v>77</v>
      </c>
      <c r="S261" s="399">
        <v>0</v>
      </c>
    </row>
    <row r="262" spans="1:19" ht="24.95" customHeight="1" x14ac:dyDescent="0.2">
      <c r="A262" s="212" t="s">
        <v>668</v>
      </c>
      <c r="B262" s="226"/>
      <c r="C262" s="225" t="s">
        <v>16281</v>
      </c>
      <c r="D262" s="419">
        <v>1</v>
      </c>
      <c r="E262" s="424" t="s">
        <v>16281</v>
      </c>
      <c r="F262" s="224" t="s">
        <v>249</v>
      </c>
      <c r="G262" s="211" t="s">
        <v>447</v>
      </c>
      <c r="H262" s="390">
        <v>123</v>
      </c>
      <c r="I262" s="390">
        <v>106</v>
      </c>
      <c r="J262" s="390">
        <v>133</v>
      </c>
      <c r="K262" s="329">
        <v>0.160377358490566</v>
      </c>
      <c r="L262" s="390">
        <v>0</v>
      </c>
      <c r="M262" s="390">
        <v>0</v>
      </c>
      <c r="N262" s="390">
        <v>0</v>
      </c>
      <c r="O262" s="329">
        <v>0</v>
      </c>
      <c r="P262" s="390">
        <v>47</v>
      </c>
      <c r="Q262" s="390">
        <v>52</v>
      </c>
      <c r="R262" s="390">
        <v>0</v>
      </c>
      <c r="S262" s="399">
        <v>24</v>
      </c>
    </row>
    <row r="263" spans="1:19" ht="24.95" customHeight="1" x14ac:dyDescent="0.2">
      <c r="A263" s="212" t="s">
        <v>909</v>
      </c>
      <c r="B263" s="226"/>
      <c r="C263" s="225" t="s">
        <v>910</v>
      </c>
      <c r="D263" s="419">
        <v>2</v>
      </c>
      <c r="E263" s="423" t="s">
        <v>14971</v>
      </c>
      <c r="F263" s="224" t="s">
        <v>14947</v>
      </c>
      <c r="G263" s="211"/>
      <c r="H263" s="390">
        <v>105</v>
      </c>
      <c r="I263" s="390">
        <v>25</v>
      </c>
      <c r="J263" s="390">
        <v>0</v>
      </c>
      <c r="K263" s="329">
        <v>3.2</v>
      </c>
      <c r="L263" s="390">
        <v>0</v>
      </c>
      <c r="M263" s="390">
        <v>0</v>
      </c>
      <c r="N263" s="390">
        <v>0</v>
      </c>
      <c r="O263" s="329">
        <v>0</v>
      </c>
      <c r="P263" s="390">
        <v>16</v>
      </c>
      <c r="Q263" s="390">
        <v>68</v>
      </c>
      <c r="R263" s="390">
        <v>0</v>
      </c>
      <c r="S263" s="399">
        <v>21</v>
      </c>
    </row>
    <row r="264" spans="1:19" ht="24.95" customHeight="1" x14ac:dyDescent="0.2">
      <c r="A264" s="212" t="s">
        <v>1067</v>
      </c>
      <c r="B264" s="226" t="s">
        <v>1413</v>
      </c>
      <c r="C264" s="225" t="s">
        <v>436</v>
      </c>
      <c r="D264" s="419">
        <v>7</v>
      </c>
      <c r="E264" s="424" t="s">
        <v>16326</v>
      </c>
      <c r="F264" s="224" t="s">
        <v>249</v>
      </c>
      <c r="G264" s="211" t="s">
        <v>447</v>
      </c>
      <c r="H264" s="390">
        <v>90</v>
      </c>
      <c r="I264" s="390">
        <v>74</v>
      </c>
      <c r="J264" s="390">
        <v>53</v>
      </c>
      <c r="K264" s="329">
        <v>0.21621621621621601</v>
      </c>
      <c r="L264" s="390">
        <v>19</v>
      </c>
      <c r="M264" s="390">
        <v>12</v>
      </c>
      <c r="N264" s="390">
        <v>18</v>
      </c>
      <c r="O264" s="329">
        <v>0.58333333333333304</v>
      </c>
      <c r="P264" s="390">
        <v>40</v>
      </c>
      <c r="Q264" s="390">
        <v>50</v>
      </c>
      <c r="R264" s="390">
        <v>0</v>
      </c>
      <c r="S264" s="399">
        <v>0</v>
      </c>
    </row>
    <row r="265" spans="1:19" ht="24.95" customHeight="1" x14ac:dyDescent="0.2">
      <c r="A265" s="212" t="s">
        <v>1128</v>
      </c>
      <c r="B265" s="226" t="s">
        <v>1225</v>
      </c>
      <c r="C265" s="225" t="s">
        <v>1129</v>
      </c>
      <c r="D265" s="419">
        <v>57</v>
      </c>
      <c r="E265" s="423" t="s">
        <v>14926</v>
      </c>
      <c r="F265" s="224" t="s">
        <v>253</v>
      </c>
      <c r="G265" s="211" t="s">
        <v>447</v>
      </c>
      <c r="H265" s="390">
        <v>60</v>
      </c>
      <c r="I265" s="390">
        <v>52</v>
      </c>
      <c r="J265" s="390">
        <v>79</v>
      </c>
      <c r="K265" s="329">
        <v>0.15384615384615399</v>
      </c>
      <c r="L265" s="390">
        <v>29</v>
      </c>
      <c r="M265" s="390">
        <v>24</v>
      </c>
      <c r="N265" s="390">
        <v>29</v>
      </c>
      <c r="O265" s="329">
        <v>0.20833333333333301</v>
      </c>
      <c r="P265" s="390">
        <v>3</v>
      </c>
      <c r="Q265" s="390">
        <v>55</v>
      </c>
      <c r="R265" s="390">
        <v>2</v>
      </c>
      <c r="S265" s="399">
        <v>0</v>
      </c>
    </row>
    <row r="266" spans="1:19" ht="24.95" customHeight="1" x14ac:dyDescent="0.2">
      <c r="A266" s="212" t="s">
        <v>656</v>
      </c>
      <c r="B266" s="226" t="s">
        <v>1152</v>
      </c>
      <c r="C266" s="225" t="s">
        <v>16277</v>
      </c>
      <c r="D266" s="419">
        <v>36</v>
      </c>
      <c r="E266" s="424" t="s">
        <v>17056</v>
      </c>
      <c r="F266" s="224" t="s">
        <v>251</v>
      </c>
      <c r="G266" s="211" t="s">
        <v>447</v>
      </c>
      <c r="H266" s="390">
        <v>27</v>
      </c>
      <c r="I266" s="390">
        <v>31</v>
      </c>
      <c r="J266" s="390">
        <v>17</v>
      </c>
      <c r="K266" s="329">
        <v>-0.12903225806451599</v>
      </c>
      <c r="L266" s="390">
        <v>29</v>
      </c>
      <c r="M266" s="390">
        <v>53</v>
      </c>
      <c r="N266" s="390">
        <v>0</v>
      </c>
      <c r="O266" s="329">
        <v>-0.45283018867924502</v>
      </c>
      <c r="P266" s="390">
        <v>18</v>
      </c>
      <c r="Q266" s="390">
        <v>3</v>
      </c>
      <c r="R266" s="390">
        <v>1</v>
      </c>
      <c r="S266" s="399">
        <v>5</v>
      </c>
    </row>
    <row r="267" spans="1:19" ht="24.95" customHeight="1" x14ac:dyDescent="0.2">
      <c r="A267" s="212" t="s">
        <v>846</v>
      </c>
      <c r="B267" s="226" t="s">
        <v>1225</v>
      </c>
      <c r="C267" s="225" t="s">
        <v>847</v>
      </c>
      <c r="D267" s="419">
        <v>22</v>
      </c>
      <c r="E267" s="423" t="s">
        <v>14986</v>
      </c>
      <c r="F267" s="224" t="s">
        <v>254</v>
      </c>
      <c r="G267" s="211" t="s">
        <v>447</v>
      </c>
      <c r="H267" s="390">
        <v>21</v>
      </c>
      <c r="I267" s="390">
        <v>8</v>
      </c>
      <c r="J267" s="390">
        <v>54</v>
      </c>
      <c r="K267" s="329">
        <v>1.625</v>
      </c>
      <c r="L267" s="390">
        <v>56</v>
      </c>
      <c r="M267" s="390">
        <v>53</v>
      </c>
      <c r="N267" s="390">
        <v>47</v>
      </c>
      <c r="O267" s="329">
        <v>5.6603773584905703E-2</v>
      </c>
      <c r="P267" s="390">
        <v>2</v>
      </c>
      <c r="Q267" s="390">
        <v>19</v>
      </c>
      <c r="R267" s="390">
        <v>0</v>
      </c>
      <c r="S267" s="399">
        <v>0</v>
      </c>
    </row>
    <row r="268" spans="1:19" ht="24.95" customHeight="1" x14ac:dyDescent="0.2">
      <c r="A268" s="212" t="s">
        <v>711</v>
      </c>
      <c r="B268" s="226" t="s">
        <v>1225</v>
      </c>
      <c r="C268" s="225" t="s">
        <v>712</v>
      </c>
      <c r="D268" s="419">
        <v>37</v>
      </c>
      <c r="E268" s="424" t="s">
        <v>16290</v>
      </c>
      <c r="F268" s="224" t="s">
        <v>253</v>
      </c>
      <c r="G268" s="211" t="s">
        <v>447</v>
      </c>
      <c r="H268" s="390">
        <v>21</v>
      </c>
      <c r="I268" s="390">
        <v>8</v>
      </c>
      <c r="J268" s="390">
        <v>64</v>
      </c>
      <c r="K268" s="329">
        <v>1.625</v>
      </c>
      <c r="L268" s="390">
        <v>7</v>
      </c>
      <c r="M268" s="390">
        <v>3</v>
      </c>
      <c r="N268" s="390">
        <v>4</v>
      </c>
      <c r="O268" s="329">
        <v>1.3333333333333299</v>
      </c>
      <c r="P268" s="390">
        <v>0</v>
      </c>
      <c r="Q268" s="390">
        <v>21</v>
      </c>
      <c r="R268" s="390">
        <v>0</v>
      </c>
      <c r="S268" s="399">
        <v>0</v>
      </c>
    </row>
    <row r="269" spans="1:19" ht="24.95" customHeight="1" x14ac:dyDescent="0.2">
      <c r="A269" s="212" t="s">
        <v>1115</v>
      </c>
      <c r="B269" s="226"/>
      <c r="C269" s="225" t="s">
        <v>1116</v>
      </c>
      <c r="D269" s="419">
        <v>1</v>
      </c>
      <c r="E269" s="424" t="s">
        <v>1117</v>
      </c>
      <c r="F269" s="224" t="s">
        <v>253</v>
      </c>
      <c r="G269" s="211" t="s">
        <v>447</v>
      </c>
      <c r="H269" s="390">
        <v>15</v>
      </c>
      <c r="I269" s="390">
        <v>41</v>
      </c>
      <c r="J269" s="390">
        <v>7</v>
      </c>
      <c r="K269" s="329">
        <v>-0.63414634146341498</v>
      </c>
      <c r="L269" s="390">
        <v>0</v>
      </c>
      <c r="M269" s="390">
        <v>0</v>
      </c>
      <c r="N269" s="390">
        <v>0</v>
      </c>
      <c r="O269" s="329">
        <v>0</v>
      </c>
      <c r="P269" s="390">
        <v>2</v>
      </c>
      <c r="Q269" s="390">
        <v>13</v>
      </c>
      <c r="R269" s="390">
        <v>0</v>
      </c>
      <c r="S269" s="399">
        <v>0</v>
      </c>
    </row>
    <row r="270" spans="1:19" ht="24.95" customHeight="1" x14ac:dyDescent="0.2">
      <c r="A270" s="212" t="s">
        <v>775</v>
      </c>
      <c r="B270" s="226" t="s">
        <v>1225</v>
      </c>
      <c r="C270" s="225" t="s">
        <v>776</v>
      </c>
      <c r="D270" s="419">
        <v>7</v>
      </c>
      <c r="E270" s="423" t="s">
        <v>17065</v>
      </c>
      <c r="F270" s="224" t="s">
        <v>258</v>
      </c>
      <c r="G270" s="211" t="s">
        <v>447</v>
      </c>
      <c r="H270" s="390">
        <v>11</v>
      </c>
      <c r="I270" s="390">
        <v>23</v>
      </c>
      <c r="J270" s="390">
        <v>1872</v>
      </c>
      <c r="K270" s="329">
        <v>-0.52173913043478304</v>
      </c>
      <c r="L270" s="390">
        <v>0</v>
      </c>
      <c r="M270" s="390">
        <v>0</v>
      </c>
      <c r="N270" s="390">
        <v>0</v>
      </c>
      <c r="O270" s="329">
        <v>0</v>
      </c>
      <c r="P270" s="390">
        <v>6</v>
      </c>
      <c r="Q270" s="390">
        <v>5</v>
      </c>
      <c r="R270" s="390">
        <v>0</v>
      </c>
      <c r="S270" s="399">
        <v>0</v>
      </c>
    </row>
    <row r="271" spans="1:19" ht="24.95" customHeight="1" x14ac:dyDescent="0.2">
      <c r="A271" s="212" t="s">
        <v>684</v>
      </c>
      <c r="B271" s="226"/>
      <c r="C271" s="225" t="s">
        <v>685</v>
      </c>
      <c r="D271" s="419">
        <v>1</v>
      </c>
      <c r="E271" s="424" t="s">
        <v>686</v>
      </c>
      <c r="F271" s="224" t="s">
        <v>253</v>
      </c>
      <c r="G271" s="211" t="s">
        <v>447</v>
      </c>
      <c r="H271" s="390">
        <v>8</v>
      </c>
      <c r="I271" s="390">
        <v>15</v>
      </c>
      <c r="J271" s="390">
        <v>48</v>
      </c>
      <c r="K271" s="329">
        <v>-0.46666666666666701</v>
      </c>
      <c r="L271" s="390">
        <v>0</v>
      </c>
      <c r="M271" s="390">
        <v>0</v>
      </c>
      <c r="N271" s="390">
        <v>0</v>
      </c>
      <c r="O271" s="329">
        <v>0</v>
      </c>
      <c r="P271" s="390">
        <v>4</v>
      </c>
      <c r="Q271" s="390">
        <v>4</v>
      </c>
      <c r="R271" s="390">
        <v>0</v>
      </c>
      <c r="S271" s="399">
        <v>0</v>
      </c>
    </row>
    <row r="272" spans="1:19" ht="24.95" customHeight="1" x14ac:dyDescent="0.2">
      <c r="A272" s="212" t="s">
        <v>1130</v>
      </c>
      <c r="B272" s="226"/>
      <c r="C272" s="225" t="s">
        <v>1131</v>
      </c>
      <c r="D272" s="419">
        <v>26</v>
      </c>
      <c r="E272" s="424" t="s">
        <v>14925</v>
      </c>
      <c r="F272" s="224" t="s">
        <v>253</v>
      </c>
      <c r="G272" s="211" t="s">
        <v>447</v>
      </c>
      <c r="H272" s="390">
        <v>4</v>
      </c>
      <c r="I272" s="390">
        <v>3</v>
      </c>
      <c r="J272" s="390">
        <v>0</v>
      </c>
      <c r="K272" s="329">
        <v>0.33333333333333298</v>
      </c>
      <c r="L272" s="390">
        <v>10</v>
      </c>
      <c r="M272" s="390">
        <v>3</v>
      </c>
      <c r="N272" s="390">
        <v>4</v>
      </c>
      <c r="O272" s="329">
        <v>2.3333333333333299</v>
      </c>
      <c r="P272" s="390">
        <v>4</v>
      </c>
      <c r="Q272" s="390">
        <v>0</v>
      </c>
      <c r="R272" s="390">
        <v>0</v>
      </c>
      <c r="S272" s="399">
        <v>0</v>
      </c>
    </row>
    <row r="273" spans="1:19" ht="24.95" customHeight="1" x14ac:dyDescent="0.2">
      <c r="A273" s="212" t="s">
        <v>1063</v>
      </c>
      <c r="B273" s="226"/>
      <c r="C273" s="225" t="s">
        <v>1064</v>
      </c>
      <c r="D273" s="419">
        <v>17</v>
      </c>
      <c r="E273" s="424" t="s">
        <v>14933</v>
      </c>
      <c r="F273" s="224" t="s">
        <v>249</v>
      </c>
      <c r="G273" s="211" t="s">
        <v>447</v>
      </c>
      <c r="H273" s="390">
        <v>4</v>
      </c>
      <c r="I273" s="390">
        <v>0</v>
      </c>
      <c r="J273" s="390">
        <v>0</v>
      </c>
      <c r="K273" s="329">
        <v>0</v>
      </c>
      <c r="L273" s="390">
        <v>160</v>
      </c>
      <c r="M273" s="390">
        <v>87</v>
      </c>
      <c r="N273" s="390">
        <v>121</v>
      </c>
      <c r="O273" s="329">
        <v>0.83908045977011503</v>
      </c>
      <c r="P273" s="390">
        <v>0</v>
      </c>
      <c r="Q273" s="390">
        <v>0</v>
      </c>
      <c r="R273" s="390">
        <v>0</v>
      </c>
      <c r="S273" s="399">
        <v>4</v>
      </c>
    </row>
    <row r="274" spans="1:19" ht="24.95" customHeight="1" x14ac:dyDescent="0.2">
      <c r="A274" s="212" t="s">
        <v>748</v>
      </c>
      <c r="B274" s="226" t="s">
        <v>1280</v>
      </c>
      <c r="C274" s="225" t="s">
        <v>749</v>
      </c>
      <c r="D274" s="419">
        <v>5</v>
      </c>
      <c r="E274" s="423" t="s">
        <v>15011</v>
      </c>
      <c r="F274" s="224" t="s">
        <v>252</v>
      </c>
      <c r="G274" s="211" t="s">
        <v>447</v>
      </c>
      <c r="H274" s="390">
        <v>4</v>
      </c>
      <c r="I274" s="390">
        <v>3</v>
      </c>
      <c r="J274" s="390">
        <v>8</v>
      </c>
      <c r="K274" s="329">
        <v>0.33333333333333298</v>
      </c>
      <c r="L274" s="390">
        <v>36</v>
      </c>
      <c r="M274" s="390">
        <v>11</v>
      </c>
      <c r="N274" s="390">
        <v>9</v>
      </c>
      <c r="O274" s="329">
        <v>2.2727272727272698</v>
      </c>
      <c r="P274" s="390">
        <v>3</v>
      </c>
      <c r="Q274" s="390">
        <v>1</v>
      </c>
      <c r="R274" s="390">
        <v>0</v>
      </c>
      <c r="S274" s="399">
        <v>0</v>
      </c>
    </row>
    <row r="275" spans="1:19" ht="24.95" customHeight="1" x14ac:dyDescent="0.2">
      <c r="A275" s="212" t="s">
        <v>1136</v>
      </c>
      <c r="B275" s="226"/>
      <c r="C275" s="225" t="s">
        <v>1137</v>
      </c>
      <c r="D275" s="419">
        <v>1</v>
      </c>
      <c r="E275" s="423" t="s">
        <v>1137</v>
      </c>
      <c r="F275" s="224" t="s">
        <v>253</v>
      </c>
      <c r="G275" s="211" t="s">
        <v>447</v>
      </c>
      <c r="H275" s="390">
        <v>4</v>
      </c>
      <c r="I275" s="390">
        <v>0</v>
      </c>
      <c r="J275" s="390">
        <v>0</v>
      </c>
      <c r="K275" s="329">
        <v>0</v>
      </c>
      <c r="L275" s="390">
        <v>0</v>
      </c>
      <c r="M275" s="390">
        <v>0</v>
      </c>
      <c r="N275" s="390">
        <v>0</v>
      </c>
      <c r="O275" s="329">
        <v>0</v>
      </c>
      <c r="P275" s="390">
        <v>0</v>
      </c>
      <c r="Q275" s="390">
        <v>4</v>
      </c>
      <c r="R275" s="390">
        <v>0</v>
      </c>
      <c r="S275" s="399">
        <v>0</v>
      </c>
    </row>
    <row r="276" spans="1:19" ht="24.95" customHeight="1" x14ac:dyDescent="0.2">
      <c r="A276" s="212" t="s">
        <v>757</v>
      </c>
      <c r="B276" s="226"/>
      <c r="C276" s="225" t="s">
        <v>427</v>
      </c>
      <c r="D276" s="419">
        <v>3</v>
      </c>
      <c r="E276" s="423" t="s">
        <v>15008</v>
      </c>
      <c r="F276" s="224" t="s">
        <v>255</v>
      </c>
      <c r="G276" s="211" t="s">
        <v>447</v>
      </c>
      <c r="H276" s="390">
        <v>3</v>
      </c>
      <c r="I276" s="390">
        <v>5</v>
      </c>
      <c r="J276" s="390">
        <v>0</v>
      </c>
      <c r="K276" s="329">
        <v>-0.4</v>
      </c>
      <c r="L276" s="390">
        <v>4</v>
      </c>
      <c r="M276" s="390">
        <v>4</v>
      </c>
      <c r="N276" s="390">
        <v>9</v>
      </c>
      <c r="O276" s="329">
        <v>0</v>
      </c>
      <c r="P276" s="390">
        <v>0</v>
      </c>
      <c r="Q276" s="390">
        <v>3</v>
      </c>
      <c r="R276" s="390">
        <v>0</v>
      </c>
      <c r="S276" s="399">
        <v>0</v>
      </c>
    </row>
    <row r="277" spans="1:19" ht="24.95" customHeight="1" x14ac:dyDescent="0.2">
      <c r="A277" s="212" t="s">
        <v>609</v>
      </c>
      <c r="B277" s="226" t="s">
        <v>1225</v>
      </c>
      <c r="C277" s="225" t="s">
        <v>610</v>
      </c>
      <c r="D277" s="419">
        <v>8</v>
      </c>
      <c r="E277" s="424" t="s">
        <v>16300</v>
      </c>
      <c r="F277" s="224" t="s">
        <v>253</v>
      </c>
      <c r="G277" s="211" t="s">
        <v>447</v>
      </c>
      <c r="H277" s="390">
        <v>2</v>
      </c>
      <c r="I277" s="390">
        <v>2</v>
      </c>
      <c r="J277" s="390">
        <v>60</v>
      </c>
      <c r="K277" s="329">
        <v>0</v>
      </c>
      <c r="L277" s="390">
        <v>1</v>
      </c>
      <c r="M277" s="390">
        <v>0</v>
      </c>
      <c r="N277" s="390">
        <v>0</v>
      </c>
      <c r="O277" s="329">
        <v>0</v>
      </c>
      <c r="P277" s="390">
        <v>0</v>
      </c>
      <c r="Q277" s="390">
        <v>0</v>
      </c>
      <c r="R277" s="390">
        <v>0</v>
      </c>
      <c r="S277" s="399">
        <v>2</v>
      </c>
    </row>
    <row r="278" spans="1:19" ht="24.95" customHeight="1" x14ac:dyDescent="0.2">
      <c r="A278" s="212" t="s">
        <v>982</v>
      </c>
      <c r="B278" s="226"/>
      <c r="C278" s="225" t="s">
        <v>983</v>
      </c>
      <c r="D278" s="419">
        <v>1</v>
      </c>
      <c r="E278" s="423" t="s">
        <v>984</v>
      </c>
      <c r="F278" s="224" t="s">
        <v>259</v>
      </c>
      <c r="G278" s="211" t="s">
        <v>447</v>
      </c>
      <c r="H278" s="390">
        <v>2</v>
      </c>
      <c r="I278" s="390">
        <v>8</v>
      </c>
      <c r="J278" s="390">
        <v>13</v>
      </c>
      <c r="K278" s="329">
        <v>-0.75</v>
      </c>
      <c r="L278" s="390">
        <v>152</v>
      </c>
      <c r="M278" s="390">
        <v>131</v>
      </c>
      <c r="N278" s="390">
        <v>257</v>
      </c>
      <c r="O278" s="329">
        <v>0.16030534351145001</v>
      </c>
      <c r="P278" s="390">
        <v>2</v>
      </c>
      <c r="Q278" s="390">
        <v>0</v>
      </c>
      <c r="R278" s="390">
        <v>0</v>
      </c>
      <c r="S278" s="399">
        <v>0</v>
      </c>
    </row>
    <row r="279" spans="1:19" ht="24.95" customHeight="1" x14ac:dyDescent="0.2">
      <c r="A279" s="212" t="s">
        <v>498</v>
      </c>
      <c r="B279" s="226"/>
      <c r="C279" s="225" t="s">
        <v>499</v>
      </c>
      <c r="D279" s="419">
        <v>12</v>
      </c>
      <c r="E279" s="423" t="s">
        <v>16248</v>
      </c>
      <c r="F279" s="224" t="s">
        <v>249</v>
      </c>
      <c r="G279" s="211" t="s">
        <v>447</v>
      </c>
      <c r="H279" s="390">
        <v>1</v>
      </c>
      <c r="I279" s="390">
        <v>1</v>
      </c>
      <c r="J279" s="390">
        <v>3</v>
      </c>
      <c r="K279" s="329">
        <v>0</v>
      </c>
      <c r="L279" s="390">
        <v>0</v>
      </c>
      <c r="M279" s="390">
        <v>0</v>
      </c>
      <c r="N279" s="390">
        <v>0</v>
      </c>
      <c r="O279" s="329">
        <v>0</v>
      </c>
      <c r="P279" s="390">
        <v>0</v>
      </c>
      <c r="Q279" s="390">
        <v>1</v>
      </c>
      <c r="R279" s="390">
        <v>0</v>
      </c>
      <c r="S279" s="399">
        <v>0</v>
      </c>
    </row>
    <row r="280" spans="1:19" ht="24.95" customHeight="1" x14ac:dyDescent="0.2">
      <c r="A280" s="212" t="s">
        <v>1123</v>
      </c>
      <c r="B280" s="226"/>
      <c r="C280" s="225" t="s">
        <v>1124</v>
      </c>
      <c r="D280" s="419">
        <v>1</v>
      </c>
      <c r="E280" s="423" t="s">
        <v>1125</v>
      </c>
      <c r="F280" s="224" t="s">
        <v>253</v>
      </c>
      <c r="G280" s="211" t="s">
        <v>447</v>
      </c>
      <c r="H280" s="390">
        <v>1</v>
      </c>
      <c r="I280" s="390">
        <v>0</v>
      </c>
      <c r="J280" s="390">
        <v>0</v>
      </c>
      <c r="K280" s="329">
        <v>0</v>
      </c>
      <c r="L280" s="390">
        <v>35</v>
      </c>
      <c r="M280" s="390">
        <v>19</v>
      </c>
      <c r="N280" s="390">
        <v>11</v>
      </c>
      <c r="O280" s="329">
        <v>0.84210526315789502</v>
      </c>
      <c r="P280" s="390">
        <v>1</v>
      </c>
      <c r="Q280" s="390">
        <v>0</v>
      </c>
      <c r="R280" s="390">
        <v>0</v>
      </c>
      <c r="S280" s="399">
        <v>0</v>
      </c>
    </row>
    <row r="281" spans="1:19" ht="24.95" customHeight="1" x14ac:dyDescent="0.2">
      <c r="A281" s="212" t="s">
        <v>715</v>
      </c>
      <c r="B281" s="226"/>
      <c r="C281" s="225" t="s">
        <v>16280</v>
      </c>
      <c r="D281" s="419">
        <v>3</v>
      </c>
      <c r="E281" s="423" t="s">
        <v>15015</v>
      </c>
      <c r="F281" s="224" t="s">
        <v>249</v>
      </c>
      <c r="G281" s="211" t="s">
        <v>447</v>
      </c>
      <c r="H281" s="390">
        <v>1</v>
      </c>
      <c r="I281" s="390">
        <v>204</v>
      </c>
      <c r="J281" s="390">
        <v>2877</v>
      </c>
      <c r="K281" s="329">
        <v>-0.99509803921568596</v>
      </c>
      <c r="L281" s="390">
        <v>3</v>
      </c>
      <c r="M281" s="390">
        <v>4</v>
      </c>
      <c r="N281" s="390">
        <v>4</v>
      </c>
      <c r="O281" s="329">
        <v>-0.25</v>
      </c>
      <c r="P281" s="390">
        <v>0</v>
      </c>
      <c r="Q281" s="390">
        <v>1</v>
      </c>
      <c r="R281" s="390">
        <v>0</v>
      </c>
      <c r="S281" s="399">
        <v>0</v>
      </c>
    </row>
    <row r="282" spans="1:19" ht="24.95" customHeight="1" x14ac:dyDescent="0.2">
      <c r="A282" s="212" t="s">
        <v>836</v>
      </c>
      <c r="B282" s="226"/>
      <c r="C282" s="225" t="s">
        <v>16299</v>
      </c>
      <c r="D282" s="419">
        <v>6</v>
      </c>
      <c r="E282" s="423" t="s">
        <v>20206</v>
      </c>
      <c r="F282" s="224" t="s">
        <v>15849</v>
      </c>
      <c r="G282" s="211" t="s">
        <v>17679</v>
      </c>
      <c r="H282" s="390">
        <v>0</v>
      </c>
      <c r="I282" s="390">
        <v>4</v>
      </c>
      <c r="J282" s="390">
        <v>0</v>
      </c>
      <c r="K282" s="329">
        <v>-1</v>
      </c>
      <c r="L282" s="390">
        <v>0</v>
      </c>
      <c r="M282" s="390">
        <v>0</v>
      </c>
      <c r="N282" s="390">
        <v>0</v>
      </c>
      <c r="O282" s="329">
        <v>0</v>
      </c>
      <c r="P282" s="390">
        <v>0</v>
      </c>
      <c r="Q282" s="390">
        <v>0</v>
      </c>
      <c r="R282" s="390">
        <v>0</v>
      </c>
      <c r="S282" s="399">
        <v>0</v>
      </c>
    </row>
    <row r="283" spans="1:19" ht="24.95" customHeight="1" x14ac:dyDescent="0.2">
      <c r="A283" s="212" t="s">
        <v>1106</v>
      </c>
      <c r="B283" s="226"/>
      <c r="C283" s="225" t="s">
        <v>1107</v>
      </c>
      <c r="D283" s="419">
        <v>2</v>
      </c>
      <c r="E283" s="424" t="s">
        <v>14927</v>
      </c>
      <c r="F283" s="224" t="s">
        <v>253</v>
      </c>
      <c r="G283" s="211"/>
      <c r="H283" s="390">
        <v>0</v>
      </c>
      <c r="I283" s="390">
        <v>0</v>
      </c>
      <c r="J283" s="390">
        <v>0</v>
      </c>
      <c r="K283" s="329">
        <v>0</v>
      </c>
      <c r="L283" s="390">
        <v>0</v>
      </c>
      <c r="M283" s="390">
        <v>0</v>
      </c>
      <c r="N283" s="390">
        <v>0</v>
      </c>
      <c r="O283" s="329">
        <v>0</v>
      </c>
      <c r="P283" s="390">
        <v>0</v>
      </c>
      <c r="Q283" s="390">
        <v>0</v>
      </c>
      <c r="R283" s="390">
        <v>0</v>
      </c>
      <c r="S283" s="399">
        <v>0</v>
      </c>
    </row>
    <row r="284" spans="1:19" ht="24.95" customHeight="1" x14ac:dyDescent="0.2">
      <c r="A284" s="212" t="s">
        <v>1108</v>
      </c>
      <c r="B284" s="226"/>
      <c r="C284" s="225" t="s">
        <v>1109</v>
      </c>
      <c r="D284" s="419">
        <v>1</v>
      </c>
      <c r="E284" s="424" t="s">
        <v>1109</v>
      </c>
      <c r="F284" s="224" t="s">
        <v>253</v>
      </c>
      <c r="G284" s="211"/>
      <c r="H284" s="390">
        <v>0</v>
      </c>
      <c r="I284" s="390">
        <v>0</v>
      </c>
      <c r="J284" s="390">
        <v>0</v>
      </c>
      <c r="K284" s="329">
        <v>0</v>
      </c>
      <c r="L284" s="390">
        <v>0</v>
      </c>
      <c r="M284" s="390">
        <v>0</v>
      </c>
      <c r="N284" s="390">
        <v>0</v>
      </c>
      <c r="O284" s="329">
        <v>0</v>
      </c>
      <c r="P284" s="390">
        <v>0</v>
      </c>
      <c r="Q284" s="390">
        <v>0</v>
      </c>
      <c r="R284" s="390">
        <v>0</v>
      </c>
      <c r="S284" s="399">
        <v>0</v>
      </c>
    </row>
    <row r="285" spans="1:19" ht="24.95" customHeight="1" x14ac:dyDescent="0.2">
      <c r="A285" s="212" t="s">
        <v>1110</v>
      </c>
      <c r="B285" s="226"/>
      <c r="C285" s="225" t="s">
        <v>1111</v>
      </c>
      <c r="D285" s="419">
        <v>1</v>
      </c>
      <c r="E285" s="423" t="s">
        <v>1111</v>
      </c>
      <c r="F285" s="224" t="s">
        <v>253</v>
      </c>
      <c r="G285" s="211"/>
      <c r="H285" s="390">
        <v>0</v>
      </c>
      <c r="I285" s="390">
        <v>0</v>
      </c>
      <c r="J285" s="390">
        <v>0</v>
      </c>
      <c r="K285" s="329">
        <v>0</v>
      </c>
      <c r="L285" s="390">
        <v>0</v>
      </c>
      <c r="M285" s="390">
        <v>0</v>
      </c>
      <c r="N285" s="390">
        <v>0</v>
      </c>
      <c r="O285" s="329">
        <v>0</v>
      </c>
      <c r="P285" s="390">
        <v>0</v>
      </c>
      <c r="Q285" s="390">
        <v>0</v>
      </c>
      <c r="R285" s="390">
        <v>0</v>
      </c>
      <c r="S285" s="399">
        <v>0</v>
      </c>
    </row>
    <row r="286" spans="1:19" ht="24.95" customHeight="1" x14ac:dyDescent="0.2">
      <c r="A286" s="212" t="s">
        <v>1112</v>
      </c>
      <c r="B286" s="226"/>
      <c r="C286" s="225" t="s">
        <v>1113</v>
      </c>
      <c r="D286" s="419">
        <v>1</v>
      </c>
      <c r="E286" s="423" t="s">
        <v>1114</v>
      </c>
      <c r="F286" s="224" t="s">
        <v>253</v>
      </c>
      <c r="G286" s="211"/>
      <c r="H286" s="390">
        <v>0</v>
      </c>
      <c r="I286" s="390">
        <v>0</v>
      </c>
      <c r="J286" s="390">
        <v>0</v>
      </c>
      <c r="K286" s="329">
        <v>0</v>
      </c>
      <c r="L286" s="390">
        <v>0</v>
      </c>
      <c r="M286" s="390">
        <v>0</v>
      </c>
      <c r="N286" s="390">
        <v>0</v>
      </c>
      <c r="O286" s="329">
        <v>0</v>
      </c>
      <c r="P286" s="390">
        <v>0</v>
      </c>
      <c r="Q286" s="390">
        <v>0</v>
      </c>
      <c r="R286" s="390">
        <v>0</v>
      </c>
      <c r="S286" s="399">
        <v>0</v>
      </c>
    </row>
    <row r="287" spans="1:19" ht="24.95" customHeight="1" x14ac:dyDescent="0.2">
      <c r="A287" s="212" t="s">
        <v>1118</v>
      </c>
      <c r="B287" s="226"/>
      <c r="C287" s="225" t="s">
        <v>1119</v>
      </c>
      <c r="D287" s="419">
        <v>1</v>
      </c>
      <c r="E287" s="423" t="s">
        <v>1119</v>
      </c>
      <c r="F287" s="224" t="s">
        <v>253</v>
      </c>
      <c r="G287" s="211"/>
      <c r="H287" s="390">
        <v>0</v>
      </c>
      <c r="I287" s="390">
        <v>0</v>
      </c>
      <c r="J287" s="390">
        <v>0</v>
      </c>
      <c r="K287" s="329">
        <v>0</v>
      </c>
      <c r="L287" s="390">
        <v>0</v>
      </c>
      <c r="M287" s="390">
        <v>0</v>
      </c>
      <c r="N287" s="390">
        <v>0</v>
      </c>
      <c r="O287" s="329">
        <v>0</v>
      </c>
      <c r="P287" s="390">
        <v>0</v>
      </c>
      <c r="Q287" s="390">
        <v>0</v>
      </c>
      <c r="R287" s="390">
        <v>0</v>
      </c>
      <c r="S287" s="399">
        <v>0</v>
      </c>
    </row>
    <row r="288" spans="1:19" ht="24.95" customHeight="1" x14ac:dyDescent="0.2">
      <c r="A288" s="212" t="s">
        <v>1120</v>
      </c>
      <c r="B288" s="226"/>
      <c r="C288" s="225" t="s">
        <v>1121</v>
      </c>
      <c r="D288" s="419">
        <v>1</v>
      </c>
      <c r="E288" s="424" t="s">
        <v>1122</v>
      </c>
      <c r="F288" s="224" t="s">
        <v>253</v>
      </c>
      <c r="G288" s="211"/>
      <c r="H288" s="390">
        <v>0</v>
      </c>
      <c r="I288" s="390">
        <v>0</v>
      </c>
      <c r="J288" s="390">
        <v>0</v>
      </c>
      <c r="K288" s="329">
        <v>0</v>
      </c>
      <c r="L288" s="390">
        <v>0</v>
      </c>
      <c r="M288" s="390">
        <v>0</v>
      </c>
      <c r="N288" s="390">
        <v>0</v>
      </c>
      <c r="O288" s="329">
        <v>0</v>
      </c>
      <c r="P288" s="390">
        <v>0</v>
      </c>
      <c r="Q288" s="390">
        <v>0</v>
      </c>
      <c r="R288" s="390">
        <v>0</v>
      </c>
      <c r="S288" s="399">
        <v>0</v>
      </c>
    </row>
    <row r="289" spans="1:19" ht="24.95" customHeight="1" x14ac:dyDescent="0.2">
      <c r="A289" s="212" t="s">
        <v>1126</v>
      </c>
      <c r="B289" s="226"/>
      <c r="C289" s="225" t="s">
        <v>1127</v>
      </c>
      <c r="D289" s="419">
        <v>1</v>
      </c>
      <c r="E289" s="424" t="s">
        <v>1127</v>
      </c>
      <c r="F289" s="224" t="s">
        <v>253</v>
      </c>
      <c r="G289" s="211"/>
      <c r="H289" s="390">
        <v>0</v>
      </c>
      <c r="I289" s="390">
        <v>0</v>
      </c>
      <c r="J289" s="390">
        <v>0</v>
      </c>
      <c r="K289" s="329">
        <v>0</v>
      </c>
      <c r="L289" s="390">
        <v>0</v>
      </c>
      <c r="M289" s="390">
        <v>0</v>
      </c>
      <c r="N289" s="390">
        <v>0</v>
      </c>
      <c r="O289" s="329">
        <v>0</v>
      </c>
      <c r="P289" s="390">
        <v>0</v>
      </c>
      <c r="Q289" s="390">
        <v>0</v>
      </c>
      <c r="R289" s="390">
        <v>0</v>
      </c>
      <c r="S289" s="399">
        <v>0</v>
      </c>
    </row>
    <row r="290" spans="1:19" ht="24.95" customHeight="1" x14ac:dyDescent="0.2">
      <c r="A290" s="212" t="s">
        <v>1132</v>
      </c>
      <c r="B290" s="226"/>
      <c r="C290" s="225" t="s">
        <v>1133</v>
      </c>
      <c r="D290" s="419">
        <v>2</v>
      </c>
      <c r="E290" s="424" t="s">
        <v>14924</v>
      </c>
      <c r="F290" s="224" t="s">
        <v>253</v>
      </c>
      <c r="G290" s="211" t="s">
        <v>462</v>
      </c>
      <c r="H290" s="390">
        <v>0</v>
      </c>
      <c r="I290" s="390">
        <v>0</v>
      </c>
      <c r="J290" s="390">
        <v>0</v>
      </c>
      <c r="K290" s="329">
        <v>0</v>
      </c>
      <c r="L290" s="390">
        <v>0</v>
      </c>
      <c r="M290" s="390">
        <v>0</v>
      </c>
      <c r="N290" s="390">
        <v>0</v>
      </c>
      <c r="O290" s="329">
        <v>0</v>
      </c>
      <c r="P290" s="390">
        <v>0</v>
      </c>
      <c r="Q290" s="390">
        <v>0</v>
      </c>
      <c r="R290" s="390">
        <v>0</v>
      </c>
      <c r="S290" s="399">
        <v>0</v>
      </c>
    </row>
    <row r="291" spans="1:19" ht="24.95" customHeight="1" x14ac:dyDescent="0.2">
      <c r="A291" s="212" t="s">
        <v>1019</v>
      </c>
      <c r="B291" s="226"/>
      <c r="C291" s="225" t="s">
        <v>1020</v>
      </c>
      <c r="D291" s="419">
        <v>1</v>
      </c>
      <c r="E291" s="424" t="s">
        <v>1021</v>
      </c>
      <c r="F291" s="224" t="s">
        <v>251</v>
      </c>
      <c r="G291" s="211"/>
      <c r="H291" s="390">
        <v>0</v>
      </c>
      <c r="I291" s="390">
        <v>0</v>
      </c>
      <c r="J291" s="390">
        <v>0</v>
      </c>
      <c r="K291" s="329">
        <v>0</v>
      </c>
      <c r="L291" s="390">
        <v>0</v>
      </c>
      <c r="M291" s="390">
        <v>0</v>
      </c>
      <c r="N291" s="390">
        <v>0</v>
      </c>
      <c r="O291" s="329">
        <v>0</v>
      </c>
      <c r="P291" s="390">
        <v>0</v>
      </c>
      <c r="Q291" s="390">
        <v>0</v>
      </c>
      <c r="R291" s="390">
        <v>0</v>
      </c>
      <c r="S291" s="399">
        <v>0</v>
      </c>
    </row>
    <row r="292" spans="1:19" ht="24.95" customHeight="1" x14ac:dyDescent="0.2">
      <c r="A292" s="212" t="s">
        <v>1029</v>
      </c>
      <c r="B292" s="226"/>
      <c r="C292" s="225" t="s">
        <v>1030</v>
      </c>
      <c r="D292" s="419">
        <v>1</v>
      </c>
      <c r="E292" s="423" t="s">
        <v>1031</v>
      </c>
      <c r="F292" s="224" t="s">
        <v>251</v>
      </c>
      <c r="G292" s="211" t="s">
        <v>447</v>
      </c>
      <c r="H292" s="390">
        <v>0</v>
      </c>
      <c r="I292" s="390">
        <v>0</v>
      </c>
      <c r="J292" s="390">
        <v>0</v>
      </c>
      <c r="K292" s="329">
        <v>0</v>
      </c>
      <c r="L292" s="390">
        <v>1</v>
      </c>
      <c r="M292" s="390">
        <v>0</v>
      </c>
      <c r="N292" s="390">
        <v>0</v>
      </c>
      <c r="O292" s="329">
        <v>0</v>
      </c>
      <c r="P292" s="390">
        <v>0</v>
      </c>
      <c r="Q292" s="390">
        <v>0</v>
      </c>
      <c r="R292" s="390">
        <v>0</v>
      </c>
      <c r="S292" s="399">
        <v>0</v>
      </c>
    </row>
    <row r="293" spans="1:19" ht="24.95" customHeight="1" x14ac:dyDescent="0.2">
      <c r="A293" s="212" t="s">
        <v>1032</v>
      </c>
      <c r="B293" s="226" t="s">
        <v>1152</v>
      </c>
      <c r="C293" s="225" t="s">
        <v>8038</v>
      </c>
      <c r="D293" s="419">
        <v>1</v>
      </c>
      <c r="E293" s="423" t="s">
        <v>16302</v>
      </c>
      <c r="F293" s="224" t="s">
        <v>251</v>
      </c>
      <c r="G293" s="211"/>
      <c r="H293" s="390">
        <v>0</v>
      </c>
      <c r="I293" s="390">
        <v>0</v>
      </c>
      <c r="J293" s="390">
        <v>0</v>
      </c>
      <c r="K293" s="329">
        <v>0</v>
      </c>
      <c r="L293" s="390">
        <v>0</v>
      </c>
      <c r="M293" s="390">
        <v>0</v>
      </c>
      <c r="N293" s="390">
        <v>0</v>
      </c>
      <c r="O293" s="329">
        <v>0</v>
      </c>
      <c r="P293" s="390">
        <v>0</v>
      </c>
      <c r="Q293" s="390">
        <v>0</v>
      </c>
      <c r="R293" s="390">
        <v>0</v>
      </c>
      <c r="S293" s="399">
        <v>0</v>
      </c>
    </row>
    <row r="294" spans="1:19" ht="24.95" customHeight="1" x14ac:dyDescent="0.2">
      <c r="A294" s="212" t="s">
        <v>773</v>
      </c>
      <c r="B294" s="226"/>
      <c r="C294" s="225" t="s">
        <v>774</v>
      </c>
      <c r="D294" s="419">
        <v>1</v>
      </c>
      <c r="E294" s="423" t="s">
        <v>774</v>
      </c>
      <c r="F294" s="224" t="s">
        <v>258</v>
      </c>
      <c r="G294" s="211"/>
      <c r="H294" s="390">
        <v>0</v>
      </c>
      <c r="I294" s="390">
        <v>0</v>
      </c>
      <c r="J294" s="390">
        <v>0</v>
      </c>
      <c r="K294" s="329">
        <v>0</v>
      </c>
      <c r="L294" s="390">
        <v>0</v>
      </c>
      <c r="M294" s="390">
        <v>0</v>
      </c>
      <c r="N294" s="390">
        <v>0</v>
      </c>
      <c r="O294" s="329">
        <v>0</v>
      </c>
      <c r="P294" s="390">
        <v>0</v>
      </c>
      <c r="Q294" s="390">
        <v>0</v>
      </c>
      <c r="R294" s="390">
        <v>0</v>
      </c>
      <c r="S294" s="399">
        <v>0</v>
      </c>
    </row>
    <row r="295" spans="1:19" ht="24.95" customHeight="1" x14ac:dyDescent="0.2">
      <c r="A295" s="212" t="s">
        <v>779</v>
      </c>
      <c r="B295" s="226"/>
      <c r="C295" s="225" t="s">
        <v>780</v>
      </c>
      <c r="D295" s="419">
        <v>7</v>
      </c>
      <c r="E295" s="424" t="s">
        <v>15002</v>
      </c>
      <c r="F295" s="224" t="s">
        <v>258</v>
      </c>
      <c r="G295" s="211" t="s">
        <v>462</v>
      </c>
      <c r="H295" s="390">
        <v>0</v>
      </c>
      <c r="I295" s="390">
        <v>0</v>
      </c>
      <c r="J295" s="390">
        <v>0</v>
      </c>
      <c r="K295" s="329">
        <v>0</v>
      </c>
      <c r="L295" s="390">
        <v>0</v>
      </c>
      <c r="M295" s="390">
        <v>0</v>
      </c>
      <c r="N295" s="390">
        <v>0</v>
      </c>
      <c r="O295" s="329">
        <v>0</v>
      </c>
      <c r="P295" s="390">
        <v>0</v>
      </c>
      <c r="Q295" s="390">
        <v>0</v>
      </c>
      <c r="R295" s="390">
        <v>0</v>
      </c>
      <c r="S295" s="399">
        <v>0</v>
      </c>
    </row>
    <row r="296" spans="1:19" ht="24.95" customHeight="1" x14ac:dyDescent="0.2">
      <c r="A296" s="212" t="s">
        <v>1052</v>
      </c>
      <c r="B296" s="226" t="s">
        <v>1413</v>
      </c>
      <c r="C296" s="225" t="s">
        <v>1053</v>
      </c>
      <c r="D296" s="419">
        <v>2</v>
      </c>
      <c r="E296" s="423" t="s">
        <v>18618</v>
      </c>
      <c r="F296" s="224" t="s">
        <v>249</v>
      </c>
      <c r="G296" s="211"/>
      <c r="H296" s="390">
        <v>0</v>
      </c>
      <c r="I296" s="390">
        <v>0</v>
      </c>
      <c r="J296" s="390">
        <v>0</v>
      </c>
      <c r="K296" s="329">
        <v>0</v>
      </c>
      <c r="L296" s="390">
        <v>0</v>
      </c>
      <c r="M296" s="390">
        <v>0</v>
      </c>
      <c r="N296" s="390">
        <v>0</v>
      </c>
      <c r="O296" s="329">
        <v>0</v>
      </c>
      <c r="P296" s="390">
        <v>0</v>
      </c>
      <c r="Q296" s="390">
        <v>0</v>
      </c>
      <c r="R296" s="390">
        <v>0</v>
      </c>
      <c r="S296" s="399">
        <v>0</v>
      </c>
    </row>
    <row r="297" spans="1:19" ht="24.95" customHeight="1" x14ac:dyDescent="0.2">
      <c r="A297" s="212" t="s">
        <v>1035</v>
      </c>
      <c r="B297" s="226"/>
      <c r="C297" s="225" t="s">
        <v>1036</v>
      </c>
      <c r="D297" s="419">
        <v>1</v>
      </c>
      <c r="E297" s="423" t="s">
        <v>1037</v>
      </c>
      <c r="F297" s="224" t="s">
        <v>251</v>
      </c>
      <c r="G297" s="211" t="s">
        <v>462</v>
      </c>
      <c r="H297" s="390">
        <v>0</v>
      </c>
      <c r="I297" s="390">
        <v>0</v>
      </c>
      <c r="J297" s="390">
        <v>0</v>
      </c>
      <c r="K297" s="329">
        <v>0</v>
      </c>
      <c r="L297" s="390">
        <v>0</v>
      </c>
      <c r="M297" s="390">
        <v>0</v>
      </c>
      <c r="N297" s="390">
        <v>0</v>
      </c>
      <c r="O297" s="329">
        <v>0</v>
      </c>
      <c r="P297" s="390">
        <v>0</v>
      </c>
      <c r="Q297" s="390">
        <v>0</v>
      </c>
      <c r="R297" s="390">
        <v>0</v>
      </c>
      <c r="S297" s="399">
        <v>0</v>
      </c>
    </row>
    <row r="298" spans="1:19" ht="24.95" customHeight="1" x14ac:dyDescent="0.2">
      <c r="A298" s="212" t="s">
        <v>1038</v>
      </c>
      <c r="B298" s="226"/>
      <c r="C298" s="225" t="s">
        <v>1039</v>
      </c>
      <c r="D298" s="419">
        <v>2</v>
      </c>
      <c r="E298" s="423" t="s">
        <v>1040</v>
      </c>
      <c r="F298" s="224" t="s">
        <v>251</v>
      </c>
      <c r="G298" s="211" t="s">
        <v>447</v>
      </c>
      <c r="H298" s="390">
        <v>0</v>
      </c>
      <c r="I298" s="390">
        <v>0</v>
      </c>
      <c r="J298" s="390">
        <v>0</v>
      </c>
      <c r="K298" s="329">
        <v>0</v>
      </c>
      <c r="L298" s="390">
        <v>0</v>
      </c>
      <c r="M298" s="390">
        <v>0</v>
      </c>
      <c r="N298" s="390">
        <v>0</v>
      </c>
      <c r="O298" s="329">
        <v>0</v>
      </c>
      <c r="P298" s="390">
        <v>0</v>
      </c>
      <c r="Q298" s="390">
        <v>0</v>
      </c>
      <c r="R298" s="390">
        <v>0</v>
      </c>
      <c r="S298" s="399">
        <v>0</v>
      </c>
    </row>
    <row r="299" spans="1:19" ht="24.95" customHeight="1" x14ac:dyDescent="0.2">
      <c r="A299" s="212" t="s">
        <v>781</v>
      </c>
      <c r="B299" s="226"/>
      <c r="C299" s="225" t="s">
        <v>782</v>
      </c>
      <c r="D299" s="419">
        <v>1</v>
      </c>
      <c r="E299" s="423" t="s">
        <v>783</v>
      </c>
      <c r="F299" s="224" t="s">
        <v>258</v>
      </c>
      <c r="G299" s="211" t="s">
        <v>462</v>
      </c>
      <c r="H299" s="390">
        <v>0</v>
      </c>
      <c r="I299" s="390">
        <v>0</v>
      </c>
      <c r="J299" s="390">
        <v>0</v>
      </c>
      <c r="K299" s="329">
        <v>0</v>
      </c>
      <c r="L299" s="390">
        <v>0</v>
      </c>
      <c r="M299" s="390">
        <v>0</v>
      </c>
      <c r="N299" s="390">
        <v>0</v>
      </c>
      <c r="O299" s="329">
        <v>0</v>
      </c>
      <c r="P299" s="390">
        <v>0</v>
      </c>
      <c r="Q299" s="390">
        <v>0</v>
      </c>
      <c r="R299" s="390">
        <v>0</v>
      </c>
      <c r="S299" s="399">
        <v>0</v>
      </c>
    </row>
    <row r="300" spans="1:19" ht="24.95" customHeight="1" x14ac:dyDescent="0.2">
      <c r="A300" s="212" t="s">
        <v>784</v>
      </c>
      <c r="B300" s="226"/>
      <c r="C300" s="225" t="s">
        <v>16307</v>
      </c>
      <c r="D300" s="419">
        <v>1</v>
      </c>
      <c r="E300" s="423" t="s">
        <v>785</v>
      </c>
      <c r="F300" s="224" t="s">
        <v>258</v>
      </c>
      <c r="G300" s="211"/>
      <c r="H300" s="390">
        <v>0</v>
      </c>
      <c r="I300" s="390">
        <v>0</v>
      </c>
      <c r="J300" s="390">
        <v>0</v>
      </c>
      <c r="K300" s="329">
        <v>0</v>
      </c>
      <c r="L300" s="390">
        <v>0</v>
      </c>
      <c r="M300" s="390">
        <v>0</v>
      </c>
      <c r="N300" s="390">
        <v>0</v>
      </c>
      <c r="O300" s="329">
        <v>0</v>
      </c>
      <c r="P300" s="390">
        <v>0</v>
      </c>
      <c r="Q300" s="390">
        <v>0</v>
      </c>
      <c r="R300" s="390">
        <v>0</v>
      </c>
      <c r="S300" s="399">
        <v>0</v>
      </c>
    </row>
    <row r="301" spans="1:19" ht="24.95" customHeight="1" x14ac:dyDescent="0.2">
      <c r="A301" s="212" t="s">
        <v>1041</v>
      </c>
      <c r="B301" s="226"/>
      <c r="C301" s="225" t="s">
        <v>1042</v>
      </c>
      <c r="D301" s="419">
        <v>2</v>
      </c>
      <c r="E301" s="423" t="s">
        <v>1043</v>
      </c>
      <c r="F301" s="224" t="s">
        <v>251</v>
      </c>
      <c r="G301" s="211"/>
      <c r="H301" s="390">
        <v>0</v>
      </c>
      <c r="I301" s="390">
        <v>0</v>
      </c>
      <c r="J301" s="390">
        <v>0</v>
      </c>
      <c r="K301" s="329">
        <v>0</v>
      </c>
      <c r="L301" s="390">
        <v>0</v>
      </c>
      <c r="M301" s="390">
        <v>0</v>
      </c>
      <c r="N301" s="390">
        <v>0</v>
      </c>
      <c r="O301" s="329">
        <v>0</v>
      </c>
      <c r="P301" s="390">
        <v>0</v>
      </c>
      <c r="Q301" s="390">
        <v>0</v>
      </c>
      <c r="R301" s="390">
        <v>0</v>
      </c>
      <c r="S301" s="399">
        <v>0</v>
      </c>
    </row>
    <row r="302" spans="1:19" ht="24.95" customHeight="1" x14ac:dyDescent="0.2">
      <c r="A302" s="212" t="s">
        <v>1075</v>
      </c>
      <c r="B302" s="226"/>
      <c r="C302" s="225" t="s">
        <v>1076</v>
      </c>
      <c r="D302" s="419">
        <v>1</v>
      </c>
      <c r="E302" s="424" t="s">
        <v>1077</v>
      </c>
      <c r="F302" s="224" t="s">
        <v>250</v>
      </c>
      <c r="G302" s="211" t="s">
        <v>447</v>
      </c>
      <c r="H302" s="390">
        <v>0</v>
      </c>
      <c r="I302" s="390">
        <v>0</v>
      </c>
      <c r="J302" s="390">
        <v>0</v>
      </c>
      <c r="K302" s="329">
        <v>0</v>
      </c>
      <c r="L302" s="390">
        <v>0</v>
      </c>
      <c r="M302" s="390">
        <v>0</v>
      </c>
      <c r="N302" s="390">
        <v>0</v>
      </c>
      <c r="O302" s="329">
        <v>0</v>
      </c>
      <c r="P302" s="390">
        <v>0</v>
      </c>
      <c r="Q302" s="390">
        <v>0</v>
      </c>
      <c r="R302" s="390">
        <v>0</v>
      </c>
      <c r="S302" s="399">
        <v>0</v>
      </c>
    </row>
    <row r="303" spans="1:19" ht="24.95" customHeight="1" x14ac:dyDescent="0.2">
      <c r="A303" s="212" t="s">
        <v>1078</v>
      </c>
      <c r="B303" s="226"/>
      <c r="C303" s="225" t="s">
        <v>1079</v>
      </c>
      <c r="D303" s="419">
        <v>1</v>
      </c>
      <c r="E303" s="423" t="s">
        <v>1080</v>
      </c>
      <c r="F303" s="224" t="s">
        <v>250</v>
      </c>
      <c r="G303" s="211" t="s">
        <v>447</v>
      </c>
      <c r="H303" s="390">
        <v>0</v>
      </c>
      <c r="I303" s="390">
        <v>0</v>
      </c>
      <c r="J303" s="390">
        <v>0</v>
      </c>
      <c r="K303" s="329">
        <v>0</v>
      </c>
      <c r="L303" s="390">
        <v>0</v>
      </c>
      <c r="M303" s="390">
        <v>0</v>
      </c>
      <c r="N303" s="390">
        <v>0</v>
      </c>
      <c r="O303" s="329">
        <v>0</v>
      </c>
      <c r="P303" s="390">
        <v>0</v>
      </c>
      <c r="Q303" s="390">
        <v>0</v>
      </c>
      <c r="R303" s="390">
        <v>0</v>
      </c>
      <c r="S303" s="399">
        <v>0</v>
      </c>
    </row>
    <row r="304" spans="1:19" ht="24.95" customHeight="1" x14ac:dyDescent="0.2">
      <c r="A304" s="212" t="s">
        <v>572</v>
      </c>
      <c r="B304" s="226"/>
      <c r="C304" s="225" t="s">
        <v>573</v>
      </c>
      <c r="D304" s="419">
        <v>10</v>
      </c>
      <c r="E304" s="423" t="s">
        <v>16257</v>
      </c>
      <c r="F304" s="224" t="s">
        <v>15837</v>
      </c>
      <c r="G304" s="211" t="s">
        <v>447</v>
      </c>
      <c r="H304" s="390">
        <v>0</v>
      </c>
      <c r="I304" s="390">
        <v>0</v>
      </c>
      <c r="J304" s="390">
        <v>0</v>
      </c>
      <c r="K304" s="329">
        <v>0</v>
      </c>
      <c r="L304" s="390">
        <v>0</v>
      </c>
      <c r="M304" s="390">
        <v>0</v>
      </c>
      <c r="N304" s="390">
        <v>0</v>
      </c>
      <c r="O304" s="329">
        <v>0</v>
      </c>
      <c r="P304" s="390">
        <v>0</v>
      </c>
      <c r="Q304" s="390">
        <v>0</v>
      </c>
      <c r="R304" s="390">
        <v>0</v>
      </c>
      <c r="S304" s="399">
        <v>0</v>
      </c>
    </row>
    <row r="305" spans="1:19" ht="24.95" customHeight="1" x14ac:dyDescent="0.2">
      <c r="A305" s="212" t="s">
        <v>1083</v>
      </c>
      <c r="B305" s="226" t="s">
        <v>1280</v>
      </c>
      <c r="C305" s="225" t="s">
        <v>1084</v>
      </c>
      <c r="D305" s="419">
        <v>13</v>
      </c>
      <c r="E305" s="424" t="s">
        <v>15071</v>
      </c>
      <c r="F305" s="224" t="s">
        <v>250</v>
      </c>
      <c r="G305" s="211" t="s">
        <v>447</v>
      </c>
      <c r="H305" s="390">
        <v>0</v>
      </c>
      <c r="I305" s="390">
        <v>0</v>
      </c>
      <c r="J305" s="390">
        <v>0</v>
      </c>
      <c r="K305" s="329">
        <v>0</v>
      </c>
      <c r="L305" s="390">
        <v>0</v>
      </c>
      <c r="M305" s="390">
        <v>0</v>
      </c>
      <c r="N305" s="390">
        <v>0</v>
      </c>
      <c r="O305" s="329">
        <v>0</v>
      </c>
      <c r="P305" s="390">
        <v>0</v>
      </c>
      <c r="Q305" s="390">
        <v>0</v>
      </c>
      <c r="R305" s="390">
        <v>0</v>
      </c>
      <c r="S305" s="399">
        <v>0</v>
      </c>
    </row>
    <row r="306" spans="1:19" ht="24.95" customHeight="1" x14ac:dyDescent="0.2">
      <c r="A306" s="212" t="s">
        <v>1090</v>
      </c>
      <c r="B306" s="226"/>
      <c r="C306" s="225" t="s">
        <v>1091</v>
      </c>
      <c r="D306" s="419">
        <v>1</v>
      </c>
      <c r="E306" s="423" t="s">
        <v>1092</v>
      </c>
      <c r="F306" s="224" t="s">
        <v>250</v>
      </c>
      <c r="G306" s="211"/>
      <c r="H306" s="390">
        <v>0</v>
      </c>
      <c r="I306" s="390">
        <v>0</v>
      </c>
      <c r="J306" s="390">
        <v>0</v>
      </c>
      <c r="K306" s="329">
        <v>0</v>
      </c>
      <c r="L306" s="390">
        <v>0</v>
      </c>
      <c r="M306" s="390">
        <v>0</v>
      </c>
      <c r="N306" s="390">
        <v>0</v>
      </c>
      <c r="O306" s="329">
        <v>0</v>
      </c>
      <c r="P306" s="390">
        <v>0</v>
      </c>
      <c r="Q306" s="390">
        <v>0</v>
      </c>
      <c r="R306" s="390">
        <v>0</v>
      </c>
      <c r="S306" s="399">
        <v>0</v>
      </c>
    </row>
    <row r="307" spans="1:19" ht="24.95" customHeight="1" x14ac:dyDescent="0.2">
      <c r="A307" s="212" t="s">
        <v>806</v>
      </c>
      <c r="B307" s="226"/>
      <c r="C307" s="225" t="s">
        <v>807</v>
      </c>
      <c r="D307" s="419">
        <v>1</v>
      </c>
      <c r="E307" s="424" t="s">
        <v>807</v>
      </c>
      <c r="F307" s="224" t="s">
        <v>372</v>
      </c>
      <c r="G307" s="211"/>
      <c r="H307" s="390">
        <v>0</v>
      </c>
      <c r="I307" s="390">
        <v>0</v>
      </c>
      <c r="J307" s="390">
        <v>0</v>
      </c>
      <c r="K307" s="329">
        <v>0</v>
      </c>
      <c r="L307" s="390">
        <v>0</v>
      </c>
      <c r="M307" s="390">
        <v>0</v>
      </c>
      <c r="N307" s="390">
        <v>0</v>
      </c>
      <c r="O307" s="329">
        <v>0</v>
      </c>
      <c r="P307" s="390">
        <v>0</v>
      </c>
      <c r="Q307" s="390">
        <v>0</v>
      </c>
      <c r="R307" s="390">
        <v>0</v>
      </c>
      <c r="S307" s="399">
        <v>0</v>
      </c>
    </row>
    <row r="308" spans="1:19" ht="24.95" customHeight="1" x14ac:dyDescent="0.2">
      <c r="A308" s="212" t="s">
        <v>638</v>
      </c>
      <c r="B308" s="226"/>
      <c r="C308" s="225" t="s">
        <v>639</v>
      </c>
      <c r="D308" s="419">
        <v>5</v>
      </c>
      <c r="E308" s="424" t="s">
        <v>15031</v>
      </c>
      <c r="F308" s="224" t="s">
        <v>372</v>
      </c>
      <c r="G308" s="211" t="s">
        <v>447</v>
      </c>
      <c r="H308" s="390">
        <v>0</v>
      </c>
      <c r="I308" s="390">
        <v>0</v>
      </c>
      <c r="J308" s="390">
        <v>0</v>
      </c>
      <c r="K308" s="329">
        <v>0</v>
      </c>
      <c r="L308" s="390">
        <v>0</v>
      </c>
      <c r="M308" s="390">
        <v>0</v>
      </c>
      <c r="N308" s="390">
        <v>0</v>
      </c>
      <c r="O308" s="329">
        <v>0</v>
      </c>
      <c r="P308" s="390">
        <v>0</v>
      </c>
      <c r="Q308" s="390">
        <v>0</v>
      </c>
      <c r="R308" s="390">
        <v>0</v>
      </c>
      <c r="S308" s="399">
        <v>0</v>
      </c>
    </row>
    <row r="309" spans="1:19" ht="24.95" customHeight="1" x14ac:dyDescent="0.2">
      <c r="A309" s="212" t="s">
        <v>808</v>
      </c>
      <c r="B309" s="226" t="s">
        <v>1152</v>
      </c>
      <c r="C309" s="225" t="s">
        <v>809</v>
      </c>
      <c r="D309" s="419">
        <v>3</v>
      </c>
      <c r="E309" s="423" t="s">
        <v>14996</v>
      </c>
      <c r="F309" s="224" t="s">
        <v>372</v>
      </c>
      <c r="G309" s="211"/>
      <c r="H309" s="390">
        <v>0</v>
      </c>
      <c r="I309" s="390">
        <v>0</v>
      </c>
      <c r="J309" s="390">
        <v>0</v>
      </c>
      <c r="K309" s="329">
        <v>0</v>
      </c>
      <c r="L309" s="390">
        <v>0</v>
      </c>
      <c r="M309" s="390">
        <v>0</v>
      </c>
      <c r="N309" s="390">
        <v>0</v>
      </c>
      <c r="O309" s="329">
        <v>0</v>
      </c>
      <c r="P309" s="390">
        <v>0</v>
      </c>
      <c r="Q309" s="390">
        <v>0</v>
      </c>
      <c r="R309" s="390">
        <v>0</v>
      </c>
      <c r="S309" s="399">
        <v>0</v>
      </c>
    </row>
    <row r="310" spans="1:19" ht="24.95" customHeight="1" x14ac:dyDescent="0.2">
      <c r="A310" s="212" t="s">
        <v>810</v>
      </c>
      <c r="B310" s="226"/>
      <c r="C310" s="225" t="s">
        <v>811</v>
      </c>
      <c r="D310" s="419">
        <v>1</v>
      </c>
      <c r="E310" s="423" t="s">
        <v>812</v>
      </c>
      <c r="F310" s="224" t="s">
        <v>372</v>
      </c>
      <c r="G310" s="211" t="s">
        <v>462</v>
      </c>
      <c r="H310" s="390">
        <v>0</v>
      </c>
      <c r="I310" s="390">
        <v>0</v>
      </c>
      <c r="J310" s="390">
        <v>0</v>
      </c>
      <c r="K310" s="329">
        <v>0</v>
      </c>
      <c r="L310" s="390">
        <v>0</v>
      </c>
      <c r="M310" s="390">
        <v>0</v>
      </c>
      <c r="N310" s="390">
        <v>0</v>
      </c>
      <c r="O310" s="329">
        <v>0</v>
      </c>
      <c r="P310" s="390">
        <v>0</v>
      </c>
      <c r="Q310" s="390">
        <v>0</v>
      </c>
      <c r="R310" s="390">
        <v>0</v>
      </c>
      <c r="S310" s="399">
        <v>0</v>
      </c>
    </row>
    <row r="311" spans="1:19" ht="24.95" customHeight="1" x14ac:dyDescent="0.2">
      <c r="A311" s="212" t="s">
        <v>1095</v>
      </c>
      <c r="B311" s="226"/>
      <c r="C311" s="225" t="s">
        <v>1096</v>
      </c>
      <c r="D311" s="419">
        <v>1</v>
      </c>
      <c r="E311" s="423" t="s">
        <v>1097</v>
      </c>
      <c r="F311" s="224" t="s">
        <v>250</v>
      </c>
      <c r="G311" s="211"/>
      <c r="H311" s="390">
        <v>0</v>
      </c>
      <c r="I311" s="390">
        <v>0</v>
      </c>
      <c r="J311" s="390">
        <v>0</v>
      </c>
      <c r="K311" s="329">
        <v>0</v>
      </c>
      <c r="L311" s="390">
        <v>0</v>
      </c>
      <c r="M311" s="390">
        <v>0</v>
      </c>
      <c r="N311" s="390">
        <v>0</v>
      </c>
      <c r="O311" s="329">
        <v>0</v>
      </c>
      <c r="P311" s="390">
        <v>0</v>
      </c>
      <c r="Q311" s="390">
        <v>0</v>
      </c>
      <c r="R311" s="390">
        <v>0</v>
      </c>
      <c r="S311" s="399">
        <v>0</v>
      </c>
    </row>
    <row r="312" spans="1:19" ht="24.95" customHeight="1" x14ac:dyDescent="0.2">
      <c r="A312" s="212" t="s">
        <v>693</v>
      </c>
      <c r="B312" s="226" t="s">
        <v>1225</v>
      </c>
      <c r="C312" s="225" t="s">
        <v>16308</v>
      </c>
      <c r="D312" s="419">
        <v>7</v>
      </c>
      <c r="E312" s="424" t="s">
        <v>16309</v>
      </c>
      <c r="F312" s="224" t="s">
        <v>257</v>
      </c>
      <c r="G312" s="211"/>
      <c r="H312" s="390">
        <v>0</v>
      </c>
      <c r="I312" s="390">
        <v>0</v>
      </c>
      <c r="J312" s="390">
        <v>0</v>
      </c>
      <c r="K312" s="329">
        <v>0</v>
      </c>
      <c r="L312" s="390">
        <v>0</v>
      </c>
      <c r="M312" s="390">
        <v>0</v>
      </c>
      <c r="N312" s="390">
        <v>0</v>
      </c>
      <c r="O312" s="329">
        <v>0</v>
      </c>
      <c r="P312" s="390">
        <v>0</v>
      </c>
      <c r="Q312" s="390">
        <v>0</v>
      </c>
      <c r="R312" s="390">
        <v>0</v>
      </c>
      <c r="S312" s="399">
        <v>0</v>
      </c>
    </row>
    <row r="313" spans="1:19" ht="24.95" customHeight="1" x14ac:dyDescent="0.2">
      <c r="A313" s="212" t="s">
        <v>817</v>
      </c>
      <c r="B313" s="226"/>
      <c r="C313" s="225" t="s">
        <v>818</v>
      </c>
      <c r="D313" s="419">
        <v>3</v>
      </c>
      <c r="E313" s="423" t="s">
        <v>14994</v>
      </c>
      <c r="F313" s="224" t="s">
        <v>371</v>
      </c>
      <c r="G313" s="211" t="s">
        <v>447</v>
      </c>
      <c r="H313" s="390">
        <v>0</v>
      </c>
      <c r="I313" s="390">
        <v>128</v>
      </c>
      <c r="J313" s="390">
        <v>0</v>
      </c>
      <c r="K313" s="329">
        <v>-1</v>
      </c>
      <c r="L313" s="390">
        <v>0</v>
      </c>
      <c r="M313" s="390">
        <v>0</v>
      </c>
      <c r="N313" s="390">
        <v>0</v>
      </c>
      <c r="O313" s="329">
        <v>0</v>
      </c>
      <c r="P313" s="390">
        <v>0</v>
      </c>
      <c r="Q313" s="390">
        <v>0</v>
      </c>
      <c r="R313" s="390">
        <v>0</v>
      </c>
      <c r="S313" s="399">
        <v>0</v>
      </c>
    </row>
    <row r="314" spans="1:19" ht="24.95" customHeight="1" x14ac:dyDescent="0.2">
      <c r="A314" s="212" t="s">
        <v>789</v>
      </c>
      <c r="B314" s="226"/>
      <c r="C314" s="225" t="s">
        <v>790</v>
      </c>
      <c r="D314" s="419">
        <v>1</v>
      </c>
      <c r="E314" s="423" t="s">
        <v>790</v>
      </c>
      <c r="F314" s="224" t="s">
        <v>258</v>
      </c>
      <c r="G314" s="211"/>
      <c r="H314" s="390">
        <v>0</v>
      </c>
      <c r="I314" s="390">
        <v>0</v>
      </c>
      <c r="J314" s="390">
        <v>0</v>
      </c>
      <c r="K314" s="329">
        <v>0</v>
      </c>
      <c r="L314" s="390">
        <v>0</v>
      </c>
      <c r="M314" s="390">
        <v>0</v>
      </c>
      <c r="N314" s="390">
        <v>0</v>
      </c>
      <c r="O314" s="329">
        <v>0</v>
      </c>
      <c r="P314" s="390">
        <v>0</v>
      </c>
      <c r="Q314" s="390">
        <v>0</v>
      </c>
      <c r="R314" s="390">
        <v>0</v>
      </c>
      <c r="S314" s="399">
        <v>0</v>
      </c>
    </row>
    <row r="315" spans="1:19" ht="24.95" customHeight="1" x14ac:dyDescent="0.2">
      <c r="A315" s="212" t="s">
        <v>791</v>
      </c>
      <c r="B315" s="226"/>
      <c r="C315" s="225" t="s">
        <v>792</v>
      </c>
      <c r="D315" s="419">
        <v>1</v>
      </c>
      <c r="E315" s="423" t="s">
        <v>792</v>
      </c>
      <c r="F315" s="224" t="s">
        <v>258</v>
      </c>
      <c r="G315" s="211"/>
      <c r="H315" s="390">
        <v>0</v>
      </c>
      <c r="I315" s="390">
        <v>0</v>
      </c>
      <c r="J315" s="390">
        <v>0</v>
      </c>
      <c r="K315" s="329">
        <v>0</v>
      </c>
      <c r="L315" s="390">
        <v>0</v>
      </c>
      <c r="M315" s="390">
        <v>0</v>
      </c>
      <c r="N315" s="390">
        <v>0</v>
      </c>
      <c r="O315" s="329">
        <v>0</v>
      </c>
      <c r="P315" s="390">
        <v>0</v>
      </c>
      <c r="Q315" s="390">
        <v>0</v>
      </c>
      <c r="R315" s="390">
        <v>0</v>
      </c>
      <c r="S315" s="399">
        <v>0</v>
      </c>
    </row>
    <row r="316" spans="1:19" ht="24.95" customHeight="1" x14ac:dyDescent="0.2">
      <c r="A316" s="212" t="s">
        <v>795</v>
      </c>
      <c r="B316" s="226"/>
      <c r="C316" s="225" t="s">
        <v>796</v>
      </c>
      <c r="D316" s="419">
        <v>1</v>
      </c>
      <c r="E316" s="423" t="s">
        <v>797</v>
      </c>
      <c r="F316" s="224" t="s">
        <v>258</v>
      </c>
      <c r="G316" s="211"/>
      <c r="H316" s="390">
        <v>0</v>
      </c>
      <c r="I316" s="390">
        <v>0</v>
      </c>
      <c r="J316" s="390">
        <v>0</v>
      </c>
      <c r="K316" s="329">
        <v>0</v>
      </c>
      <c r="L316" s="390">
        <v>0</v>
      </c>
      <c r="M316" s="390">
        <v>0</v>
      </c>
      <c r="N316" s="390">
        <v>0</v>
      </c>
      <c r="O316" s="329">
        <v>0</v>
      </c>
      <c r="P316" s="390">
        <v>0</v>
      </c>
      <c r="Q316" s="390">
        <v>0</v>
      </c>
      <c r="R316" s="390">
        <v>0</v>
      </c>
      <c r="S316" s="399">
        <v>0</v>
      </c>
    </row>
    <row r="317" spans="1:19" ht="24.95" customHeight="1" x14ac:dyDescent="0.2">
      <c r="A317" s="212" t="s">
        <v>697</v>
      </c>
      <c r="B317" s="226"/>
      <c r="C317" s="225" t="s">
        <v>415</v>
      </c>
      <c r="D317" s="419">
        <v>4</v>
      </c>
      <c r="E317" s="423" t="s">
        <v>15025</v>
      </c>
      <c r="F317" s="224" t="s">
        <v>371</v>
      </c>
      <c r="G317" s="211" t="s">
        <v>447</v>
      </c>
      <c r="H317" s="390">
        <v>0</v>
      </c>
      <c r="I317" s="390">
        <v>0</v>
      </c>
      <c r="J317" s="390">
        <v>0</v>
      </c>
      <c r="K317" s="329">
        <v>0</v>
      </c>
      <c r="L317" s="390">
        <v>0</v>
      </c>
      <c r="M317" s="390">
        <v>0</v>
      </c>
      <c r="N317" s="390">
        <v>0</v>
      </c>
      <c r="O317" s="329">
        <v>0</v>
      </c>
      <c r="P317" s="390">
        <v>0</v>
      </c>
      <c r="Q317" s="390">
        <v>0</v>
      </c>
      <c r="R317" s="390">
        <v>0</v>
      </c>
      <c r="S317" s="399">
        <v>0</v>
      </c>
    </row>
    <row r="318" spans="1:19" ht="24.95" customHeight="1" x14ac:dyDescent="0.2">
      <c r="A318" s="212" t="s">
        <v>822</v>
      </c>
      <c r="B318" s="226"/>
      <c r="C318" s="225" t="s">
        <v>16311</v>
      </c>
      <c r="D318" s="419">
        <v>3</v>
      </c>
      <c r="E318" s="424" t="s">
        <v>16312</v>
      </c>
      <c r="F318" s="224" t="s">
        <v>371</v>
      </c>
      <c r="G318" s="211" t="s">
        <v>462</v>
      </c>
      <c r="H318" s="390">
        <v>0</v>
      </c>
      <c r="I318" s="390">
        <v>0</v>
      </c>
      <c r="J318" s="390">
        <v>0</v>
      </c>
      <c r="K318" s="329">
        <v>0</v>
      </c>
      <c r="L318" s="390">
        <v>0</v>
      </c>
      <c r="M318" s="390">
        <v>0</v>
      </c>
      <c r="N318" s="390">
        <v>0</v>
      </c>
      <c r="O318" s="329">
        <v>0</v>
      </c>
      <c r="P318" s="390">
        <v>0</v>
      </c>
      <c r="Q318" s="390">
        <v>0</v>
      </c>
      <c r="R318" s="390">
        <v>0</v>
      </c>
      <c r="S318" s="399">
        <v>0</v>
      </c>
    </row>
    <row r="319" spans="1:19" ht="24.95" customHeight="1" x14ac:dyDescent="0.2">
      <c r="A319" s="212" t="s">
        <v>837</v>
      </c>
      <c r="B319" s="226"/>
      <c r="C319" s="225" t="s">
        <v>838</v>
      </c>
      <c r="D319" s="419">
        <v>1</v>
      </c>
      <c r="E319" s="423" t="s">
        <v>839</v>
      </c>
      <c r="F319" s="224" t="s">
        <v>254</v>
      </c>
      <c r="G319" s="211" t="s">
        <v>462</v>
      </c>
      <c r="H319" s="390">
        <v>0</v>
      </c>
      <c r="I319" s="390">
        <v>0</v>
      </c>
      <c r="J319" s="390">
        <v>0</v>
      </c>
      <c r="K319" s="329">
        <v>0</v>
      </c>
      <c r="L319" s="390">
        <v>0</v>
      </c>
      <c r="M319" s="390">
        <v>0</v>
      </c>
      <c r="N319" s="390">
        <v>0</v>
      </c>
      <c r="O319" s="329">
        <v>0</v>
      </c>
      <c r="P319" s="390">
        <v>0</v>
      </c>
      <c r="Q319" s="390">
        <v>0</v>
      </c>
      <c r="R319" s="390">
        <v>0</v>
      </c>
      <c r="S319" s="399">
        <v>0</v>
      </c>
    </row>
    <row r="320" spans="1:19" ht="24.95" customHeight="1" x14ac:dyDescent="0.2">
      <c r="A320" s="212" t="s">
        <v>850</v>
      </c>
      <c r="B320" s="226"/>
      <c r="C320" s="225" t="s">
        <v>851</v>
      </c>
      <c r="D320" s="419">
        <v>1</v>
      </c>
      <c r="E320" s="423" t="s">
        <v>851</v>
      </c>
      <c r="F320" s="224" t="s">
        <v>254</v>
      </c>
      <c r="G320" s="211"/>
      <c r="H320" s="390">
        <v>0</v>
      </c>
      <c r="I320" s="390">
        <v>0</v>
      </c>
      <c r="J320" s="390">
        <v>0</v>
      </c>
      <c r="K320" s="329">
        <v>0</v>
      </c>
      <c r="L320" s="390">
        <v>0</v>
      </c>
      <c r="M320" s="390">
        <v>0</v>
      </c>
      <c r="N320" s="390">
        <v>0</v>
      </c>
      <c r="O320" s="329">
        <v>0</v>
      </c>
      <c r="P320" s="390">
        <v>0</v>
      </c>
      <c r="Q320" s="390">
        <v>0</v>
      </c>
      <c r="R320" s="390">
        <v>0</v>
      </c>
      <c r="S320" s="399">
        <v>0</v>
      </c>
    </row>
    <row r="321" spans="1:19" ht="24.95" customHeight="1" x14ac:dyDescent="0.2">
      <c r="A321" s="212" t="s">
        <v>854</v>
      </c>
      <c r="B321" s="226"/>
      <c r="C321" s="225" t="s">
        <v>855</v>
      </c>
      <c r="D321" s="419">
        <v>2</v>
      </c>
      <c r="E321" s="423" t="s">
        <v>14983</v>
      </c>
      <c r="F321" s="224" t="s">
        <v>254</v>
      </c>
      <c r="G321" s="211" t="s">
        <v>462</v>
      </c>
      <c r="H321" s="390">
        <v>0</v>
      </c>
      <c r="I321" s="390">
        <v>0</v>
      </c>
      <c r="J321" s="390">
        <v>0</v>
      </c>
      <c r="K321" s="329">
        <v>0</v>
      </c>
      <c r="L321" s="390">
        <v>0</v>
      </c>
      <c r="M321" s="390">
        <v>1</v>
      </c>
      <c r="N321" s="390">
        <v>0</v>
      </c>
      <c r="O321" s="329">
        <v>-1</v>
      </c>
      <c r="P321" s="390">
        <v>0</v>
      </c>
      <c r="Q321" s="390">
        <v>0</v>
      </c>
      <c r="R321" s="390">
        <v>0</v>
      </c>
      <c r="S321" s="399">
        <v>0</v>
      </c>
    </row>
    <row r="322" spans="1:19" ht="24.95" customHeight="1" x14ac:dyDescent="0.2">
      <c r="A322" s="212" t="s">
        <v>16313</v>
      </c>
      <c r="B322" s="226"/>
      <c r="C322" s="225" t="s">
        <v>16314</v>
      </c>
      <c r="D322" s="419">
        <v>5</v>
      </c>
      <c r="E322" s="424" t="s">
        <v>16315</v>
      </c>
      <c r="F322" s="224" t="s">
        <v>254</v>
      </c>
      <c r="G322" s="211" t="s">
        <v>462</v>
      </c>
      <c r="H322" s="390">
        <v>0</v>
      </c>
      <c r="I322" s="390">
        <v>0</v>
      </c>
      <c r="J322" s="390">
        <v>0</v>
      </c>
      <c r="K322" s="329">
        <v>0</v>
      </c>
      <c r="L322" s="390">
        <v>0</v>
      </c>
      <c r="M322" s="390">
        <v>0</v>
      </c>
      <c r="N322" s="390">
        <v>0</v>
      </c>
      <c r="O322" s="329">
        <v>0</v>
      </c>
      <c r="P322" s="390">
        <v>0</v>
      </c>
      <c r="Q322" s="390">
        <v>0</v>
      </c>
      <c r="R322" s="390">
        <v>0</v>
      </c>
      <c r="S322" s="399">
        <v>0</v>
      </c>
    </row>
    <row r="323" spans="1:19" ht="24.95" customHeight="1" x14ac:dyDescent="0.2">
      <c r="A323" s="212" t="s">
        <v>16316</v>
      </c>
      <c r="B323" s="226"/>
      <c r="C323" s="225" t="s">
        <v>16317</v>
      </c>
      <c r="D323" s="419">
        <v>1</v>
      </c>
      <c r="E323" s="423" t="s">
        <v>16318</v>
      </c>
      <c r="F323" s="224" t="s">
        <v>254</v>
      </c>
      <c r="G323" s="211" t="s">
        <v>447</v>
      </c>
      <c r="H323" s="390">
        <v>0</v>
      </c>
      <c r="I323" s="390">
        <v>0</v>
      </c>
      <c r="J323" s="390">
        <v>0</v>
      </c>
      <c r="K323" s="329">
        <v>0</v>
      </c>
      <c r="L323" s="390">
        <v>0</v>
      </c>
      <c r="M323" s="390">
        <v>0</v>
      </c>
      <c r="N323" s="390">
        <v>0</v>
      </c>
      <c r="O323" s="329">
        <v>0</v>
      </c>
      <c r="P323" s="390">
        <v>0</v>
      </c>
      <c r="Q323" s="390">
        <v>0</v>
      </c>
      <c r="R323" s="390">
        <v>0</v>
      </c>
      <c r="S323" s="399">
        <v>0</v>
      </c>
    </row>
    <row r="324" spans="1:19" ht="24.95" customHeight="1" x14ac:dyDescent="0.2">
      <c r="A324" s="212" t="s">
        <v>864</v>
      </c>
      <c r="B324" s="226"/>
      <c r="C324" s="225" t="s">
        <v>865</v>
      </c>
      <c r="D324" s="419">
        <v>3</v>
      </c>
      <c r="E324" s="423" t="s">
        <v>16322</v>
      </c>
      <c r="F324" s="224" t="s">
        <v>254</v>
      </c>
      <c r="G324" s="211" t="s">
        <v>462</v>
      </c>
      <c r="H324" s="390">
        <v>0</v>
      </c>
      <c r="I324" s="390">
        <v>0</v>
      </c>
      <c r="J324" s="390">
        <v>0</v>
      </c>
      <c r="K324" s="329">
        <v>0</v>
      </c>
      <c r="L324" s="390">
        <v>0</v>
      </c>
      <c r="M324" s="390">
        <v>0</v>
      </c>
      <c r="N324" s="390">
        <v>0</v>
      </c>
      <c r="O324" s="329">
        <v>0</v>
      </c>
      <c r="P324" s="390">
        <v>0</v>
      </c>
      <c r="Q324" s="390">
        <v>0</v>
      </c>
      <c r="R324" s="390">
        <v>0</v>
      </c>
      <c r="S324" s="399">
        <v>0</v>
      </c>
    </row>
    <row r="325" spans="1:19" ht="24.95" customHeight="1" x14ac:dyDescent="0.2">
      <c r="A325" s="212" t="s">
        <v>866</v>
      </c>
      <c r="B325" s="226"/>
      <c r="C325" s="225" t="s">
        <v>16323</v>
      </c>
      <c r="D325" s="419">
        <v>4</v>
      </c>
      <c r="E325" s="424" t="s">
        <v>14982</v>
      </c>
      <c r="F325" s="224" t="s">
        <v>254</v>
      </c>
      <c r="G325" s="211" t="s">
        <v>447</v>
      </c>
      <c r="H325" s="390">
        <v>0</v>
      </c>
      <c r="I325" s="390">
        <v>1</v>
      </c>
      <c r="J325" s="390">
        <v>0</v>
      </c>
      <c r="K325" s="329">
        <v>-1</v>
      </c>
      <c r="L325" s="390">
        <v>152</v>
      </c>
      <c r="M325" s="390">
        <v>138</v>
      </c>
      <c r="N325" s="390">
        <v>151</v>
      </c>
      <c r="O325" s="329">
        <v>0.101449275362319</v>
      </c>
      <c r="P325" s="390">
        <v>0</v>
      </c>
      <c r="Q325" s="390">
        <v>0</v>
      </c>
      <c r="R325" s="390">
        <v>0</v>
      </c>
      <c r="S325" s="399">
        <v>0</v>
      </c>
    </row>
    <row r="326" spans="1:19" ht="24.95" customHeight="1" x14ac:dyDescent="0.2">
      <c r="A326" s="212" t="s">
        <v>579</v>
      </c>
      <c r="B326" s="226"/>
      <c r="C326" s="225" t="s">
        <v>580</v>
      </c>
      <c r="D326" s="419">
        <v>4</v>
      </c>
      <c r="E326" s="423" t="s">
        <v>15050</v>
      </c>
      <c r="F326" s="224" t="s">
        <v>254</v>
      </c>
      <c r="G326" s="211" t="s">
        <v>447</v>
      </c>
      <c r="H326" s="390">
        <v>0</v>
      </c>
      <c r="I326" s="390">
        <v>0</v>
      </c>
      <c r="J326" s="390">
        <v>0</v>
      </c>
      <c r="K326" s="329">
        <v>0</v>
      </c>
      <c r="L326" s="390">
        <v>0</v>
      </c>
      <c r="M326" s="390">
        <v>0</v>
      </c>
      <c r="N326" s="390">
        <v>0</v>
      </c>
      <c r="O326" s="329">
        <v>0</v>
      </c>
      <c r="P326" s="390">
        <v>0</v>
      </c>
      <c r="Q326" s="390">
        <v>0</v>
      </c>
      <c r="R326" s="390">
        <v>0</v>
      </c>
      <c r="S326" s="399">
        <v>0</v>
      </c>
    </row>
    <row r="327" spans="1:19" ht="24.95" customHeight="1" x14ac:dyDescent="0.2">
      <c r="A327" s="212" t="s">
        <v>873</v>
      </c>
      <c r="B327" s="226"/>
      <c r="C327" s="225" t="s">
        <v>874</v>
      </c>
      <c r="D327" s="419">
        <v>1</v>
      </c>
      <c r="E327" s="423" t="s">
        <v>875</v>
      </c>
      <c r="F327" s="224" t="s">
        <v>254</v>
      </c>
      <c r="G327" s="211"/>
      <c r="H327" s="390">
        <v>0</v>
      </c>
      <c r="I327" s="390">
        <v>0</v>
      </c>
      <c r="J327" s="390">
        <v>0</v>
      </c>
      <c r="K327" s="329">
        <v>0</v>
      </c>
      <c r="L327" s="390">
        <v>0</v>
      </c>
      <c r="M327" s="390">
        <v>0</v>
      </c>
      <c r="N327" s="390">
        <v>0</v>
      </c>
      <c r="O327" s="329">
        <v>0</v>
      </c>
      <c r="P327" s="390">
        <v>0</v>
      </c>
      <c r="Q327" s="390">
        <v>0</v>
      </c>
      <c r="R327" s="390">
        <v>0</v>
      </c>
      <c r="S327" s="399">
        <v>0</v>
      </c>
    </row>
    <row r="328" spans="1:19" ht="24.95" customHeight="1" x14ac:dyDescent="0.2">
      <c r="A328" s="212" t="s">
        <v>16324</v>
      </c>
      <c r="B328" s="226"/>
      <c r="C328" s="225" t="s">
        <v>16325</v>
      </c>
      <c r="D328" s="419">
        <v>1</v>
      </c>
      <c r="E328" s="423" t="s">
        <v>16325</v>
      </c>
      <c r="F328" s="224" t="s">
        <v>254</v>
      </c>
      <c r="G328" s="211" t="s">
        <v>447</v>
      </c>
      <c r="H328" s="390">
        <v>0</v>
      </c>
      <c r="I328" s="390">
        <v>0</v>
      </c>
      <c r="J328" s="390">
        <v>0</v>
      </c>
      <c r="K328" s="329">
        <v>0</v>
      </c>
      <c r="L328" s="390">
        <v>0</v>
      </c>
      <c r="M328" s="390">
        <v>0</v>
      </c>
      <c r="N328" s="390">
        <v>0</v>
      </c>
      <c r="O328" s="329">
        <v>0</v>
      </c>
      <c r="P328" s="390">
        <v>0</v>
      </c>
      <c r="Q328" s="390">
        <v>0</v>
      </c>
      <c r="R328" s="390">
        <v>0</v>
      </c>
      <c r="S328" s="399">
        <v>0</v>
      </c>
    </row>
    <row r="329" spans="1:19" ht="24.95" customHeight="1" x14ac:dyDescent="0.2">
      <c r="A329" s="212" t="s">
        <v>666</v>
      </c>
      <c r="B329" s="226"/>
      <c r="C329" s="225" t="s">
        <v>16645</v>
      </c>
      <c r="D329" s="419">
        <v>1</v>
      </c>
      <c r="E329" s="423" t="s">
        <v>667</v>
      </c>
      <c r="F329" s="224" t="s">
        <v>252</v>
      </c>
      <c r="G329" s="211" t="s">
        <v>447</v>
      </c>
      <c r="H329" s="390">
        <v>0</v>
      </c>
      <c r="I329" s="390">
        <v>1</v>
      </c>
      <c r="J329" s="390">
        <v>2</v>
      </c>
      <c r="K329" s="329">
        <v>-1</v>
      </c>
      <c r="L329" s="390">
        <v>0</v>
      </c>
      <c r="M329" s="390">
        <v>2</v>
      </c>
      <c r="N329" s="390">
        <v>2</v>
      </c>
      <c r="O329" s="329">
        <v>-1</v>
      </c>
      <c r="P329" s="390">
        <v>0</v>
      </c>
      <c r="Q329" s="390">
        <v>0</v>
      </c>
      <c r="R329" s="390">
        <v>0</v>
      </c>
      <c r="S329" s="399">
        <v>0</v>
      </c>
    </row>
    <row r="330" spans="1:19" ht="24.95" customHeight="1" x14ac:dyDescent="0.2">
      <c r="A330" s="212" t="s">
        <v>1068</v>
      </c>
      <c r="B330" s="226"/>
      <c r="C330" s="225" t="s">
        <v>1069</v>
      </c>
      <c r="D330" s="419">
        <v>1</v>
      </c>
      <c r="E330" s="423" t="s">
        <v>1069</v>
      </c>
      <c r="F330" s="224" t="s">
        <v>249</v>
      </c>
      <c r="G330" s="211"/>
      <c r="H330" s="390">
        <v>0</v>
      </c>
      <c r="I330" s="390">
        <v>0</v>
      </c>
      <c r="J330" s="390">
        <v>0</v>
      </c>
      <c r="K330" s="329">
        <v>0</v>
      </c>
      <c r="L330" s="390">
        <v>0</v>
      </c>
      <c r="M330" s="390">
        <v>0</v>
      </c>
      <c r="N330" s="390">
        <v>0</v>
      </c>
      <c r="O330" s="329">
        <v>0</v>
      </c>
      <c r="P330" s="390">
        <v>0</v>
      </c>
      <c r="Q330" s="390">
        <v>0</v>
      </c>
      <c r="R330" s="390">
        <v>0</v>
      </c>
      <c r="S330" s="399">
        <v>0</v>
      </c>
    </row>
    <row r="331" spans="1:19" ht="24.95" customHeight="1" x14ac:dyDescent="0.2">
      <c r="A331" s="212" t="s">
        <v>823</v>
      </c>
      <c r="B331" s="226"/>
      <c r="C331" s="225" t="s">
        <v>590</v>
      </c>
      <c r="D331" s="419">
        <v>6</v>
      </c>
      <c r="E331" s="423" t="s">
        <v>16327</v>
      </c>
      <c r="F331" s="224" t="s">
        <v>371</v>
      </c>
      <c r="G331" s="211"/>
      <c r="H331" s="390">
        <v>0</v>
      </c>
      <c r="I331" s="390">
        <v>0</v>
      </c>
      <c r="J331" s="390">
        <v>0</v>
      </c>
      <c r="K331" s="329">
        <v>0</v>
      </c>
      <c r="L331" s="390">
        <v>0</v>
      </c>
      <c r="M331" s="390">
        <v>0</v>
      </c>
      <c r="N331" s="390">
        <v>1</v>
      </c>
      <c r="O331" s="329">
        <v>0</v>
      </c>
      <c r="P331" s="390">
        <v>0</v>
      </c>
      <c r="Q331" s="390">
        <v>0</v>
      </c>
      <c r="R331" s="390">
        <v>0</v>
      </c>
      <c r="S331" s="399">
        <v>0</v>
      </c>
    </row>
    <row r="332" spans="1:19" ht="24.95" customHeight="1" x14ac:dyDescent="0.2">
      <c r="A332" s="212" t="s">
        <v>740</v>
      </c>
      <c r="B332" s="226"/>
      <c r="C332" s="225" t="s">
        <v>741</v>
      </c>
      <c r="D332" s="419">
        <v>1</v>
      </c>
      <c r="E332" s="423" t="s">
        <v>742</v>
      </c>
      <c r="F332" s="224" t="s">
        <v>252</v>
      </c>
      <c r="G332" s="211" t="s">
        <v>462</v>
      </c>
      <c r="H332" s="390">
        <v>0</v>
      </c>
      <c r="I332" s="390">
        <v>0</v>
      </c>
      <c r="J332" s="390">
        <v>0</v>
      </c>
      <c r="K332" s="329">
        <v>0</v>
      </c>
      <c r="L332" s="390">
        <v>0</v>
      </c>
      <c r="M332" s="390">
        <v>0</v>
      </c>
      <c r="N332" s="390">
        <v>0</v>
      </c>
      <c r="O332" s="329">
        <v>0</v>
      </c>
      <c r="P332" s="390">
        <v>0</v>
      </c>
      <c r="Q332" s="390">
        <v>0</v>
      </c>
      <c r="R332" s="390">
        <v>0</v>
      </c>
      <c r="S332" s="399">
        <v>0</v>
      </c>
    </row>
    <row r="333" spans="1:19" ht="24.95" customHeight="1" x14ac:dyDescent="0.2">
      <c r="A333" s="212" t="s">
        <v>764</v>
      </c>
      <c r="B333" s="226"/>
      <c r="C333" s="225" t="s">
        <v>765</v>
      </c>
      <c r="D333" s="419">
        <v>1</v>
      </c>
      <c r="E333" s="423" t="s">
        <v>766</v>
      </c>
      <c r="F333" s="224" t="s">
        <v>255</v>
      </c>
      <c r="G333" s="211" t="s">
        <v>447</v>
      </c>
      <c r="H333" s="390">
        <v>0</v>
      </c>
      <c r="I333" s="390">
        <v>0</v>
      </c>
      <c r="J333" s="390">
        <v>0</v>
      </c>
      <c r="K333" s="329">
        <v>0</v>
      </c>
      <c r="L333" s="390">
        <v>0</v>
      </c>
      <c r="M333" s="390">
        <v>0</v>
      </c>
      <c r="N333" s="390">
        <v>0</v>
      </c>
      <c r="O333" s="329">
        <v>0</v>
      </c>
      <c r="P333" s="390">
        <v>0</v>
      </c>
      <c r="Q333" s="390">
        <v>0</v>
      </c>
      <c r="R333" s="390">
        <v>0</v>
      </c>
      <c r="S333" s="399">
        <v>0</v>
      </c>
    </row>
    <row r="334" spans="1:19" ht="24.95" customHeight="1" x14ac:dyDescent="0.2">
      <c r="A334" s="212" t="s">
        <v>886</v>
      </c>
      <c r="B334" s="226"/>
      <c r="C334" s="225" t="s">
        <v>887</v>
      </c>
      <c r="D334" s="419">
        <v>1</v>
      </c>
      <c r="E334" s="424" t="s">
        <v>16331</v>
      </c>
      <c r="F334" s="224" t="s">
        <v>14947</v>
      </c>
      <c r="G334" s="211"/>
      <c r="H334" s="390">
        <v>0</v>
      </c>
      <c r="I334" s="390">
        <v>0</v>
      </c>
      <c r="J334" s="390">
        <v>0</v>
      </c>
      <c r="K334" s="329">
        <v>0</v>
      </c>
      <c r="L334" s="390">
        <v>0</v>
      </c>
      <c r="M334" s="390">
        <v>0</v>
      </c>
      <c r="N334" s="390">
        <v>0</v>
      </c>
      <c r="O334" s="329">
        <v>0</v>
      </c>
      <c r="P334" s="390">
        <v>0</v>
      </c>
      <c r="Q334" s="390">
        <v>0</v>
      </c>
      <c r="R334" s="390">
        <v>0</v>
      </c>
      <c r="S334" s="399">
        <v>0</v>
      </c>
    </row>
    <row r="335" spans="1:19" ht="24.95" customHeight="1" x14ac:dyDescent="0.2">
      <c r="A335" s="212" t="s">
        <v>888</v>
      </c>
      <c r="B335" s="226"/>
      <c r="C335" s="225" t="s">
        <v>16332</v>
      </c>
      <c r="D335" s="419">
        <v>1</v>
      </c>
      <c r="E335" s="424" t="s">
        <v>16333</v>
      </c>
      <c r="F335" s="224" t="s">
        <v>14947</v>
      </c>
      <c r="G335" s="211"/>
      <c r="H335" s="390">
        <v>0</v>
      </c>
      <c r="I335" s="390">
        <v>0</v>
      </c>
      <c r="J335" s="390">
        <v>0</v>
      </c>
      <c r="K335" s="329">
        <v>0</v>
      </c>
      <c r="L335" s="390">
        <v>0</v>
      </c>
      <c r="M335" s="390">
        <v>0</v>
      </c>
      <c r="N335" s="390">
        <v>0</v>
      </c>
      <c r="O335" s="329">
        <v>0</v>
      </c>
      <c r="P335" s="390">
        <v>0</v>
      </c>
      <c r="Q335" s="390">
        <v>0</v>
      </c>
      <c r="R335" s="390">
        <v>0</v>
      </c>
      <c r="S335" s="399">
        <v>0</v>
      </c>
    </row>
    <row r="336" spans="1:19" ht="24.95" customHeight="1" x14ac:dyDescent="0.2">
      <c r="A336" s="212" t="s">
        <v>890</v>
      </c>
      <c r="B336" s="226"/>
      <c r="C336" s="225" t="s">
        <v>891</v>
      </c>
      <c r="D336" s="419">
        <v>1</v>
      </c>
      <c r="E336" s="423" t="s">
        <v>892</v>
      </c>
      <c r="F336" s="224" t="s">
        <v>14947</v>
      </c>
      <c r="G336" s="211" t="s">
        <v>462</v>
      </c>
      <c r="H336" s="390">
        <v>0</v>
      </c>
      <c r="I336" s="390">
        <v>0</v>
      </c>
      <c r="J336" s="390">
        <v>0</v>
      </c>
      <c r="K336" s="329">
        <v>0</v>
      </c>
      <c r="L336" s="390">
        <v>4</v>
      </c>
      <c r="M336" s="390">
        <v>3</v>
      </c>
      <c r="N336" s="390">
        <v>4</v>
      </c>
      <c r="O336" s="329">
        <v>0.33333333333333298</v>
      </c>
      <c r="P336" s="390">
        <v>0</v>
      </c>
      <c r="Q336" s="390">
        <v>0</v>
      </c>
      <c r="R336" s="390">
        <v>0</v>
      </c>
      <c r="S336" s="399">
        <v>0</v>
      </c>
    </row>
    <row r="337" spans="1:19" ht="24.95" customHeight="1" x14ac:dyDescent="0.2">
      <c r="A337" s="212" t="s">
        <v>901</v>
      </c>
      <c r="B337" s="226"/>
      <c r="C337" s="225" t="s">
        <v>902</v>
      </c>
      <c r="D337" s="419">
        <v>2</v>
      </c>
      <c r="E337" s="423" t="s">
        <v>14975</v>
      </c>
      <c r="F337" s="224" t="s">
        <v>14947</v>
      </c>
      <c r="G337" s="211"/>
      <c r="H337" s="390">
        <v>0</v>
      </c>
      <c r="I337" s="390">
        <v>0</v>
      </c>
      <c r="J337" s="390">
        <v>0</v>
      </c>
      <c r="K337" s="329">
        <v>0</v>
      </c>
      <c r="L337" s="390">
        <v>0</v>
      </c>
      <c r="M337" s="390">
        <v>0</v>
      </c>
      <c r="N337" s="390">
        <v>0</v>
      </c>
      <c r="O337" s="329">
        <v>0</v>
      </c>
      <c r="P337" s="390">
        <v>0</v>
      </c>
      <c r="Q337" s="390">
        <v>0</v>
      </c>
      <c r="R337" s="390">
        <v>0</v>
      </c>
      <c r="S337" s="399">
        <v>0</v>
      </c>
    </row>
    <row r="338" spans="1:19" ht="24.95" customHeight="1" x14ac:dyDescent="0.2">
      <c r="A338" s="212" t="s">
        <v>903</v>
      </c>
      <c r="B338" s="226"/>
      <c r="C338" s="225" t="s">
        <v>904</v>
      </c>
      <c r="D338" s="419">
        <v>8</v>
      </c>
      <c r="E338" s="424" t="s">
        <v>14974</v>
      </c>
      <c r="F338" s="224" t="s">
        <v>14947</v>
      </c>
      <c r="G338" s="211" t="s">
        <v>17679</v>
      </c>
      <c r="H338" s="390">
        <v>0</v>
      </c>
      <c r="I338" s="390">
        <v>0</v>
      </c>
      <c r="J338" s="390">
        <v>0</v>
      </c>
      <c r="K338" s="329">
        <v>0</v>
      </c>
      <c r="L338" s="390">
        <v>0</v>
      </c>
      <c r="M338" s="390">
        <v>0</v>
      </c>
      <c r="N338" s="390">
        <v>0</v>
      </c>
      <c r="O338" s="329">
        <v>0</v>
      </c>
      <c r="P338" s="390">
        <v>0</v>
      </c>
      <c r="Q338" s="390">
        <v>0</v>
      </c>
      <c r="R338" s="390">
        <v>0</v>
      </c>
      <c r="S338" s="399">
        <v>0</v>
      </c>
    </row>
    <row r="339" spans="1:19" ht="24.95" customHeight="1" x14ac:dyDescent="0.2">
      <c r="A339" s="212" t="s">
        <v>907</v>
      </c>
      <c r="B339" s="226"/>
      <c r="C339" s="225" t="s">
        <v>908</v>
      </c>
      <c r="D339" s="419">
        <v>3</v>
      </c>
      <c r="E339" s="423" t="s">
        <v>14972</v>
      </c>
      <c r="F339" s="224" t="s">
        <v>14947</v>
      </c>
      <c r="G339" s="211" t="s">
        <v>462</v>
      </c>
      <c r="H339" s="390">
        <v>0</v>
      </c>
      <c r="I339" s="390">
        <v>0</v>
      </c>
      <c r="J339" s="390">
        <v>0</v>
      </c>
      <c r="K339" s="329">
        <v>0</v>
      </c>
      <c r="L339" s="390">
        <v>0</v>
      </c>
      <c r="M339" s="390">
        <v>0</v>
      </c>
      <c r="N339" s="390">
        <v>0</v>
      </c>
      <c r="O339" s="329">
        <v>0</v>
      </c>
      <c r="P339" s="390">
        <v>0</v>
      </c>
      <c r="Q339" s="390">
        <v>0</v>
      </c>
      <c r="R339" s="390">
        <v>0</v>
      </c>
      <c r="S339" s="399">
        <v>0</v>
      </c>
    </row>
    <row r="340" spans="1:19" ht="24.95" customHeight="1" x14ac:dyDescent="0.2">
      <c r="A340" s="212" t="s">
        <v>911</v>
      </c>
      <c r="B340" s="226"/>
      <c r="C340" s="225" t="s">
        <v>912</v>
      </c>
      <c r="D340" s="419">
        <v>6</v>
      </c>
      <c r="E340" s="423" t="s">
        <v>14970</v>
      </c>
      <c r="F340" s="224" t="s">
        <v>14947</v>
      </c>
      <c r="G340" s="211"/>
      <c r="H340" s="390">
        <v>0</v>
      </c>
      <c r="I340" s="390">
        <v>0</v>
      </c>
      <c r="J340" s="390">
        <v>0</v>
      </c>
      <c r="K340" s="329">
        <v>0</v>
      </c>
      <c r="L340" s="390">
        <v>0</v>
      </c>
      <c r="M340" s="390">
        <v>0</v>
      </c>
      <c r="N340" s="390">
        <v>0</v>
      </c>
      <c r="O340" s="329">
        <v>0</v>
      </c>
      <c r="P340" s="390">
        <v>0</v>
      </c>
      <c r="Q340" s="390">
        <v>0</v>
      </c>
      <c r="R340" s="390">
        <v>0</v>
      </c>
      <c r="S340" s="399">
        <v>0</v>
      </c>
    </row>
    <row r="341" spans="1:19" ht="24.95" customHeight="1" x14ac:dyDescent="0.2">
      <c r="A341" s="212" t="s">
        <v>917</v>
      </c>
      <c r="B341" s="226"/>
      <c r="C341" s="225" t="s">
        <v>918</v>
      </c>
      <c r="D341" s="419">
        <v>1</v>
      </c>
      <c r="E341" s="424" t="s">
        <v>919</v>
      </c>
      <c r="F341" s="224" t="s">
        <v>14947</v>
      </c>
      <c r="G341" s="211"/>
      <c r="H341" s="390">
        <v>0</v>
      </c>
      <c r="I341" s="390">
        <v>0</v>
      </c>
      <c r="J341" s="390">
        <v>0</v>
      </c>
      <c r="K341" s="329">
        <v>0</v>
      </c>
      <c r="L341" s="390">
        <v>0</v>
      </c>
      <c r="M341" s="390">
        <v>0</v>
      </c>
      <c r="N341" s="390">
        <v>0</v>
      </c>
      <c r="O341" s="329">
        <v>0</v>
      </c>
      <c r="P341" s="390">
        <v>0</v>
      </c>
      <c r="Q341" s="390">
        <v>0</v>
      </c>
      <c r="R341" s="390">
        <v>0</v>
      </c>
      <c r="S341" s="399">
        <v>0</v>
      </c>
    </row>
    <row r="342" spans="1:19" ht="24.95" customHeight="1" x14ac:dyDescent="0.2">
      <c r="A342" s="212" t="s">
        <v>1006</v>
      </c>
      <c r="B342" s="226"/>
      <c r="C342" s="225" t="s">
        <v>1007</v>
      </c>
      <c r="D342" s="419">
        <v>1</v>
      </c>
      <c r="E342" s="423" t="s">
        <v>1007</v>
      </c>
      <c r="F342" s="224" t="s">
        <v>257</v>
      </c>
      <c r="G342" s="211"/>
      <c r="H342" s="390">
        <v>0</v>
      </c>
      <c r="I342" s="390">
        <v>0</v>
      </c>
      <c r="J342" s="390">
        <v>0</v>
      </c>
      <c r="K342" s="329">
        <v>0</v>
      </c>
      <c r="L342" s="390">
        <v>0</v>
      </c>
      <c r="M342" s="390">
        <v>0</v>
      </c>
      <c r="N342" s="390">
        <v>0</v>
      </c>
      <c r="O342" s="329">
        <v>0</v>
      </c>
      <c r="P342" s="390">
        <v>0</v>
      </c>
      <c r="Q342" s="390">
        <v>0</v>
      </c>
      <c r="R342" s="390">
        <v>0</v>
      </c>
      <c r="S342" s="399">
        <v>0</v>
      </c>
    </row>
    <row r="343" spans="1:19" ht="24.95" customHeight="1" x14ac:dyDescent="0.2">
      <c r="A343" s="212" t="s">
        <v>1010</v>
      </c>
      <c r="B343" s="226"/>
      <c r="C343" s="225" t="s">
        <v>407</v>
      </c>
      <c r="D343" s="419">
        <v>5</v>
      </c>
      <c r="E343" s="423" t="s">
        <v>17047</v>
      </c>
      <c r="F343" s="224" t="s">
        <v>257</v>
      </c>
      <c r="G343" s="211" t="s">
        <v>447</v>
      </c>
      <c r="H343" s="390">
        <v>0</v>
      </c>
      <c r="I343" s="390">
        <v>0</v>
      </c>
      <c r="J343" s="390">
        <v>0</v>
      </c>
      <c r="K343" s="329">
        <v>0</v>
      </c>
      <c r="L343" s="390">
        <v>8</v>
      </c>
      <c r="M343" s="390">
        <v>3</v>
      </c>
      <c r="N343" s="390">
        <v>2</v>
      </c>
      <c r="O343" s="329">
        <v>1.6666666666666701</v>
      </c>
      <c r="P343" s="390">
        <v>0</v>
      </c>
      <c r="Q343" s="390">
        <v>0</v>
      </c>
      <c r="R343" s="390">
        <v>0</v>
      </c>
      <c r="S343" s="399">
        <v>0</v>
      </c>
    </row>
    <row r="344" spans="1:19" ht="24.95" customHeight="1" x14ac:dyDescent="0.2">
      <c r="A344" s="212" t="s">
        <v>1015</v>
      </c>
      <c r="B344" s="226" t="s">
        <v>1225</v>
      </c>
      <c r="C344" s="225" t="s">
        <v>1016</v>
      </c>
      <c r="D344" s="419">
        <v>16</v>
      </c>
      <c r="E344" s="424" t="s">
        <v>16339</v>
      </c>
      <c r="F344" s="224" t="s">
        <v>257</v>
      </c>
      <c r="G344" s="211" t="s">
        <v>17679</v>
      </c>
      <c r="H344" s="390">
        <v>0</v>
      </c>
      <c r="I344" s="390">
        <v>0</v>
      </c>
      <c r="J344" s="390">
        <v>0</v>
      </c>
      <c r="K344" s="329">
        <v>0</v>
      </c>
      <c r="L344" s="390">
        <v>0</v>
      </c>
      <c r="M344" s="390">
        <v>0</v>
      </c>
      <c r="N344" s="390">
        <v>0</v>
      </c>
      <c r="O344" s="329">
        <v>0</v>
      </c>
      <c r="P344" s="390">
        <v>0</v>
      </c>
      <c r="Q344" s="390">
        <v>0</v>
      </c>
      <c r="R344" s="390">
        <v>0</v>
      </c>
      <c r="S344" s="399">
        <v>0</v>
      </c>
    </row>
    <row r="345" spans="1:19" ht="24.95" customHeight="1" x14ac:dyDescent="0.2">
      <c r="A345" s="212" t="s">
        <v>1017</v>
      </c>
      <c r="B345" s="226" t="s">
        <v>1152</v>
      </c>
      <c r="C345" s="225" t="s">
        <v>1018</v>
      </c>
      <c r="D345" s="419">
        <v>10</v>
      </c>
      <c r="E345" s="423" t="s">
        <v>16294</v>
      </c>
      <c r="F345" s="224" t="s">
        <v>257</v>
      </c>
      <c r="G345" s="211" t="s">
        <v>17679</v>
      </c>
      <c r="H345" s="390">
        <v>0</v>
      </c>
      <c r="I345" s="390">
        <v>0</v>
      </c>
      <c r="J345" s="390">
        <v>0</v>
      </c>
      <c r="K345" s="329">
        <v>0</v>
      </c>
      <c r="L345" s="390">
        <v>9</v>
      </c>
      <c r="M345" s="390">
        <v>0</v>
      </c>
      <c r="N345" s="390">
        <v>0</v>
      </c>
      <c r="O345" s="329">
        <v>0</v>
      </c>
      <c r="P345" s="390">
        <v>0</v>
      </c>
      <c r="Q345" s="390">
        <v>0</v>
      </c>
      <c r="R345" s="390">
        <v>0</v>
      </c>
      <c r="S345" s="399">
        <v>0</v>
      </c>
    </row>
    <row r="346" spans="1:19" ht="24.95" customHeight="1" x14ac:dyDescent="0.2">
      <c r="A346" s="212" t="s">
        <v>924</v>
      </c>
      <c r="B346" s="226"/>
      <c r="C346" s="225" t="s">
        <v>16340</v>
      </c>
      <c r="D346" s="419">
        <v>2</v>
      </c>
      <c r="E346" s="424" t="s">
        <v>14966</v>
      </c>
      <c r="F346" s="224" t="s">
        <v>14947</v>
      </c>
      <c r="G346" s="211"/>
      <c r="H346" s="390">
        <v>0</v>
      </c>
      <c r="I346" s="390">
        <v>0</v>
      </c>
      <c r="J346" s="390">
        <v>0</v>
      </c>
      <c r="K346" s="329">
        <v>0</v>
      </c>
      <c r="L346" s="390">
        <v>0</v>
      </c>
      <c r="M346" s="390">
        <v>0</v>
      </c>
      <c r="N346" s="390">
        <v>0</v>
      </c>
      <c r="O346" s="329">
        <v>0</v>
      </c>
      <c r="P346" s="390">
        <v>0</v>
      </c>
      <c r="Q346" s="390">
        <v>0</v>
      </c>
      <c r="R346" s="390">
        <v>0</v>
      </c>
      <c r="S346" s="399">
        <v>0</v>
      </c>
    </row>
    <row r="347" spans="1:19" ht="24.95" customHeight="1" x14ac:dyDescent="0.2">
      <c r="A347" s="212" t="s">
        <v>928</v>
      </c>
      <c r="B347" s="226"/>
      <c r="C347" s="225" t="s">
        <v>929</v>
      </c>
      <c r="D347" s="419">
        <v>1</v>
      </c>
      <c r="E347" s="423" t="s">
        <v>930</v>
      </c>
      <c r="F347" s="224" t="s">
        <v>14947</v>
      </c>
      <c r="G347" s="211" t="s">
        <v>447</v>
      </c>
      <c r="H347" s="390">
        <v>0</v>
      </c>
      <c r="I347" s="390">
        <v>0</v>
      </c>
      <c r="J347" s="390">
        <v>0</v>
      </c>
      <c r="K347" s="329">
        <v>0</v>
      </c>
      <c r="L347" s="390">
        <v>0</v>
      </c>
      <c r="M347" s="390">
        <v>0</v>
      </c>
      <c r="N347" s="390">
        <v>0</v>
      </c>
      <c r="O347" s="329">
        <v>0</v>
      </c>
      <c r="P347" s="390">
        <v>0</v>
      </c>
      <c r="Q347" s="390">
        <v>0</v>
      </c>
      <c r="R347" s="390">
        <v>0</v>
      </c>
      <c r="S347" s="399">
        <v>0</v>
      </c>
    </row>
    <row r="348" spans="1:19" ht="24.95" customHeight="1" x14ac:dyDescent="0.2">
      <c r="A348" s="212" t="s">
        <v>931</v>
      </c>
      <c r="B348" s="226" t="s">
        <v>1152</v>
      </c>
      <c r="C348" s="225" t="s">
        <v>932</v>
      </c>
      <c r="D348" s="419">
        <v>1</v>
      </c>
      <c r="E348" s="424" t="s">
        <v>933</v>
      </c>
      <c r="F348" s="224" t="s">
        <v>14947</v>
      </c>
      <c r="G348" s="211" t="s">
        <v>462</v>
      </c>
      <c r="H348" s="390">
        <v>0</v>
      </c>
      <c r="I348" s="390">
        <v>0</v>
      </c>
      <c r="J348" s="390">
        <v>0</v>
      </c>
      <c r="K348" s="329">
        <v>0</v>
      </c>
      <c r="L348" s="390">
        <v>0</v>
      </c>
      <c r="M348" s="390">
        <v>0</v>
      </c>
      <c r="N348" s="390">
        <v>0</v>
      </c>
      <c r="O348" s="329">
        <v>0</v>
      </c>
      <c r="P348" s="390">
        <v>0</v>
      </c>
      <c r="Q348" s="390">
        <v>0</v>
      </c>
      <c r="R348" s="390">
        <v>0</v>
      </c>
      <c r="S348" s="399">
        <v>0</v>
      </c>
    </row>
    <row r="349" spans="1:19" ht="24.95" customHeight="1" x14ac:dyDescent="0.2">
      <c r="A349" s="212" t="s">
        <v>934</v>
      </c>
      <c r="B349" s="226"/>
      <c r="C349" s="225" t="s">
        <v>935</v>
      </c>
      <c r="D349" s="419">
        <v>1</v>
      </c>
      <c r="E349" s="424" t="s">
        <v>936</v>
      </c>
      <c r="F349" s="224" t="s">
        <v>14947</v>
      </c>
      <c r="G349" s="211"/>
      <c r="H349" s="390">
        <v>0</v>
      </c>
      <c r="I349" s="390">
        <v>0</v>
      </c>
      <c r="J349" s="390">
        <v>0</v>
      </c>
      <c r="K349" s="329">
        <v>0</v>
      </c>
      <c r="L349" s="390">
        <v>0</v>
      </c>
      <c r="M349" s="390">
        <v>0</v>
      </c>
      <c r="N349" s="390">
        <v>0</v>
      </c>
      <c r="O349" s="329">
        <v>0</v>
      </c>
      <c r="P349" s="390">
        <v>0</v>
      </c>
      <c r="Q349" s="390">
        <v>0</v>
      </c>
      <c r="R349" s="390">
        <v>0</v>
      </c>
      <c r="S349" s="399">
        <v>0</v>
      </c>
    </row>
    <row r="350" spans="1:19" ht="24.95" customHeight="1" x14ac:dyDescent="0.2">
      <c r="A350" s="212" t="s">
        <v>16341</v>
      </c>
      <c r="B350" s="226"/>
      <c r="C350" s="225" t="s">
        <v>16342</v>
      </c>
      <c r="D350" s="419">
        <v>1</v>
      </c>
      <c r="E350" s="423" t="s">
        <v>16343</v>
      </c>
      <c r="F350" s="224" t="s">
        <v>14947</v>
      </c>
      <c r="G350" s="211" t="s">
        <v>462</v>
      </c>
      <c r="H350" s="390">
        <v>0</v>
      </c>
      <c r="I350" s="390">
        <v>0</v>
      </c>
      <c r="J350" s="390">
        <v>0</v>
      </c>
      <c r="K350" s="329">
        <v>0</v>
      </c>
      <c r="L350" s="390">
        <v>0</v>
      </c>
      <c r="M350" s="390">
        <v>0</v>
      </c>
      <c r="N350" s="390">
        <v>0</v>
      </c>
      <c r="O350" s="329">
        <v>0</v>
      </c>
      <c r="P350" s="390">
        <v>0</v>
      </c>
      <c r="Q350" s="390">
        <v>0</v>
      </c>
      <c r="R350" s="390">
        <v>0</v>
      </c>
      <c r="S350" s="399">
        <v>0</v>
      </c>
    </row>
    <row r="351" spans="1:19" ht="24.95" customHeight="1" x14ac:dyDescent="0.2">
      <c r="A351" s="212" t="s">
        <v>937</v>
      </c>
      <c r="B351" s="226"/>
      <c r="C351" s="225" t="s">
        <v>938</v>
      </c>
      <c r="D351" s="419">
        <v>1</v>
      </c>
      <c r="E351" s="423" t="s">
        <v>938</v>
      </c>
      <c r="F351" s="224" t="s">
        <v>14947</v>
      </c>
      <c r="G351" s="211"/>
      <c r="H351" s="390">
        <v>0</v>
      </c>
      <c r="I351" s="390">
        <v>0</v>
      </c>
      <c r="J351" s="390">
        <v>0</v>
      </c>
      <c r="K351" s="329">
        <v>0</v>
      </c>
      <c r="L351" s="390">
        <v>0</v>
      </c>
      <c r="M351" s="390">
        <v>0</v>
      </c>
      <c r="N351" s="390">
        <v>0</v>
      </c>
      <c r="O351" s="329">
        <v>0</v>
      </c>
      <c r="P351" s="390">
        <v>0</v>
      </c>
      <c r="Q351" s="390">
        <v>0</v>
      </c>
      <c r="R351" s="390">
        <v>0</v>
      </c>
      <c r="S351" s="399">
        <v>0</v>
      </c>
    </row>
    <row r="352" spans="1:19" ht="24.95" customHeight="1" x14ac:dyDescent="0.2">
      <c r="A352" s="212" t="s">
        <v>876</v>
      </c>
      <c r="B352" s="226" t="s">
        <v>6523</v>
      </c>
      <c r="C352" s="225" t="s">
        <v>877</v>
      </c>
      <c r="D352" s="419">
        <v>5</v>
      </c>
      <c r="E352" s="423" t="s">
        <v>878</v>
      </c>
      <c r="F352" s="224" t="s">
        <v>254</v>
      </c>
      <c r="G352" s="211" t="s">
        <v>447</v>
      </c>
      <c r="H352" s="390">
        <v>0</v>
      </c>
      <c r="I352" s="390">
        <v>1</v>
      </c>
      <c r="J352" s="390">
        <v>0</v>
      </c>
      <c r="K352" s="329">
        <v>-1</v>
      </c>
      <c r="L352" s="390">
        <v>1</v>
      </c>
      <c r="M352" s="390">
        <v>0</v>
      </c>
      <c r="N352" s="390">
        <v>0</v>
      </c>
      <c r="O352" s="329">
        <v>0</v>
      </c>
      <c r="P352" s="390">
        <v>0</v>
      </c>
      <c r="Q352" s="390">
        <v>0</v>
      </c>
      <c r="R352" s="390">
        <v>0</v>
      </c>
      <c r="S352" s="399">
        <v>0</v>
      </c>
    </row>
    <row r="353" spans="1:19" ht="24.95" customHeight="1" x14ac:dyDescent="0.2">
      <c r="A353" s="212" t="s">
        <v>879</v>
      </c>
      <c r="B353" s="226"/>
      <c r="C353" s="225" t="s">
        <v>880</v>
      </c>
      <c r="D353" s="419">
        <v>5</v>
      </c>
      <c r="E353" s="423" t="s">
        <v>16344</v>
      </c>
      <c r="F353" s="224" t="s">
        <v>254</v>
      </c>
      <c r="G353" s="211"/>
      <c r="H353" s="390">
        <v>0</v>
      </c>
      <c r="I353" s="390">
        <v>0</v>
      </c>
      <c r="J353" s="390">
        <v>0</v>
      </c>
      <c r="K353" s="329">
        <v>0</v>
      </c>
      <c r="L353" s="390">
        <v>0</v>
      </c>
      <c r="M353" s="390">
        <v>0</v>
      </c>
      <c r="N353" s="390">
        <v>0</v>
      </c>
      <c r="O353" s="329">
        <v>0</v>
      </c>
      <c r="P353" s="390">
        <v>0</v>
      </c>
      <c r="Q353" s="390">
        <v>0</v>
      </c>
      <c r="R353" s="390">
        <v>0</v>
      </c>
      <c r="S353" s="399">
        <v>0</v>
      </c>
    </row>
    <row r="354" spans="1:19" ht="24.95" customHeight="1" x14ac:dyDescent="0.2">
      <c r="A354" s="212" t="s">
        <v>1134</v>
      </c>
      <c r="B354" s="226"/>
      <c r="C354" s="225" t="s">
        <v>1135</v>
      </c>
      <c r="D354" s="419">
        <v>1</v>
      </c>
      <c r="E354" s="423" t="s">
        <v>1135</v>
      </c>
      <c r="F354" s="224" t="s">
        <v>253</v>
      </c>
      <c r="G354" s="211"/>
      <c r="H354" s="390">
        <v>0</v>
      </c>
      <c r="I354" s="390">
        <v>0</v>
      </c>
      <c r="J354" s="390">
        <v>0</v>
      </c>
      <c r="K354" s="329">
        <v>0</v>
      </c>
      <c r="L354" s="390">
        <v>0</v>
      </c>
      <c r="M354" s="390">
        <v>0</v>
      </c>
      <c r="N354" s="390">
        <v>0</v>
      </c>
      <c r="O354" s="329">
        <v>0</v>
      </c>
      <c r="P354" s="390">
        <v>0</v>
      </c>
      <c r="Q354" s="390">
        <v>0</v>
      </c>
      <c r="R354" s="390">
        <v>0</v>
      </c>
      <c r="S354" s="399">
        <v>0</v>
      </c>
    </row>
    <row r="355" spans="1:19" ht="24.95" customHeight="1" x14ac:dyDescent="0.2">
      <c r="A355" s="212" t="s">
        <v>550</v>
      </c>
      <c r="B355" s="226" t="s">
        <v>1255</v>
      </c>
      <c r="C355" s="225" t="s">
        <v>551</v>
      </c>
      <c r="D355" s="419">
        <v>9</v>
      </c>
      <c r="E355" s="423" t="s">
        <v>15057</v>
      </c>
      <c r="F355" s="224" t="s">
        <v>253</v>
      </c>
      <c r="G355" s="211" t="s">
        <v>447</v>
      </c>
      <c r="H355" s="390">
        <v>0</v>
      </c>
      <c r="I355" s="390">
        <v>0</v>
      </c>
      <c r="J355" s="390">
        <v>0</v>
      </c>
      <c r="K355" s="329">
        <v>0</v>
      </c>
      <c r="L355" s="390">
        <v>0</v>
      </c>
      <c r="M355" s="390">
        <v>1</v>
      </c>
      <c r="N355" s="390">
        <v>8</v>
      </c>
      <c r="O355" s="329">
        <v>-1</v>
      </c>
      <c r="P355" s="390">
        <v>0</v>
      </c>
      <c r="Q355" s="390">
        <v>0</v>
      </c>
      <c r="R355" s="390">
        <v>0</v>
      </c>
      <c r="S355" s="399">
        <v>0</v>
      </c>
    </row>
    <row r="356" spans="1:19" ht="24.95" customHeight="1" x14ac:dyDescent="0.2">
      <c r="A356" s="212" t="s">
        <v>470</v>
      </c>
      <c r="B356" s="226" t="s">
        <v>1280</v>
      </c>
      <c r="C356" s="225" t="s">
        <v>471</v>
      </c>
      <c r="D356" s="419">
        <v>21</v>
      </c>
      <c r="E356" s="424" t="s">
        <v>16232</v>
      </c>
      <c r="F356" s="224" t="s">
        <v>253</v>
      </c>
      <c r="G356" s="211" t="s">
        <v>447</v>
      </c>
      <c r="H356" s="390">
        <v>0</v>
      </c>
      <c r="I356" s="390">
        <v>0</v>
      </c>
      <c r="J356" s="390">
        <v>0</v>
      </c>
      <c r="K356" s="329">
        <v>0</v>
      </c>
      <c r="L356" s="390">
        <v>14</v>
      </c>
      <c r="M356" s="390">
        <v>0</v>
      </c>
      <c r="N356" s="390">
        <v>0</v>
      </c>
      <c r="O356" s="329">
        <v>0</v>
      </c>
      <c r="P356" s="390">
        <v>0</v>
      </c>
      <c r="Q356" s="390">
        <v>0</v>
      </c>
      <c r="R356" s="390">
        <v>0</v>
      </c>
      <c r="S356" s="399">
        <v>0</v>
      </c>
    </row>
    <row r="357" spans="1:19" ht="24.95" customHeight="1" x14ac:dyDescent="0.2">
      <c r="A357" s="212" t="s">
        <v>1138</v>
      </c>
      <c r="B357" s="226"/>
      <c r="C357" s="225" t="s">
        <v>1139</v>
      </c>
      <c r="D357" s="419">
        <v>3</v>
      </c>
      <c r="E357" s="423" t="s">
        <v>14923</v>
      </c>
      <c r="F357" s="224" t="s">
        <v>253</v>
      </c>
      <c r="G357" s="211" t="s">
        <v>447</v>
      </c>
      <c r="H357" s="390">
        <v>0</v>
      </c>
      <c r="I357" s="390">
        <v>0</v>
      </c>
      <c r="J357" s="390">
        <v>0</v>
      </c>
      <c r="K357" s="329">
        <v>0</v>
      </c>
      <c r="L357" s="390">
        <v>0</v>
      </c>
      <c r="M357" s="390">
        <v>0</v>
      </c>
      <c r="N357" s="390">
        <v>0</v>
      </c>
      <c r="O357" s="329">
        <v>0</v>
      </c>
      <c r="P357" s="390">
        <v>0</v>
      </c>
      <c r="Q357" s="390">
        <v>0</v>
      </c>
      <c r="R357" s="390">
        <v>0</v>
      </c>
      <c r="S357" s="399">
        <v>0</v>
      </c>
    </row>
    <row r="358" spans="1:19" ht="24.95" customHeight="1" x14ac:dyDescent="0.2">
      <c r="A358" s="212" t="s">
        <v>730</v>
      </c>
      <c r="B358" s="226"/>
      <c r="C358" s="225" t="s">
        <v>731</v>
      </c>
      <c r="D358" s="419">
        <v>16</v>
      </c>
      <c r="E358" s="423" t="s">
        <v>15041</v>
      </c>
      <c r="F358" s="224" t="s">
        <v>15836</v>
      </c>
      <c r="G358" s="211" t="s">
        <v>447</v>
      </c>
      <c r="H358" s="390">
        <v>0</v>
      </c>
      <c r="I358" s="390">
        <v>0</v>
      </c>
      <c r="J358" s="390">
        <v>0</v>
      </c>
      <c r="K358" s="329">
        <v>0</v>
      </c>
      <c r="L358" s="390">
        <v>0</v>
      </c>
      <c r="M358" s="390">
        <v>0</v>
      </c>
      <c r="N358" s="390">
        <v>1</v>
      </c>
      <c r="O358" s="329">
        <v>0</v>
      </c>
      <c r="P358" s="390">
        <v>0</v>
      </c>
      <c r="Q358" s="390">
        <v>0</v>
      </c>
      <c r="R358" s="390">
        <v>0</v>
      </c>
      <c r="S358" s="399">
        <v>0</v>
      </c>
    </row>
    <row r="359" spans="1:19" ht="24.95" customHeight="1" x14ac:dyDescent="0.2">
      <c r="A359" s="212" t="s">
        <v>750</v>
      </c>
      <c r="B359" s="226"/>
      <c r="C359" s="225" t="s">
        <v>16345</v>
      </c>
      <c r="D359" s="419">
        <v>5</v>
      </c>
      <c r="E359" s="424" t="s">
        <v>15010</v>
      </c>
      <c r="F359" s="224" t="s">
        <v>15850</v>
      </c>
      <c r="G359" s="211" t="s">
        <v>462</v>
      </c>
      <c r="H359" s="390">
        <v>0</v>
      </c>
      <c r="I359" s="390">
        <v>0</v>
      </c>
      <c r="J359" s="390">
        <v>0</v>
      </c>
      <c r="K359" s="329">
        <v>0</v>
      </c>
      <c r="L359" s="390">
        <v>0</v>
      </c>
      <c r="M359" s="390">
        <v>0</v>
      </c>
      <c r="N359" s="390">
        <v>0</v>
      </c>
      <c r="O359" s="329">
        <v>0</v>
      </c>
      <c r="P359" s="390">
        <v>0</v>
      </c>
      <c r="Q359" s="390">
        <v>0</v>
      </c>
      <c r="R359" s="390">
        <v>0</v>
      </c>
      <c r="S359" s="399">
        <v>0</v>
      </c>
    </row>
    <row r="360" spans="1:19" ht="24.95" customHeight="1" x14ac:dyDescent="0.2">
      <c r="A360" s="212" t="s">
        <v>1102</v>
      </c>
      <c r="B360" s="226"/>
      <c r="C360" s="225" t="s">
        <v>1103</v>
      </c>
      <c r="D360" s="419">
        <v>3</v>
      </c>
      <c r="E360" s="424" t="s">
        <v>1103</v>
      </c>
      <c r="F360" s="224" t="s">
        <v>250</v>
      </c>
      <c r="G360" s="211" t="s">
        <v>462</v>
      </c>
      <c r="H360" s="390">
        <v>0</v>
      </c>
      <c r="I360" s="390">
        <v>0</v>
      </c>
      <c r="J360" s="390">
        <v>0</v>
      </c>
      <c r="K360" s="329">
        <v>0</v>
      </c>
      <c r="L360" s="390">
        <v>14</v>
      </c>
      <c r="M360" s="390">
        <v>18</v>
      </c>
      <c r="N360" s="390">
        <v>0</v>
      </c>
      <c r="O360" s="329">
        <v>-0.22222222222222199</v>
      </c>
      <c r="P360" s="390">
        <v>0</v>
      </c>
      <c r="Q360" s="390">
        <v>0</v>
      </c>
      <c r="R360" s="390">
        <v>0</v>
      </c>
      <c r="S360" s="399">
        <v>0</v>
      </c>
    </row>
    <row r="361" spans="1:19" ht="24.95" customHeight="1" x14ac:dyDescent="0.2">
      <c r="A361" s="212" t="s">
        <v>1104</v>
      </c>
      <c r="B361" s="226"/>
      <c r="C361" s="225" t="s">
        <v>1105</v>
      </c>
      <c r="D361" s="419">
        <v>4</v>
      </c>
      <c r="E361" s="424" t="s">
        <v>1105</v>
      </c>
      <c r="F361" s="224" t="s">
        <v>250</v>
      </c>
      <c r="G361" s="211" t="s">
        <v>447</v>
      </c>
      <c r="H361" s="390">
        <v>0</v>
      </c>
      <c r="I361" s="390">
        <v>0</v>
      </c>
      <c r="J361" s="390">
        <v>0</v>
      </c>
      <c r="K361" s="329">
        <v>0</v>
      </c>
      <c r="L361" s="390">
        <v>0</v>
      </c>
      <c r="M361" s="390">
        <v>0</v>
      </c>
      <c r="N361" s="390">
        <v>0</v>
      </c>
      <c r="O361" s="329">
        <v>0</v>
      </c>
      <c r="P361" s="390">
        <v>0</v>
      </c>
      <c r="Q361" s="390">
        <v>0</v>
      </c>
      <c r="R361" s="390">
        <v>0</v>
      </c>
      <c r="S361" s="399">
        <v>0</v>
      </c>
    </row>
    <row r="362" spans="1:19" ht="24.95" customHeight="1" x14ac:dyDescent="0.2">
      <c r="A362" s="212" t="s">
        <v>824</v>
      </c>
      <c r="B362" s="226"/>
      <c r="C362" s="225" t="s">
        <v>825</v>
      </c>
      <c r="D362" s="419">
        <v>6</v>
      </c>
      <c r="E362" s="423" t="s">
        <v>14993</v>
      </c>
      <c r="F362" s="224" t="s">
        <v>371</v>
      </c>
      <c r="G362" s="211"/>
      <c r="H362" s="390">
        <v>0</v>
      </c>
      <c r="I362" s="390">
        <v>0</v>
      </c>
      <c r="J362" s="390">
        <v>0</v>
      </c>
      <c r="K362" s="329">
        <v>0</v>
      </c>
      <c r="L362" s="390">
        <v>25</v>
      </c>
      <c r="M362" s="390">
        <v>5</v>
      </c>
      <c r="N362" s="390">
        <v>2</v>
      </c>
      <c r="O362" s="329">
        <v>4</v>
      </c>
      <c r="P362" s="390">
        <v>0</v>
      </c>
      <c r="Q362" s="390">
        <v>0</v>
      </c>
      <c r="R362" s="390">
        <v>0</v>
      </c>
      <c r="S362" s="399">
        <v>0</v>
      </c>
    </row>
    <row r="363" spans="1:19" ht="24.95" customHeight="1" x14ac:dyDescent="0.2">
      <c r="A363" s="212" t="s">
        <v>826</v>
      </c>
      <c r="B363" s="226" t="s">
        <v>4059</v>
      </c>
      <c r="C363" s="225" t="s">
        <v>827</v>
      </c>
      <c r="D363" s="419">
        <v>3</v>
      </c>
      <c r="E363" s="424" t="s">
        <v>16346</v>
      </c>
      <c r="F363" s="224" t="s">
        <v>371</v>
      </c>
      <c r="G363" s="211" t="s">
        <v>447</v>
      </c>
      <c r="H363" s="390">
        <v>0</v>
      </c>
      <c r="I363" s="390">
        <v>0</v>
      </c>
      <c r="J363" s="390">
        <v>0</v>
      </c>
      <c r="K363" s="329">
        <v>0</v>
      </c>
      <c r="L363" s="390">
        <v>0</v>
      </c>
      <c r="M363" s="390">
        <v>0</v>
      </c>
      <c r="N363" s="390">
        <v>0</v>
      </c>
      <c r="O363" s="329">
        <v>0</v>
      </c>
      <c r="P363" s="390">
        <v>0</v>
      </c>
      <c r="Q363" s="390">
        <v>0</v>
      </c>
      <c r="R363" s="390">
        <v>0</v>
      </c>
      <c r="S363" s="399">
        <v>0</v>
      </c>
    </row>
    <row r="364" spans="1:19" ht="24.95" customHeight="1" x14ac:dyDescent="0.2">
      <c r="A364" s="212" t="s">
        <v>767</v>
      </c>
      <c r="B364" s="226"/>
      <c r="C364" s="225" t="s">
        <v>768</v>
      </c>
      <c r="D364" s="419">
        <v>1</v>
      </c>
      <c r="E364" s="424" t="s">
        <v>768</v>
      </c>
      <c r="F364" s="224" t="s">
        <v>255</v>
      </c>
      <c r="G364" s="211"/>
      <c r="H364" s="390">
        <v>0</v>
      </c>
      <c r="I364" s="390">
        <v>0</v>
      </c>
      <c r="J364" s="390">
        <v>0</v>
      </c>
      <c r="K364" s="329">
        <v>0</v>
      </c>
      <c r="L364" s="390">
        <v>0</v>
      </c>
      <c r="M364" s="390">
        <v>0</v>
      </c>
      <c r="N364" s="390">
        <v>0</v>
      </c>
      <c r="O364" s="329">
        <v>0</v>
      </c>
      <c r="P364" s="390">
        <v>0</v>
      </c>
      <c r="Q364" s="390">
        <v>0</v>
      </c>
      <c r="R364" s="390">
        <v>0</v>
      </c>
      <c r="S364" s="399">
        <v>0</v>
      </c>
    </row>
    <row r="365" spans="1:19" ht="24.95" customHeight="1" x14ac:dyDescent="0.2">
      <c r="A365" s="212" t="s">
        <v>944</v>
      </c>
      <c r="B365" s="226"/>
      <c r="C365" s="225" t="s">
        <v>945</v>
      </c>
      <c r="D365" s="419">
        <v>4</v>
      </c>
      <c r="E365" s="423" t="s">
        <v>14962</v>
      </c>
      <c r="F365" s="224" t="s">
        <v>14947</v>
      </c>
      <c r="G365" s="211" t="s">
        <v>462</v>
      </c>
      <c r="H365" s="390">
        <v>0</v>
      </c>
      <c r="I365" s="390">
        <v>0</v>
      </c>
      <c r="J365" s="390">
        <v>0</v>
      </c>
      <c r="K365" s="329">
        <v>0</v>
      </c>
      <c r="L365" s="390">
        <v>0</v>
      </c>
      <c r="M365" s="390">
        <v>0</v>
      </c>
      <c r="N365" s="390">
        <v>0</v>
      </c>
      <c r="O365" s="329">
        <v>0</v>
      </c>
      <c r="P365" s="390">
        <v>0</v>
      </c>
      <c r="Q365" s="390">
        <v>0</v>
      </c>
      <c r="R365" s="390">
        <v>0</v>
      </c>
      <c r="S365" s="399">
        <v>0</v>
      </c>
    </row>
    <row r="366" spans="1:19" ht="24.95" customHeight="1" x14ac:dyDescent="0.2">
      <c r="A366" s="212" t="s">
        <v>948</v>
      </c>
      <c r="B366" s="226"/>
      <c r="C366" s="225" t="s">
        <v>16347</v>
      </c>
      <c r="D366" s="419">
        <v>4</v>
      </c>
      <c r="E366" s="423" t="s">
        <v>14960</v>
      </c>
      <c r="F366" s="224" t="s">
        <v>14947</v>
      </c>
      <c r="G366" s="211" t="s">
        <v>462</v>
      </c>
      <c r="H366" s="390">
        <v>0</v>
      </c>
      <c r="I366" s="390">
        <v>0</v>
      </c>
      <c r="J366" s="390">
        <v>0</v>
      </c>
      <c r="K366" s="329">
        <v>0</v>
      </c>
      <c r="L366" s="390">
        <v>0</v>
      </c>
      <c r="M366" s="390">
        <v>0</v>
      </c>
      <c r="N366" s="390">
        <v>0</v>
      </c>
      <c r="O366" s="329">
        <v>0</v>
      </c>
      <c r="P366" s="390">
        <v>0</v>
      </c>
      <c r="Q366" s="390">
        <v>0</v>
      </c>
      <c r="R366" s="390">
        <v>0</v>
      </c>
      <c r="S366" s="399">
        <v>0</v>
      </c>
    </row>
    <row r="367" spans="1:19" ht="24.95" customHeight="1" x14ac:dyDescent="0.2">
      <c r="A367" s="212" t="s">
        <v>950</v>
      </c>
      <c r="B367" s="226"/>
      <c r="C367" s="225" t="s">
        <v>951</v>
      </c>
      <c r="D367" s="419">
        <v>2</v>
      </c>
      <c r="E367" s="424" t="s">
        <v>14958</v>
      </c>
      <c r="F367" s="224" t="s">
        <v>14947</v>
      </c>
      <c r="G367" s="211"/>
      <c r="H367" s="390">
        <v>0</v>
      </c>
      <c r="I367" s="390">
        <v>0</v>
      </c>
      <c r="J367" s="390">
        <v>0</v>
      </c>
      <c r="K367" s="329">
        <v>0</v>
      </c>
      <c r="L367" s="390">
        <v>0</v>
      </c>
      <c r="M367" s="390">
        <v>0</v>
      </c>
      <c r="N367" s="390">
        <v>0</v>
      </c>
      <c r="O367" s="329">
        <v>0</v>
      </c>
      <c r="P367" s="390">
        <v>0</v>
      </c>
      <c r="Q367" s="390">
        <v>0</v>
      </c>
      <c r="R367" s="390">
        <v>0</v>
      </c>
      <c r="S367" s="399">
        <v>0</v>
      </c>
    </row>
    <row r="368" spans="1:19" ht="24.95" customHeight="1" x14ac:dyDescent="0.2">
      <c r="A368" s="212" t="s">
        <v>953</v>
      </c>
      <c r="B368" s="226" t="s">
        <v>1280</v>
      </c>
      <c r="C368" s="225" t="s">
        <v>16349</v>
      </c>
      <c r="D368" s="419">
        <v>7</v>
      </c>
      <c r="E368" s="423" t="s">
        <v>20207</v>
      </c>
      <c r="F368" s="224" t="s">
        <v>14947</v>
      </c>
      <c r="G368" s="211" t="s">
        <v>462</v>
      </c>
      <c r="H368" s="390">
        <v>0</v>
      </c>
      <c r="I368" s="390">
        <v>0</v>
      </c>
      <c r="J368" s="390">
        <v>0</v>
      </c>
      <c r="K368" s="329">
        <v>0</v>
      </c>
      <c r="L368" s="390">
        <v>0</v>
      </c>
      <c r="M368" s="390">
        <v>0</v>
      </c>
      <c r="N368" s="390">
        <v>0</v>
      </c>
      <c r="O368" s="329">
        <v>0</v>
      </c>
      <c r="P368" s="390">
        <v>0</v>
      </c>
      <c r="Q368" s="390">
        <v>0</v>
      </c>
      <c r="R368" s="390">
        <v>0</v>
      </c>
      <c r="S368" s="399">
        <v>0</v>
      </c>
    </row>
    <row r="369" spans="1:19" ht="24.95" customHeight="1" x14ac:dyDescent="0.2">
      <c r="A369" s="212" t="s">
        <v>962</v>
      </c>
      <c r="B369" s="226"/>
      <c r="C369" s="225" t="s">
        <v>963</v>
      </c>
      <c r="D369" s="419">
        <v>1</v>
      </c>
      <c r="E369" s="423" t="s">
        <v>17000</v>
      </c>
      <c r="F369" s="224" t="s">
        <v>14947</v>
      </c>
      <c r="G369" s="211" t="s">
        <v>447</v>
      </c>
      <c r="H369" s="390">
        <v>0</v>
      </c>
      <c r="I369" s="390">
        <v>0</v>
      </c>
      <c r="J369" s="390">
        <v>0</v>
      </c>
      <c r="K369" s="329">
        <v>0</v>
      </c>
      <c r="L369" s="390">
        <v>535</v>
      </c>
      <c r="M369" s="390">
        <v>449</v>
      </c>
      <c r="N369" s="390">
        <v>472</v>
      </c>
      <c r="O369" s="329">
        <v>0.191536748329621</v>
      </c>
      <c r="P369" s="390">
        <v>0</v>
      </c>
      <c r="Q369" s="390">
        <v>0</v>
      </c>
      <c r="R369" s="390">
        <v>0</v>
      </c>
      <c r="S369" s="399">
        <v>0</v>
      </c>
    </row>
    <row r="370" spans="1:19" ht="24.95" customHeight="1" x14ac:dyDescent="0.2">
      <c r="A370" s="212" t="s">
        <v>964</v>
      </c>
      <c r="B370" s="226"/>
      <c r="C370" s="225" t="s">
        <v>965</v>
      </c>
      <c r="D370" s="419">
        <v>1</v>
      </c>
      <c r="E370" s="423" t="s">
        <v>965</v>
      </c>
      <c r="F370" s="224" t="s">
        <v>14947</v>
      </c>
      <c r="G370" s="211"/>
      <c r="H370" s="390">
        <v>0</v>
      </c>
      <c r="I370" s="390">
        <v>0</v>
      </c>
      <c r="J370" s="390">
        <v>0</v>
      </c>
      <c r="K370" s="329">
        <v>0</v>
      </c>
      <c r="L370" s="390">
        <v>0</v>
      </c>
      <c r="M370" s="390">
        <v>0</v>
      </c>
      <c r="N370" s="390">
        <v>0</v>
      </c>
      <c r="O370" s="329">
        <v>0</v>
      </c>
      <c r="P370" s="390">
        <v>0</v>
      </c>
      <c r="Q370" s="390">
        <v>0</v>
      </c>
      <c r="R370" s="390">
        <v>0</v>
      </c>
      <c r="S370" s="399">
        <v>0</v>
      </c>
    </row>
    <row r="371" spans="1:19" ht="24.95" customHeight="1" x14ac:dyDescent="0.2">
      <c r="A371" s="212" t="s">
        <v>968</v>
      </c>
      <c r="B371" s="226"/>
      <c r="C371" s="225" t="s">
        <v>969</v>
      </c>
      <c r="D371" s="419">
        <v>2</v>
      </c>
      <c r="E371" s="424" t="s">
        <v>14952</v>
      </c>
      <c r="F371" s="224" t="s">
        <v>14947</v>
      </c>
      <c r="G371" s="211" t="s">
        <v>447</v>
      </c>
      <c r="H371" s="390">
        <v>0</v>
      </c>
      <c r="I371" s="390">
        <v>0</v>
      </c>
      <c r="J371" s="390">
        <v>0</v>
      </c>
      <c r="K371" s="329">
        <v>0</v>
      </c>
      <c r="L371" s="390">
        <v>0</v>
      </c>
      <c r="M371" s="390">
        <v>0</v>
      </c>
      <c r="N371" s="390">
        <v>0</v>
      </c>
      <c r="O371" s="329">
        <v>0</v>
      </c>
      <c r="P371" s="390">
        <v>0</v>
      </c>
      <c r="Q371" s="390">
        <v>0</v>
      </c>
      <c r="R371" s="390">
        <v>0</v>
      </c>
      <c r="S371" s="399">
        <v>0</v>
      </c>
    </row>
    <row r="372" spans="1:19" ht="24.95" customHeight="1" x14ac:dyDescent="0.2">
      <c r="A372" s="212" t="s">
        <v>970</v>
      </c>
      <c r="B372" s="226" t="s">
        <v>1413</v>
      </c>
      <c r="C372" s="225" t="s">
        <v>971</v>
      </c>
      <c r="D372" s="419">
        <v>3</v>
      </c>
      <c r="E372" s="423" t="s">
        <v>14951</v>
      </c>
      <c r="F372" s="224" t="s">
        <v>14947</v>
      </c>
      <c r="G372" s="211" t="s">
        <v>447</v>
      </c>
      <c r="H372" s="390">
        <v>0</v>
      </c>
      <c r="I372" s="390">
        <v>0</v>
      </c>
      <c r="J372" s="390">
        <v>0</v>
      </c>
      <c r="K372" s="329">
        <v>0</v>
      </c>
      <c r="L372" s="390">
        <v>0</v>
      </c>
      <c r="M372" s="390">
        <v>0</v>
      </c>
      <c r="N372" s="390">
        <v>0</v>
      </c>
      <c r="O372" s="329">
        <v>0</v>
      </c>
      <c r="P372" s="390">
        <v>0</v>
      </c>
      <c r="Q372" s="390">
        <v>0</v>
      </c>
      <c r="R372" s="390">
        <v>0</v>
      </c>
      <c r="S372" s="399">
        <v>0</v>
      </c>
    </row>
    <row r="373" spans="1:19" ht="24.95" customHeight="1" x14ac:dyDescent="0.2">
      <c r="A373" s="212" t="s">
        <v>706</v>
      </c>
      <c r="B373" s="226"/>
      <c r="C373" s="225" t="s">
        <v>707</v>
      </c>
      <c r="D373" s="419">
        <v>10</v>
      </c>
      <c r="E373" s="423" t="s">
        <v>708</v>
      </c>
      <c r="F373" s="224" t="s">
        <v>14947</v>
      </c>
      <c r="G373" s="211" t="s">
        <v>447</v>
      </c>
      <c r="H373" s="390">
        <v>0</v>
      </c>
      <c r="I373" s="390">
        <v>0</v>
      </c>
      <c r="J373" s="390">
        <v>0</v>
      </c>
      <c r="K373" s="329">
        <v>0</v>
      </c>
      <c r="L373" s="390">
        <v>1</v>
      </c>
      <c r="M373" s="390">
        <v>2</v>
      </c>
      <c r="N373" s="390">
        <v>2</v>
      </c>
      <c r="O373" s="329">
        <v>-0.5</v>
      </c>
      <c r="P373" s="390">
        <v>0</v>
      </c>
      <c r="Q373" s="390">
        <v>0</v>
      </c>
      <c r="R373" s="390">
        <v>0</v>
      </c>
      <c r="S373" s="399">
        <v>0</v>
      </c>
    </row>
    <row r="374" spans="1:19" ht="24.95" customHeight="1" x14ac:dyDescent="0.2">
      <c r="A374" s="212" t="s">
        <v>972</v>
      </c>
      <c r="B374" s="226"/>
      <c r="C374" s="225" t="s">
        <v>7492</v>
      </c>
      <c r="D374" s="419">
        <v>1</v>
      </c>
      <c r="E374" s="424" t="s">
        <v>7492</v>
      </c>
      <c r="F374" s="224" t="s">
        <v>14947</v>
      </c>
      <c r="G374" s="211"/>
      <c r="H374" s="390">
        <v>0</v>
      </c>
      <c r="I374" s="390">
        <v>0</v>
      </c>
      <c r="J374" s="390">
        <v>0</v>
      </c>
      <c r="K374" s="329">
        <v>0</v>
      </c>
      <c r="L374" s="390">
        <v>0</v>
      </c>
      <c r="M374" s="390">
        <v>0</v>
      </c>
      <c r="N374" s="390">
        <v>0</v>
      </c>
      <c r="O374" s="329">
        <v>0</v>
      </c>
      <c r="P374" s="390">
        <v>0</v>
      </c>
      <c r="Q374" s="390">
        <v>0</v>
      </c>
      <c r="R374" s="390">
        <v>0</v>
      </c>
      <c r="S374" s="399">
        <v>0</v>
      </c>
    </row>
    <row r="375" spans="1:19" ht="24.95" customHeight="1" x14ac:dyDescent="0.2">
      <c r="A375" s="212" t="s">
        <v>973</v>
      </c>
      <c r="B375" s="226"/>
      <c r="C375" s="225" t="s">
        <v>974</v>
      </c>
      <c r="D375" s="419">
        <v>3</v>
      </c>
      <c r="E375" s="423" t="s">
        <v>14950</v>
      </c>
      <c r="F375" s="224" t="s">
        <v>14947</v>
      </c>
      <c r="G375" s="211" t="s">
        <v>462</v>
      </c>
      <c r="H375" s="390">
        <v>0</v>
      </c>
      <c r="I375" s="390">
        <v>0</v>
      </c>
      <c r="J375" s="390">
        <v>0</v>
      </c>
      <c r="K375" s="329">
        <v>0</v>
      </c>
      <c r="L375" s="390">
        <v>0</v>
      </c>
      <c r="M375" s="390">
        <v>0</v>
      </c>
      <c r="N375" s="390">
        <v>0</v>
      </c>
      <c r="O375" s="329">
        <v>0</v>
      </c>
      <c r="P375" s="390">
        <v>0</v>
      </c>
      <c r="Q375" s="390">
        <v>0</v>
      </c>
      <c r="R375" s="390">
        <v>0</v>
      </c>
      <c r="S375" s="399">
        <v>0</v>
      </c>
    </row>
    <row r="376" spans="1:19" ht="24.95" customHeight="1" x14ac:dyDescent="0.2">
      <c r="A376" s="212" t="s">
        <v>977</v>
      </c>
      <c r="B376" s="226"/>
      <c r="C376" s="225" t="s">
        <v>413</v>
      </c>
      <c r="D376" s="419">
        <v>3</v>
      </c>
      <c r="E376" s="423" t="s">
        <v>14948</v>
      </c>
      <c r="F376" s="224" t="s">
        <v>14947</v>
      </c>
      <c r="G376" s="211" t="s">
        <v>462</v>
      </c>
      <c r="H376" s="390">
        <v>0</v>
      </c>
      <c r="I376" s="390">
        <v>0</v>
      </c>
      <c r="J376" s="390">
        <v>0</v>
      </c>
      <c r="K376" s="329">
        <v>0</v>
      </c>
      <c r="L376" s="390">
        <v>1</v>
      </c>
      <c r="M376" s="390">
        <v>0</v>
      </c>
      <c r="N376" s="390">
        <v>1</v>
      </c>
      <c r="O376" s="329">
        <v>0</v>
      </c>
      <c r="P376" s="390">
        <v>0</v>
      </c>
      <c r="Q376" s="390">
        <v>0</v>
      </c>
      <c r="R376" s="390">
        <v>0</v>
      </c>
      <c r="S376" s="399">
        <v>0</v>
      </c>
    </row>
    <row r="377" spans="1:19" ht="24.95" customHeight="1" x14ac:dyDescent="0.2">
      <c r="A377" s="212" t="s">
        <v>978</v>
      </c>
      <c r="B377" s="226" t="s">
        <v>1170</v>
      </c>
      <c r="C377" s="225" t="s">
        <v>438</v>
      </c>
      <c r="D377" s="419">
        <v>34</v>
      </c>
      <c r="E377" s="424" t="s">
        <v>16351</v>
      </c>
      <c r="F377" s="224" t="s">
        <v>14947</v>
      </c>
      <c r="G377" s="211" t="s">
        <v>447</v>
      </c>
      <c r="H377" s="390">
        <v>0</v>
      </c>
      <c r="I377" s="390">
        <v>0</v>
      </c>
      <c r="J377" s="390">
        <v>0</v>
      </c>
      <c r="K377" s="329">
        <v>0</v>
      </c>
      <c r="L377" s="390">
        <v>1</v>
      </c>
      <c r="M377" s="390">
        <v>3</v>
      </c>
      <c r="N377" s="390">
        <v>4</v>
      </c>
      <c r="O377" s="329">
        <v>-0.66666666666666696</v>
      </c>
      <c r="P377" s="390">
        <v>0</v>
      </c>
      <c r="Q377" s="390">
        <v>0</v>
      </c>
      <c r="R377" s="390">
        <v>0</v>
      </c>
      <c r="S377" s="399">
        <v>0</v>
      </c>
    </row>
    <row r="378" spans="1:19" ht="24.95" customHeight="1" x14ac:dyDescent="0.2">
      <c r="A378" s="212" t="s">
        <v>828</v>
      </c>
      <c r="B378" s="226"/>
      <c r="C378" s="225" t="s">
        <v>8120</v>
      </c>
      <c r="D378" s="419">
        <v>1</v>
      </c>
      <c r="E378" s="424" t="s">
        <v>8120</v>
      </c>
      <c r="F378" s="224" t="s">
        <v>262</v>
      </c>
      <c r="G378" s="211"/>
      <c r="H378" s="390">
        <v>0</v>
      </c>
      <c r="I378" s="390">
        <v>0</v>
      </c>
      <c r="J378" s="390">
        <v>0</v>
      </c>
      <c r="K378" s="329">
        <v>0</v>
      </c>
      <c r="L378" s="390">
        <v>0</v>
      </c>
      <c r="M378" s="390">
        <v>0</v>
      </c>
      <c r="N378" s="390">
        <v>0</v>
      </c>
      <c r="O378" s="329">
        <v>0</v>
      </c>
      <c r="P378" s="390">
        <v>0</v>
      </c>
      <c r="Q378" s="390">
        <v>0</v>
      </c>
      <c r="R378" s="390">
        <v>0</v>
      </c>
      <c r="S378" s="399">
        <v>0</v>
      </c>
    </row>
    <row r="379" spans="1:19" ht="24.95" customHeight="1" x14ac:dyDescent="0.2">
      <c r="A379" s="212" t="s">
        <v>829</v>
      </c>
      <c r="B379" s="226"/>
      <c r="C379" s="225" t="s">
        <v>830</v>
      </c>
      <c r="D379" s="419">
        <v>4</v>
      </c>
      <c r="E379" s="424" t="s">
        <v>14992</v>
      </c>
      <c r="F379" s="224" t="s">
        <v>262</v>
      </c>
      <c r="G379" s="211" t="s">
        <v>462</v>
      </c>
      <c r="H379" s="390">
        <v>0</v>
      </c>
      <c r="I379" s="390">
        <v>0</v>
      </c>
      <c r="J379" s="390">
        <v>0</v>
      </c>
      <c r="K379" s="329">
        <v>0</v>
      </c>
      <c r="L379" s="390">
        <v>0</v>
      </c>
      <c r="M379" s="390">
        <v>0</v>
      </c>
      <c r="N379" s="390">
        <v>0</v>
      </c>
      <c r="O379" s="329">
        <v>0</v>
      </c>
      <c r="P379" s="390">
        <v>0</v>
      </c>
      <c r="Q379" s="390">
        <v>0</v>
      </c>
      <c r="R379" s="390">
        <v>0</v>
      </c>
      <c r="S379" s="399">
        <v>0</v>
      </c>
    </row>
    <row r="380" spans="1:19" ht="24.95" customHeight="1" x14ac:dyDescent="0.2">
      <c r="A380" s="212" t="s">
        <v>985</v>
      </c>
      <c r="B380" s="226"/>
      <c r="C380" s="225" t="s">
        <v>986</v>
      </c>
      <c r="D380" s="419">
        <v>1</v>
      </c>
      <c r="E380" s="423" t="s">
        <v>987</v>
      </c>
      <c r="F380" s="224" t="s">
        <v>259</v>
      </c>
      <c r="G380" s="211"/>
      <c r="H380" s="390">
        <v>0</v>
      </c>
      <c r="I380" s="390">
        <v>0</v>
      </c>
      <c r="J380" s="390">
        <v>0</v>
      </c>
      <c r="K380" s="329">
        <v>0</v>
      </c>
      <c r="L380" s="390">
        <v>0</v>
      </c>
      <c r="M380" s="390">
        <v>0</v>
      </c>
      <c r="N380" s="390">
        <v>0</v>
      </c>
      <c r="O380" s="329">
        <v>0</v>
      </c>
      <c r="P380" s="390">
        <v>0</v>
      </c>
      <c r="Q380" s="390">
        <v>0</v>
      </c>
      <c r="R380" s="390">
        <v>0</v>
      </c>
      <c r="S380" s="399">
        <v>0</v>
      </c>
    </row>
    <row r="381" spans="1:19" ht="24.95" customHeight="1" x14ac:dyDescent="0.2">
      <c r="A381" s="212" t="s">
        <v>988</v>
      </c>
      <c r="B381" s="226"/>
      <c r="C381" s="225" t="s">
        <v>989</v>
      </c>
      <c r="D381" s="419">
        <v>18</v>
      </c>
      <c r="E381" s="424" t="s">
        <v>14946</v>
      </c>
      <c r="F381" s="224" t="s">
        <v>259</v>
      </c>
      <c r="G381" s="211" t="s">
        <v>447</v>
      </c>
      <c r="H381" s="390">
        <v>0</v>
      </c>
      <c r="I381" s="390">
        <v>0</v>
      </c>
      <c r="J381" s="390">
        <v>1</v>
      </c>
      <c r="K381" s="329">
        <v>0</v>
      </c>
      <c r="L381" s="390">
        <v>530</v>
      </c>
      <c r="M381" s="390">
        <v>0</v>
      </c>
      <c r="N381" s="390">
        <v>1</v>
      </c>
      <c r="O381" s="329">
        <v>0</v>
      </c>
      <c r="P381" s="390">
        <v>0</v>
      </c>
      <c r="Q381" s="390">
        <v>0</v>
      </c>
      <c r="R381" s="390">
        <v>0</v>
      </c>
      <c r="S381" s="399">
        <v>0</v>
      </c>
    </row>
    <row r="382" spans="1:19" ht="24.95" customHeight="1" x14ac:dyDescent="0.2">
      <c r="A382" s="212" t="s">
        <v>16352</v>
      </c>
      <c r="B382" s="226"/>
      <c r="C382" s="225" t="s">
        <v>16353</v>
      </c>
      <c r="D382" s="419">
        <v>1</v>
      </c>
      <c r="E382" s="423" t="s">
        <v>16353</v>
      </c>
      <c r="F382" s="224" t="s">
        <v>259</v>
      </c>
      <c r="G382" s="211" t="s">
        <v>447</v>
      </c>
      <c r="H382" s="390">
        <v>0</v>
      </c>
      <c r="I382" s="390">
        <v>0</v>
      </c>
      <c r="J382" s="390">
        <v>0</v>
      </c>
      <c r="K382" s="329">
        <v>0</v>
      </c>
      <c r="L382" s="390">
        <v>0</v>
      </c>
      <c r="M382" s="390">
        <v>0</v>
      </c>
      <c r="N382" s="390">
        <v>0</v>
      </c>
      <c r="O382" s="329">
        <v>0</v>
      </c>
      <c r="P382" s="390">
        <v>0</v>
      </c>
      <c r="Q382" s="390">
        <v>0</v>
      </c>
      <c r="R382" s="390">
        <v>0</v>
      </c>
      <c r="S382" s="399">
        <v>0</v>
      </c>
    </row>
    <row r="383" spans="1:19" ht="24.95" customHeight="1" x14ac:dyDescent="0.2">
      <c r="A383" s="212" t="s">
        <v>831</v>
      </c>
      <c r="B383" s="226"/>
      <c r="C383" s="225" t="s">
        <v>832</v>
      </c>
      <c r="D383" s="419">
        <v>1</v>
      </c>
      <c r="E383" s="424" t="s">
        <v>833</v>
      </c>
      <c r="F383" s="224" t="s">
        <v>261</v>
      </c>
      <c r="G383" s="211"/>
      <c r="H383" s="390">
        <v>0</v>
      </c>
      <c r="I383" s="390">
        <v>0</v>
      </c>
      <c r="J383" s="390">
        <v>0</v>
      </c>
      <c r="K383" s="329">
        <v>0</v>
      </c>
      <c r="L383" s="390">
        <v>0</v>
      </c>
      <c r="M383" s="390">
        <v>0</v>
      </c>
      <c r="N383" s="390">
        <v>0</v>
      </c>
      <c r="O383" s="329">
        <v>0</v>
      </c>
      <c r="P383" s="390">
        <v>0</v>
      </c>
      <c r="Q383" s="390">
        <v>0</v>
      </c>
      <c r="R383" s="390">
        <v>0</v>
      </c>
      <c r="S383" s="399">
        <v>0</v>
      </c>
    </row>
    <row r="384" spans="1:19" ht="24.95" customHeight="1" x14ac:dyDescent="0.2">
      <c r="A384" s="212" t="s">
        <v>990</v>
      </c>
      <c r="B384" s="226"/>
      <c r="C384" s="225" t="s">
        <v>991</v>
      </c>
      <c r="D384" s="419">
        <v>2</v>
      </c>
      <c r="E384" s="424" t="s">
        <v>14945</v>
      </c>
      <c r="F384" s="224" t="s">
        <v>260</v>
      </c>
      <c r="G384" s="211" t="s">
        <v>462</v>
      </c>
      <c r="H384" s="390">
        <v>0</v>
      </c>
      <c r="I384" s="390">
        <v>0</v>
      </c>
      <c r="J384" s="390">
        <v>0</v>
      </c>
      <c r="K384" s="329">
        <v>0</v>
      </c>
      <c r="L384" s="390">
        <v>0</v>
      </c>
      <c r="M384" s="390">
        <v>0</v>
      </c>
      <c r="N384" s="390">
        <v>0</v>
      </c>
      <c r="O384" s="329">
        <v>0</v>
      </c>
      <c r="P384" s="390">
        <v>0</v>
      </c>
      <c r="Q384" s="390">
        <v>0</v>
      </c>
      <c r="R384" s="390">
        <v>0</v>
      </c>
      <c r="S384" s="399">
        <v>0</v>
      </c>
    </row>
    <row r="385" spans="1:19" ht="24.95" customHeight="1" x14ac:dyDescent="0.2">
      <c r="A385" s="212" t="s">
        <v>992</v>
      </c>
      <c r="B385" s="226"/>
      <c r="C385" s="225" t="s">
        <v>16355</v>
      </c>
      <c r="D385" s="419">
        <v>2</v>
      </c>
      <c r="E385" s="424" t="s">
        <v>14944</v>
      </c>
      <c r="F385" s="224" t="s">
        <v>260</v>
      </c>
      <c r="G385" s="211" t="s">
        <v>462</v>
      </c>
      <c r="H385" s="390">
        <v>0</v>
      </c>
      <c r="I385" s="390">
        <v>0</v>
      </c>
      <c r="J385" s="390">
        <v>0</v>
      </c>
      <c r="K385" s="329">
        <v>0</v>
      </c>
      <c r="L385" s="390">
        <v>0</v>
      </c>
      <c r="M385" s="390">
        <v>0</v>
      </c>
      <c r="N385" s="390">
        <v>0</v>
      </c>
      <c r="O385" s="329">
        <v>0</v>
      </c>
      <c r="P385" s="390">
        <v>0</v>
      </c>
      <c r="Q385" s="390">
        <v>0</v>
      </c>
      <c r="R385" s="390">
        <v>0</v>
      </c>
      <c r="S385" s="399">
        <v>0</v>
      </c>
    </row>
    <row r="386" spans="1:19" ht="24.95" customHeight="1" x14ac:dyDescent="0.2">
      <c r="A386" s="212"/>
      <c r="B386" s="226"/>
      <c r="C386" s="225"/>
      <c r="D386" s="419"/>
      <c r="E386" s="423"/>
      <c r="F386" s="224"/>
      <c r="G386" s="211"/>
      <c r="H386" s="390"/>
      <c r="I386" s="390"/>
      <c r="J386" s="390"/>
      <c r="K386" s="329"/>
      <c r="L386" s="390"/>
      <c r="M386" s="390"/>
      <c r="N386" s="390"/>
      <c r="O386" s="329"/>
      <c r="P386" s="390"/>
      <c r="Q386" s="390"/>
      <c r="R386" s="390"/>
      <c r="S386" s="399"/>
    </row>
    <row r="387" spans="1:19" ht="24.95" customHeight="1" x14ac:dyDescent="0.2">
      <c r="A387" s="212"/>
      <c r="B387" s="226"/>
      <c r="C387" s="225"/>
      <c r="D387" s="419"/>
      <c r="E387" s="423"/>
      <c r="F387" s="224"/>
      <c r="G387" s="211"/>
      <c r="H387" s="390"/>
      <c r="I387" s="390"/>
      <c r="J387" s="390"/>
      <c r="K387" s="329"/>
      <c r="L387" s="390"/>
      <c r="M387" s="390"/>
      <c r="N387" s="390"/>
      <c r="O387" s="329"/>
      <c r="P387" s="390"/>
      <c r="Q387" s="390"/>
      <c r="R387" s="390"/>
      <c r="S387" s="399"/>
    </row>
    <row r="388" spans="1:19" ht="24.95" customHeight="1" x14ac:dyDescent="0.2">
      <c r="A388" s="212"/>
      <c r="B388" s="226"/>
      <c r="C388" s="225"/>
      <c r="D388" s="419"/>
      <c r="E388" s="424"/>
      <c r="F388" s="224"/>
      <c r="G388" s="211"/>
      <c r="H388" s="390"/>
      <c r="I388" s="390"/>
      <c r="J388" s="390"/>
      <c r="K388" s="329"/>
      <c r="L388" s="390"/>
      <c r="M388" s="390"/>
      <c r="N388" s="390"/>
      <c r="O388" s="329"/>
      <c r="P388" s="390"/>
      <c r="Q388" s="390"/>
      <c r="R388" s="390"/>
      <c r="S388" s="399"/>
    </row>
    <row r="389" spans="1:19" ht="24.95" customHeight="1" x14ac:dyDescent="0.2">
      <c r="A389" s="212"/>
      <c r="B389" s="226"/>
      <c r="C389" s="225"/>
      <c r="D389" s="419"/>
      <c r="E389" s="424"/>
      <c r="F389" s="224"/>
      <c r="G389" s="211"/>
      <c r="H389" s="390"/>
      <c r="I389" s="390"/>
      <c r="J389" s="390"/>
      <c r="K389" s="329"/>
      <c r="L389" s="390"/>
      <c r="M389" s="390"/>
      <c r="N389" s="390"/>
      <c r="O389" s="329"/>
      <c r="P389" s="390"/>
      <c r="Q389" s="390"/>
      <c r="R389" s="390"/>
      <c r="S389" s="399"/>
    </row>
    <row r="390" spans="1:19" ht="24.95" customHeight="1" x14ac:dyDescent="0.2">
      <c r="A390" s="212"/>
      <c r="B390" s="226"/>
      <c r="C390" s="225"/>
      <c r="D390" s="419"/>
      <c r="E390" s="423"/>
      <c r="F390" s="224"/>
      <c r="G390" s="211"/>
      <c r="H390" s="390"/>
      <c r="I390" s="390"/>
      <c r="J390" s="390"/>
      <c r="K390" s="329"/>
      <c r="L390" s="390"/>
      <c r="M390" s="390"/>
      <c r="N390" s="390"/>
      <c r="O390" s="329"/>
      <c r="P390" s="390"/>
      <c r="Q390" s="390"/>
      <c r="R390" s="390"/>
      <c r="S390" s="399"/>
    </row>
    <row r="391" spans="1:19" ht="24.95" customHeight="1" x14ac:dyDescent="0.2">
      <c r="A391" s="212"/>
      <c r="B391" s="226"/>
      <c r="C391" s="225"/>
      <c r="D391" s="419"/>
      <c r="E391" s="424"/>
      <c r="F391" s="224"/>
      <c r="G391" s="211"/>
      <c r="H391" s="390"/>
      <c r="I391" s="390"/>
      <c r="J391" s="390"/>
      <c r="K391" s="329"/>
      <c r="L391" s="390"/>
      <c r="M391" s="390"/>
      <c r="N391" s="390"/>
      <c r="O391" s="329"/>
      <c r="P391" s="390"/>
      <c r="Q391" s="390"/>
      <c r="R391" s="390"/>
      <c r="S391" s="399"/>
    </row>
    <row r="392" spans="1:19" ht="24.95" customHeight="1" x14ac:dyDescent="0.2">
      <c r="A392" s="212"/>
      <c r="B392" s="226"/>
      <c r="C392" s="225"/>
      <c r="D392" s="419"/>
      <c r="E392" s="423"/>
      <c r="F392" s="224"/>
      <c r="G392" s="211"/>
      <c r="H392" s="390"/>
      <c r="I392" s="390"/>
      <c r="J392" s="390"/>
      <c r="K392" s="329"/>
      <c r="L392" s="390"/>
      <c r="M392" s="390"/>
      <c r="N392" s="390"/>
      <c r="O392" s="329"/>
      <c r="P392" s="390"/>
      <c r="Q392" s="390"/>
      <c r="R392" s="390"/>
      <c r="S392" s="399"/>
    </row>
    <row r="393" spans="1:19" ht="24.95" customHeight="1" x14ac:dyDescent="0.2">
      <c r="A393" s="212"/>
      <c r="B393" s="226"/>
      <c r="C393" s="225"/>
      <c r="D393" s="419"/>
      <c r="E393" s="423"/>
      <c r="F393" s="224"/>
      <c r="G393" s="211"/>
      <c r="H393" s="390"/>
      <c r="I393" s="390"/>
      <c r="J393" s="390"/>
      <c r="K393" s="329"/>
      <c r="L393" s="390"/>
      <c r="M393" s="390"/>
      <c r="N393" s="390"/>
      <c r="O393" s="329"/>
      <c r="P393" s="390"/>
      <c r="Q393" s="390"/>
      <c r="R393" s="390"/>
      <c r="S393" s="399"/>
    </row>
    <row r="394" spans="1:19" ht="24.95" customHeight="1" x14ac:dyDescent="0.2">
      <c r="A394" s="212"/>
      <c r="B394" s="226"/>
      <c r="C394" s="225"/>
      <c r="D394" s="419"/>
      <c r="E394" s="424"/>
      <c r="F394" s="224"/>
      <c r="G394" s="211"/>
      <c r="H394" s="390"/>
      <c r="I394" s="390"/>
      <c r="J394" s="390"/>
      <c r="K394" s="329"/>
      <c r="L394" s="390"/>
      <c r="M394" s="390"/>
      <c r="N394" s="390"/>
      <c r="O394" s="329"/>
      <c r="P394" s="390"/>
      <c r="Q394" s="390"/>
      <c r="R394" s="390"/>
      <c r="S394" s="399"/>
    </row>
    <row r="395" spans="1:19" ht="24.95" customHeight="1" x14ac:dyDescent="0.2">
      <c r="A395" s="212"/>
      <c r="B395" s="226"/>
      <c r="C395" s="225"/>
      <c r="D395" s="419"/>
      <c r="E395" s="423"/>
      <c r="F395" s="224"/>
      <c r="G395" s="211"/>
      <c r="H395" s="390"/>
      <c r="I395" s="390"/>
      <c r="J395" s="390"/>
      <c r="K395" s="329"/>
      <c r="L395" s="390"/>
      <c r="M395" s="390"/>
      <c r="N395" s="390"/>
      <c r="O395" s="329"/>
      <c r="P395" s="390"/>
      <c r="Q395" s="390"/>
      <c r="R395" s="390"/>
      <c r="S395" s="399"/>
    </row>
    <row r="396" spans="1:19" ht="24.95" customHeight="1" x14ac:dyDescent="0.2">
      <c r="A396" s="212"/>
      <c r="B396" s="226"/>
      <c r="C396" s="225"/>
      <c r="D396" s="419"/>
      <c r="E396" s="423"/>
      <c r="F396" s="224"/>
      <c r="G396" s="211"/>
      <c r="H396" s="390"/>
      <c r="I396" s="390"/>
      <c r="J396" s="390"/>
      <c r="K396" s="329"/>
      <c r="L396" s="390"/>
      <c r="M396" s="390"/>
      <c r="N396" s="390"/>
      <c r="O396" s="329"/>
      <c r="P396" s="390"/>
      <c r="Q396" s="390"/>
      <c r="R396" s="390"/>
      <c r="S396" s="399"/>
    </row>
    <row r="397" spans="1:19" ht="24.95" customHeight="1" x14ac:dyDescent="0.2">
      <c r="A397" s="212"/>
      <c r="B397" s="226"/>
      <c r="C397" s="225"/>
      <c r="D397" s="419"/>
      <c r="E397" s="424"/>
      <c r="F397" s="224"/>
      <c r="G397" s="211"/>
      <c r="H397" s="390"/>
      <c r="I397" s="390"/>
      <c r="J397" s="390"/>
      <c r="K397" s="329"/>
      <c r="L397" s="390"/>
      <c r="M397" s="390"/>
      <c r="N397" s="390"/>
      <c r="O397" s="329"/>
      <c r="P397" s="390"/>
      <c r="Q397" s="390"/>
      <c r="R397" s="390"/>
      <c r="S397" s="399"/>
    </row>
    <row r="398" spans="1:19" ht="24.95" customHeight="1" x14ac:dyDescent="0.2">
      <c r="A398" s="212"/>
      <c r="B398" s="226"/>
      <c r="C398" s="225"/>
      <c r="D398" s="419"/>
      <c r="E398" s="424"/>
      <c r="F398" s="224"/>
      <c r="G398" s="211"/>
      <c r="H398" s="390"/>
      <c r="I398" s="390"/>
      <c r="J398" s="390"/>
      <c r="K398" s="329"/>
      <c r="L398" s="390"/>
      <c r="M398" s="390"/>
      <c r="N398" s="390"/>
      <c r="O398" s="329"/>
      <c r="P398" s="390"/>
      <c r="Q398" s="390"/>
      <c r="R398" s="390"/>
      <c r="S398" s="399"/>
    </row>
    <row r="399" spans="1:19" ht="24.95" customHeight="1" x14ac:dyDescent="0.2">
      <c r="A399" s="212"/>
      <c r="B399" s="226"/>
      <c r="C399" s="225"/>
      <c r="D399" s="419"/>
      <c r="E399" s="423"/>
      <c r="F399" s="224"/>
      <c r="G399" s="211"/>
      <c r="H399" s="390"/>
      <c r="I399" s="390"/>
      <c r="J399" s="390"/>
      <c r="K399" s="329"/>
      <c r="L399" s="390"/>
      <c r="M399" s="390"/>
      <c r="N399" s="390"/>
      <c r="O399" s="329"/>
      <c r="P399" s="390"/>
      <c r="Q399" s="390"/>
      <c r="R399" s="390"/>
      <c r="S399" s="399"/>
    </row>
    <row r="400" spans="1:19" ht="24.95" customHeight="1" x14ac:dyDescent="0.2">
      <c r="A400" s="212"/>
      <c r="B400" s="226"/>
      <c r="C400" s="225"/>
      <c r="D400" s="419"/>
      <c r="E400" s="424"/>
      <c r="F400" s="224"/>
      <c r="G400" s="211"/>
      <c r="H400" s="390"/>
      <c r="I400" s="390"/>
      <c r="J400" s="390"/>
      <c r="K400" s="329"/>
      <c r="L400" s="390"/>
      <c r="M400" s="390"/>
      <c r="N400" s="390"/>
      <c r="O400" s="329"/>
      <c r="P400" s="390"/>
      <c r="Q400" s="390"/>
      <c r="R400" s="390"/>
      <c r="S400" s="399"/>
    </row>
    <row r="401" spans="1:19" ht="24.95" customHeight="1" x14ac:dyDescent="0.2">
      <c r="A401" s="212"/>
      <c r="B401" s="226"/>
      <c r="C401" s="225"/>
      <c r="D401" s="419"/>
      <c r="E401" s="423"/>
      <c r="F401" s="224"/>
      <c r="G401" s="211"/>
      <c r="H401" s="390"/>
      <c r="I401" s="390"/>
      <c r="J401" s="390"/>
      <c r="K401" s="329"/>
      <c r="L401" s="390"/>
      <c r="M401" s="390"/>
      <c r="N401" s="390"/>
      <c r="O401" s="329"/>
      <c r="P401" s="390"/>
      <c r="Q401" s="390"/>
      <c r="R401" s="390"/>
      <c r="S401" s="399"/>
    </row>
    <row r="402" spans="1:19" ht="24.95" customHeight="1" x14ac:dyDescent="0.2">
      <c r="A402" s="212"/>
      <c r="B402" s="226"/>
      <c r="C402" s="225"/>
      <c r="D402" s="419"/>
      <c r="E402" s="423"/>
      <c r="F402" s="224"/>
      <c r="G402" s="211"/>
      <c r="H402" s="390"/>
      <c r="I402" s="390"/>
      <c r="J402" s="390"/>
      <c r="K402" s="329"/>
      <c r="L402" s="390"/>
      <c r="M402" s="390"/>
      <c r="N402" s="390"/>
      <c r="O402" s="329"/>
      <c r="P402" s="390"/>
      <c r="Q402" s="390"/>
      <c r="R402" s="390"/>
      <c r="S402" s="399"/>
    </row>
    <row r="403" spans="1:19" ht="24.95" customHeight="1" x14ac:dyDescent="0.2">
      <c r="A403" s="212"/>
      <c r="B403" s="226"/>
      <c r="C403" s="225"/>
      <c r="D403" s="419"/>
      <c r="E403" s="423"/>
      <c r="F403" s="224"/>
      <c r="G403" s="211"/>
      <c r="H403" s="390"/>
      <c r="I403" s="390"/>
      <c r="J403" s="390"/>
      <c r="K403" s="329"/>
      <c r="L403" s="390"/>
      <c r="M403" s="390"/>
      <c r="N403" s="390"/>
      <c r="O403" s="329"/>
      <c r="P403" s="390"/>
      <c r="Q403" s="390"/>
      <c r="R403" s="390"/>
      <c r="S403" s="399"/>
    </row>
    <row r="404" spans="1:19" ht="24.95" customHeight="1" x14ac:dyDescent="0.2">
      <c r="A404" s="212"/>
      <c r="B404" s="226"/>
      <c r="C404" s="225"/>
      <c r="D404" s="419"/>
      <c r="E404" s="425"/>
      <c r="F404" s="224"/>
      <c r="G404" s="211"/>
      <c r="H404" s="390"/>
      <c r="I404" s="390"/>
      <c r="J404" s="390"/>
      <c r="K404" s="109"/>
      <c r="L404" s="390"/>
      <c r="M404" s="390"/>
      <c r="N404" s="390"/>
      <c r="O404" s="109"/>
      <c r="P404" s="390"/>
      <c r="Q404" s="390"/>
      <c r="R404" s="390"/>
      <c r="S404" s="399"/>
    </row>
    <row r="405" spans="1:19" ht="24.95" customHeight="1" x14ac:dyDescent="0.2">
      <c r="A405" s="212"/>
      <c r="B405" s="226"/>
      <c r="C405" s="225"/>
      <c r="D405" s="419"/>
      <c r="E405" s="426"/>
      <c r="F405" s="224"/>
      <c r="G405" s="211"/>
      <c r="H405" s="390"/>
      <c r="I405" s="390"/>
      <c r="J405" s="390"/>
      <c r="K405" s="109"/>
      <c r="L405" s="390"/>
      <c r="M405" s="390"/>
      <c r="N405" s="390"/>
      <c r="O405" s="109"/>
      <c r="P405" s="390"/>
      <c r="Q405" s="390"/>
      <c r="R405" s="390"/>
      <c r="S405" s="399"/>
    </row>
    <row r="406" spans="1:19" ht="24.95" customHeight="1" x14ac:dyDescent="0.2">
      <c r="A406" s="212"/>
      <c r="B406" s="226"/>
      <c r="C406" s="225"/>
      <c r="D406" s="419"/>
      <c r="E406" s="425"/>
      <c r="F406" s="224"/>
      <c r="G406" s="211"/>
      <c r="H406" s="390"/>
      <c r="I406" s="390"/>
      <c r="J406" s="390"/>
      <c r="K406" s="109"/>
      <c r="L406" s="390"/>
      <c r="M406" s="390"/>
      <c r="N406" s="390"/>
      <c r="O406" s="109"/>
      <c r="P406" s="390"/>
      <c r="Q406" s="390"/>
      <c r="R406" s="390"/>
      <c r="S406" s="399"/>
    </row>
    <row r="407" spans="1:19" ht="24.95" customHeight="1" x14ac:dyDescent="0.2">
      <c r="A407" s="212"/>
      <c r="B407" s="226"/>
      <c r="C407" s="225"/>
      <c r="D407" s="419"/>
      <c r="E407" s="426"/>
      <c r="F407" s="224"/>
      <c r="G407" s="211"/>
      <c r="H407" s="390"/>
      <c r="I407" s="390"/>
      <c r="J407" s="390"/>
      <c r="K407" s="109"/>
      <c r="L407" s="390"/>
      <c r="M407" s="390"/>
      <c r="N407" s="390"/>
      <c r="O407" s="109"/>
      <c r="P407" s="390"/>
      <c r="Q407" s="390"/>
      <c r="R407" s="390"/>
      <c r="S407" s="399"/>
    </row>
    <row r="408" spans="1:19" ht="24.95" customHeight="1" x14ac:dyDescent="0.2">
      <c r="A408" s="212"/>
      <c r="B408" s="226"/>
      <c r="C408" s="225"/>
      <c r="D408" s="419"/>
      <c r="E408" s="425"/>
      <c r="F408" s="224"/>
      <c r="G408" s="211"/>
      <c r="H408" s="390"/>
      <c r="I408" s="390"/>
      <c r="J408" s="390"/>
      <c r="K408" s="109"/>
      <c r="L408" s="390"/>
      <c r="M408" s="390"/>
      <c r="N408" s="390"/>
      <c r="O408" s="109"/>
      <c r="P408" s="390"/>
      <c r="Q408" s="390"/>
      <c r="R408" s="390"/>
      <c r="S408" s="399"/>
    </row>
    <row r="409" spans="1:19" ht="24.95" customHeight="1" x14ac:dyDescent="0.2">
      <c r="A409" s="212"/>
      <c r="B409" s="226"/>
      <c r="C409" s="225"/>
      <c r="D409" s="419"/>
      <c r="E409" s="425"/>
      <c r="F409" s="224"/>
      <c r="G409" s="211"/>
      <c r="H409" s="390"/>
      <c r="I409" s="390"/>
      <c r="J409" s="390"/>
      <c r="K409" s="109"/>
      <c r="L409" s="390"/>
      <c r="M409" s="390"/>
      <c r="N409" s="390"/>
      <c r="O409" s="109"/>
      <c r="P409" s="390"/>
      <c r="Q409" s="390"/>
      <c r="R409" s="390"/>
      <c r="S409" s="399"/>
    </row>
    <row r="410" spans="1:19" ht="24.95" customHeight="1" x14ac:dyDescent="0.2">
      <c r="A410" s="212"/>
      <c r="B410" s="226"/>
      <c r="C410" s="225"/>
      <c r="D410" s="419"/>
      <c r="E410" s="426"/>
      <c r="F410" s="224"/>
      <c r="G410" s="211"/>
      <c r="H410" s="390"/>
      <c r="I410" s="390"/>
      <c r="J410" s="390"/>
      <c r="K410" s="109"/>
      <c r="L410" s="390"/>
      <c r="M410" s="390"/>
      <c r="N410" s="390"/>
      <c r="O410" s="109"/>
      <c r="P410" s="390"/>
      <c r="Q410" s="390"/>
      <c r="R410" s="390"/>
      <c r="S410" s="399"/>
    </row>
    <row r="411" spans="1:19" ht="24.95" customHeight="1" x14ac:dyDescent="0.2">
      <c r="A411" s="212"/>
      <c r="B411" s="226"/>
      <c r="C411" s="225"/>
      <c r="D411" s="419"/>
      <c r="E411" s="426"/>
      <c r="F411" s="224"/>
      <c r="G411" s="211"/>
      <c r="H411" s="390"/>
      <c r="I411" s="390"/>
      <c r="J411" s="390"/>
      <c r="K411" s="109"/>
      <c r="L411" s="390"/>
      <c r="M411" s="390"/>
      <c r="N411" s="390"/>
      <c r="O411" s="109"/>
      <c r="P411" s="390"/>
      <c r="Q411" s="390"/>
      <c r="R411" s="390"/>
      <c r="S411" s="399"/>
    </row>
    <row r="412" spans="1:19" ht="24.95" customHeight="1" x14ac:dyDescent="0.2">
      <c r="A412" s="212"/>
      <c r="B412" s="226"/>
      <c r="C412" s="225"/>
      <c r="D412" s="419"/>
      <c r="E412" s="426"/>
      <c r="F412" s="224"/>
      <c r="G412" s="211"/>
      <c r="H412" s="390"/>
      <c r="I412" s="390"/>
      <c r="J412" s="390"/>
      <c r="K412" s="109"/>
      <c r="L412" s="390"/>
      <c r="M412" s="390"/>
      <c r="N412" s="390"/>
      <c r="O412" s="109"/>
      <c r="P412" s="390"/>
      <c r="Q412" s="390"/>
      <c r="R412" s="390"/>
      <c r="S412" s="399"/>
    </row>
    <row r="413" spans="1:19" ht="24.95" customHeight="1" x14ac:dyDescent="0.2">
      <c r="A413" s="212"/>
      <c r="B413" s="226"/>
      <c r="C413" s="225"/>
      <c r="D413" s="419"/>
      <c r="E413" s="426"/>
      <c r="F413" s="224"/>
      <c r="G413" s="211"/>
      <c r="H413" s="390"/>
      <c r="I413" s="390"/>
      <c r="J413" s="390"/>
      <c r="K413" s="109"/>
      <c r="L413" s="390"/>
      <c r="M413" s="390"/>
      <c r="N413" s="390"/>
      <c r="O413" s="109"/>
      <c r="P413" s="390"/>
      <c r="Q413" s="390"/>
      <c r="R413" s="390"/>
      <c r="S413" s="399"/>
    </row>
    <row r="414" spans="1:19" ht="24.95" customHeight="1" x14ac:dyDescent="0.2">
      <c r="A414" s="212"/>
      <c r="B414" s="226"/>
      <c r="C414" s="225"/>
      <c r="D414" s="419"/>
      <c r="E414" s="426"/>
      <c r="F414" s="224"/>
      <c r="G414" s="211"/>
      <c r="H414" s="390"/>
      <c r="I414" s="390"/>
      <c r="J414" s="390"/>
      <c r="K414" s="109"/>
      <c r="L414" s="390"/>
      <c r="M414" s="390"/>
      <c r="N414" s="390"/>
      <c r="O414" s="109"/>
      <c r="P414" s="390"/>
      <c r="Q414" s="390"/>
      <c r="R414" s="390"/>
      <c r="S414" s="399"/>
    </row>
    <row r="415" spans="1:19" ht="24.95" customHeight="1" x14ac:dyDescent="0.2">
      <c r="A415" s="212"/>
      <c r="B415" s="226"/>
      <c r="C415" s="225"/>
      <c r="D415" s="419"/>
      <c r="E415" s="426"/>
      <c r="F415" s="224"/>
      <c r="G415" s="211"/>
      <c r="H415" s="390"/>
      <c r="I415" s="390"/>
      <c r="J415" s="390"/>
      <c r="K415" s="109"/>
      <c r="L415" s="390"/>
      <c r="M415" s="390"/>
      <c r="N415" s="390"/>
      <c r="O415" s="109"/>
      <c r="P415" s="390"/>
      <c r="Q415" s="390"/>
      <c r="R415" s="390"/>
      <c r="S415" s="399"/>
    </row>
    <row r="416" spans="1:19" ht="24.95" customHeight="1" x14ac:dyDescent="0.2">
      <c r="A416" s="212"/>
      <c r="B416" s="226"/>
      <c r="C416" s="225"/>
      <c r="D416" s="419"/>
      <c r="E416" s="426"/>
      <c r="F416" s="224"/>
      <c r="G416" s="211"/>
      <c r="H416" s="390"/>
      <c r="I416" s="390"/>
      <c r="J416" s="390"/>
      <c r="K416" s="109"/>
      <c r="L416" s="390"/>
      <c r="M416" s="390"/>
      <c r="N416" s="390"/>
      <c r="O416" s="109"/>
      <c r="P416" s="390"/>
      <c r="Q416" s="390"/>
      <c r="R416" s="390"/>
      <c r="S416" s="399"/>
    </row>
    <row r="417" spans="1:19" ht="24.95" customHeight="1" x14ac:dyDescent="0.2">
      <c r="A417" s="212"/>
      <c r="B417" s="226"/>
      <c r="C417" s="225"/>
      <c r="D417" s="419"/>
      <c r="E417" s="426"/>
      <c r="F417" s="224"/>
      <c r="G417" s="211"/>
      <c r="H417" s="390"/>
      <c r="I417" s="390"/>
      <c r="J417" s="390"/>
      <c r="K417" s="109"/>
      <c r="L417" s="390"/>
      <c r="M417" s="390"/>
      <c r="N417" s="390"/>
      <c r="O417" s="109"/>
      <c r="P417" s="390"/>
      <c r="Q417" s="390"/>
      <c r="R417" s="390"/>
      <c r="S417" s="399"/>
    </row>
    <row r="418" spans="1:19" ht="24.95" customHeight="1" x14ac:dyDescent="0.2">
      <c r="A418" s="212"/>
      <c r="B418" s="226"/>
      <c r="C418" s="225"/>
      <c r="D418" s="419"/>
      <c r="E418" s="426"/>
      <c r="F418" s="224"/>
      <c r="G418" s="211"/>
      <c r="H418" s="390"/>
      <c r="I418" s="390"/>
      <c r="J418" s="390"/>
      <c r="K418" s="109"/>
      <c r="L418" s="390"/>
      <c r="M418" s="390"/>
      <c r="N418" s="390"/>
      <c r="O418" s="109"/>
      <c r="P418" s="390"/>
      <c r="Q418" s="390"/>
      <c r="R418" s="390"/>
      <c r="S418" s="399"/>
    </row>
    <row r="419" spans="1:19" ht="24.95" customHeight="1" x14ac:dyDescent="0.2">
      <c r="A419" s="212"/>
      <c r="B419" s="226"/>
      <c r="C419" s="225"/>
      <c r="D419" s="419"/>
      <c r="E419" s="426"/>
      <c r="F419" s="224"/>
      <c r="G419" s="211"/>
      <c r="H419" s="390"/>
      <c r="I419" s="390"/>
      <c r="J419" s="390"/>
      <c r="K419" s="109"/>
      <c r="L419" s="390"/>
      <c r="M419" s="390"/>
      <c r="N419" s="390"/>
      <c r="O419" s="109"/>
      <c r="P419" s="390"/>
      <c r="Q419" s="390"/>
      <c r="R419" s="390"/>
      <c r="S419" s="399"/>
    </row>
    <row r="420" spans="1:19" ht="24.95" customHeight="1" x14ac:dyDescent="0.2">
      <c r="A420" s="212"/>
      <c r="B420" s="226"/>
      <c r="C420" s="225"/>
      <c r="D420" s="419"/>
      <c r="E420" s="426"/>
      <c r="F420" s="224"/>
      <c r="G420" s="211"/>
      <c r="H420" s="390"/>
      <c r="I420" s="390"/>
      <c r="J420" s="390"/>
      <c r="K420" s="109"/>
      <c r="L420" s="390"/>
      <c r="M420" s="390"/>
      <c r="N420" s="390"/>
      <c r="O420" s="109"/>
      <c r="P420" s="390"/>
      <c r="Q420" s="390"/>
      <c r="R420" s="390"/>
      <c r="S420" s="399"/>
    </row>
    <row r="421" spans="1:19" ht="24.95" customHeight="1" x14ac:dyDescent="0.2">
      <c r="A421" s="212"/>
      <c r="B421" s="226"/>
      <c r="C421" s="225"/>
      <c r="D421" s="419"/>
      <c r="E421" s="426"/>
      <c r="F421" s="224"/>
      <c r="G421" s="211"/>
      <c r="H421" s="390"/>
      <c r="I421" s="390"/>
      <c r="J421" s="390"/>
      <c r="K421" s="109"/>
      <c r="L421" s="390"/>
      <c r="M421" s="390"/>
      <c r="N421" s="390"/>
      <c r="O421" s="109"/>
      <c r="P421" s="390"/>
      <c r="Q421" s="390"/>
      <c r="R421" s="390"/>
      <c r="S421" s="399"/>
    </row>
    <row r="422" spans="1:19" ht="24.95" customHeight="1" x14ac:dyDescent="0.2">
      <c r="A422" s="212"/>
      <c r="B422" s="226"/>
      <c r="C422" s="225"/>
      <c r="D422" s="419"/>
      <c r="E422" s="426"/>
      <c r="F422" s="224"/>
      <c r="G422" s="211"/>
      <c r="H422" s="390"/>
      <c r="I422" s="390"/>
      <c r="J422" s="390"/>
      <c r="K422" s="109"/>
      <c r="L422" s="390"/>
      <c r="M422" s="390"/>
      <c r="N422" s="390"/>
      <c r="O422" s="109"/>
      <c r="P422" s="390"/>
      <c r="Q422" s="390"/>
      <c r="R422" s="390"/>
      <c r="S422" s="399"/>
    </row>
    <row r="423" spans="1:19" ht="24.95" customHeight="1" x14ac:dyDescent="0.2">
      <c r="A423" s="212"/>
      <c r="B423" s="226"/>
      <c r="C423" s="225"/>
      <c r="D423" s="419"/>
      <c r="E423" s="426"/>
      <c r="F423" s="224"/>
      <c r="G423" s="211"/>
      <c r="H423" s="390"/>
      <c r="I423" s="390"/>
      <c r="J423" s="390"/>
      <c r="K423" s="109"/>
      <c r="L423" s="390"/>
      <c r="M423" s="390"/>
      <c r="N423" s="390"/>
      <c r="O423" s="109"/>
      <c r="P423" s="390"/>
      <c r="Q423" s="390"/>
      <c r="R423" s="390"/>
      <c r="S423" s="399"/>
    </row>
    <row r="424" spans="1:19" ht="24.95" customHeight="1" x14ac:dyDescent="0.2">
      <c r="A424" s="212"/>
      <c r="B424" s="226"/>
      <c r="C424" s="225"/>
      <c r="D424" s="419"/>
      <c r="E424" s="426"/>
      <c r="F424" s="224"/>
      <c r="G424" s="211"/>
      <c r="H424" s="390"/>
      <c r="I424" s="390"/>
      <c r="J424" s="390"/>
      <c r="K424" s="109"/>
      <c r="L424" s="390"/>
      <c r="M424" s="390"/>
      <c r="N424" s="390"/>
      <c r="O424" s="109"/>
      <c r="P424" s="390"/>
      <c r="Q424" s="390"/>
      <c r="R424" s="390"/>
      <c r="S424" s="399"/>
    </row>
    <row r="425" spans="1:19" ht="24.95" customHeight="1" x14ac:dyDescent="0.2">
      <c r="A425" s="212"/>
      <c r="B425" s="226"/>
      <c r="C425" s="225"/>
      <c r="D425" s="419"/>
      <c r="E425" s="426"/>
      <c r="F425" s="224"/>
      <c r="G425" s="211"/>
      <c r="H425" s="390"/>
      <c r="I425" s="390"/>
      <c r="J425" s="390"/>
      <c r="K425" s="109"/>
      <c r="L425" s="390"/>
      <c r="M425" s="390"/>
      <c r="N425" s="390"/>
      <c r="O425" s="109"/>
      <c r="P425" s="390"/>
      <c r="Q425" s="390"/>
      <c r="R425" s="390"/>
      <c r="S425" s="399"/>
    </row>
    <row r="426" spans="1:19" ht="24.95" customHeight="1" x14ac:dyDescent="0.2">
      <c r="A426" s="212"/>
      <c r="B426" s="226"/>
      <c r="C426" s="225"/>
      <c r="D426" s="419"/>
      <c r="E426" s="426"/>
      <c r="F426" s="224"/>
      <c r="G426" s="211"/>
      <c r="H426" s="390"/>
      <c r="I426" s="390"/>
      <c r="J426" s="390"/>
      <c r="K426" s="109"/>
      <c r="L426" s="390"/>
      <c r="M426" s="390"/>
      <c r="N426" s="390"/>
      <c r="O426" s="109"/>
      <c r="P426" s="390"/>
      <c r="Q426" s="390"/>
      <c r="R426" s="390"/>
      <c r="S426" s="399"/>
    </row>
    <row r="427" spans="1:19" ht="24.95" customHeight="1" x14ac:dyDescent="0.2">
      <c r="A427" s="212"/>
      <c r="B427" s="226"/>
      <c r="C427" s="225"/>
      <c r="D427" s="419"/>
      <c r="E427" s="426"/>
      <c r="F427" s="224"/>
      <c r="G427" s="211"/>
      <c r="H427" s="390"/>
      <c r="I427" s="390"/>
      <c r="J427" s="390"/>
      <c r="K427" s="109"/>
      <c r="L427" s="390"/>
      <c r="M427" s="390"/>
      <c r="N427" s="390"/>
      <c r="O427" s="109"/>
      <c r="P427" s="390"/>
      <c r="Q427" s="390"/>
      <c r="R427" s="390"/>
      <c r="S427" s="399"/>
    </row>
    <row r="428" spans="1:19" ht="24.95" customHeight="1" x14ac:dyDescent="0.2">
      <c r="A428" s="212"/>
      <c r="B428" s="226"/>
      <c r="C428" s="225"/>
      <c r="D428" s="419"/>
      <c r="E428" s="426"/>
      <c r="F428" s="224"/>
      <c r="G428" s="211"/>
      <c r="H428" s="390"/>
      <c r="I428" s="390"/>
      <c r="J428" s="390"/>
      <c r="K428" s="109"/>
      <c r="L428" s="390"/>
      <c r="M428" s="390"/>
      <c r="N428" s="390"/>
      <c r="O428" s="109"/>
      <c r="P428" s="390"/>
      <c r="Q428" s="390"/>
      <c r="R428" s="390"/>
      <c r="S428" s="399"/>
    </row>
    <row r="429" spans="1:19" ht="24.95" customHeight="1" x14ac:dyDescent="0.2">
      <c r="A429" s="212"/>
      <c r="B429" s="226"/>
      <c r="C429" s="225"/>
      <c r="D429" s="419"/>
      <c r="E429" s="426"/>
      <c r="F429" s="224"/>
      <c r="G429" s="211"/>
      <c r="H429" s="390"/>
      <c r="I429" s="390"/>
      <c r="J429" s="390"/>
      <c r="K429" s="109"/>
      <c r="L429" s="390"/>
      <c r="M429" s="390"/>
      <c r="N429" s="390"/>
      <c r="O429" s="109"/>
      <c r="P429" s="390"/>
      <c r="Q429" s="390"/>
      <c r="R429" s="390"/>
      <c r="S429" s="399"/>
    </row>
    <row r="430" spans="1:19" ht="24.95" customHeight="1" x14ac:dyDescent="0.2">
      <c r="A430" s="212"/>
      <c r="B430" s="226"/>
      <c r="C430" s="225"/>
      <c r="D430" s="419"/>
      <c r="E430" s="426"/>
      <c r="F430" s="224"/>
      <c r="G430" s="211"/>
      <c r="H430" s="390"/>
      <c r="I430" s="390"/>
      <c r="J430" s="390"/>
      <c r="K430" s="109"/>
      <c r="L430" s="390"/>
      <c r="M430" s="390"/>
      <c r="N430" s="390"/>
      <c r="O430" s="109"/>
      <c r="P430" s="390"/>
      <c r="Q430" s="390"/>
      <c r="R430" s="390"/>
      <c r="S430" s="399"/>
    </row>
    <row r="431" spans="1:19" ht="24.95" customHeight="1" x14ac:dyDescent="0.2">
      <c r="A431" s="212"/>
      <c r="B431" s="226"/>
      <c r="C431" s="225"/>
      <c r="D431" s="419"/>
      <c r="E431" s="426"/>
      <c r="F431" s="224"/>
      <c r="G431" s="211"/>
      <c r="H431" s="390"/>
      <c r="I431" s="390"/>
      <c r="J431" s="390"/>
      <c r="K431" s="109"/>
      <c r="L431" s="390"/>
      <c r="M431" s="390"/>
      <c r="N431" s="390"/>
      <c r="O431" s="109"/>
      <c r="P431" s="390"/>
      <c r="Q431" s="390"/>
      <c r="R431" s="390"/>
      <c r="S431" s="399"/>
    </row>
    <row r="432" spans="1:19" ht="24.95" customHeight="1" x14ac:dyDescent="0.2">
      <c r="A432" s="212"/>
      <c r="B432" s="226"/>
      <c r="C432" s="225"/>
      <c r="D432" s="419"/>
      <c r="E432" s="426"/>
      <c r="F432" s="224"/>
      <c r="G432" s="211"/>
      <c r="H432" s="390"/>
      <c r="I432" s="390"/>
      <c r="J432" s="390"/>
      <c r="K432" s="109"/>
      <c r="L432" s="390"/>
      <c r="M432" s="390"/>
      <c r="N432" s="390"/>
      <c r="O432" s="109"/>
      <c r="P432" s="390"/>
      <c r="Q432" s="390"/>
      <c r="R432" s="390"/>
      <c r="S432" s="399"/>
    </row>
    <row r="433" spans="1:19" ht="24.95" customHeight="1" x14ac:dyDescent="0.2">
      <c r="A433" s="212"/>
      <c r="B433" s="226"/>
      <c r="C433" s="225"/>
      <c r="D433" s="419"/>
      <c r="E433" s="426"/>
      <c r="F433" s="224"/>
      <c r="G433" s="211"/>
      <c r="H433" s="390"/>
      <c r="I433" s="390"/>
      <c r="J433" s="390"/>
      <c r="K433" s="109"/>
      <c r="L433" s="390"/>
      <c r="M433" s="390"/>
      <c r="N433" s="390"/>
      <c r="O433" s="109"/>
      <c r="P433" s="390"/>
      <c r="Q433" s="390"/>
      <c r="R433" s="390"/>
      <c r="S433" s="399"/>
    </row>
    <row r="434" spans="1:19" ht="24.95" customHeight="1" x14ac:dyDescent="0.2">
      <c r="A434" s="212"/>
      <c r="B434" s="226"/>
      <c r="C434" s="225"/>
      <c r="D434" s="419"/>
      <c r="E434" s="426"/>
      <c r="F434" s="224"/>
      <c r="G434" s="211"/>
      <c r="H434" s="390"/>
      <c r="I434" s="390"/>
      <c r="J434" s="390"/>
      <c r="K434" s="109"/>
      <c r="L434" s="390"/>
      <c r="M434" s="390"/>
      <c r="N434" s="390"/>
      <c r="O434" s="109"/>
      <c r="P434" s="390"/>
      <c r="Q434" s="390"/>
      <c r="R434" s="390"/>
      <c r="S434" s="399"/>
    </row>
    <row r="435" spans="1:19" ht="24.95" customHeight="1" x14ac:dyDescent="0.2">
      <c r="A435" s="212"/>
      <c r="B435" s="226"/>
      <c r="C435" s="225"/>
      <c r="D435" s="419"/>
      <c r="E435" s="426"/>
      <c r="F435" s="224"/>
      <c r="G435" s="211"/>
      <c r="H435" s="390"/>
      <c r="I435" s="390"/>
      <c r="J435" s="390"/>
      <c r="K435" s="109"/>
      <c r="L435" s="390"/>
      <c r="M435" s="390"/>
      <c r="N435" s="390"/>
      <c r="O435" s="109"/>
      <c r="P435" s="390"/>
      <c r="Q435" s="390"/>
      <c r="R435" s="390"/>
      <c r="S435" s="399"/>
    </row>
    <row r="436" spans="1:19" ht="24.95" customHeight="1" x14ac:dyDescent="0.2">
      <c r="A436" s="212"/>
      <c r="B436" s="226"/>
      <c r="C436" s="225"/>
      <c r="D436" s="419"/>
      <c r="E436" s="426"/>
      <c r="F436" s="224"/>
      <c r="G436" s="211"/>
      <c r="H436" s="390"/>
      <c r="I436" s="390"/>
      <c r="J436" s="390"/>
      <c r="K436" s="109"/>
      <c r="L436" s="390"/>
      <c r="M436" s="390"/>
      <c r="N436" s="390"/>
      <c r="O436" s="109"/>
      <c r="P436" s="390"/>
      <c r="Q436" s="390"/>
      <c r="R436" s="390"/>
      <c r="S436" s="399"/>
    </row>
    <row r="437" spans="1:19" ht="24.95" customHeight="1" x14ac:dyDescent="0.2">
      <c r="A437" s="212"/>
      <c r="B437" s="226"/>
      <c r="C437" s="225"/>
      <c r="D437" s="419"/>
      <c r="E437" s="426"/>
      <c r="F437" s="224"/>
      <c r="G437" s="211"/>
      <c r="H437" s="390"/>
      <c r="I437" s="390"/>
      <c r="J437" s="390"/>
      <c r="K437" s="109"/>
      <c r="L437" s="390"/>
      <c r="M437" s="390"/>
      <c r="N437" s="390"/>
      <c r="O437" s="109"/>
      <c r="P437" s="390"/>
      <c r="Q437" s="390"/>
      <c r="R437" s="390"/>
      <c r="S437" s="399"/>
    </row>
    <row r="438" spans="1:19" ht="24.95" customHeight="1" x14ac:dyDescent="0.2">
      <c r="A438" s="212"/>
      <c r="B438" s="226"/>
      <c r="C438" s="225"/>
      <c r="D438" s="419"/>
      <c r="E438" s="426"/>
      <c r="F438" s="224"/>
      <c r="G438" s="211"/>
      <c r="H438" s="390"/>
      <c r="I438" s="390"/>
      <c r="J438" s="390"/>
      <c r="K438" s="109"/>
      <c r="L438" s="390"/>
      <c r="M438" s="390"/>
      <c r="N438" s="390"/>
      <c r="O438" s="109"/>
      <c r="P438" s="390"/>
      <c r="Q438" s="390"/>
      <c r="R438" s="390"/>
      <c r="S438" s="399"/>
    </row>
    <row r="439" spans="1:19" ht="24.95" customHeight="1" x14ac:dyDescent="0.2">
      <c r="A439" s="212"/>
      <c r="B439" s="226"/>
      <c r="C439" s="225"/>
      <c r="D439" s="419"/>
      <c r="E439" s="426"/>
      <c r="F439" s="224"/>
      <c r="G439" s="211"/>
      <c r="H439" s="390"/>
      <c r="I439" s="390"/>
      <c r="J439" s="390"/>
      <c r="K439" s="109"/>
      <c r="L439" s="390"/>
      <c r="M439" s="390"/>
      <c r="N439" s="390"/>
      <c r="O439" s="109"/>
      <c r="P439" s="390"/>
      <c r="Q439" s="390"/>
      <c r="R439" s="390"/>
      <c r="S439" s="399"/>
    </row>
    <row r="440" spans="1:19" ht="24.95" customHeight="1" x14ac:dyDescent="0.2">
      <c r="A440" s="212"/>
      <c r="B440" s="226"/>
      <c r="C440" s="225"/>
      <c r="D440" s="419"/>
      <c r="E440" s="426"/>
      <c r="F440" s="224"/>
      <c r="G440" s="211"/>
      <c r="H440" s="390"/>
      <c r="I440" s="390"/>
      <c r="J440" s="390"/>
      <c r="K440" s="109"/>
      <c r="L440" s="390"/>
      <c r="M440" s="390"/>
      <c r="N440" s="390"/>
      <c r="O440" s="109"/>
      <c r="P440" s="390"/>
      <c r="Q440" s="390"/>
      <c r="R440" s="390"/>
      <c r="S440" s="399"/>
    </row>
    <row r="441" spans="1:19" ht="24.95" customHeight="1" x14ac:dyDescent="0.2">
      <c r="A441" s="212"/>
      <c r="B441" s="226"/>
      <c r="C441" s="225"/>
      <c r="D441" s="419"/>
      <c r="E441" s="426"/>
      <c r="F441" s="224"/>
      <c r="G441" s="211"/>
      <c r="H441" s="390"/>
      <c r="I441" s="390"/>
      <c r="J441" s="390"/>
      <c r="K441" s="109"/>
      <c r="L441" s="390"/>
      <c r="M441" s="390"/>
      <c r="N441" s="390"/>
      <c r="O441" s="109"/>
      <c r="P441" s="390"/>
      <c r="Q441" s="390"/>
      <c r="R441" s="390"/>
      <c r="S441" s="399"/>
    </row>
    <row r="442" spans="1:19" ht="24.95" customHeight="1" x14ac:dyDescent="0.2">
      <c r="A442" s="212"/>
      <c r="B442" s="226"/>
      <c r="C442" s="225"/>
      <c r="D442" s="419"/>
      <c r="E442" s="426"/>
      <c r="F442" s="224"/>
      <c r="G442" s="211"/>
      <c r="H442" s="390"/>
      <c r="I442" s="390"/>
      <c r="J442" s="390"/>
      <c r="K442" s="109"/>
      <c r="L442" s="390"/>
      <c r="M442" s="390"/>
      <c r="N442" s="390"/>
      <c r="O442" s="109"/>
      <c r="P442" s="390"/>
      <c r="Q442" s="390"/>
      <c r="R442" s="390"/>
      <c r="S442" s="399"/>
    </row>
    <row r="443" spans="1:19" ht="24.95" customHeight="1" x14ac:dyDescent="0.2">
      <c r="A443" s="212"/>
      <c r="B443" s="226"/>
      <c r="C443" s="225"/>
      <c r="D443" s="419"/>
      <c r="E443" s="426"/>
      <c r="F443" s="224"/>
      <c r="G443" s="211"/>
      <c r="H443" s="390"/>
      <c r="I443" s="390"/>
      <c r="J443" s="390"/>
      <c r="K443" s="109"/>
      <c r="L443" s="390"/>
      <c r="M443" s="390"/>
      <c r="N443" s="390"/>
      <c r="O443" s="109"/>
      <c r="P443" s="390"/>
      <c r="Q443" s="390"/>
      <c r="R443" s="390"/>
      <c r="S443" s="399"/>
    </row>
    <row r="444" spans="1:19" ht="24.95" customHeight="1" x14ac:dyDescent="0.2">
      <c r="A444" s="212"/>
      <c r="B444" s="226"/>
      <c r="C444" s="225"/>
      <c r="D444" s="419"/>
      <c r="E444" s="426"/>
      <c r="F444" s="224"/>
      <c r="G444" s="211"/>
      <c r="H444" s="390"/>
      <c r="I444" s="390"/>
      <c r="J444" s="390"/>
      <c r="K444" s="109"/>
      <c r="L444" s="390"/>
      <c r="M444" s="390"/>
      <c r="N444" s="390"/>
      <c r="O444" s="109"/>
      <c r="P444" s="390"/>
      <c r="Q444" s="390"/>
      <c r="R444" s="390"/>
      <c r="S444" s="399"/>
    </row>
    <row r="445" spans="1:19" ht="24.95" customHeight="1" x14ac:dyDescent="0.2">
      <c r="A445" s="212"/>
      <c r="B445" s="226"/>
      <c r="C445" s="225"/>
      <c r="D445" s="419"/>
      <c r="E445" s="426"/>
      <c r="F445" s="224"/>
      <c r="G445" s="211"/>
      <c r="H445" s="390"/>
      <c r="I445" s="390"/>
      <c r="J445" s="390"/>
      <c r="K445" s="109"/>
      <c r="L445" s="390"/>
      <c r="M445" s="390"/>
      <c r="N445" s="390"/>
      <c r="O445" s="109"/>
      <c r="P445" s="390"/>
      <c r="Q445" s="390"/>
      <c r="R445" s="390"/>
      <c r="S445" s="399"/>
    </row>
    <row r="446" spans="1:19" ht="24.95" customHeight="1" x14ac:dyDescent="0.2">
      <c r="A446" s="212"/>
      <c r="B446" s="226"/>
      <c r="C446" s="225"/>
      <c r="D446" s="419"/>
      <c r="E446" s="426"/>
      <c r="F446" s="224"/>
      <c r="G446" s="211"/>
      <c r="H446" s="390"/>
      <c r="I446" s="390"/>
      <c r="J446" s="390"/>
      <c r="K446" s="109"/>
      <c r="L446" s="390"/>
      <c r="M446" s="390"/>
      <c r="N446" s="390"/>
      <c r="O446" s="109"/>
      <c r="P446" s="390"/>
      <c r="Q446" s="390"/>
      <c r="R446" s="390"/>
      <c r="S446" s="399"/>
    </row>
    <row r="447" spans="1:19" ht="24.95" customHeight="1" x14ac:dyDescent="0.2">
      <c r="A447" s="212"/>
      <c r="B447" s="226"/>
      <c r="C447" s="225"/>
      <c r="D447" s="419"/>
      <c r="E447" s="426"/>
      <c r="F447" s="224"/>
      <c r="G447" s="211"/>
      <c r="H447" s="390"/>
      <c r="I447" s="390"/>
      <c r="J447" s="390"/>
      <c r="K447" s="109"/>
      <c r="L447" s="390"/>
      <c r="M447" s="390"/>
      <c r="N447" s="390"/>
      <c r="O447" s="109"/>
      <c r="P447" s="390"/>
      <c r="Q447" s="390"/>
      <c r="R447" s="390"/>
      <c r="S447" s="399"/>
    </row>
    <row r="448" spans="1:19" ht="24.95" customHeight="1" x14ac:dyDescent="0.2">
      <c r="A448" s="212"/>
      <c r="B448" s="226"/>
      <c r="C448" s="225"/>
      <c r="D448" s="419"/>
      <c r="E448" s="426"/>
      <c r="F448" s="224"/>
      <c r="G448" s="211"/>
      <c r="H448" s="390"/>
      <c r="I448" s="390"/>
      <c r="J448" s="390"/>
      <c r="K448" s="109"/>
      <c r="L448" s="390"/>
      <c r="M448" s="390"/>
      <c r="N448" s="390"/>
      <c r="O448" s="109"/>
      <c r="P448" s="390"/>
      <c r="Q448" s="390"/>
      <c r="R448" s="390"/>
      <c r="S448" s="399"/>
    </row>
    <row r="449" spans="1:19" ht="24.95" customHeight="1" x14ac:dyDescent="0.2">
      <c r="A449" s="212"/>
      <c r="B449" s="226"/>
      <c r="C449" s="225"/>
      <c r="D449" s="419"/>
      <c r="E449" s="426"/>
      <c r="F449" s="224"/>
      <c r="G449" s="211"/>
      <c r="H449" s="390"/>
      <c r="I449" s="390"/>
      <c r="J449" s="390"/>
      <c r="K449" s="109"/>
      <c r="L449" s="390"/>
      <c r="M449" s="390"/>
      <c r="N449" s="390"/>
      <c r="O449" s="109"/>
      <c r="P449" s="390"/>
      <c r="Q449" s="390"/>
      <c r="R449" s="390"/>
      <c r="S449" s="399"/>
    </row>
    <row r="450" spans="1:19" ht="24.95" customHeight="1" x14ac:dyDescent="0.2">
      <c r="A450" s="212"/>
      <c r="B450" s="226"/>
      <c r="C450" s="225"/>
      <c r="D450" s="419"/>
      <c r="E450" s="426"/>
      <c r="F450" s="224"/>
      <c r="G450" s="211"/>
      <c r="H450" s="390"/>
      <c r="I450" s="390"/>
      <c r="J450" s="390"/>
      <c r="K450" s="109"/>
      <c r="L450" s="390"/>
      <c r="M450" s="390"/>
      <c r="N450" s="390"/>
      <c r="O450" s="109"/>
      <c r="P450" s="390"/>
      <c r="Q450" s="390"/>
      <c r="R450" s="390"/>
      <c r="S450" s="399"/>
    </row>
    <row r="451" spans="1:19" ht="24.95" customHeight="1" x14ac:dyDescent="0.2">
      <c r="A451" s="212"/>
      <c r="B451" s="226"/>
      <c r="C451" s="225"/>
      <c r="D451" s="419"/>
      <c r="E451" s="426"/>
      <c r="F451" s="224"/>
      <c r="G451" s="211"/>
      <c r="H451" s="390"/>
      <c r="I451" s="390"/>
      <c r="J451" s="390"/>
      <c r="K451" s="109"/>
      <c r="L451" s="390"/>
      <c r="M451" s="390"/>
      <c r="N451" s="390"/>
      <c r="O451" s="109"/>
      <c r="P451" s="390"/>
      <c r="Q451" s="390"/>
      <c r="R451" s="390"/>
      <c r="S451" s="399"/>
    </row>
    <row r="452" spans="1:19" ht="24.95" customHeight="1" x14ac:dyDescent="0.2">
      <c r="A452" s="212"/>
      <c r="B452" s="226"/>
      <c r="C452" s="225"/>
      <c r="D452" s="419"/>
      <c r="E452" s="426"/>
      <c r="F452" s="224"/>
      <c r="G452" s="211"/>
      <c r="H452" s="390"/>
      <c r="I452" s="390"/>
      <c r="J452" s="390"/>
      <c r="K452" s="109"/>
      <c r="L452" s="390"/>
      <c r="M452" s="390"/>
      <c r="N452" s="390"/>
      <c r="O452" s="109"/>
      <c r="P452" s="390"/>
      <c r="Q452" s="390"/>
      <c r="R452" s="390"/>
      <c r="S452" s="399"/>
    </row>
    <row r="453" spans="1:19" ht="24.95" customHeight="1" x14ac:dyDescent="0.2">
      <c r="A453" s="212"/>
      <c r="B453" s="226"/>
      <c r="C453" s="225"/>
      <c r="D453" s="419"/>
      <c r="E453" s="426"/>
      <c r="F453" s="224"/>
      <c r="G453" s="211"/>
      <c r="H453" s="390"/>
      <c r="I453" s="390"/>
      <c r="J453" s="390"/>
      <c r="K453" s="109"/>
      <c r="L453" s="390"/>
      <c r="M453" s="390"/>
      <c r="N453" s="390"/>
      <c r="O453" s="109"/>
      <c r="P453" s="390"/>
      <c r="Q453" s="390"/>
      <c r="R453" s="390"/>
      <c r="S453" s="399"/>
    </row>
    <row r="454" spans="1:19" ht="24.95" customHeight="1" x14ac:dyDescent="0.2">
      <c r="A454" s="212"/>
      <c r="B454" s="226"/>
      <c r="C454" s="225"/>
      <c r="D454" s="419"/>
      <c r="E454" s="426"/>
      <c r="F454" s="224"/>
      <c r="G454" s="211"/>
      <c r="H454" s="390"/>
      <c r="I454" s="390"/>
      <c r="J454" s="390"/>
      <c r="K454" s="109"/>
      <c r="L454" s="390"/>
      <c r="M454" s="390"/>
      <c r="N454" s="390"/>
      <c r="O454" s="109"/>
      <c r="P454" s="390"/>
      <c r="Q454" s="390"/>
      <c r="R454" s="390"/>
      <c r="S454" s="399"/>
    </row>
    <row r="455" spans="1:19" ht="24.95" customHeight="1" x14ac:dyDescent="0.2">
      <c r="A455" s="212"/>
      <c r="B455" s="226"/>
      <c r="C455" s="225"/>
      <c r="D455" s="419"/>
      <c r="E455" s="426"/>
      <c r="F455" s="224"/>
      <c r="G455" s="211"/>
      <c r="H455" s="390"/>
      <c r="I455" s="390"/>
      <c r="J455" s="390"/>
      <c r="K455" s="109"/>
      <c r="L455" s="390"/>
      <c r="M455" s="390"/>
      <c r="N455" s="390"/>
      <c r="O455" s="109"/>
      <c r="P455" s="390"/>
      <c r="Q455" s="390"/>
      <c r="R455" s="390"/>
      <c r="S455" s="399"/>
    </row>
    <row r="456" spans="1:19" ht="24.95" customHeight="1" x14ac:dyDescent="0.2">
      <c r="A456" s="212"/>
      <c r="B456" s="226"/>
      <c r="C456" s="225"/>
      <c r="D456" s="419"/>
      <c r="E456" s="426"/>
      <c r="F456" s="224"/>
      <c r="G456" s="211"/>
      <c r="H456" s="390"/>
      <c r="I456" s="390"/>
      <c r="J456" s="390"/>
      <c r="K456" s="109"/>
      <c r="L456" s="390"/>
      <c r="M456" s="390"/>
      <c r="N456" s="390"/>
      <c r="O456" s="109"/>
      <c r="P456" s="390"/>
      <c r="Q456" s="390"/>
      <c r="R456" s="390"/>
      <c r="S456" s="399"/>
    </row>
    <row r="457" spans="1:19" ht="24.95" customHeight="1" x14ac:dyDescent="0.2">
      <c r="A457" s="212"/>
      <c r="B457" s="226"/>
      <c r="C457" s="225"/>
      <c r="D457" s="419"/>
      <c r="E457" s="426"/>
      <c r="F457" s="224"/>
      <c r="G457" s="211"/>
      <c r="H457" s="390"/>
      <c r="I457" s="390"/>
      <c r="J457" s="390"/>
      <c r="K457" s="109"/>
      <c r="L457" s="390"/>
      <c r="M457" s="390"/>
      <c r="N457" s="390"/>
      <c r="O457" s="109"/>
      <c r="P457" s="390"/>
      <c r="Q457" s="390"/>
      <c r="R457" s="390"/>
      <c r="S457" s="399"/>
    </row>
    <row r="458" spans="1:19" ht="24.95" customHeight="1" x14ac:dyDescent="0.2">
      <c r="A458" s="212"/>
      <c r="B458" s="226"/>
      <c r="C458" s="225"/>
      <c r="D458" s="419"/>
      <c r="E458" s="426"/>
      <c r="F458" s="224"/>
      <c r="G458" s="211"/>
      <c r="H458" s="390"/>
      <c r="I458" s="390"/>
      <c r="J458" s="390"/>
      <c r="K458" s="109"/>
      <c r="L458" s="390"/>
      <c r="M458" s="390"/>
      <c r="N458" s="390"/>
      <c r="O458" s="109"/>
      <c r="P458" s="390"/>
      <c r="Q458" s="390"/>
      <c r="R458" s="390"/>
      <c r="S458" s="399"/>
    </row>
    <row r="459" spans="1:19" ht="24.95" customHeight="1" x14ac:dyDescent="0.2">
      <c r="A459" s="212"/>
      <c r="B459" s="226"/>
      <c r="C459" s="225"/>
      <c r="D459" s="419"/>
      <c r="E459" s="426"/>
      <c r="F459" s="224"/>
      <c r="G459" s="211"/>
      <c r="H459" s="390"/>
      <c r="I459" s="390"/>
      <c r="J459" s="390"/>
      <c r="K459" s="109"/>
      <c r="L459" s="390"/>
      <c r="M459" s="390"/>
      <c r="N459" s="390"/>
      <c r="O459" s="109"/>
      <c r="P459" s="390"/>
      <c r="Q459" s="390"/>
      <c r="R459" s="390"/>
      <c r="S459" s="399"/>
    </row>
    <row r="460" spans="1:19" ht="24.95" customHeight="1" x14ac:dyDescent="0.2">
      <c r="A460" s="212"/>
      <c r="B460" s="226"/>
      <c r="C460" s="225"/>
      <c r="D460" s="419"/>
      <c r="E460" s="426"/>
      <c r="F460" s="224"/>
      <c r="G460" s="211"/>
      <c r="H460" s="390"/>
      <c r="I460" s="390"/>
      <c r="J460" s="390"/>
      <c r="K460" s="109"/>
      <c r="L460" s="390"/>
      <c r="M460" s="390"/>
      <c r="N460" s="390"/>
      <c r="O460" s="109"/>
      <c r="P460" s="390"/>
      <c r="Q460" s="390"/>
      <c r="R460" s="390"/>
      <c r="S460" s="399"/>
    </row>
    <row r="461" spans="1:19" ht="24.95" customHeight="1" x14ac:dyDescent="0.2">
      <c r="A461" s="212"/>
      <c r="B461" s="226"/>
      <c r="C461" s="225"/>
      <c r="D461" s="419"/>
      <c r="E461" s="426"/>
      <c r="F461" s="224"/>
      <c r="G461" s="211"/>
      <c r="H461" s="390"/>
      <c r="I461" s="390"/>
      <c r="J461" s="390"/>
      <c r="K461" s="109"/>
      <c r="L461" s="390"/>
      <c r="M461" s="390"/>
      <c r="N461" s="390"/>
      <c r="O461" s="109"/>
      <c r="P461" s="390"/>
      <c r="Q461" s="390"/>
      <c r="R461" s="390"/>
      <c r="S461" s="399"/>
    </row>
    <row r="462" spans="1:19" ht="24.95" customHeight="1" x14ac:dyDescent="0.2">
      <c r="A462" s="212"/>
      <c r="B462" s="226"/>
      <c r="C462" s="225"/>
      <c r="D462" s="419"/>
      <c r="E462" s="426"/>
      <c r="F462" s="224"/>
      <c r="G462" s="211"/>
      <c r="H462" s="390"/>
      <c r="I462" s="390"/>
      <c r="J462" s="390"/>
      <c r="K462" s="109"/>
      <c r="L462" s="390"/>
      <c r="M462" s="390"/>
      <c r="N462" s="390"/>
      <c r="O462" s="109"/>
      <c r="P462" s="390"/>
      <c r="Q462" s="390"/>
      <c r="R462" s="390"/>
      <c r="S462" s="399"/>
    </row>
    <row r="463" spans="1:19" ht="24.95" customHeight="1" x14ac:dyDescent="0.2">
      <c r="A463" s="212"/>
      <c r="B463" s="226"/>
      <c r="C463" s="225"/>
      <c r="D463" s="419"/>
      <c r="E463" s="426"/>
      <c r="F463" s="224"/>
      <c r="G463" s="211"/>
      <c r="H463" s="390"/>
      <c r="I463" s="390"/>
      <c r="J463" s="390"/>
      <c r="K463" s="109"/>
      <c r="L463" s="390"/>
      <c r="M463" s="390"/>
      <c r="N463" s="390"/>
      <c r="O463" s="109"/>
      <c r="P463" s="390"/>
      <c r="Q463" s="390"/>
      <c r="R463" s="390"/>
      <c r="S463" s="399"/>
    </row>
    <row r="464" spans="1:19" ht="24.95" customHeight="1" x14ac:dyDescent="0.2">
      <c r="A464" s="212"/>
      <c r="B464" s="226"/>
      <c r="C464" s="225"/>
      <c r="D464" s="419"/>
      <c r="E464" s="426"/>
      <c r="F464" s="224"/>
      <c r="G464" s="211"/>
      <c r="H464" s="390"/>
      <c r="I464" s="390"/>
      <c r="J464" s="390"/>
      <c r="K464" s="109"/>
      <c r="L464" s="390"/>
      <c r="M464" s="390"/>
      <c r="N464" s="390"/>
      <c r="O464" s="109"/>
      <c r="P464" s="390"/>
      <c r="Q464" s="390"/>
      <c r="R464" s="390"/>
      <c r="S464" s="399"/>
    </row>
    <row r="465" spans="1:19" ht="24.95" customHeight="1" x14ac:dyDescent="0.2">
      <c r="A465" s="212"/>
      <c r="B465" s="226"/>
      <c r="C465" s="225"/>
      <c r="D465" s="419"/>
      <c r="E465" s="426"/>
      <c r="F465" s="224"/>
      <c r="G465" s="211"/>
      <c r="H465" s="390"/>
      <c r="I465" s="390"/>
      <c r="J465" s="390"/>
      <c r="K465" s="109"/>
      <c r="L465" s="390"/>
      <c r="M465" s="390"/>
      <c r="N465" s="390"/>
      <c r="O465" s="109"/>
      <c r="P465" s="390"/>
      <c r="Q465" s="390"/>
      <c r="R465" s="390"/>
      <c r="S465" s="399"/>
    </row>
    <row r="466" spans="1:19" ht="24.95" customHeight="1" x14ac:dyDescent="0.2">
      <c r="A466" s="212"/>
      <c r="B466" s="226"/>
      <c r="C466" s="225"/>
      <c r="D466" s="419"/>
      <c r="E466" s="426"/>
      <c r="F466" s="224"/>
      <c r="G466" s="211"/>
      <c r="H466" s="390"/>
      <c r="I466" s="390"/>
      <c r="J466" s="390"/>
      <c r="K466" s="109"/>
      <c r="L466" s="390"/>
      <c r="M466" s="390"/>
      <c r="N466" s="390"/>
      <c r="O466" s="109"/>
      <c r="P466" s="390"/>
      <c r="Q466" s="390"/>
      <c r="R466" s="390"/>
      <c r="S466" s="399"/>
    </row>
    <row r="467" spans="1:19" ht="24.95" customHeight="1" x14ac:dyDescent="0.2">
      <c r="A467" s="212"/>
      <c r="B467" s="226"/>
      <c r="C467" s="225"/>
      <c r="D467" s="419"/>
      <c r="E467" s="426"/>
      <c r="F467" s="224"/>
      <c r="G467" s="211"/>
      <c r="H467" s="390"/>
      <c r="I467" s="390"/>
      <c r="J467" s="390"/>
      <c r="K467" s="109"/>
      <c r="L467" s="390"/>
      <c r="M467" s="390"/>
      <c r="N467" s="390"/>
      <c r="O467" s="109"/>
      <c r="P467" s="390"/>
      <c r="Q467" s="390"/>
      <c r="R467" s="390"/>
      <c r="S467" s="399"/>
    </row>
    <row r="468" spans="1:19" ht="24.95" customHeight="1" x14ac:dyDescent="0.2">
      <c r="A468" s="212"/>
      <c r="B468" s="226"/>
      <c r="C468" s="225"/>
      <c r="D468" s="419"/>
      <c r="E468" s="426"/>
      <c r="F468" s="224"/>
      <c r="G468" s="211"/>
      <c r="H468" s="390"/>
      <c r="I468" s="390"/>
      <c r="J468" s="390"/>
      <c r="K468" s="109"/>
      <c r="L468" s="390"/>
      <c r="M468" s="390"/>
      <c r="N468" s="390"/>
      <c r="O468" s="109"/>
      <c r="P468" s="390"/>
      <c r="Q468" s="390"/>
      <c r="R468" s="390"/>
      <c r="S468" s="399"/>
    </row>
    <row r="469" spans="1:19" ht="24.95" customHeight="1" x14ac:dyDescent="0.2">
      <c r="A469" s="212"/>
      <c r="B469" s="226"/>
      <c r="C469" s="225"/>
      <c r="D469" s="419"/>
      <c r="E469" s="426"/>
      <c r="F469" s="224"/>
      <c r="G469" s="211"/>
      <c r="H469" s="390"/>
      <c r="I469" s="390"/>
      <c r="J469" s="390"/>
      <c r="K469" s="109"/>
      <c r="L469" s="390"/>
      <c r="M469" s="390"/>
      <c r="N469" s="390"/>
      <c r="O469" s="109"/>
      <c r="P469" s="390"/>
      <c r="Q469" s="390"/>
      <c r="R469" s="390"/>
      <c r="S469" s="399"/>
    </row>
    <row r="470" spans="1:19" ht="24.95" customHeight="1" x14ac:dyDescent="0.2">
      <c r="A470" s="212"/>
      <c r="B470" s="226"/>
      <c r="C470" s="225"/>
      <c r="D470" s="419"/>
      <c r="E470" s="426"/>
      <c r="F470" s="224"/>
      <c r="G470" s="211"/>
      <c r="H470" s="390"/>
      <c r="I470" s="390"/>
      <c r="J470" s="390"/>
      <c r="K470" s="109"/>
      <c r="L470" s="390"/>
      <c r="M470" s="390"/>
      <c r="N470" s="390"/>
      <c r="O470" s="109"/>
      <c r="P470" s="390"/>
      <c r="Q470" s="390"/>
      <c r="R470" s="390"/>
      <c r="S470" s="399"/>
    </row>
    <row r="471" spans="1:19" ht="24.95" customHeight="1" x14ac:dyDescent="0.2">
      <c r="A471" s="212"/>
      <c r="B471" s="226"/>
      <c r="C471" s="225"/>
      <c r="D471" s="419"/>
      <c r="E471" s="426"/>
      <c r="F471" s="224"/>
      <c r="G471" s="211"/>
      <c r="H471" s="390"/>
      <c r="I471" s="390"/>
      <c r="J471" s="390"/>
      <c r="K471" s="109"/>
      <c r="L471" s="390"/>
      <c r="M471" s="390"/>
      <c r="N471" s="390"/>
      <c r="O471" s="109"/>
      <c r="P471" s="390"/>
      <c r="Q471" s="390"/>
      <c r="R471" s="390"/>
      <c r="S471" s="399"/>
    </row>
    <row r="472" spans="1:19" ht="24.95" customHeight="1" x14ac:dyDescent="0.2">
      <c r="A472" s="212"/>
      <c r="B472" s="226"/>
      <c r="C472" s="225"/>
      <c r="D472" s="419"/>
      <c r="E472" s="426"/>
      <c r="F472" s="224"/>
      <c r="G472" s="211"/>
      <c r="H472" s="390"/>
      <c r="I472" s="390"/>
      <c r="J472" s="390"/>
      <c r="K472" s="109"/>
      <c r="L472" s="390"/>
      <c r="M472" s="390"/>
      <c r="N472" s="390"/>
      <c r="O472" s="109"/>
      <c r="P472" s="390"/>
      <c r="Q472" s="390"/>
      <c r="R472" s="390"/>
      <c r="S472" s="399"/>
    </row>
    <row r="473" spans="1:19" ht="24.95" customHeight="1" x14ac:dyDescent="0.2">
      <c r="A473" s="212"/>
      <c r="B473" s="226"/>
      <c r="C473" s="225"/>
      <c r="D473" s="419"/>
      <c r="E473" s="426"/>
      <c r="F473" s="224"/>
      <c r="G473" s="211"/>
      <c r="H473" s="390"/>
      <c r="I473" s="390"/>
      <c r="J473" s="390"/>
      <c r="K473" s="109"/>
      <c r="L473" s="390"/>
      <c r="M473" s="390"/>
      <c r="N473" s="390"/>
      <c r="O473" s="109"/>
      <c r="P473" s="390"/>
      <c r="Q473" s="390"/>
      <c r="R473" s="390"/>
      <c r="S473" s="399"/>
    </row>
    <row r="474" spans="1:19" ht="24.95" customHeight="1" x14ac:dyDescent="0.2">
      <c r="A474" s="212"/>
      <c r="B474" s="226"/>
      <c r="C474" s="225"/>
      <c r="D474" s="419"/>
      <c r="E474" s="426"/>
      <c r="F474" s="224"/>
      <c r="G474" s="211"/>
      <c r="H474" s="390"/>
      <c r="I474" s="390"/>
      <c r="J474" s="390"/>
      <c r="K474" s="109"/>
      <c r="L474" s="390"/>
      <c r="M474" s="390"/>
      <c r="N474" s="390"/>
      <c r="O474" s="109"/>
      <c r="P474" s="390"/>
      <c r="Q474" s="390"/>
      <c r="R474" s="390"/>
      <c r="S474" s="399"/>
    </row>
    <row r="475" spans="1:19" ht="24.95" customHeight="1" x14ac:dyDescent="0.2">
      <c r="A475" s="212"/>
      <c r="B475" s="226"/>
      <c r="C475" s="225"/>
      <c r="D475" s="419"/>
      <c r="E475" s="426"/>
      <c r="F475" s="224"/>
      <c r="G475" s="211"/>
      <c r="H475" s="390"/>
      <c r="I475" s="390"/>
      <c r="J475" s="390"/>
      <c r="K475" s="109"/>
      <c r="L475" s="390"/>
      <c r="M475" s="390"/>
      <c r="N475" s="390"/>
      <c r="O475" s="109"/>
      <c r="P475" s="390"/>
      <c r="Q475" s="390"/>
      <c r="R475" s="390"/>
      <c r="S475" s="399"/>
    </row>
    <row r="476" spans="1:19" ht="24.95" customHeight="1" x14ac:dyDescent="0.2">
      <c r="A476" s="212"/>
      <c r="B476" s="226"/>
      <c r="C476" s="225"/>
      <c r="D476" s="419"/>
      <c r="E476" s="426"/>
      <c r="F476" s="224"/>
      <c r="G476" s="211"/>
      <c r="H476" s="390"/>
      <c r="I476" s="390"/>
      <c r="J476" s="390"/>
      <c r="K476" s="109"/>
      <c r="L476" s="390"/>
      <c r="M476" s="390"/>
      <c r="N476" s="390"/>
      <c r="O476" s="109"/>
      <c r="P476" s="390"/>
      <c r="Q476" s="390"/>
      <c r="R476" s="390"/>
      <c r="S476" s="399"/>
    </row>
    <row r="477" spans="1:19" ht="24.95" customHeight="1" x14ac:dyDescent="0.2">
      <c r="A477" s="212"/>
      <c r="B477" s="226"/>
      <c r="C477" s="225"/>
      <c r="D477" s="419"/>
      <c r="E477" s="426"/>
      <c r="F477" s="224"/>
      <c r="G477" s="211"/>
      <c r="H477" s="390"/>
      <c r="I477" s="390"/>
      <c r="J477" s="390"/>
      <c r="K477" s="109"/>
      <c r="L477" s="390"/>
      <c r="M477" s="390"/>
      <c r="N477" s="390"/>
      <c r="O477" s="109"/>
      <c r="P477" s="390"/>
      <c r="Q477" s="390"/>
      <c r="R477" s="390"/>
      <c r="S477" s="399"/>
    </row>
    <row r="478" spans="1:19" ht="24.95" customHeight="1" x14ac:dyDescent="0.2">
      <c r="A478" s="212"/>
      <c r="B478" s="226"/>
      <c r="C478" s="225"/>
      <c r="D478" s="419"/>
      <c r="E478" s="426"/>
      <c r="F478" s="224"/>
      <c r="G478" s="211"/>
      <c r="H478" s="390"/>
      <c r="I478" s="390"/>
      <c r="J478" s="390"/>
      <c r="K478" s="109"/>
      <c r="L478" s="390"/>
      <c r="M478" s="390"/>
      <c r="N478" s="390"/>
      <c r="O478" s="109"/>
      <c r="P478" s="390"/>
      <c r="Q478" s="390"/>
      <c r="R478" s="390"/>
      <c r="S478" s="399"/>
    </row>
    <row r="479" spans="1:19" ht="24.95" customHeight="1" x14ac:dyDescent="0.2">
      <c r="A479" s="212"/>
      <c r="B479" s="226"/>
      <c r="C479" s="225"/>
      <c r="D479" s="419"/>
      <c r="E479" s="426"/>
      <c r="F479" s="224"/>
      <c r="G479" s="211"/>
      <c r="H479" s="390"/>
      <c r="I479" s="390"/>
      <c r="J479" s="390"/>
      <c r="K479" s="109"/>
      <c r="L479" s="390"/>
      <c r="M479" s="390"/>
      <c r="N479" s="390"/>
      <c r="O479" s="109"/>
      <c r="P479" s="390"/>
      <c r="Q479" s="390"/>
      <c r="R479" s="390"/>
      <c r="S479" s="399"/>
    </row>
    <row r="480" spans="1:19" ht="24.95" customHeight="1" x14ac:dyDescent="0.2">
      <c r="A480" s="212"/>
      <c r="B480" s="226"/>
      <c r="C480" s="225"/>
      <c r="D480" s="419"/>
      <c r="E480" s="426"/>
      <c r="F480" s="224"/>
      <c r="G480" s="211"/>
      <c r="H480" s="390"/>
      <c r="I480" s="390"/>
      <c r="J480" s="390"/>
      <c r="K480" s="109"/>
      <c r="L480" s="390"/>
      <c r="M480" s="390"/>
      <c r="N480" s="390"/>
      <c r="O480" s="109"/>
      <c r="P480" s="390"/>
      <c r="Q480" s="390"/>
      <c r="R480" s="390"/>
      <c r="S480" s="399"/>
    </row>
    <row r="481" spans="1:19" ht="24.95" customHeight="1" x14ac:dyDescent="0.2">
      <c r="A481" s="212"/>
      <c r="B481" s="226"/>
      <c r="C481" s="225"/>
      <c r="D481" s="419"/>
      <c r="E481" s="426"/>
      <c r="F481" s="224"/>
      <c r="G481" s="211"/>
      <c r="H481" s="390"/>
      <c r="I481" s="390"/>
      <c r="J481" s="390"/>
      <c r="K481" s="109"/>
      <c r="L481" s="390"/>
      <c r="M481" s="390"/>
      <c r="N481" s="390"/>
      <c r="O481" s="109"/>
      <c r="P481" s="390"/>
      <c r="Q481" s="390"/>
      <c r="R481" s="390"/>
      <c r="S481" s="399"/>
    </row>
    <row r="482" spans="1:19" ht="24.95" customHeight="1" x14ac:dyDescent="0.2">
      <c r="A482" s="212"/>
      <c r="B482" s="226"/>
      <c r="C482" s="225"/>
      <c r="D482" s="419"/>
      <c r="E482" s="426"/>
      <c r="F482" s="224"/>
      <c r="G482" s="211"/>
      <c r="H482" s="390"/>
      <c r="I482" s="390"/>
      <c r="J482" s="390"/>
      <c r="K482" s="109"/>
      <c r="L482" s="390"/>
      <c r="M482" s="390"/>
      <c r="N482" s="390"/>
      <c r="O482" s="109"/>
      <c r="P482" s="390"/>
      <c r="Q482" s="390"/>
      <c r="R482" s="390"/>
      <c r="S482" s="399"/>
    </row>
    <row r="483" spans="1:19" ht="24.95" customHeight="1" x14ac:dyDescent="0.2">
      <c r="A483" s="212"/>
      <c r="B483" s="226"/>
      <c r="C483" s="225"/>
      <c r="D483" s="419"/>
      <c r="E483" s="426"/>
      <c r="F483" s="224"/>
      <c r="G483" s="211"/>
      <c r="H483" s="390"/>
      <c r="I483" s="390"/>
      <c r="J483" s="390"/>
      <c r="K483" s="109"/>
      <c r="L483" s="390"/>
      <c r="M483" s="390"/>
      <c r="N483" s="390"/>
      <c r="O483" s="109"/>
      <c r="P483" s="390"/>
      <c r="Q483" s="390"/>
      <c r="R483" s="390"/>
      <c r="S483" s="399"/>
    </row>
    <row r="484" spans="1:19" ht="24.95" customHeight="1" x14ac:dyDescent="0.2">
      <c r="A484" s="212"/>
      <c r="B484" s="226"/>
      <c r="C484" s="225"/>
      <c r="D484" s="419"/>
      <c r="E484" s="426"/>
      <c r="F484" s="224"/>
      <c r="G484" s="211"/>
      <c r="H484" s="390"/>
      <c r="I484" s="390"/>
      <c r="J484" s="390"/>
      <c r="K484" s="109"/>
      <c r="L484" s="390"/>
      <c r="M484" s="390"/>
      <c r="N484" s="390"/>
      <c r="O484" s="109"/>
      <c r="P484" s="390"/>
      <c r="Q484" s="390"/>
      <c r="R484" s="390"/>
      <c r="S484" s="399"/>
    </row>
    <row r="485" spans="1:19" ht="24.95" customHeight="1" x14ac:dyDescent="0.2">
      <c r="A485" s="212"/>
      <c r="B485" s="226"/>
      <c r="C485" s="225"/>
      <c r="D485" s="419"/>
      <c r="E485" s="426"/>
      <c r="F485" s="224"/>
      <c r="G485" s="211"/>
      <c r="H485" s="390"/>
      <c r="I485" s="390"/>
      <c r="J485" s="390"/>
      <c r="K485" s="109"/>
      <c r="L485" s="390"/>
      <c r="M485" s="390"/>
      <c r="N485" s="390"/>
      <c r="O485" s="109"/>
      <c r="P485" s="390"/>
      <c r="Q485" s="390"/>
      <c r="R485" s="390"/>
      <c r="S485" s="399"/>
    </row>
    <row r="486" spans="1:19" ht="24.95" customHeight="1" x14ac:dyDescent="0.2">
      <c r="A486" s="212"/>
      <c r="B486" s="226"/>
      <c r="C486" s="225"/>
      <c r="D486" s="419"/>
      <c r="E486" s="426"/>
      <c r="F486" s="224"/>
      <c r="G486" s="211"/>
      <c r="H486" s="390"/>
      <c r="I486" s="390"/>
      <c r="J486" s="390"/>
      <c r="K486" s="109"/>
      <c r="L486" s="390"/>
      <c r="M486" s="390"/>
      <c r="N486" s="390"/>
      <c r="O486" s="109"/>
      <c r="P486" s="390"/>
      <c r="Q486" s="390"/>
      <c r="R486" s="390"/>
      <c r="S486" s="399"/>
    </row>
    <row r="487" spans="1:19" ht="24.95" customHeight="1" x14ac:dyDescent="0.2">
      <c r="A487" s="212"/>
      <c r="B487" s="226"/>
      <c r="C487" s="225"/>
      <c r="D487" s="419"/>
      <c r="E487" s="426"/>
      <c r="F487" s="224"/>
      <c r="G487" s="211"/>
      <c r="H487" s="390"/>
      <c r="I487" s="390"/>
      <c r="J487" s="390"/>
      <c r="K487" s="109"/>
      <c r="L487" s="390"/>
      <c r="M487" s="390"/>
      <c r="N487" s="390"/>
      <c r="O487" s="109"/>
      <c r="P487" s="390"/>
      <c r="Q487" s="390"/>
      <c r="R487" s="390"/>
      <c r="S487" s="399"/>
    </row>
    <row r="488" spans="1:19" ht="24.95" customHeight="1" x14ac:dyDescent="0.2">
      <c r="A488" s="212"/>
      <c r="B488" s="226"/>
      <c r="C488" s="225"/>
      <c r="D488" s="419"/>
      <c r="E488" s="426"/>
      <c r="F488" s="224"/>
      <c r="G488" s="211"/>
      <c r="H488" s="390"/>
      <c r="I488" s="390"/>
      <c r="J488" s="390"/>
      <c r="K488" s="109"/>
      <c r="L488" s="390"/>
      <c r="M488" s="390"/>
      <c r="N488" s="390"/>
      <c r="O488" s="109"/>
      <c r="P488" s="390"/>
      <c r="Q488" s="390"/>
      <c r="R488" s="390"/>
      <c r="S488" s="399"/>
    </row>
    <row r="489" spans="1:19" ht="24.95" customHeight="1" x14ac:dyDescent="0.2">
      <c r="A489" s="212"/>
      <c r="B489" s="226"/>
      <c r="C489" s="225"/>
      <c r="D489" s="419"/>
      <c r="E489" s="426"/>
      <c r="F489" s="224"/>
      <c r="G489" s="211"/>
      <c r="H489" s="390"/>
      <c r="I489" s="390"/>
      <c r="J489" s="390"/>
      <c r="K489" s="109"/>
      <c r="L489" s="390"/>
      <c r="M489" s="390"/>
      <c r="N489" s="390"/>
      <c r="O489" s="109"/>
      <c r="P489" s="390"/>
      <c r="Q489" s="390"/>
      <c r="R489" s="390"/>
      <c r="S489" s="399"/>
    </row>
    <row r="490" spans="1:19" ht="24.95" customHeight="1" x14ac:dyDescent="0.2">
      <c r="A490" s="212"/>
      <c r="B490" s="226"/>
      <c r="C490" s="225"/>
      <c r="D490" s="419"/>
      <c r="E490" s="426"/>
      <c r="F490" s="224"/>
      <c r="G490" s="211"/>
      <c r="H490" s="390"/>
      <c r="I490" s="390"/>
      <c r="J490" s="390"/>
      <c r="K490" s="109"/>
      <c r="L490" s="390"/>
      <c r="M490" s="390"/>
      <c r="N490" s="390"/>
      <c r="O490" s="109"/>
      <c r="P490" s="390"/>
      <c r="Q490" s="390"/>
      <c r="R490" s="390"/>
      <c r="S490" s="399"/>
    </row>
    <row r="491" spans="1:19" ht="24.95" customHeight="1" x14ac:dyDescent="0.2">
      <c r="A491" s="212"/>
      <c r="B491" s="226"/>
      <c r="C491" s="225"/>
      <c r="D491" s="419"/>
      <c r="E491" s="426"/>
      <c r="F491" s="224"/>
      <c r="G491" s="211"/>
      <c r="H491" s="390"/>
      <c r="I491" s="390"/>
      <c r="J491" s="390"/>
      <c r="K491" s="109"/>
      <c r="L491" s="390"/>
      <c r="M491" s="390"/>
      <c r="N491" s="390"/>
      <c r="O491" s="109"/>
      <c r="P491" s="390"/>
      <c r="Q491" s="390"/>
      <c r="R491" s="390"/>
      <c r="S491" s="399"/>
    </row>
    <row r="492" spans="1:19" ht="24.95" customHeight="1" x14ac:dyDescent="0.2">
      <c r="A492" s="212"/>
      <c r="B492" s="226"/>
      <c r="C492" s="225"/>
      <c r="D492" s="419"/>
      <c r="E492" s="426"/>
      <c r="F492" s="224"/>
      <c r="G492" s="211"/>
      <c r="H492" s="390"/>
      <c r="I492" s="390"/>
      <c r="J492" s="390"/>
      <c r="K492" s="109"/>
      <c r="L492" s="390"/>
      <c r="M492" s="390"/>
      <c r="N492" s="390"/>
      <c r="O492" s="109"/>
      <c r="P492" s="390"/>
      <c r="Q492" s="390"/>
      <c r="R492" s="390"/>
      <c r="S492" s="399"/>
    </row>
    <row r="493" spans="1:19" ht="24.95" customHeight="1" x14ac:dyDescent="0.2">
      <c r="A493" s="212"/>
      <c r="B493" s="226"/>
      <c r="C493" s="225"/>
      <c r="D493" s="419"/>
      <c r="E493" s="426"/>
      <c r="F493" s="224"/>
      <c r="G493" s="211"/>
      <c r="H493" s="390"/>
      <c r="I493" s="390"/>
      <c r="J493" s="390"/>
      <c r="K493" s="109"/>
      <c r="L493" s="390"/>
      <c r="M493" s="390"/>
      <c r="N493" s="390"/>
      <c r="O493" s="109"/>
      <c r="P493" s="390"/>
      <c r="Q493" s="390"/>
      <c r="R493" s="390"/>
      <c r="S493" s="399"/>
    </row>
    <row r="494" spans="1:19" ht="24.95" customHeight="1" x14ac:dyDescent="0.2">
      <c r="A494" s="212"/>
      <c r="B494" s="226"/>
      <c r="C494" s="225"/>
      <c r="D494" s="419"/>
      <c r="E494" s="426"/>
      <c r="F494" s="224"/>
      <c r="G494" s="211"/>
      <c r="H494" s="390"/>
      <c r="I494" s="390"/>
      <c r="J494" s="390"/>
      <c r="K494" s="109"/>
      <c r="L494" s="390"/>
      <c r="M494" s="390"/>
      <c r="N494" s="390"/>
      <c r="O494" s="109"/>
      <c r="P494" s="390"/>
      <c r="Q494" s="390"/>
      <c r="R494" s="390"/>
      <c r="S494" s="399"/>
    </row>
    <row r="495" spans="1:19" ht="24.95" customHeight="1" x14ac:dyDescent="0.2">
      <c r="A495" s="212"/>
      <c r="B495" s="226"/>
      <c r="C495" s="225"/>
      <c r="D495" s="419"/>
      <c r="E495" s="426"/>
      <c r="F495" s="224"/>
      <c r="G495" s="211"/>
      <c r="H495" s="390"/>
      <c r="I495" s="390"/>
      <c r="J495" s="390"/>
      <c r="K495" s="109"/>
      <c r="L495" s="390"/>
      <c r="M495" s="390"/>
      <c r="N495" s="390"/>
      <c r="O495" s="109"/>
      <c r="P495" s="390"/>
      <c r="Q495" s="390"/>
      <c r="R495" s="390"/>
      <c r="S495" s="399"/>
    </row>
    <row r="496" spans="1:19" ht="24.95" customHeight="1" x14ac:dyDescent="0.2">
      <c r="A496" s="212"/>
      <c r="B496" s="226"/>
      <c r="C496" s="225"/>
      <c r="D496" s="419"/>
      <c r="E496" s="426"/>
      <c r="F496" s="224"/>
      <c r="G496" s="211"/>
      <c r="H496" s="390"/>
      <c r="I496" s="390"/>
      <c r="J496" s="390"/>
      <c r="K496" s="109"/>
      <c r="L496" s="390"/>
      <c r="M496" s="390"/>
      <c r="N496" s="390"/>
      <c r="O496" s="109"/>
      <c r="P496" s="390"/>
      <c r="Q496" s="390"/>
      <c r="R496" s="390"/>
      <c r="S496" s="399"/>
    </row>
    <row r="497" spans="1:19" ht="24.95" customHeight="1" x14ac:dyDescent="0.2">
      <c r="A497" s="212"/>
      <c r="B497" s="226"/>
      <c r="C497" s="225"/>
      <c r="D497" s="419"/>
      <c r="E497" s="426"/>
      <c r="F497" s="224"/>
      <c r="G497" s="211"/>
      <c r="H497" s="390"/>
      <c r="I497" s="390"/>
      <c r="J497" s="390"/>
      <c r="K497" s="109"/>
      <c r="L497" s="390"/>
      <c r="M497" s="390"/>
      <c r="N497" s="390"/>
      <c r="O497" s="109"/>
      <c r="P497" s="390"/>
      <c r="Q497" s="390"/>
      <c r="R497" s="390"/>
      <c r="S497" s="399"/>
    </row>
    <row r="498" spans="1:19" ht="24.95" customHeight="1" x14ac:dyDescent="0.2">
      <c r="A498" s="212"/>
      <c r="B498" s="226"/>
      <c r="C498" s="225"/>
      <c r="D498" s="419"/>
      <c r="E498" s="426"/>
      <c r="F498" s="224"/>
      <c r="G498" s="211"/>
      <c r="H498" s="390"/>
      <c r="I498" s="390"/>
      <c r="J498" s="390"/>
      <c r="K498" s="109"/>
      <c r="L498" s="390"/>
      <c r="M498" s="390"/>
      <c r="N498" s="390"/>
      <c r="O498" s="109"/>
      <c r="P498" s="390"/>
      <c r="Q498" s="390"/>
      <c r="R498" s="390"/>
      <c r="S498" s="399"/>
    </row>
    <row r="499" spans="1:19" ht="24.95" customHeight="1" x14ac:dyDescent="0.2">
      <c r="A499" s="212"/>
      <c r="B499" s="226"/>
      <c r="C499" s="225"/>
      <c r="D499" s="419"/>
      <c r="E499" s="426"/>
      <c r="F499" s="224"/>
      <c r="G499" s="211"/>
      <c r="H499" s="390"/>
      <c r="I499" s="390"/>
      <c r="J499" s="390"/>
      <c r="K499" s="109"/>
      <c r="L499" s="390"/>
      <c r="M499" s="390"/>
      <c r="N499" s="390"/>
      <c r="O499" s="109"/>
      <c r="P499" s="390"/>
      <c r="Q499" s="390"/>
      <c r="R499" s="390"/>
      <c r="S499" s="399"/>
    </row>
    <row r="500" spans="1:19" ht="24.95" customHeight="1" x14ac:dyDescent="0.2">
      <c r="A500" s="212"/>
      <c r="B500" s="226"/>
      <c r="C500" s="225"/>
      <c r="D500" s="419"/>
      <c r="E500" s="426"/>
      <c r="F500" s="224"/>
      <c r="G500" s="211"/>
      <c r="H500" s="390"/>
      <c r="I500" s="390"/>
      <c r="J500" s="390"/>
      <c r="K500" s="109"/>
      <c r="L500" s="390"/>
      <c r="M500" s="390"/>
      <c r="N500" s="390"/>
      <c r="O500" s="109"/>
      <c r="P500" s="390"/>
      <c r="Q500" s="390"/>
      <c r="R500" s="390"/>
      <c r="S500" s="399"/>
    </row>
    <row r="501" spans="1:19" ht="24.95" customHeight="1" x14ac:dyDescent="0.2">
      <c r="A501" s="212"/>
      <c r="B501" s="226"/>
      <c r="C501" s="225"/>
      <c r="D501" s="419"/>
      <c r="E501" s="426"/>
      <c r="F501" s="224"/>
      <c r="G501" s="211"/>
      <c r="H501" s="390"/>
      <c r="I501" s="390"/>
      <c r="J501" s="390"/>
      <c r="K501" s="109"/>
      <c r="L501" s="390"/>
      <c r="M501" s="390"/>
      <c r="N501" s="390"/>
      <c r="O501" s="109"/>
      <c r="P501" s="390"/>
      <c r="Q501" s="390"/>
      <c r="R501" s="390"/>
      <c r="S501" s="399"/>
    </row>
    <row r="502" spans="1:19" ht="24.95" customHeight="1" x14ac:dyDescent="0.2">
      <c r="A502" s="212"/>
      <c r="B502" s="226"/>
      <c r="C502" s="225"/>
      <c r="D502" s="419"/>
      <c r="E502" s="426"/>
      <c r="F502" s="224"/>
      <c r="G502" s="211"/>
      <c r="H502" s="390"/>
      <c r="I502" s="390"/>
      <c r="J502" s="390"/>
      <c r="K502" s="109"/>
      <c r="L502" s="390"/>
      <c r="M502" s="390"/>
      <c r="N502" s="390"/>
      <c r="O502" s="109"/>
      <c r="P502" s="390"/>
      <c r="Q502" s="390"/>
      <c r="R502" s="390"/>
      <c r="S502" s="399"/>
    </row>
    <row r="503" spans="1:19" ht="24.95" customHeight="1" x14ac:dyDescent="0.2">
      <c r="A503" s="212"/>
      <c r="B503" s="226"/>
      <c r="C503" s="225"/>
      <c r="D503" s="419"/>
      <c r="E503" s="426"/>
      <c r="F503" s="224"/>
      <c r="G503" s="211"/>
      <c r="H503" s="390"/>
      <c r="I503" s="390"/>
      <c r="J503" s="390"/>
      <c r="K503" s="109"/>
      <c r="L503" s="390"/>
      <c r="M503" s="390"/>
      <c r="N503" s="390"/>
      <c r="O503" s="109"/>
      <c r="P503" s="390"/>
      <c r="Q503" s="390"/>
      <c r="R503" s="390"/>
      <c r="S503" s="399"/>
    </row>
    <row r="504" spans="1:19" ht="24.95" customHeight="1" x14ac:dyDescent="0.2">
      <c r="A504" s="212"/>
      <c r="B504" s="226"/>
      <c r="C504" s="225"/>
      <c r="D504" s="419"/>
      <c r="E504" s="426"/>
      <c r="F504" s="224"/>
      <c r="G504" s="211"/>
      <c r="H504" s="390"/>
      <c r="I504" s="390"/>
      <c r="J504" s="390"/>
      <c r="K504" s="109"/>
      <c r="L504" s="390"/>
      <c r="M504" s="390"/>
      <c r="N504" s="390"/>
      <c r="O504" s="109"/>
      <c r="P504" s="390"/>
      <c r="Q504" s="390"/>
      <c r="R504" s="390"/>
      <c r="S504" s="399"/>
    </row>
    <row r="505" spans="1:19" ht="24.95" customHeight="1" x14ac:dyDescent="0.2">
      <c r="A505" s="212"/>
      <c r="B505" s="226"/>
      <c r="C505" s="225"/>
      <c r="D505" s="419"/>
      <c r="E505" s="426"/>
      <c r="F505" s="224"/>
      <c r="G505" s="211"/>
      <c r="H505" s="390"/>
      <c r="I505" s="390"/>
      <c r="J505" s="390"/>
      <c r="K505" s="109"/>
      <c r="L505" s="390"/>
      <c r="M505" s="390"/>
      <c r="N505" s="390"/>
      <c r="O505" s="109"/>
      <c r="P505" s="390"/>
      <c r="Q505" s="390"/>
      <c r="R505" s="390"/>
      <c r="S505" s="399"/>
    </row>
    <row r="506" spans="1:19" ht="24.95" customHeight="1" x14ac:dyDescent="0.2">
      <c r="A506" s="212"/>
      <c r="B506" s="226"/>
      <c r="C506" s="225"/>
      <c r="D506" s="419"/>
      <c r="E506" s="426"/>
      <c r="F506" s="224"/>
      <c r="G506" s="211"/>
      <c r="H506" s="390"/>
      <c r="I506" s="390"/>
      <c r="J506" s="390"/>
      <c r="K506" s="109"/>
      <c r="L506" s="390"/>
      <c r="M506" s="390"/>
      <c r="N506" s="390"/>
      <c r="O506" s="109"/>
      <c r="P506" s="390"/>
      <c r="Q506" s="390"/>
      <c r="R506" s="390"/>
      <c r="S506" s="399"/>
    </row>
    <row r="507" spans="1:19" ht="24.95" customHeight="1" x14ac:dyDescent="0.2">
      <c r="A507" s="212"/>
      <c r="B507" s="226"/>
      <c r="C507" s="225"/>
      <c r="D507" s="419"/>
      <c r="E507" s="426"/>
      <c r="F507" s="224"/>
      <c r="G507" s="211"/>
      <c r="H507" s="390"/>
      <c r="I507" s="390"/>
      <c r="J507" s="390"/>
      <c r="K507" s="109"/>
      <c r="L507" s="390"/>
      <c r="M507" s="390"/>
      <c r="N507" s="390"/>
      <c r="O507" s="109"/>
      <c r="P507" s="390"/>
      <c r="Q507" s="390"/>
      <c r="R507" s="390"/>
      <c r="S507" s="399"/>
    </row>
    <row r="508" spans="1:19" ht="24.95" customHeight="1" x14ac:dyDescent="0.2">
      <c r="A508" s="212"/>
      <c r="B508" s="226"/>
      <c r="C508" s="225"/>
      <c r="D508" s="419"/>
      <c r="E508" s="426"/>
      <c r="F508" s="224"/>
      <c r="G508" s="211"/>
      <c r="H508" s="390"/>
      <c r="I508" s="390"/>
      <c r="J508" s="390"/>
      <c r="K508" s="109"/>
      <c r="L508" s="390"/>
      <c r="M508" s="390"/>
      <c r="N508" s="390"/>
      <c r="O508" s="109"/>
      <c r="P508" s="390"/>
      <c r="Q508" s="390"/>
      <c r="R508" s="390"/>
      <c r="S508" s="399"/>
    </row>
    <row r="509" spans="1:19" ht="24.95" customHeight="1" x14ac:dyDescent="0.2">
      <c r="A509" s="212"/>
      <c r="B509" s="226"/>
      <c r="C509" s="225"/>
      <c r="D509" s="419"/>
      <c r="E509" s="426"/>
      <c r="F509" s="224"/>
      <c r="G509" s="211"/>
      <c r="H509" s="390"/>
      <c r="I509" s="390"/>
      <c r="J509" s="390"/>
      <c r="K509" s="109"/>
      <c r="L509" s="390"/>
      <c r="M509" s="390"/>
      <c r="N509" s="390"/>
      <c r="O509" s="109"/>
      <c r="P509" s="390"/>
      <c r="Q509" s="390"/>
      <c r="R509" s="390"/>
      <c r="S509" s="399"/>
    </row>
    <row r="510" spans="1:19" ht="24.95" customHeight="1" x14ac:dyDescent="0.2">
      <c r="A510" s="212"/>
      <c r="B510" s="226"/>
      <c r="C510" s="225"/>
      <c r="D510" s="419"/>
      <c r="E510" s="426"/>
      <c r="F510" s="224"/>
      <c r="G510" s="211"/>
      <c r="H510" s="390"/>
      <c r="I510" s="390"/>
      <c r="J510" s="390"/>
      <c r="K510" s="109"/>
      <c r="L510" s="390"/>
      <c r="M510" s="390"/>
      <c r="N510" s="390"/>
      <c r="O510" s="109"/>
      <c r="P510" s="390"/>
      <c r="Q510" s="390"/>
      <c r="R510" s="390"/>
      <c r="S510" s="399"/>
    </row>
    <row r="511" spans="1:19" ht="24.95" customHeight="1" x14ac:dyDescent="0.2">
      <c r="A511" s="212"/>
      <c r="B511" s="226"/>
      <c r="C511" s="225"/>
      <c r="D511" s="419"/>
      <c r="E511" s="426"/>
      <c r="F511" s="224"/>
      <c r="G511" s="211"/>
      <c r="H511" s="390"/>
      <c r="I511" s="390"/>
      <c r="J511" s="390"/>
      <c r="K511" s="109"/>
      <c r="L511" s="390"/>
      <c r="M511" s="390"/>
      <c r="N511" s="390"/>
      <c r="O511" s="109"/>
      <c r="P511" s="390"/>
      <c r="Q511" s="390"/>
      <c r="R511" s="390"/>
      <c r="S511" s="399"/>
    </row>
    <row r="512" spans="1:19" ht="24.95" customHeight="1" x14ac:dyDescent="0.2">
      <c r="A512" s="212"/>
      <c r="B512" s="226"/>
      <c r="C512" s="225"/>
      <c r="D512" s="419"/>
      <c r="E512" s="426"/>
      <c r="F512" s="224"/>
      <c r="G512" s="211"/>
      <c r="H512" s="390"/>
      <c r="I512" s="390"/>
      <c r="J512" s="390"/>
      <c r="K512" s="109"/>
      <c r="L512" s="390"/>
      <c r="M512" s="390"/>
      <c r="N512" s="390"/>
      <c r="O512" s="109"/>
      <c r="P512" s="390"/>
      <c r="Q512" s="390"/>
      <c r="R512" s="390"/>
      <c r="S512" s="399"/>
    </row>
    <row r="513" spans="1:19" ht="24.95" customHeight="1" x14ac:dyDescent="0.2">
      <c r="A513" s="212"/>
      <c r="B513" s="226"/>
      <c r="C513" s="225"/>
      <c r="D513" s="419"/>
      <c r="E513" s="426"/>
      <c r="F513" s="224"/>
      <c r="G513" s="211"/>
      <c r="H513" s="390"/>
      <c r="I513" s="390"/>
      <c r="J513" s="390"/>
      <c r="K513" s="109"/>
      <c r="L513" s="390"/>
      <c r="M513" s="390"/>
      <c r="N513" s="390"/>
      <c r="O513" s="109"/>
      <c r="P513" s="390"/>
      <c r="Q513" s="390"/>
      <c r="R513" s="390"/>
      <c r="S513" s="399"/>
    </row>
    <row r="514" spans="1:19" ht="24.95" customHeight="1" x14ac:dyDescent="0.2">
      <c r="A514" s="212"/>
      <c r="B514" s="226"/>
      <c r="C514" s="225"/>
      <c r="D514" s="419"/>
      <c r="E514" s="426"/>
      <c r="F514" s="224"/>
      <c r="G514" s="211"/>
      <c r="H514" s="390"/>
      <c r="I514" s="390"/>
      <c r="J514" s="390"/>
      <c r="K514" s="109"/>
      <c r="L514" s="390"/>
      <c r="M514" s="390"/>
      <c r="N514" s="390"/>
      <c r="O514" s="109"/>
      <c r="P514" s="390"/>
      <c r="Q514" s="390"/>
      <c r="R514" s="390"/>
      <c r="S514" s="399"/>
    </row>
    <row r="515" spans="1:19" ht="24.95" customHeight="1" x14ac:dyDescent="0.2">
      <c r="A515" s="212"/>
      <c r="B515" s="226"/>
      <c r="C515" s="225"/>
      <c r="D515" s="419"/>
      <c r="E515" s="426"/>
      <c r="F515" s="224"/>
      <c r="G515" s="211"/>
      <c r="H515" s="390"/>
      <c r="I515" s="390"/>
      <c r="J515" s="390"/>
      <c r="K515" s="109"/>
      <c r="L515" s="390"/>
      <c r="M515" s="390"/>
      <c r="N515" s="390"/>
      <c r="O515" s="109"/>
      <c r="P515" s="390"/>
      <c r="Q515" s="390"/>
      <c r="R515" s="390"/>
      <c r="S515" s="399"/>
    </row>
    <row r="516" spans="1:19" ht="24.95" customHeight="1" x14ac:dyDescent="0.2">
      <c r="A516" s="212"/>
      <c r="B516" s="226"/>
      <c r="C516" s="225"/>
      <c r="D516" s="419"/>
      <c r="E516" s="426"/>
      <c r="F516" s="224"/>
      <c r="G516" s="211"/>
      <c r="H516" s="390"/>
      <c r="I516" s="390"/>
      <c r="J516" s="390"/>
      <c r="K516" s="109"/>
      <c r="L516" s="390"/>
      <c r="M516" s="390"/>
      <c r="N516" s="390"/>
      <c r="O516" s="109"/>
      <c r="P516" s="390"/>
      <c r="Q516" s="390"/>
      <c r="R516" s="390"/>
      <c r="S516" s="399"/>
    </row>
    <row r="517" spans="1:19" ht="24.95" customHeight="1" x14ac:dyDescent="0.2">
      <c r="A517" s="212"/>
      <c r="B517" s="226"/>
      <c r="C517" s="225"/>
      <c r="D517" s="419"/>
      <c r="E517" s="426"/>
      <c r="F517" s="224"/>
      <c r="G517" s="211"/>
      <c r="H517" s="390"/>
      <c r="I517" s="390"/>
      <c r="J517" s="390"/>
      <c r="K517" s="109"/>
      <c r="L517" s="390"/>
      <c r="M517" s="390"/>
      <c r="N517" s="390"/>
      <c r="O517" s="109"/>
      <c r="P517" s="390"/>
      <c r="Q517" s="390"/>
      <c r="R517" s="390"/>
      <c r="S517" s="399"/>
    </row>
    <row r="518" spans="1:19" ht="24.95" customHeight="1" x14ac:dyDescent="0.2">
      <c r="A518" s="212"/>
      <c r="B518" s="226"/>
      <c r="C518" s="225"/>
      <c r="D518" s="419"/>
      <c r="E518" s="426"/>
      <c r="F518" s="224"/>
      <c r="G518" s="211"/>
      <c r="H518" s="390"/>
      <c r="I518" s="390"/>
      <c r="J518" s="390"/>
      <c r="K518" s="109"/>
      <c r="L518" s="390"/>
      <c r="M518" s="390"/>
      <c r="N518" s="390"/>
      <c r="O518" s="109"/>
      <c r="P518" s="390"/>
      <c r="Q518" s="390"/>
      <c r="R518" s="390"/>
      <c r="S518" s="399"/>
    </row>
    <row r="519" spans="1:19" ht="24.95" customHeight="1" x14ac:dyDescent="0.2">
      <c r="A519" s="212"/>
      <c r="B519" s="226"/>
      <c r="C519" s="225"/>
      <c r="D519" s="419"/>
      <c r="E519" s="426"/>
      <c r="F519" s="224"/>
      <c r="G519" s="211"/>
      <c r="H519" s="390"/>
      <c r="I519" s="390"/>
      <c r="J519" s="390"/>
      <c r="K519" s="109"/>
      <c r="L519" s="390"/>
      <c r="M519" s="390"/>
      <c r="N519" s="390"/>
      <c r="O519" s="109"/>
      <c r="P519" s="390"/>
      <c r="Q519" s="390"/>
      <c r="R519" s="390"/>
      <c r="S519" s="399"/>
    </row>
    <row r="520" spans="1:19" ht="24.95" customHeight="1" x14ac:dyDescent="0.2">
      <c r="A520" s="212"/>
      <c r="B520" s="226"/>
      <c r="C520" s="225"/>
      <c r="D520" s="419"/>
      <c r="E520" s="426"/>
      <c r="F520" s="224"/>
      <c r="G520" s="211"/>
      <c r="H520" s="390"/>
      <c r="I520" s="390"/>
      <c r="J520" s="390"/>
      <c r="K520" s="109"/>
      <c r="L520" s="390"/>
      <c r="M520" s="390"/>
      <c r="N520" s="390"/>
      <c r="O520" s="109"/>
      <c r="P520" s="390"/>
      <c r="Q520" s="390"/>
      <c r="R520" s="390"/>
      <c r="S520" s="399"/>
    </row>
    <row r="521" spans="1:19" ht="24.95" customHeight="1" x14ac:dyDescent="0.2">
      <c r="A521" s="212"/>
      <c r="B521" s="226"/>
      <c r="C521" s="225"/>
      <c r="D521" s="419"/>
      <c r="E521" s="426"/>
      <c r="F521" s="224"/>
      <c r="G521" s="211"/>
      <c r="H521" s="390"/>
      <c r="I521" s="390"/>
      <c r="J521" s="390"/>
      <c r="K521" s="109"/>
      <c r="L521" s="390"/>
      <c r="M521" s="390"/>
      <c r="N521" s="390"/>
      <c r="O521" s="109"/>
      <c r="P521" s="390"/>
      <c r="Q521" s="390"/>
      <c r="R521" s="390"/>
      <c r="S521" s="399"/>
    </row>
    <row r="522" spans="1:19" ht="24.95" customHeight="1" x14ac:dyDescent="0.2">
      <c r="A522" s="212"/>
      <c r="B522" s="226"/>
      <c r="C522" s="225"/>
      <c r="D522" s="419"/>
      <c r="E522" s="426"/>
      <c r="F522" s="224"/>
      <c r="G522" s="211"/>
      <c r="H522" s="390"/>
      <c r="I522" s="390"/>
      <c r="J522" s="390"/>
      <c r="K522" s="109"/>
      <c r="L522" s="390"/>
      <c r="M522" s="390"/>
      <c r="N522" s="390"/>
      <c r="O522" s="109"/>
      <c r="P522" s="390"/>
      <c r="Q522" s="390"/>
      <c r="R522" s="390"/>
      <c r="S522" s="399"/>
    </row>
    <row r="523" spans="1:19" ht="24.95" customHeight="1" x14ac:dyDescent="0.2">
      <c r="A523" s="212"/>
      <c r="B523" s="226"/>
      <c r="C523" s="225"/>
      <c r="D523" s="419"/>
      <c r="E523" s="426"/>
      <c r="F523" s="224"/>
      <c r="G523" s="211"/>
      <c r="H523" s="390"/>
      <c r="I523" s="390"/>
      <c r="J523" s="390"/>
      <c r="K523" s="109"/>
      <c r="L523" s="390"/>
      <c r="M523" s="390"/>
      <c r="N523" s="390"/>
      <c r="O523" s="109"/>
      <c r="P523" s="390"/>
      <c r="Q523" s="390"/>
      <c r="R523" s="390"/>
      <c r="S523" s="399"/>
    </row>
    <row r="524" spans="1:19" ht="24.95" customHeight="1" x14ac:dyDescent="0.2">
      <c r="A524" s="212"/>
      <c r="B524" s="226"/>
      <c r="C524" s="225"/>
      <c r="D524" s="419"/>
      <c r="E524" s="426"/>
      <c r="F524" s="224"/>
      <c r="G524" s="211"/>
      <c r="H524" s="390"/>
      <c r="I524" s="390"/>
      <c r="J524" s="390"/>
      <c r="K524" s="109"/>
      <c r="L524" s="390"/>
      <c r="M524" s="390"/>
      <c r="N524" s="390"/>
      <c r="O524" s="109"/>
      <c r="P524" s="390"/>
      <c r="Q524" s="390"/>
      <c r="R524" s="390"/>
      <c r="S524" s="399"/>
    </row>
    <row r="525" spans="1:19" ht="24.95" customHeight="1" x14ac:dyDescent="0.2">
      <c r="A525" s="212"/>
      <c r="B525" s="226"/>
      <c r="C525" s="225"/>
      <c r="D525" s="419"/>
      <c r="E525" s="426"/>
      <c r="F525" s="224"/>
      <c r="G525" s="211"/>
      <c r="H525" s="390"/>
      <c r="I525" s="390"/>
      <c r="J525" s="390"/>
      <c r="K525" s="109"/>
      <c r="L525" s="390"/>
      <c r="M525" s="390"/>
      <c r="N525" s="390"/>
      <c r="O525" s="109"/>
      <c r="P525" s="390"/>
      <c r="Q525" s="390"/>
      <c r="R525" s="390"/>
      <c r="S525" s="399"/>
    </row>
    <row r="526" spans="1:19" ht="24.95" customHeight="1" x14ac:dyDescent="0.2">
      <c r="A526" s="212"/>
      <c r="B526" s="226"/>
      <c r="C526" s="225"/>
      <c r="D526" s="419"/>
      <c r="E526" s="426"/>
      <c r="F526" s="224"/>
      <c r="G526" s="211"/>
      <c r="H526" s="390"/>
      <c r="I526" s="390"/>
      <c r="J526" s="390"/>
      <c r="K526" s="109"/>
      <c r="L526" s="390"/>
      <c r="M526" s="390"/>
      <c r="N526" s="390"/>
      <c r="O526" s="109"/>
      <c r="P526" s="390"/>
      <c r="Q526" s="390"/>
      <c r="R526" s="390"/>
      <c r="S526" s="399"/>
    </row>
    <row r="527" spans="1:19" ht="24.95" customHeight="1" x14ac:dyDescent="0.2">
      <c r="A527" s="212"/>
      <c r="B527" s="226"/>
      <c r="C527" s="225"/>
      <c r="D527" s="419"/>
      <c r="E527" s="426"/>
      <c r="F527" s="224"/>
      <c r="G527" s="211"/>
      <c r="H527" s="390"/>
      <c r="I527" s="390"/>
      <c r="J527" s="390"/>
      <c r="K527" s="109"/>
      <c r="L527" s="390"/>
      <c r="M527" s="390"/>
      <c r="N527" s="390"/>
      <c r="O527" s="109"/>
      <c r="P527" s="390"/>
      <c r="Q527" s="390"/>
      <c r="R527" s="390"/>
      <c r="S527" s="399"/>
    </row>
    <row r="528" spans="1:19" ht="24.95" customHeight="1" x14ac:dyDescent="0.2">
      <c r="A528" s="212"/>
      <c r="B528" s="226"/>
      <c r="C528" s="225"/>
      <c r="D528" s="419"/>
      <c r="E528" s="426"/>
      <c r="F528" s="224"/>
      <c r="G528" s="211"/>
      <c r="H528" s="390"/>
      <c r="I528" s="390"/>
      <c r="J528" s="390"/>
      <c r="K528" s="109"/>
      <c r="L528" s="390"/>
      <c r="M528" s="390"/>
      <c r="N528" s="390"/>
      <c r="O528" s="109"/>
      <c r="P528" s="390"/>
      <c r="Q528" s="390"/>
      <c r="R528" s="390"/>
      <c r="S528" s="399"/>
    </row>
    <row r="529" spans="1:19" ht="24.95" customHeight="1" x14ac:dyDescent="0.2">
      <c r="A529" s="212"/>
      <c r="B529" s="226"/>
      <c r="C529" s="225"/>
      <c r="D529" s="419"/>
      <c r="E529" s="426"/>
      <c r="F529" s="224"/>
      <c r="G529" s="211"/>
      <c r="H529" s="390"/>
      <c r="I529" s="390"/>
      <c r="J529" s="390"/>
      <c r="K529" s="109"/>
      <c r="L529" s="390"/>
      <c r="M529" s="390"/>
      <c r="N529" s="390"/>
      <c r="O529" s="109"/>
      <c r="P529" s="390"/>
      <c r="Q529" s="390"/>
      <c r="R529" s="390"/>
      <c r="S529" s="399"/>
    </row>
    <row r="530" spans="1:19" ht="24.95" customHeight="1" x14ac:dyDescent="0.2">
      <c r="A530" s="212"/>
      <c r="B530" s="226"/>
      <c r="C530" s="225"/>
      <c r="D530" s="419"/>
      <c r="E530" s="426"/>
      <c r="F530" s="224"/>
      <c r="G530" s="211"/>
      <c r="H530" s="390"/>
      <c r="I530" s="390"/>
      <c r="J530" s="390"/>
      <c r="K530" s="109"/>
      <c r="L530" s="390"/>
      <c r="M530" s="390"/>
      <c r="N530" s="390"/>
      <c r="O530" s="109"/>
      <c r="P530" s="390"/>
      <c r="Q530" s="390"/>
      <c r="R530" s="390"/>
      <c r="S530" s="399"/>
    </row>
    <row r="531" spans="1:19" ht="24.95" customHeight="1" x14ac:dyDescent="0.2">
      <c r="A531" s="212"/>
      <c r="B531" s="226"/>
      <c r="C531" s="225"/>
      <c r="D531" s="419"/>
      <c r="E531" s="426"/>
      <c r="F531" s="224"/>
      <c r="G531" s="211"/>
      <c r="H531" s="390"/>
      <c r="I531" s="390"/>
      <c r="J531" s="390"/>
      <c r="K531" s="109"/>
      <c r="L531" s="390"/>
      <c r="M531" s="390"/>
      <c r="N531" s="390"/>
      <c r="O531" s="109"/>
      <c r="P531" s="390"/>
      <c r="Q531" s="390"/>
      <c r="R531" s="390"/>
      <c r="S531" s="399"/>
    </row>
    <row r="532" spans="1:19" ht="24.95" customHeight="1" x14ac:dyDescent="0.2">
      <c r="A532" s="212"/>
      <c r="B532" s="226"/>
      <c r="C532" s="225"/>
      <c r="D532" s="419"/>
      <c r="E532" s="426"/>
      <c r="F532" s="224"/>
      <c r="G532" s="211"/>
      <c r="H532" s="390"/>
      <c r="I532" s="390"/>
      <c r="J532" s="390"/>
      <c r="K532" s="109"/>
      <c r="L532" s="390"/>
      <c r="M532" s="390"/>
      <c r="N532" s="390"/>
      <c r="O532" s="109"/>
      <c r="P532" s="390"/>
      <c r="Q532" s="390"/>
      <c r="R532" s="390"/>
      <c r="S532" s="399"/>
    </row>
    <row r="533" spans="1:19" ht="24.95" customHeight="1" x14ac:dyDescent="0.2">
      <c r="A533" s="212"/>
      <c r="B533" s="226"/>
      <c r="C533" s="225"/>
      <c r="D533" s="419"/>
      <c r="E533" s="426"/>
      <c r="F533" s="224"/>
      <c r="G533" s="211"/>
      <c r="H533" s="390"/>
      <c r="I533" s="390"/>
      <c r="J533" s="390"/>
      <c r="K533" s="109"/>
      <c r="L533" s="390"/>
      <c r="M533" s="390"/>
      <c r="N533" s="390"/>
      <c r="O533" s="109"/>
      <c r="P533" s="390"/>
      <c r="Q533" s="390"/>
      <c r="R533" s="390"/>
      <c r="S533" s="399"/>
    </row>
    <row r="534" spans="1:19" ht="24.95" customHeight="1" x14ac:dyDescent="0.2">
      <c r="A534" s="212"/>
      <c r="B534" s="226"/>
      <c r="C534" s="225"/>
      <c r="D534" s="419"/>
      <c r="E534" s="426"/>
      <c r="F534" s="224"/>
      <c r="G534" s="211"/>
      <c r="H534" s="390"/>
      <c r="I534" s="390"/>
      <c r="J534" s="390"/>
      <c r="K534" s="109"/>
      <c r="L534" s="390"/>
      <c r="M534" s="390"/>
      <c r="N534" s="390"/>
      <c r="O534" s="109"/>
      <c r="P534" s="390"/>
      <c r="Q534" s="390"/>
      <c r="R534" s="390"/>
      <c r="S534" s="399"/>
    </row>
    <row r="535" spans="1:19" ht="24.95" customHeight="1" x14ac:dyDescent="0.2">
      <c r="A535" s="212"/>
      <c r="B535" s="226"/>
      <c r="C535" s="225"/>
      <c r="D535" s="419"/>
      <c r="E535" s="426"/>
      <c r="F535" s="224"/>
      <c r="G535" s="211"/>
      <c r="H535" s="390"/>
      <c r="I535" s="390"/>
      <c r="J535" s="390"/>
      <c r="K535" s="109"/>
      <c r="L535" s="390"/>
      <c r="M535" s="390"/>
      <c r="N535" s="390"/>
      <c r="O535" s="109"/>
      <c r="P535" s="390"/>
      <c r="Q535" s="390"/>
      <c r="R535" s="390"/>
      <c r="S535" s="399"/>
    </row>
    <row r="536" spans="1:19" ht="24.95" customHeight="1" x14ac:dyDescent="0.2">
      <c r="A536" s="212"/>
      <c r="B536" s="226"/>
      <c r="C536" s="225"/>
      <c r="D536" s="419"/>
      <c r="E536" s="426"/>
      <c r="F536" s="224"/>
      <c r="G536" s="211"/>
      <c r="H536" s="390"/>
      <c r="I536" s="390"/>
      <c r="J536" s="390"/>
      <c r="K536" s="109"/>
      <c r="L536" s="390"/>
      <c r="M536" s="390"/>
      <c r="N536" s="390"/>
      <c r="O536" s="109"/>
      <c r="P536" s="390"/>
      <c r="Q536" s="390"/>
      <c r="R536" s="390"/>
      <c r="S536" s="399"/>
    </row>
    <row r="537" spans="1:19" ht="24.95" customHeight="1" x14ac:dyDescent="0.2">
      <c r="A537" s="212"/>
      <c r="B537" s="226"/>
      <c r="C537" s="225"/>
      <c r="D537" s="419"/>
      <c r="E537" s="426"/>
      <c r="F537" s="224"/>
      <c r="G537" s="211"/>
      <c r="H537" s="390"/>
      <c r="I537" s="390"/>
      <c r="J537" s="390"/>
      <c r="K537" s="109"/>
      <c r="L537" s="390"/>
      <c r="M537" s="390"/>
      <c r="N537" s="390"/>
      <c r="O537" s="109"/>
      <c r="P537" s="390"/>
      <c r="Q537" s="390"/>
      <c r="R537" s="390"/>
      <c r="S537" s="399"/>
    </row>
    <row r="538" spans="1:19" ht="24.95" customHeight="1" x14ac:dyDescent="0.2">
      <c r="A538" s="212"/>
      <c r="B538" s="226"/>
      <c r="C538" s="225"/>
      <c r="D538" s="419"/>
      <c r="E538" s="426"/>
      <c r="F538" s="224"/>
      <c r="G538" s="211"/>
      <c r="H538" s="390"/>
      <c r="I538" s="390"/>
      <c r="J538" s="390"/>
      <c r="K538" s="109"/>
      <c r="L538" s="390"/>
      <c r="M538" s="390"/>
      <c r="N538" s="390"/>
      <c r="O538" s="109"/>
      <c r="P538" s="390"/>
      <c r="Q538" s="390"/>
      <c r="R538" s="390"/>
      <c r="S538" s="399"/>
    </row>
    <row r="539" spans="1:19" ht="24.95" customHeight="1" x14ac:dyDescent="0.2">
      <c r="A539" s="212"/>
      <c r="B539" s="226"/>
      <c r="C539" s="225"/>
      <c r="D539" s="419"/>
      <c r="E539" s="426"/>
      <c r="F539" s="224"/>
      <c r="G539" s="211"/>
      <c r="H539" s="390"/>
      <c r="I539" s="390"/>
      <c r="J539" s="390"/>
      <c r="K539" s="109"/>
      <c r="L539" s="390"/>
      <c r="M539" s="390"/>
      <c r="N539" s="390"/>
      <c r="O539" s="109"/>
      <c r="P539" s="390"/>
      <c r="Q539" s="390"/>
      <c r="R539" s="390"/>
      <c r="S539" s="399"/>
    </row>
    <row r="540" spans="1:19" ht="24.95" customHeight="1" x14ac:dyDescent="0.2">
      <c r="A540" s="212"/>
      <c r="B540" s="226"/>
      <c r="C540" s="225"/>
      <c r="D540" s="419"/>
      <c r="E540" s="426"/>
      <c r="F540" s="224"/>
      <c r="G540" s="211"/>
      <c r="H540" s="390"/>
      <c r="I540" s="390"/>
      <c r="J540" s="390"/>
      <c r="K540" s="109"/>
      <c r="L540" s="390"/>
      <c r="M540" s="390"/>
      <c r="N540" s="390"/>
      <c r="O540" s="109"/>
      <c r="P540" s="390"/>
      <c r="Q540" s="390"/>
      <c r="R540" s="390"/>
      <c r="S540" s="399"/>
    </row>
    <row r="541" spans="1:19" ht="24.95" customHeight="1" x14ac:dyDescent="0.2">
      <c r="A541" s="212"/>
      <c r="B541" s="226"/>
      <c r="C541" s="225"/>
      <c r="D541" s="419"/>
      <c r="E541" s="426"/>
      <c r="F541" s="224"/>
      <c r="G541" s="211"/>
      <c r="H541" s="390"/>
      <c r="I541" s="390"/>
      <c r="J541" s="390"/>
      <c r="K541" s="109"/>
      <c r="L541" s="390"/>
      <c r="M541" s="390"/>
      <c r="N541" s="390"/>
      <c r="O541" s="109"/>
      <c r="P541" s="390"/>
      <c r="Q541" s="390"/>
      <c r="R541" s="390"/>
      <c r="S541" s="399"/>
    </row>
    <row r="542" spans="1:19" ht="24.95" customHeight="1" x14ac:dyDescent="0.2">
      <c r="A542" s="212"/>
      <c r="B542" s="226"/>
      <c r="C542" s="225"/>
      <c r="D542" s="419"/>
      <c r="E542" s="426"/>
      <c r="F542" s="224"/>
      <c r="G542" s="211"/>
      <c r="H542" s="390"/>
      <c r="I542" s="390"/>
      <c r="J542" s="390"/>
      <c r="K542" s="109"/>
      <c r="L542" s="390"/>
      <c r="M542" s="390"/>
      <c r="N542" s="390"/>
      <c r="O542" s="109"/>
      <c r="P542" s="390"/>
      <c r="Q542" s="390"/>
      <c r="R542" s="390"/>
      <c r="S542" s="399"/>
    </row>
    <row r="543" spans="1:19" ht="24.95" customHeight="1" x14ac:dyDescent="0.2">
      <c r="A543" s="212"/>
      <c r="B543" s="226"/>
      <c r="C543" s="225"/>
      <c r="D543" s="419"/>
      <c r="E543" s="426"/>
      <c r="F543" s="224"/>
      <c r="G543" s="211"/>
      <c r="H543" s="390"/>
      <c r="I543" s="390"/>
      <c r="J543" s="390"/>
      <c r="K543" s="109"/>
      <c r="L543" s="390"/>
      <c r="M543" s="390"/>
      <c r="N543" s="390"/>
      <c r="O543" s="109"/>
      <c r="P543" s="390"/>
      <c r="Q543" s="390"/>
      <c r="R543" s="390"/>
      <c r="S543" s="399"/>
    </row>
    <row r="544" spans="1:19" ht="24.95" customHeight="1" x14ac:dyDescent="0.2">
      <c r="A544" s="212"/>
      <c r="B544" s="226"/>
      <c r="C544" s="225"/>
      <c r="D544" s="419"/>
      <c r="E544" s="426"/>
      <c r="F544" s="224"/>
      <c r="G544" s="211"/>
      <c r="H544" s="390"/>
      <c r="I544" s="390"/>
      <c r="J544" s="390"/>
      <c r="K544" s="109"/>
      <c r="L544" s="390"/>
      <c r="M544" s="390"/>
      <c r="N544" s="390"/>
      <c r="O544" s="109"/>
      <c r="P544" s="390"/>
      <c r="Q544" s="390"/>
      <c r="R544" s="390"/>
      <c r="S544" s="399"/>
    </row>
    <row r="545" spans="1:19" ht="24.95" customHeight="1" x14ac:dyDescent="0.2">
      <c r="A545" s="212"/>
      <c r="B545" s="226"/>
      <c r="C545" s="225"/>
      <c r="D545" s="419"/>
      <c r="E545" s="426"/>
      <c r="F545" s="224"/>
      <c r="G545" s="211"/>
      <c r="H545" s="390"/>
      <c r="I545" s="390"/>
      <c r="J545" s="390"/>
      <c r="K545" s="109"/>
      <c r="L545" s="390"/>
      <c r="M545" s="390"/>
      <c r="N545" s="390"/>
      <c r="O545" s="109"/>
      <c r="P545" s="390"/>
      <c r="Q545" s="390"/>
      <c r="R545" s="390"/>
      <c r="S545" s="399"/>
    </row>
    <row r="546" spans="1:19" ht="24.95" customHeight="1" x14ac:dyDescent="0.2">
      <c r="A546" s="212"/>
      <c r="B546" s="226"/>
      <c r="C546" s="225"/>
      <c r="D546" s="419"/>
      <c r="E546" s="426"/>
      <c r="F546" s="224"/>
      <c r="G546" s="211"/>
      <c r="H546" s="390"/>
      <c r="I546" s="390"/>
      <c r="J546" s="390"/>
      <c r="K546" s="109"/>
      <c r="L546" s="390"/>
      <c r="M546" s="390"/>
      <c r="N546" s="390"/>
      <c r="O546" s="109"/>
      <c r="P546" s="390"/>
      <c r="Q546" s="390"/>
      <c r="R546" s="390"/>
      <c r="S546" s="399"/>
    </row>
    <row r="547" spans="1:19" ht="24.95" customHeight="1" x14ac:dyDescent="0.2">
      <c r="A547" s="212"/>
      <c r="B547" s="226"/>
      <c r="C547" s="225"/>
      <c r="D547" s="419"/>
      <c r="E547" s="426"/>
      <c r="F547" s="224"/>
      <c r="G547" s="211"/>
      <c r="H547" s="390"/>
      <c r="I547" s="390"/>
      <c r="J547" s="390"/>
      <c r="K547" s="109"/>
      <c r="L547" s="390"/>
      <c r="M547" s="390"/>
      <c r="N547" s="390"/>
      <c r="O547" s="109"/>
      <c r="P547" s="390"/>
      <c r="Q547" s="390"/>
      <c r="R547" s="390"/>
      <c r="S547" s="399"/>
    </row>
    <row r="548" spans="1:19" ht="24.95" customHeight="1" x14ac:dyDescent="0.2">
      <c r="A548" s="212"/>
      <c r="B548" s="226"/>
      <c r="C548" s="225"/>
      <c r="D548" s="419"/>
      <c r="E548" s="426"/>
      <c r="F548" s="224"/>
      <c r="G548" s="211"/>
      <c r="H548" s="390"/>
      <c r="I548" s="390"/>
      <c r="J548" s="390"/>
      <c r="K548" s="109"/>
      <c r="L548" s="390"/>
      <c r="M548" s="390"/>
      <c r="N548" s="390"/>
      <c r="O548" s="109"/>
      <c r="P548" s="390"/>
      <c r="Q548" s="390"/>
      <c r="R548" s="390"/>
      <c r="S548" s="399"/>
    </row>
    <row r="549" spans="1:19" ht="24.95" customHeight="1" x14ac:dyDescent="0.2">
      <c r="A549" s="212"/>
      <c r="B549" s="226"/>
      <c r="C549" s="225"/>
      <c r="D549" s="419"/>
      <c r="E549" s="426"/>
      <c r="F549" s="224"/>
      <c r="G549" s="211"/>
      <c r="H549" s="390"/>
      <c r="I549" s="390"/>
      <c r="J549" s="390"/>
      <c r="K549" s="109"/>
      <c r="L549" s="390"/>
      <c r="M549" s="390"/>
      <c r="N549" s="390"/>
      <c r="O549" s="109"/>
      <c r="P549" s="390"/>
      <c r="Q549" s="390"/>
      <c r="R549" s="390"/>
      <c r="S549" s="399"/>
    </row>
    <row r="550" spans="1:19" ht="24.95" customHeight="1" x14ac:dyDescent="0.2">
      <c r="A550" s="212"/>
      <c r="B550" s="226"/>
      <c r="C550" s="225"/>
      <c r="D550" s="419"/>
      <c r="E550" s="426"/>
      <c r="F550" s="224"/>
      <c r="G550" s="211"/>
      <c r="H550" s="390"/>
      <c r="I550" s="390"/>
      <c r="J550" s="390"/>
      <c r="K550" s="109"/>
      <c r="L550" s="390"/>
      <c r="M550" s="390"/>
      <c r="N550" s="390"/>
      <c r="O550" s="109"/>
      <c r="P550" s="390"/>
      <c r="Q550" s="390"/>
      <c r="R550" s="390"/>
      <c r="S550" s="399"/>
    </row>
    <row r="551" spans="1:19" ht="24.95" customHeight="1" x14ac:dyDescent="0.2">
      <c r="A551" s="212"/>
      <c r="B551" s="226"/>
      <c r="C551" s="225"/>
      <c r="D551" s="419"/>
      <c r="E551" s="426"/>
      <c r="F551" s="224"/>
      <c r="G551" s="211"/>
      <c r="H551" s="390"/>
      <c r="I551" s="390"/>
      <c r="J551" s="390"/>
      <c r="K551" s="109"/>
      <c r="L551" s="390"/>
      <c r="M551" s="390"/>
      <c r="N551" s="390"/>
      <c r="O551" s="109"/>
      <c r="P551" s="390"/>
      <c r="Q551" s="390"/>
      <c r="R551" s="390"/>
      <c r="S551" s="399"/>
    </row>
    <row r="552" spans="1:19" ht="24.95" customHeight="1" x14ac:dyDescent="0.2">
      <c r="A552" s="212"/>
      <c r="B552" s="226"/>
      <c r="C552" s="225"/>
      <c r="D552" s="419"/>
      <c r="E552" s="426"/>
      <c r="F552" s="224"/>
      <c r="G552" s="211"/>
      <c r="H552" s="390"/>
      <c r="I552" s="390"/>
      <c r="J552" s="390"/>
      <c r="K552" s="109"/>
      <c r="L552" s="390"/>
      <c r="M552" s="390"/>
      <c r="N552" s="390"/>
      <c r="O552" s="109"/>
      <c r="P552" s="390"/>
      <c r="Q552" s="390"/>
      <c r="R552" s="390"/>
      <c r="S552" s="399"/>
    </row>
    <row r="553" spans="1:19" ht="24.95" customHeight="1" x14ac:dyDescent="0.2">
      <c r="A553" s="212"/>
      <c r="B553" s="226"/>
      <c r="C553" s="225"/>
      <c r="D553" s="419"/>
      <c r="E553" s="426"/>
      <c r="F553" s="224"/>
      <c r="G553" s="211"/>
      <c r="H553" s="390"/>
      <c r="I553" s="390"/>
      <c r="J553" s="390"/>
      <c r="K553" s="109"/>
      <c r="L553" s="390"/>
      <c r="M553" s="390"/>
      <c r="N553" s="390"/>
      <c r="O553" s="109"/>
      <c r="P553" s="390"/>
      <c r="Q553" s="390"/>
      <c r="R553" s="390"/>
      <c r="S553" s="399"/>
    </row>
    <row r="554" spans="1:19" ht="24.95" customHeight="1" x14ac:dyDescent="0.2">
      <c r="A554" s="212"/>
      <c r="B554" s="226"/>
      <c r="C554" s="225"/>
      <c r="D554" s="419"/>
      <c r="E554" s="426"/>
      <c r="F554" s="224"/>
      <c r="G554" s="211"/>
      <c r="H554" s="390"/>
      <c r="I554" s="390"/>
      <c r="J554" s="390"/>
      <c r="K554" s="109"/>
      <c r="L554" s="390"/>
      <c r="M554" s="390"/>
      <c r="N554" s="390"/>
      <c r="O554" s="109"/>
      <c r="P554" s="390"/>
      <c r="Q554" s="390"/>
      <c r="R554" s="390"/>
      <c r="S554" s="399"/>
    </row>
    <row r="555" spans="1:19" ht="24.95" customHeight="1" x14ac:dyDescent="0.2">
      <c r="A555" s="212"/>
      <c r="B555" s="226"/>
      <c r="C555" s="225"/>
      <c r="D555" s="419"/>
      <c r="E555" s="426"/>
      <c r="F555" s="224"/>
      <c r="G555" s="211"/>
      <c r="H555" s="390"/>
      <c r="I555" s="390"/>
      <c r="J555" s="390"/>
      <c r="K555" s="109"/>
      <c r="L555" s="390"/>
      <c r="M555" s="390"/>
      <c r="N555" s="390"/>
      <c r="O555" s="109"/>
      <c r="P555" s="390"/>
      <c r="Q555" s="390"/>
      <c r="R555" s="390"/>
      <c r="S555" s="399"/>
    </row>
    <row r="556" spans="1:19" ht="24.95" customHeight="1" x14ac:dyDescent="0.2">
      <c r="A556" s="212"/>
      <c r="B556" s="226"/>
      <c r="C556" s="225"/>
      <c r="D556" s="419"/>
      <c r="E556" s="426"/>
      <c r="F556" s="224"/>
      <c r="G556" s="211"/>
      <c r="H556" s="390"/>
      <c r="I556" s="390"/>
      <c r="J556" s="390"/>
      <c r="K556" s="109"/>
      <c r="L556" s="390"/>
      <c r="M556" s="390"/>
      <c r="N556" s="390"/>
      <c r="O556" s="109"/>
      <c r="P556" s="390"/>
      <c r="Q556" s="390"/>
      <c r="R556" s="390"/>
      <c r="S556" s="399"/>
    </row>
    <row r="557" spans="1:19" ht="24.95" customHeight="1" x14ac:dyDescent="0.2">
      <c r="A557" s="212"/>
      <c r="B557" s="226"/>
      <c r="C557" s="225"/>
      <c r="D557" s="419"/>
      <c r="E557" s="426"/>
      <c r="F557" s="224"/>
      <c r="G557" s="211"/>
      <c r="H557" s="390"/>
      <c r="I557" s="390"/>
      <c r="J557" s="390"/>
      <c r="K557" s="109"/>
      <c r="L557" s="390"/>
      <c r="M557" s="390"/>
      <c r="N557" s="390"/>
      <c r="O557" s="109"/>
      <c r="P557" s="390"/>
      <c r="Q557" s="390"/>
      <c r="R557" s="390"/>
      <c r="S557" s="399"/>
    </row>
    <row r="558" spans="1:19" ht="24.95" customHeight="1" x14ac:dyDescent="0.2">
      <c r="A558" s="212"/>
      <c r="B558" s="226"/>
      <c r="C558" s="225"/>
      <c r="D558" s="419"/>
      <c r="E558" s="426"/>
      <c r="F558" s="224"/>
      <c r="G558" s="211"/>
      <c r="H558" s="390"/>
      <c r="I558" s="390"/>
      <c r="J558" s="390"/>
      <c r="K558" s="109"/>
      <c r="L558" s="390"/>
      <c r="M558" s="390"/>
      <c r="N558" s="390"/>
      <c r="O558" s="109"/>
      <c r="P558" s="390"/>
      <c r="Q558" s="390"/>
      <c r="R558" s="390"/>
      <c r="S558" s="399"/>
    </row>
    <row r="559" spans="1:19" ht="24.95" customHeight="1" x14ac:dyDescent="0.2">
      <c r="A559" s="212"/>
      <c r="B559" s="226"/>
      <c r="C559" s="225"/>
      <c r="D559" s="419"/>
      <c r="E559" s="426"/>
      <c r="F559" s="224"/>
      <c r="G559" s="211"/>
      <c r="H559" s="390"/>
      <c r="I559" s="390"/>
      <c r="J559" s="390"/>
      <c r="K559" s="109"/>
      <c r="L559" s="390"/>
      <c r="M559" s="390"/>
      <c r="N559" s="390"/>
      <c r="O559" s="109"/>
      <c r="P559" s="390"/>
      <c r="Q559" s="390"/>
      <c r="R559" s="390"/>
      <c r="S559" s="399"/>
    </row>
    <row r="560" spans="1:19" ht="24.95" customHeight="1" x14ac:dyDescent="0.2">
      <c r="A560" s="212"/>
      <c r="B560" s="226"/>
      <c r="C560" s="225"/>
      <c r="D560" s="419"/>
      <c r="E560" s="426"/>
      <c r="F560" s="224"/>
      <c r="G560" s="211"/>
      <c r="H560" s="390"/>
      <c r="I560" s="390"/>
      <c r="J560" s="390"/>
      <c r="K560" s="109"/>
      <c r="L560" s="390"/>
      <c r="M560" s="390"/>
      <c r="N560" s="390"/>
      <c r="O560" s="109"/>
      <c r="P560" s="390"/>
      <c r="Q560" s="390"/>
      <c r="R560" s="390"/>
      <c r="S560" s="399"/>
    </row>
    <row r="561" spans="1:19" ht="24.95" customHeight="1" x14ac:dyDescent="0.2">
      <c r="A561" s="212"/>
      <c r="B561" s="226"/>
      <c r="C561" s="225"/>
      <c r="D561" s="419"/>
      <c r="E561" s="426"/>
      <c r="F561" s="224"/>
      <c r="G561" s="211"/>
      <c r="H561" s="390"/>
      <c r="I561" s="390"/>
      <c r="J561" s="390"/>
      <c r="K561" s="109"/>
      <c r="L561" s="390"/>
      <c r="M561" s="390"/>
      <c r="N561" s="390"/>
      <c r="O561" s="109"/>
      <c r="P561" s="390"/>
      <c r="Q561" s="390"/>
      <c r="R561" s="390"/>
      <c r="S561" s="399"/>
    </row>
    <row r="562" spans="1:19" ht="24.95" customHeight="1" x14ac:dyDescent="0.2">
      <c r="A562" s="212"/>
      <c r="B562" s="226"/>
      <c r="C562" s="225"/>
      <c r="D562" s="419"/>
      <c r="E562" s="426"/>
      <c r="F562" s="224"/>
      <c r="G562" s="211"/>
      <c r="H562" s="390"/>
      <c r="I562" s="390"/>
      <c r="J562" s="390"/>
      <c r="K562" s="109"/>
      <c r="L562" s="390"/>
      <c r="M562" s="390"/>
      <c r="N562" s="390"/>
      <c r="O562" s="109"/>
      <c r="P562" s="390"/>
      <c r="Q562" s="390"/>
      <c r="R562" s="390"/>
      <c r="S562" s="399"/>
    </row>
    <row r="563" spans="1:19" ht="24.95" customHeight="1" x14ac:dyDescent="0.2">
      <c r="A563" s="212"/>
      <c r="B563" s="226"/>
      <c r="C563" s="225"/>
      <c r="D563" s="419"/>
      <c r="E563" s="426"/>
      <c r="F563" s="224"/>
      <c r="G563" s="211"/>
      <c r="H563" s="390"/>
      <c r="I563" s="390"/>
      <c r="J563" s="390"/>
      <c r="K563" s="109"/>
      <c r="L563" s="390"/>
      <c r="M563" s="390"/>
      <c r="N563" s="390"/>
      <c r="O563" s="109"/>
      <c r="P563" s="390"/>
      <c r="Q563" s="390"/>
      <c r="R563" s="390"/>
      <c r="S563" s="399"/>
    </row>
    <row r="564" spans="1:19" ht="24.95" customHeight="1" x14ac:dyDescent="0.2">
      <c r="A564" s="212"/>
      <c r="B564" s="226"/>
      <c r="C564" s="225"/>
      <c r="D564" s="419"/>
      <c r="E564" s="426"/>
      <c r="F564" s="224"/>
      <c r="G564" s="211"/>
      <c r="H564" s="390"/>
      <c r="I564" s="390"/>
      <c r="J564" s="390"/>
      <c r="K564" s="109"/>
      <c r="L564" s="390"/>
      <c r="M564" s="390"/>
      <c r="N564" s="390"/>
      <c r="O564" s="109"/>
      <c r="P564" s="390"/>
      <c r="Q564" s="390"/>
      <c r="R564" s="390"/>
      <c r="S564" s="399"/>
    </row>
    <row r="565" spans="1:19" ht="24.95" customHeight="1" x14ac:dyDescent="0.2">
      <c r="A565" s="212"/>
      <c r="B565" s="226"/>
      <c r="C565" s="225"/>
      <c r="D565" s="419"/>
      <c r="E565" s="426"/>
      <c r="F565" s="224"/>
      <c r="G565" s="211"/>
      <c r="H565" s="390"/>
      <c r="I565" s="390"/>
      <c r="J565" s="390"/>
      <c r="K565" s="109"/>
      <c r="L565" s="390"/>
      <c r="M565" s="390"/>
      <c r="N565" s="390"/>
      <c r="O565" s="109"/>
      <c r="P565" s="390"/>
      <c r="Q565" s="390"/>
      <c r="R565" s="390"/>
      <c r="S565" s="399"/>
    </row>
    <row r="566" spans="1:19" ht="24.95" customHeight="1" x14ac:dyDescent="0.2">
      <c r="A566" s="212"/>
      <c r="B566" s="226"/>
      <c r="C566" s="225"/>
      <c r="D566" s="419"/>
      <c r="E566" s="426"/>
      <c r="F566" s="224"/>
      <c r="G566" s="211"/>
      <c r="H566" s="390"/>
      <c r="I566" s="390"/>
      <c r="J566" s="390"/>
      <c r="K566" s="109"/>
      <c r="L566" s="390"/>
      <c r="M566" s="390"/>
      <c r="N566" s="390"/>
      <c r="O566" s="109"/>
      <c r="P566" s="390"/>
      <c r="Q566" s="390"/>
      <c r="R566" s="390"/>
      <c r="S566" s="399"/>
    </row>
    <row r="567" spans="1:19" ht="24.95" customHeight="1" x14ac:dyDescent="0.2">
      <c r="A567" s="212"/>
      <c r="B567" s="226"/>
      <c r="C567" s="225"/>
      <c r="D567" s="419"/>
      <c r="E567" s="426"/>
      <c r="F567" s="224"/>
      <c r="G567" s="211"/>
      <c r="H567" s="390"/>
      <c r="I567" s="390"/>
      <c r="J567" s="390"/>
      <c r="K567" s="109"/>
      <c r="L567" s="390"/>
      <c r="M567" s="390"/>
      <c r="N567" s="390"/>
      <c r="O567" s="109"/>
      <c r="P567" s="390"/>
      <c r="Q567" s="390"/>
      <c r="R567" s="390"/>
      <c r="S567" s="399"/>
    </row>
    <row r="568" spans="1:19" ht="24.95" customHeight="1" x14ac:dyDescent="0.2">
      <c r="A568" s="212"/>
      <c r="B568" s="226"/>
      <c r="C568" s="225"/>
      <c r="D568" s="419"/>
      <c r="E568" s="426"/>
      <c r="F568" s="224"/>
      <c r="G568" s="211"/>
      <c r="H568" s="390"/>
      <c r="I568" s="390"/>
      <c r="J568" s="390"/>
      <c r="K568" s="109"/>
      <c r="L568" s="390"/>
      <c r="M568" s="390"/>
      <c r="N568" s="390"/>
      <c r="O568" s="109"/>
      <c r="P568" s="390"/>
      <c r="Q568" s="390"/>
      <c r="R568" s="390"/>
      <c r="S568" s="399"/>
    </row>
    <row r="569" spans="1:19" ht="24.95" customHeight="1" x14ac:dyDescent="0.2">
      <c r="A569" s="212"/>
      <c r="B569" s="226"/>
      <c r="C569" s="225"/>
      <c r="D569" s="419"/>
      <c r="E569" s="426"/>
      <c r="F569" s="224"/>
      <c r="G569" s="211"/>
      <c r="H569" s="390"/>
      <c r="I569" s="390"/>
      <c r="J569" s="390"/>
      <c r="K569" s="109"/>
      <c r="L569" s="390"/>
      <c r="M569" s="390"/>
      <c r="N569" s="390"/>
      <c r="O569" s="109"/>
      <c r="P569" s="390"/>
      <c r="Q569" s="390"/>
      <c r="R569" s="390"/>
      <c r="S569" s="399"/>
    </row>
    <row r="570" spans="1:19" ht="24.95" customHeight="1" x14ac:dyDescent="0.2">
      <c r="A570" s="212"/>
      <c r="B570" s="226"/>
      <c r="C570" s="225"/>
      <c r="D570" s="419"/>
      <c r="E570" s="426"/>
      <c r="F570" s="224"/>
      <c r="G570" s="211"/>
      <c r="H570" s="390"/>
      <c r="I570" s="390"/>
      <c r="J570" s="390"/>
      <c r="K570" s="109"/>
      <c r="L570" s="390"/>
      <c r="M570" s="390"/>
      <c r="N570" s="390"/>
      <c r="O570" s="109"/>
      <c r="P570" s="390"/>
      <c r="Q570" s="390"/>
      <c r="R570" s="390"/>
      <c r="S570" s="399"/>
    </row>
    <row r="571" spans="1:19" ht="24.95" customHeight="1" x14ac:dyDescent="0.2">
      <c r="A571" s="212"/>
      <c r="B571" s="226"/>
      <c r="C571" s="225"/>
      <c r="D571" s="419"/>
      <c r="E571" s="426"/>
      <c r="F571" s="224"/>
      <c r="G571" s="211"/>
      <c r="H571" s="390"/>
      <c r="I571" s="390"/>
      <c r="J571" s="390"/>
      <c r="K571" s="109"/>
      <c r="L571" s="390"/>
      <c r="M571" s="390"/>
      <c r="N571" s="390"/>
      <c r="O571" s="109"/>
      <c r="P571" s="390"/>
      <c r="Q571" s="390"/>
      <c r="R571" s="390"/>
      <c r="S571" s="399"/>
    </row>
    <row r="572" spans="1:19" ht="24.95" customHeight="1" x14ac:dyDescent="0.2">
      <c r="A572" s="212"/>
      <c r="B572" s="226"/>
      <c r="C572" s="225"/>
      <c r="D572" s="419"/>
      <c r="E572" s="426"/>
      <c r="F572" s="224"/>
      <c r="G572" s="211"/>
      <c r="H572" s="390"/>
      <c r="I572" s="390"/>
      <c r="J572" s="390"/>
      <c r="K572" s="109"/>
      <c r="L572" s="390"/>
      <c r="M572" s="390"/>
      <c r="N572" s="390"/>
      <c r="O572" s="109"/>
      <c r="P572" s="390"/>
      <c r="Q572" s="390"/>
      <c r="R572" s="390"/>
      <c r="S572" s="399"/>
    </row>
    <row r="573" spans="1:19" ht="24.95" customHeight="1" x14ac:dyDescent="0.2">
      <c r="A573" s="212"/>
      <c r="B573" s="226"/>
      <c r="C573" s="225"/>
      <c r="D573" s="419"/>
      <c r="E573" s="426"/>
      <c r="F573" s="224"/>
      <c r="G573" s="211"/>
      <c r="H573" s="390"/>
      <c r="I573" s="390"/>
      <c r="J573" s="390"/>
      <c r="K573" s="109"/>
      <c r="L573" s="390"/>
      <c r="M573" s="390"/>
      <c r="N573" s="390"/>
      <c r="O573" s="109"/>
      <c r="P573" s="390"/>
      <c r="Q573" s="390"/>
      <c r="R573" s="390"/>
      <c r="S573" s="399"/>
    </row>
    <row r="574" spans="1:19" ht="24.95" customHeight="1" x14ac:dyDescent="0.2">
      <c r="A574" s="212"/>
      <c r="B574" s="226"/>
      <c r="C574" s="225"/>
      <c r="D574" s="419"/>
      <c r="E574" s="426"/>
      <c r="F574" s="224"/>
      <c r="G574" s="211"/>
      <c r="H574" s="390"/>
      <c r="I574" s="390"/>
      <c r="J574" s="390"/>
      <c r="K574" s="109"/>
      <c r="L574" s="390"/>
      <c r="M574" s="390"/>
      <c r="N574" s="390"/>
      <c r="O574" s="109"/>
      <c r="P574" s="390"/>
      <c r="Q574" s="390"/>
      <c r="R574" s="390"/>
      <c r="S574" s="399"/>
    </row>
    <row r="575" spans="1:19" ht="24.95" customHeight="1" x14ac:dyDescent="0.2">
      <c r="A575" s="212"/>
      <c r="B575" s="226"/>
      <c r="C575" s="225"/>
      <c r="D575" s="419"/>
      <c r="E575" s="426"/>
      <c r="F575" s="224"/>
      <c r="G575" s="211"/>
      <c r="H575" s="390"/>
      <c r="I575" s="390"/>
      <c r="J575" s="390"/>
      <c r="K575" s="109"/>
      <c r="L575" s="390"/>
      <c r="M575" s="390"/>
      <c r="N575" s="390"/>
      <c r="O575" s="109"/>
      <c r="P575" s="390"/>
      <c r="Q575" s="390"/>
      <c r="R575" s="390"/>
      <c r="S575" s="399"/>
    </row>
    <row r="576" spans="1:19" ht="24.95" customHeight="1" x14ac:dyDescent="0.2">
      <c r="A576" s="212"/>
      <c r="B576" s="226"/>
      <c r="C576" s="225"/>
      <c r="D576" s="419"/>
      <c r="E576" s="426"/>
      <c r="F576" s="224"/>
      <c r="G576" s="211"/>
      <c r="H576" s="390"/>
      <c r="I576" s="390"/>
      <c r="J576" s="390"/>
      <c r="K576" s="109"/>
      <c r="L576" s="390"/>
      <c r="M576" s="390"/>
      <c r="N576" s="390"/>
      <c r="O576" s="109"/>
      <c r="P576" s="390"/>
      <c r="Q576" s="390"/>
      <c r="R576" s="390"/>
      <c r="S576" s="399"/>
    </row>
    <row r="577" spans="1:19" ht="24.95" customHeight="1" x14ac:dyDescent="0.2">
      <c r="A577" s="212"/>
      <c r="B577" s="226"/>
      <c r="C577" s="225"/>
      <c r="D577" s="419"/>
      <c r="E577" s="426"/>
      <c r="F577" s="224"/>
      <c r="G577" s="211"/>
      <c r="H577" s="390"/>
      <c r="I577" s="390"/>
      <c r="J577" s="390"/>
      <c r="K577" s="109"/>
      <c r="L577" s="390"/>
      <c r="M577" s="390"/>
      <c r="N577" s="390"/>
      <c r="O577" s="109"/>
      <c r="P577" s="390"/>
      <c r="Q577" s="390"/>
      <c r="R577" s="390"/>
      <c r="S577" s="399"/>
    </row>
    <row r="578" spans="1:19" ht="24.95" customHeight="1" x14ac:dyDescent="0.2">
      <c r="A578" s="212"/>
      <c r="B578" s="226"/>
      <c r="C578" s="225"/>
      <c r="D578" s="419"/>
      <c r="E578" s="426"/>
      <c r="F578" s="224"/>
      <c r="G578" s="211"/>
      <c r="H578" s="390"/>
      <c r="I578" s="390"/>
      <c r="J578" s="390"/>
      <c r="K578" s="109"/>
      <c r="L578" s="390"/>
      <c r="M578" s="390"/>
      <c r="N578" s="390"/>
      <c r="O578" s="109"/>
      <c r="P578" s="390"/>
      <c r="Q578" s="390"/>
      <c r="R578" s="390"/>
      <c r="S578" s="399"/>
    </row>
    <row r="579" spans="1:19" ht="24.95" customHeight="1" x14ac:dyDescent="0.2">
      <c r="A579" s="212"/>
      <c r="B579" s="226"/>
      <c r="C579" s="225"/>
      <c r="D579" s="419"/>
      <c r="E579" s="426"/>
      <c r="F579" s="224"/>
      <c r="G579" s="211"/>
      <c r="H579" s="390"/>
      <c r="I579" s="390"/>
      <c r="J579" s="390"/>
      <c r="K579" s="109"/>
      <c r="L579" s="390"/>
      <c r="M579" s="390"/>
      <c r="N579" s="390"/>
      <c r="O579" s="109"/>
      <c r="P579" s="390"/>
      <c r="Q579" s="390"/>
      <c r="R579" s="390"/>
      <c r="S579" s="399"/>
    </row>
    <row r="580" spans="1:19" ht="24.95" customHeight="1" x14ac:dyDescent="0.2">
      <c r="A580" s="212"/>
      <c r="B580" s="226"/>
      <c r="C580" s="225"/>
      <c r="D580" s="419"/>
      <c r="E580" s="426"/>
      <c r="F580" s="224"/>
      <c r="G580" s="211"/>
      <c r="H580" s="390"/>
      <c r="I580" s="390"/>
      <c r="J580" s="390"/>
      <c r="K580" s="109"/>
      <c r="L580" s="390"/>
      <c r="M580" s="390"/>
      <c r="N580" s="390"/>
      <c r="O580" s="109"/>
      <c r="P580" s="390"/>
      <c r="Q580" s="390"/>
      <c r="R580" s="390"/>
      <c r="S580" s="399"/>
    </row>
    <row r="581" spans="1:19" ht="24.95" customHeight="1" x14ac:dyDescent="0.2">
      <c r="A581" s="212"/>
      <c r="B581" s="226"/>
      <c r="C581" s="225"/>
      <c r="D581" s="419"/>
      <c r="E581" s="426"/>
      <c r="F581" s="224"/>
      <c r="G581" s="211"/>
      <c r="H581" s="390"/>
      <c r="I581" s="390"/>
      <c r="J581" s="390"/>
      <c r="K581" s="109"/>
      <c r="L581" s="390"/>
      <c r="M581" s="390"/>
      <c r="N581" s="390"/>
      <c r="O581" s="109"/>
      <c r="P581" s="390"/>
      <c r="Q581" s="390"/>
      <c r="R581" s="390"/>
      <c r="S581" s="399"/>
    </row>
    <row r="582" spans="1:19" ht="24.95" customHeight="1" x14ac:dyDescent="0.2">
      <c r="A582" s="212"/>
      <c r="B582" s="226"/>
      <c r="C582" s="225"/>
      <c r="D582" s="419"/>
      <c r="E582" s="426"/>
      <c r="F582" s="224"/>
      <c r="G582" s="211"/>
      <c r="H582" s="390"/>
      <c r="I582" s="390"/>
      <c r="J582" s="390"/>
      <c r="K582" s="109"/>
      <c r="L582" s="390"/>
      <c r="M582" s="390"/>
      <c r="N582" s="390"/>
      <c r="O582" s="109"/>
      <c r="P582" s="390"/>
      <c r="Q582" s="390"/>
      <c r="R582" s="390"/>
      <c r="S582" s="399"/>
    </row>
    <row r="583" spans="1:19" ht="24.95" customHeight="1" x14ac:dyDescent="0.2">
      <c r="A583" s="212"/>
      <c r="B583" s="226"/>
      <c r="C583" s="225"/>
      <c r="D583" s="419"/>
      <c r="E583" s="426"/>
      <c r="F583" s="224"/>
      <c r="G583" s="211"/>
      <c r="H583" s="390"/>
      <c r="I583" s="390"/>
      <c r="J583" s="390"/>
      <c r="K583" s="109"/>
      <c r="L583" s="390"/>
      <c r="M583" s="390"/>
      <c r="N583" s="390"/>
      <c r="O583" s="109"/>
      <c r="P583" s="390"/>
      <c r="Q583" s="390"/>
      <c r="R583" s="390"/>
      <c r="S583" s="399"/>
    </row>
    <row r="584" spans="1:19" ht="24.95" customHeight="1" x14ac:dyDescent="0.2">
      <c r="A584" s="212"/>
      <c r="B584" s="226"/>
      <c r="C584" s="225"/>
      <c r="D584" s="419"/>
      <c r="E584" s="426"/>
      <c r="F584" s="224"/>
      <c r="G584" s="211"/>
      <c r="H584" s="390"/>
      <c r="I584" s="390"/>
      <c r="J584" s="390"/>
      <c r="K584" s="109"/>
      <c r="L584" s="390"/>
      <c r="M584" s="390"/>
      <c r="N584" s="390"/>
      <c r="O584" s="109"/>
      <c r="P584" s="390"/>
      <c r="Q584" s="390"/>
      <c r="R584" s="390"/>
      <c r="S584" s="399"/>
    </row>
    <row r="585" spans="1:19" ht="24.95" customHeight="1" x14ac:dyDescent="0.2">
      <c r="A585" s="212"/>
      <c r="B585" s="226"/>
      <c r="C585" s="225"/>
      <c r="D585" s="419"/>
      <c r="E585" s="426"/>
      <c r="F585" s="224"/>
      <c r="G585" s="211"/>
      <c r="H585" s="390"/>
      <c r="I585" s="390"/>
      <c r="J585" s="390"/>
      <c r="K585" s="109"/>
      <c r="L585" s="390"/>
      <c r="M585" s="390"/>
      <c r="N585" s="390"/>
      <c r="O585" s="109"/>
      <c r="P585" s="390"/>
      <c r="Q585" s="390"/>
      <c r="R585" s="390"/>
      <c r="S585" s="399"/>
    </row>
    <row r="586" spans="1:19" ht="24.95" customHeight="1" x14ac:dyDescent="0.2">
      <c r="A586" s="212"/>
      <c r="B586" s="226"/>
      <c r="C586" s="225"/>
      <c r="D586" s="419"/>
      <c r="E586" s="426"/>
      <c r="F586" s="224"/>
      <c r="G586" s="211"/>
      <c r="H586" s="390"/>
      <c r="I586" s="390"/>
      <c r="J586" s="390"/>
      <c r="K586" s="109"/>
      <c r="L586" s="390"/>
      <c r="M586" s="390"/>
      <c r="N586" s="390"/>
      <c r="O586" s="109"/>
      <c r="P586" s="390"/>
      <c r="Q586" s="390"/>
      <c r="R586" s="390"/>
      <c r="S586" s="399"/>
    </row>
    <row r="587" spans="1:19" ht="24.95" customHeight="1" x14ac:dyDescent="0.2">
      <c r="A587" s="212"/>
      <c r="B587" s="226"/>
      <c r="C587" s="225"/>
      <c r="D587" s="419"/>
      <c r="E587" s="426"/>
      <c r="F587" s="224"/>
      <c r="G587" s="211"/>
      <c r="H587" s="390"/>
      <c r="I587" s="390"/>
      <c r="J587" s="390"/>
      <c r="K587" s="109"/>
      <c r="L587" s="390"/>
      <c r="M587" s="390"/>
      <c r="N587" s="390"/>
      <c r="O587" s="109"/>
      <c r="P587" s="390"/>
      <c r="Q587" s="390"/>
      <c r="R587" s="390"/>
      <c r="S587" s="399"/>
    </row>
    <row r="588" spans="1:19" ht="24.95" customHeight="1" x14ac:dyDescent="0.2">
      <c r="A588" s="212"/>
      <c r="B588" s="226"/>
      <c r="C588" s="225"/>
      <c r="D588" s="419"/>
      <c r="E588" s="426"/>
      <c r="F588" s="224"/>
      <c r="G588" s="211"/>
      <c r="H588" s="390"/>
      <c r="I588" s="390"/>
      <c r="J588" s="390"/>
      <c r="K588" s="109"/>
      <c r="L588" s="390"/>
      <c r="M588" s="390"/>
      <c r="N588" s="390"/>
      <c r="O588" s="109"/>
      <c r="P588" s="390"/>
      <c r="Q588" s="390"/>
      <c r="R588" s="390"/>
      <c r="S588" s="399"/>
    </row>
    <row r="589" spans="1:19" ht="24.95" customHeight="1" x14ac:dyDescent="0.2">
      <c r="A589" s="212"/>
      <c r="B589" s="226"/>
      <c r="C589" s="225"/>
      <c r="D589" s="419"/>
      <c r="E589" s="426"/>
      <c r="F589" s="224"/>
      <c r="G589" s="211"/>
      <c r="H589" s="390"/>
      <c r="I589" s="390"/>
      <c r="J589" s="390"/>
      <c r="K589" s="109"/>
      <c r="L589" s="390"/>
      <c r="M589" s="390"/>
      <c r="N589" s="390"/>
      <c r="O589" s="109"/>
      <c r="P589" s="390"/>
      <c r="Q589" s="390"/>
      <c r="R589" s="390"/>
      <c r="S589" s="399"/>
    </row>
    <row r="590" spans="1:19" ht="24.95" customHeight="1" x14ac:dyDescent="0.2">
      <c r="A590" s="212"/>
      <c r="B590" s="226"/>
      <c r="C590" s="225"/>
      <c r="D590" s="419"/>
      <c r="E590" s="426"/>
      <c r="F590" s="224"/>
      <c r="G590" s="211"/>
      <c r="H590" s="390"/>
      <c r="I590" s="390"/>
      <c r="J590" s="390"/>
      <c r="K590" s="109"/>
      <c r="L590" s="390"/>
      <c r="M590" s="390"/>
      <c r="N590" s="390"/>
      <c r="O590" s="109"/>
      <c r="P590" s="390"/>
      <c r="Q590" s="390"/>
      <c r="R590" s="390"/>
      <c r="S590" s="399"/>
    </row>
    <row r="591" spans="1:19" ht="24.95" customHeight="1" x14ac:dyDescent="0.2">
      <c r="A591" s="212"/>
      <c r="B591" s="226"/>
      <c r="C591" s="225"/>
      <c r="D591" s="419"/>
      <c r="E591" s="426"/>
      <c r="F591" s="224"/>
      <c r="G591" s="211"/>
      <c r="H591" s="390"/>
      <c r="I591" s="390"/>
      <c r="J591" s="390"/>
      <c r="K591" s="109"/>
      <c r="L591" s="390"/>
      <c r="M591" s="390"/>
      <c r="N591" s="390"/>
      <c r="O591" s="109"/>
      <c r="P591" s="390"/>
      <c r="Q591" s="390"/>
      <c r="R591" s="390"/>
      <c r="S591" s="399"/>
    </row>
    <row r="592" spans="1:19" ht="24.95" customHeight="1" x14ac:dyDescent="0.2">
      <c r="A592" s="212"/>
      <c r="B592" s="226"/>
      <c r="C592" s="225"/>
      <c r="D592" s="419"/>
      <c r="E592" s="426"/>
      <c r="F592" s="224"/>
      <c r="G592" s="211"/>
      <c r="H592" s="390"/>
      <c r="I592" s="390"/>
      <c r="J592" s="390"/>
      <c r="K592" s="109"/>
      <c r="L592" s="390"/>
      <c r="M592" s="390"/>
      <c r="N592" s="390"/>
      <c r="O592" s="109"/>
      <c r="P592" s="390"/>
      <c r="Q592" s="390"/>
      <c r="R592" s="390"/>
      <c r="S592" s="399"/>
    </row>
    <row r="593" spans="1:19" ht="24.95" customHeight="1" x14ac:dyDescent="0.2">
      <c r="A593" s="212"/>
      <c r="B593" s="226"/>
      <c r="C593" s="225"/>
      <c r="D593" s="419"/>
      <c r="E593" s="426"/>
      <c r="F593" s="224"/>
      <c r="G593" s="211"/>
      <c r="H593" s="390"/>
      <c r="I593" s="390"/>
      <c r="J593" s="390"/>
      <c r="K593" s="109"/>
      <c r="L593" s="390"/>
      <c r="M593" s="390"/>
      <c r="N593" s="390"/>
      <c r="O593" s="109"/>
      <c r="P593" s="390"/>
      <c r="Q593" s="390"/>
      <c r="R593" s="390"/>
      <c r="S593" s="399"/>
    </row>
    <row r="594" spans="1:19" ht="24.95" customHeight="1" x14ac:dyDescent="0.2">
      <c r="A594" s="212"/>
      <c r="B594" s="226"/>
      <c r="C594" s="225"/>
      <c r="D594" s="419"/>
      <c r="E594" s="426"/>
      <c r="F594" s="224"/>
      <c r="G594" s="211"/>
      <c r="H594" s="390"/>
      <c r="I594" s="390"/>
      <c r="J594" s="390"/>
      <c r="K594" s="109"/>
      <c r="L594" s="390"/>
      <c r="M594" s="390"/>
      <c r="N594" s="390"/>
      <c r="O594" s="109"/>
      <c r="P594" s="390"/>
      <c r="Q594" s="390"/>
      <c r="R594" s="390"/>
      <c r="S594" s="399"/>
    </row>
    <row r="595" spans="1:19" ht="24.95" customHeight="1" x14ac:dyDescent="0.2">
      <c r="A595" s="212"/>
      <c r="B595" s="226"/>
      <c r="C595" s="225"/>
      <c r="D595" s="419"/>
      <c r="E595" s="426"/>
      <c r="F595" s="224"/>
      <c r="G595" s="211"/>
      <c r="H595" s="390"/>
      <c r="I595" s="390"/>
      <c r="J595" s="390"/>
      <c r="K595" s="109"/>
      <c r="L595" s="390"/>
      <c r="M595" s="390"/>
      <c r="N595" s="390"/>
      <c r="O595" s="109"/>
      <c r="P595" s="390"/>
      <c r="Q595" s="390"/>
      <c r="R595" s="390"/>
      <c r="S595" s="399"/>
    </row>
    <row r="596" spans="1:19" ht="24.95" customHeight="1" x14ac:dyDescent="0.2">
      <c r="A596" s="212"/>
      <c r="B596" s="226"/>
      <c r="C596" s="225"/>
      <c r="D596" s="419"/>
      <c r="E596" s="426"/>
      <c r="F596" s="224"/>
      <c r="G596" s="211"/>
      <c r="H596" s="390"/>
      <c r="I596" s="390"/>
      <c r="J596" s="390"/>
      <c r="K596" s="109"/>
      <c r="L596" s="390"/>
      <c r="M596" s="390"/>
      <c r="N596" s="390"/>
      <c r="O596" s="109"/>
      <c r="P596" s="390"/>
      <c r="Q596" s="390"/>
      <c r="R596" s="390"/>
      <c r="S596" s="399"/>
    </row>
    <row r="597" spans="1:19" ht="24.95" customHeight="1" x14ac:dyDescent="0.2">
      <c r="A597" s="212"/>
      <c r="B597" s="226"/>
      <c r="C597" s="225"/>
      <c r="D597" s="419"/>
      <c r="E597" s="426"/>
      <c r="F597" s="224"/>
      <c r="G597" s="211"/>
      <c r="H597" s="390"/>
      <c r="I597" s="390"/>
      <c r="J597" s="390"/>
      <c r="K597" s="109"/>
      <c r="L597" s="390"/>
      <c r="M597" s="390"/>
      <c r="N597" s="390"/>
      <c r="O597" s="109"/>
      <c r="P597" s="390"/>
      <c r="Q597" s="390"/>
      <c r="R597" s="390"/>
      <c r="S597" s="399"/>
    </row>
    <row r="598" spans="1:19" ht="24.95" customHeight="1" x14ac:dyDescent="0.2">
      <c r="A598" s="212"/>
      <c r="B598" s="226"/>
      <c r="C598" s="225"/>
      <c r="D598" s="419"/>
      <c r="E598" s="426"/>
      <c r="F598" s="224"/>
      <c r="G598" s="211"/>
      <c r="H598" s="390"/>
      <c r="I598" s="390"/>
      <c r="J598" s="390"/>
      <c r="K598" s="109"/>
      <c r="L598" s="390"/>
      <c r="M598" s="390"/>
      <c r="N598" s="390"/>
      <c r="O598" s="109"/>
      <c r="P598" s="390"/>
      <c r="Q598" s="390"/>
      <c r="R598" s="390"/>
      <c r="S598" s="399"/>
    </row>
    <row r="599" spans="1:19" ht="24.95" customHeight="1" x14ac:dyDescent="0.2">
      <c r="A599" s="212"/>
      <c r="B599" s="226"/>
      <c r="C599" s="225"/>
      <c r="D599" s="419"/>
      <c r="E599" s="426"/>
      <c r="F599" s="224"/>
      <c r="G599" s="211"/>
      <c r="H599" s="390"/>
      <c r="I599" s="390"/>
      <c r="J599" s="390"/>
      <c r="K599" s="109"/>
      <c r="L599" s="390"/>
      <c r="M599" s="390"/>
      <c r="N599" s="390"/>
      <c r="O599" s="109"/>
      <c r="P599" s="390"/>
      <c r="Q599" s="390"/>
      <c r="R599" s="390"/>
      <c r="S599" s="399"/>
    </row>
    <row r="600" spans="1:19" ht="24.95" customHeight="1" x14ac:dyDescent="0.2">
      <c r="A600" s="212"/>
      <c r="B600" s="226"/>
      <c r="C600" s="225"/>
      <c r="D600" s="419"/>
      <c r="E600" s="426"/>
      <c r="F600" s="224"/>
      <c r="G600" s="211"/>
      <c r="H600" s="390"/>
      <c r="I600" s="390"/>
      <c r="J600" s="390"/>
      <c r="K600" s="109"/>
      <c r="L600" s="390"/>
      <c r="M600" s="390"/>
      <c r="N600" s="390"/>
      <c r="O600" s="109"/>
      <c r="P600" s="390"/>
      <c r="Q600" s="390"/>
      <c r="R600" s="390"/>
      <c r="S600" s="399"/>
    </row>
    <row r="601" spans="1:19" ht="24.95" customHeight="1" x14ac:dyDescent="0.2">
      <c r="A601" s="212"/>
      <c r="B601" s="226"/>
      <c r="C601" s="225"/>
      <c r="D601" s="419"/>
      <c r="E601" s="426"/>
      <c r="F601" s="224"/>
      <c r="G601" s="211"/>
      <c r="H601" s="390"/>
      <c r="I601" s="390"/>
      <c r="J601" s="390"/>
      <c r="K601" s="109"/>
      <c r="L601" s="390"/>
      <c r="M601" s="390"/>
      <c r="N601" s="390"/>
      <c r="O601" s="109"/>
      <c r="P601" s="390"/>
      <c r="Q601" s="390"/>
      <c r="R601" s="390"/>
      <c r="S601" s="399"/>
    </row>
    <row r="602" spans="1:19" ht="24.95" customHeight="1" x14ac:dyDescent="0.2">
      <c r="A602" s="212"/>
      <c r="B602" s="226"/>
      <c r="C602" s="225"/>
      <c r="D602" s="419"/>
      <c r="E602" s="426"/>
      <c r="F602" s="224"/>
      <c r="G602" s="211"/>
      <c r="H602" s="390"/>
      <c r="I602" s="390"/>
      <c r="J602" s="390"/>
      <c r="K602" s="109"/>
      <c r="L602" s="390"/>
      <c r="M602" s="390"/>
      <c r="N602" s="390"/>
      <c r="O602" s="109"/>
      <c r="P602" s="390"/>
      <c r="Q602" s="390"/>
      <c r="R602" s="390"/>
      <c r="S602" s="399"/>
    </row>
    <row r="603" spans="1:19" ht="24.95" customHeight="1" x14ac:dyDescent="0.2">
      <c r="A603" s="212"/>
      <c r="B603" s="226"/>
      <c r="C603" s="225"/>
      <c r="D603" s="419"/>
      <c r="E603" s="426"/>
      <c r="F603" s="224"/>
      <c r="G603" s="211"/>
      <c r="H603" s="390"/>
      <c r="I603" s="390"/>
      <c r="J603" s="390"/>
      <c r="K603" s="109"/>
      <c r="L603" s="390"/>
      <c r="M603" s="390"/>
      <c r="N603" s="390"/>
      <c r="O603" s="109"/>
      <c r="P603" s="390"/>
      <c r="Q603" s="390"/>
      <c r="R603" s="390"/>
      <c r="S603" s="399"/>
    </row>
    <row r="604" spans="1:19" ht="24.95" customHeight="1" x14ac:dyDescent="0.2">
      <c r="A604" s="212"/>
      <c r="B604" s="226"/>
      <c r="C604" s="225"/>
      <c r="D604" s="419"/>
      <c r="E604" s="426"/>
      <c r="F604" s="224"/>
      <c r="G604" s="211"/>
      <c r="H604" s="390"/>
      <c r="I604" s="390"/>
      <c r="J604" s="390"/>
      <c r="K604" s="109"/>
      <c r="L604" s="390"/>
      <c r="M604" s="390"/>
      <c r="N604" s="390"/>
      <c r="O604" s="109"/>
      <c r="P604" s="390"/>
      <c r="Q604" s="390"/>
      <c r="R604" s="390"/>
      <c r="S604" s="399"/>
    </row>
    <row r="605" spans="1:19" ht="24.95" customHeight="1" x14ac:dyDescent="0.2">
      <c r="A605" s="212"/>
      <c r="B605" s="226"/>
      <c r="C605" s="225"/>
      <c r="D605" s="419"/>
      <c r="E605" s="426"/>
      <c r="F605" s="224"/>
      <c r="G605" s="211"/>
      <c r="H605" s="390"/>
      <c r="I605" s="390"/>
      <c r="J605" s="390"/>
      <c r="K605" s="109"/>
      <c r="L605" s="390"/>
      <c r="M605" s="390"/>
      <c r="N605" s="390"/>
      <c r="O605" s="109"/>
      <c r="P605" s="390"/>
      <c r="Q605" s="390"/>
      <c r="R605" s="390"/>
      <c r="S605" s="399"/>
    </row>
    <row r="606" spans="1:19" ht="24.95" customHeight="1" x14ac:dyDescent="0.2">
      <c r="A606" s="212"/>
      <c r="B606" s="226"/>
      <c r="C606" s="225"/>
      <c r="D606" s="419"/>
      <c r="E606" s="426"/>
      <c r="F606" s="224"/>
      <c r="G606" s="211"/>
      <c r="H606" s="390"/>
      <c r="I606" s="390"/>
      <c r="J606" s="390"/>
      <c r="K606" s="109"/>
      <c r="L606" s="390"/>
      <c r="M606" s="390"/>
      <c r="N606" s="390"/>
      <c r="O606" s="109"/>
      <c r="P606" s="390"/>
      <c r="Q606" s="390"/>
      <c r="R606" s="390"/>
      <c r="S606" s="399"/>
    </row>
    <row r="607" spans="1:19" ht="24.95" customHeight="1" x14ac:dyDescent="0.2">
      <c r="A607" s="212"/>
      <c r="B607" s="226"/>
      <c r="C607" s="225"/>
      <c r="D607" s="419"/>
      <c r="E607" s="426"/>
      <c r="F607" s="224"/>
      <c r="G607" s="211"/>
      <c r="H607" s="390"/>
      <c r="I607" s="390"/>
      <c r="J607" s="390"/>
      <c r="K607" s="109"/>
      <c r="L607" s="390"/>
      <c r="M607" s="390"/>
      <c r="N607" s="390"/>
      <c r="O607" s="109"/>
      <c r="P607" s="390"/>
      <c r="Q607" s="390"/>
      <c r="R607" s="390"/>
      <c r="S607" s="399"/>
    </row>
    <row r="608" spans="1:19" ht="24.95" customHeight="1" x14ac:dyDescent="0.2">
      <c r="A608" s="212"/>
      <c r="B608" s="226"/>
      <c r="C608" s="225"/>
      <c r="D608" s="419"/>
      <c r="E608" s="426"/>
      <c r="F608" s="224"/>
      <c r="G608" s="211"/>
      <c r="H608" s="390"/>
      <c r="I608" s="390"/>
      <c r="J608" s="390"/>
      <c r="K608" s="109"/>
      <c r="L608" s="390"/>
      <c r="M608" s="390"/>
      <c r="N608" s="390"/>
      <c r="O608" s="109"/>
      <c r="P608" s="390"/>
      <c r="Q608" s="390"/>
      <c r="R608" s="390"/>
      <c r="S608" s="399"/>
    </row>
    <row r="609" spans="1:19" ht="24.95" customHeight="1" x14ac:dyDescent="0.2">
      <c r="A609" s="212"/>
      <c r="B609" s="226"/>
      <c r="C609" s="225"/>
      <c r="D609" s="419"/>
      <c r="E609" s="426"/>
      <c r="F609" s="224"/>
      <c r="G609" s="211"/>
      <c r="H609" s="390"/>
      <c r="I609" s="390"/>
      <c r="J609" s="390"/>
      <c r="K609" s="109"/>
      <c r="L609" s="390"/>
      <c r="M609" s="390"/>
      <c r="N609" s="390"/>
      <c r="O609" s="109"/>
      <c r="P609" s="390"/>
      <c r="Q609" s="390"/>
      <c r="R609" s="390"/>
      <c r="S609" s="399"/>
    </row>
    <row r="610" spans="1:19" ht="24.95" customHeight="1" x14ac:dyDescent="0.2">
      <c r="A610" s="212"/>
      <c r="B610" s="226"/>
      <c r="C610" s="225"/>
      <c r="D610" s="419"/>
      <c r="E610" s="426"/>
      <c r="F610" s="224"/>
      <c r="G610" s="211"/>
      <c r="H610" s="390"/>
      <c r="I610" s="390"/>
      <c r="J610" s="390"/>
      <c r="K610" s="109"/>
      <c r="L610" s="390"/>
      <c r="M610" s="390"/>
      <c r="N610" s="390"/>
      <c r="O610" s="109"/>
      <c r="P610" s="390"/>
      <c r="Q610" s="390"/>
      <c r="R610" s="390"/>
      <c r="S610" s="399"/>
    </row>
    <row r="611" spans="1:19" ht="24.95" customHeight="1" x14ac:dyDescent="0.2">
      <c r="A611" s="212"/>
      <c r="B611" s="226"/>
      <c r="C611" s="225"/>
      <c r="D611" s="419"/>
      <c r="E611" s="426"/>
      <c r="F611" s="224"/>
      <c r="G611" s="211"/>
      <c r="H611" s="390"/>
      <c r="I611" s="390"/>
      <c r="J611" s="390"/>
      <c r="K611" s="109"/>
      <c r="L611" s="390"/>
      <c r="M611" s="390"/>
      <c r="N611" s="390"/>
      <c r="O611" s="109"/>
      <c r="P611" s="390"/>
      <c r="Q611" s="390"/>
      <c r="R611" s="390"/>
      <c r="S611" s="399"/>
    </row>
    <row r="612" spans="1:19" ht="24.95" customHeight="1" x14ac:dyDescent="0.2">
      <c r="A612" s="212"/>
      <c r="B612" s="226"/>
      <c r="C612" s="225"/>
      <c r="D612" s="419"/>
      <c r="E612" s="426"/>
      <c r="F612" s="224"/>
      <c r="G612" s="211"/>
      <c r="H612" s="390"/>
      <c r="I612" s="390"/>
      <c r="J612" s="390"/>
      <c r="K612" s="109"/>
      <c r="L612" s="390"/>
      <c r="M612" s="390"/>
      <c r="N612" s="390"/>
      <c r="O612" s="109"/>
      <c r="P612" s="390"/>
      <c r="Q612" s="390"/>
      <c r="R612" s="390"/>
      <c r="S612" s="399"/>
    </row>
    <row r="613" spans="1:19" ht="24.95" customHeight="1" x14ac:dyDescent="0.2">
      <c r="A613" s="212"/>
      <c r="B613" s="226"/>
      <c r="C613" s="225"/>
      <c r="D613" s="419"/>
      <c r="E613" s="426"/>
      <c r="F613" s="224"/>
      <c r="G613" s="211"/>
      <c r="H613" s="390"/>
      <c r="I613" s="390"/>
      <c r="J613" s="390"/>
      <c r="K613" s="109"/>
      <c r="L613" s="390"/>
      <c r="M613" s="390"/>
      <c r="N613" s="390"/>
      <c r="O613" s="109"/>
      <c r="P613" s="390"/>
      <c r="Q613" s="390"/>
      <c r="R613" s="390"/>
      <c r="S613" s="399"/>
    </row>
    <row r="614" spans="1:19" ht="24.95" customHeight="1" x14ac:dyDescent="0.2">
      <c r="A614" s="212"/>
      <c r="B614" s="226"/>
      <c r="C614" s="225"/>
      <c r="D614" s="419"/>
      <c r="E614" s="426"/>
      <c r="F614" s="224"/>
      <c r="G614" s="211"/>
      <c r="H614" s="390"/>
      <c r="I614" s="390"/>
      <c r="J614" s="390"/>
      <c r="K614" s="109"/>
      <c r="L614" s="390"/>
      <c r="M614" s="390"/>
      <c r="N614" s="390"/>
      <c r="O614" s="109"/>
      <c r="P614" s="390"/>
      <c r="Q614" s="390"/>
      <c r="R614" s="390"/>
      <c r="S614" s="399"/>
    </row>
    <row r="615" spans="1:19" ht="24.95" customHeight="1" x14ac:dyDescent="0.2">
      <c r="A615" s="212"/>
      <c r="B615" s="226"/>
      <c r="C615" s="225"/>
      <c r="D615" s="419"/>
      <c r="E615" s="426"/>
      <c r="F615" s="224"/>
      <c r="G615" s="211"/>
      <c r="H615" s="390"/>
      <c r="I615" s="390"/>
      <c r="J615" s="390"/>
      <c r="K615" s="109"/>
      <c r="L615" s="390"/>
      <c r="M615" s="390"/>
      <c r="N615" s="390"/>
      <c r="O615" s="109"/>
      <c r="P615" s="390"/>
      <c r="Q615" s="390"/>
      <c r="R615" s="390"/>
      <c r="S615" s="399"/>
    </row>
    <row r="616" spans="1:19" ht="24.95" customHeight="1" x14ac:dyDescent="0.2">
      <c r="A616" s="212"/>
      <c r="B616" s="226"/>
      <c r="C616" s="225"/>
      <c r="D616" s="419"/>
      <c r="E616" s="426"/>
      <c r="F616" s="224"/>
      <c r="G616" s="211"/>
      <c r="H616" s="390"/>
      <c r="I616" s="390"/>
      <c r="J616" s="390"/>
      <c r="K616" s="109"/>
      <c r="L616" s="390"/>
      <c r="M616" s="390"/>
      <c r="N616" s="390"/>
      <c r="O616" s="109"/>
      <c r="P616" s="390"/>
      <c r="Q616" s="390"/>
      <c r="R616" s="390"/>
      <c r="S616" s="399"/>
    </row>
    <row r="617" spans="1:19" ht="24.95" customHeight="1" x14ac:dyDescent="0.2">
      <c r="A617" s="212"/>
      <c r="B617" s="226"/>
      <c r="C617" s="225"/>
      <c r="D617" s="419"/>
      <c r="E617" s="426"/>
      <c r="F617" s="224"/>
      <c r="G617" s="211"/>
      <c r="H617" s="390"/>
      <c r="I617" s="390"/>
      <c r="J617" s="390"/>
      <c r="K617" s="109"/>
      <c r="L617" s="390"/>
      <c r="M617" s="390"/>
      <c r="N617" s="390"/>
      <c r="O617" s="109"/>
      <c r="P617" s="390"/>
      <c r="Q617" s="390"/>
      <c r="R617" s="390"/>
      <c r="S617" s="399"/>
    </row>
    <row r="618" spans="1:19" ht="24.95" customHeight="1" x14ac:dyDescent="0.2">
      <c r="A618" s="212"/>
      <c r="B618" s="226"/>
      <c r="C618" s="225"/>
      <c r="D618" s="419"/>
      <c r="E618" s="426"/>
      <c r="F618" s="224"/>
      <c r="G618" s="211"/>
      <c r="H618" s="390"/>
      <c r="I618" s="390"/>
      <c r="J618" s="390"/>
      <c r="K618" s="109"/>
      <c r="L618" s="390"/>
      <c r="M618" s="390"/>
      <c r="N618" s="390"/>
      <c r="O618" s="109"/>
      <c r="P618" s="390"/>
      <c r="Q618" s="390"/>
      <c r="R618" s="390"/>
      <c r="S618" s="399"/>
    </row>
    <row r="619" spans="1:19" ht="24.95" customHeight="1" x14ac:dyDescent="0.2">
      <c r="A619" s="212"/>
      <c r="B619" s="226"/>
      <c r="C619" s="225"/>
      <c r="D619" s="419"/>
      <c r="E619" s="426"/>
      <c r="F619" s="224"/>
      <c r="G619" s="211"/>
      <c r="H619" s="390"/>
      <c r="I619" s="390"/>
      <c r="J619" s="390"/>
      <c r="K619" s="109"/>
      <c r="L619" s="390"/>
      <c r="M619" s="390"/>
      <c r="N619" s="390"/>
      <c r="O619" s="109"/>
      <c r="P619" s="390"/>
      <c r="Q619" s="390"/>
      <c r="R619" s="390"/>
      <c r="S619" s="399"/>
    </row>
    <row r="620" spans="1:19" ht="24.95" customHeight="1" x14ac:dyDescent="0.2">
      <c r="A620" s="212"/>
      <c r="B620" s="226"/>
      <c r="C620" s="225"/>
      <c r="D620" s="419"/>
      <c r="E620" s="426"/>
      <c r="F620" s="224"/>
      <c r="G620" s="211"/>
      <c r="H620" s="390"/>
      <c r="I620" s="390"/>
      <c r="J620" s="390"/>
      <c r="K620" s="109"/>
      <c r="L620" s="390"/>
      <c r="M620" s="390"/>
      <c r="N620" s="390"/>
      <c r="O620" s="109"/>
      <c r="P620" s="390"/>
      <c r="Q620" s="390"/>
      <c r="R620" s="390"/>
      <c r="S620" s="399"/>
    </row>
    <row r="621" spans="1:19" ht="24.95" customHeight="1" x14ac:dyDescent="0.2">
      <c r="A621" s="212"/>
      <c r="B621" s="226"/>
      <c r="C621" s="225"/>
      <c r="D621" s="419"/>
      <c r="E621" s="426"/>
      <c r="F621" s="224"/>
      <c r="G621" s="211"/>
      <c r="H621" s="390"/>
      <c r="I621" s="390"/>
      <c r="J621" s="390"/>
      <c r="K621" s="109"/>
      <c r="L621" s="390"/>
      <c r="M621" s="390"/>
      <c r="N621" s="390"/>
      <c r="O621" s="109"/>
      <c r="P621" s="390"/>
      <c r="Q621" s="390"/>
      <c r="R621" s="390"/>
      <c r="S621" s="399"/>
    </row>
    <row r="622" spans="1:19" ht="24.95" customHeight="1" x14ac:dyDescent="0.2">
      <c r="A622" s="212"/>
      <c r="B622" s="226"/>
      <c r="C622" s="225"/>
      <c r="D622" s="419"/>
      <c r="E622" s="426"/>
      <c r="F622" s="224"/>
      <c r="G622" s="211"/>
      <c r="H622" s="390"/>
      <c r="I622" s="390"/>
      <c r="J622" s="390"/>
      <c r="K622" s="109"/>
      <c r="L622" s="390"/>
      <c r="M622" s="390"/>
      <c r="N622" s="390"/>
      <c r="O622" s="109"/>
      <c r="P622" s="390"/>
      <c r="Q622" s="390"/>
      <c r="R622" s="390"/>
      <c r="S622" s="399"/>
    </row>
    <row r="623" spans="1:19" ht="24.95" customHeight="1" x14ac:dyDescent="0.2">
      <c r="A623" s="212"/>
      <c r="B623" s="226"/>
      <c r="C623" s="225"/>
      <c r="D623" s="419"/>
      <c r="E623" s="426"/>
      <c r="F623" s="224"/>
      <c r="G623" s="211"/>
      <c r="H623" s="390"/>
      <c r="I623" s="390"/>
      <c r="J623" s="390"/>
      <c r="K623" s="109"/>
      <c r="L623" s="390"/>
      <c r="M623" s="390"/>
      <c r="N623" s="390"/>
      <c r="O623" s="109"/>
      <c r="P623" s="390"/>
      <c r="Q623" s="390"/>
      <c r="R623" s="390"/>
      <c r="S623" s="399"/>
    </row>
    <row r="624" spans="1:19" ht="24.95" customHeight="1" x14ac:dyDescent="0.2">
      <c r="A624" s="212"/>
      <c r="B624" s="226"/>
      <c r="C624" s="225"/>
      <c r="D624" s="419"/>
      <c r="E624" s="426"/>
      <c r="F624" s="224"/>
      <c r="G624" s="211"/>
      <c r="H624" s="390"/>
      <c r="I624" s="390"/>
      <c r="J624" s="390"/>
      <c r="K624" s="109"/>
      <c r="L624" s="390"/>
      <c r="M624" s="390"/>
      <c r="N624" s="390"/>
      <c r="O624" s="109"/>
      <c r="P624" s="390"/>
      <c r="Q624" s="390"/>
      <c r="R624" s="390"/>
      <c r="S624" s="399"/>
    </row>
    <row r="625" spans="1:19" ht="24.95" customHeight="1" x14ac:dyDescent="0.2">
      <c r="A625" s="212"/>
      <c r="B625" s="226"/>
      <c r="C625" s="225"/>
      <c r="D625" s="419"/>
      <c r="E625" s="426"/>
      <c r="F625" s="224"/>
      <c r="G625" s="211"/>
      <c r="H625" s="390"/>
      <c r="I625" s="390"/>
      <c r="J625" s="390"/>
      <c r="K625" s="109"/>
      <c r="L625" s="390"/>
      <c r="M625" s="390"/>
      <c r="N625" s="390"/>
      <c r="O625" s="109"/>
      <c r="P625" s="390"/>
      <c r="Q625" s="390"/>
      <c r="R625" s="390"/>
      <c r="S625" s="399"/>
    </row>
    <row r="626" spans="1:19" ht="24.95" customHeight="1" x14ac:dyDescent="0.2">
      <c r="A626" s="212"/>
      <c r="B626" s="226"/>
      <c r="C626" s="225"/>
      <c r="D626" s="419"/>
      <c r="E626" s="426"/>
      <c r="F626" s="224"/>
      <c r="G626" s="211"/>
      <c r="H626" s="390"/>
      <c r="I626" s="390"/>
      <c r="J626" s="390"/>
      <c r="K626" s="109"/>
      <c r="L626" s="390"/>
      <c r="M626" s="390"/>
      <c r="N626" s="390"/>
      <c r="O626" s="109"/>
      <c r="P626" s="390"/>
      <c r="Q626" s="390"/>
      <c r="R626" s="390"/>
      <c r="S626" s="399"/>
    </row>
    <row r="627" spans="1:19" ht="24.95" customHeight="1" x14ac:dyDescent="0.2">
      <c r="A627" s="212"/>
      <c r="B627" s="226"/>
      <c r="C627" s="225"/>
      <c r="D627" s="419"/>
      <c r="E627" s="426"/>
      <c r="F627" s="224"/>
      <c r="G627" s="211"/>
      <c r="H627" s="390"/>
      <c r="I627" s="390"/>
      <c r="J627" s="390"/>
      <c r="K627" s="109"/>
      <c r="L627" s="390"/>
      <c r="M627" s="390"/>
      <c r="N627" s="390"/>
      <c r="O627" s="109"/>
      <c r="P627" s="390"/>
      <c r="Q627" s="390"/>
      <c r="R627" s="390"/>
      <c r="S627" s="399"/>
    </row>
    <row r="628" spans="1:19" ht="24.95" customHeight="1" x14ac:dyDescent="0.2">
      <c r="A628" s="212"/>
      <c r="B628" s="226"/>
      <c r="C628" s="225"/>
      <c r="D628" s="419"/>
      <c r="E628" s="426"/>
      <c r="F628" s="224"/>
      <c r="G628" s="211"/>
      <c r="H628" s="390"/>
      <c r="I628" s="390"/>
      <c r="J628" s="390"/>
      <c r="K628" s="109"/>
      <c r="L628" s="390"/>
      <c r="M628" s="390"/>
      <c r="N628" s="390"/>
      <c r="O628" s="109"/>
      <c r="P628" s="390"/>
      <c r="Q628" s="390"/>
      <c r="R628" s="390"/>
      <c r="S628" s="399"/>
    </row>
    <row r="629" spans="1:19" ht="24.95" customHeight="1" x14ac:dyDescent="0.2">
      <c r="A629" s="212"/>
      <c r="B629" s="226"/>
      <c r="C629" s="225"/>
      <c r="D629" s="419"/>
      <c r="E629" s="426"/>
      <c r="F629" s="224"/>
      <c r="G629" s="211"/>
      <c r="H629" s="390"/>
      <c r="I629" s="390"/>
      <c r="J629" s="390"/>
      <c r="K629" s="109"/>
      <c r="L629" s="390"/>
      <c r="M629" s="390"/>
      <c r="N629" s="390"/>
      <c r="O629" s="109"/>
      <c r="P629" s="390"/>
      <c r="Q629" s="390"/>
      <c r="R629" s="390"/>
      <c r="S629" s="399"/>
    </row>
    <row r="630" spans="1:19" ht="24.95" customHeight="1" x14ac:dyDescent="0.2">
      <c r="A630" s="212"/>
      <c r="B630" s="226"/>
      <c r="C630" s="225"/>
      <c r="D630" s="419"/>
      <c r="E630" s="426"/>
      <c r="F630" s="224"/>
      <c r="G630" s="211"/>
      <c r="H630" s="390"/>
      <c r="I630" s="390"/>
      <c r="J630" s="390"/>
      <c r="K630" s="109"/>
      <c r="L630" s="390"/>
      <c r="M630" s="390"/>
      <c r="N630" s="390"/>
      <c r="O630" s="109"/>
      <c r="P630" s="390"/>
      <c r="Q630" s="390"/>
      <c r="R630" s="390"/>
      <c r="S630" s="399"/>
    </row>
    <row r="631" spans="1:19" ht="24.95" customHeight="1" x14ac:dyDescent="0.2">
      <c r="A631" s="212"/>
      <c r="B631" s="226"/>
      <c r="C631" s="225"/>
      <c r="D631" s="419"/>
      <c r="E631" s="426"/>
      <c r="F631" s="224"/>
      <c r="G631" s="211"/>
      <c r="H631" s="390"/>
      <c r="I631" s="390"/>
      <c r="J631" s="390"/>
      <c r="K631" s="109"/>
      <c r="L631" s="390"/>
      <c r="M631" s="390"/>
      <c r="N631" s="390"/>
      <c r="O631" s="109"/>
      <c r="P631" s="390"/>
      <c r="Q631" s="390"/>
      <c r="R631" s="390"/>
      <c r="S631" s="399"/>
    </row>
    <row r="632" spans="1:19" ht="24.95" customHeight="1" x14ac:dyDescent="0.2">
      <c r="A632" s="212"/>
      <c r="B632" s="226"/>
      <c r="C632" s="225"/>
      <c r="D632" s="419"/>
      <c r="E632" s="426"/>
      <c r="F632" s="224"/>
      <c r="G632" s="211"/>
      <c r="H632" s="390"/>
      <c r="I632" s="390"/>
      <c r="J632" s="390"/>
      <c r="K632" s="109"/>
      <c r="L632" s="390"/>
      <c r="M632" s="390"/>
      <c r="N632" s="390"/>
      <c r="O632" s="109"/>
      <c r="P632" s="390"/>
      <c r="Q632" s="390"/>
      <c r="R632" s="390"/>
      <c r="S632" s="399"/>
    </row>
    <row r="633" spans="1:19" ht="24.95" customHeight="1" x14ac:dyDescent="0.2">
      <c r="A633" s="212"/>
      <c r="B633" s="226"/>
      <c r="C633" s="225"/>
      <c r="D633" s="419"/>
      <c r="E633" s="426"/>
      <c r="F633" s="224"/>
      <c r="G633" s="211"/>
      <c r="H633" s="390"/>
      <c r="I633" s="390"/>
      <c r="J633" s="390"/>
      <c r="K633" s="109"/>
      <c r="L633" s="390"/>
      <c r="M633" s="390"/>
      <c r="N633" s="390"/>
      <c r="O633" s="109"/>
      <c r="P633" s="390"/>
      <c r="Q633" s="390"/>
      <c r="R633" s="390"/>
      <c r="S633" s="399"/>
    </row>
    <row r="634" spans="1:19" ht="24.95" customHeight="1" x14ac:dyDescent="0.2">
      <c r="A634" s="212"/>
      <c r="B634" s="226"/>
      <c r="C634" s="225"/>
      <c r="D634" s="419"/>
      <c r="E634" s="426"/>
      <c r="F634" s="224"/>
      <c r="G634" s="211"/>
      <c r="H634" s="390"/>
      <c r="I634" s="390"/>
      <c r="J634" s="390"/>
      <c r="K634" s="109"/>
      <c r="L634" s="390"/>
      <c r="M634" s="390"/>
      <c r="N634" s="390"/>
      <c r="O634" s="109"/>
      <c r="P634" s="390"/>
      <c r="Q634" s="390"/>
      <c r="R634" s="390"/>
      <c r="S634" s="399"/>
    </row>
    <row r="635" spans="1:19" ht="24.95" customHeight="1" x14ac:dyDescent="0.2">
      <c r="A635" s="212"/>
      <c r="B635" s="226"/>
      <c r="C635" s="225"/>
      <c r="D635" s="419"/>
      <c r="E635" s="426"/>
      <c r="F635" s="224"/>
      <c r="G635" s="211"/>
      <c r="H635" s="390"/>
      <c r="I635" s="390"/>
      <c r="J635" s="390"/>
      <c r="K635" s="109"/>
      <c r="L635" s="390"/>
      <c r="M635" s="390"/>
      <c r="N635" s="390"/>
      <c r="O635" s="109"/>
      <c r="P635" s="390"/>
      <c r="Q635" s="390"/>
      <c r="R635" s="390"/>
      <c r="S635" s="399"/>
    </row>
    <row r="636" spans="1:19" ht="24.95" customHeight="1" x14ac:dyDescent="0.2">
      <c r="A636" s="212"/>
      <c r="B636" s="226"/>
      <c r="C636" s="225"/>
      <c r="D636" s="419"/>
      <c r="E636" s="426"/>
      <c r="F636" s="224"/>
      <c r="G636" s="211"/>
      <c r="H636" s="390"/>
      <c r="I636" s="390"/>
      <c r="J636" s="390"/>
      <c r="K636" s="109"/>
      <c r="L636" s="390"/>
      <c r="M636" s="390"/>
      <c r="N636" s="390"/>
      <c r="O636" s="109"/>
      <c r="P636" s="390"/>
      <c r="Q636" s="390"/>
      <c r="R636" s="390"/>
      <c r="S636" s="399"/>
    </row>
    <row r="637" spans="1:19" ht="24.95" customHeight="1" x14ac:dyDescent="0.2">
      <c r="A637" s="212"/>
      <c r="B637" s="226"/>
      <c r="C637" s="225"/>
      <c r="D637" s="419"/>
      <c r="E637" s="426"/>
      <c r="F637" s="224"/>
      <c r="G637" s="211"/>
      <c r="H637" s="390"/>
      <c r="I637" s="390"/>
      <c r="J637" s="390"/>
      <c r="K637" s="109"/>
      <c r="L637" s="390"/>
      <c r="M637" s="390"/>
      <c r="N637" s="390"/>
      <c r="O637" s="109"/>
      <c r="P637" s="390"/>
      <c r="Q637" s="390"/>
      <c r="R637" s="390"/>
      <c r="S637" s="399"/>
    </row>
    <row r="638" spans="1:19" ht="24.95" customHeight="1" x14ac:dyDescent="0.2">
      <c r="A638" s="212"/>
      <c r="B638" s="226"/>
      <c r="C638" s="225"/>
      <c r="D638" s="419"/>
      <c r="E638" s="426"/>
      <c r="F638" s="224"/>
      <c r="G638" s="211"/>
      <c r="H638" s="390"/>
      <c r="I638" s="390"/>
      <c r="J638" s="390"/>
      <c r="K638" s="109"/>
      <c r="L638" s="390"/>
      <c r="M638" s="390"/>
      <c r="N638" s="390"/>
      <c r="O638" s="109"/>
      <c r="P638" s="390"/>
      <c r="Q638" s="390"/>
      <c r="R638" s="390"/>
      <c r="S638" s="399"/>
    </row>
    <row r="639" spans="1:19" ht="24.95" customHeight="1" x14ac:dyDescent="0.2">
      <c r="A639" s="212"/>
      <c r="B639" s="226"/>
      <c r="C639" s="225"/>
      <c r="D639" s="419"/>
      <c r="E639" s="426"/>
      <c r="F639" s="224"/>
      <c r="G639" s="211"/>
      <c r="H639" s="390"/>
      <c r="I639" s="390"/>
      <c r="J639" s="390"/>
      <c r="K639" s="109"/>
      <c r="L639" s="390"/>
      <c r="M639" s="390"/>
      <c r="N639" s="390"/>
      <c r="O639" s="109"/>
      <c r="P639" s="390"/>
      <c r="Q639" s="390"/>
      <c r="R639" s="390"/>
      <c r="S639" s="399"/>
    </row>
    <row r="640" spans="1:19" ht="24.95" customHeight="1" x14ac:dyDescent="0.2">
      <c r="A640" s="212"/>
      <c r="B640" s="226"/>
      <c r="C640" s="225"/>
      <c r="D640" s="419"/>
      <c r="E640" s="426"/>
      <c r="F640" s="224"/>
      <c r="G640" s="211"/>
      <c r="H640" s="390"/>
      <c r="I640" s="390"/>
      <c r="J640" s="390"/>
      <c r="K640" s="109"/>
      <c r="L640" s="390"/>
      <c r="M640" s="390"/>
      <c r="N640" s="390"/>
      <c r="O640" s="109"/>
      <c r="P640" s="390"/>
      <c r="Q640" s="390"/>
      <c r="R640" s="390"/>
      <c r="S640" s="399"/>
    </row>
    <row r="641" spans="1:19" ht="24.95" customHeight="1" x14ac:dyDescent="0.2">
      <c r="A641" s="212"/>
      <c r="B641" s="226"/>
      <c r="C641" s="225"/>
      <c r="D641" s="419"/>
      <c r="E641" s="426"/>
      <c r="F641" s="224"/>
      <c r="G641" s="211"/>
      <c r="H641" s="390"/>
      <c r="I641" s="390"/>
      <c r="J641" s="390"/>
      <c r="K641" s="109"/>
      <c r="L641" s="390"/>
      <c r="M641" s="390"/>
      <c r="N641" s="390"/>
      <c r="O641" s="109"/>
      <c r="P641" s="390"/>
      <c r="Q641" s="390"/>
      <c r="R641" s="390"/>
      <c r="S641" s="399"/>
    </row>
    <row r="642" spans="1:19" ht="24.95" customHeight="1" x14ac:dyDescent="0.2">
      <c r="A642" s="212"/>
      <c r="B642" s="226"/>
      <c r="C642" s="225"/>
      <c r="D642" s="419"/>
      <c r="E642" s="426"/>
      <c r="F642" s="224"/>
      <c r="G642" s="211"/>
      <c r="H642" s="390"/>
      <c r="I642" s="390"/>
      <c r="J642" s="390"/>
      <c r="K642" s="109"/>
      <c r="L642" s="390"/>
      <c r="M642" s="390"/>
      <c r="N642" s="390"/>
      <c r="O642" s="109"/>
      <c r="P642" s="390"/>
      <c r="Q642" s="390"/>
      <c r="R642" s="390"/>
      <c r="S642" s="399"/>
    </row>
    <row r="643" spans="1:19" ht="24.95" customHeight="1" x14ac:dyDescent="0.2">
      <c r="A643" s="212"/>
      <c r="B643" s="226"/>
      <c r="C643" s="225"/>
      <c r="D643" s="419"/>
      <c r="E643" s="426"/>
      <c r="F643" s="224"/>
      <c r="G643" s="211"/>
      <c r="H643" s="390"/>
      <c r="I643" s="390"/>
      <c r="J643" s="390"/>
      <c r="K643" s="109"/>
      <c r="L643" s="390"/>
      <c r="M643" s="390"/>
      <c r="N643" s="390"/>
      <c r="O643" s="109"/>
      <c r="P643" s="390"/>
      <c r="Q643" s="390"/>
      <c r="R643" s="390"/>
      <c r="S643" s="399"/>
    </row>
    <row r="644" spans="1:19" ht="24.95" customHeight="1" x14ac:dyDescent="0.2">
      <c r="A644" s="212"/>
      <c r="B644" s="226"/>
      <c r="C644" s="225"/>
      <c r="D644" s="419"/>
      <c r="E644" s="426"/>
      <c r="F644" s="224"/>
      <c r="G644" s="211"/>
      <c r="H644" s="390"/>
      <c r="I644" s="390"/>
      <c r="J644" s="390"/>
      <c r="K644" s="109"/>
      <c r="L644" s="390"/>
      <c r="M644" s="390"/>
      <c r="N644" s="390"/>
      <c r="O644" s="109"/>
      <c r="P644" s="390"/>
      <c r="Q644" s="390"/>
      <c r="R644" s="390"/>
      <c r="S644" s="399"/>
    </row>
    <row r="645" spans="1:19" ht="24.95" customHeight="1" x14ac:dyDescent="0.2">
      <c r="A645" s="212"/>
      <c r="B645" s="226"/>
      <c r="C645" s="225"/>
      <c r="D645" s="419"/>
      <c r="E645" s="426"/>
      <c r="F645" s="224"/>
      <c r="G645" s="211"/>
      <c r="H645" s="390"/>
      <c r="I645" s="390"/>
      <c r="J645" s="390"/>
      <c r="K645" s="109"/>
      <c r="L645" s="390"/>
      <c r="M645" s="390"/>
      <c r="N645" s="390"/>
      <c r="O645" s="109"/>
      <c r="P645" s="390"/>
      <c r="Q645" s="390"/>
      <c r="R645" s="390"/>
      <c r="S645" s="399"/>
    </row>
    <row r="646" spans="1:19" ht="24.95" customHeight="1" x14ac:dyDescent="0.2">
      <c r="A646" s="212"/>
      <c r="B646" s="226"/>
      <c r="C646" s="225"/>
      <c r="D646" s="419"/>
      <c r="E646" s="426"/>
      <c r="F646" s="224"/>
      <c r="G646" s="211"/>
      <c r="H646" s="390"/>
      <c r="I646" s="390"/>
      <c r="J646" s="390"/>
      <c r="K646" s="109"/>
      <c r="L646" s="390"/>
      <c r="M646" s="390"/>
      <c r="N646" s="390"/>
      <c r="O646" s="109"/>
      <c r="P646" s="390"/>
      <c r="Q646" s="390"/>
      <c r="R646" s="390"/>
      <c r="S646" s="399"/>
    </row>
    <row r="647" spans="1:19" ht="24.95" customHeight="1" x14ac:dyDescent="0.2">
      <c r="A647" s="212"/>
      <c r="B647" s="226"/>
      <c r="C647" s="225"/>
      <c r="D647" s="419"/>
      <c r="E647" s="426"/>
      <c r="F647" s="224"/>
      <c r="G647" s="211"/>
      <c r="H647" s="390"/>
      <c r="I647" s="390"/>
      <c r="J647" s="390"/>
      <c r="K647" s="109"/>
      <c r="L647" s="390"/>
      <c r="M647" s="390"/>
      <c r="N647" s="390"/>
      <c r="O647" s="109"/>
      <c r="P647" s="390"/>
      <c r="Q647" s="390"/>
      <c r="R647" s="390"/>
      <c r="S647" s="399"/>
    </row>
    <row r="648" spans="1:19" ht="24.95" customHeight="1" x14ac:dyDescent="0.2">
      <c r="A648" s="212"/>
      <c r="B648" s="226"/>
      <c r="C648" s="225"/>
      <c r="D648" s="419"/>
      <c r="E648" s="426"/>
      <c r="F648" s="224"/>
      <c r="G648" s="211"/>
      <c r="H648" s="390"/>
      <c r="I648" s="390"/>
      <c r="J648" s="390"/>
      <c r="K648" s="109"/>
      <c r="L648" s="390"/>
      <c r="M648" s="390"/>
      <c r="N648" s="390"/>
      <c r="O648" s="109"/>
      <c r="P648" s="390"/>
      <c r="Q648" s="390"/>
      <c r="R648" s="390"/>
      <c r="S648" s="399"/>
    </row>
    <row r="649" spans="1:19" ht="24.95" customHeight="1" x14ac:dyDescent="0.2">
      <c r="A649" s="212"/>
      <c r="B649" s="226"/>
      <c r="C649" s="225"/>
      <c r="D649" s="419"/>
      <c r="E649" s="426"/>
      <c r="F649" s="224"/>
      <c r="G649" s="211"/>
      <c r="H649" s="390"/>
      <c r="I649" s="390"/>
      <c r="J649" s="390"/>
      <c r="K649" s="109"/>
      <c r="L649" s="390"/>
      <c r="M649" s="390"/>
      <c r="N649" s="390"/>
      <c r="O649" s="109"/>
      <c r="P649" s="390"/>
      <c r="Q649" s="390"/>
      <c r="R649" s="390"/>
      <c r="S649" s="399"/>
    </row>
    <row r="650" spans="1:19" ht="24.95" customHeight="1" x14ac:dyDescent="0.2">
      <c r="A650" s="212"/>
      <c r="B650" s="226"/>
      <c r="C650" s="225"/>
      <c r="D650" s="419"/>
      <c r="E650" s="426"/>
      <c r="F650" s="224"/>
      <c r="G650" s="211"/>
      <c r="H650" s="390"/>
      <c r="I650" s="390"/>
      <c r="J650" s="390"/>
      <c r="K650" s="109"/>
      <c r="L650" s="390"/>
      <c r="M650" s="390"/>
      <c r="N650" s="390"/>
      <c r="O650" s="109"/>
      <c r="P650" s="390"/>
      <c r="Q650" s="390"/>
      <c r="R650" s="390"/>
      <c r="S650" s="399"/>
    </row>
    <row r="651" spans="1:19" ht="24.95" customHeight="1" x14ac:dyDescent="0.2">
      <c r="A651" s="212"/>
      <c r="B651" s="226"/>
      <c r="C651" s="225"/>
      <c r="D651" s="419"/>
      <c r="E651" s="426"/>
      <c r="F651" s="224"/>
      <c r="G651" s="211"/>
      <c r="H651" s="390"/>
      <c r="I651" s="390"/>
      <c r="J651" s="390"/>
      <c r="K651" s="109"/>
      <c r="L651" s="390"/>
      <c r="M651" s="390"/>
      <c r="N651" s="390"/>
      <c r="O651" s="109"/>
      <c r="P651" s="390"/>
      <c r="Q651" s="390"/>
      <c r="R651" s="390"/>
      <c r="S651" s="399"/>
    </row>
    <row r="652" spans="1:19" ht="24.95" customHeight="1" x14ac:dyDescent="0.2">
      <c r="A652" s="212"/>
      <c r="B652" s="226"/>
      <c r="C652" s="225"/>
      <c r="D652" s="419"/>
      <c r="E652" s="426"/>
      <c r="F652" s="224"/>
      <c r="G652" s="211"/>
      <c r="H652" s="390"/>
      <c r="I652" s="390"/>
      <c r="J652" s="390"/>
      <c r="K652" s="109"/>
      <c r="L652" s="390"/>
      <c r="M652" s="390"/>
      <c r="N652" s="390"/>
      <c r="O652" s="109"/>
      <c r="P652" s="390"/>
      <c r="Q652" s="390"/>
      <c r="R652" s="390"/>
      <c r="S652" s="399"/>
    </row>
    <row r="653" spans="1:19" ht="24.95" customHeight="1" x14ac:dyDescent="0.2">
      <c r="A653" s="212"/>
      <c r="B653" s="226"/>
      <c r="C653" s="225"/>
      <c r="D653" s="419"/>
      <c r="E653" s="426"/>
      <c r="F653" s="224"/>
      <c r="G653" s="211"/>
      <c r="H653" s="390"/>
      <c r="I653" s="390"/>
      <c r="J653" s="390"/>
      <c r="K653" s="109"/>
      <c r="L653" s="390"/>
      <c r="M653" s="390"/>
      <c r="N653" s="390"/>
      <c r="O653" s="109"/>
      <c r="P653" s="390"/>
      <c r="Q653" s="390"/>
      <c r="R653" s="390"/>
      <c r="S653" s="399"/>
    </row>
    <row r="654" spans="1:19" ht="24.95" customHeight="1" x14ac:dyDescent="0.2">
      <c r="A654" s="212"/>
      <c r="B654" s="226"/>
      <c r="C654" s="225"/>
      <c r="D654" s="419"/>
      <c r="E654" s="426"/>
      <c r="F654" s="224"/>
      <c r="G654" s="211"/>
      <c r="H654" s="390"/>
      <c r="I654" s="390"/>
      <c r="J654" s="390"/>
      <c r="K654" s="109"/>
      <c r="L654" s="390"/>
      <c r="M654" s="390"/>
      <c r="N654" s="390"/>
      <c r="O654" s="109"/>
      <c r="P654" s="390"/>
      <c r="Q654" s="390"/>
      <c r="R654" s="390"/>
      <c r="S654" s="399"/>
    </row>
    <row r="655" spans="1:19" ht="24.95" customHeight="1" x14ac:dyDescent="0.2">
      <c r="A655" s="212"/>
      <c r="B655" s="226"/>
      <c r="C655" s="225"/>
      <c r="D655" s="419"/>
      <c r="E655" s="426"/>
      <c r="F655" s="224"/>
      <c r="G655" s="211"/>
      <c r="H655" s="390"/>
      <c r="I655" s="390"/>
      <c r="J655" s="390"/>
      <c r="K655" s="109"/>
      <c r="L655" s="390"/>
      <c r="M655" s="390"/>
      <c r="N655" s="390"/>
      <c r="O655" s="109"/>
      <c r="P655" s="390"/>
      <c r="Q655" s="390"/>
      <c r="R655" s="390"/>
      <c r="S655" s="399"/>
    </row>
    <row r="656" spans="1:19" ht="24.95" customHeight="1" x14ac:dyDescent="0.2">
      <c r="A656" s="212"/>
      <c r="B656" s="226"/>
      <c r="C656" s="225"/>
      <c r="D656" s="419"/>
      <c r="E656" s="426"/>
      <c r="F656" s="224"/>
      <c r="G656" s="211"/>
      <c r="H656" s="390"/>
      <c r="I656" s="390"/>
      <c r="J656" s="390"/>
      <c r="K656" s="109"/>
      <c r="L656" s="390"/>
      <c r="M656" s="390"/>
      <c r="N656" s="390"/>
      <c r="O656" s="109"/>
      <c r="P656" s="390"/>
      <c r="Q656" s="390"/>
      <c r="R656" s="390"/>
      <c r="S656" s="399"/>
    </row>
    <row r="657" spans="1:19" ht="24.95" customHeight="1" x14ac:dyDescent="0.2">
      <c r="A657" s="212"/>
      <c r="B657" s="226"/>
      <c r="C657" s="225"/>
      <c r="D657" s="419"/>
      <c r="E657" s="426"/>
      <c r="F657" s="224"/>
      <c r="G657" s="211"/>
      <c r="H657" s="390"/>
      <c r="I657" s="390"/>
      <c r="J657" s="390"/>
      <c r="K657" s="109"/>
      <c r="L657" s="390"/>
      <c r="M657" s="390"/>
      <c r="N657" s="390"/>
      <c r="O657" s="109"/>
      <c r="P657" s="390"/>
      <c r="Q657" s="390"/>
      <c r="R657" s="390"/>
      <c r="S657" s="399"/>
    </row>
    <row r="658" spans="1:19" ht="24.95" customHeight="1" x14ac:dyDescent="0.2">
      <c r="A658" s="212"/>
      <c r="B658" s="226"/>
      <c r="C658" s="225"/>
      <c r="D658" s="419"/>
      <c r="E658" s="426"/>
      <c r="F658" s="224"/>
      <c r="G658" s="211"/>
      <c r="H658" s="390"/>
      <c r="I658" s="390"/>
      <c r="J658" s="390"/>
      <c r="K658" s="109"/>
      <c r="L658" s="390"/>
      <c r="M658" s="390"/>
      <c r="N658" s="390"/>
      <c r="O658" s="109"/>
      <c r="P658" s="390"/>
      <c r="Q658" s="390"/>
      <c r="R658" s="390"/>
      <c r="S658" s="399"/>
    </row>
    <row r="659" spans="1:19" ht="24.95" customHeight="1" x14ac:dyDescent="0.2">
      <c r="A659" s="212"/>
      <c r="B659" s="226"/>
      <c r="C659" s="225"/>
      <c r="D659" s="419"/>
      <c r="E659" s="426"/>
      <c r="F659" s="224"/>
      <c r="G659" s="211"/>
      <c r="H659" s="390"/>
      <c r="I659" s="390"/>
      <c r="J659" s="390"/>
      <c r="K659" s="109"/>
      <c r="L659" s="390"/>
      <c r="M659" s="390"/>
      <c r="N659" s="390"/>
      <c r="O659" s="109"/>
      <c r="P659" s="390"/>
      <c r="Q659" s="390"/>
      <c r="R659" s="390"/>
      <c r="S659" s="399"/>
    </row>
    <row r="660" spans="1:19" ht="24.95" customHeight="1" x14ac:dyDescent="0.2">
      <c r="A660" s="212"/>
      <c r="B660" s="226"/>
      <c r="C660" s="225"/>
      <c r="D660" s="419"/>
      <c r="E660" s="426"/>
      <c r="F660" s="224"/>
      <c r="G660" s="211"/>
      <c r="H660" s="390"/>
      <c r="I660" s="390"/>
      <c r="J660" s="390"/>
      <c r="K660" s="109"/>
      <c r="L660" s="390"/>
      <c r="M660" s="390"/>
      <c r="N660" s="390"/>
      <c r="O660" s="109"/>
      <c r="P660" s="390"/>
      <c r="Q660" s="390"/>
      <c r="R660" s="390"/>
      <c r="S660" s="399"/>
    </row>
    <row r="661" spans="1:19" ht="24.95" customHeight="1" x14ac:dyDescent="0.2">
      <c r="A661" s="212"/>
      <c r="B661" s="226"/>
      <c r="C661" s="225"/>
      <c r="D661" s="419"/>
      <c r="E661" s="426"/>
      <c r="F661" s="224"/>
      <c r="G661" s="211"/>
      <c r="H661" s="390"/>
      <c r="I661" s="390"/>
      <c r="J661" s="390"/>
      <c r="K661" s="109"/>
      <c r="L661" s="390"/>
      <c r="M661" s="390"/>
      <c r="N661" s="390"/>
      <c r="O661" s="109"/>
      <c r="P661" s="390"/>
      <c r="Q661" s="390"/>
      <c r="R661" s="390"/>
      <c r="S661" s="399"/>
    </row>
    <row r="662" spans="1:19" ht="24.95" customHeight="1" x14ac:dyDescent="0.2">
      <c r="A662" s="212"/>
      <c r="B662" s="226"/>
      <c r="C662" s="225"/>
      <c r="D662" s="419"/>
      <c r="E662" s="426"/>
      <c r="F662" s="224"/>
      <c r="G662" s="211"/>
      <c r="H662" s="390"/>
      <c r="I662" s="390"/>
      <c r="J662" s="390"/>
      <c r="K662" s="109"/>
      <c r="L662" s="390"/>
      <c r="M662" s="390"/>
      <c r="N662" s="390"/>
      <c r="O662" s="109"/>
      <c r="P662" s="390"/>
      <c r="Q662" s="390"/>
      <c r="R662" s="390"/>
      <c r="S662" s="399"/>
    </row>
    <row r="663" spans="1:19" ht="24.95" customHeight="1" x14ac:dyDescent="0.2">
      <c r="A663" s="212"/>
      <c r="B663" s="226"/>
      <c r="C663" s="225"/>
      <c r="D663" s="419"/>
      <c r="E663" s="426"/>
      <c r="F663" s="224"/>
      <c r="G663" s="211"/>
      <c r="H663" s="390"/>
      <c r="I663" s="390"/>
      <c r="J663" s="390"/>
      <c r="K663" s="109"/>
      <c r="L663" s="390"/>
      <c r="M663" s="390"/>
      <c r="N663" s="390"/>
      <c r="O663" s="109"/>
      <c r="P663" s="390"/>
      <c r="Q663" s="390"/>
      <c r="R663" s="390"/>
      <c r="S663" s="399"/>
    </row>
    <row r="664" spans="1:19" ht="24.95" customHeight="1" x14ac:dyDescent="0.2">
      <c r="A664" s="212"/>
      <c r="B664" s="226"/>
      <c r="C664" s="225"/>
      <c r="D664" s="419"/>
      <c r="E664" s="426"/>
      <c r="F664" s="224"/>
      <c r="G664" s="211"/>
      <c r="H664" s="390"/>
      <c r="I664" s="390"/>
      <c r="J664" s="390"/>
      <c r="K664" s="109"/>
      <c r="L664" s="390"/>
      <c r="M664" s="390"/>
      <c r="N664" s="390"/>
      <c r="O664" s="109"/>
      <c r="P664" s="390"/>
      <c r="Q664" s="390"/>
      <c r="R664" s="390"/>
      <c r="S664" s="399"/>
    </row>
    <row r="665" spans="1:19" ht="24.95" customHeight="1" x14ac:dyDescent="0.2">
      <c r="A665" s="212"/>
      <c r="B665" s="226"/>
      <c r="C665" s="225"/>
      <c r="D665" s="419"/>
      <c r="E665" s="426"/>
      <c r="F665" s="224"/>
      <c r="G665" s="211"/>
      <c r="H665" s="390"/>
      <c r="I665" s="390"/>
      <c r="J665" s="390"/>
      <c r="K665" s="109"/>
      <c r="L665" s="390"/>
      <c r="M665" s="390"/>
      <c r="N665" s="390"/>
      <c r="O665" s="109"/>
      <c r="P665" s="390"/>
      <c r="Q665" s="390"/>
      <c r="R665" s="390"/>
      <c r="S665" s="399"/>
    </row>
    <row r="666" spans="1:19" ht="24.95" customHeight="1" x14ac:dyDescent="0.2">
      <c r="A666" s="212"/>
      <c r="B666" s="226"/>
      <c r="C666" s="225"/>
      <c r="D666" s="419"/>
      <c r="E666" s="426"/>
      <c r="F666" s="224"/>
      <c r="G666" s="211"/>
      <c r="H666" s="390"/>
      <c r="I666" s="390"/>
      <c r="J666" s="390"/>
      <c r="K666" s="109"/>
      <c r="L666" s="390"/>
      <c r="M666" s="390"/>
      <c r="N666" s="390"/>
      <c r="O666" s="109"/>
      <c r="P666" s="390"/>
      <c r="Q666" s="390"/>
      <c r="R666" s="390"/>
      <c r="S666" s="399"/>
    </row>
    <row r="667" spans="1:19" ht="24.95" customHeight="1" x14ac:dyDescent="0.2">
      <c r="A667" s="212"/>
      <c r="B667" s="226"/>
      <c r="C667" s="225"/>
      <c r="D667" s="419"/>
      <c r="E667" s="426"/>
      <c r="F667" s="224"/>
      <c r="G667" s="211"/>
      <c r="H667" s="390"/>
      <c r="I667" s="390"/>
      <c r="J667" s="390"/>
      <c r="K667" s="109"/>
      <c r="L667" s="390"/>
      <c r="M667" s="390"/>
      <c r="N667" s="390"/>
      <c r="O667" s="109"/>
      <c r="P667" s="390"/>
      <c r="Q667" s="390"/>
      <c r="R667" s="390"/>
      <c r="S667" s="399"/>
    </row>
    <row r="668" spans="1:19" ht="24.95" customHeight="1" x14ac:dyDescent="0.2">
      <c r="A668" s="212"/>
      <c r="B668" s="226"/>
      <c r="C668" s="225"/>
      <c r="D668" s="419"/>
      <c r="E668" s="426"/>
      <c r="F668" s="224"/>
      <c r="G668" s="211"/>
      <c r="H668" s="390"/>
      <c r="I668" s="390"/>
      <c r="J668" s="390"/>
      <c r="K668" s="109"/>
      <c r="L668" s="390"/>
      <c r="M668" s="390"/>
      <c r="N668" s="390"/>
      <c r="O668" s="109"/>
      <c r="P668" s="390"/>
      <c r="Q668" s="390"/>
      <c r="R668" s="390"/>
      <c r="S668" s="399"/>
    </row>
    <row r="669" spans="1:19" ht="24.95" customHeight="1" x14ac:dyDescent="0.2">
      <c r="A669" s="212"/>
      <c r="B669" s="226"/>
      <c r="C669" s="225"/>
      <c r="D669" s="419"/>
      <c r="E669" s="426"/>
      <c r="F669" s="224"/>
      <c r="G669" s="211"/>
      <c r="H669" s="390"/>
      <c r="I669" s="390"/>
      <c r="J669" s="390"/>
      <c r="K669" s="109"/>
      <c r="L669" s="390"/>
      <c r="M669" s="390"/>
      <c r="N669" s="390"/>
      <c r="O669" s="109"/>
      <c r="P669" s="390"/>
      <c r="Q669" s="390"/>
      <c r="R669" s="390"/>
      <c r="S669" s="399"/>
    </row>
    <row r="670" spans="1:19" ht="24.95" customHeight="1" x14ac:dyDescent="0.2">
      <c r="A670" s="212"/>
      <c r="B670" s="226"/>
      <c r="C670" s="225"/>
      <c r="D670" s="419"/>
      <c r="E670" s="426"/>
      <c r="F670" s="224"/>
      <c r="G670" s="211"/>
      <c r="H670" s="390"/>
      <c r="I670" s="390"/>
      <c r="J670" s="390"/>
      <c r="K670" s="109"/>
      <c r="L670" s="390"/>
      <c r="M670" s="390"/>
      <c r="N670" s="390"/>
      <c r="O670" s="109"/>
      <c r="P670" s="390"/>
      <c r="Q670" s="390"/>
      <c r="R670" s="390"/>
      <c r="S670" s="399"/>
    </row>
    <row r="671" spans="1:19" ht="24.95" customHeight="1" x14ac:dyDescent="0.2">
      <c r="A671" s="212"/>
      <c r="B671" s="226"/>
      <c r="C671" s="225"/>
      <c r="D671" s="419"/>
      <c r="E671" s="426"/>
      <c r="F671" s="224"/>
      <c r="G671" s="211"/>
      <c r="H671" s="390"/>
      <c r="I671" s="390"/>
      <c r="J671" s="390"/>
      <c r="K671" s="109"/>
      <c r="L671" s="390"/>
      <c r="M671" s="390"/>
      <c r="N671" s="390"/>
      <c r="O671" s="109"/>
      <c r="P671" s="390"/>
      <c r="Q671" s="390"/>
      <c r="R671" s="390"/>
      <c r="S671" s="399"/>
    </row>
    <row r="672" spans="1:19" ht="24.95" customHeight="1" x14ac:dyDescent="0.2">
      <c r="A672" s="212"/>
      <c r="B672" s="226"/>
      <c r="C672" s="225"/>
      <c r="D672" s="419"/>
      <c r="E672" s="426"/>
      <c r="F672" s="224"/>
      <c r="G672" s="211"/>
      <c r="H672" s="390"/>
      <c r="I672" s="390"/>
      <c r="J672" s="390"/>
      <c r="K672" s="109"/>
      <c r="L672" s="390"/>
      <c r="M672" s="390"/>
      <c r="N672" s="390"/>
      <c r="O672" s="109"/>
      <c r="P672" s="390"/>
      <c r="Q672" s="390"/>
      <c r="R672" s="390"/>
      <c r="S672" s="399"/>
    </row>
    <row r="673" spans="1:19" ht="24.95" customHeight="1" x14ac:dyDescent="0.2">
      <c r="A673" s="212"/>
      <c r="B673" s="226"/>
      <c r="C673" s="225"/>
      <c r="D673" s="419"/>
      <c r="E673" s="426"/>
      <c r="F673" s="224"/>
      <c r="G673" s="211"/>
      <c r="H673" s="390"/>
      <c r="I673" s="390"/>
      <c r="J673" s="390"/>
      <c r="K673" s="109"/>
      <c r="L673" s="390"/>
      <c r="M673" s="390"/>
      <c r="N673" s="390"/>
      <c r="O673" s="109"/>
      <c r="P673" s="390"/>
      <c r="Q673" s="390"/>
      <c r="R673" s="390"/>
      <c r="S673" s="399"/>
    </row>
    <row r="674" spans="1:19" ht="24.95" customHeight="1" x14ac:dyDescent="0.2">
      <c r="A674" s="212"/>
      <c r="B674" s="226"/>
      <c r="C674" s="225"/>
      <c r="D674" s="419"/>
      <c r="E674" s="426"/>
      <c r="F674" s="224"/>
      <c r="G674" s="211"/>
      <c r="H674" s="390"/>
      <c r="I674" s="390"/>
      <c r="J674" s="390"/>
      <c r="K674" s="109"/>
      <c r="L674" s="390"/>
      <c r="M674" s="390"/>
      <c r="N674" s="390"/>
      <c r="O674" s="109"/>
      <c r="P674" s="390"/>
      <c r="Q674" s="390"/>
      <c r="R674" s="390"/>
      <c r="S674" s="399"/>
    </row>
    <row r="675" spans="1:19" ht="24.95" customHeight="1" x14ac:dyDescent="0.2">
      <c r="A675" s="212"/>
      <c r="B675" s="226"/>
      <c r="C675" s="225"/>
      <c r="D675" s="419"/>
      <c r="E675" s="426"/>
      <c r="F675" s="224"/>
      <c r="G675" s="211"/>
      <c r="H675" s="390"/>
      <c r="I675" s="390"/>
      <c r="J675" s="390"/>
      <c r="K675" s="109"/>
      <c r="L675" s="390"/>
      <c r="M675" s="390"/>
      <c r="N675" s="390"/>
      <c r="O675" s="109"/>
      <c r="P675" s="390"/>
      <c r="Q675" s="390"/>
      <c r="R675" s="390"/>
      <c r="S675" s="399"/>
    </row>
    <row r="676" spans="1:19" ht="24.95" customHeight="1" x14ac:dyDescent="0.2">
      <c r="A676" s="212"/>
      <c r="B676" s="226"/>
      <c r="C676" s="225"/>
      <c r="D676" s="419"/>
      <c r="E676" s="426"/>
      <c r="F676" s="224"/>
      <c r="G676" s="211"/>
      <c r="H676" s="390"/>
      <c r="I676" s="390"/>
      <c r="J676" s="390"/>
      <c r="K676" s="109"/>
      <c r="L676" s="390"/>
      <c r="M676" s="390"/>
      <c r="N676" s="390"/>
      <c r="O676" s="109"/>
      <c r="P676" s="390"/>
      <c r="Q676" s="390"/>
      <c r="R676" s="390"/>
      <c r="S676" s="399"/>
    </row>
    <row r="677" spans="1:19" ht="24.95" customHeight="1" x14ac:dyDescent="0.2">
      <c r="A677" s="212"/>
      <c r="B677" s="226"/>
      <c r="C677" s="225"/>
      <c r="D677" s="419"/>
      <c r="E677" s="426"/>
      <c r="F677" s="224"/>
      <c r="G677" s="211"/>
      <c r="H677" s="390"/>
      <c r="I677" s="390"/>
      <c r="J677" s="390"/>
      <c r="K677" s="109"/>
      <c r="L677" s="390"/>
      <c r="M677" s="390"/>
      <c r="N677" s="390"/>
      <c r="O677" s="109"/>
      <c r="P677" s="390"/>
      <c r="Q677" s="390"/>
      <c r="R677" s="390"/>
      <c r="S677" s="399"/>
    </row>
    <row r="678" spans="1:19" ht="24.95" customHeight="1" x14ac:dyDescent="0.2">
      <c r="A678" s="212"/>
      <c r="B678" s="226"/>
      <c r="C678" s="225"/>
      <c r="D678" s="419"/>
      <c r="E678" s="426"/>
      <c r="F678" s="224"/>
      <c r="G678" s="211"/>
      <c r="H678" s="390"/>
      <c r="I678" s="390"/>
      <c r="J678" s="390"/>
      <c r="K678" s="109"/>
      <c r="L678" s="390"/>
      <c r="M678" s="390"/>
      <c r="N678" s="390"/>
      <c r="O678" s="109"/>
      <c r="P678" s="390"/>
      <c r="Q678" s="390"/>
      <c r="R678" s="390"/>
      <c r="S678" s="399"/>
    </row>
    <row r="679" spans="1:19" ht="24.95" customHeight="1" x14ac:dyDescent="0.2">
      <c r="A679" s="212"/>
      <c r="B679" s="226"/>
      <c r="C679" s="225"/>
      <c r="D679" s="419"/>
      <c r="E679" s="426"/>
      <c r="F679" s="224"/>
      <c r="G679" s="211"/>
      <c r="H679" s="390"/>
      <c r="I679" s="390"/>
      <c r="J679" s="390"/>
      <c r="K679" s="109"/>
      <c r="L679" s="390"/>
      <c r="M679" s="390"/>
      <c r="N679" s="390"/>
      <c r="O679" s="109"/>
      <c r="P679" s="390"/>
      <c r="Q679" s="390"/>
      <c r="R679" s="390"/>
      <c r="S679" s="399"/>
    </row>
    <row r="680" spans="1:19" ht="24.95" customHeight="1" x14ac:dyDescent="0.2">
      <c r="A680" s="212"/>
      <c r="B680" s="226"/>
      <c r="C680" s="225"/>
      <c r="D680" s="419"/>
      <c r="E680" s="426"/>
      <c r="F680" s="224"/>
      <c r="G680" s="211"/>
      <c r="H680" s="390"/>
      <c r="I680" s="390"/>
      <c r="J680" s="390"/>
      <c r="K680" s="109"/>
      <c r="L680" s="390"/>
      <c r="M680" s="390"/>
      <c r="N680" s="390"/>
      <c r="O680" s="109"/>
      <c r="P680" s="390"/>
      <c r="Q680" s="390"/>
      <c r="R680" s="390"/>
      <c r="S680" s="399"/>
    </row>
    <row r="681" spans="1:19" ht="24.95" customHeight="1" x14ac:dyDescent="0.2">
      <c r="A681" s="212"/>
      <c r="B681" s="226"/>
      <c r="C681" s="225"/>
      <c r="D681" s="419"/>
      <c r="E681" s="426"/>
      <c r="F681" s="224"/>
      <c r="G681" s="211"/>
      <c r="H681" s="390"/>
      <c r="I681" s="390"/>
      <c r="J681" s="390"/>
      <c r="K681" s="109"/>
      <c r="L681" s="390"/>
      <c r="M681" s="390"/>
      <c r="N681" s="390"/>
      <c r="O681" s="109"/>
      <c r="P681" s="390"/>
      <c r="Q681" s="390"/>
      <c r="R681" s="390"/>
      <c r="S681" s="399"/>
    </row>
    <row r="682" spans="1:19" ht="24.95" customHeight="1" x14ac:dyDescent="0.2">
      <c r="A682" s="212"/>
      <c r="B682" s="226"/>
      <c r="C682" s="225"/>
      <c r="D682" s="419"/>
      <c r="E682" s="426"/>
      <c r="F682" s="224"/>
      <c r="G682" s="211"/>
      <c r="H682" s="390"/>
      <c r="I682" s="390"/>
      <c r="J682" s="390"/>
      <c r="K682" s="109"/>
      <c r="L682" s="390"/>
      <c r="M682" s="390"/>
      <c r="N682" s="390"/>
      <c r="O682" s="109"/>
      <c r="P682" s="390"/>
      <c r="Q682" s="390"/>
      <c r="R682" s="390"/>
      <c r="S682" s="399"/>
    </row>
    <row r="683" spans="1:19" ht="24.95" customHeight="1" x14ac:dyDescent="0.2">
      <c r="A683" s="212"/>
      <c r="B683" s="226"/>
      <c r="C683" s="225"/>
      <c r="D683" s="419"/>
      <c r="E683" s="426"/>
      <c r="F683" s="224"/>
      <c r="G683" s="211"/>
      <c r="H683" s="390"/>
      <c r="I683" s="390"/>
      <c r="J683" s="390"/>
      <c r="K683" s="109"/>
      <c r="L683" s="390"/>
      <c r="M683" s="390"/>
      <c r="N683" s="390"/>
      <c r="O683" s="109"/>
      <c r="P683" s="390"/>
      <c r="Q683" s="390"/>
      <c r="R683" s="390"/>
      <c r="S683" s="399"/>
    </row>
    <row r="684" spans="1:19" ht="24.95" customHeight="1" x14ac:dyDescent="0.2">
      <c r="A684" s="212"/>
      <c r="B684" s="226"/>
      <c r="C684" s="225"/>
      <c r="D684" s="419"/>
      <c r="E684" s="426"/>
      <c r="F684" s="224"/>
      <c r="G684" s="211"/>
      <c r="H684" s="390"/>
      <c r="I684" s="390"/>
      <c r="J684" s="390"/>
      <c r="K684" s="109"/>
      <c r="L684" s="390"/>
      <c r="M684" s="390"/>
      <c r="N684" s="390"/>
      <c r="O684" s="109"/>
      <c r="P684" s="390"/>
      <c r="Q684" s="390"/>
      <c r="R684" s="390"/>
      <c r="S684" s="399"/>
    </row>
    <row r="685" spans="1:19" ht="24.95" customHeight="1" x14ac:dyDescent="0.2">
      <c r="A685" s="212"/>
      <c r="B685" s="226"/>
      <c r="C685" s="225"/>
      <c r="D685" s="419"/>
      <c r="E685" s="426"/>
      <c r="F685" s="224"/>
      <c r="G685" s="211"/>
      <c r="H685" s="390"/>
      <c r="I685" s="390"/>
      <c r="J685" s="390"/>
      <c r="K685" s="109"/>
      <c r="L685" s="390"/>
      <c r="M685" s="390"/>
      <c r="N685" s="390"/>
      <c r="O685" s="109"/>
      <c r="P685" s="390"/>
      <c r="Q685" s="390"/>
      <c r="R685" s="390"/>
      <c r="S685" s="399"/>
    </row>
    <row r="686" spans="1:19" ht="24.95" customHeight="1" x14ac:dyDescent="0.2">
      <c r="A686" s="212"/>
      <c r="B686" s="226"/>
      <c r="C686" s="225"/>
      <c r="D686" s="419"/>
      <c r="E686" s="426"/>
      <c r="F686" s="224"/>
      <c r="G686" s="211"/>
      <c r="H686" s="390"/>
      <c r="I686" s="390"/>
      <c r="J686" s="390"/>
      <c r="K686" s="109"/>
      <c r="L686" s="390"/>
      <c r="M686" s="390"/>
      <c r="N686" s="390"/>
      <c r="O686" s="109"/>
      <c r="P686" s="390"/>
      <c r="Q686" s="390"/>
      <c r="R686" s="390"/>
      <c r="S686" s="399"/>
    </row>
    <row r="687" spans="1:19" ht="24.95" customHeight="1" x14ac:dyDescent="0.2">
      <c r="A687" s="212"/>
      <c r="B687" s="226"/>
      <c r="C687" s="225"/>
      <c r="D687" s="419"/>
      <c r="E687" s="426"/>
      <c r="F687" s="224"/>
      <c r="G687" s="211"/>
      <c r="H687" s="390"/>
      <c r="I687" s="390"/>
      <c r="J687" s="390"/>
      <c r="K687" s="109"/>
      <c r="L687" s="390"/>
      <c r="M687" s="390"/>
      <c r="N687" s="390"/>
      <c r="O687" s="109"/>
      <c r="P687" s="390"/>
      <c r="Q687" s="390"/>
      <c r="R687" s="390"/>
      <c r="S687" s="399"/>
    </row>
    <row r="688" spans="1:19" ht="24.95" customHeight="1" x14ac:dyDescent="0.2">
      <c r="A688" s="212"/>
      <c r="B688" s="226"/>
      <c r="C688" s="225"/>
      <c r="D688" s="419"/>
      <c r="E688" s="426"/>
      <c r="F688" s="224"/>
      <c r="G688" s="211"/>
      <c r="H688" s="390"/>
      <c r="I688" s="390"/>
      <c r="J688" s="390"/>
      <c r="K688" s="109"/>
      <c r="L688" s="390"/>
      <c r="M688" s="390"/>
      <c r="N688" s="390"/>
      <c r="O688" s="109"/>
      <c r="P688" s="390"/>
      <c r="Q688" s="390"/>
      <c r="R688" s="390"/>
      <c r="S688" s="399"/>
    </row>
    <row r="689" spans="1:19" ht="24.95" customHeight="1" x14ac:dyDescent="0.2">
      <c r="A689" s="212"/>
      <c r="B689" s="226"/>
      <c r="C689" s="225"/>
      <c r="D689" s="419"/>
      <c r="E689" s="426"/>
      <c r="F689" s="224"/>
      <c r="G689" s="211"/>
      <c r="H689" s="390"/>
      <c r="I689" s="390"/>
      <c r="J689" s="390"/>
      <c r="K689" s="109"/>
      <c r="L689" s="390"/>
      <c r="M689" s="390"/>
      <c r="N689" s="390"/>
      <c r="O689" s="109"/>
      <c r="P689" s="390"/>
      <c r="Q689" s="390"/>
      <c r="R689" s="390"/>
      <c r="S689" s="399"/>
    </row>
    <row r="690" spans="1:19" ht="24.95" customHeight="1" x14ac:dyDescent="0.2">
      <c r="A690" s="212"/>
      <c r="B690" s="226"/>
      <c r="C690" s="225"/>
      <c r="D690" s="419"/>
      <c r="E690" s="426"/>
      <c r="F690" s="224"/>
      <c r="G690" s="211"/>
      <c r="H690" s="390"/>
      <c r="I690" s="390"/>
      <c r="J690" s="390"/>
      <c r="K690" s="109"/>
      <c r="L690" s="390"/>
      <c r="M690" s="390"/>
      <c r="N690" s="390"/>
      <c r="O690" s="109"/>
      <c r="P690" s="390"/>
      <c r="Q690" s="390"/>
      <c r="R690" s="390"/>
      <c r="S690" s="399"/>
    </row>
    <row r="691" spans="1:19" ht="24.95" customHeight="1" x14ac:dyDescent="0.2">
      <c r="A691" s="212"/>
      <c r="B691" s="226"/>
      <c r="C691" s="225"/>
      <c r="D691" s="419"/>
      <c r="E691" s="426"/>
      <c r="F691" s="224"/>
      <c r="G691" s="211"/>
      <c r="H691" s="390"/>
      <c r="I691" s="390"/>
      <c r="J691" s="390"/>
      <c r="K691" s="109"/>
      <c r="L691" s="390"/>
      <c r="M691" s="390"/>
      <c r="N691" s="390"/>
      <c r="O691" s="109"/>
      <c r="P691" s="390"/>
      <c r="Q691" s="390"/>
      <c r="R691" s="390"/>
      <c r="S691" s="399"/>
    </row>
    <row r="692" spans="1:19" ht="24.95" customHeight="1" x14ac:dyDescent="0.2">
      <c r="A692" s="212"/>
      <c r="B692" s="226"/>
      <c r="C692" s="225"/>
      <c r="D692" s="419"/>
      <c r="E692" s="426"/>
      <c r="F692" s="224"/>
      <c r="G692" s="211"/>
      <c r="H692" s="390"/>
      <c r="I692" s="390"/>
      <c r="J692" s="390"/>
      <c r="K692" s="109"/>
      <c r="L692" s="390"/>
      <c r="M692" s="390"/>
      <c r="N692" s="390"/>
      <c r="O692" s="109"/>
      <c r="P692" s="390"/>
      <c r="Q692" s="390"/>
      <c r="R692" s="390"/>
      <c r="S692" s="399"/>
    </row>
    <row r="693" spans="1:19" ht="24.95" customHeight="1" x14ac:dyDescent="0.2">
      <c r="A693" s="212"/>
      <c r="B693" s="226"/>
      <c r="C693" s="225"/>
      <c r="D693" s="419"/>
      <c r="E693" s="426"/>
      <c r="F693" s="224"/>
      <c r="G693" s="211"/>
      <c r="H693" s="390"/>
      <c r="I693" s="390"/>
      <c r="J693" s="390"/>
      <c r="K693" s="109"/>
      <c r="L693" s="390"/>
      <c r="M693" s="390"/>
      <c r="N693" s="390"/>
      <c r="O693" s="109"/>
      <c r="P693" s="390"/>
      <c r="Q693" s="390"/>
      <c r="R693" s="390"/>
      <c r="S693" s="399"/>
    </row>
    <row r="694" spans="1:19" ht="24.95" customHeight="1" x14ac:dyDescent="0.2">
      <c r="A694" s="212"/>
      <c r="B694" s="226"/>
      <c r="C694" s="225"/>
      <c r="D694" s="419"/>
      <c r="E694" s="426"/>
      <c r="F694" s="224"/>
      <c r="G694" s="211"/>
      <c r="H694" s="390"/>
      <c r="I694" s="390"/>
      <c r="J694" s="390"/>
      <c r="K694" s="109"/>
      <c r="L694" s="390"/>
      <c r="M694" s="390"/>
      <c r="N694" s="390"/>
      <c r="O694" s="109"/>
      <c r="P694" s="390"/>
      <c r="Q694" s="390"/>
      <c r="R694" s="390"/>
      <c r="S694" s="399"/>
    </row>
    <row r="695" spans="1:19" ht="24.95" customHeight="1" x14ac:dyDescent="0.2">
      <c r="A695" s="212"/>
      <c r="B695" s="226"/>
      <c r="C695" s="225"/>
      <c r="D695" s="419"/>
      <c r="E695" s="426"/>
      <c r="F695" s="224"/>
      <c r="G695" s="211"/>
      <c r="H695" s="390"/>
      <c r="I695" s="390"/>
      <c r="J695" s="390"/>
      <c r="K695" s="109"/>
      <c r="L695" s="390"/>
      <c r="M695" s="390"/>
      <c r="N695" s="390"/>
      <c r="O695" s="109"/>
      <c r="P695" s="390"/>
      <c r="Q695" s="390"/>
      <c r="R695" s="390"/>
      <c r="S695" s="399"/>
    </row>
    <row r="696" spans="1:19" ht="24.95" customHeight="1" x14ac:dyDescent="0.2">
      <c r="A696" s="212"/>
      <c r="B696" s="226"/>
      <c r="C696" s="225"/>
      <c r="D696" s="419"/>
      <c r="E696" s="426"/>
      <c r="F696" s="224"/>
      <c r="G696" s="211"/>
      <c r="H696" s="390"/>
      <c r="I696" s="390"/>
      <c r="J696" s="390"/>
      <c r="K696" s="109"/>
      <c r="L696" s="390"/>
      <c r="M696" s="390"/>
      <c r="N696" s="390"/>
      <c r="O696" s="109"/>
      <c r="P696" s="390"/>
      <c r="Q696" s="390"/>
      <c r="R696" s="390"/>
      <c r="S696" s="399"/>
    </row>
    <row r="697" spans="1:19" ht="24.95" customHeight="1" x14ac:dyDescent="0.2">
      <c r="A697" s="212"/>
      <c r="B697" s="226"/>
      <c r="C697" s="225"/>
      <c r="D697" s="419"/>
      <c r="E697" s="426"/>
      <c r="F697" s="224"/>
      <c r="G697" s="211"/>
      <c r="H697" s="390"/>
      <c r="I697" s="390"/>
      <c r="J697" s="390"/>
      <c r="K697" s="109"/>
      <c r="L697" s="390"/>
      <c r="M697" s="390"/>
      <c r="N697" s="390"/>
      <c r="O697" s="109"/>
      <c r="P697" s="390"/>
      <c r="Q697" s="390"/>
      <c r="R697" s="390"/>
      <c r="S697" s="399"/>
    </row>
    <row r="698" spans="1:19" ht="24.95" customHeight="1" x14ac:dyDescent="0.2">
      <c r="A698" s="212"/>
      <c r="B698" s="226"/>
      <c r="C698" s="225"/>
      <c r="D698" s="419"/>
      <c r="E698" s="426"/>
      <c r="F698" s="224"/>
      <c r="G698" s="211"/>
      <c r="H698" s="390"/>
      <c r="I698" s="390"/>
      <c r="J698" s="390"/>
      <c r="K698" s="109"/>
      <c r="L698" s="390"/>
      <c r="M698" s="390"/>
      <c r="N698" s="390"/>
      <c r="O698" s="109"/>
      <c r="P698" s="390"/>
      <c r="Q698" s="390"/>
      <c r="R698" s="390"/>
      <c r="S698" s="399"/>
    </row>
    <row r="699" spans="1:19" ht="24.95" customHeight="1" x14ac:dyDescent="0.2">
      <c r="A699" s="212"/>
      <c r="B699" s="226"/>
      <c r="C699" s="225"/>
      <c r="D699" s="419"/>
      <c r="E699" s="426"/>
      <c r="F699" s="224"/>
      <c r="G699" s="211"/>
      <c r="H699" s="390"/>
      <c r="I699" s="390"/>
      <c r="J699" s="390"/>
      <c r="K699" s="109"/>
      <c r="L699" s="390"/>
      <c r="M699" s="390"/>
      <c r="N699" s="390"/>
      <c r="O699" s="109"/>
      <c r="P699" s="390"/>
      <c r="Q699" s="390"/>
      <c r="R699" s="390"/>
      <c r="S699" s="399"/>
    </row>
    <row r="700" spans="1:19" ht="24.95" customHeight="1" x14ac:dyDescent="0.2">
      <c r="A700" s="212"/>
      <c r="B700" s="226"/>
      <c r="C700" s="225"/>
      <c r="D700" s="419"/>
      <c r="E700" s="426"/>
      <c r="F700" s="224"/>
      <c r="G700" s="211"/>
      <c r="H700" s="390"/>
      <c r="I700" s="390"/>
      <c r="J700" s="390"/>
      <c r="K700" s="109"/>
      <c r="L700" s="390"/>
      <c r="M700" s="390"/>
      <c r="N700" s="390"/>
      <c r="O700" s="109"/>
      <c r="P700" s="390"/>
      <c r="Q700" s="390"/>
      <c r="R700" s="390"/>
      <c r="S700" s="399"/>
    </row>
    <row r="701" spans="1:19" ht="24.95" customHeight="1" x14ac:dyDescent="0.2">
      <c r="A701" s="212"/>
      <c r="B701" s="226"/>
      <c r="C701" s="225"/>
      <c r="D701" s="419"/>
      <c r="E701" s="426"/>
      <c r="F701" s="224"/>
      <c r="G701" s="211"/>
      <c r="H701" s="390"/>
      <c r="I701" s="390"/>
      <c r="J701" s="390"/>
      <c r="K701" s="109"/>
      <c r="L701" s="390"/>
      <c r="M701" s="390"/>
      <c r="N701" s="390"/>
      <c r="O701" s="109"/>
      <c r="P701" s="390"/>
      <c r="Q701" s="390"/>
      <c r="R701" s="390"/>
      <c r="S701" s="399"/>
    </row>
    <row r="702" spans="1:19" ht="24.95" customHeight="1" x14ac:dyDescent="0.2">
      <c r="A702" s="212"/>
      <c r="B702" s="226"/>
      <c r="C702" s="225"/>
      <c r="D702" s="419"/>
      <c r="E702" s="426"/>
      <c r="F702" s="224"/>
      <c r="G702" s="211"/>
      <c r="H702" s="390"/>
      <c r="I702" s="390"/>
      <c r="J702" s="390"/>
      <c r="K702" s="109"/>
      <c r="L702" s="390"/>
      <c r="M702" s="390"/>
      <c r="N702" s="390"/>
      <c r="O702" s="109"/>
      <c r="P702" s="390"/>
      <c r="Q702" s="390"/>
      <c r="R702" s="390"/>
      <c r="S702" s="399"/>
    </row>
    <row r="703" spans="1:19" ht="24.95" customHeight="1" x14ac:dyDescent="0.2">
      <c r="A703" s="212"/>
      <c r="B703" s="226"/>
      <c r="C703" s="225"/>
      <c r="D703" s="419"/>
      <c r="E703" s="426"/>
      <c r="F703" s="224"/>
      <c r="G703" s="211"/>
      <c r="H703" s="390"/>
      <c r="I703" s="390"/>
      <c r="J703" s="390"/>
      <c r="K703" s="109"/>
      <c r="L703" s="390"/>
      <c r="M703" s="390"/>
      <c r="N703" s="390"/>
      <c r="O703" s="109"/>
      <c r="P703" s="390"/>
      <c r="Q703" s="390"/>
      <c r="R703" s="390"/>
      <c r="S703" s="399"/>
    </row>
    <row r="704" spans="1:19" ht="24.95" customHeight="1" x14ac:dyDescent="0.2">
      <c r="A704" s="212"/>
      <c r="B704" s="226"/>
      <c r="C704" s="225"/>
      <c r="D704" s="419"/>
      <c r="E704" s="426"/>
      <c r="F704" s="224"/>
      <c r="G704" s="211"/>
      <c r="H704" s="390"/>
      <c r="I704" s="390"/>
      <c r="J704" s="390"/>
      <c r="K704" s="109"/>
      <c r="L704" s="390"/>
      <c r="M704" s="390"/>
      <c r="N704" s="390"/>
      <c r="O704" s="109"/>
      <c r="P704" s="390"/>
      <c r="Q704" s="390"/>
      <c r="R704" s="390"/>
      <c r="S704" s="399"/>
    </row>
    <row r="705" spans="1:19" ht="24.95" customHeight="1" x14ac:dyDescent="0.2">
      <c r="A705" s="212"/>
      <c r="B705" s="226"/>
      <c r="C705" s="225"/>
      <c r="D705" s="419"/>
      <c r="E705" s="426"/>
      <c r="F705" s="224"/>
      <c r="G705" s="211"/>
      <c r="H705" s="390"/>
      <c r="I705" s="390"/>
      <c r="J705" s="390"/>
      <c r="K705" s="109"/>
      <c r="L705" s="390"/>
      <c r="M705" s="390"/>
      <c r="N705" s="390"/>
      <c r="O705" s="109"/>
      <c r="P705" s="390"/>
      <c r="Q705" s="390"/>
      <c r="R705" s="390"/>
      <c r="S705" s="399"/>
    </row>
    <row r="706" spans="1:19" ht="24.95" customHeight="1" x14ac:dyDescent="0.2">
      <c r="A706" s="212"/>
      <c r="B706" s="226"/>
      <c r="C706" s="225"/>
      <c r="D706" s="419"/>
      <c r="E706" s="426"/>
      <c r="F706" s="224"/>
      <c r="G706" s="211"/>
      <c r="H706" s="390"/>
      <c r="I706" s="390"/>
      <c r="J706" s="390"/>
      <c r="K706" s="109"/>
      <c r="L706" s="390"/>
      <c r="M706" s="390"/>
      <c r="N706" s="390"/>
      <c r="O706" s="109"/>
      <c r="P706" s="390"/>
      <c r="Q706" s="390"/>
      <c r="R706" s="390"/>
      <c r="S706" s="399"/>
    </row>
    <row r="707" spans="1:19" ht="24.95" customHeight="1" x14ac:dyDescent="0.2">
      <c r="A707" s="209"/>
      <c r="B707" s="223"/>
      <c r="C707" s="222"/>
      <c r="D707" s="420"/>
      <c r="E707" s="427"/>
      <c r="F707" s="221"/>
      <c r="G707" s="208"/>
      <c r="H707" s="391"/>
      <c r="I707" s="391"/>
      <c r="J707" s="391"/>
      <c r="K707" s="220"/>
      <c r="L707" s="391"/>
      <c r="M707" s="391"/>
      <c r="N707" s="391"/>
      <c r="O707" s="220"/>
      <c r="P707" s="391"/>
      <c r="Q707" s="391"/>
      <c r="R707" s="391"/>
      <c r="S707" s="400"/>
    </row>
  </sheetData>
  <autoFilter ref="A7:S403" xr:uid="{00000000-0009-0000-0000-000016000000}">
    <sortState xmlns:xlrd2="http://schemas.microsoft.com/office/spreadsheetml/2017/richdata2"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1" priority="21" operator="greaterThan">
      <formula>0</formula>
    </cfRule>
    <cfRule type="cellIs" dxfId="90" priority="22" operator="lessThan">
      <formula>0</formula>
    </cfRule>
  </conditionalFormatting>
  <conditionalFormatting sqref="K408:K706">
    <cfRule type="cellIs" dxfId="89" priority="17" operator="greaterThan">
      <formula>0</formula>
    </cfRule>
    <cfRule type="cellIs" dxfId="88" priority="18" operator="lessThan">
      <formula>0</formula>
    </cfRule>
  </conditionalFormatting>
  <conditionalFormatting sqref="O408:O706">
    <cfRule type="cellIs" dxfId="87" priority="15" operator="greaterThan">
      <formula>0</formula>
    </cfRule>
    <cfRule type="cellIs" dxfId="86" priority="16" operator="lessThan">
      <formula>0</formula>
    </cfRule>
  </conditionalFormatting>
  <conditionalFormatting sqref="K707">
    <cfRule type="cellIs" dxfId="85" priority="13" operator="greaterThan">
      <formula>0</formula>
    </cfRule>
    <cfRule type="cellIs" dxfId="84" priority="14" operator="lessThan">
      <formula>0</formula>
    </cfRule>
  </conditionalFormatting>
  <conditionalFormatting sqref="O707">
    <cfRule type="cellIs" dxfId="83" priority="11" operator="greaterThan">
      <formula>0</formula>
    </cfRule>
    <cfRule type="cellIs" dxfId="82" priority="12" operator="lessThan">
      <formula>0</formula>
    </cfRule>
  </conditionalFormatting>
  <conditionalFormatting sqref="K407">
    <cfRule type="cellIs" dxfId="81" priority="9" operator="greaterThan">
      <formula>0</formula>
    </cfRule>
    <cfRule type="cellIs" dxfId="80" priority="10" operator="lessThan">
      <formula>0</formula>
    </cfRule>
  </conditionalFormatting>
  <conditionalFormatting sqref="O407">
    <cfRule type="cellIs" dxfId="79" priority="7" operator="greaterThan">
      <formula>0</formula>
    </cfRule>
    <cfRule type="cellIs" dxfId="78" priority="8" operator="lessThan">
      <formula>0</formula>
    </cfRule>
  </conditionalFormatting>
  <conditionalFormatting sqref="K8">
    <cfRule type="cellIs" dxfId="77" priority="5" operator="greaterThan">
      <formula>0</formula>
    </cfRule>
    <cfRule type="cellIs" dxfId="76" priority="6" operator="lessThan">
      <formula>0</formula>
    </cfRule>
  </conditionalFormatting>
  <conditionalFormatting sqref="O8">
    <cfRule type="cellIs" dxfId="75" priority="3" operator="greaterThan">
      <formula>0</formula>
    </cfRule>
    <cfRule type="cellIs" dxfId="74" priority="4" operator="lessThan">
      <formula>0</formula>
    </cfRule>
  </conditionalFormatting>
  <conditionalFormatting sqref="K92 O92">
    <cfRule type="cellIs" dxfId="73" priority="1" operator="greaterThan">
      <formula>0</formula>
    </cfRule>
    <cfRule type="cellIs" dxfId="72"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0E671-BA46-4B21-B986-8B629EE8106D}">
  <sheetPr codeName="Feuil59">
    <tabColor rgb="FF008080"/>
  </sheetPr>
  <dimension ref="A1:H4177"/>
  <sheetViews>
    <sheetView workbookViewId="0"/>
  </sheetViews>
  <sheetFormatPr baseColWidth="10" defaultRowHeight="12.75" x14ac:dyDescent="0.2"/>
  <cols>
    <col min="1" max="8" width="18.25" style="190" customWidth="1"/>
    <col min="9" max="9" width="4.125" style="190" customWidth="1"/>
    <col min="10" max="16384" width="11" style="190"/>
  </cols>
  <sheetData>
    <row r="1" spans="1:8" s="189" customFormat="1" ht="28.7" customHeight="1" x14ac:dyDescent="0.2">
      <c r="A1" s="315" t="s">
        <v>443</v>
      </c>
      <c r="B1" s="316" t="s">
        <v>444</v>
      </c>
      <c r="C1" s="316" t="s">
        <v>1142</v>
      </c>
      <c r="D1" s="316" t="s">
        <v>1143</v>
      </c>
      <c r="E1" s="316" t="s">
        <v>1144</v>
      </c>
      <c r="F1" s="316" t="s">
        <v>344</v>
      </c>
      <c r="G1" s="316" t="s">
        <v>1145</v>
      </c>
      <c r="H1" s="317" t="s">
        <v>1146</v>
      </c>
    </row>
    <row r="2" spans="1:8" s="189" customFormat="1" ht="22.9" customHeight="1" x14ac:dyDescent="0.2">
      <c r="A2" s="363" t="s">
        <v>670</v>
      </c>
      <c r="B2" s="364" t="s">
        <v>671</v>
      </c>
      <c r="C2" s="364" t="s">
        <v>15905</v>
      </c>
      <c r="D2" s="364" t="s">
        <v>672</v>
      </c>
      <c r="E2" s="364" t="s">
        <v>252</v>
      </c>
      <c r="F2" s="364" t="s">
        <v>349</v>
      </c>
      <c r="G2" s="364" t="s">
        <v>447</v>
      </c>
      <c r="H2" s="318"/>
    </row>
    <row r="3" spans="1:8" s="189" customFormat="1" ht="22.9" customHeight="1" x14ac:dyDescent="0.2">
      <c r="A3" s="529" t="s">
        <v>581</v>
      </c>
      <c r="B3" s="530" t="s">
        <v>582</v>
      </c>
      <c r="C3" s="364" t="s">
        <v>15906</v>
      </c>
      <c r="D3" s="364" t="s">
        <v>1147</v>
      </c>
      <c r="E3" s="364" t="s">
        <v>252</v>
      </c>
      <c r="F3" s="364" t="s">
        <v>349</v>
      </c>
      <c r="G3" s="364" t="s">
        <v>447</v>
      </c>
      <c r="H3" s="318"/>
    </row>
    <row r="4" spans="1:8" s="189" customFormat="1" ht="22.9" customHeight="1" x14ac:dyDescent="0.2">
      <c r="A4" s="529"/>
      <c r="B4" s="530"/>
      <c r="C4" s="364" t="s">
        <v>15907</v>
      </c>
      <c r="D4" s="364" t="s">
        <v>1148</v>
      </c>
      <c r="E4" s="364" t="s">
        <v>252</v>
      </c>
      <c r="F4" s="364" t="s">
        <v>349</v>
      </c>
      <c r="G4" s="364" t="s">
        <v>447</v>
      </c>
      <c r="H4" s="318"/>
    </row>
    <row r="5" spans="1:8" s="189" customFormat="1" ht="22.9" customHeight="1" x14ac:dyDescent="0.2">
      <c r="A5" s="529"/>
      <c r="B5" s="530"/>
      <c r="C5" s="364" t="s">
        <v>15908</v>
      </c>
      <c r="D5" s="364" t="s">
        <v>1149</v>
      </c>
      <c r="E5" s="364" t="s">
        <v>252</v>
      </c>
      <c r="F5" s="364" t="s">
        <v>349</v>
      </c>
      <c r="G5" s="364" t="s">
        <v>447</v>
      </c>
      <c r="H5" s="318"/>
    </row>
    <row r="6" spans="1:8" s="189" customFormat="1" ht="22.9" customHeight="1" x14ac:dyDescent="0.2">
      <c r="A6" s="529" t="s">
        <v>723</v>
      </c>
      <c r="B6" s="530" t="s">
        <v>724</v>
      </c>
      <c r="C6" s="364" t="s">
        <v>15909</v>
      </c>
      <c r="D6" s="364" t="s">
        <v>1150</v>
      </c>
      <c r="E6" s="364" t="s">
        <v>254</v>
      </c>
      <c r="F6" s="364" t="s">
        <v>1151</v>
      </c>
      <c r="G6" s="364" t="s">
        <v>447</v>
      </c>
      <c r="H6" s="318" t="s">
        <v>1152</v>
      </c>
    </row>
    <row r="7" spans="1:8" s="189" customFormat="1" ht="22.9" customHeight="1" x14ac:dyDescent="0.2">
      <c r="A7" s="529"/>
      <c r="B7" s="530"/>
      <c r="C7" s="364" t="s">
        <v>15910</v>
      </c>
      <c r="D7" s="364" t="s">
        <v>1150</v>
      </c>
      <c r="E7" s="364" t="s">
        <v>254</v>
      </c>
      <c r="F7" s="364" t="s">
        <v>1151</v>
      </c>
      <c r="G7" s="364" t="s">
        <v>447</v>
      </c>
      <c r="H7" s="318" t="s">
        <v>1152</v>
      </c>
    </row>
    <row r="8" spans="1:8" s="189" customFormat="1" ht="22.9" customHeight="1" x14ac:dyDescent="0.2">
      <c r="A8" s="529"/>
      <c r="B8" s="530"/>
      <c r="C8" s="364" t="s">
        <v>15911</v>
      </c>
      <c r="D8" s="364" t="s">
        <v>1153</v>
      </c>
      <c r="E8" s="364" t="s">
        <v>254</v>
      </c>
      <c r="F8" s="364" t="s">
        <v>1151</v>
      </c>
      <c r="G8" s="364" t="s">
        <v>447</v>
      </c>
      <c r="H8" s="318" t="s">
        <v>1152</v>
      </c>
    </row>
    <row r="9" spans="1:8" s="189" customFormat="1" ht="22.9" customHeight="1" x14ac:dyDescent="0.2">
      <c r="A9" s="529"/>
      <c r="B9" s="530"/>
      <c r="C9" s="364" t="s">
        <v>15912</v>
      </c>
      <c r="D9" s="364" t="s">
        <v>1154</v>
      </c>
      <c r="E9" s="364" t="s">
        <v>254</v>
      </c>
      <c r="F9" s="364" t="s">
        <v>1151</v>
      </c>
      <c r="G9" s="364" t="s">
        <v>447</v>
      </c>
      <c r="H9" s="318" t="s">
        <v>1152</v>
      </c>
    </row>
    <row r="10" spans="1:8" s="189" customFormat="1" ht="22.9" customHeight="1" x14ac:dyDescent="0.2">
      <c r="A10" s="529"/>
      <c r="B10" s="530"/>
      <c r="C10" s="364" t="s">
        <v>15913</v>
      </c>
      <c r="D10" s="364" t="s">
        <v>1150</v>
      </c>
      <c r="E10" s="364" t="s">
        <v>254</v>
      </c>
      <c r="F10" s="364" t="s">
        <v>1151</v>
      </c>
      <c r="G10" s="364" t="s">
        <v>447</v>
      </c>
      <c r="H10" s="318" t="s">
        <v>1152</v>
      </c>
    </row>
    <row r="11" spans="1:8" s="189" customFormat="1" ht="22.9" customHeight="1" x14ac:dyDescent="0.2">
      <c r="A11" s="529"/>
      <c r="B11" s="530"/>
      <c r="C11" s="364" t="s">
        <v>15914</v>
      </c>
      <c r="D11" s="364" t="s">
        <v>1155</v>
      </c>
      <c r="E11" s="364" t="s">
        <v>254</v>
      </c>
      <c r="F11" s="364" t="s">
        <v>1151</v>
      </c>
      <c r="G11" s="364" t="s">
        <v>447</v>
      </c>
      <c r="H11" s="318" t="s">
        <v>1152</v>
      </c>
    </row>
    <row r="12" spans="1:8" s="189" customFormat="1" ht="22.9" customHeight="1" x14ac:dyDescent="0.2">
      <c r="A12" s="529"/>
      <c r="B12" s="530"/>
      <c r="C12" s="364" t="s">
        <v>15915</v>
      </c>
      <c r="D12" s="364" t="s">
        <v>1156</v>
      </c>
      <c r="E12" s="364" t="s">
        <v>254</v>
      </c>
      <c r="F12" s="364" t="s">
        <v>1151</v>
      </c>
      <c r="G12" s="364" t="s">
        <v>447</v>
      </c>
      <c r="H12" s="318" t="s">
        <v>1152</v>
      </c>
    </row>
    <row r="13" spans="1:8" s="189" customFormat="1" ht="22.9" customHeight="1" x14ac:dyDescent="0.2">
      <c r="A13" s="529"/>
      <c r="B13" s="530"/>
      <c r="C13" s="364" t="s">
        <v>15916</v>
      </c>
      <c r="D13" s="364" t="s">
        <v>1157</v>
      </c>
      <c r="E13" s="364" t="s">
        <v>254</v>
      </c>
      <c r="F13" s="364" t="s">
        <v>1151</v>
      </c>
      <c r="G13" s="364" t="s">
        <v>447</v>
      </c>
      <c r="H13" s="318" t="s">
        <v>1152</v>
      </c>
    </row>
    <row r="14" spans="1:8" s="189" customFormat="1" ht="22.9" customHeight="1" x14ac:dyDescent="0.2">
      <c r="A14" s="529"/>
      <c r="B14" s="530"/>
      <c r="C14" s="364" t="s">
        <v>15917</v>
      </c>
      <c r="D14" s="364" t="s">
        <v>1158</v>
      </c>
      <c r="E14" s="364" t="s">
        <v>254</v>
      </c>
      <c r="F14" s="364" t="s">
        <v>1151</v>
      </c>
      <c r="G14" s="364" t="s">
        <v>447</v>
      </c>
      <c r="H14" s="318" t="s">
        <v>1152</v>
      </c>
    </row>
    <row r="15" spans="1:8" s="189" customFormat="1" ht="22.9" customHeight="1" x14ac:dyDescent="0.2">
      <c r="A15" s="529"/>
      <c r="B15" s="530"/>
      <c r="C15" s="364" t="s">
        <v>15918</v>
      </c>
      <c r="D15" s="364" t="s">
        <v>1159</v>
      </c>
      <c r="E15" s="364" t="s">
        <v>254</v>
      </c>
      <c r="F15" s="364" t="s">
        <v>1151</v>
      </c>
      <c r="G15" s="364" t="s">
        <v>447</v>
      </c>
      <c r="H15" s="318" t="s">
        <v>1152</v>
      </c>
    </row>
    <row r="16" spans="1:8" s="189" customFormat="1" ht="22.9" customHeight="1" x14ac:dyDescent="0.2">
      <c r="A16" s="529"/>
      <c r="B16" s="530"/>
      <c r="C16" s="364" t="s">
        <v>15919</v>
      </c>
      <c r="D16" s="364" t="s">
        <v>1150</v>
      </c>
      <c r="E16" s="364" t="s">
        <v>254</v>
      </c>
      <c r="F16" s="364" t="s">
        <v>1151</v>
      </c>
      <c r="G16" s="364" t="s">
        <v>447</v>
      </c>
      <c r="H16" s="318" t="s">
        <v>1152</v>
      </c>
    </row>
    <row r="17" spans="1:8" s="189" customFormat="1" ht="22.9" customHeight="1" x14ac:dyDescent="0.2">
      <c r="A17" s="529"/>
      <c r="B17" s="530"/>
      <c r="C17" s="364" t="s">
        <v>15920</v>
      </c>
      <c r="D17" s="364" t="s">
        <v>1150</v>
      </c>
      <c r="E17" s="364" t="s">
        <v>254</v>
      </c>
      <c r="F17" s="364" t="s">
        <v>1151</v>
      </c>
      <c r="G17" s="364" t="s">
        <v>447</v>
      </c>
      <c r="H17" s="318" t="s">
        <v>1152</v>
      </c>
    </row>
    <row r="18" spans="1:8" s="189" customFormat="1" ht="22.9" customHeight="1" x14ac:dyDescent="0.2">
      <c r="A18" s="529"/>
      <c r="B18" s="530"/>
      <c r="C18" s="364" t="s">
        <v>1160</v>
      </c>
      <c r="D18" s="364" t="s">
        <v>1161</v>
      </c>
      <c r="E18" s="364" t="s">
        <v>254</v>
      </c>
      <c r="F18" s="364" t="s">
        <v>199</v>
      </c>
      <c r="G18" s="364" t="s">
        <v>447</v>
      </c>
      <c r="H18" s="318" t="s">
        <v>1152</v>
      </c>
    </row>
    <row r="19" spans="1:8" s="189" customFormat="1" ht="22.9" customHeight="1" x14ac:dyDescent="0.2">
      <c r="A19" s="529" t="s">
        <v>836</v>
      </c>
      <c r="B19" s="530" t="s">
        <v>16299</v>
      </c>
      <c r="C19" s="364" t="s">
        <v>15921</v>
      </c>
      <c r="D19" s="364" t="s">
        <v>1162</v>
      </c>
      <c r="E19" s="364" t="s">
        <v>254</v>
      </c>
      <c r="F19" s="364" t="s">
        <v>1151</v>
      </c>
      <c r="G19" s="364" t="s">
        <v>447</v>
      </c>
      <c r="H19" s="318"/>
    </row>
    <row r="20" spans="1:8" s="189" customFormat="1" ht="22.9" customHeight="1" x14ac:dyDescent="0.2">
      <c r="A20" s="529"/>
      <c r="B20" s="530"/>
      <c r="C20" s="364" t="s">
        <v>15922</v>
      </c>
      <c r="D20" s="364" t="s">
        <v>16356</v>
      </c>
      <c r="E20" s="364" t="s">
        <v>254</v>
      </c>
      <c r="F20" s="364" t="s">
        <v>1151</v>
      </c>
      <c r="G20" s="364" t="s">
        <v>447</v>
      </c>
      <c r="H20" s="318"/>
    </row>
    <row r="21" spans="1:8" s="189" customFormat="1" ht="22.9" customHeight="1" x14ac:dyDescent="0.2">
      <c r="A21" s="529"/>
      <c r="B21" s="530"/>
      <c r="C21" s="364" t="s">
        <v>15923</v>
      </c>
      <c r="D21" s="364" t="s">
        <v>19928</v>
      </c>
      <c r="E21" s="364" t="s">
        <v>254</v>
      </c>
      <c r="F21" s="364" t="s">
        <v>1151</v>
      </c>
      <c r="G21" s="364" t="s">
        <v>462</v>
      </c>
      <c r="H21" s="318"/>
    </row>
    <row r="22" spans="1:8" s="189" customFormat="1" ht="22.9" customHeight="1" x14ac:dyDescent="0.2">
      <c r="A22" s="529"/>
      <c r="B22" s="530"/>
      <c r="C22" s="364" t="s">
        <v>15924</v>
      </c>
      <c r="D22" s="364" t="s">
        <v>1163</v>
      </c>
      <c r="E22" s="364" t="s">
        <v>254</v>
      </c>
      <c r="F22" s="364" t="s">
        <v>1151</v>
      </c>
      <c r="G22" s="364"/>
      <c r="H22" s="318"/>
    </row>
    <row r="23" spans="1:8" s="189" customFormat="1" ht="22.9" customHeight="1" x14ac:dyDescent="0.2">
      <c r="A23" s="529"/>
      <c r="B23" s="530"/>
      <c r="C23" s="364" t="s">
        <v>1164</v>
      </c>
      <c r="D23" s="364" t="s">
        <v>1165</v>
      </c>
      <c r="E23" s="364" t="s">
        <v>371</v>
      </c>
      <c r="F23" s="364" t="s">
        <v>1166</v>
      </c>
      <c r="G23" s="364" t="s">
        <v>462</v>
      </c>
      <c r="H23" s="318"/>
    </row>
    <row r="24" spans="1:8" s="189" customFormat="1" ht="22.9" customHeight="1" x14ac:dyDescent="0.2">
      <c r="A24" s="529"/>
      <c r="B24" s="530"/>
      <c r="C24" s="364" t="s">
        <v>1167</v>
      </c>
      <c r="D24" s="364" t="s">
        <v>1168</v>
      </c>
      <c r="E24" s="364" t="s">
        <v>254</v>
      </c>
      <c r="F24" s="364" t="s">
        <v>1169</v>
      </c>
      <c r="G24" s="364" t="s">
        <v>462</v>
      </c>
      <c r="H24" s="318"/>
    </row>
    <row r="25" spans="1:8" s="189" customFormat="1" ht="22.9" customHeight="1" x14ac:dyDescent="0.2">
      <c r="A25" s="529" t="s">
        <v>577</v>
      </c>
      <c r="B25" s="530" t="s">
        <v>8028</v>
      </c>
      <c r="C25" s="364" t="s">
        <v>15925</v>
      </c>
      <c r="D25" s="364" t="s">
        <v>8029</v>
      </c>
      <c r="E25" s="364" t="s">
        <v>254</v>
      </c>
      <c r="F25" s="364" t="s">
        <v>1151</v>
      </c>
      <c r="G25" s="364" t="s">
        <v>447</v>
      </c>
      <c r="H25" s="318" t="s">
        <v>1170</v>
      </c>
    </row>
    <row r="26" spans="1:8" s="189" customFormat="1" ht="22.9" customHeight="1" x14ac:dyDescent="0.2">
      <c r="A26" s="529"/>
      <c r="B26" s="530"/>
      <c r="C26" s="364" t="s">
        <v>15926</v>
      </c>
      <c r="D26" s="364" t="s">
        <v>8030</v>
      </c>
      <c r="E26" s="364" t="s">
        <v>254</v>
      </c>
      <c r="F26" s="364" t="s">
        <v>1151</v>
      </c>
      <c r="G26" s="364" t="s">
        <v>447</v>
      </c>
      <c r="H26" s="318" t="s">
        <v>1170</v>
      </c>
    </row>
    <row r="27" spans="1:8" s="189" customFormat="1" ht="22.9" customHeight="1" x14ac:dyDescent="0.2">
      <c r="A27" s="529"/>
      <c r="B27" s="530"/>
      <c r="C27" s="364" t="s">
        <v>1171</v>
      </c>
      <c r="D27" s="364" t="s">
        <v>8031</v>
      </c>
      <c r="E27" s="364" t="s">
        <v>254</v>
      </c>
      <c r="F27" s="364" t="s">
        <v>1169</v>
      </c>
      <c r="G27" s="364" t="s">
        <v>447</v>
      </c>
      <c r="H27" s="318" t="s">
        <v>1170</v>
      </c>
    </row>
    <row r="28" spans="1:8" s="189" customFormat="1" ht="22.9" customHeight="1" x14ac:dyDescent="0.2">
      <c r="A28" s="529"/>
      <c r="B28" s="530"/>
      <c r="C28" s="364" t="s">
        <v>1172</v>
      </c>
      <c r="D28" s="364" t="s">
        <v>8032</v>
      </c>
      <c r="E28" s="364" t="s">
        <v>254</v>
      </c>
      <c r="F28" s="364" t="s">
        <v>1169</v>
      </c>
      <c r="G28" s="364" t="s">
        <v>447</v>
      </c>
      <c r="H28" s="318" t="s">
        <v>1170</v>
      </c>
    </row>
    <row r="29" spans="1:8" s="189" customFormat="1" ht="22.9" customHeight="1" x14ac:dyDescent="0.2">
      <c r="A29" s="529"/>
      <c r="B29" s="530"/>
      <c r="C29" s="364" t="s">
        <v>1173</v>
      </c>
      <c r="D29" s="364" t="s">
        <v>1174</v>
      </c>
      <c r="E29" s="364" t="s">
        <v>254</v>
      </c>
      <c r="F29" s="364" t="s">
        <v>199</v>
      </c>
      <c r="G29" s="364" t="s">
        <v>447</v>
      </c>
      <c r="H29" s="318" t="s">
        <v>1170</v>
      </c>
    </row>
    <row r="30" spans="1:8" s="189" customFormat="1" ht="22.9" customHeight="1" x14ac:dyDescent="0.2">
      <c r="A30" s="529"/>
      <c r="B30" s="530"/>
      <c r="C30" s="364" t="s">
        <v>1175</v>
      </c>
      <c r="D30" s="364" t="s">
        <v>1176</v>
      </c>
      <c r="E30" s="364" t="s">
        <v>254</v>
      </c>
      <c r="F30" s="364" t="s">
        <v>199</v>
      </c>
      <c r="G30" s="364" t="s">
        <v>447</v>
      </c>
      <c r="H30" s="318" t="s">
        <v>1170</v>
      </c>
    </row>
    <row r="31" spans="1:8" s="189" customFormat="1" ht="22.9" customHeight="1" x14ac:dyDescent="0.2">
      <c r="A31" s="529" t="s">
        <v>636</v>
      </c>
      <c r="B31" s="530" t="s">
        <v>637</v>
      </c>
      <c r="C31" s="364" t="s">
        <v>15927</v>
      </c>
      <c r="D31" s="364" t="s">
        <v>16357</v>
      </c>
      <c r="E31" s="364" t="s">
        <v>254</v>
      </c>
      <c r="F31" s="364" t="s">
        <v>1151</v>
      </c>
      <c r="G31" s="364" t="s">
        <v>447</v>
      </c>
      <c r="H31" s="318" t="s">
        <v>1170</v>
      </c>
    </row>
    <row r="32" spans="1:8" s="189" customFormat="1" ht="22.9" customHeight="1" x14ac:dyDescent="0.2">
      <c r="A32" s="529"/>
      <c r="B32" s="530"/>
      <c r="C32" s="364" t="s">
        <v>1177</v>
      </c>
      <c r="D32" s="364" t="s">
        <v>1178</v>
      </c>
      <c r="E32" s="364" t="s">
        <v>371</v>
      </c>
      <c r="F32" s="364" t="s">
        <v>1179</v>
      </c>
      <c r="G32" s="364" t="s">
        <v>447</v>
      </c>
      <c r="H32" s="318" t="s">
        <v>1170</v>
      </c>
    </row>
    <row r="33" spans="1:8" s="189" customFormat="1" ht="22.9" customHeight="1" x14ac:dyDescent="0.2">
      <c r="A33" s="529"/>
      <c r="B33" s="530"/>
      <c r="C33" s="364" t="s">
        <v>1180</v>
      </c>
      <c r="D33" s="364" t="s">
        <v>1178</v>
      </c>
      <c r="E33" s="364" t="s">
        <v>371</v>
      </c>
      <c r="F33" s="364" t="s">
        <v>1179</v>
      </c>
      <c r="G33" s="364" t="s">
        <v>447</v>
      </c>
      <c r="H33" s="318" t="s">
        <v>1170</v>
      </c>
    </row>
    <row r="34" spans="1:8" s="189" customFormat="1" ht="22.9" customHeight="1" x14ac:dyDescent="0.2">
      <c r="A34" s="529"/>
      <c r="B34" s="530"/>
      <c r="C34" s="364" t="s">
        <v>1181</v>
      </c>
      <c r="D34" s="364" t="s">
        <v>1178</v>
      </c>
      <c r="E34" s="364" t="s">
        <v>371</v>
      </c>
      <c r="F34" s="364" t="s">
        <v>1179</v>
      </c>
      <c r="G34" s="364" t="s">
        <v>447</v>
      </c>
      <c r="H34" s="318" t="s">
        <v>1170</v>
      </c>
    </row>
    <row r="35" spans="1:8" s="189" customFormat="1" ht="22.9" customHeight="1" x14ac:dyDescent="0.2">
      <c r="A35" s="529"/>
      <c r="B35" s="530"/>
      <c r="C35" s="364" t="s">
        <v>1182</v>
      </c>
      <c r="D35" s="364" t="s">
        <v>1178</v>
      </c>
      <c r="E35" s="364" t="s">
        <v>371</v>
      </c>
      <c r="F35" s="364" t="s">
        <v>1179</v>
      </c>
      <c r="G35" s="364" t="s">
        <v>447</v>
      </c>
      <c r="H35" s="318" t="s">
        <v>1170</v>
      </c>
    </row>
    <row r="36" spans="1:8" s="189" customFormat="1" ht="22.9" customHeight="1" x14ac:dyDescent="0.2">
      <c r="A36" s="529"/>
      <c r="B36" s="530"/>
      <c r="C36" s="364" t="s">
        <v>1183</v>
      </c>
      <c r="D36" s="364" t="s">
        <v>1184</v>
      </c>
      <c r="E36" s="364" t="s">
        <v>371</v>
      </c>
      <c r="F36" s="364" t="s">
        <v>1166</v>
      </c>
      <c r="G36" s="364" t="s">
        <v>447</v>
      </c>
      <c r="H36" s="318" t="s">
        <v>1170</v>
      </c>
    </row>
    <row r="37" spans="1:8" s="189" customFormat="1" ht="22.9" customHeight="1" x14ac:dyDescent="0.2">
      <c r="A37" s="529"/>
      <c r="B37" s="530"/>
      <c r="C37" s="364" t="s">
        <v>1185</v>
      </c>
      <c r="D37" s="364" t="s">
        <v>1186</v>
      </c>
      <c r="E37" s="364" t="s">
        <v>371</v>
      </c>
      <c r="F37" s="364" t="s">
        <v>1166</v>
      </c>
      <c r="G37" s="364" t="s">
        <v>447</v>
      </c>
      <c r="H37" s="318" t="s">
        <v>1170</v>
      </c>
    </row>
    <row r="38" spans="1:8" s="189" customFormat="1" ht="22.9" customHeight="1" x14ac:dyDescent="0.2">
      <c r="A38" s="529"/>
      <c r="B38" s="530"/>
      <c r="C38" s="364" t="s">
        <v>1187</v>
      </c>
      <c r="D38" s="364" t="s">
        <v>1188</v>
      </c>
      <c r="E38" s="364" t="s">
        <v>371</v>
      </c>
      <c r="F38" s="364" t="s">
        <v>1166</v>
      </c>
      <c r="G38" s="364" t="s">
        <v>447</v>
      </c>
      <c r="H38" s="318" t="s">
        <v>1170</v>
      </c>
    </row>
    <row r="39" spans="1:8" s="189" customFormat="1" ht="22.9" customHeight="1" x14ac:dyDescent="0.2">
      <c r="A39" s="529"/>
      <c r="B39" s="530"/>
      <c r="C39" s="364" t="s">
        <v>1189</v>
      </c>
      <c r="D39" s="364" t="s">
        <v>1190</v>
      </c>
      <c r="E39" s="364" t="s">
        <v>371</v>
      </c>
      <c r="F39" s="364" t="s">
        <v>1166</v>
      </c>
      <c r="G39" s="364" t="s">
        <v>447</v>
      </c>
      <c r="H39" s="318" t="s">
        <v>1170</v>
      </c>
    </row>
    <row r="40" spans="1:8" s="189" customFormat="1" ht="22.9" customHeight="1" x14ac:dyDescent="0.2">
      <c r="A40" s="529"/>
      <c r="B40" s="530"/>
      <c r="C40" s="364" t="s">
        <v>1191</v>
      </c>
      <c r="D40" s="364" t="s">
        <v>1192</v>
      </c>
      <c r="E40" s="364" t="s">
        <v>371</v>
      </c>
      <c r="F40" s="364" t="s">
        <v>1166</v>
      </c>
      <c r="G40" s="364" t="s">
        <v>447</v>
      </c>
      <c r="H40" s="318" t="s">
        <v>1170</v>
      </c>
    </row>
    <row r="41" spans="1:8" s="189" customFormat="1" ht="22.9" customHeight="1" x14ac:dyDescent="0.2">
      <c r="A41" s="529"/>
      <c r="B41" s="530"/>
      <c r="C41" s="364" t="s">
        <v>1193</v>
      </c>
      <c r="D41" s="364" t="s">
        <v>16358</v>
      </c>
      <c r="E41" s="364" t="s">
        <v>371</v>
      </c>
      <c r="F41" s="364" t="s">
        <v>1166</v>
      </c>
      <c r="G41" s="364" t="s">
        <v>447</v>
      </c>
      <c r="H41" s="318" t="s">
        <v>1170</v>
      </c>
    </row>
    <row r="42" spans="1:8" s="189" customFormat="1" ht="22.9" customHeight="1" x14ac:dyDescent="0.2">
      <c r="A42" s="529" t="s">
        <v>722</v>
      </c>
      <c r="B42" s="530" t="s">
        <v>397</v>
      </c>
      <c r="C42" s="364" t="s">
        <v>15928</v>
      </c>
      <c r="D42" s="364" t="s">
        <v>1194</v>
      </c>
      <c r="E42" s="364" t="s">
        <v>252</v>
      </c>
      <c r="F42" s="364" t="s">
        <v>350</v>
      </c>
      <c r="G42" s="364" t="s">
        <v>447</v>
      </c>
      <c r="H42" s="318"/>
    </row>
    <row r="43" spans="1:8" s="189" customFormat="1" ht="22.9" customHeight="1" x14ac:dyDescent="0.2">
      <c r="A43" s="529"/>
      <c r="B43" s="530"/>
      <c r="C43" s="364" t="s">
        <v>15929</v>
      </c>
      <c r="D43" s="364" t="s">
        <v>1195</v>
      </c>
      <c r="E43" s="364" t="s">
        <v>252</v>
      </c>
      <c r="F43" s="364" t="s">
        <v>350</v>
      </c>
      <c r="G43" s="364" t="s">
        <v>447</v>
      </c>
      <c r="H43" s="318"/>
    </row>
    <row r="44" spans="1:8" s="189" customFormat="1" ht="22.9" customHeight="1" x14ac:dyDescent="0.2">
      <c r="A44" s="529"/>
      <c r="B44" s="530"/>
      <c r="C44" s="364" t="s">
        <v>15930</v>
      </c>
      <c r="D44" s="364" t="s">
        <v>8033</v>
      </c>
      <c r="E44" s="364" t="s">
        <v>252</v>
      </c>
      <c r="F44" s="364" t="s">
        <v>350</v>
      </c>
      <c r="G44" s="364" t="s">
        <v>447</v>
      </c>
      <c r="H44" s="318"/>
    </row>
    <row r="45" spans="1:8" s="189" customFormat="1" ht="22.9" customHeight="1" x14ac:dyDescent="0.2">
      <c r="A45" s="529"/>
      <c r="B45" s="530"/>
      <c r="C45" s="364" t="s">
        <v>15931</v>
      </c>
      <c r="D45" s="364" t="s">
        <v>1196</v>
      </c>
      <c r="E45" s="364" t="s">
        <v>252</v>
      </c>
      <c r="F45" s="364" t="s">
        <v>350</v>
      </c>
      <c r="G45" s="364" t="s">
        <v>447</v>
      </c>
      <c r="H45" s="318"/>
    </row>
    <row r="46" spans="1:8" s="189" customFormat="1" ht="22.9" customHeight="1" x14ac:dyDescent="0.2">
      <c r="A46" s="529"/>
      <c r="B46" s="530"/>
      <c r="C46" s="364" t="s">
        <v>15932</v>
      </c>
      <c r="D46" s="364" t="s">
        <v>8034</v>
      </c>
      <c r="E46" s="364" t="s">
        <v>252</v>
      </c>
      <c r="F46" s="364" t="s">
        <v>350</v>
      </c>
      <c r="G46" s="364" t="s">
        <v>447</v>
      </c>
      <c r="H46" s="318"/>
    </row>
    <row r="47" spans="1:8" s="189" customFormat="1" ht="22.9" customHeight="1" x14ac:dyDescent="0.2">
      <c r="A47" s="529"/>
      <c r="B47" s="530"/>
      <c r="C47" s="364" t="s">
        <v>15933</v>
      </c>
      <c r="D47" s="364" t="s">
        <v>1197</v>
      </c>
      <c r="E47" s="364" t="s">
        <v>252</v>
      </c>
      <c r="F47" s="364" t="s">
        <v>350</v>
      </c>
      <c r="G47" s="364" t="s">
        <v>447</v>
      </c>
      <c r="H47" s="318"/>
    </row>
    <row r="48" spans="1:8" s="189" customFormat="1" ht="22.9" customHeight="1" x14ac:dyDescent="0.2">
      <c r="A48" s="529"/>
      <c r="B48" s="530"/>
      <c r="C48" s="364" t="s">
        <v>15934</v>
      </c>
      <c r="D48" s="364" t="s">
        <v>1198</v>
      </c>
      <c r="E48" s="364" t="s">
        <v>252</v>
      </c>
      <c r="F48" s="364" t="s">
        <v>350</v>
      </c>
      <c r="G48" s="364" t="s">
        <v>447</v>
      </c>
      <c r="H48" s="318"/>
    </row>
    <row r="49" spans="1:8" s="189" customFormat="1" ht="22.9" customHeight="1" x14ac:dyDescent="0.2">
      <c r="A49" s="529"/>
      <c r="B49" s="530"/>
      <c r="C49" s="364" t="s">
        <v>15935</v>
      </c>
      <c r="D49" s="364" t="s">
        <v>1199</v>
      </c>
      <c r="E49" s="364" t="s">
        <v>252</v>
      </c>
      <c r="F49" s="364" t="s">
        <v>350</v>
      </c>
      <c r="G49" s="364" t="s">
        <v>447</v>
      </c>
      <c r="H49" s="318"/>
    </row>
    <row r="50" spans="1:8" s="189" customFormat="1" ht="22.9" customHeight="1" x14ac:dyDescent="0.2">
      <c r="A50" s="529"/>
      <c r="B50" s="530"/>
      <c r="C50" s="364" t="s">
        <v>1200</v>
      </c>
      <c r="D50" s="364" t="s">
        <v>1201</v>
      </c>
      <c r="E50" s="364" t="s">
        <v>255</v>
      </c>
      <c r="F50" s="364" t="s">
        <v>19929</v>
      </c>
      <c r="G50" s="364" t="s">
        <v>447</v>
      </c>
      <c r="H50" s="318"/>
    </row>
    <row r="51" spans="1:8" s="189" customFormat="1" ht="22.9" customHeight="1" x14ac:dyDescent="0.2">
      <c r="A51" s="529"/>
      <c r="B51" s="530"/>
      <c r="C51" s="364" t="s">
        <v>1202</v>
      </c>
      <c r="D51" s="364" t="s">
        <v>8035</v>
      </c>
      <c r="E51" s="364" t="s">
        <v>255</v>
      </c>
      <c r="F51" s="364" t="s">
        <v>19929</v>
      </c>
      <c r="G51" s="364" t="s">
        <v>447</v>
      </c>
      <c r="H51" s="318"/>
    </row>
    <row r="52" spans="1:8" s="189" customFormat="1" ht="22.9" customHeight="1" x14ac:dyDescent="0.2">
      <c r="A52" s="529"/>
      <c r="B52" s="530"/>
      <c r="C52" s="364" t="s">
        <v>1203</v>
      </c>
      <c r="D52" s="364" t="s">
        <v>16359</v>
      </c>
      <c r="E52" s="364" t="s">
        <v>252</v>
      </c>
      <c r="F52" s="364" t="s">
        <v>15496</v>
      </c>
      <c r="G52" s="364" t="s">
        <v>447</v>
      </c>
      <c r="H52" s="318"/>
    </row>
    <row r="53" spans="1:8" s="189" customFormat="1" ht="22.9" customHeight="1" x14ac:dyDescent="0.2">
      <c r="A53" s="529"/>
      <c r="B53" s="530"/>
      <c r="C53" s="364" t="s">
        <v>1204</v>
      </c>
      <c r="D53" s="364" t="s">
        <v>16360</v>
      </c>
      <c r="E53" s="364" t="s">
        <v>252</v>
      </c>
      <c r="F53" s="364" t="s">
        <v>15496</v>
      </c>
      <c r="G53" s="364" t="s">
        <v>447</v>
      </c>
      <c r="H53" s="318"/>
    </row>
    <row r="54" spans="1:8" s="189" customFormat="1" ht="22.9" customHeight="1" x14ac:dyDescent="0.2">
      <c r="A54" s="529"/>
      <c r="B54" s="530"/>
      <c r="C54" s="364" t="s">
        <v>1205</v>
      </c>
      <c r="D54" s="364" t="s">
        <v>1206</v>
      </c>
      <c r="E54" s="364" t="s">
        <v>255</v>
      </c>
      <c r="F54" s="364" t="s">
        <v>1207</v>
      </c>
      <c r="G54" s="364" t="s">
        <v>447</v>
      </c>
      <c r="H54" s="318"/>
    </row>
    <row r="55" spans="1:8" s="189" customFormat="1" ht="22.9" customHeight="1" x14ac:dyDescent="0.2">
      <c r="A55" s="529" t="s">
        <v>483</v>
      </c>
      <c r="B55" s="530" t="s">
        <v>484</v>
      </c>
      <c r="C55" s="364" t="s">
        <v>15936</v>
      </c>
      <c r="D55" s="364" t="s">
        <v>1208</v>
      </c>
      <c r="E55" s="364" t="s">
        <v>252</v>
      </c>
      <c r="F55" s="364" t="s">
        <v>350</v>
      </c>
      <c r="G55" s="364" t="s">
        <v>447</v>
      </c>
      <c r="H55" s="318" t="s">
        <v>1152</v>
      </c>
    </row>
    <row r="56" spans="1:8" s="189" customFormat="1" ht="22.9" customHeight="1" x14ac:dyDescent="0.2">
      <c r="A56" s="529"/>
      <c r="B56" s="530"/>
      <c r="C56" s="364" t="s">
        <v>15937</v>
      </c>
      <c r="D56" s="364" t="s">
        <v>1209</v>
      </c>
      <c r="E56" s="364" t="s">
        <v>252</v>
      </c>
      <c r="F56" s="364" t="s">
        <v>350</v>
      </c>
      <c r="G56" s="364" t="s">
        <v>447</v>
      </c>
      <c r="H56" s="318" t="s">
        <v>1152</v>
      </c>
    </row>
    <row r="57" spans="1:8" s="189" customFormat="1" ht="22.9" customHeight="1" x14ac:dyDescent="0.2">
      <c r="A57" s="529"/>
      <c r="B57" s="530"/>
      <c r="C57" s="364" t="s">
        <v>15938</v>
      </c>
      <c r="D57" s="364" t="s">
        <v>1210</v>
      </c>
      <c r="E57" s="364" t="s">
        <v>252</v>
      </c>
      <c r="F57" s="364" t="s">
        <v>350</v>
      </c>
      <c r="G57" s="364" t="s">
        <v>447</v>
      </c>
      <c r="H57" s="318" t="s">
        <v>1152</v>
      </c>
    </row>
    <row r="58" spans="1:8" s="189" customFormat="1" ht="22.9" customHeight="1" x14ac:dyDescent="0.2">
      <c r="A58" s="529"/>
      <c r="B58" s="530"/>
      <c r="C58" s="364" t="s">
        <v>15939</v>
      </c>
      <c r="D58" s="364" t="s">
        <v>1211</v>
      </c>
      <c r="E58" s="364" t="s">
        <v>252</v>
      </c>
      <c r="F58" s="364" t="s">
        <v>350</v>
      </c>
      <c r="G58" s="364" t="s">
        <v>447</v>
      </c>
      <c r="H58" s="318" t="s">
        <v>1152</v>
      </c>
    </row>
    <row r="59" spans="1:8" s="189" customFormat="1" ht="22.9" customHeight="1" x14ac:dyDescent="0.2">
      <c r="A59" s="529"/>
      <c r="B59" s="530"/>
      <c r="C59" s="364" t="s">
        <v>1212</v>
      </c>
      <c r="D59" s="364" t="s">
        <v>1213</v>
      </c>
      <c r="E59" s="364" t="s">
        <v>252</v>
      </c>
      <c r="F59" s="364" t="s">
        <v>15496</v>
      </c>
      <c r="G59" s="364" t="s">
        <v>447</v>
      </c>
      <c r="H59" s="318" t="s">
        <v>1152</v>
      </c>
    </row>
    <row r="60" spans="1:8" s="189" customFormat="1" ht="22.9" customHeight="1" x14ac:dyDescent="0.2">
      <c r="A60" s="529"/>
      <c r="B60" s="530"/>
      <c r="C60" s="364" t="s">
        <v>1214</v>
      </c>
      <c r="D60" s="364" t="s">
        <v>1215</v>
      </c>
      <c r="E60" s="364" t="s">
        <v>252</v>
      </c>
      <c r="F60" s="364" t="s">
        <v>15496</v>
      </c>
      <c r="G60" s="364" t="s">
        <v>447</v>
      </c>
      <c r="H60" s="318" t="s">
        <v>1152</v>
      </c>
    </row>
    <row r="61" spans="1:8" s="189" customFormat="1" ht="22.9" customHeight="1" x14ac:dyDescent="0.2">
      <c r="A61" s="529"/>
      <c r="B61" s="530"/>
      <c r="C61" s="364" t="s">
        <v>1216</v>
      </c>
      <c r="D61" s="364" t="s">
        <v>1217</v>
      </c>
      <c r="E61" s="364" t="s">
        <v>252</v>
      </c>
      <c r="F61" s="364" t="s">
        <v>15496</v>
      </c>
      <c r="G61" s="364" t="s">
        <v>447</v>
      </c>
      <c r="H61" s="318" t="s">
        <v>1152</v>
      </c>
    </row>
    <row r="62" spans="1:8" s="189" customFormat="1" ht="22.9" customHeight="1" x14ac:dyDescent="0.2">
      <c r="A62" s="529"/>
      <c r="B62" s="530"/>
      <c r="C62" s="364" t="s">
        <v>1218</v>
      </c>
      <c r="D62" s="364" t="s">
        <v>16361</v>
      </c>
      <c r="E62" s="364" t="s">
        <v>252</v>
      </c>
      <c r="F62" s="364" t="s">
        <v>15496</v>
      </c>
      <c r="G62" s="364" t="s">
        <v>447</v>
      </c>
      <c r="H62" s="318" t="s">
        <v>1152</v>
      </c>
    </row>
    <row r="63" spans="1:8" s="189" customFormat="1" ht="22.9" customHeight="1" x14ac:dyDescent="0.2">
      <c r="A63" s="529"/>
      <c r="B63" s="530"/>
      <c r="C63" s="364" t="s">
        <v>1219</v>
      </c>
      <c r="D63" s="364" t="s">
        <v>16362</v>
      </c>
      <c r="E63" s="364" t="s">
        <v>252</v>
      </c>
      <c r="F63" s="364" t="s">
        <v>15496</v>
      </c>
      <c r="G63" s="364" t="s">
        <v>447</v>
      </c>
      <c r="H63" s="318" t="s">
        <v>1152</v>
      </c>
    </row>
    <row r="64" spans="1:8" s="189" customFormat="1" ht="22.9" customHeight="1" x14ac:dyDescent="0.2">
      <c r="A64" s="529"/>
      <c r="B64" s="530"/>
      <c r="C64" s="364" t="s">
        <v>1220</v>
      </c>
      <c r="D64" s="364" t="s">
        <v>16363</v>
      </c>
      <c r="E64" s="364" t="s">
        <v>252</v>
      </c>
      <c r="F64" s="364" t="s">
        <v>15496</v>
      </c>
      <c r="G64" s="364" t="s">
        <v>447</v>
      </c>
      <c r="H64" s="318" t="s">
        <v>1152</v>
      </c>
    </row>
    <row r="65" spans="1:8" s="189" customFormat="1" ht="22.9" customHeight="1" x14ac:dyDescent="0.2">
      <c r="A65" s="529"/>
      <c r="B65" s="530"/>
      <c r="C65" s="364" t="s">
        <v>1221</v>
      </c>
      <c r="D65" s="364" t="s">
        <v>1222</v>
      </c>
      <c r="E65" s="364" t="s">
        <v>255</v>
      </c>
      <c r="F65" s="364" t="s">
        <v>1207</v>
      </c>
      <c r="G65" s="364" t="s">
        <v>447</v>
      </c>
      <c r="H65" s="318" t="s">
        <v>1152</v>
      </c>
    </row>
    <row r="66" spans="1:8" s="189" customFormat="1" ht="22.9" customHeight="1" x14ac:dyDescent="0.2">
      <c r="A66" s="529" t="s">
        <v>609</v>
      </c>
      <c r="B66" s="530" t="s">
        <v>610</v>
      </c>
      <c r="C66" s="364" t="s">
        <v>15940</v>
      </c>
      <c r="D66" s="364" t="s">
        <v>16364</v>
      </c>
      <c r="E66" s="364" t="s">
        <v>253</v>
      </c>
      <c r="F66" s="364" t="s">
        <v>1223</v>
      </c>
      <c r="G66" s="364" t="s">
        <v>447</v>
      </c>
      <c r="H66" s="318" t="s">
        <v>1225</v>
      </c>
    </row>
    <row r="67" spans="1:8" s="189" customFormat="1" ht="22.9" customHeight="1" x14ac:dyDescent="0.2">
      <c r="A67" s="529"/>
      <c r="B67" s="530"/>
      <c r="C67" s="364" t="s">
        <v>15941</v>
      </c>
      <c r="D67" s="364" t="s">
        <v>1224</v>
      </c>
      <c r="E67" s="364" t="s">
        <v>253</v>
      </c>
      <c r="F67" s="364" t="s">
        <v>1223</v>
      </c>
      <c r="G67" s="364" t="s">
        <v>447</v>
      </c>
      <c r="H67" s="318" t="s">
        <v>1225</v>
      </c>
    </row>
    <row r="68" spans="1:8" s="189" customFormat="1" ht="22.9" customHeight="1" x14ac:dyDescent="0.2">
      <c r="A68" s="529"/>
      <c r="B68" s="530"/>
      <c r="C68" s="364" t="s">
        <v>15942</v>
      </c>
      <c r="D68" s="364" t="s">
        <v>1226</v>
      </c>
      <c r="E68" s="364" t="s">
        <v>253</v>
      </c>
      <c r="F68" s="364" t="s">
        <v>1223</v>
      </c>
      <c r="G68" s="364" t="s">
        <v>447</v>
      </c>
      <c r="H68" s="318" t="s">
        <v>1225</v>
      </c>
    </row>
    <row r="69" spans="1:8" s="189" customFormat="1" ht="22.9" customHeight="1" x14ac:dyDescent="0.2">
      <c r="A69" s="529"/>
      <c r="B69" s="530"/>
      <c r="C69" s="364" t="s">
        <v>15943</v>
      </c>
      <c r="D69" s="364" t="s">
        <v>1227</v>
      </c>
      <c r="E69" s="364" t="s">
        <v>253</v>
      </c>
      <c r="F69" s="364" t="s">
        <v>1223</v>
      </c>
      <c r="G69" s="364" t="s">
        <v>447</v>
      </c>
      <c r="H69" s="318" t="s">
        <v>1225</v>
      </c>
    </row>
    <row r="70" spans="1:8" s="189" customFormat="1" ht="22.9" customHeight="1" x14ac:dyDescent="0.2">
      <c r="A70" s="529"/>
      <c r="B70" s="530"/>
      <c r="C70" s="364" t="s">
        <v>15944</v>
      </c>
      <c r="D70" s="364" t="s">
        <v>1228</v>
      </c>
      <c r="E70" s="364" t="s">
        <v>253</v>
      </c>
      <c r="F70" s="364" t="s">
        <v>1223</v>
      </c>
      <c r="G70" s="364" t="s">
        <v>447</v>
      </c>
      <c r="H70" s="318" t="s">
        <v>1225</v>
      </c>
    </row>
    <row r="71" spans="1:8" s="189" customFormat="1" ht="22.9" customHeight="1" x14ac:dyDescent="0.2">
      <c r="A71" s="529"/>
      <c r="B71" s="530"/>
      <c r="C71" s="364" t="s">
        <v>15945</v>
      </c>
      <c r="D71" s="364" t="s">
        <v>1229</v>
      </c>
      <c r="E71" s="364" t="s">
        <v>253</v>
      </c>
      <c r="F71" s="364" t="s">
        <v>1230</v>
      </c>
      <c r="G71" s="364" t="s">
        <v>447</v>
      </c>
      <c r="H71" s="318" t="s">
        <v>1225</v>
      </c>
    </row>
    <row r="72" spans="1:8" s="189" customFormat="1" ht="22.9" customHeight="1" x14ac:dyDescent="0.2">
      <c r="A72" s="529"/>
      <c r="B72" s="530"/>
      <c r="C72" s="364" t="s">
        <v>15946</v>
      </c>
      <c r="D72" s="364" t="s">
        <v>1229</v>
      </c>
      <c r="E72" s="364" t="s">
        <v>253</v>
      </c>
      <c r="F72" s="364" t="s">
        <v>1230</v>
      </c>
      <c r="G72" s="364" t="s">
        <v>447</v>
      </c>
      <c r="H72" s="318" t="s">
        <v>1225</v>
      </c>
    </row>
    <row r="73" spans="1:8" s="189" customFormat="1" ht="22.9" customHeight="1" x14ac:dyDescent="0.2">
      <c r="A73" s="529"/>
      <c r="B73" s="530"/>
      <c r="C73" s="364" t="s">
        <v>15947</v>
      </c>
      <c r="D73" s="364" t="s">
        <v>1229</v>
      </c>
      <c r="E73" s="364" t="s">
        <v>253</v>
      </c>
      <c r="F73" s="364" t="s">
        <v>1230</v>
      </c>
      <c r="G73" s="364" t="s">
        <v>447</v>
      </c>
      <c r="H73" s="318" t="s">
        <v>1225</v>
      </c>
    </row>
    <row r="74" spans="1:8" s="189" customFormat="1" ht="22.9" customHeight="1" x14ac:dyDescent="0.2">
      <c r="A74" s="529" t="s">
        <v>1106</v>
      </c>
      <c r="B74" s="530" t="s">
        <v>1107</v>
      </c>
      <c r="C74" s="364" t="s">
        <v>15948</v>
      </c>
      <c r="D74" s="364" t="s">
        <v>1231</v>
      </c>
      <c r="E74" s="364" t="s">
        <v>253</v>
      </c>
      <c r="F74" s="364" t="s">
        <v>1230</v>
      </c>
      <c r="G74" s="364"/>
      <c r="H74" s="318"/>
    </row>
    <row r="75" spans="1:8" s="189" customFormat="1" ht="22.9" customHeight="1" x14ac:dyDescent="0.2">
      <c r="A75" s="529"/>
      <c r="B75" s="530"/>
      <c r="C75" s="364" t="s">
        <v>15949</v>
      </c>
      <c r="D75" s="364" t="s">
        <v>1232</v>
      </c>
      <c r="E75" s="364" t="s">
        <v>253</v>
      </c>
      <c r="F75" s="364" t="s">
        <v>1230</v>
      </c>
      <c r="G75" s="364"/>
      <c r="H75" s="318"/>
    </row>
    <row r="76" spans="1:8" s="189" customFormat="1" ht="22.9" customHeight="1" x14ac:dyDescent="0.2">
      <c r="A76" s="363" t="s">
        <v>1108</v>
      </c>
      <c r="B76" s="364" t="s">
        <v>1109</v>
      </c>
      <c r="C76" s="364" t="s">
        <v>15950</v>
      </c>
      <c r="D76" s="364" t="s">
        <v>1109</v>
      </c>
      <c r="E76" s="364" t="s">
        <v>253</v>
      </c>
      <c r="F76" s="364" t="s">
        <v>1233</v>
      </c>
      <c r="G76" s="364"/>
      <c r="H76" s="318"/>
    </row>
    <row r="77" spans="1:8" s="189" customFormat="1" ht="22.9" customHeight="1" x14ac:dyDescent="0.2">
      <c r="A77" s="363" t="s">
        <v>1110</v>
      </c>
      <c r="B77" s="364" t="s">
        <v>1111</v>
      </c>
      <c r="C77" s="364" t="s">
        <v>15951</v>
      </c>
      <c r="D77" s="364" t="s">
        <v>1111</v>
      </c>
      <c r="E77" s="364" t="s">
        <v>253</v>
      </c>
      <c r="F77" s="364" t="s">
        <v>1233</v>
      </c>
      <c r="G77" s="364"/>
      <c r="H77" s="318"/>
    </row>
    <row r="78" spans="1:8" s="189" customFormat="1" ht="22.9" customHeight="1" x14ac:dyDescent="0.2">
      <c r="A78" s="529" t="s">
        <v>587</v>
      </c>
      <c r="B78" s="530" t="s">
        <v>588</v>
      </c>
      <c r="C78" s="364" t="s">
        <v>15952</v>
      </c>
      <c r="D78" s="364" t="s">
        <v>1234</v>
      </c>
      <c r="E78" s="364" t="s">
        <v>253</v>
      </c>
      <c r="F78" s="364" t="s">
        <v>1233</v>
      </c>
      <c r="G78" s="364" t="s">
        <v>447</v>
      </c>
      <c r="H78" s="318" t="s">
        <v>1152</v>
      </c>
    </row>
    <row r="79" spans="1:8" s="189" customFormat="1" ht="22.9" customHeight="1" x14ac:dyDescent="0.2">
      <c r="A79" s="529"/>
      <c r="B79" s="530"/>
      <c r="C79" s="364" t="s">
        <v>15953</v>
      </c>
      <c r="D79" s="364" t="s">
        <v>1235</v>
      </c>
      <c r="E79" s="364" t="s">
        <v>253</v>
      </c>
      <c r="F79" s="364" t="s">
        <v>1233</v>
      </c>
      <c r="G79" s="364" t="s">
        <v>447</v>
      </c>
      <c r="H79" s="318" t="s">
        <v>1152</v>
      </c>
    </row>
    <row r="80" spans="1:8" s="189" customFormat="1" ht="22.9" customHeight="1" x14ac:dyDescent="0.2">
      <c r="A80" s="529"/>
      <c r="B80" s="530"/>
      <c r="C80" s="364" t="s">
        <v>15954</v>
      </c>
      <c r="D80" s="364" t="s">
        <v>1236</v>
      </c>
      <c r="E80" s="364" t="s">
        <v>253</v>
      </c>
      <c r="F80" s="364" t="s">
        <v>1233</v>
      </c>
      <c r="G80" s="364" t="s">
        <v>447</v>
      </c>
      <c r="H80" s="318" t="s">
        <v>1152</v>
      </c>
    </row>
    <row r="81" spans="1:8" s="189" customFormat="1" ht="22.9" customHeight="1" x14ac:dyDescent="0.2">
      <c r="A81" s="529"/>
      <c r="B81" s="530"/>
      <c r="C81" s="364" t="s">
        <v>15955</v>
      </c>
      <c r="D81" s="364" t="s">
        <v>1237</v>
      </c>
      <c r="E81" s="364" t="s">
        <v>253</v>
      </c>
      <c r="F81" s="364" t="s">
        <v>1233</v>
      </c>
      <c r="G81" s="364" t="s">
        <v>447</v>
      </c>
      <c r="H81" s="318" t="s">
        <v>1152</v>
      </c>
    </row>
    <row r="82" spans="1:8" s="189" customFormat="1" ht="22.9" customHeight="1" x14ac:dyDescent="0.2">
      <c r="A82" s="529"/>
      <c r="B82" s="530"/>
      <c r="C82" s="364" t="s">
        <v>15956</v>
      </c>
      <c r="D82" s="364" t="s">
        <v>1238</v>
      </c>
      <c r="E82" s="364" t="s">
        <v>253</v>
      </c>
      <c r="F82" s="364" t="s">
        <v>1233</v>
      </c>
      <c r="G82" s="364" t="s">
        <v>447</v>
      </c>
      <c r="H82" s="318" t="s">
        <v>1152</v>
      </c>
    </row>
    <row r="83" spans="1:8" s="189" customFormat="1" ht="22.9" customHeight="1" x14ac:dyDescent="0.2">
      <c r="A83" s="529"/>
      <c r="B83" s="530"/>
      <c r="C83" s="364" t="s">
        <v>15957</v>
      </c>
      <c r="D83" s="364" t="s">
        <v>1239</v>
      </c>
      <c r="E83" s="364" t="s">
        <v>253</v>
      </c>
      <c r="F83" s="364" t="s">
        <v>1233</v>
      </c>
      <c r="G83" s="364" t="s">
        <v>447</v>
      </c>
      <c r="H83" s="318" t="s">
        <v>1152</v>
      </c>
    </row>
    <row r="84" spans="1:8" s="189" customFormat="1" ht="22.9" customHeight="1" x14ac:dyDescent="0.2">
      <c r="A84" s="529"/>
      <c r="B84" s="530"/>
      <c r="C84" s="364" t="s">
        <v>15958</v>
      </c>
      <c r="D84" s="364" t="s">
        <v>1240</v>
      </c>
      <c r="E84" s="364" t="s">
        <v>253</v>
      </c>
      <c r="F84" s="364" t="s">
        <v>1233</v>
      </c>
      <c r="G84" s="364" t="s">
        <v>447</v>
      </c>
      <c r="H84" s="318" t="s">
        <v>1152</v>
      </c>
    </row>
    <row r="85" spans="1:8" s="189" customFormat="1" ht="22.9" customHeight="1" x14ac:dyDescent="0.2">
      <c r="A85" s="529"/>
      <c r="B85" s="530"/>
      <c r="C85" s="364" t="s">
        <v>15959</v>
      </c>
      <c r="D85" s="364" t="s">
        <v>1241</v>
      </c>
      <c r="E85" s="364" t="s">
        <v>253</v>
      </c>
      <c r="F85" s="364" t="s">
        <v>1233</v>
      </c>
      <c r="G85" s="364" t="s">
        <v>447</v>
      </c>
      <c r="H85" s="318" t="s">
        <v>1152</v>
      </c>
    </row>
    <row r="86" spans="1:8" s="189" customFormat="1" ht="22.9" customHeight="1" x14ac:dyDescent="0.2">
      <c r="A86" s="529"/>
      <c r="B86" s="530"/>
      <c r="C86" s="364" t="s">
        <v>15960</v>
      </c>
      <c r="D86" s="364" t="s">
        <v>1242</v>
      </c>
      <c r="E86" s="364" t="s">
        <v>253</v>
      </c>
      <c r="F86" s="364" t="s">
        <v>1233</v>
      </c>
      <c r="G86" s="364" t="s">
        <v>447</v>
      </c>
      <c r="H86" s="318" t="s">
        <v>1152</v>
      </c>
    </row>
    <row r="87" spans="1:8" s="189" customFormat="1" ht="22.9" customHeight="1" x14ac:dyDescent="0.2">
      <c r="A87" s="529"/>
      <c r="B87" s="530"/>
      <c r="C87" s="364" t="s">
        <v>15961</v>
      </c>
      <c r="D87" s="364" t="s">
        <v>1243</v>
      </c>
      <c r="E87" s="364" t="s">
        <v>253</v>
      </c>
      <c r="F87" s="364" t="s">
        <v>1233</v>
      </c>
      <c r="G87" s="364" t="s">
        <v>447</v>
      </c>
      <c r="H87" s="318" t="s">
        <v>1152</v>
      </c>
    </row>
    <row r="88" spans="1:8" s="189" customFormat="1" ht="22.9" customHeight="1" x14ac:dyDescent="0.2">
      <c r="A88" s="529"/>
      <c r="B88" s="530"/>
      <c r="C88" s="364" t="s">
        <v>15962</v>
      </c>
      <c r="D88" s="364" t="s">
        <v>1244</v>
      </c>
      <c r="E88" s="364" t="s">
        <v>253</v>
      </c>
      <c r="F88" s="364" t="s">
        <v>1233</v>
      </c>
      <c r="G88" s="364" t="s">
        <v>447</v>
      </c>
      <c r="H88" s="318" t="s">
        <v>1152</v>
      </c>
    </row>
    <row r="89" spans="1:8" s="189" customFormat="1" ht="22.9" customHeight="1" x14ac:dyDescent="0.2">
      <c r="A89" s="529"/>
      <c r="B89" s="530"/>
      <c r="C89" s="364" t="s">
        <v>15963</v>
      </c>
      <c r="D89" s="364" t="s">
        <v>1245</v>
      </c>
      <c r="E89" s="364" t="s">
        <v>253</v>
      </c>
      <c r="F89" s="364" t="s">
        <v>1233</v>
      </c>
      <c r="G89" s="364" t="s">
        <v>447</v>
      </c>
      <c r="H89" s="318" t="s">
        <v>1152</v>
      </c>
    </row>
    <row r="90" spans="1:8" s="189" customFormat="1" ht="22.9" customHeight="1" x14ac:dyDescent="0.2">
      <c r="A90" s="529"/>
      <c r="B90" s="530"/>
      <c r="C90" s="364" t="s">
        <v>15964</v>
      </c>
      <c r="D90" s="364" t="s">
        <v>1246</v>
      </c>
      <c r="E90" s="364" t="s">
        <v>253</v>
      </c>
      <c r="F90" s="364" t="s">
        <v>1233</v>
      </c>
      <c r="G90" s="364" t="s">
        <v>447</v>
      </c>
      <c r="H90" s="318" t="s">
        <v>1152</v>
      </c>
    </row>
    <row r="91" spans="1:8" s="189" customFormat="1" ht="22.9" customHeight="1" x14ac:dyDescent="0.2">
      <c r="A91" s="529"/>
      <c r="B91" s="530"/>
      <c r="C91" s="364" t="s">
        <v>15965</v>
      </c>
      <c r="D91" s="364" t="s">
        <v>1247</v>
      </c>
      <c r="E91" s="364" t="s">
        <v>253</v>
      </c>
      <c r="F91" s="364" t="s">
        <v>1233</v>
      </c>
      <c r="G91" s="364" t="s">
        <v>447</v>
      </c>
      <c r="H91" s="318" t="s">
        <v>1152</v>
      </c>
    </row>
    <row r="92" spans="1:8" s="189" customFormat="1" ht="22.9" customHeight="1" x14ac:dyDescent="0.2">
      <c r="A92" s="529"/>
      <c r="B92" s="530"/>
      <c r="C92" s="364" t="s">
        <v>15966</v>
      </c>
      <c r="D92" s="364" t="s">
        <v>1248</v>
      </c>
      <c r="E92" s="364" t="s">
        <v>253</v>
      </c>
      <c r="F92" s="364" t="s">
        <v>1233</v>
      </c>
      <c r="G92" s="364" t="s">
        <v>447</v>
      </c>
      <c r="H92" s="318" t="s">
        <v>1152</v>
      </c>
    </row>
    <row r="93" spans="1:8" s="189" customFormat="1" ht="22.9" customHeight="1" x14ac:dyDescent="0.2">
      <c r="A93" s="529"/>
      <c r="B93" s="530"/>
      <c r="C93" s="364" t="s">
        <v>15967</v>
      </c>
      <c r="D93" s="364" t="s">
        <v>1249</v>
      </c>
      <c r="E93" s="364" t="s">
        <v>253</v>
      </c>
      <c r="F93" s="364" t="s">
        <v>1233</v>
      </c>
      <c r="G93" s="364" t="s">
        <v>447</v>
      </c>
      <c r="H93" s="318" t="s">
        <v>1152</v>
      </c>
    </row>
    <row r="94" spans="1:8" s="189" customFormat="1" ht="22.9" customHeight="1" x14ac:dyDescent="0.2">
      <c r="A94" s="529"/>
      <c r="B94" s="530"/>
      <c r="C94" s="364" t="s">
        <v>15968</v>
      </c>
      <c r="D94" s="364" t="s">
        <v>1250</v>
      </c>
      <c r="E94" s="364" t="s">
        <v>253</v>
      </c>
      <c r="F94" s="364" t="s">
        <v>1233</v>
      </c>
      <c r="G94" s="364" t="s">
        <v>447</v>
      </c>
      <c r="H94" s="318" t="s">
        <v>1152</v>
      </c>
    </row>
    <row r="95" spans="1:8" s="189" customFormat="1" ht="22.9" customHeight="1" x14ac:dyDescent="0.2">
      <c r="A95" s="529"/>
      <c r="B95" s="530"/>
      <c r="C95" s="364" t="s">
        <v>1251</v>
      </c>
      <c r="D95" s="364" t="s">
        <v>1252</v>
      </c>
      <c r="E95" s="364" t="s">
        <v>253</v>
      </c>
      <c r="F95" s="364" t="s">
        <v>1253</v>
      </c>
      <c r="G95" s="364" t="s">
        <v>447</v>
      </c>
      <c r="H95" s="318" t="s">
        <v>1152</v>
      </c>
    </row>
    <row r="96" spans="1:8" s="189" customFormat="1" ht="22.9" customHeight="1" x14ac:dyDescent="0.2">
      <c r="A96" s="529" t="s">
        <v>494</v>
      </c>
      <c r="B96" s="530" t="s">
        <v>495</v>
      </c>
      <c r="C96" s="364" t="s">
        <v>15969</v>
      </c>
      <c r="D96" s="364" t="s">
        <v>1254</v>
      </c>
      <c r="E96" s="364" t="s">
        <v>253</v>
      </c>
      <c r="F96" s="364" t="s">
        <v>1233</v>
      </c>
      <c r="G96" s="364" t="s">
        <v>447</v>
      </c>
      <c r="H96" s="318" t="s">
        <v>1255</v>
      </c>
    </row>
    <row r="97" spans="1:8" s="189" customFormat="1" ht="22.9" customHeight="1" x14ac:dyDescent="0.2">
      <c r="A97" s="529"/>
      <c r="B97" s="530"/>
      <c r="C97" s="364" t="s">
        <v>15970</v>
      </c>
      <c r="D97" s="364" t="s">
        <v>1256</v>
      </c>
      <c r="E97" s="364" t="s">
        <v>253</v>
      </c>
      <c r="F97" s="364" t="s">
        <v>1233</v>
      </c>
      <c r="G97" s="364" t="s">
        <v>447</v>
      </c>
      <c r="H97" s="318" t="s">
        <v>1255</v>
      </c>
    </row>
    <row r="98" spans="1:8" s="189" customFormat="1" ht="22.9" customHeight="1" x14ac:dyDescent="0.2">
      <c r="A98" s="529"/>
      <c r="B98" s="530"/>
      <c r="C98" s="364" t="s">
        <v>15971</v>
      </c>
      <c r="D98" s="364" t="s">
        <v>1257</v>
      </c>
      <c r="E98" s="364" t="s">
        <v>253</v>
      </c>
      <c r="F98" s="364" t="s">
        <v>1233</v>
      </c>
      <c r="G98" s="364" t="s">
        <v>447</v>
      </c>
      <c r="H98" s="318" t="s">
        <v>1255</v>
      </c>
    </row>
    <row r="99" spans="1:8" s="189" customFormat="1" ht="22.9" customHeight="1" x14ac:dyDescent="0.2">
      <c r="A99" s="529"/>
      <c r="B99" s="530"/>
      <c r="C99" s="364" t="s">
        <v>15972</v>
      </c>
      <c r="D99" s="364" t="s">
        <v>1258</v>
      </c>
      <c r="E99" s="364" t="s">
        <v>253</v>
      </c>
      <c r="F99" s="364" t="s">
        <v>1233</v>
      </c>
      <c r="G99" s="364" t="s">
        <v>447</v>
      </c>
      <c r="H99" s="318" t="s">
        <v>1255</v>
      </c>
    </row>
    <row r="100" spans="1:8" s="189" customFormat="1" ht="22.9" customHeight="1" x14ac:dyDescent="0.2">
      <c r="A100" s="529"/>
      <c r="B100" s="530"/>
      <c r="C100" s="364" t="s">
        <v>15973</v>
      </c>
      <c r="D100" s="364" t="s">
        <v>1259</v>
      </c>
      <c r="E100" s="364" t="s">
        <v>253</v>
      </c>
      <c r="F100" s="364" t="s">
        <v>1233</v>
      </c>
      <c r="G100" s="364" t="s">
        <v>447</v>
      </c>
      <c r="H100" s="318" t="s">
        <v>1255</v>
      </c>
    </row>
    <row r="101" spans="1:8" s="189" customFormat="1" ht="22.9" customHeight="1" x14ac:dyDescent="0.2">
      <c r="A101" s="529"/>
      <c r="B101" s="530"/>
      <c r="C101" s="364" t="s">
        <v>15974</v>
      </c>
      <c r="D101" s="364" t="s">
        <v>1260</v>
      </c>
      <c r="E101" s="364" t="s">
        <v>253</v>
      </c>
      <c r="F101" s="364" t="s">
        <v>1233</v>
      </c>
      <c r="G101" s="364" t="s">
        <v>447</v>
      </c>
      <c r="H101" s="318" t="s">
        <v>1255</v>
      </c>
    </row>
    <row r="102" spans="1:8" s="189" customFormat="1" ht="22.9" customHeight="1" x14ac:dyDescent="0.2">
      <c r="A102" s="529"/>
      <c r="B102" s="530"/>
      <c r="C102" s="364" t="s">
        <v>15975</v>
      </c>
      <c r="D102" s="364" t="s">
        <v>1261</v>
      </c>
      <c r="E102" s="364" t="s">
        <v>253</v>
      </c>
      <c r="F102" s="364" t="s">
        <v>1233</v>
      </c>
      <c r="G102" s="364" t="s">
        <v>447</v>
      </c>
      <c r="H102" s="318" t="s">
        <v>1255</v>
      </c>
    </row>
    <row r="103" spans="1:8" s="189" customFormat="1" ht="22.9" customHeight="1" x14ac:dyDescent="0.2">
      <c r="A103" s="529"/>
      <c r="B103" s="530"/>
      <c r="C103" s="364" t="s">
        <v>15976</v>
      </c>
      <c r="D103" s="364" t="s">
        <v>1262</v>
      </c>
      <c r="E103" s="364" t="s">
        <v>253</v>
      </c>
      <c r="F103" s="364" t="s">
        <v>1233</v>
      </c>
      <c r="G103" s="364" t="s">
        <v>447</v>
      </c>
      <c r="H103" s="318" t="s">
        <v>1255</v>
      </c>
    </row>
    <row r="104" spans="1:8" s="189" customFormat="1" ht="22.9" customHeight="1" x14ac:dyDescent="0.2">
      <c r="A104" s="529"/>
      <c r="B104" s="530"/>
      <c r="C104" s="364" t="s">
        <v>15977</v>
      </c>
      <c r="D104" s="364" t="s">
        <v>1263</v>
      </c>
      <c r="E104" s="364" t="s">
        <v>253</v>
      </c>
      <c r="F104" s="364" t="s">
        <v>1233</v>
      </c>
      <c r="G104" s="364" t="s">
        <v>447</v>
      </c>
      <c r="H104" s="318" t="s">
        <v>1255</v>
      </c>
    </row>
    <row r="105" spans="1:8" s="189" customFormat="1" ht="22.9" customHeight="1" x14ac:dyDescent="0.2">
      <c r="A105" s="529"/>
      <c r="B105" s="530"/>
      <c r="C105" s="364" t="s">
        <v>15978</v>
      </c>
      <c r="D105" s="364" t="s">
        <v>1264</v>
      </c>
      <c r="E105" s="364" t="s">
        <v>253</v>
      </c>
      <c r="F105" s="364" t="s">
        <v>1233</v>
      </c>
      <c r="G105" s="364" t="s">
        <v>447</v>
      </c>
      <c r="H105" s="318" t="s">
        <v>1255</v>
      </c>
    </row>
    <row r="106" spans="1:8" s="189" customFormat="1" ht="22.9" customHeight="1" x14ac:dyDescent="0.2">
      <c r="A106" s="529"/>
      <c r="B106" s="530"/>
      <c r="C106" s="364" t="s">
        <v>15979</v>
      </c>
      <c r="D106" s="364" t="s">
        <v>1257</v>
      </c>
      <c r="E106" s="364" t="s">
        <v>253</v>
      </c>
      <c r="F106" s="364" t="s">
        <v>1233</v>
      </c>
      <c r="G106" s="364" t="s">
        <v>447</v>
      </c>
      <c r="H106" s="318" t="s">
        <v>1255</v>
      </c>
    </row>
    <row r="107" spans="1:8" s="189" customFormat="1" ht="22.9" customHeight="1" x14ac:dyDescent="0.2">
      <c r="A107" s="529"/>
      <c r="B107" s="530"/>
      <c r="C107" s="364" t="s">
        <v>15980</v>
      </c>
      <c r="D107" s="364" t="s">
        <v>1265</v>
      </c>
      <c r="E107" s="364" t="s">
        <v>253</v>
      </c>
      <c r="F107" s="364" t="s">
        <v>1233</v>
      </c>
      <c r="G107" s="364" t="s">
        <v>447</v>
      </c>
      <c r="H107" s="318" t="s">
        <v>1255</v>
      </c>
    </row>
    <row r="108" spans="1:8" s="189" customFormat="1" ht="22.9" customHeight="1" x14ac:dyDescent="0.2">
      <c r="A108" s="529"/>
      <c r="B108" s="530"/>
      <c r="C108" s="364" t="s">
        <v>15981</v>
      </c>
      <c r="D108" s="364" t="s">
        <v>1266</v>
      </c>
      <c r="E108" s="364" t="s">
        <v>253</v>
      </c>
      <c r="F108" s="364" t="s">
        <v>1233</v>
      </c>
      <c r="G108" s="364" t="s">
        <v>447</v>
      </c>
      <c r="H108" s="318" t="s">
        <v>1255</v>
      </c>
    </row>
    <row r="109" spans="1:8" s="189" customFormat="1" ht="22.9" customHeight="1" x14ac:dyDescent="0.2">
      <c r="A109" s="529"/>
      <c r="B109" s="530"/>
      <c r="C109" s="364" t="s">
        <v>15982</v>
      </c>
      <c r="D109" s="364" t="s">
        <v>1267</v>
      </c>
      <c r="E109" s="364" t="s">
        <v>253</v>
      </c>
      <c r="F109" s="364" t="s">
        <v>1233</v>
      </c>
      <c r="G109" s="364" t="s">
        <v>447</v>
      </c>
      <c r="H109" s="318" t="s">
        <v>1255</v>
      </c>
    </row>
    <row r="110" spans="1:8" s="189" customFormat="1" ht="22.9" customHeight="1" x14ac:dyDescent="0.2">
      <c r="A110" s="529"/>
      <c r="B110" s="530"/>
      <c r="C110" s="364" t="s">
        <v>15983</v>
      </c>
      <c r="D110" s="364" t="s">
        <v>1268</v>
      </c>
      <c r="E110" s="364" t="s">
        <v>253</v>
      </c>
      <c r="F110" s="364" t="s">
        <v>1233</v>
      </c>
      <c r="G110" s="364" t="s">
        <v>447</v>
      </c>
      <c r="H110" s="318" t="s">
        <v>1255</v>
      </c>
    </row>
    <row r="111" spans="1:8" s="189" customFormat="1" ht="22.9" customHeight="1" x14ac:dyDescent="0.2">
      <c r="A111" s="529"/>
      <c r="B111" s="530"/>
      <c r="C111" s="364" t="s">
        <v>15984</v>
      </c>
      <c r="D111" s="364" t="s">
        <v>1269</v>
      </c>
      <c r="E111" s="364" t="s">
        <v>253</v>
      </c>
      <c r="F111" s="364" t="s">
        <v>1233</v>
      </c>
      <c r="G111" s="364" t="s">
        <v>447</v>
      </c>
      <c r="H111" s="318" t="s">
        <v>1255</v>
      </c>
    </row>
    <row r="112" spans="1:8" s="189" customFormat="1" ht="22.9" customHeight="1" x14ac:dyDescent="0.2">
      <c r="A112" s="529"/>
      <c r="B112" s="530"/>
      <c r="C112" s="364" t="s">
        <v>15985</v>
      </c>
      <c r="D112" s="364" t="s">
        <v>1270</v>
      </c>
      <c r="E112" s="364" t="s">
        <v>253</v>
      </c>
      <c r="F112" s="364" t="s">
        <v>1233</v>
      </c>
      <c r="G112" s="364" t="s">
        <v>447</v>
      </c>
      <c r="H112" s="318" t="s">
        <v>1255</v>
      </c>
    </row>
    <row r="113" spans="1:8" s="189" customFormat="1" ht="22.9" customHeight="1" x14ac:dyDescent="0.2">
      <c r="A113" s="529"/>
      <c r="B113" s="530"/>
      <c r="C113" s="364" t="s">
        <v>15986</v>
      </c>
      <c r="D113" s="364" t="s">
        <v>1271</v>
      </c>
      <c r="E113" s="364" t="s">
        <v>253</v>
      </c>
      <c r="F113" s="364" t="s">
        <v>1233</v>
      </c>
      <c r="G113" s="364" t="s">
        <v>447</v>
      </c>
      <c r="H113" s="318" t="s">
        <v>1255</v>
      </c>
    </row>
    <row r="114" spans="1:8" s="189" customFormat="1" ht="22.9" customHeight="1" x14ac:dyDescent="0.2">
      <c r="A114" s="529"/>
      <c r="B114" s="530"/>
      <c r="C114" s="364" t="s">
        <v>15987</v>
      </c>
      <c r="D114" s="364" t="s">
        <v>16365</v>
      </c>
      <c r="E114" s="364" t="s">
        <v>253</v>
      </c>
      <c r="F114" s="364" t="s">
        <v>1233</v>
      </c>
      <c r="G114" s="364" t="s">
        <v>447</v>
      </c>
      <c r="H114" s="318" t="s">
        <v>1255</v>
      </c>
    </row>
    <row r="115" spans="1:8" s="189" customFormat="1" ht="22.9" customHeight="1" x14ac:dyDescent="0.2">
      <c r="A115" s="529"/>
      <c r="B115" s="530"/>
      <c r="C115" s="364" t="s">
        <v>15988</v>
      </c>
      <c r="D115" s="364" t="s">
        <v>1272</v>
      </c>
      <c r="E115" s="364" t="s">
        <v>253</v>
      </c>
      <c r="F115" s="364" t="s">
        <v>1233</v>
      </c>
      <c r="G115" s="364" t="s">
        <v>447</v>
      </c>
      <c r="H115" s="318" t="s">
        <v>1255</v>
      </c>
    </row>
    <row r="116" spans="1:8" s="189" customFormat="1" ht="22.9" customHeight="1" x14ac:dyDescent="0.2">
      <c r="A116" s="529"/>
      <c r="B116" s="530"/>
      <c r="C116" s="364" t="s">
        <v>15989</v>
      </c>
      <c r="D116" s="364" t="s">
        <v>1273</v>
      </c>
      <c r="E116" s="364" t="s">
        <v>253</v>
      </c>
      <c r="F116" s="364" t="s">
        <v>1233</v>
      </c>
      <c r="G116" s="364" t="s">
        <v>447</v>
      </c>
      <c r="H116" s="318" t="s">
        <v>1255</v>
      </c>
    </row>
    <row r="117" spans="1:8" s="189" customFormat="1" ht="22.9" customHeight="1" x14ac:dyDescent="0.2">
      <c r="A117" s="529"/>
      <c r="B117" s="530"/>
      <c r="C117" s="364" t="s">
        <v>15990</v>
      </c>
      <c r="D117" s="364" t="s">
        <v>1274</v>
      </c>
      <c r="E117" s="364" t="s">
        <v>253</v>
      </c>
      <c r="F117" s="364" t="s">
        <v>1233</v>
      </c>
      <c r="G117" s="364" t="s">
        <v>447</v>
      </c>
      <c r="H117" s="318" t="s">
        <v>1255</v>
      </c>
    </row>
    <row r="118" spans="1:8" s="189" customFormat="1" ht="22.9" customHeight="1" x14ac:dyDescent="0.2">
      <c r="A118" s="529"/>
      <c r="B118" s="530"/>
      <c r="C118" s="364" t="s">
        <v>15991</v>
      </c>
      <c r="D118" s="364" t="s">
        <v>1275</v>
      </c>
      <c r="E118" s="364" t="s">
        <v>253</v>
      </c>
      <c r="F118" s="364" t="s">
        <v>1233</v>
      </c>
      <c r="G118" s="364" t="s">
        <v>447</v>
      </c>
      <c r="H118" s="318" t="s">
        <v>1255</v>
      </c>
    </row>
    <row r="119" spans="1:8" s="189" customFormat="1" ht="22.9" customHeight="1" x14ac:dyDescent="0.2">
      <c r="A119" s="529"/>
      <c r="B119" s="530"/>
      <c r="C119" s="364" t="s">
        <v>15992</v>
      </c>
      <c r="D119" s="364" t="s">
        <v>1276</v>
      </c>
      <c r="E119" s="364" t="s">
        <v>253</v>
      </c>
      <c r="F119" s="364" t="s">
        <v>1233</v>
      </c>
      <c r="G119" s="364" t="s">
        <v>447</v>
      </c>
      <c r="H119" s="318" t="s">
        <v>1255</v>
      </c>
    </row>
    <row r="120" spans="1:8" s="189" customFormat="1" ht="22.9" customHeight="1" x14ac:dyDescent="0.2">
      <c r="A120" s="529"/>
      <c r="B120" s="530"/>
      <c r="C120" s="364" t="s">
        <v>15993</v>
      </c>
      <c r="D120" s="364" t="s">
        <v>1277</v>
      </c>
      <c r="E120" s="364" t="s">
        <v>253</v>
      </c>
      <c r="F120" s="364" t="s">
        <v>1233</v>
      </c>
      <c r="G120" s="364" t="s">
        <v>447</v>
      </c>
      <c r="H120" s="318" t="s">
        <v>1255</v>
      </c>
    </row>
    <row r="121" spans="1:8" s="189" customFormat="1" ht="22.9" customHeight="1" x14ac:dyDescent="0.2">
      <c r="A121" s="529"/>
      <c r="B121" s="530"/>
      <c r="C121" s="364" t="s">
        <v>15994</v>
      </c>
      <c r="D121" s="364" t="s">
        <v>1278</v>
      </c>
      <c r="E121" s="364" t="s">
        <v>253</v>
      </c>
      <c r="F121" s="364" t="s">
        <v>1233</v>
      </c>
      <c r="G121" s="364" t="s">
        <v>447</v>
      </c>
      <c r="H121" s="318" t="s">
        <v>1255</v>
      </c>
    </row>
    <row r="122" spans="1:8" s="189" customFormat="1" ht="22.9" customHeight="1" x14ac:dyDescent="0.2">
      <c r="A122" s="529"/>
      <c r="B122" s="530"/>
      <c r="C122" s="364" t="s">
        <v>15995</v>
      </c>
      <c r="D122" s="364" t="s">
        <v>1263</v>
      </c>
      <c r="E122" s="364" t="s">
        <v>253</v>
      </c>
      <c r="F122" s="364" t="s">
        <v>1233</v>
      </c>
      <c r="G122" s="364" t="s">
        <v>447</v>
      </c>
      <c r="H122" s="318" t="s">
        <v>1255</v>
      </c>
    </row>
    <row r="123" spans="1:8" s="189" customFormat="1" ht="22.9" customHeight="1" x14ac:dyDescent="0.2">
      <c r="A123" s="529" t="s">
        <v>449</v>
      </c>
      <c r="B123" s="530" t="s">
        <v>450</v>
      </c>
      <c r="C123" s="364" t="s">
        <v>15996</v>
      </c>
      <c r="D123" s="364" t="s">
        <v>1279</v>
      </c>
      <c r="E123" s="364" t="s">
        <v>253</v>
      </c>
      <c r="F123" s="364" t="s">
        <v>1233</v>
      </c>
      <c r="G123" s="364" t="s">
        <v>447</v>
      </c>
      <c r="H123" s="318" t="s">
        <v>1280</v>
      </c>
    </row>
    <row r="124" spans="1:8" s="189" customFormat="1" ht="22.9" customHeight="1" x14ac:dyDescent="0.2">
      <c r="A124" s="529"/>
      <c r="B124" s="530"/>
      <c r="C124" s="364" t="s">
        <v>15997</v>
      </c>
      <c r="D124" s="364" t="s">
        <v>1281</v>
      </c>
      <c r="E124" s="364" t="s">
        <v>253</v>
      </c>
      <c r="F124" s="364" t="s">
        <v>1233</v>
      </c>
      <c r="G124" s="364" t="s">
        <v>447</v>
      </c>
      <c r="H124" s="318" t="s">
        <v>1280</v>
      </c>
    </row>
    <row r="125" spans="1:8" s="189" customFormat="1" ht="22.9" customHeight="1" x14ac:dyDescent="0.2">
      <c r="A125" s="529"/>
      <c r="B125" s="530"/>
      <c r="C125" s="364" t="s">
        <v>15998</v>
      </c>
      <c r="D125" s="364" t="s">
        <v>1282</v>
      </c>
      <c r="E125" s="364" t="s">
        <v>253</v>
      </c>
      <c r="F125" s="364" t="s">
        <v>1233</v>
      </c>
      <c r="G125" s="364" t="s">
        <v>447</v>
      </c>
      <c r="H125" s="318" t="s">
        <v>1280</v>
      </c>
    </row>
    <row r="126" spans="1:8" s="189" customFormat="1" ht="22.9" customHeight="1" x14ac:dyDescent="0.2">
      <c r="A126" s="529"/>
      <c r="B126" s="530"/>
      <c r="C126" s="364" t="s">
        <v>15999</v>
      </c>
      <c r="D126" s="364" t="s">
        <v>1283</v>
      </c>
      <c r="E126" s="364" t="s">
        <v>253</v>
      </c>
      <c r="F126" s="364" t="s">
        <v>1233</v>
      </c>
      <c r="G126" s="364" t="s">
        <v>447</v>
      </c>
      <c r="H126" s="318" t="s">
        <v>1280</v>
      </c>
    </row>
    <row r="127" spans="1:8" s="189" customFormat="1" ht="22.9" customHeight="1" x14ac:dyDescent="0.2">
      <c r="A127" s="529"/>
      <c r="B127" s="530"/>
      <c r="C127" s="364" t="s">
        <v>16000</v>
      </c>
      <c r="D127" s="364" t="s">
        <v>1284</v>
      </c>
      <c r="E127" s="364" t="s">
        <v>253</v>
      </c>
      <c r="F127" s="364" t="s">
        <v>1233</v>
      </c>
      <c r="G127" s="364" t="s">
        <v>447</v>
      </c>
      <c r="H127" s="318" t="s">
        <v>1280</v>
      </c>
    </row>
    <row r="128" spans="1:8" s="189" customFormat="1" ht="22.9" customHeight="1" x14ac:dyDescent="0.2">
      <c r="A128" s="529"/>
      <c r="B128" s="530"/>
      <c r="C128" s="364" t="s">
        <v>16001</v>
      </c>
      <c r="D128" s="364" t="s">
        <v>1285</v>
      </c>
      <c r="E128" s="364" t="s">
        <v>253</v>
      </c>
      <c r="F128" s="364" t="s">
        <v>1233</v>
      </c>
      <c r="G128" s="364" t="s">
        <v>447</v>
      </c>
      <c r="H128" s="318" t="s">
        <v>1280</v>
      </c>
    </row>
    <row r="129" spans="1:8" s="189" customFormat="1" ht="22.9" customHeight="1" x14ac:dyDescent="0.2">
      <c r="A129" s="529"/>
      <c r="B129" s="530"/>
      <c r="C129" s="364" t="s">
        <v>16002</v>
      </c>
      <c r="D129" s="364" t="s">
        <v>1286</v>
      </c>
      <c r="E129" s="364" t="s">
        <v>253</v>
      </c>
      <c r="F129" s="364" t="s">
        <v>1233</v>
      </c>
      <c r="G129" s="364" t="s">
        <v>447</v>
      </c>
      <c r="H129" s="318" t="s">
        <v>1280</v>
      </c>
    </row>
    <row r="130" spans="1:8" s="189" customFormat="1" ht="22.9" customHeight="1" x14ac:dyDescent="0.2">
      <c r="A130" s="529"/>
      <c r="B130" s="530"/>
      <c r="C130" s="364" t="s">
        <v>16003</v>
      </c>
      <c r="D130" s="364" t="s">
        <v>1287</v>
      </c>
      <c r="E130" s="364" t="s">
        <v>253</v>
      </c>
      <c r="F130" s="364" t="s">
        <v>1233</v>
      </c>
      <c r="G130" s="364" t="s">
        <v>447</v>
      </c>
      <c r="H130" s="318" t="s">
        <v>1280</v>
      </c>
    </row>
    <row r="131" spans="1:8" s="189" customFormat="1" ht="22.9" customHeight="1" x14ac:dyDescent="0.2">
      <c r="A131" s="529"/>
      <c r="B131" s="530"/>
      <c r="C131" s="364" t="s">
        <v>16004</v>
      </c>
      <c r="D131" s="364" t="s">
        <v>1288</v>
      </c>
      <c r="E131" s="364" t="s">
        <v>253</v>
      </c>
      <c r="F131" s="364" t="s">
        <v>1233</v>
      </c>
      <c r="G131" s="364" t="s">
        <v>447</v>
      </c>
      <c r="H131" s="318" t="s">
        <v>1280</v>
      </c>
    </row>
    <row r="132" spans="1:8" s="189" customFormat="1" ht="22.9" customHeight="1" x14ac:dyDescent="0.2">
      <c r="A132" s="529"/>
      <c r="B132" s="530"/>
      <c r="C132" s="364" t="s">
        <v>16005</v>
      </c>
      <c r="D132" s="364" t="s">
        <v>1289</v>
      </c>
      <c r="E132" s="364" t="s">
        <v>253</v>
      </c>
      <c r="F132" s="364" t="s">
        <v>1233</v>
      </c>
      <c r="G132" s="364" t="s">
        <v>447</v>
      </c>
      <c r="H132" s="318" t="s">
        <v>1280</v>
      </c>
    </row>
    <row r="133" spans="1:8" s="189" customFormat="1" ht="22.9" customHeight="1" x14ac:dyDescent="0.2">
      <c r="A133" s="529"/>
      <c r="B133" s="530"/>
      <c r="C133" s="364" t="s">
        <v>16006</v>
      </c>
      <c r="D133" s="364" t="s">
        <v>1290</v>
      </c>
      <c r="E133" s="364" t="s">
        <v>253</v>
      </c>
      <c r="F133" s="364" t="s">
        <v>1233</v>
      </c>
      <c r="G133" s="364" t="s">
        <v>447</v>
      </c>
      <c r="H133" s="318" t="s">
        <v>1280</v>
      </c>
    </row>
    <row r="134" spans="1:8" s="189" customFormat="1" ht="22.9" customHeight="1" x14ac:dyDescent="0.2">
      <c r="A134" s="529"/>
      <c r="B134" s="530"/>
      <c r="C134" s="364" t="s">
        <v>16007</v>
      </c>
      <c r="D134" s="364" t="s">
        <v>1291</v>
      </c>
      <c r="E134" s="364" t="s">
        <v>253</v>
      </c>
      <c r="F134" s="364" t="s">
        <v>1233</v>
      </c>
      <c r="G134" s="364" t="s">
        <v>447</v>
      </c>
      <c r="H134" s="318" t="s">
        <v>1280</v>
      </c>
    </row>
    <row r="135" spans="1:8" s="189" customFormat="1" ht="22.9" customHeight="1" x14ac:dyDescent="0.2">
      <c r="A135" s="529"/>
      <c r="B135" s="530"/>
      <c r="C135" s="364" t="s">
        <v>16008</v>
      </c>
      <c r="D135" s="364" t="s">
        <v>1292</v>
      </c>
      <c r="E135" s="364" t="s">
        <v>253</v>
      </c>
      <c r="F135" s="364" t="s">
        <v>1233</v>
      </c>
      <c r="G135" s="364" t="s">
        <v>447</v>
      </c>
      <c r="H135" s="318" t="s">
        <v>1280</v>
      </c>
    </row>
    <row r="136" spans="1:8" s="189" customFormat="1" ht="22.9" customHeight="1" x14ac:dyDescent="0.2">
      <c r="A136" s="529"/>
      <c r="B136" s="530"/>
      <c r="C136" s="364" t="s">
        <v>16009</v>
      </c>
      <c r="D136" s="364" t="s">
        <v>1293</v>
      </c>
      <c r="E136" s="364" t="s">
        <v>253</v>
      </c>
      <c r="F136" s="364" t="s">
        <v>1233</v>
      </c>
      <c r="G136" s="364" t="s">
        <v>447</v>
      </c>
      <c r="H136" s="318" t="s">
        <v>1280</v>
      </c>
    </row>
    <row r="137" spans="1:8" s="189" customFormat="1" ht="22.9" customHeight="1" x14ac:dyDescent="0.2">
      <c r="A137" s="529"/>
      <c r="B137" s="530"/>
      <c r="C137" s="364" t="s">
        <v>16010</v>
      </c>
      <c r="D137" s="364" t="s">
        <v>1294</v>
      </c>
      <c r="E137" s="364" t="s">
        <v>253</v>
      </c>
      <c r="F137" s="364" t="s">
        <v>1233</v>
      </c>
      <c r="G137" s="364" t="s">
        <v>447</v>
      </c>
      <c r="H137" s="318" t="s">
        <v>1280</v>
      </c>
    </row>
    <row r="138" spans="1:8" s="189" customFormat="1" ht="22.9" customHeight="1" x14ac:dyDescent="0.2">
      <c r="A138" s="529"/>
      <c r="B138" s="530"/>
      <c r="C138" s="364" t="s">
        <v>16011</v>
      </c>
      <c r="D138" s="364" t="s">
        <v>1295</v>
      </c>
      <c r="E138" s="364" t="s">
        <v>253</v>
      </c>
      <c r="F138" s="364" t="s">
        <v>1233</v>
      </c>
      <c r="G138" s="364" t="s">
        <v>447</v>
      </c>
      <c r="H138" s="318" t="s">
        <v>1280</v>
      </c>
    </row>
    <row r="139" spans="1:8" s="189" customFormat="1" ht="22.9" customHeight="1" x14ac:dyDescent="0.2">
      <c r="A139" s="529"/>
      <c r="B139" s="530"/>
      <c r="C139" s="364" t="s">
        <v>16012</v>
      </c>
      <c r="D139" s="364" t="s">
        <v>1296</v>
      </c>
      <c r="E139" s="364" t="s">
        <v>253</v>
      </c>
      <c r="F139" s="364" t="s">
        <v>1233</v>
      </c>
      <c r="G139" s="364" t="s">
        <v>447</v>
      </c>
      <c r="H139" s="318" t="s">
        <v>1280</v>
      </c>
    </row>
    <row r="140" spans="1:8" s="189" customFormat="1" ht="22.9" customHeight="1" x14ac:dyDescent="0.2">
      <c r="A140" s="529"/>
      <c r="B140" s="530"/>
      <c r="C140" s="364" t="s">
        <v>16013</v>
      </c>
      <c r="D140" s="364" t="s">
        <v>1297</v>
      </c>
      <c r="E140" s="364" t="s">
        <v>253</v>
      </c>
      <c r="F140" s="364" t="s">
        <v>1233</v>
      </c>
      <c r="G140" s="364" t="s">
        <v>447</v>
      </c>
      <c r="H140" s="318" t="s">
        <v>1280</v>
      </c>
    </row>
    <row r="141" spans="1:8" s="189" customFormat="1" ht="22.9" customHeight="1" x14ac:dyDescent="0.2">
      <c r="A141" s="529"/>
      <c r="B141" s="530"/>
      <c r="C141" s="364" t="s">
        <v>16014</v>
      </c>
      <c r="D141" s="364" t="s">
        <v>1298</v>
      </c>
      <c r="E141" s="364" t="s">
        <v>253</v>
      </c>
      <c r="F141" s="364" t="s">
        <v>1233</v>
      </c>
      <c r="G141" s="364" t="s">
        <v>447</v>
      </c>
      <c r="H141" s="318" t="s">
        <v>1280</v>
      </c>
    </row>
    <row r="142" spans="1:8" s="189" customFormat="1" ht="22.9" customHeight="1" x14ac:dyDescent="0.2">
      <c r="A142" s="529"/>
      <c r="B142" s="530"/>
      <c r="C142" s="364" t="s">
        <v>16015</v>
      </c>
      <c r="D142" s="364" t="s">
        <v>1299</v>
      </c>
      <c r="E142" s="364" t="s">
        <v>253</v>
      </c>
      <c r="F142" s="364" t="s">
        <v>1233</v>
      </c>
      <c r="G142" s="364" t="s">
        <v>447</v>
      </c>
      <c r="H142" s="318" t="s">
        <v>1280</v>
      </c>
    </row>
    <row r="143" spans="1:8" s="189" customFormat="1" ht="22.9" customHeight="1" x14ac:dyDescent="0.2">
      <c r="A143" s="529"/>
      <c r="B143" s="530"/>
      <c r="C143" s="364" t="s">
        <v>16016</v>
      </c>
      <c r="D143" s="364" t="s">
        <v>1300</v>
      </c>
      <c r="E143" s="364" t="s">
        <v>253</v>
      </c>
      <c r="F143" s="364" t="s">
        <v>1233</v>
      </c>
      <c r="G143" s="364" t="s">
        <v>447</v>
      </c>
      <c r="H143" s="318" t="s">
        <v>1280</v>
      </c>
    </row>
    <row r="144" spans="1:8" s="189" customFormat="1" ht="22.9" customHeight="1" x14ac:dyDescent="0.2">
      <c r="A144" s="529"/>
      <c r="B144" s="530"/>
      <c r="C144" s="364" t="s">
        <v>16017</v>
      </c>
      <c r="D144" s="364" t="s">
        <v>1301</v>
      </c>
      <c r="E144" s="364" t="s">
        <v>253</v>
      </c>
      <c r="F144" s="364" t="s">
        <v>1233</v>
      </c>
      <c r="G144" s="364" t="s">
        <v>447</v>
      </c>
      <c r="H144" s="318" t="s">
        <v>1280</v>
      </c>
    </row>
    <row r="145" spans="1:8" s="189" customFormat="1" ht="22.9" customHeight="1" x14ac:dyDescent="0.2">
      <c r="A145" s="529"/>
      <c r="B145" s="530"/>
      <c r="C145" s="364" t="s">
        <v>16018</v>
      </c>
      <c r="D145" s="364" t="s">
        <v>1302</v>
      </c>
      <c r="E145" s="364" t="s">
        <v>253</v>
      </c>
      <c r="F145" s="364" t="s">
        <v>1233</v>
      </c>
      <c r="G145" s="364" t="s">
        <v>447</v>
      </c>
      <c r="H145" s="318" t="s">
        <v>1280</v>
      </c>
    </row>
    <row r="146" spans="1:8" s="189" customFormat="1" ht="22.9" customHeight="1" x14ac:dyDescent="0.2">
      <c r="A146" s="529"/>
      <c r="B146" s="530"/>
      <c r="C146" s="364" t="s">
        <v>16019</v>
      </c>
      <c r="D146" s="364" t="s">
        <v>1303</v>
      </c>
      <c r="E146" s="364" t="s">
        <v>253</v>
      </c>
      <c r="F146" s="364" t="s">
        <v>1233</v>
      </c>
      <c r="G146" s="364" t="s">
        <v>447</v>
      </c>
      <c r="H146" s="318" t="s">
        <v>1280</v>
      </c>
    </row>
    <row r="147" spans="1:8" s="189" customFormat="1" ht="22.9" customHeight="1" x14ac:dyDescent="0.2">
      <c r="A147" s="529"/>
      <c r="B147" s="530"/>
      <c r="C147" s="364" t="s">
        <v>16020</v>
      </c>
      <c r="D147" s="364" t="s">
        <v>384</v>
      </c>
      <c r="E147" s="364" t="s">
        <v>253</v>
      </c>
      <c r="F147" s="364" t="s">
        <v>1233</v>
      </c>
      <c r="G147" s="364" t="s">
        <v>447</v>
      </c>
      <c r="H147" s="318" t="s">
        <v>1280</v>
      </c>
    </row>
    <row r="148" spans="1:8" s="189" customFormat="1" ht="22.9" customHeight="1" x14ac:dyDescent="0.2">
      <c r="A148" s="529"/>
      <c r="B148" s="530"/>
      <c r="C148" s="364" t="s">
        <v>16021</v>
      </c>
      <c r="D148" s="364" t="s">
        <v>1304</v>
      </c>
      <c r="E148" s="364" t="s">
        <v>253</v>
      </c>
      <c r="F148" s="364" t="s">
        <v>1233</v>
      </c>
      <c r="G148" s="364" t="s">
        <v>447</v>
      </c>
      <c r="H148" s="318" t="s">
        <v>1280</v>
      </c>
    </row>
    <row r="149" spans="1:8" s="189" customFormat="1" ht="22.9" customHeight="1" x14ac:dyDescent="0.2">
      <c r="A149" s="529"/>
      <c r="B149" s="530"/>
      <c r="C149" s="364" t="s">
        <v>16022</v>
      </c>
      <c r="D149" s="364" t="s">
        <v>1305</v>
      </c>
      <c r="E149" s="364" t="s">
        <v>253</v>
      </c>
      <c r="F149" s="364" t="s">
        <v>1233</v>
      </c>
      <c r="G149" s="364" t="s">
        <v>447</v>
      </c>
      <c r="H149" s="318" t="s">
        <v>1280</v>
      </c>
    </row>
    <row r="150" spans="1:8" s="189" customFormat="1" ht="22.9" customHeight="1" x14ac:dyDescent="0.2">
      <c r="A150" s="529"/>
      <c r="B150" s="530"/>
      <c r="C150" s="364" t="s">
        <v>16023</v>
      </c>
      <c r="D150" s="364" t="s">
        <v>1306</v>
      </c>
      <c r="E150" s="364" t="s">
        <v>253</v>
      </c>
      <c r="F150" s="364" t="s">
        <v>1233</v>
      </c>
      <c r="G150" s="364" t="s">
        <v>447</v>
      </c>
      <c r="H150" s="318" t="s">
        <v>1280</v>
      </c>
    </row>
    <row r="151" spans="1:8" s="189" customFormat="1" ht="22.9" customHeight="1" x14ac:dyDescent="0.2">
      <c r="A151" s="529"/>
      <c r="B151" s="530"/>
      <c r="C151" s="364" t="s">
        <v>16024</v>
      </c>
      <c r="D151" s="364" t="s">
        <v>1307</v>
      </c>
      <c r="E151" s="364" t="s">
        <v>253</v>
      </c>
      <c r="F151" s="364" t="s">
        <v>1233</v>
      </c>
      <c r="G151" s="364" t="s">
        <v>447</v>
      </c>
      <c r="H151" s="318" t="s">
        <v>1280</v>
      </c>
    </row>
    <row r="152" spans="1:8" s="189" customFormat="1" ht="22.9" customHeight="1" x14ac:dyDescent="0.2">
      <c r="A152" s="529"/>
      <c r="B152" s="530"/>
      <c r="C152" s="364" t="s">
        <v>16025</v>
      </c>
      <c r="D152" s="364" t="s">
        <v>1308</v>
      </c>
      <c r="E152" s="364" t="s">
        <v>253</v>
      </c>
      <c r="F152" s="364" t="s">
        <v>1233</v>
      </c>
      <c r="G152" s="364" t="s">
        <v>447</v>
      </c>
      <c r="H152" s="318" t="s">
        <v>1280</v>
      </c>
    </row>
    <row r="153" spans="1:8" s="189" customFormat="1" ht="22.9" customHeight="1" x14ac:dyDescent="0.2">
      <c r="A153" s="529"/>
      <c r="B153" s="530"/>
      <c r="C153" s="364" t="s">
        <v>16026</v>
      </c>
      <c r="D153" s="364" t="s">
        <v>1309</v>
      </c>
      <c r="E153" s="364" t="s">
        <v>253</v>
      </c>
      <c r="F153" s="364" t="s">
        <v>1233</v>
      </c>
      <c r="G153" s="364" t="s">
        <v>447</v>
      </c>
      <c r="H153" s="318" t="s">
        <v>1280</v>
      </c>
    </row>
    <row r="154" spans="1:8" s="189" customFormat="1" ht="22.9" customHeight="1" x14ac:dyDescent="0.2">
      <c r="A154" s="529"/>
      <c r="B154" s="530"/>
      <c r="C154" s="364" t="s">
        <v>16027</v>
      </c>
      <c r="D154" s="364" t="s">
        <v>1310</v>
      </c>
      <c r="E154" s="364" t="s">
        <v>253</v>
      </c>
      <c r="F154" s="364" t="s">
        <v>1233</v>
      </c>
      <c r="G154" s="364" t="s">
        <v>447</v>
      </c>
      <c r="H154" s="318" t="s">
        <v>1280</v>
      </c>
    </row>
    <row r="155" spans="1:8" s="189" customFormat="1" ht="22.9" customHeight="1" x14ac:dyDescent="0.2">
      <c r="A155" s="529"/>
      <c r="B155" s="530"/>
      <c r="C155" s="364" t="s">
        <v>16028</v>
      </c>
      <c r="D155" s="364" t="s">
        <v>1311</v>
      </c>
      <c r="E155" s="364" t="s">
        <v>253</v>
      </c>
      <c r="F155" s="364" t="s">
        <v>1233</v>
      </c>
      <c r="G155" s="364" t="s">
        <v>447</v>
      </c>
      <c r="H155" s="318" t="s">
        <v>1280</v>
      </c>
    </row>
    <row r="156" spans="1:8" s="189" customFormat="1" ht="22.9" customHeight="1" x14ac:dyDescent="0.2">
      <c r="A156" s="529"/>
      <c r="B156" s="530"/>
      <c r="C156" s="364" t="s">
        <v>16029</v>
      </c>
      <c r="D156" s="364" t="s">
        <v>1312</v>
      </c>
      <c r="E156" s="364" t="s">
        <v>253</v>
      </c>
      <c r="F156" s="364" t="s">
        <v>1233</v>
      </c>
      <c r="G156" s="364" t="s">
        <v>447</v>
      </c>
      <c r="H156" s="318" t="s">
        <v>1280</v>
      </c>
    </row>
    <row r="157" spans="1:8" s="189" customFormat="1" ht="22.9" customHeight="1" x14ac:dyDescent="0.2">
      <c r="A157" s="529"/>
      <c r="B157" s="530"/>
      <c r="C157" s="364" t="s">
        <v>16030</v>
      </c>
      <c r="D157" s="364" t="s">
        <v>1313</v>
      </c>
      <c r="E157" s="364" t="s">
        <v>253</v>
      </c>
      <c r="F157" s="364" t="s">
        <v>1233</v>
      </c>
      <c r="G157" s="364" t="s">
        <v>447</v>
      </c>
      <c r="H157" s="318" t="s">
        <v>1280</v>
      </c>
    </row>
    <row r="158" spans="1:8" s="189" customFormat="1" ht="22.9" customHeight="1" x14ac:dyDescent="0.2">
      <c r="A158" s="529"/>
      <c r="B158" s="530"/>
      <c r="C158" s="364" t="s">
        <v>16031</v>
      </c>
      <c r="D158" s="364" t="s">
        <v>1314</v>
      </c>
      <c r="E158" s="364" t="s">
        <v>253</v>
      </c>
      <c r="F158" s="364" t="s">
        <v>1233</v>
      </c>
      <c r="G158" s="364" t="s">
        <v>447</v>
      </c>
      <c r="H158" s="318" t="s">
        <v>1280</v>
      </c>
    </row>
    <row r="159" spans="1:8" s="189" customFormat="1" ht="22.9" customHeight="1" x14ac:dyDescent="0.2">
      <c r="A159" s="529"/>
      <c r="B159" s="530"/>
      <c r="C159" s="364" t="s">
        <v>16032</v>
      </c>
      <c r="D159" s="364" t="s">
        <v>1315</v>
      </c>
      <c r="E159" s="364" t="s">
        <v>253</v>
      </c>
      <c r="F159" s="364" t="s">
        <v>1233</v>
      </c>
      <c r="G159" s="364" t="s">
        <v>447</v>
      </c>
      <c r="H159" s="318" t="s">
        <v>1280</v>
      </c>
    </row>
    <row r="160" spans="1:8" s="189" customFormat="1" ht="22.9" customHeight="1" x14ac:dyDescent="0.2">
      <c r="A160" s="529"/>
      <c r="B160" s="530"/>
      <c r="C160" s="364" t="s">
        <v>16033</v>
      </c>
      <c r="D160" s="364" t="s">
        <v>1316</v>
      </c>
      <c r="E160" s="364" t="s">
        <v>253</v>
      </c>
      <c r="F160" s="364" t="s">
        <v>1233</v>
      </c>
      <c r="G160" s="364" t="s">
        <v>447</v>
      </c>
      <c r="H160" s="318" t="s">
        <v>1280</v>
      </c>
    </row>
    <row r="161" spans="1:8" s="189" customFormat="1" ht="22.9" customHeight="1" x14ac:dyDescent="0.2">
      <c r="A161" s="529"/>
      <c r="B161" s="530"/>
      <c r="C161" s="364" t="s">
        <v>16034</v>
      </c>
      <c r="D161" s="364" t="s">
        <v>1317</v>
      </c>
      <c r="E161" s="364" t="s">
        <v>253</v>
      </c>
      <c r="F161" s="364" t="s">
        <v>1233</v>
      </c>
      <c r="G161" s="364" t="s">
        <v>447</v>
      </c>
      <c r="H161" s="318" t="s">
        <v>1280</v>
      </c>
    </row>
    <row r="162" spans="1:8" s="189" customFormat="1" ht="22.9" customHeight="1" x14ac:dyDescent="0.2">
      <c r="A162" s="529"/>
      <c r="B162" s="530"/>
      <c r="C162" s="364" t="s">
        <v>16035</v>
      </c>
      <c r="D162" s="364" t="s">
        <v>1318</v>
      </c>
      <c r="E162" s="364" t="s">
        <v>253</v>
      </c>
      <c r="F162" s="364" t="s">
        <v>1233</v>
      </c>
      <c r="G162" s="364" t="s">
        <v>447</v>
      </c>
      <c r="H162" s="318" t="s">
        <v>1280</v>
      </c>
    </row>
    <row r="163" spans="1:8" s="189" customFormat="1" ht="22.9" customHeight="1" x14ac:dyDescent="0.2">
      <c r="A163" s="529"/>
      <c r="B163" s="530"/>
      <c r="C163" s="364" t="s">
        <v>16036</v>
      </c>
      <c r="D163" s="364" t="s">
        <v>1319</v>
      </c>
      <c r="E163" s="364" t="s">
        <v>253</v>
      </c>
      <c r="F163" s="364" t="s">
        <v>1233</v>
      </c>
      <c r="G163" s="364" t="s">
        <v>447</v>
      </c>
      <c r="H163" s="318" t="s">
        <v>1280</v>
      </c>
    </row>
    <row r="164" spans="1:8" s="189" customFormat="1" ht="22.9" customHeight="1" x14ac:dyDescent="0.2">
      <c r="A164" s="529"/>
      <c r="B164" s="530"/>
      <c r="C164" s="364" t="s">
        <v>16037</v>
      </c>
      <c r="D164" s="364" t="s">
        <v>1320</v>
      </c>
      <c r="E164" s="364" t="s">
        <v>253</v>
      </c>
      <c r="F164" s="364" t="s">
        <v>1233</v>
      </c>
      <c r="G164" s="364" t="s">
        <v>447</v>
      </c>
      <c r="H164" s="318" t="s">
        <v>1280</v>
      </c>
    </row>
    <row r="165" spans="1:8" s="189" customFormat="1" ht="22.9" customHeight="1" x14ac:dyDescent="0.2">
      <c r="A165" s="529"/>
      <c r="B165" s="530"/>
      <c r="C165" s="364" t="s">
        <v>16038</v>
      </c>
      <c r="D165" s="364" t="s">
        <v>1321</v>
      </c>
      <c r="E165" s="364" t="s">
        <v>253</v>
      </c>
      <c r="F165" s="364" t="s">
        <v>1233</v>
      </c>
      <c r="G165" s="364" t="s">
        <v>447</v>
      </c>
      <c r="H165" s="318" t="s">
        <v>1280</v>
      </c>
    </row>
    <row r="166" spans="1:8" s="189" customFormat="1" ht="22.9" customHeight="1" x14ac:dyDescent="0.2">
      <c r="A166" s="529"/>
      <c r="B166" s="530"/>
      <c r="C166" s="364" t="s">
        <v>16039</v>
      </c>
      <c r="D166" s="364" t="s">
        <v>1322</v>
      </c>
      <c r="E166" s="364" t="s">
        <v>253</v>
      </c>
      <c r="F166" s="364" t="s">
        <v>1233</v>
      </c>
      <c r="G166" s="364" t="s">
        <v>447</v>
      </c>
      <c r="H166" s="318" t="s">
        <v>1280</v>
      </c>
    </row>
    <row r="167" spans="1:8" s="189" customFormat="1" ht="22.9" customHeight="1" x14ac:dyDescent="0.2">
      <c r="A167" s="529"/>
      <c r="B167" s="530"/>
      <c r="C167" s="364" t="s">
        <v>16040</v>
      </c>
      <c r="D167" s="364" t="s">
        <v>1323</v>
      </c>
      <c r="E167" s="364" t="s">
        <v>253</v>
      </c>
      <c r="F167" s="364" t="s">
        <v>1233</v>
      </c>
      <c r="G167" s="364" t="s">
        <v>447</v>
      </c>
      <c r="H167" s="318" t="s">
        <v>1280</v>
      </c>
    </row>
    <row r="168" spans="1:8" s="189" customFormat="1" ht="22.9" customHeight="1" x14ac:dyDescent="0.2">
      <c r="A168" s="529"/>
      <c r="B168" s="530"/>
      <c r="C168" s="364" t="s">
        <v>16041</v>
      </c>
      <c r="D168" s="364" t="s">
        <v>1324</v>
      </c>
      <c r="E168" s="364" t="s">
        <v>253</v>
      </c>
      <c r="F168" s="364" t="s">
        <v>1233</v>
      </c>
      <c r="G168" s="364" t="s">
        <v>447</v>
      </c>
      <c r="H168" s="318" t="s">
        <v>1280</v>
      </c>
    </row>
    <row r="169" spans="1:8" s="189" customFormat="1" ht="22.9" customHeight="1" x14ac:dyDescent="0.2">
      <c r="A169" s="529"/>
      <c r="B169" s="530"/>
      <c r="C169" s="364" t="s">
        <v>16042</v>
      </c>
      <c r="D169" s="364" t="s">
        <v>1325</v>
      </c>
      <c r="E169" s="364" t="s">
        <v>253</v>
      </c>
      <c r="F169" s="364" t="s">
        <v>1233</v>
      </c>
      <c r="G169" s="364" t="s">
        <v>447</v>
      </c>
      <c r="H169" s="318" t="s">
        <v>1280</v>
      </c>
    </row>
    <row r="170" spans="1:8" s="189" customFormat="1" ht="22.9" customHeight="1" x14ac:dyDescent="0.2">
      <c r="A170" s="529"/>
      <c r="B170" s="530"/>
      <c r="C170" s="364" t="s">
        <v>16043</v>
      </c>
      <c r="D170" s="364" t="s">
        <v>1326</v>
      </c>
      <c r="E170" s="364" t="s">
        <v>253</v>
      </c>
      <c r="F170" s="364" t="s">
        <v>1233</v>
      </c>
      <c r="G170" s="364" t="s">
        <v>447</v>
      </c>
      <c r="H170" s="318" t="s">
        <v>1280</v>
      </c>
    </row>
    <row r="171" spans="1:8" s="189" customFormat="1" ht="22.9" customHeight="1" x14ac:dyDescent="0.2">
      <c r="A171" s="529"/>
      <c r="B171" s="530"/>
      <c r="C171" s="364" t="s">
        <v>16044</v>
      </c>
      <c r="D171" s="364" t="s">
        <v>1327</v>
      </c>
      <c r="E171" s="364" t="s">
        <v>253</v>
      </c>
      <c r="F171" s="364" t="s">
        <v>1233</v>
      </c>
      <c r="G171" s="364" t="s">
        <v>447</v>
      </c>
      <c r="H171" s="318" t="s">
        <v>1280</v>
      </c>
    </row>
    <row r="172" spans="1:8" s="189" customFormat="1" ht="22.9" customHeight="1" x14ac:dyDescent="0.2">
      <c r="A172" s="529"/>
      <c r="B172" s="530"/>
      <c r="C172" s="364" t="s">
        <v>16045</v>
      </c>
      <c r="D172" s="364" t="s">
        <v>1328</v>
      </c>
      <c r="E172" s="364" t="s">
        <v>253</v>
      </c>
      <c r="F172" s="364" t="s">
        <v>1233</v>
      </c>
      <c r="G172" s="364" t="s">
        <v>447</v>
      </c>
      <c r="H172" s="318" t="s">
        <v>1280</v>
      </c>
    </row>
    <row r="173" spans="1:8" s="189" customFormat="1" ht="22.9" customHeight="1" x14ac:dyDescent="0.2">
      <c r="A173" s="529"/>
      <c r="B173" s="530"/>
      <c r="C173" s="364" t="s">
        <v>16046</v>
      </c>
      <c r="D173" s="364" t="s">
        <v>1329</v>
      </c>
      <c r="E173" s="364" t="s">
        <v>253</v>
      </c>
      <c r="F173" s="364" t="s">
        <v>1233</v>
      </c>
      <c r="G173" s="364" t="s">
        <v>447</v>
      </c>
      <c r="H173" s="318" t="s">
        <v>1280</v>
      </c>
    </row>
    <row r="174" spans="1:8" s="189" customFormat="1" ht="22.9" customHeight="1" x14ac:dyDescent="0.2">
      <c r="A174" s="529"/>
      <c r="B174" s="530"/>
      <c r="C174" s="364" t="s">
        <v>16047</v>
      </c>
      <c r="D174" s="364" t="s">
        <v>1330</v>
      </c>
      <c r="E174" s="364" t="s">
        <v>253</v>
      </c>
      <c r="F174" s="364" t="s">
        <v>1233</v>
      </c>
      <c r="G174" s="364" t="s">
        <v>447</v>
      </c>
      <c r="H174" s="318" t="s">
        <v>1280</v>
      </c>
    </row>
    <row r="175" spans="1:8" s="189" customFormat="1" ht="22.9" customHeight="1" x14ac:dyDescent="0.2">
      <c r="A175" s="529"/>
      <c r="B175" s="530"/>
      <c r="C175" s="364" t="s">
        <v>16048</v>
      </c>
      <c r="D175" s="364" t="s">
        <v>1331</v>
      </c>
      <c r="E175" s="364" t="s">
        <v>253</v>
      </c>
      <c r="F175" s="364" t="s">
        <v>1233</v>
      </c>
      <c r="G175" s="364" t="s">
        <v>447</v>
      </c>
      <c r="H175" s="318" t="s">
        <v>1280</v>
      </c>
    </row>
    <row r="176" spans="1:8" s="189" customFormat="1" ht="22.9" customHeight="1" x14ac:dyDescent="0.2">
      <c r="A176" s="529"/>
      <c r="B176" s="530"/>
      <c r="C176" s="364" t="s">
        <v>16049</v>
      </c>
      <c r="D176" s="364" t="s">
        <v>1332</v>
      </c>
      <c r="E176" s="364" t="s">
        <v>253</v>
      </c>
      <c r="F176" s="364" t="s">
        <v>1233</v>
      </c>
      <c r="G176" s="364" t="s">
        <v>447</v>
      </c>
      <c r="H176" s="318" t="s">
        <v>1280</v>
      </c>
    </row>
    <row r="177" spans="1:8" s="189" customFormat="1" ht="22.9" customHeight="1" x14ac:dyDescent="0.2">
      <c r="A177" s="529"/>
      <c r="B177" s="530"/>
      <c r="C177" s="364" t="s">
        <v>16050</v>
      </c>
      <c r="D177" s="364" t="s">
        <v>1333</v>
      </c>
      <c r="E177" s="364" t="s">
        <v>253</v>
      </c>
      <c r="F177" s="364" t="s">
        <v>1233</v>
      </c>
      <c r="G177" s="364" t="s">
        <v>447</v>
      </c>
      <c r="H177" s="318" t="s">
        <v>1280</v>
      </c>
    </row>
    <row r="178" spans="1:8" s="189" customFormat="1" ht="22.9" customHeight="1" x14ac:dyDescent="0.2">
      <c r="A178" s="529"/>
      <c r="B178" s="530"/>
      <c r="C178" s="364" t="s">
        <v>16051</v>
      </c>
      <c r="D178" s="364" t="s">
        <v>1334</v>
      </c>
      <c r="E178" s="364" t="s">
        <v>253</v>
      </c>
      <c r="F178" s="364" t="s">
        <v>1233</v>
      </c>
      <c r="G178" s="364" t="s">
        <v>447</v>
      </c>
      <c r="H178" s="318" t="s">
        <v>1280</v>
      </c>
    </row>
    <row r="179" spans="1:8" s="189" customFormat="1" ht="22.9" customHeight="1" x14ac:dyDescent="0.2">
      <c r="A179" s="529"/>
      <c r="B179" s="530"/>
      <c r="C179" s="364" t="s">
        <v>16366</v>
      </c>
      <c r="D179" s="364" t="s">
        <v>16367</v>
      </c>
      <c r="E179" s="364" t="s">
        <v>253</v>
      </c>
      <c r="F179" s="364" t="s">
        <v>1233</v>
      </c>
      <c r="G179" s="364" t="s">
        <v>447</v>
      </c>
      <c r="H179" s="318" t="s">
        <v>1280</v>
      </c>
    </row>
    <row r="180" spans="1:8" s="189" customFormat="1" ht="22.9" customHeight="1" x14ac:dyDescent="0.2">
      <c r="A180" s="529"/>
      <c r="B180" s="530"/>
      <c r="C180" s="364" t="s">
        <v>1335</v>
      </c>
      <c r="D180" s="364" t="s">
        <v>1336</v>
      </c>
      <c r="E180" s="364" t="s">
        <v>253</v>
      </c>
      <c r="F180" s="364" t="s">
        <v>1253</v>
      </c>
      <c r="G180" s="364" t="s">
        <v>447</v>
      </c>
      <c r="H180" s="318" t="s">
        <v>1280</v>
      </c>
    </row>
    <row r="181" spans="1:8" s="189" customFormat="1" ht="22.9" customHeight="1" x14ac:dyDescent="0.2">
      <c r="A181" s="529"/>
      <c r="B181" s="530"/>
      <c r="C181" s="364" t="s">
        <v>1337</v>
      </c>
      <c r="D181" s="364" t="s">
        <v>1338</v>
      </c>
      <c r="E181" s="364" t="s">
        <v>253</v>
      </c>
      <c r="F181" s="364" t="s">
        <v>1253</v>
      </c>
      <c r="G181" s="364" t="s">
        <v>447</v>
      </c>
      <c r="H181" s="318" t="s">
        <v>1280</v>
      </c>
    </row>
    <row r="182" spans="1:8" s="189" customFormat="1" ht="22.9" customHeight="1" x14ac:dyDescent="0.2">
      <c r="A182" s="529"/>
      <c r="B182" s="530"/>
      <c r="C182" s="364" t="s">
        <v>1339</v>
      </c>
      <c r="D182" s="364" t="s">
        <v>1340</v>
      </c>
      <c r="E182" s="364" t="s">
        <v>253</v>
      </c>
      <c r="F182" s="364" t="s">
        <v>1253</v>
      </c>
      <c r="G182" s="364" t="s">
        <v>447</v>
      </c>
      <c r="H182" s="318" t="s">
        <v>1280</v>
      </c>
    </row>
    <row r="183" spans="1:8" s="189" customFormat="1" ht="22.9" customHeight="1" x14ac:dyDescent="0.2">
      <c r="A183" s="529"/>
      <c r="B183" s="530"/>
      <c r="C183" s="364" t="s">
        <v>1341</v>
      </c>
      <c r="D183" s="364" t="s">
        <v>1342</v>
      </c>
      <c r="E183" s="364" t="s">
        <v>253</v>
      </c>
      <c r="F183" s="364" t="s">
        <v>1253</v>
      </c>
      <c r="G183" s="364" t="s">
        <v>447</v>
      </c>
      <c r="H183" s="318" t="s">
        <v>1280</v>
      </c>
    </row>
    <row r="184" spans="1:8" s="189" customFormat="1" ht="22.9" customHeight="1" x14ac:dyDescent="0.2">
      <c r="A184" s="529"/>
      <c r="B184" s="530"/>
      <c r="C184" s="364" t="s">
        <v>1343</v>
      </c>
      <c r="D184" s="364" t="s">
        <v>1344</v>
      </c>
      <c r="E184" s="364" t="s">
        <v>253</v>
      </c>
      <c r="F184" s="364" t="s">
        <v>1253</v>
      </c>
      <c r="G184" s="364" t="s">
        <v>447</v>
      </c>
      <c r="H184" s="318" t="s">
        <v>1280</v>
      </c>
    </row>
    <row r="185" spans="1:8" s="189" customFormat="1" ht="22.9" customHeight="1" x14ac:dyDescent="0.2">
      <c r="A185" s="529"/>
      <c r="B185" s="530"/>
      <c r="C185" s="364" t="s">
        <v>1345</v>
      </c>
      <c r="D185" s="364" t="s">
        <v>1346</v>
      </c>
      <c r="E185" s="364" t="s">
        <v>253</v>
      </c>
      <c r="F185" s="364" t="s">
        <v>1253</v>
      </c>
      <c r="G185" s="364" t="s">
        <v>447</v>
      </c>
      <c r="H185" s="318" t="s">
        <v>1280</v>
      </c>
    </row>
    <row r="186" spans="1:8" s="189" customFormat="1" ht="22.9" customHeight="1" x14ac:dyDescent="0.2">
      <c r="A186" s="529"/>
      <c r="B186" s="530"/>
      <c r="C186" s="364" t="s">
        <v>1347</v>
      </c>
      <c r="D186" s="364" t="s">
        <v>1348</v>
      </c>
      <c r="E186" s="364" t="s">
        <v>253</v>
      </c>
      <c r="F186" s="364" t="s">
        <v>1253</v>
      </c>
      <c r="G186" s="364" t="s">
        <v>447</v>
      </c>
      <c r="H186" s="318" t="s">
        <v>1280</v>
      </c>
    </row>
    <row r="187" spans="1:8" s="189" customFormat="1" ht="22.9" customHeight="1" x14ac:dyDescent="0.2">
      <c r="A187" s="529"/>
      <c r="B187" s="530"/>
      <c r="C187" s="364" t="s">
        <v>1349</v>
      </c>
      <c r="D187" s="364" t="s">
        <v>1350</v>
      </c>
      <c r="E187" s="364" t="s">
        <v>253</v>
      </c>
      <c r="F187" s="364" t="s">
        <v>1253</v>
      </c>
      <c r="G187" s="364" t="s">
        <v>447</v>
      </c>
      <c r="H187" s="318" t="s">
        <v>1280</v>
      </c>
    </row>
    <row r="188" spans="1:8" s="189" customFormat="1" ht="22.9" customHeight="1" x14ac:dyDescent="0.2">
      <c r="A188" s="529"/>
      <c r="B188" s="530"/>
      <c r="C188" s="364" t="s">
        <v>1351</v>
      </c>
      <c r="D188" s="364" t="s">
        <v>1352</v>
      </c>
      <c r="E188" s="364" t="s">
        <v>253</v>
      </c>
      <c r="F188" s="364" t="s">
        <v>1253</v>
      </c>
      <c r="G188" s="364" t="s">
        <v>447</v>
      </c>
      <c r="H188" s="318" t="s">
        <v>1280</v>
      </c>
    </row>
    <row r="189" spans="1:8" s="189" customFormat="1" ht="22.9" customHeight="1" x14ac:dyDescent="0.2">
      <c r="A189" s="529"/>
      <c r="B189" s="530"/>
      <c r="C189" s="364" t="s">
        <v>6645</v>
      </c>
      <c r="D189" s="364" t="s">
        <v>16368</v>
      </c>
      <c r="E189" s="364" t="s">
        <v>253</v>
      </c>
      <c r="F189" s="364" t="s">
        <v>1253</v>
      </c>
      <c r="G189" s="364" t="s">
        <v>447</v>
      </c>
      <c r="H189" s="318" t="s">
        <v>1280</v>
      </c>
    </row>
    <row r="190" spans="1:8" s="189" customFormat="1" ht="22.9" customHeight="1" x14ac:dyDescent="0.2">
      <c r="A190" s="529"/>
      <c r="B190" s="530"/>
      <c r="C190" s="364" t="s">
        <v>6646</v>
      </c>
      <c r="D190" s="364" t="s">
        <v>16369</v>
      </c>
      <c r="E190" s="364" t="s">
        <v>253</v>
      </c>
      <c r="F190" s="364" t="s">
        <v>1253</v>
      </c>
      <c r="G190" s="364" t="s">
        <v>447</v>
      </c>
      <c r="H190" s="318" t="s">
        <v>1280</v>
      </c>
    </row>
    <row r="191" spans="1:8" s="189" customFormat="1" ht="22.9" customHeight="1" x14ac:dyDescent="0.2">
      <c r="A191" s="529"/>
      <c r="B191" s="530"/>
      <c r="C191" s="364" t="s">
        <v>6647</v>
      </c>
      <c r="D191" s="364" t="s">
        <v>16370</v>
      </c>
      <c r="E191" s="364" t="s">
        <v>253</v>
      </c>
      <c r="F191" s="364" t="s">
        <v>1253</v>
      </c>
      <c r="G191" s="364" t="s">
        <v>447</v>
      </c>
      <c r="H191" s="318" t="s">
        <v>1280</v>
      </c>
    </row>
    <row r="192" spans="1:8" s="189" customFormat="1" ht="22.9" customHeight="1" x14ac:dyDescent="0.2">
      <c r="A192" s="529"/>
      <c r="B192" s="530"/>
      <c r="C192" s="364" t="s">
        <v>6648</v>
      </c>
      <c r="D192" s="364" t="s">
        <v>16371</v>
      </c>
      <c r="E192" s="364" t="s">
        <v>253</v>
      </c>
      <c r="F192" s="364" t="s">
        <v>1253</v>
      </c>
      <c r="G192" s="364" t="s">
        <v>447</v>
      </c>
      <c r="H192" s="318" t="s">
        <v>1280</v>
      </c>
    </row>
    <row r="193" spans="1:8" s="189" customFormat="1" ht="22.9" customHeight="1" x14ac:dyDescent="0.2">
      <c r="A193" s="529"/>
      <c r="B193" s="530"/>
      <c r="C193" s="364" t="s">
        <v>6649</v>
      </c>
      <c r="D193" s="364" t="s">
        <v>16372</v>
      </c>
      <c r="E193" s="364" t="s">
        <v>253</v>
      </c>
      <c r="F193" s="364" t="s">
        <v>1253</v>
      </c>
      <c r="G193" s="364" t="s">
        <v>447</v>
      </c>
      <c r="H193" s="318" t="s">
        <v>1280</v>
      </c>
    </row>
    <row r="194" spans="1:8" s="189" customFormat="1" ht="22.9" customHeight="1" x14ac:dyDescent="0.2">
      <c r="A194" s="529"/>
      <c r="B194" s="530"/>
      <c r="C194" s="364" t="s">
        <v>6650</v>
      </c>
      <c r="D194" s="364" t="s">
        <v>16373</v>
      </c>
      <c r="E194" s="364" t="s">
        <v>253</v>
      </c>
      <c r="F194" s="364" t="s">
        <v>1253</v>
      </c>
      <c r="G194" s="364" t="s">
        <v>447</v>
      </c>
      <c r="H194" s="318" t="s">
        <v>1280</v>
      </c>
    </row>
    <row r="195" spans="1:8" s="189" customFormat="1" ht="22.9" customHeight="1" x14ac:dyDescent="0.2">
      <c r="A195" s="529"/>
      <c r="B195" s="530"/>
      <c r="C195" s="364" t="s">
        <v>6651</v>
      </c>
      <c r="D195" s="364" t="s">
        <v>16374</v>
      </c>
      <c r="E195" s="364" t="s">
        <v>253</v>
      </c>
      <c r="F195" s="364" t="s">
        <v>1253</v>
      </c>
      <c r="G195" s="364" t="s">
        <v>447</v>
      </c>
      <c r="H195" s="318" t="s">
        <v>1280</v>
      </c>
    </row>
    <row r="196" spans="1:8" s="189" customFormat="1" ht="22.9" customHeight="1" x14ac:dyDescent="0.2">
      <c r="A196" s="529"/>
      <c r="B196" s="530"/>
      <c r="C196" s="364" t="s">
        <v>1353</v>
      </c>
      <c r="D196" s="364" t="s">
        <v>1354</v>
      </c>
      <c r="E196" s="364" t="s">
        <v>253</v>
      </c>
      <c r="F196" s="364" t="s">
        <v>1253</v>
      </c>
      <c r="G196" s="364" t="s">
        <v>447</v>
      </c>
      <c r="H196" s="318" t="s">
        <v>1280</v>
      </c>
    </row>
    <row r="197" spans="1:8" s="189" customFormat="1" ht="22.9" customHeight="1" x14ac:dyDescent="0.2">
      <c r="A197" s="529"/>
      <c r="B197" s="530"/>
      <c r="C197" s="364" t="s">
        <v>1355</v>
      </c>
      <c r="D197" s="364" t="s">
        <v>1356</v>
      </c>
      <c r="E197" s="364" t="s">
        <v>253</v>
      </c>
      <c r="F197" s="364" t="s">
        <v>1253</v>
      </c>
      <c r="G197" s="364" t="s">
        <v>447</v>
      </c>
      <c r="H197" s="318" t="s">
        <v>1280</v>
      </c>
    </row>
    <row r="198" spans="1:8" s="189" customFormat="1" ht="22.9" customHeight="1" x14ac:dyDescent="0.2">
      <c r="A198" s="529"/>
      <c r="B198" s="530"/>
      <c r="C198" s="364" t="s">
        <v>1357</v>
      </c>
      <c r="D198" s="364" t="s">
        <v>1358</v>
      </c>
      <c r="E198" s="364" t="s">
        <v>253</v>
      </c>
      <c r="F198" s="364" t="s">
        <v>1253</v>
      </c>
      <c r="G198" s="364" t="s">
        <v>447</v>
      </c>
      <c r="H198" s="318" t="s">
        <v>1280</v>
      </c>
    </row>
    <row r="199" spans="1:8" s="189" customFormat="1" ht="22.9" customHeight="1" x14ac:dyDescent="0.2">
      <c r="A199" s="529"/>
      <c r="B199" s="530"/>
      <c r="C199" s="364" t="s">
        <v>1359</v>
      </c>
      <c r="D199" s="364" t="s">
        <v>1360</v>
      </c>
      <c r="E199" s="364" t="s">
        <v>253</v>
      </c>
      <c r="F199" s="364" t="s">
        <v>1253</v>
      </c>
      <c r="G199" s="364" t="s">
        <v>447</v>
      </c>
      <c r="H199" s="318" t="s">
        <v>1280</v>
      </c>
    </row>
    <row r="200" spans="1:8" s="189" customFormat="1" ht="22.9" customHeight="1" x14ac:dyDescent="0.2">
      <c r="A200" s="529"/>
      <c r="B200" s="530"/>
      <c r="C200" s="364" t="s">
        <v>1361</v>
      </c>
      <c r="D200" s="364" t="s">
        <v>1362</v>
      </c>
      <c r="E200" s="364" t="s">
        <v>253</v>
      </c>
      <c r="F200" s="364" t="s">
        <v>1253</v>
      </c>
      <c r="G200" s="364" t="s">
        <v>447</v>
      </c>
      <c r="H200" s="318" t="s">
        <v>1280</v>
      </c>
    </row>
    <row r="201" spans="1:8" s="189" customFormat="1" ht="22.9" customHeight="1" x14ac:dyDescent="0.2">
      <c r="A201" s="529"/>
      <c r="B201" s="530"/>
      <c r="C201" s="364" t="s">
        <v>1363</v>
      </c>
      <c r="D201" s="364" t="s">
        <v>1364</v>
      </c>
      <c r="E201" s="364" t="s">
        <v>253</v>
      </c>
      <c r="F201" s="364" t="s">
        <v>1253</v>
      </c>
      <c r="G201" s="364" t="s">
        <v>447</v>
      </c>
      <c r="H201" s="318" t="s">
        <v>1280</v>
      </c>
    </row>
    <row r="202" spans="1:8" s="189" customFormat="1" ht="22.9" customHeight="1" x14ac:dyDescent="0.2">
      <c r="A202" s="529"/>
      <c r="B202" s="530"/>
      <c r="C202" s="364" t="s">
        <v>1365</v>
      </c>
      <c r="D202" s="364" t="s">
        <v>1366</v>
      </c>
      <c r="E202" s="364" t="s">
        <v>253</v>
      </c>
      <c r="F202" s="364" t="s">
        <v>1253</v>
      </c>
      <c r="G202" s="364" t="s">
        <v>447</v>
      </c>
      <c r="H202" s="318" t="s">
        <v>1280</v>
      </c>
    </row>
    <row r="203" spans="1:8" s="189" customFormat="1" ht="22.9" customHeight="1" x14ac:dyDescent="0.2">
      <c r="A203" s="529"/>
      <c r="B203" s="530"/>
      <c r="C203" s="364" t="s">
        <v>1367</v>
      </c>
      <c r="D203" s="364" t="s">
        <v>1368</v>
      </c>
      <c r="E203" s="364" t="s">
        <v>253</v>
      </c>
      <c r="F203" s="364" t="s">
        <v>1253</v>
      </c>
      <c r="G203" s="364" t="s">
        <v>447</v>
      </c>
      <c r="H203" s="318" t="s">
        <v>1280</v>
      </c>
    </row>
    <row r="204" spans="1:8" s="189" customFormat="1" ht="22.9" customHeight="1" x14ac:dyDescent="0.2">
      <c r="A204" s="529"/>
      <c r="B204" s="530"/>
      <c r="C204" s="364" t="s">
        <v>1369</v>
      </c>
      <c r="D204" s="364" t="s">
        <v>1370</v>
      </c>
      <c r="E204" s="364" t="s">
        <v>253</v>
      </c>
      <c r="F204" s="364" t="s">
        <v>1253</v>
      </c>
      <c r="G204" s="364" t="s">
        <v>447</v>
      </c>
      <c r="H204" s="318" t="s">
        <v>1280</v>
      </c>
    </row>
    <row r="205" spans="1:8" s="189" customFormat="1" ht="22.9" customHeight="1" x14ac:dyDescent="0.2">
      <c r="A205" s="529"/>
      <c r="B205" s="530"/>
      <c r="C205" s="364" t="s">
        <v>1371</v>
      </c>
      <c r="D205" s="364" t="s">
        <v>16375</v>
      </c>
      <c r="E205" s="364" t="s">
        <v>253</v>
      </c>
      <c r="F205" s="364" t="s">
        <v>1253</v>
      </c>
      <c r="G205" s="364" t="s">
        <v>447</v>
      </c>
      <c r="H205" s="318" t="s">
        <v>1280</v>
      </c>
    </row>
    <row r="206" spans="1:8" s="189" customFormat="1" ht="22.9" customHeight="1" x14ac:dyDescent="0.2">
      <c r="A206" s="529"/>
      <c r="B206" s="530"/>
      <c r="C206" s="364" t="s">
        <v>1372</v>
      </c>
      <c r="D206" s="364" t="s">
        <v>1373</v>
      </c>
      <c r="E206" s="364" t="s">
        <v>253</v>
      </c>
      <c r="F206" s="364" t="s">
        <v>1253</v>
      </c>
      <c r="G206" s="364" t="s">
        <v>447</v>
      </c>
      <c r="H206" s="318" t="s">
        <v>1280</v>
      </c>
    </row>
    <row r="207" spans="1:8" s="189" customFormat="1" ht="22.9" customHeight="1" x14ac:dyDescent="0.2">
      <c r="A207" s="529"/>
      <c r="B207" s="530"/>
      <c r="C207" s="364" t="s">
        <v>1374</v>
      </c>
      <c r="D207" s="364" t="s">
        <v>1375</v>
      </c>
      <c r="E207" s="364" t="s">
        <v>253</v>
      </c>
      <c r="F207" s="364" t="s">
        <v>1253</v>
      </c>
      <c r="G207" s="364" t="s">
        <v>447</v>
      </c>
      <c r="H207" s="318" t="s">
        <v>1280</v>
      </c>
    </row>
    <row r="208" spans="1:8" s="189" customFormat="1" ht="22.9" customHeight="1" x14ac:dyDescent="0.2">
      <c r="A208" s="529"/>
      <c r="B208" s="530"/>
      <c r="C208" s="364" t="s">
        <v>1376</v>
      </c>
      <c r="D208" s="364" t="s">
        <v>1377</v>
      </c>
      <c r="E208" s="364" t="s">
        <v>253</v>
      </c>
      <c r="F208" s="364" t="s">
        <v>1253</v>
      </c>
      <c r="G208" s="364" t="s">
        <v>447</v>
      </c>
      <c r="H208" s="318" t="s">
        <v>1280</v>
      </c>
    </row>
    <row r="209" spans="1:8" s="189" customFormat="1" ht="22.9" customHeight="1" x14ac:dyDescent="0.2">
      <c r="A209" s="529"/>
      <c r="B209" s="530"/>
      <c r="C209" s="364" t="s">
        <v>1378</v>
      </c>
      <c r="D209" s="364" t="s">
        <v>1379</v>
      </c>
      <c r="E209" s="364" t="s">
        <v>253</v>
      </c>
      <c r="F209" s="364" t="s">
        <v>1253</v>
      </c>
      <c r="G209" s="364" t="s">
        <v>447</v>
      </c>
      <c r="H209" s="318" t="s">
        <v>1280</v>
      </c>
    </row>
    <row r="210" spans="1:8" s="189" customFormat="1" ht="22.9" customHeight="1" x14ac:dyDescent="0.2">
      <c r="A210" s="529"/>
      <c r="B210" s="530"/>
      <c r="C210" s="364" t="s">
        <v>1380</v>
      </c>
      <c r="D210" s="364" t="s">
        <v>1381</v>
      </c>
      <c r="E210" s="364" t="s">
        <v>253</v>
      </c>
      <c r="F210" s="364" t="s">
        <v>1253</v>
      </c>
      <c r="G210" s="364" t="s">
        <v>447</v>
      </c>
      <c r="H210" s="318" t="s">
        <v>1280</v>
      </c>
    </row>
    <row r="211" spans="1:8" s="189" customFormat="1" ht="22.9" customHeight="1" x14ac:dyDescent="0.2">
      <c r="A211" s="529"/>
      <c r="B211" s="530"/>
      <c r="C211" s="364" t="s">
        <v>1382</v>
      </c>
      <c r="D211" s="364" t="s">
        <v>1383</v>
      </c>
      <c r="E211" s="364" t="s">
        <v>253</v>
      </c>
      <c r="F211" s="364" t="s">
        <v>1253</v>
      </c>
      <c r="G211" s="364" t="s">
        <v>447</v>
      </c>
      <c r="H211" s="318" t="s">
        <v>1280</v>
      </c>
    </row>
    <row r="212" spans="1:8" s="189" customFormat="1" ht="22.9" customHeight="1" x14ac:dyDescent="0.2">
      <c r="A212" s="529"/>
      <c r="B212" s="530"/>
      <c r="C212" s="364" t="s">
        <v>1384</v>
      </c>
      <c r="D212" s="364" t="s">
        <v>1385</v>
      </c>
      <c r="E212" s="364" t="s">
        <v>253</v>
      </c>
      <c r="F212" s="364" t="s">
        <v>1253</v>
      </c>
      <c r="G212" s="364" t="s">
        <v>447</v>
      </c>
      <c r="H212" s="318" t="s">
        <v>1280</v>
      </c>
    </row>
    <row r="213" spans="1:8" s="189" customFormat="1" ht="22.9" customHeight="1" x14ac:dyDescent="0.2">
      <c r="A213" s="529"/>
      <c r="B213" s="530"/>
      <c r="C213" s="364" t="s">
        <v>1386</v>
      </c>
      <c r="D213" s="364" t="s">
        <v>1387</v>
      </c>
      <c r="E213" s="364" t="s">
        <v>253</v>
      </c>
      <c r="F213" s="364" t="s">
        <v>1253</v>
      </c>
      <c r="G213" s="364" t="s">
        <v>447</v>
      </c>
      <c r="H213" s="318" t="s">
        <v>1280</v>
      </c>
    </row>
    <row r="214" spans="1:8" s="189" customFormat="1" ht="22.9" customHeight="1" x14ac:dyDescent="0.2">
      <c r="A214" s="363" t="s">
        <v>16295</v>
      </c>
      <c r="B214" s="364" t="s">
        <v>16296</v>
      </c>
      <c r="C214" s="364" t="s">
        <v>16376</v>
      </c>
      <c r="D214" s="364" t="s">
        <v>16297</v>
      </c>
      <c r="E214" s="364" t="s">
        <v>253</v>
      </c>
      <c r="F214" s="364" t="s">
        <v>1233</v>
      </c>
      <c r="G214" s="364" t="s">
        <v>447</v>
      </c>
      <c r="H214" s="318"/>
    </row>
    <row r="215" spans="1:8" s="189" customFormat="1" ht="22.9" customHeight="1" x14ac:dyDescent="0.2">
      <c r="A215" s="529" t="s">
        <v>557</v>
      </c>
      <c r="B215" s="530" t="s">
        <v>558</v>
      </c>
      <c r="C215" s="364" t="s">
        <v>16052</v>
      </c>
      <c r="D215" s="364" t="s">
        <v>1390</v>
      </c>
      <c r="E215" s="364" t="s">
        <v>371</v>
      </c>
      <c r="F215" s="364" t="s">
        <v>1391</v>
      </c>
      <c r="G215" s="364" t="s">
        <v>447</v>
      </c>
      <c r="H215" s="318"/>
    </row>
    <row r="216" spans="1:8" s="189" customFormat="1" ht="22.9" customHeight="1" x14ac:dyDescent="0.2">
      <c r="A216" s="529"/>
      <c r="B216" s="530"/>
      <c r="C216" s="364" t="s">
        <v>16053</v>
      </c>
      <c r="D216" s="364" t="s">
        <v>1390</v>
      </c>
      <c r="E216" s="364" t="s">
        <v>371</v>
      </c>
      <c r="F216" s="364" t="s">
        <v>1391</v>
      </c>
      <c r="G216" s="364" t="s">
        <v>447</v>
      </c>
      <c r="H216" s="318"/>
    </row>
    <row r="217" spans="1:8" s="189" customFormat="1" ht="22.9" customHeight="1" x14ac:dyDescent="0.2">
      <c r="A217" s="529"/>
      <c r="B217" s="530"/>
      <c r="C217" s="364" t="s">
        <v>16054</v>
      </c>
      <c r="D217" s="364" t="s">
        <v>1390</v>
      </c>
      <c r="E217" s="364" t="s">
        <v>371</v>
      </c>
      <c r="F217" s="364" t="s">
        <v>1391</v>
      </c>
      <c r="G217" s="364" t="s">
        <v>447</v>
      </c>
      <c r="H217" s="318"/>
    </row>
    <row r="218" spans="1:8" s="189" customFormat="1" ht="22.9" customHeight="1" x14ac:dyDescent="0.2">
      <c r="A218" s="529"/>
      <c r="B218" s="530"/>
      <c r="C218" s="364" t="s">
        <v>16055</v>
      </c>
      <c r="D218" s="364" t="s">
        <v>1392</v>
      </c>
      <c r="E218" s="364" t="s">
        <v>371</v>
      </c>
      <c r="F218" s="364" t="s">
        <v>1391</v>
      </c>
      <c r="G218" s="364" t="s">
        <v>447</v>
      </c>
      <c r="H218" s="318"/>
    </row>
    <row r="219" spans="1:8" s="189" customFormat="1" ht="22.9" customHeight="1" x14ac:dyDescent="0.2">
      <c r="A219" s="529"/>
      <c r="B219" s="530"/>
      <c r="C219" s="364" t="s">
        <v>16056</v>
      </c>
      <c r="D219" s="364" t="s">
        <v>1393</v>
      </c>
      <c r="E219" s="364" t="s">
        <v>371</v>
      </c>
      <c r="F219" s="364" t="s">
        <v>1391</v>
      </c>
      <c r="G219" s="364" t="s">
        <v>447</v>
      </c>
      <c r="H219" s="318"/>
    </row>
    <row r="220" spans="1:8" s="189" customFormat="1" ht="22.9" customHeight="1" x14ac:dyDescent="0.2">
      <c r="A220" s="529"/>
      <c r="B220" s="530"/>
      <c r="C220" s="364" t="s">
        <v>16057</v>
      </c>
      <c r="D220" s="364" t="s">
        <v>1394</v>
      </c>
      <c r="E220" s="364" t="s">
        <v>371</v>
      </c>
      <c r="F220" s="364" t="s">
        <v>1391</v>
      </c>
      <c r="G220" s="364" t="s">
        <v>447</v>
      </c>
      <c r="H220" s="318"/>
    </row>
    <row r="221" spans="1:8" s="189" customFormat="1" ht="22.9" customHeight="1" x14ac:dyDescent="0.2">
      <c r="A221" s="529"/>
      <c r="B221" s="530"/>
      <c r="C221" s="364" t="s">
        <v>16058</v>
      </c>
      <c r="D221" s="364" t="s">
        <v>1395</v>
      </c>
      <c r="E221" s="364" t="s">
        <v>371</v>
      </c>
      <c r="F221" s="364" t="s">
        <v>1391</v>
      </c>
      <c r="G221" s="364" t="s">
        <v>447</v>
      </c>
      <c r="H221" s="318"/>
    </row>
    <row r="222" spans="1:8" s="189" customFormat="1" ht="22.9" customHeight="1" x14ac:dyDescent="0.2">
      <c r="A222" s="529"/>
      <c r="B222" s="530"/>
      <c r="C222" s="364" t="s">
        <v>16059</v>
      </c>
      <c r="D222" s="364" t="s">
        <v>1396</v>
      </c>
      <c r="E222" s="364" t="s">
        <v>371</v>
      </c>
      <c r="F222" s="364" t="s">
        <v>1391</v>
      </c>
      <c r="G222" s="364" t="s">
        <v>447</v>
      </c>
      <c r="H222" s="318"/>
    </row>
    <row r="223" spans="1:8" s="189" customFormat="1" ht="22.9" customHeight="1" x14ac:dyDescent="0.2">
      <c r="A223" s="529"/>
      <c r="B223" s="530"/>
      <c r="C223" s="364" t="s">
        <v>1388</v>
      </c>
      <c r="D223" s="364" t="s">
        <v>1389</v>
      </c>
      <c r="E223" s="364" t="s">
        <v>371</v>
      </c>
      <c r="F223" s="364" t="s">
        <v>1166</v>
      </c>
      <c r="G223" s="364" t="s">
        <v>447</v>
      </c>
      <c r="H223" s="318"/>
    </row>
    <row r="224" spans="1:8" s="189" customFormat="1" ht="22.9" customHeight="1" x14ac:dyDescent="0.2">
      <c r="A224" s="529" t="s">
        <v>662</v>
      </c>
      <c r="B224" s="530" t="s">
        <v>663</v>
      </c>
      <c r="C224" s="364" t="s">
        <v>16060</v>
      </c>
      <c r="D224" s="364" t="s">
        <v>1397</v>
      </c>
      <c r="E224" s="364" t="s">
        <v>249</v>
      </c>
      <c r="F224" s="364" t="s">
        <v>19930</v>
      </c>
      <c r="G224" s="364" t="s">
        <v>447</v>
      </c>
      <c r="H224" s="318"/>
    </row>
    <row r="225" spans="1:8" s="189" customFormat="1" ht="22.9" customHeight="1" x14ac:dyDescent="0.2">
      <c r="A225" s="529"/>
      <c r="B225" s="530"/>
      <c r="C225" s="364" t="s">
        <v>16061</v>
      </c>
      <c r="D225" s="364" t="s">
        <v>1398</v>
      </c>
      <c r="E225" s="364" t="s">
        <v>249</v>
      </c>
      <c r="F225" s="364" t="s">
        <v>19930</v>
      </c>
      <c r="G225" s="364" t="s">
        <v>447</v>
      </c>
      <c r="H225" s="318"/>
    </row>
    <row r="226" spans="1:8" s="189" customFormat="1" ht="22.9" customHeight="1" x14ac:dyDescent="0.2">
      <c r="A226" s="529" t="s">
        <v>815</v>
      </c>
      <c r="B226" s="530" t="s">
        <v>816</v>
      </c>
      <c r="C226" s="364" t="s">
        <v>1399</v>
      </c>
      <c r="D226" s="364" t="s">
        <v>1400</v>
      </c>
      <c r="E226" s="364" t="s">
        <v>371</v>
      </c>
      <c r="F226" s="364" t="s">
        <v>1179</v>
      </c>
      <c r="G226" s="364" t="s">
        <v>447</v>
      </c>
      <c r="H226" s="318"/>
    </row>
    <row r="227" spans="1:8" s="189" customFormat="1" ht="22.9" customHeight="1" x14ac:dyDescent="0.2">
      <c r="A227" s="529"/>
      <c r="B227" s="530"/>
      <c r="C227" s="364" t="s">
        <v>1401</v>
      </c>
      <c r="D227" s="364" t="s">
        <v>1402</v>
      </c>
      <c r="E227" s="364" t="s">
        <v>371</v>
      </c>
      <c r="F227" s="364" t="s">
        <v>1179</v>
      </c>
      <c r="G227" s="364" t="s">
        <v>447</v>
      </c>
      <c r="H227" s="318"/>
    </row>
    <row r="228" spans="1:8" s="189" customFormat="1" ht="22.9" customHeight="1" x14ac:dyDescent="0.2">
      <c r="A228" s="529"/>
      <c r="B228" s="530"/>
      <c r="C228" s="364" t="s">
        <v>1403</v>
      </c>
      <c r="D228" s="364" t="s">
        <v>1402</v>
      </c>
      <c r="E228" s="364" t="s">
        <v>371</v>
      </c>
      <c r="F228" s="364" t="s">
        <v>1179</v>
      </c>
      <c r="G228" s="364" t="s">
        <v>447</v>
      </c>
      <c r="H228" s="318"/>
    </row>
    <row r="229" spans="1:8" s="189" customFormat="1" ht="22.9" customHeight="1" x14ac:dyDescent="0.2">
      <c r="A229" s="529"/>
      <c r="B229" s="530"/>
      <c r="C229" s="364" t="s">
        <v>1404</v>
      </c>
      <c r="D229" s="364" t="s">
        <v>1402</v>
      </c>
      <c r="E229" s="364" t="s">
        <v>371</v>
      </c>
      <c r="F229" s="364" t="s">
        <v>1179</v>
      </c>
      <c r="G229" s="364" t="s">
        <v>447</v>
      </c>
      <c r="H229" s="318"/>
    </row>
    <row r="230" spans="1:8" s="189" customFormat="1" ht="22.9" customHeight="1" x14ac:dyDescent="0.2">
      <c r="A230" s="529"/>
      <c r="B230" s="530"/>
      <c r="C230" s="364" t="s">
        <v>1405</v>
      </c>
      <c r="D230" s="364" t="s">
        <v>1402</v>
      </c>
      <c r="E230" s="364" t="s">
        <v>371</v>
      </c>
      <c r="F230" s="364" t="s">
        <v>1179</v>
      </c>
      <c r="G230" s="364" t="s">
        <v>447</v>
      </c>
      <c r="H230" s="318"/>
    </row>
    <row r="231" spans="1:8" s="189" customFormat="1" ht="22.9" customHeight="1" x14ac:dyDescent="0.2">
      <c r="A231" s="529"/>
      <c r="B231" s="530"/>
      <c r="C231" s="364" t="s">
        <v>1406</v>
      </c>
      <c r="D231" s="364" t="s">
        <v>1402</v>
      </c>
      <c r="E231" s="364" t="s">
        <v>371</v>
      </c>
      <c r="F231" s="364" t="s">
        <v>1179</v>
      </c>
      <c r="G231" s="364" t="s">
        <v>447</v>
      </c>
      <c r="H231" s="318"/>
    </row>
    <row r="232" spans="1:8" s="189" customFormat="1" ht="22.9" customHeight="1" x14ac:dyDescent="0.2">
      <c r="A232" s="529"/>
      <c r="B232" s="530"/>
      <c r="C232" s="364" t="s">
        <v>1407</v>
      </c>
      <c r="D232" s="364" t="s">
        <v>1402</v>
      </c>
      <c r="E232" s="364" t="s">
        <v>371</v>
      </c>
      <c r="F232" s="364" t="s">
        <v>1179</v>
      </c>
      <c r="G232" s="364" t="s">
        <v>447</v>
      </c>
      <c r="H232" s="318"/>
    </row>
    <row r="233" spans="1:8" s="189" customFormat="1" ht="22.9" customHeight="1" x14ac:dyDescent="0.2">
      <c r="A233" s="529"/>
      <c r="B233" s="530"/>
      <c r="C233" s="364" t="s">
        <v>1408</v>
      </c>
      <c r="D233" s="364" t="s">
        <v>1402</v>
      </c>
      <c r="E233" s="364" t="s">
        <v>371</v>
      </c>
      <c r="F233" s="364" t="s">
        <v>1179</v>
      </c>
      <c r="G233" s="364" t="s">
        <v>447</v>
      </c>
      <c r="H233" s="318"/>
    </row>
    <row r="234" spans="1:8" s="189" customFormat="1" ht="22.9" customHeight="1" x14ac:dyDescent="0.2">
      <c r="A234" s="529"/>
      <c r="B234" s="530"/>
      <c r="C234" s="364" t="s">
        <v>1409</v>
      </c>
      <c r="D234" s="364" t="s">
        <v>1402</v>
      </c>
      <c r="E234" s="364" t="s">
        <v>14947</v>
      </c>
      <c r="F234" s="364" t="s">
        <v>1410</v>
      </c>
      <c r="G234" s="364" t="s">
        <v>447</v>
      </c>
      <c r="H234" s="318"/>
    </row>
    <row r="235" spans="1:8" s="189" customFormat="1" ht="22.9" customHeight="1" x14ac:dyDescent="0.2">
      <c r="A235" s="529" t="s">
        <v>517</v>
      </c>
      <c r="B235" s="530" t="s">
        <v>518</v>
      </c>
      <c r="C235" s="364" t="s">
        <v>16062</v>
      </c>
      <c r="D235" s="364" t="s">
        <v>1422</v>
      </c>
      <c r="E235" s="364" t="s">
        <v>249</v>
      </c>
      <c r="F235" s="364" t="s">
        <v>19930</v>
      </c>
      <c r="G235" s="364" t="s">
        <v>447</v>
      </c>
      <c r="H235" s="318" t="s">
        <v>1225</v>
      </c>
    </row>
    <row r="236" spans="1:8" s="189" customFormat="1" ht="22.9" customHeight="1" x14ac:dyDescent="0.2">
      <c r="A236" s="529"/>
      <c r="B236" s="530"/>
      <c r="C236" s="364" t="s">
        <v>16063</v>
      </c>
      <c r="D236" s="364" t="s">
        <v>1423</v>
      </c>
      <c r="E236" s="364" t="s">
        <v>249</v>
      </c>
      <c r="F236" s="364" t="s">
        <v>19930</v>
      </c>
      <c r="G236" s="364" t="s">
        <v>447</v>
      </c>
      <c r="H236" s="318" t="s">
        <v>1225</v>
      </c>
    </row>
    <row r="237" spans="1:8" s="189" customFormat="1" ht="22.9" customHeight="1" x14ac:dyDescent="0.2">
      <c r="A237" s="529"/>
      <c r="B237" s="530"/>
      <c r="C237" s="364" t="s">
        <v>1414</v>
      </c>
      <c r="D237" s="364" t="s">
        <v>1415</v>
      </c>
      <c r="E237" s="364" t="s">
        <v>249</v>
      </c>
      <c r="F237" s="364" t="s">
        <v>1412</v>
      </c>
      <c r="G237" s="364" t="s">
        <v>447</v>
      </c>
      <c r="H237" s="318" t="s">
        <v>1225</v>
      </c>
    </row>
    <row r="238" spans="1:8" s="189" customFormat="1" ht="22.9" customHeight="1" x14ac:dyDescent="0.2">
      <c r="A238" s="529"/>
      <c r="B238" s="530"/>
      <c r="C238" s="364" t="s">
        <v>1416</v>
      </c>
      <c r="D238" s="364" t="s">
        <v>1417</v>
      </c>
      <c r="E238" s="364" t="s">
        <v>249</v>
      </c>
      <c r="F238" s="364" t="s">
        <v>1412</v>
      </c>
      <c r="G238" s="364" t="s">
        <v>447</v>
      </c>
      <c r="H238" s="318" t="s">
        <v>1225</v>
      </c>
    </row>
    <row r="239" spans="1:8" s="189" customFormat="1" ht="22.9" customHeight="1" x14ac:dyDescent="0.2">
      <c r="A239" s="529"/>
      <c r="B239" s="530"/>
      <c r="C239" s="364" t="s">
        <v>1418</v>
      </c>
      <c r="D239" s="364" t="s">
        <v>16377</v>
      </c>
      <c r="E239" s="364" t="s">
        <v>249</v>
      </c>
      <c r="F239" s="364" t="s">
        <v>1412</v>
      </c>
      <c r="G239" s="364" t="s">
        <v>447</v>
      </c>
      <c r="H239" s="318" t="s">
        <v>1225</v>
      </c>
    </row>
    <row r="240" spans="1:8" s="189" customFormat="1" ht="22.9" customHeight="1" x14ac:dyDescent="0.2">
      <c r="A240" s="529"/>
      <c r="B240" s="530"/>
      <c r="C240" s="364" t="s">
        <v>1419</v>
      </c>
      <c r="D240" s="364" t="s">
        <v>1420</v>
      </c>
      <c r="E240" s="364" t="s">
        <v>249</v>
      </c>
      <c r="F240" s="364" t="s">
        <v>1421</v>
      </c>
      <c r="G240" s="364" t="s">
        <v>447</v>
      </c>
      <c r="H240" s="318" t="s">
        <v>1225</v>
      </c>
    </row>
    <row r="241" spans="1:8" s="189" customFormat="1" ht="22.9" customHeight="1" x14ac:dyDescent="0.2">
      <c r="A241" s="529" t="s">
        <v>552</v>
      </c>
      <c r="B241" s="530" t="s">
        <v>553</v>
      </c>
      <c r="C241" s="364" t="s">
        <v>16064</v>
      </c>
      <c r="D241" s="364" t="s">
        <v>1436</v>
      </c>
      <c r="E241" s="364" t="s">
        <v>249</v>
      </c>
      <c r="F241" s="364" t="s">
        <v>19930</v>
      </c>
      <c r="G241" s="364" t="s">
        <v>447</v>
      </c>
      <c r="H241" s="318"/>
    </row>
    <row r="242" spans="1:8" s="189" customFormat="1" ht="22.9" customHeight="1" x14ac:dyDescent="0.2">
      <c r="A242" s="529"/>
      <c r="B242" s="530"/>
      <c r="C242" s="364" t="s">
        <v>16065</v>
      </c>
      <c r="D242" s="364" t="s">
        <v>1437</v>
      </c>
      <c r="E242" s="364" t="s">
        <v>249</v>
      </c>
      <c r="F242" s="364" t="s">
        <v>19930</v>
      </c>
      <c r="G242" s="364" t="s">
        <v>447</v>
      </c>
      <c r="H242" s="318"/>
    </row>
    <row r="243" spans="1:8" s="189" customFormat="1" ht="22.9" customHeight="1" x14ac:dyDescent="0.2">
      <c r="A243" s="529"/>
      <c r="B243" s="530"/>
      <c r="C243" s="364" t="s">
        <v>1424</v>
      </c>
      <c r="D243" s="364" t="s">
        <v>1425</v>
      </c>
      <c r="E243" s="364" t="s">
        <v>249</v>
      </c>
      <c r="F243" s="364" t="s">
        <v>1412</v>
      </c>
      <c r="G243" s="364" t="s">
        <v>447</v>
      </c>
      <c r="H243" s="318"/>
    </row>
    <row r="244" spans="1:8" s="189" customFormat="1" ht="22.9" customHeight="1" x14ac:dyDescent="0.2">
      <c r="A244" s="529"/>
      <c r="B244" s="530"/>
      <c r="C244" s="364" t="s">
        <v>1426</v>
      </c>
      <c r="D244" s="364" t="s">
        <v>1427</v>
      </c>
      <c r="E244" s="364" t="s">
        <v>249</v>
      </c>
      <c r="F244" s="364" t="s">
        <v>1412</v>
      </c>
      <c r="G244" s="364" t="s">
        <v>447</v>
      </c>
      <c r="H244" s="318"/>
    </row>
    <row r="245" spans="1:8" s="189" customFormat="1" ht="22.9" customHeight="1" x14ac:dyDescent="0.2">
      <c r="A245" s="529"/>
      <c r="B245" s="530"/>
      <c r="C245" s="364" t="s">
        <v>1428</v>
      </c>
      <c r="D245" s="364" t="s">
        <v>1429</v>
      </c>
      <c r="E245" s="364" t="s">
        <v>249</v>
      </c>
      <c r="F245" s="364" t="s">
        <v>1412</v>
      </c>
      <c r="G245" s="364" t="s">
        <v>447</v>
      </c>
      <c r="H245" s="318"/>
    </row>
    <row r="246" spans="1:8" s="189" customFormat="1" ht="22.9" customHeight="1" x14ac:dyDescent="0.2">
      <c r="A246" s="529"/>
      <c r="B246" s="530"/>
      <c r="C246" s="364" t="s">
        <v>1430</v>
      </c>
      <c r="D246" s="364" t="s">
        <v>1431</v>
      </c>
      <c r="E246" s="364" t="s">
        <v>249</v>
      </c>
      <c r="F246" s="364" t="s">
        <v>1412</v>
      </c>
      <c r="G246" s="364" t="s">
        <v>447</v>
      </c>
      <c r="H246" s="318"/>
    </row>
    <row r="247" spans="1:8" s="189" customFormat="1" ht="22.9" customHeight="1" x14ac:dyDescent="0.2">
      <c r="A247" s="529"/>
      <c r="B247" s="530"/>
      <c r="C247" s="364" t="s">
        <v>16378</v>
      </c>
      <c r="D247" s="364" t="s">
        <v>16379</v>
      </c>
      <c r="E247" s="364" t="s">
        <v>249</v>
      </c>
      <c r="F247" s="364" t="s">
        <v>1412</v>
      </c>
      <c r="G247" s="364" t="s">
        <v>447</v>
      </c>
      <c r="H247" s="318"/>
    </row>
    <row r="248" spans="1:8" s="189" customFormat="1" ht="22.9" customHeight="1" x14ac:dyDescent="0.2">
      <c r="A248" s="529"/>
      <c r="B248" s="530"/>
      <c r="C248" s="364" t="s">
        <v>1432</v>
      </c>
      <c r="D248" s="364" t="s">
        <v>1433</v>
      </c>
      <c r="E248" s="364" t="s">
        <v>249</v>
      </c>
      <c r="F248" s="364" t="s">
        <v>1412</v>
      </c>
      <c r="G248" s="364" t="s">
        <v>447</v>
      </c>
      <c r="H248" s="318"/>
    </row>
    <row r="249" spans="1:8" s="189" customFormat="1" ht="22.9" customHeight="1" x14ac:dyDescent="0.2">
      <c r="A249" s="529"/>
      <c r="B249" s="530"/>
      <c r="C249" s="364" t="s">
        <v>1434</v>
      </c>
      <c r="D249" s="364" t="s">
        <v>1435</v>
      </c>
      <c r="E249" s="364" t="s">
        <v>249</v>
      </c>
      <c r="F249" s="364" t="s">
        <v>1421</v>
      </c>
      <c r="G249" s="364" t="s">
        <v>447</v>
      </c>
      <c r="H249" s="318"/>
    </row>
    <row r="250" spans="1:8" s="189" customFormat="1" ht="22.9" customHeight="1" x14ac:dyDescent="0.2">
      <c r="A250" s="529" t="s">
        <v>583</v>
      </c>
      <c r="B250" s="530" t="s">
        <v>584</v>
      </c>
      <c r="C250" s="364" t="s">
        <v>1438</v>
      </c>
      <c r="D250" s="364" t="s">
        <v>1439</v>
      </c>
      <c r="E250" s="364" t="s">
        <v>249</v>
      </c>
      <c r="F250" s="364" t="s">
        <v>1412</v>
      </c>
      <c r="G250" s="364" t="s">
        <v>447</v>
      </c>
      <c r="H250" s="318"/>
    </row>
    <row r="251" spans="1:8" s="189" customFormat="1" ht="22.9" customHeight="1" x14ac:dyDescent="0.2">
      <c r="A251" s="529"/>
      <c r="B251" s="530"/>
      <c r="C251" s="364" t="s">
        <v>1440</v>
      </c>
      <c r="D251" s="364" t="s">
        <v>1441</v>
      </c>
      <c r="E251" s="364" t="s">
        <v>249</v>
      </c>
      <c r="F251" s="364" t="s">
        <v>1412</v>
      </c>
      <c r="G251" s="364" t="s">
        <v>447</v>
      </c>
      <c r="H251" s="318"/>
    </row>
    <row r="252" spans="1:8" s="189" customFormat="1" ht="22.9" customHeight="1" x14ac:dyDescent="0.2">
      <c r="A252" s="529"/>
      <c r="B252" s="530"/>
      <c r="C252" s="364" t="s">
        <v>1442</v>
      </c>
      <c r="D252" s="364" t="s">
        <v>1443</v>
      </c>
      <c r="E252" s="364" t="s">
        <v>249</v>
      </c>
      <c r="F252" s="364" t="s">
        <v>1412</v>
      </c>
      <c r="G252" s="364" t="s">
        <v>447</v>
      </c>
      <c r="H252" s="318"/>
    </row>
    <row r="253" spans="1:8" s="189" customFormat="1" ht="22.9" customHeight="1" x14ac:dyDescent="0.2">
      <c r="A253" s="529"/>
      <c r="B253" s="530"/>
      <c r="C253" s="364" t="s">
        <v>1444</v>
      </c>
      <c r="D253" s="364" t="s">
        <v>1445</v>
      </c>
      <c r="E253" s="364" t="s">
        <v>249</v>
      </c>
      <c r="F253" s="364" t="s">
        <v>1446</v>
      </c>
      <c r="G253" s="364" t="s">
        <v>447</v>
      </c>
      <c r="H253" s="318"/>
    </row>
    <row r="254" spans="1:8" s="189" customFormat="1" ht="22.9" customHeight="1" x14ac:dyDescent="0.2">
      <c r="A254" s="529"/>
      <c r="B254" s="530"/>
      <c r="C254" s="364" t="s">
        <v>1447</v>
      </c>
      <c r="D254" s="364" t="s">
        <v>1448</v>
      </c>
      <c r="E254" s="364" t="s">
        <v>249</v>
      </c>
      <c r="F254" s="364" t="s">
        <v>1446</v>
      </c>
      <c r="G254" s="364" t="s">
        <v>447</v>
      </c>
      <c r="H254" s="318"/>
    </row>
    <row r="255" spans="1:8" s="189" customFormat="1" ht="22.9" customHeight="1" x14ac:dyDescent="0.2">
      <c r="A255" s="529"/>
      <c r="B255" s="530"/>
      <c r="C255" s="364" t="s">
        <v>1449</v>
      </c>
      <c r="D255" s="364" t="s">
        <v>16380</v>
      </c>
      <c r="E255" s="364" t="s">
        <v>249</v>
      </c>
      <c r="F255" s="364" t="s">
        <v>1446</v>
      </c>
      <c r="G255" s="364" t="s">
        <v>447</v>
      </c>
      <c r="H255" s="318"/>
    </row>
    <row r="256" spans="1:8" s="189" customFormat="1" ht="22.9" customHeight="1" x14ac:dyDescent="0.2">
      <c r="A256" s="529" t="s">
        <v>498</v>
      </c>
      <c r="B256" s="530" t="s">
        <v>499</v>
      </c>
      <c r="C256" s="364" t="s">
        <v>1450</v>
      </c>
      <c r="D256" s="364" t="s">
        <v>1451</v>
      </c>
      <c r="E256" s="364" t="s">
        <v>249</v>
      </c>
      <c r="F256" s="364" t="s">
        <v>1452</v>
      </c>
      <c r="G256" s="364" t="s">
        <v>447</v>
      </c>
      <c r="H256" s="318"/>
    </row>
    <row r="257" spans="1:8" s="189" customFormat="1" ht="22.9" customHeight="1" x14ac:dyDescent="0.2">
      <c r="A257" s="529"/>
      <c r="B257" s="530"/>
      <c r="C257" s="364" t="s">
        <v>1453</v>
      </c>
      <c r="D257" s="364" t="s">
        <v>16381</v>
      </c>
      <c r="E257" s="364" t="s">
        <v>249</v>
      </c>
      <c r="F257" s="364" t="s">
        <v>1452</v>
      </c>
      <c r="G257" s="364" t="s">
        <v>447</v>
      </c>
      <c r="H257" s="318"/>
    </row>
    <row r="258" spans="1:8" s="189" customFormat="1" ht="22.9" customHeight="1" x14ac:dyDescent="0.2">
      <c r="A258" s="529"/>
      <c r="B258" s="530"/>
      <c r="C258" s="364" t="s">
        <v>1454</v>
      </c>
      <c r="D258" s="364" t="s">
        <v>1455</v>
      </c>
      <c r="E258" s="364" t="s">
        <v>249</v>
      </c>
      <c r="F258" s="364" t="s">
        <v>1452</v>
      </c>
      <c r="G258" s="364" t="s">
        <v>447</v>
      </c>
      <c r="H258" s="318"/>
    </row>
    <row r="259" spans="1:8" s="189" customFormat="1" ht="22.9" customHeight="1" x14ac:dyDescent="0.2">
      <c r="A259" s="529"/>
      <c r="B259" s="530"/>
      <c r="C259" s="364" t="s">
        <v>1456</v>
      </c>
      <c r="D259" s="364" t="s">
        <v>1457</v>
      </c>
      <c r="E259" s="364" t="s">
        <v>249</v>
      </c>
      <c r="F259" s="364" t="s">
        <v>1452</v>
      </c>
      <c r="G259" s="364" t="s">
        <v>447</v>
      </c>
      <c r="H259" s="318"/>
    </row>
    <row r="260" spans="1:8" s="189" customFormat="1" ht="22.9" customHeight="1" x14ac:dyDescent="0.2">
      <c r="A260" s="529"/>
      <c r="B260" s="530"/>
      <c r="C260" s="364" t="s">
        <v>1458</v>
      </c>
      <c r="D260" s="364" t="s">
        <v>1459</v>
      </c>
      <c r="E260" s="364" t="s">
        <v>249</v>
      </c>
      <c r="F260" s="364" t="s">
        <v>1452</v>
      </c>
      <c r="G260" s="364" t="s">
        <v>447</v>
      </c>
      <c r="H260" s="318"/>
    </row>
    <row r="261" spans="1:8" s="189" customFormat="1" ht="22.9" customHeight="1" x14ac:dyDescent="0.2">
      <c r="A261" s="529"/>
      <c r="B261" s="530"/>
      <c r="C261" s="364" t="s">
        <v>1460</v>
      </c>
      <c r="D261" s="364" t="s">
        <v>16382</v>
      </c>
      <c r="E261" s="364" t="s">
        <v>249</v>
      </c>
      <c r="F261" s="364" t="s">
        <v>1452</v>
      </c>
      <c r="G261" s="364" t="s">
        <v>447</v>
      </c>
      <c r="H261" s="318"/>
    </row>
    <row r="262" spans="1:8" s="189" customFormat="1" ht="22.9" customHeight="1" x14ac:dyDescent="0.2">
      <c r="A262" s="529"/>
      <c r="B262" s="530"/>
      <c r="C262" s="364" t="s">
        <v>1461</v>
      </c>
      <c r="D262" s="364" t="s">
        <v>16383</v>
      </c>
      <c r="E262" s="364" t="s">
        <v>249</v>
      </c>
      <c r="F262" s="364" t="s">
        <v>1452</v>
      </c>
      <c r="G262" s="364" t="s">
        <v>447</v>
      </c>
      <c r="H262" s="318"/>
    </row>
    <row r="263" spans="1:8" s="189" customFormat="1" ht="22.9" customHeight="1" x14ac:dyDescent="0.2">
      <c r="A263" s="529"/>
      <c r="B263" s="530"/>
      <c r="C263" s="364" t="s">
        <v>1462</v>
      </c>
      <c r="D263" s="364" t="s">
        <v>1463</v>
      </c>
      <c r="E263" s="364" t="s">
        <v>249</v>
      </c>
      <c r="F263" s="364" t="s">
        <v>1452</v>
      </c>
      <c r="G263" s="364" t="s">
        <v>447</v>
      </c>
      <c r="H263" s="318"/>
    </row>
    <row r="264" spans="1:8" s="189" customFormat="1" ht="22.9" customHeight="1" x14ac:dyDescent="0.2">
      <c r="A264" s="529"/>
      <c r="B264" s="530"/>
      <c r="C264" s="364" t="s">
        <v>1464</v>
      </c>
      <c r="D264" s="364" t="s">
        <v>1465</v>
      </c>
      <c r="E264" s="364" t="s">
        <v>249</v>
      </c>
      <c r="F264" s="364" t="s">
        <v>1452</v>
      </c>
      <c r="G264" s="364" t="s">
        <v>447</v>
      </c>
      <c r="H264" s="318"/>
    </row>
    <row r="265" spans="1:8" s="189" customFormat="1" ht="22.9" customHeight="1" x14ac:dyDescent="0.2">
      <c r="A265" s="529"/>
      <c r="B265" s="530"/>
      <c r="C265" s="364" t="s">
        <v>1466</v>
      </c>
      <c r="D265" s="364" t="s">
        <v>1467</v>
      </c>
      <c r="E265" s="364" t="s">
        <v>249</v>
      </c>
      <c r="F265" s="364" t="s">
        <v>1452</v>
      </c>
      <c r="G265" s="364" t="s">
        <v>447</v>
      </c>
      <c r="H265" s="318"/>
    </row>
    <row r="266" spans="1:8" s="189" customFormat="1" ht="22.9" customHeight="1" x14ac:dyDescent="0.2">
      <c r="A266" s="529"/>
      <c r="B266" s="530"/>
      <c r="C266" s="364" t="s">
        <v>1468</v>
      </c>
      <c r="D266" s="364" t="s">
        <v>16384</v>
      </c>
      <c r="E266" s="364" t="s">
        <v>249</v>
      </c>
      <c r="F266" s="364" t="s">
        <v>1452</v>
      </c>
      <c r="G266" s="364" t="s">
        <v>447</v>
      </c>
      <c r="H266" s="318"/>
    </row>
    <row r="267" spans="1:8" s="189" customFormat="1" ht="22.9" customHeight="1" x14ac:dyDescent="0.2">
      <c r="A267" s="529"/>
      <c r="B267" s="530"/>
      <c r="C267" s="364" t="s">
        <v>1469</v>
      </c>
      <c r="D267" s="364" t="s">
        <v>1470</v>
      </c>
      <c r="E267" s="364" t="s">
        <v>249</v>
      </c>
      <c r="F267" s="364" t="s">
        <v>1452</v>
      </c>
      <c r="G267" s="364" t="s">
        <v>447</v>
      </c>
      <c r="H267" s="318"/>
    </row>
    <row r="268" spans="1:8" s="189" customFormat="1" ht="22.9" customHeight="1" x14ac:dyDescent="0.2">
      <c r="A268" s="363" t="s">
        <v>1112</v>
      </c>
      <c r="B268" s="364" t="s">
        <v>1113</v>
      </c>
      <c r="C268" s="364" t="s">
        <v>1473</v>
      </c>
      <c r="D268" s="364" t="s">
        <v>1114</v>
      </c>
      <c r="E268" s="364" t="s">
        <v>253</v>
      </c>
      <c r="F268" s="364" t="s">
        <v>1472</v>
      </c>
      <c r="G268" s="364"/>
      <c r="H268" s="318"/>
    </row>
    <row r="269" spans="1:8" s="189" customFormat="1" ht="22.9" customHeight="1" x14ac:dyDescent="0.2">
      <c r="A269" s="363" t="s">
        <v>1115</v>
      </c>
      <c r="B269" s="364" t="s">
        <v>1116</v>
      </c>
      <c r="C269" s="364" t="s">
        <v>1474</v>
      </c>
      <c r="D269" s="364" t="s">
        <v>1117</v>
      </c>
      <c r="E269" s="364" t="s">
        <v>253</v>
      </c>
      <c r="F269" s="364" t="s">
        <v>1472</v>
      </c>
      <c r="G269" s="364" t="s">
        <v>447</v>
      </c>
      <c r="H269" s="318"/>
    </row>
    <row r="270" spans="1:8" s="189" customFormat="1" ht="22.9" customHeight="1" x14ac:dyDescent="0.2">
      <c r="A270" s="363" t="s">
        <v>1118</v>
      </c>
      <c r="B270" s="364" t="s">
        <v>1119</v>
      </c>
      <c r="C270" s="364" t="s">
        <v>1475</v>
      </c>
      <c r="D270" s="364" t="s">
        <v>1119</v>
      </c>
      <c r="E270" s="364" t="s">
        <v>253</v>
      </c>
      <c r="F270" s="364" t="s">
        <v>1472</v>
      </c>
      <c r="G270" s="364"/>
      <c r="H270" s="318"/>
    </row>
    <row r="271" spans="1:8" s="189" customFormat="1" ht="22.9" customHeight="1" x14ac:dyDescent="0.2">
      <c r="A271" s="363" t="s">
        <v>684</v>
      </c>
      <c r="B271" s="364" t="s">
        <v>685</v>
      </c>
      <c r="C271" s="364" t="s">
        <v>1476</v>
      </c>
      <c r="D271" s="364" t="s">
        <v>686</v>
      </c>
      <c r="E271" s="364" t="s">
        <v>253</v>
      </c>
      <c r="F271" s="364" t="s">
        <v>1472</v>
      </c>
      <c r="G271" s="364" t="s">
        <v>447</v>
      </c>
      <c r="H271" s="318"/>
    </row>
    <row r="272" spans="1:8" s="189" customFormat="1" ht="22.9" customHeight="1" x14ac:dyDescent="0.2">
      <c r="A272" s="363" t="s">
        <v>1120</v>
      </c>
      <c r="B272" s="364" t="s">
        <v>1121</v>
      </c>
      <c r="C272" s="364" t="s">
        <v>1477</v>
      </c>
      <c r="D272" s="364" t="s">
        <v>1122</v>
      </c>
      <c r="E272" s="364" t="s">
        <v>253</v>
      </c>
      <c r="F272" s="364" t="s">
        <v>1472</v>
      </c>
      <c r="G272" s="364"/>
      <c r="H272" s="318"/>
    </row>
    <row r="273" spans="1:8" s="189" customFormat="1" ht="22.9" customHeight="1" x14ac:dyDescent="0.2">
      <c r="A273" s="363" t="s">
        <v>1123</v>
      </c>
      <c r="B273" s="364" t="s">
        <v>1124</v>
      </c>
      <c r="C273" s="364" t="s">
        <v>1478</v>
      </c>
      <c r="D273" s="364" t="s">
        <v>1125</v>
      </c>
      <c r="E273" s="364" t="s">
        <v>253</v>
      </c>
      <c r="F273" s="364" t="s">
        <v>1472</v>
      </c>
      <c r="G273" s="364" t="s">
        <v>447</v>
      </c>
      <c r="H273" s="318"/>
    </row>
    <row r="274" spans="1:8" s="189" customFormat="1" ht="22.9" customHeight="1" x14ac:dyDescent="0.2">
      <c r="A274" s="363" t="s">
        <v>1126</v>
      </c>
      <c r="B274" s="364" t="s">
        <v>1127</v>
      </c>
      <c r="C274" s="364" t="s">
        <v>1479</v>
      </c>
      <c r="D274" s="364" t="s">
        <v>1127</v>
      </c>
      <c r="E274" s="364" t="s">
        <v>253</v>
      </c>
      <c r="F274" s="364" t="s">
        <v>1472</v>
      </c>
      <c r="G274" s="364"/>
      <c r="H274" s="318"/>
    </row>
    <row r="275" spans="1:8" s="189" customFormat="1" ht="22.9" customHeight="1" x14ac:dyDescent="0.2">
      <c r="A275" s="529" t="s">
        <v>539</v>
      </c>
      <c r="B275" s="530" t="s">
        <v>16261</v>
      </c>
      <c r="C275" s="364" t="s">
        <v>1480</v>
      </c>
      <c r="D275" s="364" t="s">
        <v>1481</v>
      </c>
      <c r="E275" s="364" t="s">
        <v>253</v>
      </c>
      <c r="F275" s="364" t="s">
        <v>1472</v>
      </c>
      <c r="G275" s="364" t="s">
        <v>447</v>
      </c>
      <c r="H275" s="318" t="s">
        <v>1280</v>
      </c>
    </row>
    <row r="276" spans="1:8" s="189" customFormat="1" ht="22.9" customHeight="1" x14ac:dyDescent="0.2">
      <c r="A276" s="529"/>
      <c r="B276" s="530"/>
      <c r="C276" s="364" t="s">
        <v>1482</v>
      </c>
      <c r="D276" s="364" t="s">
        <v>1481</v>
      </c>
      <c r="E276" s="364" t="s">
        <v>253</v>
      </c>
      <c r="F276" s="364" t="s">
        <v>1472</v>
      </c>
      <c r="G276" s="364" t="s">
        <v>447</v>
      </c>
      <c r="H276" s="318" t="s">
        <v>1280</v>
      </c>
    </row>
    <row r="277" spans="1:8" s="189" customFormat="1" ht="22.9" customHeight="1" x14ac:dyDescent="0.2">
      <c r="A277" s="529"/>
      <c r="B277" s="530"/>
      <c r="C277" s="364" t="s">
        <v>1483</v>
      </c>
      <c r="D277" s="364" t="s">
        <v>1484</v>
      </c>
      <c r="E277" s="364" t="s">
        <v>253</v>
      </c>
      <c r="F277" s="364" t="s">
        <v>1472</v>
      </c>
      <c r="G277" s="364" t="s">
        <v>447</v>
      </c>
      <c r="H277" s="318" t="s">
        <v>1280</v>
      </c>
    </row>
    <row r="278" spans="1:8" s="189" customFormat="1" ht="22.9" customHeight="1" x14ac:dyDescent="0.2">
      <c r="A278" s="529"/>
      <c r="B278" s="530"/>
      <c r="C278" s="364" t="s">
        <v>1485</v>
      </c>
      <c r="D278" s="364" t="s">
        <v>1486</v>
      </c>
      <c r="E278" s="364" t="s">
        <v>253</v>
      </c>
      <c r="F278" s="364" t="s">
        <v>1472</v>
      </c>
      <c r="G278" s="364" t="s">
        <v>447</v>
      </c>
      <c r="H278" s="318" t="s">
        <v>1280</v>
      </c>
    </row>
    <row r="279" spans="1:8" s="189" customFormat="1" ht="22.9" customHeight="1" x14ac:dyDescent="0.2">
      <c r="A279" s="529"/>
      <c r="B279" s="530"/>
      <c r="C279" s="364" t="s">
        <v>1487</v>
      </c>
      <c r="D279" s="364" t="s">
        <v>1484</v>
      </c>
      <c r="E279" s="364" t="s">
        <v>253</v>
      </c>
      <c r="F279" s="364" t="s">
        <v>1472</v>
      </c>
      <c r="G279" s="364" t="s">
        <v>447</v>
      </c>
      <c r="H279" s="318" t="s">
        <v>1280</v>
      </c>
    </row>
    <row r="280" spans="1:8" s="189" customFormat="1" ht="22.9" customHeight="1" x14ac:dyDescent="0.2">
      <c r="A280" s="529"/>
      <c r="B280" s="530"/>
      <c r="C280" s="364" t="s">
        <v>1488</v>
      </c>
      <c r="D280" s="364" t="s">
        <v>1489</v>
      </c>
      <c r="E280" s="364" t="s">
        <v>253</v>
      </c>
      <c r="F280" s="364" t="s">
        <v>1472</v>
      </c>
      <c r="G280" s="364" t="s">
        <v>447</v>
      </c>
      <c r="H280" s="318" t="s">
        <v>1280</v>
      </c>
    </row>
    <row r="281" spans="1:8" s="189" customFormat="1" ht="22.9" customHeight="1" x14ac:dyDescent="0.2">
      <c r="A281" s="529"/>
      <c r="B281" s="530"/>
      <c r="C281" s="364" t="s">
        <v>1490</v>
      </c>
      <c r="D281" s="364" t="s">
        <v>1491</v>
      </c>
      <c r="E281" s="364" t="s">
        <v>253</v>
      </c>
      <c r="F281" s="364" t="s">
        <v>1472</v>
      </c>
      <c r="G281" s="364" t="s">
        <v>447</v>
      </c>
      <c r="H281" s="318" t="s">
        <v>1280</v>
      </c>
    </row>
    <row r="282" spans="1:8" s="189" customFormat="1" ht="22.9" customHeight="1" x14ac:dyDescent="0.2">
      <c r="A282" s="529"/>
      <c r="B282" s="530"/>
      <c r="C282" s="364" t="s">
        <v>16385</v>
      </c>
      <c r="D282" s="364" t="s">
        <v>16386</v>
      </c>
      <c r="E282" s="364" t="s">
        <v>253</v>
      </c>
      <c r="F282" s="364" t="s">
        <v>1472</v>
      </c>
      <c r="G282" s="364" t="s">
        <v>447</v>
      </c>
      <c r="H282" s="318" t="s">
        <v>1280</v>
      </c>
    </row>
    <row r="283" spans="1:8" s="189" customFormat="1" ht="22.9" customHeight="1" x14ac:dyDescent="0.2">
      <c r="A283" s="529" t="s">
        <v>519</v>
      </c>
      <c r="B283" s="530" t="s">
        <v>520</v>
      </c>
      <c r="C283" s="364" t="s">
        <v>1492</v>
      </c>
      <c r="D283" s="364" t="s">
        <v>1493</v>
      </c>
      <c r="E283" s="364" t="s">
        <v>253</v>
      </c>
      <c r="F283" s="364" t="s">
        <v>1472</v>
      </c>
      <c r="G283" s="364" t="s">
        <v>447</v>
      </c>
      <c r="H283" s="318"/>
    </row>
    <row r="284" spans="1:8" s="189" customFormat="1" ht="22.9" customHeight="1" x14ac:dyDescent="0.2">
      <c r="A284" s="529"/>
      <c r="B284" s="530"/>
      <c r="C284" s="364" t="s">
        <v>1494</v>
      </c>
      <c r="D284" s="364" t="s">
        <v>1493</v>
      </c>
      <c r="E284" s="364" t="s">
        <v>253</v>
      </c>
      <c r="F284" s="364" t="s">
        <v>1472</v>
      </c>
      <c r="G284" s="364" t="s">
        <v>447</v>
      </c>
      <c r="H284" s="318"/>
    </row>
    <row r="285" spans="1:8" s="189" customFormat="1" ht="22.9" customHeight="1" x14ac:dyDescent="0.2">
      <c r="A285" s="529"/>
      <c r="B285" s="530"/>
      <c r="C285" s="364" t="s">
        <v>1495</v>
      </c>
      <c r="D285" s="364" t="s">
        <v>1493</v>
      </c>
      <c r="E285" s="364" t="s">
        <v>253</v>
      </c>
      <c r="F285" s="364" t="s">
        <v>1472</v>
      </c>
      <c r="G285" s="364" t="s">
        <v>447</v>
      </c>
      <c r="H285" s="318"/>
    </row>
    <row r="286" spans="1:8" s="189" customFormat="1" ht="22.9" customHeight="1" x14ac:dyDescent="0.2">
      <c r="A286" s="529"/>
      <c r="B286" s="530"/>
      <c r="C286" s="364" t="s">
        <v>1496</v>
      </c>
      <c r="D286" s="364" t="s">
        <v>1493</v>
      </c>
      <c r="E286" s="364" t="s">
        <v>253</v>
      </c>
      <c r="F286" s="364" t="s">
        <v>1472</v>
      </c>
      <c r="G286" s="364" t="s">
        <v>447</v>
      </c>
      <c r="H286" s="318"/>
    </row>
    <row r="287" spans="1:8" s="189" customFormat="1" ht="22.9" customHeight="1" x14ac:dyDescent="0.2">
      <c r="A287" s="529"/>
      <c r="B287" s="530"/>
      <c r="C287" s="364" t="s">
        <v>1497</v>
      </c>
      <c r="D287" s="364" t="s">
        <v>1498</v>
      </c>
      <c r="E287" s="364" t="s">
        <v>253</v>
      </c>
      <c r="F287" s="364" t="s">
        <v>1472</v>
      </c>
      <c r="G287" s="364" t="s">
        <v>447</v>
      </c>
      <c r="H287" s="318"/>
    </row>
    <row r="288" spans="1:8" s="189" customFormat="1" ht="22.9" customHeight="1" x14ac:dyDescent="0.2">
      <c r="A288" s="529"/>
      <c r="B288" s="530"/>
      <c r="C288" s="364" t="s">
        <v>1499</v>
      </c>
      <c r="D288" s="364" t="s">
        <v>1500</v>
      </c>
      <c r="E288" s="364" t="s">
        <v>253</v>
      </c>
      <c r="F288" s="364" t="s">
        <v>1472</v>
      </c>
      <c r="G288" s="364" t="s">
        <v>447</v>
      </c>
      <c r="H288" s="318"/>
    </row>
    <row r="289" spans="1:8" s="189" customFormat="1" ht="22.9" customHeight="1" x14ac:dyDescent="0.2">
      <c r="A289" s="529"/>
      <c r="B289" s="530"/>
      <c r="C289" s="364" t="s">
        <v>1501</v>
      </c>
      <c r="D289" s="364" t="s">
        <v>1502</v>
      </c>
      <c r="E289" s="364" t="s">
        <v>253</v>
      </c>
      <c r="F289" s="364" t="s">
        <v>1472</v>
      </c>
      <c r="G289" s="364" t="s">
        <v>447</v>
      </c>
      <c r="H289" s="318"/>
    </row>
    <row r="290" spans="1:8" s="189" customFormat="1" ht="22.9" customHeight="1" x14ac:dyDescent="0.2">
      <c r="A290" s="529" t="s">
        <v>466</v>
      </c>
      <c r="B290" s="530" t="s">
        <v>467</v>
      </c>
      <c r="C290" s="364" t="s">
        <v>1503</v>
      </c>
      <c r="D290" s="364" t="s">
        <v>1504</v>
      </c>
      <c r="E290" s="364" t="s">
        <v>253</v>
      </c>
      <c r="F290" s="364" t="s">
        <v>1472</v>
      </c>
      <c r="G290" s="364" t="s">
        <v>447</v>
      </c>
      <c r="H290" s="318" t="s">
        <v>1413</v>
      </c>
    </row>
    <row r="291" spans="1:8" s="189" customFormat="1" ht="22.9" customHeight="1" x14ac:dyDescent="0.2">
      <c r="A291" s="529"/>
      <c r="B291" s="530"/>
      <c r="C291" s="364" t="s">
        <v>1505</v>
      </c>
      <c r="D291" s="364" t="s">
        <v>1506</v>
      </c>
      <c r="E291" s="364" t="s">
        <v>253</v>
      </c>
      <c r="F291" s="364" t="s">
        <v>1472</v>
      </c>
      <c r="G291" s="364" t="s">
        <v>447</v>
      </c>
      <c r="H291" s="318" t="s">
        <v>1413</v>
      </c>
    </row>
    <row r="292" spans="1:8" s="189" customFormat="1" ht="22.9" customHeight="1" x14ac:dyDescent="0.2">
      <c r="A292" s="529"/>
      <c r="B292" s="530"/>
      <c r="C292" s="364" t="s">
        <v>1507</v>
      </c>
      <c r="D292" s="364" t="s">
        <v>1508</v>
      </c>
      <c r="E292" s="364" t="s">
        <v>253</v>
      </c>
      <c r="F292" s="364" t="s">
        <v>1472</v>
      </c>
      <c r="G292" s="364" t="s">
        <v>447</v>
      </c>
      <c r="H292" s="318" t="s">
        <v>1413</v>
      </c>
    </row>
    <row r="293" spans="1:8" s="189" customFormat="1" ht="22.9" customHeight="1" x14ac:dyDescent="0.2">
      <c r="A293" s="529"/>
      <c r="B293" s="530"/>
      <c r="C293" s="364" t="s">
        <v>1509</v>
      </c>
      <c r="D293" s="364" t="s">
        <v>1504</v>
      </c>
      <c r="E293" s="364" t="s">
        <v>253</v>
      </c>
      <c r="F293" s="364" t="s">
        <v>1472</v>
      </c>
      <c r="G293" s="364" t="s">
        <v>447</v>
      </c>
      <c r="H293" s="318" t="s">
        <v>1413</v>
      </c>
    </row>
    <row r="294" spans="1:8" s="189" customFormat="1" ht="22.9" customHeight="1" x14ac:dyDescent="0.2">
      <c r="A294" s="529"/>
      <c r="B294" s="530"/>
      <c r="C294" s="364" t="s">
        <v>1510</v>
      </c>
      <c r="D294" s="364" t="s">
        <v>1511</v>
      </c>
      <c r="E294" s="364" t="s">
        <v>253</v>
      </c>
      <c r="F294" s="364" t="s">
        <v>1472</v>
      </c>
      <c r="G294" s="364" t="s">
        <v>447</v>
      </c>
      <c r="H294" s="318" t="s">
        <v>1413</v>
      </c>
    </row>
    <row r="295" spans="1:8" s="189" customFormat="1" ht="22.9" customHeight="1" x14ac:dyDescent="0.2">
      <c r="A295" s="529"/>
      <c r="B295" s="530"/>
      <c r="C295" s="364" t="s">
        <v>1512</v>
      </c>
      <c r="D295" s="364" t="s">
        <v>1504</v>
      </c>
      <c r="E295" s="364" t="s">
        <v>253</v>
      </c>
      <c r="F295" s="364" t="s">
        <v>1472</v>
      </c>
      <c r="G295" s="364" t="s">
        <v>447</v>
      </c>
      <c r="H295" s="318" t="s">
        <v>1413</v>
      </c>
    </row>
    <row r="296" spans="1:8" s="189" customFormat="1" ht="22.9" customHeight="1" x14ac:dyDescent="0.2">
      <c r="A296" s="529"/>
      <c r="B296" s="530"/>
      <c r="C296" s="364" t="s">
        <v>1513</v>
      </c>
      <c r="D296" s="364" t="s">
        <v>1514</v>
      </c>
      <c r="E296" s="364" t="s">
        <v>253</v>
      </c>
      <c r="F296" s="364" t="s">
        <v>1472</v>
      </c>
      <c r="G296" s="364" t="s">
        <v>447</v>
      </c>
      <c r="H296" s="318" t="s">
        <v>1413</v>
      </c>
    </row>
    <row r="297" spans="1:8" s="189" customFormat="1" ht="22.9" customHeight="1" x14ac:dyDescent="0.2">
      <c r="A297" s="529"/>
      <c r="B297" s="530"/>
      <c r="C297" s="364" t="s">
        <v>1515</v>
      </c>
      <c r="D297" s="364" t="s">
        <v>1504</v>
      </c>
      <c r="E297" s="364" t="s">
        <v>253</v>
      </c>
      <c r="F297" s="364" t="s">
        <v>1472</v>
      </c>
      <c r="G297" s="364" t="s">
        <v>447</v>
      </c>
      <c r="H297" s="318" t="s">
        <v>1413</v>
      </c>
    </row>
    <row r="298" spans="1:8" s="189" customFormat="1" ht="22.9" customHeight="1" x14ac:dyDescent="0.2">
      <c r="A298" s="529"/>
      <c r="B298" s="530"/>
      <c r="C298" s="364" t="s">
        <v>1516</v>
      </c>
      <c r="D298" s="364" t="s">
        <v>1504</v>
      </c>
      <c r="E298" s="364" t="s">
        <v>253</v>
      </c>
      <c r="F298" s="364" t="s">
        <v>1472</v>
      </c>
      <c r="G298" s="364" t="s">
        <v>447</v>
      </c>
      <c r="H298" s="318" t="s">
        <v>1413</v>
      </c>
    </row>
    <row r="299" spans="1:8" s="189" customFormat="1" ht="22.9" customHeight="1" x14ac:dyDescent="0.2">
      <c r="A299" s="529"/>
      <c r="B299" s="530"/>
      <c r="C299" s="364" t="s">
        <v>1517</v>
      </c>
      <c r="D299" s="364" t="s">
        <v>1504</v>
      </c>
      <c r="E299" s="364" t="s">
        <v>253</v>
      </c>
      <c r="F299" s="364" t="s">
        <v>1472</v>
      </c>
      <c r="G299" s="364" t="s">
        <v>447</v>
      </c>
      <c r="H299" s="318" t="s">
        <v>1413</v>
      </c>
    </row>
    <row r="300" spans="1:8" s="189" customFormat="1" ht="22.9" customHeight="1" x14ac:dyDescent="0.2">
      <c r="A300" s="529"/>
      <c r="B300" s="530"/>
      <c r="C300" s="364" t="s">
        <v>1518</v>
      </c>
      <c r="D300" s="364" t="s">
        <v>1504</v>
      </c>
      <c r="E300" s="364" t="s">
        <v>253</v>
      </c>
      <c r="F300" s="364" t="s">
        <v>1472</v>
      </c>
      <c r="G300" s="364" t="s">
        <v>447</v>
      </c>
      <c r="H300" s="318" t="s">
        <v>1413</v>
      </c>
    </row>
    <row r="301" spans="1:8" s="189" customFormat="1" ht="22.9" customHeight="1" x14ac:dyDescent="0.2">
      <c r="A301" s="529"/>
      <c r="B301" s="530"/>
      <c r="C301" s="364" t="s">
        <v>1519</v>
      </c>
      <c r="D301" s="364" t="s">
        <v>1504</v>
      </c>
      <c r="E301" s="364" t="s">
        <v>253</v>
      </c>
      <c r="F301" s="364" t="s">
        <v>1472</v>
      </c>
      <c r="G301" s="364" t="s">
        <v>447</v>
      </c>
      <c r="H301" s="318" t="s">
        <v>1413</v>
      </c>
    </row>
    <row r="302" spans="1:8" s="189" customFormat="1" ht="22.9" customHeight="1" x14ac:dyDescent="0.2">
      <c r="A302" s="529"/>
      <c r="B302" s="530"/>
      <c r="C302" s="364" t="s">
        <v>1520</v>
      </c>
      <c r="D302" s="364" t="s">
        <v>1504</v>
      </c>
      <c r="E302" s="364" t="s">
        <v>253</v>
      </c>
      <c r="F302" s="364" t="s">
        <v>1472</v>
      </c>
      <c r="G302" s="364" t="s">
        <v>447</v>
      </c>
      <c r="H302" s="318" t="s">
        <v>1413</v>
      </c>
    </row>
    <row r="303" spans="1:8" s="189" customFormat="1" ht="22.9" customHeight="1" x14ac:dyDescent="0.2">
      <c r="A303" s="529"/>
      <c r="B303" s="530"/>
      <c r="C303" s="364" t="s">
        <v>1521</v>
      </c>
      <c r="D303" s="364" t="s">
        <v>1522</v>
      </c>
      <c r="E303" s="364" t="s">
        <v>253</v>
      </c>
      <c r="F303" s="364" t="s">
        <v>1472</v>
      </c>
      <c r="G303" s="364" t="s">
        <v>447</v>
      </c>
      <c r="H303" s="318" t="s">
        <v>1413</v>
      </c>
    </row>
    <row r="304" spans="1:8" s="189" customFormat="1" ht="22.9" customHeight="1" x14ac:dyDescent="0.2">
      <c r="A304" s="529"/>
      <c r="B304" s="530"/>
      <c r="C304" s="364" t="s">
        <v>1523</v>
      </c>
      <c r="D304" s="364" t="s">
        <v>1524</v>
      </c>
      <c r="E304" s="364" t="s">
        <v>253</v>
      </c>
      <c r="F304" s="364" t="s">
        <v>1472</v>
      </c>
      <c r="G304" s="364" t="s">
        <v>447</v>
      </c>
      <c r="H304" s="318" t="s">
        <v>1413</v>
      </c>
    </row>
    <row r="305" spans="1:8" s="189" customFormat="1" ht="22.9" customHeight="1" x14ac:dyDescent="0.2">
      <c r="A305" s="529"/>
      <c r="B305" s="530"/>
      <c r="C305" s="364" t="s">
        <v>1525</v>
      </c>
      <c r="D305" s="364" t="s">
        <v>1526</v>
      </c>
      <c r="E305" s="364" t="s">
        <v>253</v>
      </c>
      <c r="F305" s="364" t="s">
        <v>1472</v>
      </c>
      <c r="G305" s="364" t="s">
        <v>447</v>
      </c>
      <c r="H305" s="318" t="s">
        <v>1413</v>
      </c>
    </row>
    <row r="306" spans="1:8" s="189" customFormat="1" ht="22.9" customHeight="1" x14ac:dyDescent="0.2">
      <c r="A306" s="529"/>
      <c r="B306" s="530"/>
      <c r="C306" s="364" t="s">
        <v>1527</v>
      </c>
      <c r="D306" s="364" t="s">
        <v>1526</v>
      </c>
      <c r="E306" s="364" t="s">
        <v>253</v>
      </c>
      <c r="F306" s="364" t="s">
        <v>1472</v>
      </c>
      <c r="G306" s="364" t="s">
        <v>447</v>
      </c>
      <c r="H306" s="318" t="s">
        <v>1413</v>
      </c>
    </row>
    <row r="307" spans="1:8" s="189" customFormat="1" ht="22.9" customHeight="1" x14ac:dyDescent="0.2">
      <c r="A307" s="529"/>
      <c r="B307" s="530"/>
      <c r="C307" s="364" t="s">
        <v>1528</v>
      </c>
      <c r="D307" s="364" t="s">
        <v>1504</v>
      </c>
      <c r="E307" s="364" t="s">
        <v>253</v>
      </c>
      <c r="F307" s="364" t="s">
        <v>1472</v>
      </c>
      <c r="G307" s="364" t="s">
        <v>447</v>
      </c>
      <c r="H307" s="318" t="s">
        <v>1413</v>
      </c>
    </row>
    <row r="308" spans="1:8" s="189" customFormat="1" ht="22.9" customHeight="1" x14ac:dyDescent="0.2">
      <c r="A308" s="529"/>
      <c r="B308" s="530"/>
      <c r="C308" s="364" t="s">
        <v>1529</v>
      </c>
      <c r="D308" s="364" t="s">
        <v>1504</v>
      </c>
      <c r="E308" s="364" t="s">
        <v>253</v>
      </c>
      <c r="F308" s="364" t="s">
        <v>1472</v>
      </c>
      <c r="G308" s="364" t="s">
        <v>447</v>
      </c>
      <c r="H308" s="318" t="s">
        <v>1413</v>
      </c>
    </row>
    <row r="309" spans="1:8" s="189" customFormat="1" ht="22.9" customHeight="1" x14ac:dyDescent="0.2">
      <c r="A309" s="529"/>
      <c r="B309" s="530"/>
      <c r="C309" s="364" t="s">
        <v>1530</v>
      </c>
      <c r="D309" s="364" t="s">
        <v>1504</v>
      </c>
      <c r="E309" s="364" t="s">
        <v>253</v>
      </c>
      <c r="F309" s="364" t="s">
        <v>1472</v>
      </c>
      <c r="G309" s="364" t="s">
        <v>447</v>
      </c>
      <c r="H309" s="318" t="s">
        <v>1413</v>
      </c>
    </row>
    <row r="310" spans="1:8" s="189" customFormat="1" ht="22.9" customHeight="1" x14ac:dyDescent="0.2">
      <c r="A310" s="529"/>
      <c r="B310" s="530"/>
      <c r="C310" s="364" t="s">
        <v>1531</v>
      </c>
      <c r="D310" s="364" t="s">
        <v>1504</v>
      </c>
      <c r="E310" s="364" t="s">
        <v>253</v>
      </c>
      <c r="F310" s="364" t="s">
        <v>1472</v>
      </c>
      <c r="G310" s="364" t="s">
        <v>447</v>
      </c>
      <c r="H310" s="318" t="s">
        <v>1413</v>
      </c>
    </row>
    <row r="311" spans="1:8" s="189" customFormat="1" ht="22.9" customHeight="1" x14ac:dyDescent="0.2">
      <c r="A311" s="529"/>
      <c r="B311" s="530"/>
      <c r="C311" s="364" t="s">
        <v>1532</v>
      </c>
      <c r="D311" s="364" t="s">
        <v>1533</v>
      </c>
      <c r="E311" s="364" t="s">
        <v>253</v>
      </c>
      <c r="F311" s="364" t="s">
        <v>1472</v>
      </c>
      <c r="G311" s="364" t="s">
        <v>447</v>
      </c>
      <c r="H311" s="318" t="s">
        <v>1413</v>
      </c>
    </row>
    <row r="312" spans="1:8" s="189" customFormat="1" ht="22.9" customHeight="1" x14ac:dyDescent="0.2">
      <c r="A312" s="529"/>
      <c r="B312" s="530"/>
      <c r="C312" s="364" t="s">
        <v>1534</v>
      </c>
      <c r="D312" s="364" t="s">
        <v>1533</v>
      </c>
      <c r="E312" s="364" t="s">
        <v>253</v>
      </c>
      <c r="F312" s="364" t="s">
        <v>1472</v>
      </c>
      <c r="G312" s="364" t="s">
        <v>447</v>
      </c>
      <c r="H312" s="318" t="s">
        <v>1413</v>
      </c>
    </row>
    <row r="313" spans="1:8" s="189" customFormat="1" ht="22.9" customHeight="1" x14ac:dyDescent="0.2">
      <c r="A313" s="529"/>
      <c r="B313" s="530"/>
      <c r="C313" s="364" t="s">
        <v>1535</v>
      </c>
      <c r="D313" s="364" t="s">
        <v>1536</v>
      </c>
      <c r="E313" s="364" t="s">
        <v>253</v>
      </c>
      <c r="F313" s="364" t="s">
        <v>1472</v>
      </c>
      <c r="G313" s="364" t="s">
        <v>447</v>
      </c>
      <c r="H313" s="318" t="s">
        <v>1413</v>
      </c>
    </row>
    <row r="314" spans="1:8" s="189" customFormat="1" ht="22.9" customHeight="1" x14ac:dyDescent="0.2">
      <c r="A314" s="529"/>
      <c r="B314" s="530"/>
      <c r="C314" s="364" t="s">
        <v>1537</v>
      </c>
      <c r="D314" s="364" t="s">
        <v>1538</v>
      </c>
      <c r="E314" s="364" t="s">
        <v>253</v>
      </c>
      <c r="F314" s="364" t="s">
        <v>1472</v>
      </c>
      <c r="G314" s="364" t="s">
        <v>447</v>
      </c>
      <c r="H314" s="318" t="s">
        <v>1413</v>
      </c>
    </row>
    <row r="315" spans="1:8" s="189" customFormat="1" ht="22.9" customHeight="1" x14ac:dyDescent="0.2">
      <c r="A315" s="529"/>
      <c r="B315" s="530"/>
      <c r="C315" s="364" t="s">
        <v>1539</v>
      </c>
      <c r="D315" s="364" t="s">
        <v>1504</v>
      </c>
      <c r="E315" s="364" t="s">
        <v>253</v>
      </c>
      <c r="F315" s="364" t="s">
        <v>1472</v>
      </c>
      <c r="G315" s="364" t="s">
        <v>447</v>
      </c>
      <c r="H315" s="318" t="s">
        <v>1413</v>
      </c>
    </row>
    <row r="316" spans="1:8" s="189" customFormat="1" ht="22.9" customHeight="1" x14ac:dyDescent="0.2">
      <c r="A316" s="529"/>
      <c r="B316" s="530"/>
      <c r="C316" s="364" t="s">
        <v>1540</v>
      </c>
      <c r="D316" s="364" t="s">
        <v>1504</v>
      </c>
      <c r="E316" s="364" t="s">
        <v>253</v>
      </c>
      <c r="F316" s="364" t="s">
        <v>1472</v>
      </c>
      <c r="G316" s="364" t="s">
        <v>447</v>
      </c>
      <c r="H316" s="318" t="s">
        <v>1413</v>
      </c>
    </row>
    <row r="317" spans="1:8" s="189" customFormat="1" ht="22.9" customHeight="1" x14ac:dyDescent="0.2">
      <c r="A317" s="529"/>
      <c r="B317" s="530"/>
      <c r="C317" s="364" t="s">
        <v>1541</v>
      </c>
      <c r="D317" s="364" t="s">
        <v>1504</v>
      </c>
      <c r="E317" s="364" t="s">
        <v>253</v>
      </c>
      <c r="F317" s="364" t="s">
        <v>1472</v>
      </c>
      <c r="G317" s="364" t="s">
        <v>447</v>
      </c>
      <c r="H317" s="318" t="s">
        <v>1413</v>
      </c>
    </row>
    <row r="318" spans="1:8" s="189" customFormat="1" ht="22.9" customHeight="1" x14ac:dyDescent="0.2">
      <c r="A318" s="529"/>
      <c r="B318" s="530"/>
      <c r="C318" s="364" t="s">
        <v>1542</v>
      </c>
      <c r="D318" s="364" t="s">
        <v>1543</v>
      </c>
      <c r="E318" s="364" t="s">
        <v>253</v>
      </c>
      <c r="F318" s="364" t="s">
        <v>1472</v>
      </c>
      <c r="G318" s="364" t="s">
        <v>447</v>
      </c>
      <c r="H318" s="318" t="s">
        <v>1413</v>
      </c>
    </row>
    <row r="319" spans="1:8" s="189" customFormat="1" ht="22.9" customHeight="1" x14ac:dyDescent="0.2">
      <c r="A319" s="529"/>
      <c r="B319" s="530"/>
      <c r="C319" s="364" t="s">
        <v>1544</v>
      </c>
      <c r="D319" s="364" t="s">
        <v>1504</v>
      </c>
      <c r="E319" s="364" t="s">
        <v>253</v>
      </c>
      <c r="F319" s="364" t="s">
        <v>1472</v>
      </c>
      <c r="G319" s="364" t="s">
        <v>447</v>
      </c>
      <c r="H319" s="318" t="s">
        <v>1413</v>
      </c>
    </row>
    <row r="320" spans="1:8" s="189" customFormat="1" ht="22.9" customHeight="1" x14ac:dyDescent="0.2">
      <c r="A320" s="529"/>
      <c r="B320" s="530"/>
      <c r="C320" s="364" t="s">
        <v>1545</v>
      </c>
      <c r="D320" s="364" t="s">
        <v>1504</v>
      </c>
      <c r="E320" s="364" t="s">
        <v>253</v>
      </c>
      <c r="F320" s="364" t="s">
        <v>1472</v>
      </c>
      <c r="G320" s="364" t="s">
        <v>447</v>
      </c>
      <c r="H320" s="318" t="s">
        <v>1413</v>
      </c>
    </row>
    <row r="321" spans="1:8" s="189" customFormat="1" ht="22.9" customHeight="1" x14ac:dyDescent="0.2">
      <c r="A321" s="529"/>
      <c r="B321" s="530"/>
      <c r="C321" s="364" t="s">
        <v>1546</v>
      </c>
      <c r="D321" s="364" t="s">
        <v>1504</v>
      </c>
      <c r="E321" s="364" t="s">
        <v>253</v>
      </c>
      <c r="F321" s="364" t="s">
        <v>1472</v>
      </c>
      <c r="G321" s="364" t="s">
        <v>447</v>
      </c>
      <c r="H321" s="318" t="s">
        <v>1413</v>
      </c>
    </row>
    <row r="322" spans="1:8" s="189" customFormat="1" ht="22.9" customHeight="1" x14ac:dyDescent="0.2">
      <c r="A322" s="529"/>
      <c r="B322" s="530"/>
      <c r="C322" s="364" t="s">
        <v>1547</v>
      </c>
      <c r="D322" s="364" t="s">
        <v>1504</v>
      </c>
      <c r="E322" s="364" t="s">
        <v>253</v>
      </c>
      <c r="F322" s="364" t="s">
        <v>1472</v>
      </c>
      <c r="G322" s="364" t="s">
        <v>447</v>
      </c>
      <c r="H322" s="318" t="s">
        <v>1413</v>
      </c>
    </row>
    <row r="323" spans="1:8" s="189" customFormat="1" ht="22.9" customHeight="1" x14ac:dyDescent="0.2">
      <c r="A323" s="529"/>
      <c r="B323" s="530"/>
      <c r="C323" s="364" t="s">
        <v>1548</v>
      </c>
      <c r="D323" s="364" t="s">
        <v>1504</v>
      </c>
      <c r="E323" s="364" t="s">
        <v>253</v>
      </c>
      <c r="F323" s="364" t="s">
        <v>1472</v>
      </c>
      <c r="G323" s="364" t="s">
        <v>447</v>
      </c>
      <c r="H323" s="318" t="s">
        <v>1413</v>
      </c>
    </row>
    <row r="324" spans="1:8" s="189" customFormat="1" ht="22.9" customHeight="1" x14ac:dyDescent="0.2">
      <c r="A324" s="529"/>
      <c r="B324" s="530"/>
      <c r="C324" s="364" t="s">
        <v>1549</v>
      </c>
      <c r="D324" s="364" t="s">
        <v>1504</v>
      </c>
      <c r="E324" s="364" t="s">
        <v>253</v>
      </c>
      <c r="F324" s="364" t="s">
        <v>1472</v>
      </c>
      <c r="G324" s="364" t="s">
        <v>447</v>
      </c>
      <c r="H324" s="318" t="s">
        <v>1413</v>
      </c>
    </row>
    <row r="325" spans="1:8" s="189" customFormat="1" ht="22.9" customHeight="1" x14ac:dyDescent="0.2">
      <c r="A325" s="529"/>
      <c r="B325" s="530"/>
      <c r="C325" s="364" t="s">
        <v>1550</v>
      </c>
      <c r="D325" s="364" t="s">
        <v>1504</v>
      </c>
      <c r="E325" s="364" t="s">
        <v>253</v>
      </c>
      <c r="F325" s="364" t="s">
        <v>1472</v>
      </c>
      <c r="G325" s="364" t="s">
        <v>447</v>
      </c>
      <c r="H325" s="318" t="s">
        <v>1413</v>
      </c>
    </row>
    <row r="326" spans="1:8" s="189" customFormat="1" ht="22.9" customHeight="1" x14ac:dyDescent="0.2">
      <c r="A326" s="529"/>
      <c r="B326" s="530"/>
      <c r="C326" s="364" t="s">
        <v>1551</v>
      </c>
      <c r="D326" s="364" t="s">
        <v>1504</v>
      </c>
      <c r="E326" s="364" t="s">
        <v>253</v>
      </c>
      <c r="F326" s="364" t="s">
        <v>1472</v>
      </c>
      <c r="G326" s="364" t="s">
        <v>447</v>
      </c>
      <c r="H326" s="318" t="s">
        <v>1413</v>
      </c>
    </row>
    <row r="327" spans="1:8" s="189" customFormat="1" ht="22.9" customHeight="1" x14ac:dyDescent="0.2">
      <c r="A327" s="529"/>
      <c r="B327" s="530"/>
      <c r="C327" s="364" t="s">
        <v>1552</v>
      </c>
      <c r="D327" s="364" t="s">
        <v>1504</v>
      </c>
      <c r="E327" s="364" t="s">
        <v>253</v>
      </c>
      <c r="F327" s="364" t="s">
        <v>1472</v>
      </c>
      <c r="G327" s="364" t="s">
        <v>447</v>
      </c>
      <c r="H327" s="318" t="s">
        <v>1413</v>
      </c>
    </row>
    <row r="328" spans="1:8" s="189" customFormat="1" ht="22.9" customHeight="1" x14ac:dyDescent="0.2">
      <c r="A328" s="529"/>
      <c r="B328" s="530"/>
      <c r="C328" s="364" t="s">
        <v>1553</v>
      </c>
      <c r="D328" s="364" t="s">
        <v>1504</v>
      </c>
      <c r="E328" s="364" t="s">
        <v>253</v>
      </c>
      <c r="F328" s="364" t="s">
        <v>1472</v>
      </c>
      <c r="G328" s="364" t="s">
        <v>447</v>
      </c>
      <c r="H328" s="318" t="s">
        <v>1413</v>
      </c>
    </row>
    <row r="329" spans="1:8" s="189" customFormat="1" ht="22.9" customHeight="1" x14ac:dyDescent="0.2">
      <c r="A329" s="529"/>
      <c r="B329" s="530"/>
      <c r="C329" s="364" t="s">
        <v>1554</v>
      </c>
      <c r="D329" s="364" t="s">
        <v>1504</v>
      </c>
      <c r="E329" s="364" t="s">
        <v>253</v>
      </c>
      <c r="F329" s="364" t="s">
        <v>1472</v>
      </c>
      <c r="G329" s="364" t="s">
        <v>447</v>
      </c>
      <c r="H329" s="318" t="s">
        <v>1413</v>
      </c>
    </row>
    <row r="330" spans="1:8" s="189" customFormat="1" ht="22.9" customHeight="1" x14ac:dyDescent="0.2">
      <c r="A330" s="529"/>
      <c r="B330" s="530"/>
      <c r="C330" s="364" t="s">
        <v>1555</v>
      </c>
      <c r="D330" s="364" t="s">
        <v>1511</v>
      </c>
      <c r="E330" s="364" t="s">
        <v>253</v>
      </c>
      <c r="F330" s="364" t="s">
        <v>1472</v>
      </c>
      <c r="G330" s="364" t="s">
        <v>447</v>
      </c>
      <c r="H330" s="318" t="s">
        <v>1413</v>
      </c>
    </row>
    <row r="331" spans="1:8" s="189" customFormat="1" ht="22.9" customHeight="1" x14ac:dyDescent="0.2">
      <c r="A331" s="529"/>
      <c r="B331" s="530"/>
      <c r="C331" s="364" t="s">
        <v>1556</v>
      </c>
      <c r="D331" s="364" t="s">
        <v>1557</v>
      </c>
      <c r="E331" s="364" t="s">
        <v>253</v>
      </c>
      <c r="F331" s="364" t="s">
        <v>1472</v>
      </c>
      <c r="G331" s="364" t="s">
        <v>447</v>
      </c>
      <c r="H331" s="318" t="s">
        <v>1413</v>
      </c>
    </row>
    <row r="332" spans="1:8" s="189" customFormat="1" ht="22.9" customHeight="1" x14ac:dyDescent="0.2">
      <c r="A332" s="529"/>
      <c r="B332" s="530"/>
      <c r="C332" s="364" t="s">
        <v>1558</v>
      </c>
      <c r="D332" s="364" t="s">
        <v>1504</v>
      </c>
      <c r="E332" s="364" t="s">
        <v>253</v>
      </c>
      <c r="F332" s="364" t="s">
        <v>1472</v>
      </c>
      <c r="G332" s="364" t="s">
        <v>447</v>
      </c>
      <c r="H332" s="318" t="s">
        <v>1413</v>
      </c>
    </row>
    <row r="333" spans="1:8" s="189" customFormat="1" ht="22.9" customHeight="1" x14ac:dyDescent="0.2">
      <c r="A333" s="529"/>
      <c r="B333" s="530"/>
      <c r="C333" s="364" t="s">
        <v>1559</v>
      </c>
      <c r="D333" s="364" t="s">
        <v>1560</v>
      </c>
      <c r="E333" s="364" t="s">
        <v>253</v>
      </c>
      <c r="F333" s="364" t="s">
        <v>1472</v>
      </c>
      <c r="G333" s="364" t="s">
        <v>447</v>
      </c>
      <c r="H333" s="318" t="s">
        <v>1413</v>
      </c>
    </row>
    <row r="334" spans="1:8" s="189" customFormat="1" ht="22.9" customHeight="1" x14ac:dyDescent="0.2">
      <c r="A334" s="529"/>
      <c r="B334" s="530"/>
      <c r="C334" s="364" t="s">
        <v>1561</v>
      </c>
      <c r="D334" s="364" t="s">
        <v>1504</v>
      </c>
      <c r="E334" s="364" t="s">
        <v>253</v>
      </c>
      <c r="F334" s="364" t="s">
        <v>1472</v>
      </c>
      <c r="G334" s="364" t="s">
        <v>447</v>
      </c>
      <c r="H334" s="318" t="s">
        <v>1413</v>
      </c>
    </row>
    <row r="335" spans="1:8" s="189" customFormat="1" ht="22.9" customHeight="1" x14ac:dyDescent="0.2">
      <c r="A335" s="529"/>
      <c r="B335" s="530"/>
      <c r="C335" s="364" t="s">
        <v>1562</v>
      </c>
      <c r="D335" s="364" t="s">
        <v>1504</v>
      </c>
      <c r="E335" s="364" t="s">
        <v>253</v>
      </c>
      <c r="F335" s="364" t="s">
        <v>1472</v>
      </c>
      <c r="G335" s="364" t="s">
        <v>447</v>
      </c>
      <c r="H335" s="318" t="s">
        <v>1413</v>
      </c>
    </row>
    <row r="336" spans="1:8" s="189" customFormat="1" ht="22.9" customHeight="1" x14ac:dyDescent="0.2">
      <c r="A336" s="529"/>
      <c r="B336" s="530"/>
      <c r="C336" s="364" t="s">
        <v>1563</v>
      </c>
      <c r="D336" s="364" t="s">
        <v>1504</v>
      </c>
      <c r="E336" s="364" t="s">
        <v>253</v>
      </c>
      <c r="F336" s="364" t="s">
        <v>1472</v>
      </c>
      <c r="G336" s="364" t="s">
        <v>447</v>
      </c>
      <c r="H336" s="318" t="s">
        <v>1413</v>
      </c>
    </row>
    <row r="337" spans="1:8" s="189" customFormat="1" ht="22.9" customHeight="1" x14ac:dyDescent="0.2">
      <c r="A337" s="529"/>
      <c r="B337" s="530"/>
      <c r="C337" s="364" t="s">
        <v>1564</v>
      </c>
      <c r="D337" s="364" t="s">
        <v>1508</v>
      </c>
      <c r="E337" s="364" t="s">
        <v>253</v>
      </c>
      <c r="F337" s="364" t="s">
        <v>1472</v>
      </c>
      <c r="G337" s="364" t="s">
        <v>447</v>
      </c>
      <c r="H337" s="318" t="s">
        <v>1413</v>
      </c>
    </row>
    <row r="338" spans="1:8" s="189" customFormat="1" ht="22.9" customHeight="1" x14ac:dyDescent="0.2">
      <c r="A338" s="529"/>
      <c r="B338" s="530"/>
      <c r="C338" s="364" t="s">
        <v>1565</v>
      </c>
      <c r="D338" s="364" t="s">
        <v>1536</v>
      </c>
      <c r="E338" s="364" t="s">
        <v>253</v>
      </c>
      <c r="F338" s="364" t="s">
        <v>1472</v>
      </c>
      <c r="G338" s="364" t="s">
        <v>447</v>
      </c>
      <c r="H338" s="318" t="s">
        <v>1413</v>
      </c>
    </row>
    <row r="339" spans="1:8" s="189" customFormat="1" ht="22.9" customHeight="1" x14ac:dyDescent="0.2">
      <c r="A339" s="529"/>
      <c r="B339" s="530"/>
      <c r="C339" s="364" t="s">
        <v>1566</v>
      </c>
      <c r="D339" s="364" t="s">
        <v>1567</v>
      </c>
      <c r="E339" s="364" t="s">
        <v>253</v>
      </c>
      <c r="F339" s="364" t="s">
        <v>1472</v>
      </c>
      <c r="G339" s="364" t="s">
        <v>447</v>
      </c>
      <c r="H339" s="318" t="s">
        <v>1413</v>
      </c>
    </row>
    <row r="340" spans="1:8" s="189" customFormat="1" ht="22.9" customHeight="1" x14ac:dyDescent="0.2">
      <c r="A340" s="529"/>
      <c r="B340" s="530"/>
      <c r="C340" s="364" t="s">
        <v>1568</v>
      </c>
      <c r="D340" s="364" t="s">
        <v>1567</v>
      </c>
      <c r="E340" s="364" t="s">
        <v>253</v>
      </c>
      <c r="F340" s="364" t="s">
        <v>1472</v>
      </c>
      <c r="G340" s="364" t="s">
        <v>447</v>
      </c>
      <c r="H340" s="318" t="s">
        <v>1413</v>
      </c>
    </row>
    <row r="341" spans="1:8" s="189" customFormat="1" ht="22.9" customHeight="1" x14ac:dyDescent="0.2">
      <c r="A341" s="529"/>
      <c r="B341" s="530"/>
      <c r="C341" s="364" t="s">
        <v>1569</v>
      </c>
      <c r="D341" s="364" t="s">
        <v>1543</v>
      </c>
      <c r="E341" s="364" t="s">
        <v>253</v>
      </c>
      <c r="F341" s="364" t="s">
        <v>1472</v>
      </c>
      <c r="G341" s="364" t="s">
        <v>447</v>
      </c>
      <c r="H341" s="318" t="s">
        <v>1413</v>
      </c>
    </row>
    <row r="342" spans="1:8" s="189" customFormat="1" ht="22.9" customHeight="1" x14ac:dyDescent="0.2">
      <c r="A342" s="529"/>
      <c r="B342" s="530"/>
      <c r="C342" s="364" t="s">
        <v>1570</v>
      </c>
      <c r="D342" s="364" t="s">
        <v>1557</v>
      </c>
      <c r="E342" s="364" t="s">
        <v>253</v>
      </c>
      <c r="F342" s="364" t="s">
        <v>1472</v>
      </c>
      <c r="G342" s="364" t="s">
        <v>447</v>
      </c>
      <c r="H342" s="318" t="s">
        <v>1413</v>
      </c>
    </row>
    <row r="343" spans="1:8" s="189" customFormat="1" ht="22.9" customHeight="1" x14ac:dyDescent="0.2">
      <c r="A343" s="529"/>
      <c r="B343" s="530"/>
      <c r="C343" s="364" t="s">
        <v>6678</v>
      </c>
      <c r="D343" s="364" t="s">
        <v>1504</v>
      </c>
      <c r="E343" s="364" t="s">
        <v>253</v>
      </c>
      <c r="F343" s="364" t="s">
        <v>1472</v>
      </c>
      <c r="G343" s="364" t="s">
        <v>447</v>
      </c>
      <c r="H343" s="318" t="s">
        <v>1413</v>
      </c>
    </row>
    <row r="344" spans="1:8" s="189" customFormat="1" ht="22.9" customHeight="1" x14ac:dyDescent="0.2">
      <c r="A344" s="529"/>
      <c r="B344" s="530"/>
      <c r="C344" s="364" t="s">
        <v>1571</v>
      </c>
      <c r="D344" s="364" t="s">
        <v>1504</v>
      </c>
      <c r="E344" s="364" t="s">
        <v>253</v>
      </c>
      <c r="F344" s="364" t="s">
        <v>1472</v>
      </c>
      <c r="G344" s="364" t="s">
        <v>447</v>
      </c>
      <c r="H344" s="318" t="s">
        <v>1413</v>
      </c>
    </row>
    <row r="345" spans="1:8" s="189" customFormat="1" ht="22.9" customHeight="1" x14ac:dyDescent="0.2">
      <c r="A345" s="529"/>
      <c r="B345" s="530"/>
      <c r="C345" s="364" t="s">
        <v>1572</v>
      </c>
      <c r="D345" s="364" t="s">
        <v>1526</v>
      </c>
      <c r="E345" s="364" t="s">
        <v>253</v>
      </c>
      <c r="F345" s="364" t="s">
        <v>1472</v>
      </c>
      <c r="G345" s="364" t="s">
        <v>447</v>
      </c>
      <c r="H345" s="318" t="s">
        <v>1413</v>
      </c>
    </row>
    <row r="346" spans="1:8" s="189" customFormat="1" ht="22.9" customHeight="1" x14ac:dyDescent="0.2">
      <c r="A346" s="529"/>
      <c r="B346" s="530"/>
      <c r="C346" s="364" t="s">
        <v>1573</v>
      </c>
      <c r="D346" s="364" t="s">
        <v>1574</v>
      </c>
      <c r="E346" s="364" t="s">
        <v>253</v>
      </c>
      <c r="F346" s="364" t="s">
        <v>1472</v>
      </c>
      <c r="G346" s="364" t="s">
        <v>447</v>
      </c>
      <c r="H346" s="318" t="s">
        <v>1413</v>
      </c>
    </row>
    <row r="347" spans="1:8" s="189" customFormat="1" ht="22.9" customHeight="1" x14ac:dyDescent="0.2">
      <c r="A347" s="529"/>
      <c r="B347" s="530"/>
      <c r="C347" s="364" t="s">
        <v>1575</v>
      </c>
      <c r="D347" s="364" t="s">
        <v>1504</v>
      </c>
      <c r="E347" s="364" t="s">
        <v>253</v>
      </c>
      <c r="F347" s="364" t="s">
        <v>1472</v>
      </c>
      <c r="G347" s="364" t="s">
        <v>447</v>
      </c>
      <c r="H347" s="318" t="s">
        <v>1413</v>
      </c>
    </row>
    <row r="348" spans="1:8" s="189" customFormat="1" ht="22.9" customHeight="1" x14ac:dyDescent="0.2">
      <c r="A348" s="529"/>
      <c r="B348" s="530"/>
      <c r="C348" s="364" t="s">
        <v>1576</v>
      </c>
      <c r="D348" s="364" t="s">
        <v>1504</v>
      </c>
      <c r="E348" s="364" t="s">
        <v>253</v>
      </c>
      <c r="F348" s="364" t="s">
        <v>1472</v>
      </c>
      <c r="G348" s="364" t="s">
        <v>447</v>
      </c>
      <c r="H348" s="318" t="s">
        <v>1413</v>
      </c>
    </row>
    <row r="349" spans="1:8" s="189" customFormat="1" ht="22.9" customHeight="1" x14ac:dyDescent="0.2">
      <c r="A349" s="529"/>
      <c r="B349" s="530"/>
      <c r="C349" s="364" t="s">
        <v>6679</v>
      </c>
      <c r="D349" s="364" t="s">
        <v>16387</v>
      </c>
      <c r="E349" s="364" t="s">
        <v>253</v>
      </c>
      <c r="F349" s="364" t="s">
        <v>1253</v>
      </c>
      <c r="G349" s="364" t="s">
        <v>447</v>
      </c>
      <c r="H349" s="318" t="s">
        <v>1413</v>
      </c>
    </row>
    <row r="350" spans="1:8" s="189" customFormat="1" ht="22.9" customHeight="1" x14ac:dyDescent="0.2">
      <c r="A350" s="529"/>
      <c r="B350" s="530"/>
      <c r="C350" s="364" t="s">
        <v>6680</v>
      </c>
      <c r="D350" s="364" t="s">
        <v>16387</v>
      </c>
      <c r="E350" s="364" t="s">
        <v>253</v>
      </c>
      <c r="F350" s="364" t="s">
        <v>1253</v>
      </c>
      <c r="G350" s="364" t="s">
        <v>447</v>
      </c>
      <c r="H350" s="318" t="s">
        <v>1413</v>
      </c>
    </row>
    <row r="351" spans="1:8" s="189" customFormat="1" ht="22.9" customHeight="1" x14ac:dyDescent="0.2">
      <c r="A351" s="529"/>
      <c r="B351" s="530"/>
      <c r="C351" s="364" t="s">
        <v>6681</v>
      </c>
      <c r="D351" s="364" t="s">
        <v>16388</v>
      </c>
      <c r="E351" s="364" t="s">
        <v>253</v>
      </c>
      <c r="F351" s="364" t="s">
        <v>1253</v>
      </c>
      <c r="G351" s="364" t="s">
        <v>447</v>
      </c>
      <c r="H351" s="318" t="s">
        <v>1413</v>
      </c>
    </row>
    <row r="352" spans="1:8" s="189" customFormat="1" ht="22.9" customHeight="1" x14ac:dyDescent="0.2">
      <c r="A352" s="529"/>
      <c r="B352" s="530"/>
      <c r="C352" s="364" t="s">
        <v>6682</v>
      </c>
      <c r="D352" s="364" t="s">
        <v>16389</v>
      </c>
      <c r="E352" s="364" t="s">
        <v>253</v>
      </c>
      <c r="F352" s="364" t="s">
        <v>1253</v>
      </c>
      <c r="G352" s="364" t="s">
        <v>447</v>
      </c>
      <c r="H352" s="318" t="s">
        <v>1413</v>
      </c>
    </row>
    <row r="353" spans="1:8" s="189" customFormat="1" ht="22.9" customHeight="1" x14ac:dyDescent="0.2">
      <c r="A353" s="529"/>
      <c r="B353" s="530"/>
      <c r="C353" s="364" t="s">
        <v>6683</v>
      </c>
      <c r="D353" s="364" t="s">
        <v>1533</v>
      </c>
      <c r="E353" s="364" t="s">
        <v>253</v>
      </c>
      <c r="F353" s="364" t="s">
        <v>1253</v>
      </c>
      <c r="G353" s="364" t="s">
        <v>447</v>
      </c>
      <c r="H353" s="318" t="s">
        <v>1413</v>
      </c>
    </row>
    <row r="354" spans="1:8" s="189" customFormat="1" ht="22.9" customHeight="1" x14ac:dyDescent="0.2">
      <c r="A354" s="529"/>
      <c r="B354" s="530"/>
      <c r="C354" s="364" t="s">
        <v>6684</v>
      </c>
      <c r="D354" s="364" t="s">
        <v>16390</v>
      </c>
      <c r="E354" s="364" t="s">
        <v>253</v>
      </c>
      <c r="F354" s="364" t="s">
        <v>1253</v>
      </c>
      <c r="G354" s="364" t="s">
        <v>447</v>
      </c>
      <c r="H354" s="318" t="s">
        <v>1413</v>
      </c>
    </row>
    <row r="355" spans="1:8" s="189" customFormat="1" ht="22.9" customHeight="1" x14ac:dyDescent="0.2">
      <c r="A355" s="529"/>
      <c r="B355" s="530"/>
      <c r="C355" s="364" t="s">
        <v>6685</v>
      </c>
      <c r="D355" s="364" t="s">
        <v>1543</v>
      </c>
      <c r="E355" s="364" t="s">
        <v>253</v>
      </c>
      <c r="F355" s="364" t="s">
        <v>1253</v>
      </c>
      <c r="G355" s="364" t="s">
        <v>447</v>
      </c>
      <c r="H355" s="318" t="s">
        <v>1413</v>
      </c>
    </row>
    <row r="356" spans="1:8" s="189" customFormat="1" ht="22.9" customHeight="1" x14ac:dyDescent="0.2">
      <c r="A356" s="529"/>
      <c r="B356" s="530"/>
      <c r="C356" s="364" t="s">
        <v>6686</v>
      </c>
      <c r="D356" s="364" t="s">
        <v>1533</v>
      </c>
      <c r="E356" s="364" t="s">
        <v>253</v>
      </c>
      <c r="F356" s="364" t="s">
        <v>1253</v>
      </c>
      <c r="G356" s="364" t="s">
        <v>447</v>
      </c>
      <c r="H356" s="318" t="s">
        <v>1413</v>
      </c>
    </row>
    <row r="357" spans="1:8" s="189" customFormat="1" ht="22.9" customHeight="1" x14ac:dyDescent="0.2">
      <c r="A357" s="529"/>
      <c r="B357" s="530"/>
      <c r="C357" s="364" t="s">
        <v>6687</v>
      </c>
      <c r="D357" s="364" t="s">
        <v>16391</v>
      </c>
      <c r="E357" s="364" t="s">
        <v>253</v>
      </c>
      <c r="F357" s="364" t="s">
        <v>1253</v>
      </c>
      <c r="G357" s="364" t="s">
        <v>447</v>
      </c>
      <c r="H357" s="318" t="s">
        <v>1413</v>
      </c>
    </row>
    <row r="358" spans="1:8" s="189" customFormat="1" ht="22.9" customHeight="1" x14ac:dyDescent="0.2">
      <c r="A358" s="529"/>
      <c r="B358" s="530"/>
      <c r="C358" s="364" t="s">
        <v>6688</v>
      </c>
      <c r="D358" s="364" t="s">
        <v>16390</v>
      </c>
      <c r="E358" s="364" t="s">
        <v>253</v>
      </c>
      <c r="F358" s="364" t="s">
        <v>1253</v>
      </c>
      <c r="G358" s="364" t="s">
        <v>447</v>
      </c>
      <c r="H358" s="318" t="s">
        <v>1413</v>
      </c>
    </row>
    <row r="359" spans="1:8" s="189" customFormat="1" ht="22.9" customHeight="1" x14ac:dyDescent="0.2">
      <c r="A359" s="529" t="s">
        <v>525</v>
      </c>
      <c r="B359" s="530" t="s">
        <v>526</v>
      </c>
      <c r="C359" s="364" t="s">
        <v>16066</v>
      </c>
      <c r="D359" s="364" t="s">
        <v>1680</v>
      </c>
      <c r="E359" s="364" t="s">
        <v>253</v>
      </c>
      <c r="F359" s="364" t="s">
        <v>1223</v>
      </c>
      <c r="G359" s="364" t="s">
        <v>447</v>
      </c>
      <c r="H359" s="318" t="s">
        <v>1152</v>
      </c>
    </row>
    <row r="360" spans="1:8" s="189" customFormat="1" ht="22.9" customHeight="1" x14ac:dyDescent="0.2">
      <c r="A360" s="529"/>
      <c r="B360" s="530"/>
      <c r="C360" s="364" t="s">
        <v>16067</v>
      </c>
      <c r="D360" s="364" t="s">
        <v>16392</v>
      </c>
      <c r="E360" s="364" t="s">
        <v>253</v>
      </c>
      <c r="F360" s="364" t="s">
        <v>1223</v>
      </c>
      <c r="G360" s="364" t="s">
        <v>447</v>
      </c>
      <c r="H360" s="318" t="s">
        <v>1152</v>
      </c>
    </row>
    <row r="361" spans="1:8" s="189" customFormat="1" ht="22.9" customHeight="1" x14ac:dyDescent="0.2">
      <c r="A361" s="529"/>
      <c r="B361" s="530"/>
      <c r="C361" s="364" t="s">
        <v>16068</v>
      </c>
      <c r="D361" s="364" t="s">
        <v>1681</v>
      </c>
      <c r="E361" s="364" t="s">
        <v>253</v>
      </c>
      <c r="F361" s="364" t="s">
        <v>1223</v>
      </c>
      <c r="G361" s="364" t="s">
        <v>447</v>
      </c>
      <c r="H361" s="318" t="s">
        <v>1152</v>
      </c>
    </row>
    <row r="362" spans="1:8" s="189" customFormat="1" ht="22.9" customHeight="1" x14ac:dyDescent="0.2">
      <c r="A362" s="529"/>
      <c r="B362" s="530"/>
      <c r="C362" s="364" t="s">
        <v>16069</v>
      </c>
      <c r="D362" s="364" t="s">
        <v>1682</v>
      </c>
      <c r="E362" s="364" t="s">
        <v>253</v>
      </c>
      <c r="F362" s="364" t="s">
        <v>1223</v>
      </c>
      <c r="G362" s="364" t="s">
        <v>447</v>
      </c>
      <c r="H362" s="318" t="s">
        <v>1152</v>
      </c>
    </row>
    <row r="363" spans="1:8" s="189" customFormat="1" ht="22.9" customHeight="1" x14ac:dyDescent="0.2">
      <c r="A363" s="529"/>
      <c r="B363" s="530"/>
      <c r="C363" s="364" t="s">
        <v>1577</v>
      </c>
      <c r="D363" s="364" t="s">
        <v>1578</v>
      </c>
      <c r="E363" s="364" t="s">
        <v>253</v>
      </c>
      <c r="F363" s="364" t="s">
        <v>1472</v>
      </c>
      <c r="G363" s="364" t="s">
        <v>447</v>
      </c>
      <c r="H363" s="318" t="s">
        <v>1152</v>
      </c>
    </row>
    <row r="364" spans="1:8" s="189" customFormat="1" ht="22.9" customHeight="1" x14ac:dyDescent="0.2">
      <c r="A364" s="529"/>
      <c r="B364" s="530"/>
      <c r="C364" s="364" t="s">
        <v>1579</v>
      </c>
      <c r="D364" s="364" t="s">
        <v>1580</v>
      </c>
      <c r="E364" s="364" t="s">
        <v>253</v>
      </c>
      <c r="F364" s="364" t="s">
        <v>1472</v>
      </c>
      <c r="G364" s="364" t="s">
        <v>447</v>
      </c>
      <c r="H364" s="318" t="s">
        <v>1152</v>
      </c>
    </row>
    <row r="365" spans="1:8" s="189" customFormat="1" ht="22.9" customHeight="1" x14ac:dyDescent="0.2">
      <c r="A365" s="529"/>
      <c r="B365" s="530"/>
      <c r="C365" s="364" t="s">
        <v>1581</v>
      </c>
      <c r="D365" s="364" t="s">
        <v>1582</v>
      </c>
      <c r="E365" s="364" t="s">
        <v>253</v>
      </c>
      <c r="F365" s="364" t="s">
        <v>1472</v>
      </c>
      <c r="G365" s="364" t="s">
        <v>447</v>
      </c>
      <c r="H365" s="318" t="s">
        <v>1152</v>
      </c>
    </row>
    <row r="366" spans="1:8" s="189" customFormat="1" ht="22.9" customHeight="1" x14ac:dyDescent="0.2">
      <c r="A366" s="529"/>
      <c r="B366" s="530"/>
      <c r="C366" s="364" t="s">
        <v>1583</v>
      </c>
      <c r="D366" s="364" t="s">
        <v>1584</v>
      </c>
      <c r="E366" s="364" t="s">
        <v>253</v>
      </c>
      <c r="F366" s="364" t="s">
        <v>1472</v>
      </c>
      <c r="G366" s="364" t="s">
        <v>447</v>
      </c>
      <c r="H366" s="318" t="s">
        <v>1152</v>
      </c>
    </row>
    <row r="367" spans="1:8" s="189" customFormat="1" ht="22.9" customHeight="1" x14ac:dyDescent="0.2">
      <c r="A367" s="529"/>
      <c r="B367" s="530"/>
      <c r="C367" s="364" t="s">
        <v>1585</v>
      </c>
      <c r="D367" s="364" t="s">
        <v>1586</v>
      </c>
      <c r="E367" s="364" t="s">
        <v>253</v>
      </c>
      <c r="F367" s="364" t="s">
        <v>1472</v>
      </c>
      <c r="G367" s="364" t="s">
        <v>447</v>
      </c>
      <c r="H367" s="318" t="s">
        <v>1152</v>
      </c>
    </row>
    <row r="368" spans="1:8" s="189" customFormat="1" ht="22.9" customHeight="1" x14ac:dyDescent="0.2">
      <c r="A368" s="529"/>
      <c r="B368" s="530"/>
      <c r="C368" s="364" t="s">
        <v>1587</v>
      </c>
      <c r="D368" s="364" t="s">
        <v>1588</v>
      </c>
      <c r="E368" s="364" t="s">
        <v>253</v>
      </c>
      <c r="F368" s="364" t="s">
        <v>1472</v>
      </c>
      <c r="G368" s="364" t="s">
        <v>447</v>
      </c>
      <c r="H368" s="318" t="s">
        <v>1152</v>
      </c>
    </row>
    <row r="369" spans="1:8" s="189" customFormat="1" ht="22.9" customHeight="1" x14ac:dyDescent="0.2">
      <c r="A369" s="529"/>
      <c r="B369" s="530"/>
      <c r="C369" s="364" t="s">
        <v>1589</v>
      </c>
      <c r="D369" s="364" t="s">
        <v>1590</v>
      </c>
      <c r="E369" s="364" t="s">
        <v>253</v>
      </c>
      <c r="F369" s="364" t="s">
        <v>1472</v>
      </c>
      <c r="G369" s="364" t="s">
        <v>447</v>
      </c>
      <c r="H369" s="318" t="s">
        <v>1152</v>
      </c>
    </row>
    <row r="370" spans="1:8" s="189" customFormat="1" ht="22.9" customHeight="1" x14ac:dyDescent="0.2">
      <c r="A370" s="529"/>
      <c r="B370" s="530"/>
      <c r="C370" s="364" t="s">
        <v>1591</v>
      </c>
      <c r="D370" s="364" t="s">
        <v>1592</v>
      </c>
      <c r="E370" s="364" t="s">
        <v>253</v>
      </c>
      <c r="F370" s="364" t="s">
        <v>1472</v>
      </c>
      <c r="G370" s="364" t="s">
        <v>447</v>
      </c>
      <c r="H370" s="318" t="s">
        <v>1152</v>
      </c>
    </row>
    <row r="371" spans="1:8" s="189" customFormat="1" ht="22.9" customHeight="1" x14ac:dyDescent="0.2">
      <c r="A371" s="529"/>
      <c r="B371" s="530"/>
      <c r="C371" s="364" t="s">
        <v>1593</v>
      </c>
      <c r="D371" s="364" t="s">
        <v>1594</v>
      </c>
      <c r="E371" s="364" t="s">
        <v>253</v>
      </c>
      <c r="F371" s="364" t="s">
        <v>1472</v>
      </c>
      <c r="G371" s="364" t="s">
        <v>447</v>
      </c>
      <c r="H371" s="318" t="s">
        <v>1152</v>
      </c>
    </row>
    <row r="372" spans="1:8" s="189" customFormat="1" ht="22.9" customHeight="1" x14ac:dyDescent="0.2">
      <c r="A372" s="529"/>
      <c r="B372" s="530"/>
      <c r="C372" s="364" t="s">
        <v>1595</v>
      </c>
      <c r="D372" s="364" t="s">
        <v>1596</v>
      </c>
      <c r="E372" s="364" t="s">
        <v>253</v>
      </c>
      <c r="F372" s="364" t="s">
        <v>1472</v>
      </c>
      <c r="G372" s="364" t="s">
        <v>447</v>
      </c>
      <c r="H372" s="318" t="s">
        <v>1152</v>
      </c>
    </row>
    <row r="373" spans="1:8" s="189" customFormat="1" ht="22.9" customHeight="1" x14ac:dyDescent="0.2">
      <c r="A373" s="529"/>
      <c r="B373" s="530"/>
      <c r="C373" s="364" t="s">
        <v>1597</v>
      </c>
      <c r="D373" s="364" t="s">
        <v>1598</v>
      </c>
      <c r="E373" s="364" t="s">
        <v>253</v>
      </c>
      <c r="F373" s="364" t="s">
        <v>1472</v>
      </c>
      <c r="G373" s="364" t="s">
        <v>447</v>
      </c>
      <c r="H373" s="318" t="s">
        <v>1152</v>
      </c>
    </row>
    <row r="374" spans="1:8" s="189" customFormat="1" ht="22.9" customHeight="1" x14ac:dyDescent="0.2">
      <c r="A374" s="529"/>
      <c r="B374" s="530"/>
      <c r="C374" s="364" t="s">
        <v>1599</v>
      </c>
      <c r="D374" s="364" t="s">
        <v>1600</v>
      </c>
      <c r="E374" s="364" t="s">
        <v>253</v>
      </c>
      <c r="F374" s="364" t="s">
        <v>1472</v>
      </c>
      <c r="G374" s="364" t="s">
        <v>447</v>
      </c>
      <c r="H374" s="318" t="s">
        <v>1152</v>
      </c>
    </row>
    <row r="375" spans="1:8" s="189" customFormat="1" ht="22.9" customHeight="1" x14ac:dyDescent="0.2">
      <c r="A375" s="529"/>
      <c r="B375" s="530"/>
      <c r="C375" s="364" t="s">
        <v>1601</v>
      </c>
      <c r="D375" s="364" t="s">
        <v>1602</v>
      </c>
      <c r="E375" s="364" t="s">
        <v>253</v>
      </c>
      <c r="F375" s="364" t="s">
        <v>1472</v>
      </c>
      <c r="G375" s="364" t="s">
        <v>447</v>
      </c>
      <c r="H375" s="318" t="s">
        <v>1152</v>
      </c>
    </row>
    <row r="376" spans="1:8" s="189" customFormat="1" ht="22.9" customHeight="1" x14ac:dyDescent="0.2">
      <c r="A376" s="529"/>
      <c r="B376" s="530"/>
      <c r="C376" s="364" t="s">
        <v>1603</v>
      </c>
      <c r="D376" s="364" t="s">
        <v>1604</v>
      </c>
      <c r="E376" s="364" t="s">
        <v>253</v>
      </c>
      <c r="F376" s="364" t="s">
        <v>1472</v>
      </c>
      <c r="G376" s="364" t="s">
        <v>447</v>
      </c>
      <c r="H376" s="318" t="s">
        <v>1152</v>
      </c>
    </row>
    <row r="377" spans="1:8" s="189" customFormat="1" ht="22.9" customHeight="1" x14ac:dyDescent="0.2">
      <c r="A377" s="529"/>
      <c r="B377" s="530"/>
      <c r="C377" s="364" t="s">
        <v>1605</v>
      </c>
      <c r="D377" s="364" t="s">
        <v>1606</v>
      </c>
      <c r="E377" s="364" t="s">
        <v>253</v>
      </c>
      <c r="F377" s="364" t="s">
        <v>1472</v>
      </c>
      <c r="G377" s="364" t="s">
        <v>447</v>
      </c>
      <c r="H377" s="318" t="s">
        <v>1152</v>
      </c>
    </row>
    <row r="378" spans="1:8" s="189" customFormat="1" ht="22.9" customHeight="1" x14ac:dyDescent="0.2">
      <c r="A378" s="529"/>
      <c r="B378" s="530"/>
      <c r="C378" s="364" t="s">
        <v>1607</v>
      </c>
      <c r="D378" s="364" t="s">
        <v>1608</v>
      </c>
      <c r="E378" s="364" t="s">
        <v>253</v>
      </c>
      <c r="F378" s="364" t="s">
        <v>1472</v>
      </c>
      <c r="G378" s="364" t="s">
        <v>447</v>
      </c>
      <c r="H378" s="318" t="s">
        <v>1152</v>
      </c>
    </row>
    <row r="379" spans="1:8" s="189" customFormat="1" ht="22.9" customHeight="1" x14ac:dyDescent="0.2">
      <c r="A379" s="529"/>
      <c r="B379" s="530"/>
      <c r="C379" s="364" t="s">
        <v>1609</v>
      </c>
      <c r="D379" s="364" t="s">
        <v>1610</v>
      </c>
      <c r="E379" s="364" t="s">
        <v>253</v>
      </c>
      <c r="F379" s="364" t="s">
        <v>1472</v>
      </c>
      <c r="G379" s="364" t="s">
        <v>447</v>
      </c>
      <c r="H379" s="318" t="s">
        <v>1152</v>
      </c>
    </row>
    <row r="380" spans="1:8" s="189" customFormat="1" ht="22.9" customHeight="1" x14ac:dyDescent="0.2">
      <c r="A380" s="529"/>
      <c r="B380" s="530"/>
      <c r="C380" s="364" t="s">
        <v>1611</v>
      </c>
      <c r="D380" s="364" t="s">
        <v>1612</v>
      </c>
      <c r="E380" s="364" t="s">
        <v>253</v>
      </c>
      <c r="F380" s="364" t="s">
        <v>1472</v>
      </c>
      <c r="G380" s="364" t="s">
        <v>447</v>
      </c>
      <c r="H380" s="318" t="s">
        <v>1152</v>
      </c>
    </row>
    <row r="381" spans="1:8" s="189" customFormat="1" ht="22.9" customHeight="1" x14ac:dyDescent="0.2">
      <c r="A381" s="529"/>
      <c r="B381" s="530"/>
      <c r="C381" s="364" t="s">
        <v>1613</v>
      </c>
      <c r="D381" s="364" t="s">
        <v>16393</v>
      </c>
      <c r="E381" s="364" t="s">
        <v>253</v>
      </c>
      <c r="F381" s="364" t="s">
        <v>1472</v>
      </c>
      <c r="G381" s="364" t="s">
        <v>447</v>
      </c>
      <c r="H381" s="318" t="s">
        <v>1152</v>
      </c>
    </row>
    <row r="382" spans="1:8" s="189" customFormat="1" ht="22.9" customHeight="1" x14ac:dyDescent="0.2">
      <c r="A382" s="529"/>
      <c r="B382" s="530"/>
      <c r="C382" s="364" t="s">
        <v>1614</v>
      </c>
      <c r="D382" s="364" t="s">
        <v>1615</v>
      </c>
      <c r="E382" s="364" t="s">
        <v>253</v>
      </c>
      <c r="F382" s="364" t="s">
        <v>1472</v>
      </c>
      <c r="G382" s="364" t="s">
        <v>447</v>
      </c>
      <c r="H382" s="318" t="s">
        <v>1152</v>
      </c>
    </row>
    <row r="383" spans="1:8" s="189" customFormat="1" ht="22.9" customHeight="1" x14ac:dyDescent="0.2">
      <c r="A383" s="529"/>
      <c r="B383" s="530"/>
      <c r="C383" s="364" t="s">
        <v>1616</v>
      </c>
      <c r="D383" s="364" t="s">
        <v>1602</v>
      </c>
      <c r="E383" s="364" t="s">
        <v>253</v>
      </c>
      <c r="F383" s="364" t="s">
        <v>1472</v>
      </c>
      <c r="G383" s="364" t="s">
        <v>447</v>
      </c>
      <c r="H383" s="318" t="s">
        <v>1152</v>
      </c>
    </row>
    <row r="384" spans="1:8" s="189" customFormat="1" ht="22.9" customHeight="1" x14ac:dyDescent="0.2">
      <c r="A384" s="529"/>
      <c r="B384" s="530"/>
      <c r="C384" s="364" t="s">
        <v>1617</v>
      </c>
      <c r="D384" s="364" t="s">
        <v>1618</v>
      </c>
      <c r="E384" s="364" t="s">
        <v>253</v>
      </c>
      <c r="F384" s="364" t="s">
        <v>1472</v>
      </c>
      <c r="G384" s="364" t="s">
        <v>447</v>
      </c>
      <c r="H384" s="318" t="s">
        <v>1152</v>
      </c>
    </row>
    <row r="385" spans="1:8" s="189" customFormat="1" ht="22.9" customHeight="1" x14ac:dyDescent="0.2">
      <c r="A385" s="529"/>
      <c r="B385" s="530"/>
      <c r="C385" s="364" t="s">
        <v>1619</v>
      </c>
      <c r="D385" s="364" t="s">
        <v>1620</v>
      </c>
      <c r="E385" s="364" t="s">
        <v>253</v>
      </c>
      <c r="F385" s="364" t="s">
        <v>1472</v>
      </c>
      <c r="G385" s="364" t="s">
        <v>447</v>
      </c>
      <c r="H385" s="318" t="s">
        <v>1152</v>
      </c>
    </row>
    <row r="386" spans="1:8" s="189" customFormat="1" ht="22.9" customHeight="1" x14ac:dyDescent="0.2">
      <c r="A386" s="529"/>
      <c r="B386" s="530"/>
      <c r="C386" s="364" t="s">
        <v>1621</v>
      </c>
      <c r="D386" s="364" t="s">
        <v>1622</v>
      </c>
      <c r="E386" s="364" t="s">
        <v>253</v>
      </c>
      <c r="F386" s="364" t="s">
        <v>1472</v>
      </c>
      <c r="G386" s="364" t="s">
        <v>447</v>
      </c>
      <c r="H386" s="318" t="s">
        <v>1152</v>
      </c>
    </row>
    <row r="387" spans="1:8" s="189" customFormat="1" ht="22.9" customHeight="1" x14ac:dyDescent="0.2">
      <c r="A387" s="529"/>
      <c r="B387" s="530"/>
      <c r="C387" s="364" t="s">
        <v>1623</v>
      </c>
      <c r="D387" s="364" t="s">
        <v>1624</v>
      </c>
      <c r="E387" s="364" t="s">
        <v>253</v>
      </c>
      <c r="F387" s="364" t="s">
        <v>1472</v>
      </c>
      <c r="G387" s="364" t="s">
        <v>447</v>
      </c>
      <c r="H387" s="318" t="s">
        <v>1152</v>
      </c>
    </row>
    <row r="388" spans="1:8" s="189" customFormat="1" ht="22.9" customHeight="1" x14ac:dyDescent="0.2">
      <c r="A388" s="529"/>
      <c r="B388" s="530"/>
      <c r="C388" s="364" t="s">
        <v>1625</v>
      </c>
      <c r="D388" s="364" t="s">
        <v>1626</v>
      </c>
      <c r="E388" s="364" t="s">
        <v>253</v>
      </c>
      <c r="F388" s="364" t="s">
        <v>1472</v>
      </c>
      <c r="G388" s="364" t="s">
        <v>447</v>
      </c>
      <c r="H388" s="318" t="s">
        <v>1152</v>
      </c>
    </row>
    <row r="389" spans="1:8" s="189" customFormat="1" ht="22.9" customHeight="1" x14ac:dyDescent="0.2">
      <c r="A389" s="529"/>
      <c r="B389" s="530"/>
      <c r="C389" s="364" t="s">
        <v>1627</v>
      </c>
      <c r="D389" s="364" t="s">
        <v>1628</v>
      </c>
      <c r="E389" s="364" t="s">
        <v>253</v>
      </c>
      <c r="F389" s="364" t="s">
        <v>1472</v>
      </c>
      <c r="G389" s="364" t="s">
        <v>447</v>
      </c>
      <c r="H389" s="318" t="s">
        <v>1152</v>
      </c>
    </row>
    <row r="390" spans="1:8" s="189" customFormat="1" ht="22.9" customHeight="1" x14ac:dyDescent="0.2">
      <c r="A390" s="529"/>
      <c r="B390" s="530"/>
      <c r="C390" s="364" t="s">
        <v>1629</v>
      </c>
      <c r="D390" s="364" t="s">
        <v>1630</v>
      </c>
      <c r="E390" s="364" t="s">
        <v>253</v>
      </c>
      <c r="F390" s="364" t="s">
        <v>1472</v>
      </c>
      <c r="G390" s="364" t="s">
        <v>447</v>
      </c>
      <c r="H390" s="318" t="s">
        <v>1152</v>
      </c>
    </row>
    <row r="391" spans="1:8" s="189" customFormat="1" ht="22.9" customHeight="1" x14ac:dyDescent="0.2">
      <c r="A391" s="529"/>
      <c r="B391" s="530"/>
      <c r="C391" s="364" t="s">
        <v>1631</v>
      </c>
      <c r="D391" s="364" t="s">
        <v>1632</v>
      </c>
      <c r="E391" s="364" t="s">
        <v>253</v>
      </c>
      <c r="F391" s="364" t="s">
        <v>1472</v>
      </c>
      <c r="G391" s="364" t="s">
        <v>447</v>
      </c>
      <c r="H391" s="318" t="s">
        <v>1152</v>
      </c>
    </row>
    <row r="392" spans="1:8" s="189" customFormat="1" ht="22.9" customHeight="1" x14ac:dyDescent="0.2">
      <c r="A392" s="529"/>
      <c r="B392" s="530"/>
      <c r="C392" s="364" t="s">
        <v>1633</v>
      </c>
      <c r="D392" s="364" t="s">
        <v>1634</v>
      </c>
      <c r="E392" s="364" t="s">
        <v>253</v>
      </c>
      <c r="F392" s="364" t="s">
        <v>1472</v>
      </c>
      <c r="G392" s="364" t="s">
        <v>447</v>
      </c>
      <c r="H392" s="318" t="s">
        <v>1152</v>
      </c>
    </row>
    <row r="393" spans="1:8" s="189" customFormat="1" ht="22.9" customHeight="1" x14ac:dyDescent="0.2">
      <c r="A393" s="529"/>
      <c r="B393" s="530"/>
      <c r="C393" s="364" t="s">
        <v>1635</v>
      </c>
      <c r="D393" s="364" t="s">
        <v>1636</v>
      </c>
      <c r="E393" s="364" t="s">
        <v>253</v>
      </c>
      <c r="F393" s="364" t="s">
        <v>1472</v>
      </c>
      <c r="G393" s="364" t="s">
        <v>447</v>
      </c>
      <c r="H393" s="318" t="s">
        <v>1152</v>
      </c>
    </row>
    <row r="394" spans="1:8" s="189" customFormat="1" ht="22.9" customHeight="1" x14ac:dyDescent="0.2">
      <c r="A394" s="529"/>
      <c r="B394" s="530"/>
      <c r="C394" s="364" t="s">
        <v>1637</v>
      </c>
      <c r="D394" s="364" t="s">
        <v>1638</v>
      </c>
      <c r="E394" s="364" t="s">
        <v>253</v>
      </c>
      <c r="F394" s="364" t="s">
        <v>1472</v>
      </c>
      <c r="G394" s="364" t="s">
        <v>447</v>
      </c>
      <c r="H394" s="318" t="s">
        <v>1152</v>
      </c>
    </row>
    <row r="395" spans="1:8" s="189" customFormat="1" ht="22.9" customHeight="1" x14ac:dyDescent="0.2">
      <c r="A395" s="529"/>
      <c r="B395" s="530"/>
      <c r="C395" s="364" t="s">
        <v>1639</v>
      </c>
      <c r="D395" s="364" t="s">
        <v>1640</v>
      </c>
      <c r="E395" s="364" t="s">
        <v>253</v>
      </c>
      <c r="F395" s="364" t="s">
        <v>1472</v>
      </c>
      <c r="G395" s="364" t="s">
        <v>447</v>
      </c>
      <c r="H395" s="318" t="s">
        <v>1152</v>
      </c>
    </row>
    <row r="396" spans="1:8" s="189" customFormat="1" ht="22.9" customHeight="1" x14ac:dyDescent="0.2">
      <c r="A396" s="529"/>
      <c r="B396" s="530"/>
      <c r="C396" s="364" t="s">
        <v>1641</v>
      </c>
      <c r="D396" s="364" t="s">
        <v>1642</v>
      </c>
      <c r="E396" s="364" t="s">
        <v>253</v>
      </c>
      <c r="F396" s="364" t="s">
        <v>1472</v>
      </c>
      <c r="G396" s="364" t="s">
        <v>447</v>
      </c>
      <c r="H396" s="318" t="s">
        <v>1152</v>
      </c>
    </row>
    <row r="397" spans="1:8" s="189" customFormat="1" ht="22.9" customHeight="1" x14ac:dyDescent="0.2">
      <c r="A397" s="529"/>
      <c r="B397" s="530"/>
      <c r="C397" s="364" t="s">
        <v>1643</v>
      </c>
      <c r="D397" s="364" t="s">
        <v>1644</v>
      </c>
      <c r="E397" s="364" t="s">
        <v>253</v>
      </c>
      <c r="F397" s="364" t="s">
        <v>1472</v>
      </c>
      <c r="G397" s="364" t="s">
        <v>447</v>
      </c>
      <c r="H397" s="318" t="s">
        <v>1152</v>
      </c>
    </row>
    <row r="398" spans="1:8" s="189" customFormat="1" ht="22.9" customHeight="1" x14ac:dyDescent="0.2">
      <c r="A398" s="529"/>
      <c r="B398" s="530"/>
      <c r="C398" s="364" t="s">
        <v>1645</v>
      </c>
      <c r="D398" s="364" t="s">
        <v>1608</v>
      </c>
      <c r="E398" s="364" t="s">
        <v>253</v>
      </c>
      <c r="F398" s="364" t="s">
        <v>1472</v>
      </c>
      <c r="G398" s="364" t="s">
        <v>447</v>
      </c>
      <c r="H398" s="318" t="s">
        <v>1152</v>
      </c>
    </row>
    <row r="399" spans="1:8" s="189" customFormat="1" ht="22.9" customHeight="1" x14ac:dyDescent="0.2">
      <c r="A399" s="529"/>
      <c r="B399" s="530"/>
      <c r="C399" s="364" t="s">
        <v>1646</v>
      </c>
      <c r="D399" s="364" t="s">
        <v>1647</v>
      </c>
      <c r="E399" s="364" t="s">
        <v>253</v>
      </c>
      <c r="F399" s="364" t="s">
        <v>1472</v>
      </c>
      <c r="G399" s="364" t="s">
        <v>447</v>
      </c>
      <c r="H399" s="318" t="s">
        <v>1152</v>
      </c>
    </row>
    <row r="400" spans="1:8" s="189" customFormat="1" ht="22.9" customHeight="1" x14ac:dyDescent="0.2">
      <c r="A400" s="529"/>
      <c r="B400" s="530"/>
      <c r="C400" s="364" t="s">
        <v>1648</v>
      </c>
      <c r="D400" s="364" t="s">
        <v>1649</v>
      </c>
      <c r="E400" s="364" t="s">
        <v>253</v>
      </c>
      <c r="F400" s="364" t="s">
        <v>1472</v>
      </c>
      <c r="G400" s="364" t="s">
        <v>447</v>
      </c>
      <c r="H400" s="318" t="s">
        <v>1152</v>
      </c>
    </row>
    <row r="401" spans="1:8" s="189" customFormat="1" ht="22.9" customHeight="1" x14ac:dyDescent="0.2">
      <c r="A401" s="529"/>
      <c r="B401" s="530"/>
      <c r="C401" s="364" t="s">
        <v>1650</v>
      </c>
      <c r="D401" s="364" t="s">
        <v>1651</v>
      </c>
      <c r="E401" s="364" t="s">
        <v>253</v>
      </c>
      <c r="F401" s="364" t="s">
        <v>1472</v>
      </c>
      <c r="G401" s="364" t="s">
        <v>447</v>
      </c>
      <c r="H401" s="318" t="s">
        <v>1152</v>
      </c>
    </row>
    <row r="402" spans="1:8" s="189" customFormat="1" ht="22.9" customHeight="1" x14ac:dyDescent="0.2">
      <c r="A402" s="529"/>
      <c r="B402" s="530"/>
      <c r="C402" s="364" t="s">
        <v>1652</v>
      </c>
      <c r="D402" s="364" t="s">
        <v>1608</v>
      </c>
      <c r="E402" s="364" t="s">
        <v>253</v>
      </c>
      <c r="F402" s="364" t="s">
        <v>1472</v>
      </c>
      <c r="G402" s="364" t="s">
        <v>447</v>
      </c>
      <c r="H402" s="318" t="s">
        <v>1152</v>
      </c>
    </row>
    <row r="403" spans="1:8" s="189" customFormat="1" ht="22.9" customHeight="1" x14ac:dyDescent="0.2">
      <c r="A403" s="529"/>
      <c r="B403" s="530"/>
      <c r="C403" s="364" t="s">
        <v>1653</v>
      </c>
      <c r="D403" s="364" t="s">
        <v>1654</v>
      </c>
      <c r="E403" s="364" t="s">
        <v>253</v>
      </c>
      <c r="F403" s="364" t="s">
        <v>1472</v>
      </c>
      <c r="G403" s="364" t="s">
        <v>447</v>
      </c>
      <c r="H403" s="318" t="s">
        <v>1152</v>
      </c>
    </row>
    <row r="404" spans="1:8" s="189" customFormat="1" ht="22.9" customHeight="1" x14ac:dyDescent="0.2">
      <c r="A404" s="529"/>
      <c r="B404" s="530"/>
      <c r="C404" s="364" t="s">
        <v>1655</v>
      </c>
      <c r="D404" s="364" t="s">
        <v>1656</v>
      </c>
      <c r="E404" s="364" t="s">
        <v>253</v>
      </c>
      <c r="F404" s="364" t="s">
        <v>1472</v>
      </c>
      <c r="G404" s="364" t="s">
        <v>447</v>
      </c>
      <c r="H404" s="318" t="s">
        <v>1152</v>
      </c>
    </row>
    <row r="405" spans="1:8" s="189" customFormat="1" ht="22.9" customHeight="1" x14ac:dyDescent="0.2">
      <c r="A405" s="529"/>
      <c r="B405" s="530"/>
      <c r="C405" s="364" t="s">
        <v>1657</v>
      </c>
      <c r="D405" s="364" t="s">
        <v>1608</v>
      </c>
      <c r="E405" s="364" t="s">
        <v>253</v>
      </c>
      <c r="F405" s="364" t="s">
        <v>1472</v>
      </c>
      <c r="G405" s="364" t="s">
        <v>447</v>
      </c>
      <c r="H405" s="318" t="s">
        <v>1152</v>
      </c>
    </row>
    <row r="406" spans="1:8" s="189" customFormat="1" ht="22.9" customHeight="1" x14ac:dyDescent="0.2">
      <c r="A406" s="529"/>
      <c r="B406" s="530"/>
      <c r="C406" s="364" t="s">
        <v>1658</v>
      </c>
      <c r="D406" s="364" t="s">
        <v>1659</v>
      </c>
      <c r="E406" s="364" t="s">
        <v>253</v>
      </c>
      <c r="F406" s="364" t="s">
        <v>1472</v>
      </c>
      <c r="G406" s="364" t="s">
        <v>447</v>
      </c>
      <c r="H406" s="318" t="s">
        <v>1152</v>
      </c>
    </row>
    <row r="407" spans="1:8" s="189" customFormat="1" ht="22.9" customHeight="1" x14ac:dyDescent="0.2">
      <c r="A407" s="529"/>
      <c r="B407" s="530"/>
      <c r="C407" s="364" t="s">
        <v>1660</v>
      </c>
      <c r="D407" s="364" t="s">
        <v>1661</v>
      </c>
      <c r="E407" s="364" t="s">
        <v>253</v>
      </c>
      <c r="F407" s="364" t="s">
        <v>1472</v>
      </c>
      <c r="G407" s="364" t="s">
        <v>447</v>
      </c>
      <c r="H407" s="318" t="s">
        <v>1152</v>
      </c>
    </row>
    <row r="408" spans="1:8" s="189" customFormat="1" ht="22.9" customHeight="1" x14ac:dyDescent="0.2">
      <c r="A408" s="529"/>
      <c r="B408" s="530"/>
      <c r="C408" s="364" t="s">
        <v>1662</v>
      </c>
      <c r="D408" s="364" t="s">
        <v>1663</v>
      </c>
      <c r="E408" s="364" t="s">
        <v>253</v>
      </c>
      <c r="F408" s="364" t="s">
        <v>1472</v>
      </c>
      <c r="G408" s="364" t="s">
        <v>447</v>
      </c>
      <c r="H408" s="318" t="s">
        <v>1152</v>
      </c>
    </row>
    <row r="409" spans="1:8" s="189" customFormat="1" ht="22.9" customHeight="1" x14ac:dyDescent="0.2">
      <c r="A409" s="529"/>
      <c r="B409" s="530"/>
      <c r="C409" s="364" t="s">
        <v>1664</v>
      </c>
      <c r="D409" s="364" t="s">
        <v>1665</v>
      </c>
      <c r="E409" s="364" t="s">
        <v>253</v>
      </c>
      <c r="F409" s="364" t="s">
        <v>1472</v>
      </c>
      <c r="G409" s="364" t="s">
        <v>447</v>
      </c>
      <c r="H409" s="318" t="s">
        <v>1152</v>
      </c>
    </row>
    <row r="410" spans="1:8" s="189" customFormat="1" ht="22.9" customHeight="1" x14ac:dyDescent="0.2">
      <c r="A410" s="529"/>
      <c r="B410" s="530"/>
      <c r="C410" s="364" t="s">
        <v>1666</v>
      </c>
      <c r="D410" s="364" t="s">
        <v>1608</v>
      </c>
      <c r="E410" s="364" t="s">
        <v>253</v>
      </c>
      <c r="F410" s="364" t="s">
        <v>1472</v>
      </c>
      <c r="G410" s="364" t="s">
        <v>447</v>
      </c>
      <c r="H410" s="318" t="s">
        <v>1152</v>
      </c>
    </row>
    <row r="411" spans="1:8" s="189" customFormat="1" ht="22.9" customHeight="1" x14ac:dyDescent="0.2">
      <c r="A411" s="529"/>
      <c r="B411" s="530"/>
      <c r="C411" s="364" t="s">
        <v>1667</v>
      </c>
      <c r="D411" s="364" t="s">
        <v>1668</v>
      </c>
      <c r="E411" s="364" t="s">
        <v>253</v>
      </c>
      <c r="F411" s="364" t="s">
        <v>1472</v>
      </c>
      <c r="G411" s="364" t="s">
        <v>447</v>
      </c>
      <c r="H411" s="318" t="s">
        <v>1152</v>
      </c>
    </row>
    <row r="412" spans="1:8" s="189" customFormat="1" ht="22.9" customHeight="1" x14ac:dyDescent="0.2">
      <c r="A412" s="529"/>
      <c r="B412" s="530"/>
      <c r="C412" s="364" t="s">
        <v>1669</v>
      </c>
      <c r="D412" s="364" t="s">
        <v>1670</v>
      </c>
      <c r="E412" s="364" t="s">
        <v>253</v>
      </c>
      <c r="F412" s="364" t="s">
        <v>1472</v>
      </c>
      <c r="G412" s="364" t="s">
        <v>447</v>
      </c>
      <c r="H412" s="318" t="s">
        <v>1152</v>
      </c>
    </row>
    <row r="413" spans="1:8" s="189" customFormat="1" ht="22.9" customHeight="1" x14ac:dyDescent="0.2">
      <c r="A413" s="529"/>
      <c r="B413" s="530"/>
      <c r="C413" s="364" t="s">
        <v>1671</v>
      </c>
      <c r="D413" s="364" t="s">
        <v>1602</v>
      </c>
      <c r="E413" s="364" t="s">
        <v>253</v>
      </c>
      <c r="F413" s="364" t="s">
        <v>1472</v>
      </c>
      <c r="G413" s="364" t="s">
        <v>447</v>
      </c>
      <c r="H413" s="318" t="s">
        <v>1152</v>
      </c>
    </row>
    <row r="414" spans="1:8" s="189" customFormat="1" ht="22.9" customHeight="1" x14ac:dyDescent="0.2">
      <c r="A414" s="529"/>
      <c r="B414" s="530"/>
      <c r="C414" s="364" t="s">
        <v>1672</v>
      </c>
      <c r="D414" s="364" t="s">
        <v>1594</v>
      </c>
      <c r="E414" s="364" t="s">
        <v>253</v>
      </c>
      <c r="F414" s="364" t="s">
        <v>1472</v>
      </c>
      <c r="G414" s="364" t="s">
        <v>447</v>
      </c>
      <c r="H414" s="318" t="s">
        <v>1152</v>
      </c>
    </row>
    <row r="415" spans="1:8" s="189" customFormat="1" ht="22.9" customHeight="1" x14ac:dyDescent="0.2">
      <c r="A415" s="529"/>
      <c r="B415" s="530"/>
      <c r="C415" s="364" t="s">
        <v>1673</v>
      </c>
      <c r="D415" s="364" t="s">
        <v>1608</v>
      </c>
      <c r="E415" s="364" t="s">
        <v>253</v>
      </c>
      <c r="F415" s="364" t="s">
        <v>1472</v>
      </c>
      <c r="G415" s="364" t="s">
        <v>447</v>
      </c>
      <c r="H415" s="318" t="s">
        <v>1152</v>
      </c>
    </row>
    <row r="416" spans="1:8" s="189" customFormat="1" ht="22.9" customHeight="1" x14ac:dyDescent="0.2">
      <c r="A416" s="529"/>
      <c r="B416" s="530"/>
      <c r="C416" s="364" t="s">
        <v>1674</v>
      </c>
      <c r="D416" s="364" t="s">
        <v>1675</v>
      </c>
      <c r="E416" s="364" t="s">
        <v>253</v>
      </c>
      <c r="F416" s="364" t="s">
        <v>1472</v>
      </c>
      <c r="G416" s="364" t="s">
        <v>447</v>
      </c>
      <c r="H416" s="318" t="s">
        <v>1152</v>
      </c>
    </row>
    <row r="417" spans="1:8" s="189" customFormat="1" ht="22.9" customHeight="1" x14ac:dyDescent="0.2">
      <c r="A417" s="529"/>
      <c r="B417" s="530"/>
      <c r="C417" s="364" t="s">
        <v>1676</v>
      </c>
      <c r="D417" s="364" t="s">
        <v>1677</v>
      </c>
      <c r="E417" s="364" t="s">
        <v>253</v>
      </c>
      <c r="F417" s="364" t="s">
        <v>1472</v>
      </c>
      <c r="G417" s="364" t="s">
        <v>447</v>
      </c>
      <c r="H417" s="318" t="s">
        <v>1152</v>
      </c>
    </row>
    <row r="418" spans="1:8" s="189" customFormat="1" ht="22.9" customHeight="1" x14ac:dyDescent="0.2">
      <c r="A418" s="529"/>
      <c r="B418" s="530"/>
      <c r="C418" s="364" t="s">
        <v>1678</v>
      </c>
      <c r="D418" s="364" t="s">
        <v>1679</v>
      </c>
      <c r="E418" s="364" t="s">
        <v>253</v>
      </c>
      <c r="F418" s="364" t="s">
        <v>1472</v>
      </c>
      <c r="G418" s="364" t="s">
        <v>447</v>
      </c>
      <c r="H418" s="318" t="s">
        <v>1152</v>
      </c>
    </row>
    <row r="419" spans="1:8" s="189" customFormat="1" ht="22.9" customHeight="1" x14ac:dyDescent="0.2">
      <c r="A419" s="529"/>
      <c r="B419" s="530"/>
      <c r="C419" s="364" t="s">
        <v>1683</v>
      </c>
      <c r="D419" s="364" t="s">
        <v>1684</v>
      </c>
      <c r="E419" s="364" t="s">
        <v>253</v>
      </c>
      <c r="F419" s="364" t="s">
        <v>1685</v>
      </c>
      <c r="G419" s="364" t="s">
        <v>447</v>
      </c>
      <c r="H419" s="318" t="s">
        <v>1152</v>
      </c>
    </row>
    <row r="420" spans="1:8" s="189" customFormat="1" ht="22.9" customHeight="1" x14ac:dyDescent="0.2">
      <c r="A420" s="529"/>
      <c r="B420" s="530"/>
      <c r="C420" s="364" t="s">
        <v>1686</v>
      </c>
      <c r="D420" s="364" t="s">
        <v>1687</v>
      </c>
      <c r="E420" s="364" t="s">
        <v>253</v>
      </c>
      <c r="F420" s="364" t="s">
        <v>1685</v>
      </c>
      <c r="G420" s="364" t="s">
        <v>447</v>
      </c>
      <c r="H420" s="318" t="s">
        <v>1152</v>
      </c>
    </row>
    <row r="421" spans="1:8" s="189" customFormat="1" ht="22.9" customHeight="1" x14ac:dyDescent="0.2">
      <c r="A421" s="529"/>
      <c r="B421" s="530"/>
      <c r="C421" s="364" t="s">
        <v>1688</v>
      </c>
      <c r="D421" s="364" t="s">
        <v>1689</v>
      </c>
      <c r="E421" s="364" t="s">
        <v>253</v>
      </c>
      <c r="F421" s="364" t="s">
        <v>1685</v>
      </c>
      <c r="G421" s="364" t="s">
        <v>447</v>
      </c>
      <c r="H421" s="318" t="s">
        <v>1152</v>
      </c>
    </row>
    <row r="422" spans="1:8" s="189" customFormat="1" ht="22.9" customHeight="1" x14ac:dyDescent="0.2">
      <c r="A422" s="529"/>
      <c r="B422" s="530"/>
      <c r="C422" s="364" t="s">
        <v>1690</v>
      </c>
      <c r="D422" s="364" t="s">
        <v>1691</v>
      </c>
      <c r="E422" s="364" t="s">
        <v>253</v>
      </c>
      <c r="F422" s="364" t="s">
        <v>1685</v>
      </c>
      <c r="G422" s="364" t="s">
        <v>447</v>
      </c>
      <c r="H422" s="318" t="s">
        <v>1152</v>
      </c>
    </row>
    <row r="423" spans="1:8" s="189" customFormat="1" ht="22.9" customHeight="1" x14ac:dyDescent="0.2">
      <c r="A423" s="529"/>
      <c r="B423" s="530"/>
      <c r="C423" s="364" t="s">
        <v>1692</v>
      </c>
      <c r="D423" s="364" t="s">
        <v>1693</v>
      </c>
      <c r="E423" s="364" t="s">
        <v>253</v>
      </c>
      <c r="F423" s="364" t="s">
        <v>1685</v>
      </c>
      <c r="G423" s="364" t="s">
        <v>447</v>
      </c>
      <c r="H423" s="318" t="s">
        <v>1152</v>
      </c>
    </row>
    <row r="424" spans="1:8" s="189" customFormat="1" ht="22.9" customHeight="1" x14ac:dyDescent="0.2">
      <c r="A424" s="529"/>
      <c r="B424" s="530"/>
      <c r="C424" s="364" t="s">
        <v>1694</v>
      </c>
      <c r="D424" s="364" t="s">
        <v>1695</v>
      </c>
      <c r="E424" s="364" t="s">
        <v>253</v>
      </c>
      <c r="F424" s="364" t="s">
        <v>1685</v>
      </c>
      <c r="G424" s="364" t="s">
        <v>447</v>
      </c>
      <c r="H424" s="318" t="s">
        <v>1152</v>
      </c>
    </row>
    <row r="425" spans="1:8" s="189" customFormat="1" ht="22.9" customHeight="1" x14ac:dyDescent="0.2">
      <c r="A425" s="529"/>
      <c r="B425" s="530"/>
      <c r="C425" s="364" t="s">
        <v>1696</v>
      </c>
      <c r="D425" s="364" t="s">
        <v>1697</v>
      </c>
      <c r="E425" s="364" t="s">
        <v>253</v>
      </c>
      <c r="F425" s="364" t="s">
        <v>1685</v>
      </c>
      <c r="G425" s="364" t="s">
        <v>447</v>
      </c>
      <c r="H425" s="318" t="s">
        <v>1152</v>
      </c>
    </row>
    <row r="426" spans="1:8" s="189" customFormat="1" ht="22.9" customHeight="1" x14ac:dyDescent="0.2">
      <c r="A426" s="529"/>
      <c r="B426" s="530"/>
      <c r="C426" s="364" t="s">
        <v>1698</v>
      </c>
      <c r="D426" s="364" t="s">
        <v>1699</v>
      </c>
      <c r="E426" s="364" t="s">
        <v>253</v>
      </c>
      <c r="F426" s="364" t="s">
        <v>1685</v>
      </c>
      <c r="G426" s="364" t="s">
        <v>447</v>
      </c>
      <c r="H426" s="318" t="s">
        <v>1152</v>
      </c>
    </row>
    <row r="427" spans="1:8" s="189" customFormat="1" ht="22.9" customHeight="1" x14ac:dyDescent="0.2">
      <c r="A427" s="529" t="s">
        <v>1128</v>
      </c>
      <c r="B427" s="530" t="s">
        <v>1129</v>
      </c>
      <c r="C427" s="364" t="s">
        <v>1700</v>
      </c>
      <c r="D427" s="364" t="s">
        <v>1701</v>
      </c>
      <c r="E427" s="364" t="s">
        <v>253</v>
      </c>
      <c r="F427" s="364" t="s">
        <v>1472</v>
      </c>
      <c r="G427" s="364" t="s">
        <v>447</v>
      </c>
      <c r="H427" s="318" t="s">
        <v>1225</v>
      </c>
    </row>
    <row r="428" spans="1:8" s="189" customFormat="1" ht="22.9" customHeight="1" x14ac:dyDescent="0.2">
      <c r="A428" s="529"/>
      <c r="B428" s="530"/>
      <c r="C428" s="364" t="s">
        <v>1702</v>
      </c>
      <c r="D428" s="364" t="s">
        <v>1703</v>
      </c>
      <c r="E428" s="364" t="s">
        <v>253</v>
      </c>
      <c r="F428" s="364" t="s">
        <v>1472</v>
      </c>
      <c r="G428" s="364" t="s">
        <v>447</v>
      </c>
      <c r="H428" s="318" t="s">
        <v>1225</v>
      </c>
    </row>
    <row r="429" spans="1:8" s="189" customFormat="1" ht="22.9" customHeight="1" x14ac:dyDescent="0.2">
      <c r="A429" s="529"/>
      <c r="B429" s="530"/>
      <c r="C429" s="364" t="s">
        <v>1704</v>
      </c>
      <c r="D429" s="364" t="s">
        <v>1705</v>
      </c>
      <c r="E429" s="364" t="s">
        <v>253</v>
      </c>
      <c r="F429" s="364" t="s">
        <v>1472</v>
      </c>
      <c r="G429" s="364" t="s">
        <v>447</v>
      </c>
      <c r="H429" s="318" t="s">
        <v>1225</v>
      </c>
    </row>
    <row r="430" spans="1:8" s="189" customFormat="1" ht="22.9" customHeight="1" x14ac:dyDescent="0.2">
      <c r="A430" s="529"/>
      <c r="B430" s="530"/>
      <c r="C430" s="364" t="s">
        <v>1706</v>
      </c>
      <c r="D430" s="364" t="s">
        <v>1707</v>
      </c>
      <c r="E430" s="364" t="s">
        <v>253</v>
      </c>
      <c r="F430" s="364" t="s">
        <v>1472</v>
      </c>
      <c r="G430" s="364" t="s">
        <v>447</v>
      </c>
      <c r="H430" s="318" t="s">
        <v>1225</v>
      </c>
    </row>
    <row r="431" spans="1:8" s="189" customFormat="1" ht="22.9" customHeight="1" x14ac:dyDescent="0.2">
      <c r="A431" s="529"/>
      <c r="B431" s="530"/>
      <c r="C431" s="364" t="s">
        <v>1708</v>
      </c>
      <c r="D431" s="364" t="s">
        <v>1709</v>
      </c>
      <c r="E431" s="364" t="s">
        <v>253</v>
      </c>
      <c r="F431" s="364" t="s">
        <v>1472</v>
      </c>
      <c r="G431" s="364" t="s">
        <v>447</v>
      </c>
      <c r="H431" s="318" t="s">
        <v>1225</v>
      </c>
    </row>
    <row r="432" spans="1:8" s="189" customFormat="1" ht="22.9" customHeight="1" x14ac:dyDescent="0.2">
      <c r="A432" s="529"/>
      <c r="B432" s="530"/>
      <c r="C432" s="364" t="s">
        <v>1710</v>
      </c>
      <c r="D432" s="364" t="s">
        <v>1711</v>
      </c>
      <c r="E432" s="364" t="s">
        <v>253</v>
      </c>
      <c r="F432" s="364" t="s">
        <v>1472</v>
      </c>
      <c r="G432" s="364" t="s">
        <v>447</v>
      </c>
      <c r="H432" s="318" t="s">
        <v>1225</v>
      </c>
    </row>
    <row r="433" spans="1:8" s="189" customFormat="1" ht="22.9" customHeight="1" x14ac:dyDescent="0.2">
      <c r="A433" s="529"/>
      <c r="B433" s="530"/>
      <c r="C433" s="364" t="s">
        <v>1712</v>
      </c>
      <c r="D433" s="364" t="s">
        <v>1713</v>
      </c>
      <c r="E433" s="364" t="s">
        <v>253</v>
      </c>
      <c r="F433" s="364" t="s">
        <v>1472</v>
      </c>
      <c r="G433" s="364" t="s">
        <v>447</v>
      </c>
      <c r="H433" s="318" t="s">
        <v>1225</v>
      </c>
    </row>
    <row r="434" spans="1:8" s="189" customFormat="1" ht="22.9" customHeight="1" x14ac:dyDescent="0.2">
      <c r="A434" s="529"/>
      <c r="B434" s="530"/>
      <c r="C434" s="364" t="s">
        <v>1714</v>
      </c>
      <c r="D434" s="364" t="s">
        <v>1715</v>
      </c>
      <c r="E434" s="364" t="s">
        <v>253</v>
      </c>
      <c r="F434" s="364" t="s">
        <v>1472</v>
      </c>
      <c r="G434" s="364" t="s">
        <v>447</v>
      </c>
      <c r="H434" s="318" t="s">
        <v>1225</v>
      </c>
    </row>
    <row r="435" spans="1:8" s="189" customFormat="1" ht="22.9" customHeight="1" x14ac:dyDescent="0.2">
      <c r="A435" s="529"/>
      <c r="B435" s="530"/>
      <c r="C435" s="364" t="s">
        <v>1716</v>
      </c>
      <c r="D435" s="364" t="s">
        <v>1717</v>
      </c>
      <c r="E435" s="364" t="s">
        <v>253</v>
      </c>
      <c r="F435" s="364" t="s">
        <v>1472</v>
      </c>
      <c r="G435" s="364" t="s">
        <v>447</v>
      </c>
      <c r="H435" s="318" t="s">
        <v>1225</v>
      </c>
    </row>
    <row r="436" spans="1:8" s="189" customFormat="1" ht="22.9" customHeight="1" x14ac:dyDescent="0.2">
      <c r="A436" s="529"/>
      <c r="B436" s="530"/>
      <c r="C436" s="364" t="s">
        <v>1718</v>
      </c>
      <c r="D436" s="364" t="s">
        <v>1719</v>
      </c>
      <c r="E436" s="364" t="s">
        <v>253</v>
      </c>
      <c r="F436" s="364" t="s">
        <v>1472</v>
      </c>
      <c r="G436" s="364" t="s">
        <v>447</v>
      </c>
      <c r="H436" s="318" t="s">
        <v>1225</v>
      </c>
    </row>
    <row r="437" spans="1:8" s="189" customFormat="1" ht="22.9" customHeight="1" x14ac:dyDescent="0.2">
      <c r="A437" s="529"/>
      <c r="B437" s="530"/>
      <c r="C437" s="364" t="s">
        <v>1720</v>
      </c>
      <c r="D437" s="364" t="s">
        <v>1721</v>
      </c>
      <c r="E437" s="364" t="s">
        <v>253</v>
      </c>
      <c r="F437" s="364" t="s">
        <v>1472</v>
      </c>
      <c r="G437" s="364" t="s">
        <v>447</v>
      </c>
      <c r="H437" s="318" t="s">
        <v>1225</v>
      </c>
    </row>
    <row r="438" spans="1:8" s="189" customFormat="1" ht="22.9" customHeight="1" x14ac:dyDescent="0.2">
      <c r="A438" s="529"/>
      <c r="B438" s="530"/>
      <c r="C438" s="364" t="s">
        <v>1722</v>
      </c>
      <c r="D438" s="364" t="s">
        <v>1723</v>
      </c>
      <c r="E438" s="364" t="s">
        <v>253</v>
      </c>
      <c r="F438" s="364" t="s">
        <v>1472</v>
      </c>
      <c r="G438" s="364" t="s">
        <v>447</v>
      </c>
      <c r="H438" s="318" t="s">
        <v>1225</v>
      </c>
    </row>
    <row r="439" spans="1:8" s="189" customFormat="1" ht="22.9" customHeight="1" x14ac:dyDescent="0.2">
      <c r="A439" s="529"/>
      <c r="B439" s="530"/>
      <c r="C439" s="364" t="s">
        <v>1724</v>
      </c>
      <c r="D439" s="364" t="s">
        <v>1725</v>
      </c>
      <c r="E439" s="364" t="s">
        <v>253</v>
      </c>
      <c r="F439" s="364" t="s">
        <v>1472</v>
      </c>
      <c r="G439" s="364" t="s">
        <v>447</v>
      </c>
      <c r="H439" s="318" t="s">
        <v>1225</v>
      </c>
    </row>
    <row r="440" spans="1:8" s="189" customFormat="1" ht="22.9" customHeight="1" x14ac:dyDescent="0.2">
      <c r="A440" s="529"/>
      <c r="B440" s="530"/>
      <c r="C440" s="364" t="s">
        <v>1726</v>
      </c>
      <c r="D440" s="364" t="s">
        <v>1727</v>
      </c>
      <c r="E440" s="364" t="s">
        <v>253</v>
      </c>
      <c r="F440" s="364" t="s">
        <v>1472</v>
      </c>
      <c r="G440" s="364" t="s">
        <v>447</v>
      </c>
      <c r="H440" s="318" t="s">
        <v>1225</v>
      </c>
    </row>
    <row r="441" spans="1:8" s="189" customFormat="1" ht="22.9" customHeight="1" x14ac:dyDescent="0.2">
      <c r="A441" s="529"/>
      <c r="B441" s="530"/>
      <c r="C441" s="364" t="s">
        <v>1728</v>
      </c>
      <c r="D441" s="364" t="s">
        <v>1729</v>
      </c>
      <c r="E441" s="364" t="s">
        <v>253</v>
      </c>
      <c r="F441" s="364" t="s">
        <v>1472</v>
      </c>
      <c r="G441" s="364" t="s">
        <v>447</v>
      </c>
      <c r="H441" s="318" t="s">
        <v>1225</v>
      </c>
    </row>
    <row r="442" spans="1:8" s="189" customFormat="1" ht="22.9" customHeight="1" x14ac:dyDescent="0.2">
      <c r="A442" s="529"/>
      <c r="B442" s="530"/>
      <c r="C442" s="364" t="s">
        <v>1730</v>
      </c>
      <c r="D442" s="364" t="s">
        <v>1731</v>
      </c>
      <c r="E442" s="364" t="s">
        <v>253</v>
      </c>
      <c r="F442" s="364" t="s">
        <v>1472</v>
      </c>
      <c r="G442" s="364" t="s">
        <v>447</v>
      </c>
      <c r="H442" s="318" t="s">
        <v>1225</v>
      </c>
    </row>
    <row r="443" spans="1:8" s="189" customFormat="1" ht="22.9" customHeight="1" x14ac:dyDescent="0.2">
      <c r="A443" s="529"/>
      <c r="B443" s="530"/>
      <c r="C443" s="364" t="s">
        <v>1732</v>
      </c>
      <c r="D443" s="364" t="s">
        <v>1733</v>
      </c>
      <c r="E443" s="364" t="s">
        <v>253</v>
      </c>
      <c r="F443" s="364" t="s">
        <v>1472</v>
      </c>
      <c r="G443" s="364" t="s">
        <v>447</v>
      </c>
      <c r="H443" s="318" t="s">
        <v>1225</v>
      </c>
    </row>
    <row r="444" spans="1:8" s="189" customFormat="1" ht="22.9" customHeight="1" x14ac:dyDescent="0.2">
      <c r="A444" s="529"/>
      <c r="B444" s="530"/>
      <c r="C444" s="364" t="s">
        <v>1734</v>
      </c>
      <c r="D444" s="364" t="s">
        <v>1735</v>
      </c>
      <c r="E444" s="364" t="s">
        <v>253</v>
      </c>
      <c r="F444" s="364" t="s">
        <v>1472</v>
      </c>
      <c r="G444" s="364" t="s">
        <v>447</v>
      </c>
      <c r="H444" s="318" t="s">
        <v>1225</v>
      </c>
    </row>
    <row r="445" spans="1:8" s="189" customFormat="1" ht="22.9" customHeight="1" x14ac:dyDescent="0.2">
      <c r="A445" s="529"/>
      <c r="B445" s="530"/>
      <c r="C445" s="364" t="s">
        <v>1736</v>
      </c>
      <c r="D445" s="364" t="s">
        <v>1737</v>
      </c>
      <c r="E445" s="364" t="s">
        <v>253</v>
      </c>
      <c r="F445" s="364" t="s">
        <v>1472</v>
      </c>
      <c r="G445" s="364" t="s">
        <v>447</v>
      </c>
      <c r="H445" s="318" t="s">
        <v>1225</v>
      </c>
    </row>
    <row r="446" spans="1:8" s="189" customFormat="1" ht="22.9" customHeight="1" x14ac:dyDescent="0.2">
      <c r="A446" s="529"/>
      <c r="B446" s="530"/>
      <c r="C446" s="364" t="s">
        <v>1738</v>
      </c>
      <c r="D446" s="364" t="s">
        <v>1739</v>
      </c>
      <c r="E446" s="364" t="s">
        <v>253</v>
      </c>
      <c r="F446" s="364" t="s">
        <v>1472</v>
      </c>
      <c r="G446" s="364" t="s">
        <v>447</v>
      </c>
      <c r="H446" s="318" t="s">
        <v>1225</v>
      </c>
    </row>
    <row r="447" spans="1:8" s="189" customFormat="1" ht="22.9" customHeight="1" x14ac:dyDescent="0.2">
      <c r="A447" s="529"/>
      <c r="B447" s="530"/>
      <c r="C447" s="364" t="s">
        <v>1740</v>
      </c>
      <c r="D447" s="364" t="s">
        <v>1741</v>
      </c>
      <c r="E447" s="364" t="s">
        <v>253</v>
      </c>
      <c r="F447" s="364" t="s">
        <v>1472</v>
      </c>
      <c r="G447" s="364" t="s">
        <v>447</v>
      </c>
      <c r="H447" s="318" t="s">
        <v>1225</v>
      </c>
    </row>
    <row r="448" spans="1:8" s="189" customFormat="1" ht="22.9" customHeight="1" x14ac:dyDescent="0.2">
      <c r="A448" s="529"/>
      <c r="B448" s="530"/>
      <c r="C448" s="364" t="s">
        <v>1742</v>
      </c>
      <c r="D448" s="364" t="s">
        <v>1743</v>
      </c>
      <c r="E448" s="364" t="s">
        <v>253</v>
      </c>
      <c r="F448" s="364" t="s">
        <v>1472</v>
      </c>
      <c r="G448" s="364" t="s">
        <v>447</v>
      </c>
      <c r="H448" s="318" t="s">
        <v>1225</v>
      </c>
    </row>
    <row r="449" spans="1:8" s="189" customFormat="1" ht="22.9" customHeight="1" x14ac:dyDescent="0.2">
      <c r="A449" s="529"/>
      <c r="B449" s="530"/>
      <c r="C449" s="364" t="s">
        <v>1744</v>
      </c>
      <c r="D449" s="364" t="s">
        <v>1731</v>
      </c>
      <c r="E449" s="364" t="s">
        <v>253</v>
      </c>
      <c r="F449" s="364" t="s">
        <v>1472</v>
      </c>
      <c r="G449" s="364" t="s">
        <v>447</v>
      </c>
      <c r="H449" s="318" t="s">
        <v>1225</v>
      </c>
    </row>
    <row r="450" spans="1:8" s="189" customFormat="1" ht="22.9" customHeight="1" x14ac:dyDescent="0.2">
      <c r="A450" s="529"/>
      <c r="B450" s="530"/>
      <c r="C450" s="364" t="s">
        <v>1745</v>
      </c>
      <c r="D450" s="364" t="s">
        <v>1746</v>
      </c>
      <c r="E450" s="364" t="s">
        <v>253</v>
      </c>
      <c r="F450" s="364" t="s">
        <v>1472</v>
      </c>
      <c r="G450" s="364" t="s">
        <v>447</v>
      </c>
      <c r="H450" s="318" t="s">
        <v>1225</v>
      </c>
    </row>
    <row r="451" spans="1:8" s="189" customFormat="1" ht="22.9" customHeight="1" x14ac:dyDescent="0.2">
      <c r="A451" s="529"/>
      <c r="B451" s="530"/>
      <c r="C451" s="364" t="s">
        <v>1747</v>
      </c>
      <c r="D451" s="364" t="s">
        <v>1748</v>
      </c>
      <c r="E451" s="364" t="s">
        <v>253</v>
      </c>
      <c r="F451" s="364" t="s">
        <v>1472</v>
      </c>
      <c r="G451" s="364" t="s">
        <v>447</v>
      </c>
      <c r="H451" s="318" t="s">
        <v>1225</v>
      </c>
    </row>
    <row r="452" spans="1:8" s="189" customFormat="1" ht="22.9" customHeight="1" x14ac:dyDescent="0.2">
      <c r="A452" s="529"/>
      <c r="B452" s="530"/>
      <c r="C452" s="364" t="s">
        <v>1749</v>
      </c>
      <c r="D452" s="364" t="s">
        <v>1750</v>
      </c>
      <c r="E452" s="364" t="s">
        <v>253</v>
      </c>
      <c r="F452" s="364" t="s">
        <v>1472</v>
      </c>
      <c r="G452" s="364" t="s">
        <v>447</v>
      </c>
      <c r="H452" s="318" t="s">
        <v>1225</v>
      </c>
    </row>
    <row r="453" spans="1:8" s="189" customFormat="1" ht="22.9" customHeight="1" x14ac:dyDescent="0.2">
      <c r="A453" s="529"/>
      <c r="B453" s="530"/>
      <c r="C453" s="364" t="s">
        <v>1751</v>
      </c>
      <c r="D453" s="364" t="s">
        <v>1752</v>
      </c>
      <c r="E453" s="364" t="s">
        <v>253</v>
      </c>
      <c r="F453" s="364" t="s">
        <v>1472</v>
      </c>
      <c r="G453" s="364" t="s">
        <v>447</v>
      </c>
      <c r="H453" s="318" t="s">
        <v>1225</v>
      </c>
    </row>
    <row r="454" spans="1:8" s="189" customFormat="1" ht="22.9" customHeight="1" x14ac:dyDescent="0.2">
      <c r="A454" s="529"/>
      <c r="B454" s="530"/>
      <c r="C454" s="364" t="s">
        <v>1753</v>
      </c>
      <c r="D454" s="364" t="s">
        <v>1754</v>
      </c>
      <c r="E454" s="364" t="s">
        <v>253</v>
      </c>
      <c r="F454" s="364" t="s">
        <v>1472</v>
      </c>
      <c r="G454" s="364" t="s">
        <v>447</v>
      </c>
      <c r="H454" s="318" t="s">
        <v>1225</v>
      </c>
    </row>
    <row r="455" spans="1:8" s="189" customFormat="1" ht="22.9" customHeight="1" x14ac:dyDescent="0.2">
      <c r="A455" s="529"/>
      <c r="B455" s="530"/>
      <c r="C455" s="364" t="s">
        <v>1755</v>
      </c>
      <c r="D455" s="364" t="s">
        <v>1756</v>
      </c>
      <c r="E455" s="364" t="s">
        <v>253</v>
      </c>
      <c r="F455" s="364" t="s">
        <v>1472</v>
      </c>
      <c r="G455" s="364" t="s">
        <v>447</v>
      </c>
      <c r="H455" s="318" t="s">
        <v>1225</v>
      </c>
    </row>
    <row r="456" spans="1:8" s="189" customFormat="1" ht="22.9" customHeight="1" x14ac:dyDescent="0.2">
      <c r="A456" s="529"/>
      <c r="B456" s="530"/>
      <c r="C456" s="364" t="s">
        <v>1757</v>
      </c>
      <c r="D456" s="364" t="s">
        <v>1758</v>
      </c>
      <c r="E456" s="364" t="s">
        <v>253</v>
      </c>
      <c r="F456" s="364" t="s">
        <v>1472</v>
      </c>
      <c r="G456" s="364" t="s">
        <v>447</v>
      </c>
      <c r="H456" s="318" t="s">
        <v>1225</v>
      </c>
    </row>
    <row r="457" spans="1:8" s="189" customFormat="1" ht="22.9" customHeight="1" x14ac:dyDescent="0.2">
      <c r="A457" s="529"/>
      <c r="B457" s="530"/>
      <c r="C457" s="364" t="s">
        <v>1759</v>
      </c>
      <c r="D457" s="364" t="s">
        <v>1760</v>
      </c>
      <c r="E457" s="364" t="s">
        <v>253</v>
      </c>
      <c r="F457" s="364" t="s">
        <v>1472</v>
      </c>
      <c r="G457" s="364" t="s">
        <v>447</v>
      </c>
      <c r="H457" s="318" t="s">
        <v>1225</v>
      </c>
    </row>
    <row r="458" spans="1:8" s="189" customFormat="1" ht="22.9" customHeight="1" x14ac:dyDescent="0.2">
      <c r="A458" s="529"/>
      <c r="B458" s="530"/>
      <c r="C458" s="364" t="s">
        <v>1761</v>
      </c>
      <c r="D458" s="364" t="s">
        <v>1762</v>
      </c>
      <c r="E458" s="364" t="s">
        <v>253</v>
      </c>
      <c r="F458" s="364" t="s">
        <v>1472</v>
      </c>
      <c r="G458" s="364" t="s">
        <v>447</v>
      </c>
      <c r="H458" s="318" t="s">
        <v>1225</v>
      </c>
    </row>
    <row r="459" spans="1:8" s="189" customFormat="1" ht="22.9" customHeight="1" x14ac:dyDescent="0.2">
      <c r="A459" s="529"/>
      <c r="B459" s="530"/>
      <c r="C459" s="364" t="s">
        <v>1763</v>
      </c>
      <c r="D459" s="364" t="s">
        <v>1764</v>
      </c>
      <c r="E459" s="364" t="s">
        <v>253</v>
      </c>
      <c r="F459" s="364" t="s">
        <v>1472</v>
      </c>
      <c r="G459" s="364" t="s">
        <v>447</v>
      </c>
      <c r="H459" s="318" t="s">
        <v>1225</v>
      </c>
    </row>
    <row r="460" spans="1:8" s="189" customFormat="1" ht="22.9" customHeight="1" x14ac:dyDescent="0.2">
      <c r="A460" s="529"/>
      <c r="B460" s="530"/>
      <c r="C460" s="364" t="s">
        <v>1765</v>
      </c>
      <c r="D460" s="364" t="s">
        <v>1766</v>
      </c>
      <c r="E460" s="364" t="s">
        <v>253</v>
      </c>
      <c r="F460" s="364" t="s">
        <v>1472</v>
      </c>
      <c r="G460" s="364" t="s">
        <v>447</v>
      </c>
      <c r="H460" s="318" t="s">
        <v>1225</v>
      </c>
    </row>
    <row r="461" spans="1:8" s="189" customFormat="1" ht="22.9" customHeight="1" x14ac:dyDescent="0.2">
      <c r="A461" s="529"/>
      <c r="B461" s="530"/>
      <c r="C461" s="364" t="s">
        <v>1767</v>
      </c>
      <c r="D461" s="364" t="s">
        <v>1750</v>
      </c>
      <c r="E461" s="364" t="s">
        <v>253</v>
      </c>
      <c r="F461" s="364" t="s">
        <v>1472</v>
      </c>
      <c r="G461" s="364" t="s">
        <v>447</v>
      </c>
      <c r="H461" s="318" t="s">
        <v>1225</v>
      </c>
    </row>
    <row r="462" spans="1:8" s="189" customFormat="1" ht="22.9" customHeight="1" x14ac:dyDescent="0.2">
      <c r="A462" s="529"/>
      <c r="B462" s="530"/>
      <c r="C462" s="364" t="s">
        <v>1768</v>
      </c>
      <c r="D462" s="364" t="s">
        <v>1769</v>
      </c>
      <c r="E462" s="364" t="s">
        <v>253</v>
      </c>
      <c r="F462" s="364" t="s">
        <v>1472</v>
      </c>
      <c r="G462" s="364" t="s">
        <v>447</v>
      </c>
      <c r="H462" s="318" t="s">
        <v>1225</v>
      </c>
    </row>
    <row r="463" spans="1:8" s="189" customFormat="1" ht="22.9" customHeight="1" x14ac:dyDescent="0.2">
      <c r="A463" s="529"/>
      <c r="B463" s="530"/>
      <c r="C463" s="364" t="s">
        <v>1770</v>
      </c>
      <c r="D463" s="364" t="s">
        <v>1771</v>
      </c>
      <c r="E463" s="364" t="s">
        <v>253</v>
      </c>
      <c r="F463" s="364" t="s">
        <v>1472</v>
      </c>
      <c r="G463" s="364" t="s">
        <v>447</v>
      </c>
      <c r="H463" s="318" t="s">
        <v>1225</v>
      </c>
    </row>
    <row r="464" spans="1:8" s="189" customFormat="1" ht="22.9" customHeight="1" x14ac:dyDescent="0.2">
      <c r="A464" s="529"/>
      <c r="B464" s="530"/>
      <c r="C464" s="364" t="s">
        <v>1772</v>
      </c>
      <c r="D464" s="364" t="s">
        <v>1773</v>
      </c>
      <c r="E464" s="364" t="s">
        <v>253</v>
      </c>
      <c r="F464" s="364" t="s">
        <v>1472</v>
      </c>
      <c r="G464" s="364" t="s">
        <v>447</v>
      </c>
      <c r="H464" s="318" t="s">
        <v>1225</v>
      </c>
    </row>
    <row r="465" spans="1:8" s="189" customFormat="1" ht="22.9" customHeight="1" x14ac:dyDescent="0.2">
      <c r="A465" s="529"/>
      <c r="B465" s="530"/>
      <c r="C465" s="364" t="s">
        <v>1774</v>
      </c>
      <c r="D465" s="364" t="s">
        <v>1775</v>
      </c>
      <c r="E465" s="364" t="s">
        <v>253</v>
      </c>
      <c r="F465" s="364" t="s">
        <v>1472</v>
      </c>
      <c r="G465" s="364" t="s">
        <v>447</v>
      </c>
      <c r="H465" s="318" t="s">
        <v>1225</v>
      </c>
    </row>
    <row r="466" spans="1:8" s="189" customFormat="1" ht="22.9" customHeight="1" x14ac:dyDescent="0.2">
      <c r="A466" s="529"/>
      <c r="B466" s="530"/>
      <c r="C466" s="364" t="s">
        <v>1776</v>
      </c>
      <c r="D466" s="364" t="s">
        <v>1777</v>
      </c>
      <c r="E466" s="364" t="s">
        <v>253</v>
      </c>
      <c r="F466" s="364" t="s">
        <v>1472</v>
      </c>
      <c r="G466" s="364" t="s">
        <v>447</v>
      </c>
      <c r="H466" s="318" t="s">
        <v>1225</v>
      </c>
    </row>
    <row r="467" spans="1:8" s="189" customFormat="1" ht="22.9" customHeight="1" x14ac:dyDescent="0.2">
      <c r="A467" s="529"/>
      <c r="B467" s="530"/>
      <c r="C467" s="364" t="s">
        <v>1778</v>
      </c>
      <c r="D467" s="364" t="s">
        <v>1779</v>
      </c>
      <c r="E467" s="364" t="s">
        <v>253</v>
      </c>
      <c r="F467" s="364" t="s">
        <v>1472</v>
      </c>
      <c r="G467" s="364" t="s">
        <v>447</v>
      </c>
      <c r="H467" s="318" t="s">
        <v>1225</v>
      </c>
    </row>
    <row r="468" spans="1:8" s="189" customFormat="1" ht="22.9" customHeight="1" x14ac:dyDescent="0.2">
      <c r="A468" s="529"/>
      <c r="B468" s="530"/>
      <c r="C468" s="364" t="s">
        <v>1780</v>
      </c>
      <c r="D468" s="364" t="s">
        <v>1781</v>
      </c>
      <c r="E468" s="364" t="s">
        <v>253</v>
      </c>
      <c r="F468" s="364" t="s">
        <v>1472</v>
      </c>
      <c r="G468" s="364" t="s">
        <v>447</v>
      </c>
      <c r="H468" s="318" t="s">
        <v>1225</v>
      </c>
    </row>
    <row r="469" spans="1:8" s="189" customFormat="1" ht="22.9" customHeight="1" x14ac:dyDescent="0.2">
      <c r="A469" s="529"/>
      <c r="B469" s="530"/>
      <c r="C469" s="364" t="s">
        <v>1782</v>
      </c>
      <c r="D469" s="364" t="s">
        <v>1783</v>
      </c>
      <c r="E469" s="364" t="s">
        <v>253</v>
      </c>
      <c r="F469" s="364" t="s">
        <v>1472</v>
      </c>
      <c r="G469" s="364" t="s">
        <v>447</v>
      </c>
      <c r="H469" s="318" t="s">
        <v>1225</v>
      </c>
    </row>
    <row r="470" spans="1:8" s="189" customFormat="1" ht="22.9" customHeight="1" x14ac:dyDescent="0.2">
      <c r="A470" s="529"/>
      <c r="B470" s="530"/>
      <c r="C470" s="364" t="s">
        <v>1784</v>
      </c>
      <c r="D470" s="364" t="s">
        <v>1785</v>
      </c>
      <c r="E470" s="364" t="s">
        <v>253</v>
      </c>
      <c r="F470" s="364" t="s">
        <v>1472</v>
      </c>
      <c r="G470" s="364" t="s">
        <v>447</v>
      </c>
      <c r="H470" s="318" t="s">
        <v>1225</v>
      </c>
    </row>
    <row r="471" spans="1:8" s="189" customFormat="1" ht="22.9" customHeight="1" x14ac:dyDescent="0.2">
      <c r="A471" s="529"/>
      <c r="B471" s="530"/>
      <c r="C471" s="364" t="s">
        <v>1786</v>
      </c>
      <c r="D471" s="364" t="s">
        <v>1787</v>
      </c>
      <c r="E471" s="364" t="s">
        <v>253</v>
      </c>
      <c r="F471" s="364" t="s">
        <v>1472</v>
      </c>
      <c r="G471" s="364" t="s">
        <v>447</v>
      </c>
      <c r="H471" s="318" t="s">
        <v>1225</v>
      </c>
    </row>
    <row r="472" spans="1:8" s="189" customFormat="1" ht="22.9" customHeight="1" x14ac:dyDescent="0.2">
      <c r="A472" s="529"/>
      <c r="B472" s="530"/>
      <c r="C472" s="364" t="s">
        <v>1788</v>
      </c>
      <c r="D472" s="364" t="s">
        <v>1789</v>
      </c>
      <c r="E472" s="364" t="s">
        <v>253</v>
      </c>
      <c r="F472" s="364" t="s">
        <v>1472</v>
      </c>
      <c r="G472" s="364" t="s">
        <v>447</v>
      </c>
      <c r="H472" s="318" t="s">
        <v>1225</v>
      </c>
    </row>
    <row r="473" spans="1:8" s="189" customFormat="1" ht="22.9" customHeight="1" x14ac:dyDescent="0.2">
      <c r="A473" s="529"/>
      <c r="B473" s="530"/>
      <c r="C473" s="364" t="s">
        <v>1790</v>
      </c>
      <c r="D473" s="364" t="s">
        <v>1791</v>
      </c>
      <c r="E473" s="364" t="s">
        <v>253</v>
      </c>
      <c r="F473" s="364" t="s">
        <v>1472</v>
      </c>
      <c r="G473" s="364" t="s">
        <v>447</v>
      </c>
      <c r="H473" s="318" t="s">
        <v>1225</v>
      </c>
    </row>
    <row r="474" spans="1:8" s="189" customFormat="1" ht="22.9" customHeight="1" x14ac:dyDescent="0.2">
      <c r="A474" s="529"/>
      <c r="B474" s="530"/>
      <c r="C474" s="364" t="s">
        <v>1792</v>
      </c>
      <c r="D474" s="364" t="s">
        <v>1793</v>
      </c>
      <c r="E474" s="364" t="s">
        <v>253</v>
      </c>
      <c r="F474" s="364" t="s">
        <v>1472</v>
      </c>
      <c r="G474" s="364" t="s">
        <v>447</v>
      </c>
      <c r="H474" s="318" t="s">
        <v>1225</v>
      </c>
    </row>
    <row r="475" spans="1:8" s="189" customFormat="1" ht="22.9" customHeight="1" x14ac:dyDescent="0.2">
      <c r="A475" s="529"/>
      <c r="B475" s="530"/>
      <c r="C475" s="364" t="s">
        <v>1794</v>
      </c>
      <c r="D475" s="364" t="s">
        <v>1795</v>
      </c>
      <c r="E475" s="364" t="s">
        <v>253</v>
      </c>
      <c r="F475" s="364" t="s">
        <v>1472</v>
      </c>
      <c r="G475" s="364" t="s">
        <v>447</v>
      </c>
      <c r="H475" s="318" t="s">
        <v>1225</v>
      </c>
    </row>
    <row r="476" spans="1:8" s="189" customFormat="1" ht="22.9" customHeight="1" x14ac:dyDescent="0.2">
      <c r="A476" s="529"/>
      <c r="B476" s="530"/>
      <c r="C476" s="364" t="s">
        <v>1796</v>
      </c>
      <c r="D476" s="364" t="s">
        <v>1797</v>
      </c>
      <c r="E476" s="364" t="s">
        <v>253</v>
      </c>
      <c r="F476" s="364" t="s">
        <v>1472</v>
      </c>
      <c r="G476" s="364" t="s">
        <v>447</v>
      </c>
      <c r="H476" s="318" t="s">
        <v>1225</v>
      </c>
    </row>
    <row r="477" spans="1:8" s="189" customFormat="1" ht="22.9" customHeight="1" x14ac:dyDescent="0.2">
      <c r="A477" s="529"/>
      <c r="B477" s="530"/>
      <c r="C477" s="364" t="s">
        <v>1798</v>
      </c>
      <c r="D477" s="364" t="s">
        <v>1799</v>
      </c>
      <c r="E477" s="364" t="s">
        <v>253</v>
      </c>
      <c r="F477" s="364" t="s">
        <v>1472</v>
      </c>
      <c r="G477" s="364" t="s">
        <v>447</v>
      </c>
      <c r="H477" s="318" t="s">
        <v>1225</v>
      </c>
    </row>
    <row r="478" spans="1:8" s="189" customFormat="1" ht="22.9" customHeight="1" x14ac:dyDescent="0.2">
      <c r="A478" s="529"/>
      <c r="B478" s="530"/>
      <c r="C478" s="364" t="s">
        <v>1800</v>
      </c>
      <c r="D478" s="364" t="s">
        <v>1801</v>
      </c>
      <c r="E478" s="364" t="s">
        <v>253</v>
      </c>
      <c r="F478" s="364" t="s">
        <v>1472</v>
      </c>
      <c r="G478" s="364" t="s">
        <v>447</v>
      </c>
      <c r="H478" s="318" t="s">
        <v>1225</v>
      </c>
    </row>
    <row r="479" spans="1:8" s="189" customFormat="1" ht="22.9" customHeight="1" x14ac:dyDescent="0.2">
      <c r="A479" s="529"/>
      <c r="B479" s="530"/>
      <c r="C479" s="364" t="s">
        <v>1802</v>
      </c>
      <c r="D479" s="364" t="s">
        <v>1803</v>
      </c>
      <c r="E479" s="364" t="s">
        <v>253</v>
      </c>
      <c r="F479" s="364" t="s">
        <v>1472</v>
      </c>
      <c r="G479" s="364" t="s">
        <v>447</v>
      </c>
      <c r="H479" s="318" t="s">
        <v>1225</v>
      </c>
    </row>
    <row r="480" spans="1:8" s="189" customFormat="1" ht="22.9" customHeight="1" x14ac:dyDescent="0.2">
      <c r="A480" s="529"/>
      <c r="B480" s="530"/>
      <c r="C480" s="364" t="s">
        <v>1804</v>
      </c>
      <c r="D480" s="364" t="s">
        <v>1805</v>
      </c>
      <c r="E480" s="364" t="s">
        <v>253</v>
      </c>
      <c r="F480" s="364" t="s">
        <v>1472</v>
      </c>
      <c r="G480" s="364" t="s">
        <v>447</v>
      </c>
      <c r="H480" s="318" t="s">
        <v>1225</v>
      </c>
    </row>
    <row r="481" spans="1:8" s="189" customFormat="1" ht="22.9" customHeight="1" x14ac:dyDescent="0.2">
      <c r="A481" s="529"/>
      <c r="B481" s="530"/>
      <c r="C481" s="364" t="s">
        <v>1806</v>
      </c>
      <c r="D481" s="364" t="s">
        <v>1807</v>
      </c>
      <c r="E481" s="364" t="s">
        <v>253</v>
      </c>
      <c r="F481" s="364" t="s">
        <v>1472</v>
      </c>
      <c r="G481" s="364" t="s">
        <v>447</v>
      </c>
      <c r="H481" s="318" t="s">
        <v>1225</v>
      </c>
    </row>
    <row r="482" spans="1:8" s="189" customFormat="1" ht="22.9" customHeight="1" x14ac:dyDescent="0.2">
      <c r="A482" s="529"/>
      <c r="B482" s="530"/>
      <c r="C482" s="364" t="s">
        <v>1808</v>
      </c>
      <c r="D482" s="364" t="s">
        <v>1809</v>
      </c>
      <c r="E482" s="364" t="s">
        <v>253</v>
      </c>
      <c r="F482" s="364" t="s">
        <v>1685</v>
      </c>
      <c r="G482" s="364" t="s">
        <v>447</v>
      </c>
      <c r="H482" s="318" t="s">
        <v>1225</v>
      </c>
    </row>
    <row r="483" spans="1:8" s="189" customFormat="1" ht="22.9" customHeight="1" x14ac:dyDescent="0.2">
      <c r="A483" s="529"/>
      <c r="B483" s="530"/>
      <c r="C483" s="364" t="s">
        <v>1810</v>
      </c>
      <c r="D483" s="364" t="s">
        <v>1811</v>
      </c>
      <c r="E483" s="364" t="s">
        <v>253</v>
      </c>
      <c r="F483" s="364" t="s">
        <v>1685</v>
      </c>
      <c r="G483" s="364" t="s">
        <v>447</v>
      </c>
      <c r="H483" s="318" t="s">
        <v>1225</v>
      </c>
    </row>
    <row r="484" spans="1:8" s="189" customFormat="1" ht="22.9" customHeight="1" x14ac:dyDescent="0.2">
      <c r="A484" s="529" t="s">
        <v>595</v>
      </c>
      <c r="B484" s="530" t="s">
        <v>596</v>
      </c>
      <c r="C484" s="364" t="s">
        <v>1812</v>
      </c>
      <c r="D484" s="364" t="s">
        <v>1813</v>
      </c>
      <c r="E484" s="364" t="s">
        <v>253</v>
      </c>
      <c r="F484" s="364" t="s">
        <v>1472</v>
      </c>
      <c r="G484" s="364" t="s">
        <v>447</v>
      </c>
      <c r="H484" s="318"/>
    </row>
    <row r="485" spans="1:8" s="189" customFormat="1" ht="22.9" customHeight="1" x14ac:dyDescent="0.2">
      <c r="A485" s="529"/>
      <c r="B485" s="530"/>
      <c r="C485" s="364" t="s">
        <v>1814</v>
      </c>
      <c r="D485" s="364" t="s">
        <v>1815</v>
      </c>
      <c r="E485" s="364" t="s">
        <v>253</v>
      </c>
      <c r="F485" s="364" t="s">
        <v>1472</v>
      </c>
      <c r="G485" s="364" t="s">
        <v>447</v>
      </c>
      <c r="H485" s="318"/>
    </row>
    <row r="486" spans="1:8" s="189" customFormat="1" ht="22.9" customHeight="1" x14ac:dyDescent="0.2">
      <c r="A486" s="529"/>
      <c r="B486" s="530"/>
      <c r="C486" s="364" t="s">
        <v>1816</v>
      </c>
      <c r="D486" s="364" t="s">
        <v>1817</v>
      </c>
      <c r="E486" s="364" t="s">
        <v>253</v>
      </c>
      <c r="F486" s="364" t="s">
        <v>1472</v>
      </c>
      <c r="G486" s="364" t="s">
        <v>447</v>
      </c>
      <c r="H486" s="318"/>
    </row>
    <row r="487" spans="1:8" s="189" customFormat="1" ht="22.9" customHeight="1" x14ac:dyDescent="0.2">
      <c r="A487" s="529"/>
      <c r="B487" s="530"/>
      <c r="C487" s="364" t="s">
        <v>1818</v>
      </c>
      <c r="D487" s="364" t="s">
        <v>16394</v>
      </c>
      <c r="E487" s="364" t="s">
        <v>253</v>
      </c>
      <c r="F487" s="364" t="s">
        <v>1472</v>
      </c>
      <c r="G487" s="364" t="s">
        <v>447</v>
      </c>
      <c r="H487" s="318"/>
    </row>
    <row r="488" spans="1:8" s="189" customFormat="1" ht="22.9" customHeight="1" x14ac:dyDescent="0.2">
      <c r="A488" s="529"/>
      <c r="B488" s="530"/>
      <c r="C488" s="364" t="s">
        <v>1819</v>
      </c>
      <c r="D488" s="364" t="s">
        <v>1820</v>
      </c>
      <c r="E488" s="364" t="s">
        <v>253</v>
      </c>
      <c r="F488" s="364" t="s">
        <v>1472</v>
      </c>
      <c r="G488" s="364" t="s">
        <v>447</v>
      </c>
      <c r="H488" s="318"/>
    </row>
    <row r="489" spans="1:8" s="189" customFormat="1" ht="22.9" customHeight="1" x14ac:dyDescent="0.2">
      <c r="A489" s="529"/>
      <c r="B489" s="530"/>
      <c r="C489" s="364" t="s">
        <v>1821</v>
      </c>
      <c r="D489" s="364" t="s">
        <v>1822</v>
      </c>
      <c r="E489" s="364" t="s">
        <v>253</v>
      </c>
      <c r="F489" s="364" t="s">
        <v>1472</v>
      </c>
      <c r="G489" s="364" t="s">
        <v>447</v>
      </c>
      <c r="H489" s="318"/>
    </row>
    <row r="490" spans="1:8" s="189" customFormat="1" ht="22.9" customHeight="1" x14ac:dyDescent="0.2">
      <c r="A490" s="529"/>
      <c r="B490" s="530"/>
      <c r="C490" s="364" t="s">
        <v>1823</v>
      </c>
      <c r="D490" s="364" t="s">
        <v>1824</v>
      </c>
      <c r="E490" s="364" t="s">
        <v>253</v>
      </c>
      <c r="F490" s="364" t="s">
        <v>1472</v>
      </c>
      <c r="G490" s="364" t="s">
        <v>447</v>
      </c>
      <c r="H490" s="318"/>
    </row>
    <row r="491" spans="1:8" s="189" customFormat="1" ht="22.9" customHeight="1" x14ac:dyDescent="0.2">
      <c r="A491" s="529" t="s">
        <v>1130</v>
      </c>
      <c r="B491" s="530" t="s">
        <v>1131</v>
      </c>
      <c r="C491" s="364" t="s">
        <v>1825</v>
      </c>
      <c r="D491" s="364" t="s">
        <v>1826</v>
      </c>
      <c r="E491" s="364" t="s">
        <v>253</v>
      </c>
      <c r="F491" s="364" t="s">
        <v>1472</v>
      </c>
      <c r="G491" s="364" t="s">
        <v>447</v>
      </c>
      <c r="H491" s="318"/>
    </row>
    <row r="492" spans="1:8" s="189" customFormat="1" ht="22.9" customHeight="1" x14ac:dyDescent="0.2">
      <c r="A492" s="529"/>
      <c r="B492" s="530"/>
      <c r="C492" s="364" t="s">
        <v>1827</v>
      </c>
      <c r="D492" s="364" t="s">
        <v>1828</v>
      </c>
      <c r="E492" s="364" t="s">
        <v>253</v>
      </c>
      <c r="F492" s="364" t="s">
        <v>1472</v>
      </c>
      <c r="G492" s="364" t="s">
        <v>447</v>
      </c>
      <c r="H492" s="318"/>
    </row>
    <row r="493" spans="1:8" s="189" customFormat="1" ht="22.9" customHeight="1" x14ac:dyDescent="0.2">
      <c r="A493" s="529"/>
      <c r="B493" s="530"/>
      <c r="C493" s="364" t="s">
        <v>1829</v>
      </c>
      <c r="D493" s="364" t="s">
        <v>1830</v>
      </c>
      <c r="E493" s="364" t="s">
        <v>253</v>
      </c>
      <c r="F493" s="364" t="s">
        <v>1472</v>
      </c>
      <c r="G493" s="364" t="s">
        <v>447</v>
      </c>
      <c r="H493" s="318"/>
    </row>
    <row r="494" spans="1:8" s="189" customFormat="1" ht="22.9" customHeight="1" x14ac:dyDescent="0.2">
      <c r="A494" s="529"/>
      <c r="B494" s="530"/>
      <c r="C494" s="364" t="s">
        <v>1831</v>
      </c>
      <c r="D494" s="364" t="s">
        <v>1832</v>
      </c>
      <c r="E494" s="364" t="s">
        <v>253</v>
      </c>
      <c r="F494" s="364" t="s">
        <v>1472</v>
      </c>
      <c r="G494" s="364" t="s">
        <v>447</v>
      </c>
      <c r="H494" s="318"/>
    </row>
    <row r="495" spans="1:8" s="189" customFormat="1" ht="22.9" customHeight="1" x14ac:dyDescent="0.2">
      <c r="A495" s="529"/>
      <c r="B495" s="530"/>
      <c r="C495" s="364" t="s">
        <v>1833</v>
      </c>
      <c r="D495" s="364" t="s">
        <v>1834</v>
      </c>
      <c r="E495" s="364" t="s">
        <v>253</v>
      </c>
      <c r="F495" s="364" t="s">
        <v>1472</v>
      </c>
      <c r="G495" s="364" t="s">
        <v>447</v>
      </c>
      <c r="H495" s="318"/>
    </row>
    <row r="496" spans="1:8" s="189" customFormat="1" ht="22.9" customHeight="1" x14ac:dyDescent="0.2">
      <c r="A496" s="529"/>
      <c r="B496" s="530"/>
      <c r="C496" s="364" t="s">
        <v>1835</v>
      </c>
      <c r="D496" s="364" t="s">
        <v>1836</v>
      </c>
      <c r="E496" s="364" t="s">
        <v>253</v>
      </c>
      <c r="F496" s="364" t="s">
        <v>1472</v>
      </c>
      <c r="G496" s="364" t="s">
        <v>447</v>
      </c>
      <c r="H496" s="318"/>
    </row>
    <row r="497" spans="1:8" s="189" customFormat="1" ht="22.9" customHeight="1" x14ac:dyDescent="0.2">
      <c r="A497" s="529"/>
      <c r="B497" s="530"/>
      <c r="C497" s="364" t="s">
        <v>1837</v>
      </c>
      <c r="D497" s="364" t="s">
        <v>1838</v>
      </c>
      <c r="E497" s="364" t="s">
        <v>253</v>
      </c>
      <c r="F497" s="364" t="s">
        <v>1472</v>
      </c>
      <c r="G497" s="364" t="s">
        <v>447</v>
      </c>
      <c r="H497" s="318"/>
    </row>
    <row r="498" spans="1:8" s="189" customFormat="1" ht="22.9" customHeight="1" x14ac:dyDescent="0.2">
      <c r="A498" s="529"/>
      <c r="B498" s="530"/>
      <c r="C498" s="364" t="s">
        <v>1839</v>
      </c>
      <c r="D498" s="364" t="s">
        <v>1840</v>
      </c>
      <c r="E498" s="364" t="s">
        <v>253</v>
      </c>
      <c r="F498" s="364" t="s">
        <v>1472</v>
      </c>
      <c r="G498" s="364" t="s">
        <v>447</v>
      </c>
      <c r="H498" s="318"/>
    </row>
    <row r="499" spans="1:8" s="189" customFormat="1" ht="22.9" customHeight="1" x14ac:dyDescent="0.2">
      <c r="A499" s="529"/>
      <c r="B499" s="530"/>
      <c r="C499" s="364" t="s">
        <v>1841</v>
      </c>
      <c r="D499" s="364" t="s">
        <v>1842</v>
      </c>
      <c r="E499" s="364" t="s">
        <v>253</v>
      </c>
      <c r="F499" s="364" t="s">
        <v>1472</v>
      </c>
      <c r="G499" s="364" t="s">
        <v>447</v>
      </c>
      <c r="H499" s="318"/>
    </row>
    <row r="500" spans="1:8" s="189" customFormat="1" ht="22.9" customHeight="1" x14ac:dyDescent="0.2">
      <c r="A500" s="529"/>
      <c r="B500" s="530"/>
      <c r="C500" s="364" t="s">
        <v>1843</v>
      </c>
      <c r="D500" s="364" t="s">
        <v>1844</v>
      </c>
      <c r="E500" s="364" t="s">
        <v>253</v>
      </c>
      <c r="F500" s="364" t="s">
        <v>1472</v>
      </c>
      <c r="G500" s="364" t="s">
        <v>447</v>
      </c>
      <c r="H500" s="318"/>
    </row>
    <row r="501" spans="1:8" s="189" customFormat="1" ht="22.9" customHeight="1" x14ac:dyDescent="0.2">
      <c r="A501" s="529"/>
      <c r="B501" s="530"/>
      <c r="C501" s="364" t="s">
        <v>1845</v>
      </c>
      <c r="D501" s="364" t="s">
        <v>1846</v>
      </c>
      <c r="E501" s="364" t="s">
        <v>253</v>
      </c>
      <c r="F501" s="364" t="s">
        <v>1472</v>
      </c>
      <c r="G501" s="364" t="s">
        <v>447</v>
      </c>
      <c r="H501" s="318"/>
    </row>
    <row r="502" spans="1:8" s="189" customFormat="1" ht="22.9" customHeight="1" x14ac:dyDescent="0.2">
      <c r="A502" s="529"/>
      <c r="B502" s="530"/>
      <c r="C502" s="364" t="s">
        <v>1847</v>
      </c>
      <c r="D502" s="364" t="s">
        <v>1848</v>
      </c>
      <c r="E502" s="364" t="s">
        <v>253</v>
      </c>
      <c r="F502" s="364" t="s">
        <v>1472</v>
      </c>
      <c r="G502" s="364" t="s">
        <v>447</v>
      </c>
      <c r="H502" s="318"/>
    </row>
    <row r="503" spans="1:8" s="189" customFormat="1" ht="22.9" customHeight="1" x14ac:dyDescent="0.2">
      <c r="A503" s="529"/>
      <c r="B503" s="530"/>
      <c r="C503" s="364" t="s">
        <v>1849</v>
      </c>
      <c r="D503" s="364" t="s">
        <v>1850</v>
      </c>
      <c r="E503" s="364" t="s">
        <v>253</v>
      </c>
      <c r="F503" s="364" t="s">
        <v>1472</v>
      </c>
      <c r="G503" s="364" t="s">
        <v>447</v>
      </c>
      <c r="H503" s="318"/>
    </row>
    <row r="504" spans="1:8" s="189" customFormat="1" ht="22.9" customHeight="1" x14ac:dyDescent="0.2">
      <c r="A504" s="529"/>
      <c r="B504" s="530"/>
      <c r="C504" s="364" t="s">
        <v>1851</v>
      </c>
      <c r="D504" s="364" t="s">
        <v>1852</v>
      </c>
      <c r="E504" s="364" t="s">
        <v>253</v>
      </c>
      <c r="F504" s="364" t="s">
        <v>1472</v>
      </c>
      <c r="G504" s="364" t="s">
        <v>447</v>
      </c>
      <c r="H504" s="318"/>
    </row>
    <row r="505" spans="1:8" s="189" customFormat="1" ht="22.9" customHeight="1" x14ac:dyDescent="0.2">
      <c r="A505" s="529"/>
      <c r="B505" s="530"/>
      <c r="C505" s="364" t="s">
        <v>1853</v>
      </c>
      <c r="D505" s="364" t="s">
        <v>1854</v>
      </c>
      <c r="E505" s="364" t="s">
        <v>253</v>
      </c>
      <c r="F505" s="364" t="s">
        <v>1472</v>
      </c>
      <c r="G505" s="364" t="s">
        <v>447</v>
      </c>
      <c r="H505" s="318"/>
    </row>
    <row r="506" spans="1:8" s="189" customFormat="1" ht="22.9" customHeight="1" x14ac:dyDescent="0.2">
      <c r="A506" s="529"/>
      <c r="B506" s="530"/>
      <c r="C506" s="364" t="s">
        <v>1855</v>
      </c>
      <c r="D506" s="364" t="s">
        <v>1856</v>
      </c>
      <c r="E506" s="364" t="s">
        <v>253</v>
      </c>
      <c r="F506" s="364" t="s">
        <v>1472</v>
      </c>
      <c r="G506" s="364" t="s">
        <v>447</v>
      </c>
      <c r="H506" s="318"/>
    </row>
    <row r="507" spans="1:8" s="189" customFormat="1" ht="22.9" customHeight="1" x14ac:dyDescent="0.2">
      <c r="A507" s="529"/>
      <c r="B507" s="530"/>
      <c r="C507" s="364" t="s">
        <v>1857</v>
      </c>
      <c r="D507" s="364" t="s">
        <v>1858</v>
      </c>
      <c r="E507" s="364" t="s">
        <v>253</v>
      </c>
      <c r="F507" s="364" t="s">
        <v>1472</v>
      </c>
      <c r="G507" s="364" t="s">
        <v>447</v>
      </c>
      <c r="H507" s="318"/>
    </row>
    <row r="508" spans="1:8" s="189" customFormat="1" ht="22.9" customHeight="1" x14ac:dyDescent="0.2">
      <c r="A508" s="529"/>
      <c r="B508" s="530"/>
      <c r="C508" s="364" t="s">
        <v>1859</v>
      </c>
      <c r="D508" s="364" t="s">
        <v>1860</v>
      </c>
      <c r="E508" s="364" t="s">
        <v>253</v>
      </c>
      <c r="F508" s="364" t="s">
        <v>1472</v>
      </c>
      <c r="G508" s="364" t="s">
        <v>447</v>
      </c>
      <c r="H508" s="318"/>
    </row>
    <row r="509" spans="1:8" s="189" customFormat="1" ht="22.9" customHeight="1" x14ac:dyDescent="0.2">
      <c r="A509" s="529"/>
      <c r="B509" s="530"/>
      <c r="C509" s="364" t="s">
        <v>1861</v>
      </c>
      <c r="D509" s="364" t="s">
        <v>1862</v>
      </c>
      <c r="E509" s="364" t="s">
        <v>253</v>
      </c>
      <c r="F509" s="364" t="s">
        <v>1472</v>
      </c>
      <c r="G509" s="364" t="s">
        <v>447</v>
      </c>
      <c r="H509" s="318"/>
    </row>
    <row r="510" spans="1:8" s="189" customFormat="1" ht="22.9" customHeight="1" x14ac:dyDescent="0.2">
      <c r="A510" s="529"/>
      <c r="B510" s="530"/>
      <c r="C510" s="364" t="s">
        <v>1863</v>
      </c>
      <c r="D510" s="364" t="s">
        <v>1864</v>
      </c>
      <c r="E510" s="364" t="s">
        <v>253</v>
      </c>
      <c r="F510" s="364" t="s">
        <v>1472</v>
      </c>
      <c r="G510" s="364" t="s">
        <v>447</v>
      </c>
      <c r="H510" s="318"/>
    </row>
    <row r="511" spans="1:8" s="189" customFormat="1" ht="22.9" customHeight="1" x14ac:dyDescent="0.2">
      <c r="A511" s="529"/>
      <c r="B511" s="530"/>
      <c r="C511" s="364" t="s">
        <v>1865</v>
      </c>
      <c r="D511" s="364" t="s">
        <v>1866</v>
      </c>
      <c r="E511" s="364" t="s">
        <v>253</v>
      </c>
      <c r="F511" s="364" t="s">
        <v>1472</v>
      </c>
      <c r="G511" s="364" t="s">
        <v>447</v>
      </c>
      <c r="H511" s="318"/>
    </row>
    <row r="512" spans="1:8" s="189" customFormat="1" ht="22.9" customHeight="1" x14ac:dyDescent="0.2">
      <c r="A512" s="529"/>
      <c r="B512" s="530"/>
      <c r="C512" s="364" t="s">
        <v>1867</v>
      </c>
      <c r="D512" s="364" t="s">
        <v>1868</v>
      </c>
      <c r="E512" s="364" t="s">
        <v>253</v>
      </c>
      <c r="F512" s="364" t="s">
        <v>1472</v>
      </c>
      <c r="G512" s="364" t="s">
        <v>447</v>
      </c>
      <c r="H512" s="318"/>
    </row>
    <row r="513" spans="1:8" s="189" customFormat="1" ht="22.9" customHeight="1" x14ac:dyDescent="0.2">
      <c r="A513" s="529"/>
      <c r="B513" s="530"/>
      <c r="C513" s="364" t="s">
        <v>1869</v>
      </c>
      <c r="D513" s="364" t="s">
        <v>1870</v>
      </c>
      <c r="E513" s="364" t="s">
        <v>253</v>
      </c>
      <c r="F513" s="364" t="s">
        <v>1472</v>
      </c>
      <c r="G513" s="364" t="s">
        <v>447</v>
      </c>
      <c r="H513" s="318"/>
    </row>
    <row r="514" spans="1:8" s="189" customFormat="1" ht="22.9" customHeight="1" x14ac:dyDescent="0.2">
      <c r="A514" s="529"/>
      <c r="B514" s="530"/>
      <c r="C514" s="364" t="s">
        <v>1871</v>
      </c>
      <c r="D514" s="364" t="s">
        <v>1872</v>
      </c>
      <c r="E514" s="364" t="s">
        <v>253</v>
      </c>
      <c r="F514" s="364" t="s">
        <v>1472</v>
      </c>
      <c r="G514" s="364" t="s">
        <v>447</v>
      </c>
      <c r="H514" s="318"/>
    </row>
    <row r="515" spans="1:8" s="189" customFormat="1" ht="22.9" customHeight="1" x14ac:dyDescent="0.2">
      <c r="A515" s="529"/>
      <c r="B515" s="530"/>
      <c r="C515" s="364" t="s">
        <v>1873</v>
      </c>
      <c r="D515" s="364" t="s">
        <v>1874</v>
      </c>
      <c r="E515" s="364" t="s">
        <v>253</v>
      </c>
      <c r="F515" s="364" t="s">
        <v>1472</v>
      </c>
      <c r="G515" s="364" t="s">
        <v>447</v>
      </c>
      <c r="H515" s="318"/>
    </row>
    <row r="516" spans="1:8" s="189" customFormat="1" ht="22.9" customHeight="1" x14ac:dyDescent="0.2">
      <c r="A516" s="529"/>
      <c r="B516" s="530"/>
      <c r="C516" s="364" t="s">
        <v>1875</v>
      </c>
      <c r="D516" s="364" t="s">
        <v>1876</v>
      </c>
      <c r="E516" s="364" t="s">
        <v>253</v>
      </c>
      <c r="F516" s="364" t="s">
        <v>1253</v>
      </c>
      <c r="G516" s="364" t="s">
        <v>447</v>
      </c>
      <c r="H516" s="318"/>
    </row>
    <row r="517" spans="1:8" s="189" customFormat="1" ht="22.9" customHeight="1" x14ac:dyDescent="0.2">
      <c r="A517" s="529" t="s">
        <v>623</v>
      </c>
      <c r="B517" s="530" t="s">
        <v>624</v>
      </c>
      <c r="C517" s="364" t="s">
        <v>1877</v>
      </c>
      <c r="D517" s="364" t="s">
        <v>1878</v>
      </c>
      <c r="E517" s="364" t="s">
        <v>253</v>
      </c>
      <c r="F517" s="364" t="s">
        <v>1472</v>
      </c>
      <c r="G517" s="364" t="s">
        <v>447</v>
      </c>
      <c r="H517" s="318"/>
    </row>
    <row r="518" spans="1:8" s="189" customFormat="1" ht="22.9" customHeight="1" x14ac:dyDescent="0.2">
      <c r="A518" s="529"/>
      <c r="B518" s="530"/>
      <c r="C518" s="364" t="s">
        <v>1879</v>
      </c>
      <c r="D518" s="364" t="s">
        <v>1880</v>
      </c>
      <c r="E518" s="364" t="s">
        <v>253</v>
      </c>
      <c r="F518" s="364" t="s">
        <v>1472</v>
      </c>
      <c r="G518" s="364" t="s">
        <v>447</v>
      </c>
      <c r="H518" s="318"/>
    </row>
    <row r="519" spans="1:8" s="189" customFormat="1" ht="22.9" customHeight="1" x14ac:dyDescent="0.2">
      <c r="A519" s="529"/>
      <c r="B519" s="530"/>
      <c r="C519" s="364" t="s">
        <v>1881</v>
      </c>
      <c r="D519" s="364" t="s">
        <v>1882</v>
      </c>
      <c r="E519" s="364" t="s">
        <v>253</v>
      </c>
      <c r="F519" s="364" t="s">
        <v>1472</v>
      </c>
      <c r="G519" s="364" t="s">
        <v>447</v>
      </c>
      <c r="H519" s="318"/>
    </row>
    <row r="520" spans="1:8" s="189" customFormat="1" ht="22.9" customHeight="1" x14ac:dyDescent="0.2">
      <c r="A520" s="529"/>
      <c r="B520" s="530"/>
      <c r="C520" s="364" t="s">
        <v>1883</v>
      </c>
      <c r="D520" s="364" t="s">
        <v>1884</v>
      </c>
      <c r="E520" s="364" t="s">
        <v>253</v>
      </c>
      <c r="F520" s="364" t="s">
        <v>1472</v>
      </c>
      <c r="G520" s="364" t="s">
        <v>447</v>
      </c>
      <c r="H520" s="318"/>
    </row>
    <row r="521" spans="1:8" s="189" customFormat="1" ht="22.9" customHeight="1" x14ac:dyDescent="0.2">
      <c r="A521" s="529"/>
      <c r="B521" s="530"/>
      <c r="C521" s="364" t="s">
        <v>1885</v>
      </c>
      <c r="D521" s="364" t="s">
        <v>1886</v>
      </c>
      <c r="E521" s="364" t="s">
        <v>253</v>
      </c>
      <c r="F521" s="364" t="s">
        <v>1472</v>
      </c>
      <c r="G521" s="364" t="s">
        <v>447</v>
      </c>
      <c r="H521" s="318"/>
    </row>
    <row r="522" spans="1:8" s="189" customFormat="1" ht="22.9" customHeight="1" x14ac:dyDescent="0.2">
      <c r="A522" s="529"/>
      <c r="B522" s="530"/>
      <c r="C522" s="364" t="s">
        <v>1887</v>
      </c>
      <c r="D522" s="364" t="s">
        <v>1888</v>
      </c>
      <c r="E522" s="364" t="s">
        <v>253</v>
      </c>
      <c r="F522" s="364" t="s">
        <v>1472</v>
      </c>
      <c r="G522" s="364" t="s">
        <v>447</v>
      </c>
      <c r="H522" s="318"/>
    </row>
    <row r="523" spans="1:8" s="189" customFormat="1" ht="22.9" customHeight="1" x14ac:dyDescent="0.2">
      <c r="A523" s="529"/>
      <c r="B523" s="530"/>
      <c r="C523" s="364" t="s">
        <v>1889</v>
      </c>
      <c r="D523" s="364" t="s">
        <v>1890</v>
      </c>
      <c r="E523" s="364" t="s">
        <v>253</v>
      </c>
      <c r="F523" s="364" t="s">
        <v>1472</v>
      </c>
      <c r="G523" s="364" t="s">
        <v>447</v>
      </c>
      <c r="H523" s="318"/>
    </row>
    <row r="524" spans="1:8" s="189" customFormat="1" ht="22.9" customHeight="1" x14ac:dyDescent="0.2">
      <c r="A524" s="529"/>
      <c r="B524" s="530"/>
      <c r="C524" s="364" t="s">
        <v>1891</v>
      </c>
      <c r="D524" s="364" t="s">
        <v>1892</v>
      </c>
      <c r="E524" s="364" t="s">
        <v>253</v>
      </c>
      <c r="F524" s="364" t="s">
        <v>1472</v>
      </c>
      <c r="G524" s="364" t="s">
        <v>447</v>
      </c>
      <c r="H524" s="318"/>
    </row>
    <row r="525" spans="1:8" s="189" customFormat="1" ht="22.9" customHeight="1" x14ac:dyDescent="0.2">
      <c r="A525" s="529"/>
      <c r="B525" s="530"/>
      <c r="C525" s="364" t="s">
        <v>1893</v>
      </c>
      <c r="D525" s="364" t="s">
        <v>1894</v>
      </c>
      <c r="E525" s="364" t="s">
        <v>253</v>
      </c>
      <c r="F525" s="364" t="s">
        <v>1472</v>
      </c>
      <c r="G525" s="364" t="s">
        <v>447</v>
      </c>
      <c r="H525" s="318"/>
    </row>
    <row r="526" spans="1:8" s="189" customFormat="1" ht="22.9" customHeight="1" x14ac:dyDescent="0.2">
      <c r="A526" s="529"/>
      <c r="B526" s="530"/>
      <c r="C526" s="364" t="s">
        <v>1895</v>
      </c>
      <c r="D526" s="364" t="s">
        <v>1896</v>
      </c>
      <c r="E526" s="364" t="s">
        <v>253</v>
      </c>
      <c r="F526" s="364" t="s">
        <v>1472</v>
      </c>
      <c r="G526" s="364" t="s">
        <v>447</v>
      </c>
      <c r="H526" s="318"/>
    </row>
    <row r="527" spans="1:8" s="189" customFormat="1" ht="22.9" customHeight="1" x14ac:dyDescent="0.2">
      <c r="A527" s="529"/>
      <c r="B527" s="530"/>
      <c r="C527" s="364" t="s">
        <v>1897</v>
      </c>
      <c r="D527" s="364" t="s">
        <v>1898</v>
      </c>
      <c r="E527" s="364" t="s">
        <v>253</v>
      </c>
      <c r="F527" s="364" t="s">
        <v>1472</v>
      </c>
      <c r="G527" s="364" t="s">
        <v>447</v>
      </c>
      <c r="H527" s="318"/>
    </row>
    <row r="528" spans="1:8" s="189" customFormat="1" ht="22.9" customHeight="1" x14ac:dyDescent="0.2">
      <c r="A528" s="529"/>
      <c r="B528" s="530"/>
      <c r="C528" s="364" t="s">
        <v>1899</v>
      </c>
      <c r="D528" s="364" t="s">
        <v>1900</v>
      </c>
      <c r="E528" s="364" t="s">
        <v>253</v>
      </c>
      <c r="F528" s="364" t="s">
        <v>1472</v>
      </c>
      <c r="G528" s="364" t="s">
        <v>447</v>
      </c>
      <c r="H528" s="318"/>
    </row>
    <row r="529" spans="1:8" s="189" customFormat="1" ht="22.9" customHeight="1" x14ac:dyDescent="0.2">
      <c r="A529" s="529"/>
      <c r="B529" s="530"/>
      <c r="C529" s="364" t="s">
        <v>1901</v>
      </c>
      <c r="D529" s="364" t="s">
        <v>1902</v>
      </c>
      <c r="E529" s="364" t="s">
        <v>253</v>
      </c>
      <c r="F529" s="364" t="s">
        <v>1472</v>
      </c>
      <c r="G529" s="364" t="s">
        <v>447</v>
      </c>
      <c r="H529" s="318"/>
    </row>
    <row r="530" spans="1:8" s="189" customFormat="1" ht="22.9" customHeight="1" x14ac:dyDescent="0.2">
      <c r="A530" s="529" t="s">
        <v>542</v>
      </c>
      <c r="B530" s="530" t="s">
        <v>543</v>
      </c>
      <c r="C530" s="364" t="s">
        <v>1471</v>
      </c>
      <c r="D530" s="364" t="s">
        <v>1942</v>
      </c>
      <c r="E530" s="364" t="s">
        <v>253</v>
      </c>
      <c r="F530" s="364" t="s">
        <v>1472</v>
      </c>
      <c r="G530" s="364" t="s">
        <v>447</v>
      </c>
      <c r="H530" s="318" t="s">
        <v>1255</v>
      </c>
    </row>
    <row r="531" spans="1:8" s="189" customFormat="1" ht="22.9" customHeight="1" x14ac:dyDescent="0.2">
      <c r="A531" s="529"/>
      <c r="B531" s="530"/>
      <c r="C531" s="364" t="s">
        <v>1903</v>
      </c>
      <c r="D531" s="364" t="s">
        <v>1904</v>
      </c>
      <c r="E531" s="364" t="s">
        <v>253</v>
      </c>
      <c r="F531" s="364" t="s">
        <v>1472</v>
      </c>
      <c r="G531" s="364" t="s">
        <v>447</v>
      </c>
      <c r="H531" s="318" t="s">
        <v>1255</v>
      </c>
    </row>
    <row r="532" spans="1:8" s="189" customFormat="1" ht="22.9" customHeight="1" x14ac:dyDescent="0.2">
      <c r="A532" s="529"/>
      <c r="B532" s="530"/>
      <c r="C532" s="364" t="s">
        <v>1905</v>
      </c>
      <c r="D532" s="364" t="s">
        <v>1906</v>
      </c>
      <c r="E532" s="364" t="s">
        <v>253</v>
      </c>
      <c r="F532" s="364" t="s">
        <v>1472</v>
      </c>
      <c r="G532" s="364" t="s">
        <v>447</v>
      </c>
      <c r="H532" s="318" t="s">
        <v>1255</v>
      </c>
    </row>
    <row r="533" spans="1:8" s="189" customFormat="1" ht="22.9" customHeight="1" x14ac:dyDescent="0.2">
      <c r="A533" s="529"/>
      <c r="B533" s="530"/>
      <c r="C533" s="364" t="s">
        <v>1907</v>
      </c>
      <c r="D533" s="364" t="s">
        <v>1908</v>
      </c>
      <c r="E533" s="364" t="s">
        <v>253</v>
      </c>
      <c r="F533" s="364" t="s">
        <v>1472</v>
      </c>
      <c r="G533" s="364" t="s">
        <v>447</v>
      </c>
      <c r="H533" s="318" t="s">
        <v>1255</v>
      </c>
    </row>
    <row r="534" spans="1:8" s="189" customFormat="1" ht="22.9" customHeight="1" x14ac:dyDescent="0.2">
      <c r="A534" s="529"/>
      <c r="B534" s="530"/>
      <c r="C534" s="364" t="s">
        <v>1909</v>
      </c>
      <c r="D534" s="364" t="s">
        <v>1910</v>
      </c>
      <c r="E534" s="364" t="s">
        <v>253</v>
      </c>
      <c r="F534" s="364" t="s">
        <v>1472</v>
      </c>
      <c r="G534" s="364" t="s">
        <v>447</v>
      </c>
      <c r="H534" s="318" t="s">
        <v>1255</v>
      </c>
    </row>
    <row r="535" spans="1:8" s="189" customFormat="1" ht="22.9" customHeight="1" x14ac:dyDescent="0.2">
      <c r="A535" s="529"/>
      <c r="B535" s="530"/>
      <c r="C535" s="364" t="s">
        <v>1911</v>
      </c>
      <c r="D535" s="364" t="s">
        <v>1912</v>
      </c>
      <c r="E535" s="364" t="s">
        <v>253</v>
      </c>
      <c r="F535" s="364" t="s">
        <v>1472</v>
      </c>
      <c r="G535" s="364" t="s">
        <v>447</v>
      </c>
      <c r="H535" s="318" t="s">
        <v>1255</v>
      </c>
    </row>
    <row r="536" spans="1:8" s="189" customFormat="1" ht="22.9" customHeight="1" x14ac:dyDescent="0.2">
      <c r="A536" s="529"/>
      <c r="B536" s="530"/>
      <c r="C536" s="364" t="s">
        <v>1913</v>
      </c>
      <c r="D536" s="364" t="s">
        <v>1914</v>
      </c>
      <c r="E536" s="364" t="s">
        <v>253</v>
      </c>
      <c r="F536" s="364" t="s">
        <v>1472</v>
      </c>
      <c r="G536" s="364" t="s">
        <v>447</v>
      </c>
      <c r="H536" s="318" t="s">
        <v>1255</v>
      </c>
    </row>
    <row r="537" spans="1:8" s="189" customFormat="1" ht="22.9" customHeight="1" x14ac:dyDescent="0.2">
      <c r="A537" s="529"/>
      <c r="B537" s="530"/>
      <c r="C537" s="364" t="s">
        <v>1915</v>
      </c>
      <c r="D537" s="364" t="s">
        <v>1916</v>
      </c>
      <c r="E537" s="364" t="s">
        <v>253</v>
      </c>
      <c r="F537" s="364" t="s">
        <v>1472</v>
      </c>
      <c r="G537" s="364" t="s">
        <v>447</v>
      </c>
      <c r="H537" s="318" t="s">
        <v>1255</v>
      </c>
    </row>
    <row r="538" spans="1:8" s="189" customFormat="1" ht="22.9" customHeight="1" x14ac:dyDescent="0.2">
      <c r="A538" s="529"/>
      <c r="B538" s="530"/>
      <c r="C538" s="364" t="s">
        <v>1917</v>
      </c>
      <c r="D538" s="364" t="s">
        <v>1918</v>
      </c>
      <c r="E538" s="364" t="s">
        <v>253</v>
      </c>
      <c r="F538" s="364" t="s">
        <v>1472</v>
      </c>
      <c r="G538" s="364" t="s">
        <v>447</v>
      </c>
      <c r="H538" s="318" t="s">
        <v>1255</v>
      </c>
    </row>
    <row r="539" spans="1:8" s="189" customFormat="1" ht="22.9" customHeight="1" x14ac:dyDescent="0.2">
      <c r="A539" s="529"/>
      <c r="B539" s="530"/>
      <c r="C539" s="364" t="s">
        <v>1919</v>
      </c>
      <c r="D539" s="364" t="s">
        <v>1920</v>
      </c>
      <c r="E539" s="364" t="s">
        <v>253</v>
      </c>
      <c r="F539" s="364" t="s">
        <v>1472</v>
      </c>
      <c r="G539" s="364" t="s">
        <v>447</v>
      </c>
      <c r="H539" s="318" t="s">
        <v>1255</v>
      </c>
    </row>
    <row r="540" spans="1:8" s="189" customFormat="1" ht="22.9" customHeight="1" x14ac:dyDescent="0.2">
      <c r="A540" s="529"/>
      <c r="B540" s="530"/>
      <c r="C540" s="364" t="s">
        <v>1921</v>
      </c>
      <c r="D540" s="364" t="s">
        <v>1916</v>
      </c>
      <c r="E540" s="364" t="s">
        <v>253</v>
      </c>
      <c r="F540" s="364" t="s">
        <v>1472</v>
      </c>
      <c r="G540" s="364" t="s">
        <v>447</v>
      </c>
      <c r="H540" s="318" t="s">
        <v>1255</v>
      </c>
    </row>
    <row r="541" spans="1:8" s="189" customFormat="1" ht="22.9" customHeight="1" x14ac:dyDescent="0.2">
      <c r="A541" s="529"/>
      <c r="B541" s="530"/>
      <c r="C541" s="364" t="s">
        <v>1922</v>
      </c>
      <c r="D541" s="364" t="s">
        <v>1923</v>
      </c>
      <c r="E541" s="364" t="s">
        <v>253</v>
      </c>
      <c r="F541" s="364" t="s">
        <v>1472</v>
      </c>
      <c r="G541" s="364" t="s">
        <v>447</v>
      </c>
      <c r="H541" s="318" t="s">
        <v>1255</v>
      </c>
    </row>
    <row r="542" spans="1:8" s="189" customFormat="1" ht="22.9" customHeight="1" x14ac:dyDescent="0.2">
      <c r="A542" s="529"/>
      <c r="B542" s="530"/>
      <c r="C542" s="364" t="s">
        <v>1924</v>
      </c>
      <c r="D542" s="364" t="s">
        <v>1925</v>
      </c>
      <c r="E542" s="364" t="s">
        <v>253</v>
      </c>
      <c r="F542" s="364" t="s">
        <v>1472</v>
      </c>
      <c r="G542" s="364" t="s">
        <v>447</v>
      </c>
      <c r="H542" s="318" t="s">
        <v>1255</v>
      </c>
    </row>
    <row r="543" spans="1:8" s="189" customFormat="1" ht="22.9" customHeight="1" x14ac:dyDescent="0.2">
      <c r="A543" s="529"/>
      <c r="B543" s="530"/>
      <c r="C543" s="364" t="s">
        <v>1926</v>
      </c>
      <c r="D543" s="364" t="s">
        <v>1927</v>
      </c>
      <c r="E543" s="364" t="s">
        <v>253</v>
      </c>
      <c r="F543" s="364" t="s">
        <v>1472</v>
      </c>
      <c r="G543" s="364" t="s">
        <v>447</v>
      </c>
      <c r="H543" s="318" t="s">
        <v>1255</v>
      </c>
    </row>
    <row r="544" spans="1:8" s="189" customFormat="1" ht="22.9" customHeight="1" x14ac:dyDescent="0.2">
      <c r="A544" s="529"/>
      <c r="B544" s="530"/>
      <c r="C544" s="364" t="s">
        <v>1928</v>
      </c>
      <c r="D544" s="364" t="s">
        <v>1929</v>
      </c>
      <c r="E544" s="364" t="s">
        <v>253</v>
      </c>
      <c r="F544" s="364" t="s">
        <v>1472</v>
      </c>
      <c r="G544" s="364" t="s">
        <v>447</v>
      </c>
      <c r="H544" s="318" t="s">
        <v>1255</v>
      </c>
    </row>
    <row r="545" spans="1:8" s="189" customFormat="1" ht="22.9" customHeight="1" x14ac:dyDescent="0.2">
      <c r="A545" s="529"/>
      <c r="B545" s="530"/>
      <c r="C545" s="364" t="s">
        <v>1930</v>
      </c>
      <c r="D545" s="364" t="s">
        <v>1906</v>
      </c>
      <c r="E545" s="364" t="s">
        <v>253</v>
      </c>
      <c r="F545" s="364" t="s">
        <v>1472</v>
      </c>
      <c r="G545" s="364" t="s">
        <v>447</v>
      </c>
      <c r="H545" s="318" t="s">
        <v>1255</v>
      </c>
    </row>
    <row r="546" spans="1:8" s="189" customFormat="1" ht="22.9" customHeight="1" x14ac:dyDescent="0.2">
      <c r="A546" s="529"/>
      <c r="B546" s="530"/>
      <c r="C546" s="364" t="s">
        <v>1931</v>
      </c>
      <c r="D546" s="364" t="s">
        <v>1932</v>
      </c>
      <c r="E546" s="364" t="s">
        <v>253</v>
      </c>
      <c r="F546" s="364" t="s">
        <v>1472</v>
      </c>
      <c r="G546" s="364" t="s">
        <v>447</v>
      </c>
      <c r="H546" s="318" t="s">
        <v>1255</v>
      </c>
    </row>
    <row r="547" spans="1:8" s="189" customFormat="1" ht="22.9" customHeight="1" x14ac:dyDescent="0.2">
      <c r="A547" s="529"/>
      <c r="B547" s="530"/>
      <c r="C547" s="364" t="s">
        <v>1933</v>
      </c>
      <c r="D547" s="364" t="s">
        <v>1934</v>
      </c>
      <c r="E547" s="364" t="s">
        <v>253</v>
      </c>
      <c r="F547" s="364" t="s">
        <v>1472</v>
      </c>
      <c r="G547" s="364" t="s">
        <v>447</v>
      </c>
      <c r="H547" s="318" t="s">
        <v>1255</v>
      </c>
    </row>
    <row r="548" spans="1:8" s="189" customFormat="1" ht="22.9" customHeight="1" x14ac:dyDescent="0.2">
      <c r="A548" s="529"/>
      <c r="B548" s="530"/>
      <c r="C548" s="364" t="s">
        <v>1935</v>
      </c>
      <c r="D548" s="364" t="s">
        <v>1936</v>
      </c>
      <c r="E548" s="364" t="s">
        <v>253</v>
      </c>
      <c r="F548" s="364" t="s">
        <v>1472</v>
      </c>
      <c r="G548" s="364" t="s">
        <v>447</v>
      </c>
      <c r="H548" s="318" t="s">
        <v>1255</v>
      </c>
    </row>
    <row r="549" spans="1:8" s="189" customFormat="1" ht="22.9" customHeight="1" x14ac:dyDescent="0.2">
      <c r="A549" s="529"/>
      <c r="B549" s="530"/>
      <c r="C549" s="364" t="s">
        <v>1937</v>
      </c>
      <c r="D549" s="364" t="s">
        <v>1938</v>
      </c>
      <c r="E549" s="364" t="s">
        <v>253</v>
      </c>
      <c r="F549" s="364" t="s">
        <v>1472</v>
      </c>
      <c r="G549" s="364" t="s">
        <v>447</v>
      </c>
      <c r="H549" s="318" t="s">
        <v>1255</v>
      </c>
    </row>
    <row r="550" spans="1:8" s="189" customFormat="1" ht="22.9" customHeight="1" x14ac:dyDescent="0.2">
      <c r="A550" s="529"/>
      <c r="B550" s="530"/>
      <c r="C550" s="364" t="s">
        <v>1939</v>
      </c>
      <c r="D550" s="364" t="s">
        <v>1940</v>
      </c>
      <c r="E550" s="364" t="s">
        <v>253</v>
      </c>
      <c r="F550" s="364" t="s">
        <v>1685</v>
      </c>
      <c r="G550" s="364" t="s">
        <v>447</v>
      </c>
      <c r="H550" s="318" t="s">
        <v>1255</v>
      </c>
    </row>
    <row r="551" spans="1:8" s="189" customFormat="1" ht="22.9" customHeight="1" x14ac:dyDescent="0.2">
      <c r="A551" s="529"/>
      <c r="B551" s="530"/>
      <c r="C551" s="364" t="s">
        <v>1941</v>
      </c>
      <c r="D551" s="364" t="s">
        <v>1942</v>
      </c>
      <c r="E551" s="364" t="s">
        <v>253</v>
      </c>
      <c r="F551" s="364" t="s">
        <v>1685</v>
      </c>
      <c r="G551" s="364" t="s">
        <v>447</v>
      </c>
      <c r="H551" s="318" t="s">
        <v>1255</v>
      </c>
    </row>
    <row r="552" spans="1:8" s="189" customFormat="1" ht="22.9" customHeight="1" x14ac:dyDescent="0.2">
      <c r="A552" s="529" t="s">
        <v>1132</v>
      </c>
      <c r="B552" s="530" t="s">
        <v>1133</v>
      </c>
      <c r="C552" s="364" t="s">
        <v>1943</v>
      </c>
      <c r="D552" s="364" t="s">
        <v>1944</v>
      </c>
      <c r="E552" s="364" t="s">
        <v>253</v>
      </c>
      <c r="F552" s="364" t="s">
        <v>1472</v>
      </c>
      <c r="G552" s="364" t="s">
        <v>462</v>
      </c>
      <c r="H552" s="318"/>
    </row>
    <row r="553" spans="1:8" s="189" customFormat="1" ht="22.9" customHeight="1" x14ac:dyDescent="0.2">
      <c r="A553" s="529"/>
      <c r="B553" s="530"/>
      <c r="C553" s="364" t="s">
        <v>1945</v>
      </c>
      <c r="D553" s="364" t="s">
        <v>1946</v>
      </c>
      <c r="E553" s="364" t="s">
        <v>253</v>
      </c>
      <c r="F553" s="364" t="s">
        <v>1472</v>
      </c>
      <c r="G553" s="364" t="s">
        <v>462</v>
      </c>
      <c r="H553" s="318"/>
    </row>
    <row r="554" spans="1:8" s="189" customFormat="1" ht="22.9" customHeight="1" x14ac:dyDescent="0.2">
      <c r="A554" s="529" t="s">
        <v>607</v>
      </c>
      <c r="B554" s="530" t="s">
        <v>414</v>
      </c>
      <c r="C554" s="364" t="s">
        <v>1947</v>
      </c>
      <c r="D554" s="364" t="s">
        <v>1948</v>
      </c>
      <c r="E554" s="364" t="s">
        <v>257</v>
      </c>
      <c r="F554" s="364" t="s">
        <v>1949</v>
      </c>
      <c r="G554" s="364" t="s">
        <v>447</v>
      </c>
      <c r="H554" s="318"/>
    </row>
    <row r="555" spans="1:8" s="189" customFormat="1" ht="22.9" customHeight="1" x14ac:dyDescent="0.2">
      <c r="A555" s="529"/>
      <c r="B555" s="530"/>
      <c r="C555" s="364" t="s">
        <v>1950</v>
      </c>
      <c r="D555" s="364" t="s">
        <v>1951</v>
      </c>
      <c r="E555" s="364" t="s">
        <v>257</v>
      </c>
      <c r="F555" s="364" t="s">
        <v>1949</v>
      </c>
      <c r="G555" s="364" t="s">
        <v>447</v>
      </c>
      <c r="H555" s="318"/>
    </row>
    <row r="556" spans="1:8" s="189" customFormat="1" ht="22.9" customHeight="1" x14ac:dyDescent="0.2">
      <c r="A556" s="529"/>
      <c r="B556" s="530"/>
      <c r="C556" s="364" t="s">
        <v>1952</v>
      </c>
      <c r="D556" s="364" t="s">
        <v>16395</v>
      </c>
      <c r="E556" s="364" t="s">
        <v>257</v>
      </c>
      <c r="F556" s="364" t="s">
        <v>1949</v>
      </c>
      <c r="G556" s="364" t="s">
        <v>447</v>
      </c>
      <c r="H556" s="318"/>
    </row>
    <row r="557" spans="1:8" s="189" customFormat="1" ht="22.9" customHeight="1" x14ac:dyDescent="0.2">
      <c r="A557" s="529"/>
      <c r="B557" s="530"/>
      <c r="C557" s="364" t="s">
        <v>1953</v>
      </c>
      <c r="D557" s="364" t="s">
        <v>1954</v>
      </c>
      <c r="E557" s="364" t="s">
        <v>257</v>
      </c>
      <c r="F557" s="364" t="s">
        <v>1949</v>
      </c>
      <c r="G557" s="364" t="s">
        <v>447</v>
      </c>
      <c r="H557" s="318"/>
    </row>
    <row r="558" spans="1:8" s="189" customFormat="1" ht="22.9" customHeight="1" x14ac:dyDescent="0.2">
      <c r="A558" s="529"/>
      <c r="B558" s="530"/>
      <c r="C558" s="364" t="s">
        <v>1955</v>
      </c>
      <c r="D558" s="364" t="s">
        <v>1956</v>
      </c>
      <c r="E558" s="364" t="s">
        <v>257</v>
      </c>
      <c r="F558" s="364" t="s">
        <v>1949</v>
      </c>
      <c r="G558" s="364" t="s">
        <v>447</v>
      </c>
      <c r="H558" s="318"/>
    </row>
    <row r="559" spans="1:8" s="189" customFormat="1" ht="22.9" customHeight="1" x14ac:dyDescent="0.2">
      <c r="A559" s="529"/>
      <c r="B559" s="530"/>
      <c r="C559" s="364" t="s">
        <v>1957</v>
      </c>
      <c r="D559" s="364" t="s">
        <v>1958</v>
      </c>
      <c r="E559" s="364" t="s">
        <v>257</v>
      </c>
      <c r="F559" s="364" t="s">
        <v>1949</v>
      </c>
      <c r="G559" s="364" t="s">
        <v>447</v>
      </c>
      <c r="H559" s="318"/>
    </row>
    <row r="560" spans="1:8" s="189" customFormat="1" ht="22.9" customHeight="1" x14ac:dyDescent="0.2">
      <c r="A560" s="529"/>
      <c r="B560" s="530"/>
      <c r="C560" s="364" t="s">
        <v>1959</v>
      </c>
      <c r="D560" s="364" t="s">
        <v>1960</v>
      </c>
      <c r="E560" s="364" t="s">
        <v>257</v>
      </c>
      <c r="F560" s="364" t="s">
        <v>1949</v>
      </c>
      <c r="G560" s="364" t="s">
        <v>447</v>
      </c>
      <c r="H560" s="318"/>
    </row>
    <row r="561" spans="1:8" s="189" customFormat="1" ht="22.9" customHeight="1" x14ac:dyDescent="0.2">
      <c r="A561" s="529"/>
      <c r="B561" s="530"/>
      <c r="C561" s="364" t="s">
        <v>1961</v>
      </c>
      <c r="D561" s="364" t="s">
        <v>1962</v>
      </c>
      <c r="E561" s="364" t="s">
        <v>257</v>
      </c>
      <c r="F561" s="364" t="s">
        <v>1949</v>
      </c>
      <c r="G561" s="364" t="s">
        <v>447</v>
      </c>
      <c r="H561" s="318"/>
    </row>
    <row r="562" spans="1:8" s="189" customFormat="1" ht="22.9" customHeight="1" x14ac:dyDescent="0.2">
      <c r="A562" s="529"/>
      <c r="B562" s="530"/>
      <c r="C562" s="364" t="s">
        <v>1963</v>
      </c>
      <c r="D562" s="364" t="s">
        <v>1964</v>
      </c>
      <c r="E562" s="364" t="s">
        <v>257</v>
      </c>
      <c r="F562" s="364" t="s">
        <v>1949</v>
      </c>
      <c r="G562" s="364" t="s">
        <v>447</v>
      </c>
      <c r="H562" s="318"/>
    </row>
    <row r="563" spans="1:8" s="189" customFormat="1" ht="22.9" customHeight="1" x14ac:dyDescent="0.2">
      <c r="A563" s="529"/>
      <c r="B563" s="530"/>
      <c r="C563" s="364" t="s">
        <v>1965</v>
      </c>
      <c r="D563" s="364" t="s">
        <v>1966</v>
      </c>
      <c r="E563" s="364" t="s">
        <v>257</v>
      </c>
      <c r="F563" s="364" t="s">
        <v>1949</v>
      </c>
      <c r="G563" s="364" t="s">
        <v>447</v>
      </c>
      <c r="H563" s="318"/>
    </row>
    <row r="564" spans="1:8" s="189" customFormat="1" ht="22.9" customHeight="1" x14ac:dyDescent="0.2">
      <c r="A564" s="529"/>
      <c r="B564" s="530"/>
      <c r="C564" s="364" t="s">
        <v>1967</v>
      </c>
      <c r="D564" s="364" t="s">
        <v>1968</v>
      </c>
      <c r="E564" s="364" t="s">
        <v>257</v>
      </c>
      <c r="F564" s="364" t="s">
        <v>1949</v>
      </c>
      <c r="G564" s="364" t="s">
        <v>447</v>
      </c>
      <c r="H564" s="318"/>
    </row>
    <row r="565" spans="1:8" s="189" customFormat="1" ht="22.9" customHeight="1" x14ac:dyDescent="0.2">
      <c r="A565" s="529"/>
      <c r="B565" s="530"/>
      <c r="C565" s="364" t="s">
        <v>1969</v>
      </c>
      <c r="D565" s="364" t="s">
        <v>1970</v>
      </c>
      <c r="E565" s="364" t="s">
        <v>257</v>
      </c>
      <c r="F565" s="364" t="s">
        <v>1949</v>
      </c>
      <c r="G565" s="364" t="s">
        <v>447</v>
      </c>
      <c r="H565" s="318"/>
    </row>
    <row r="566" spans="1:8" s="189" customFormat="1" ht="22.9" customHeight="1" x14ac:dyDescent="0.2">
      <c r="A566" s="529" t="s">
        <v>994</v>
      </c>
      <c r="B566" s="530" t="s">
        <v>995</v>
      </c>
      <c r="C566" s="364" t="s">
        <v>1971</v>
      </c>
      <c r="D566" s="364" t="s">
        <v>1972</v>
      </c>
      <c r="E566" s="364" t="s">
        <v>257</v>
      </c>
      <c r="F566" s="364" t="s">
        <v>1949</v>
      </c>
      <c r="G566" s="364" t="s">
        <v>447</v>
      </c>
      <c r="H566" s="318"/>
    </row>
    <row r="567" spans="1:8" s="189" customFormat="1" ht="22.9" customHeight="1" x14ac:dyDescent="0.2">
      <c r="A567" s="529"/>
      <c r="B567" s="530"/>
      <c r="C567" s="364" t="s">
        <v>1973</v>
      </c>
      <c r="D567" s="364" t="s">
        <v>1974</v>
      </c>
      <c r="E567" s="364" t="s">
        <v>257</v>
      </c>
      <c r="F567" s="364" t="s">
        <v>1949</v>
      </c>
      <c r="G567" s="364" t="s">
        <v>447</v>
      </c>
      <c r="H567" s="318"/>
    </row>
    <row r="568" spans="1:8" s="189" customFormat="1" ht="22.9" customHeight="1" x14ac:dyDescent="0.2">
      <c r="A568" s="529"/>
      <c r="B568" s="530"/>
      <c r="C568" s="364" t="s">
        <v>1975</v>
      </c>
      <c r="D568" s="364" t="s">
        <v>1976</v>
      </c>
      <c r="E568" s="364" t="s">
        <v>257</v>
      </c>
      <c r="F568" s="364" t="s">
        <v>1949</v>
      </c>
      <c r="G568" s="364" t="s">
        <v>447</v>
      </c>
      <c r="H568" s="318"/>
    </row>
    <row r="569" spans="1:8" s="189" customFormat="1" ht="22.9" customHeight="1" x14ac:dyDescent="0.2">
      <c r="A569" s="529"/>
      <c r="B569" s="530"/>
      <c r="C569" s="364" t="s">
        <v>1977</v>
      </c>
      <c r="D569" s="364" t="s">
        <v>1978</v>
      </c>
      <c r="E569" s="364" t="s">
        <v>257</v>
      </c>
      <c r="F569" s="364" t="s">
        <v>1949</v>
      </c>
      <c r="G569" s="364" t="s">
        <v>447</v>
      </c>
      <c r="H569" s="318"/>
    </row>
    <row r="570" spans="1:8" s="189" customFormat="1" ht="22.9" customHeight="1" x14ac:dyDescent="0.2">
      <c r="A570" s="529" t="s">
        <v>509</v>
      </c>
      <c r="B570" s="530" t="s">
        <v>510</v>
      </c>
      <c r="C570" s="364" t="s">
        <v>1979</v>
      </c>
      <c r="D570" s="364" t="s">
        <v>1980</v>
      </c>
      <c r="E570" s="364" t="s">
        <v>252</v>
      </c>
      <c r="F570" s="364" t="s">
        <v>352</v>
      </c>
      <c r="G570" s="364" t="s">
        <v>447</v>
      </c>
      <c r="H570" s="318" t="s">
        <v>1152</v>
      </c>
    </row>
    <row r="571" spans="1:8" s="189" customFormat="1" ht="22.9" customHeight="1" x14ac:dyDescent="0.2">
      <c r="A571" s="529"/>
      <c r="B571" s="530"/>
      <c r="C571" s="364" t="s">
        <v>1981</v>
      </c>
      <c r="D571" s="364" t="s">
        <v>8036</v>
      </c>
      <c r="E571" s="364" t="s">
        <v>252</v>
      </c>
      <c r="F571" s="364" t="s">
        <v>352</v>
      </c>
      <c r="G571" s="364" t="s">
        <v>447</v>
      </c>
      <c r="H571" s="318" t="s">
        <v>1152</v>
      </c>
    </row>
    <row r="572" spans="1:8" s="189" customFormat="1" ht="22.9" customHeight="1" x14ac:dyDescent="0.2">
      <c r="A572" s="529"/>
      <c r="B572" s="530"/>
      <c r="C572" s="364" t="s">
        <v>1982</v>
      </c>
      <c r="D572" s="364" t="s">
        <v>1983</v>
      </c>
      <c r="E572" s="364" t="s">
        <v>252</v>
      </c>
      <c r="F572" s="364" t="s">
        <v>352</v>
      </c>
      <c r="G572" s="364" t="s">
        <v>447</v>
      </c>
      <c r="H572" s="318" t="s">
        <v>1152</v>
      </c>
    </row>
    <row r="573" spans="1:8" s="189" customFormat="1" ht="22.9" customHeight="1" x14ac:dyDescent="0.2">
      <c r="A573" s="529"/>
      <c r="B573" s="530"/>
      <c r="C573" s="364" t="s">
        <v>1984</v>
      </c>
      <c r="D573" s="364" t="s">
        <v>1985</v>
      </c>
      <c r="E573" s="364" t="s">
        <v>251</v>
      </c>
      <c r="F573" s="364" t="s">
        <v>19931</v>
      </c>
      <c r="G573" s="364" t="s">
        <v>447</v>
      </c>
      <c r="H573" s="318" t="s">
        <v>1152</v>
      </c>
    </row>
    <row r="574" spans="1:8" s="189" customFormat="1" ht="22.9" customHeight="1" x14ac:dyDescent="0.2">
      <c r="A574" s="529"/>
      <c r="B574" s="530"/>
      <c r="C574" s="364" t="s">
        <v>1986</v>
      </c>
      <c r="D574" s="364" t="s">
        <v>8037</v>
      </c>
      <c r="E574" s="364" t="s">
        <v>249</v>
      </c>
      <c r="F574" s="364" t="s">
        <v>1987</v>
      </c>
      <c r="G574" s="364" t="s">
        <v>447</v>
      </c>
      <c r="H574" s="318" t="s">
        <v>1152</v>
      </c>
    </row>
    <row r="575" spans="1:8" s="189" customFormat="1" ht="22.9" customHeight="1" x14ac:dyDescent="0.2">
      <c r="A575" s="529"/>
      <c r="B575" s="530"/>
      <c r="C575" s="364" t="s">
        <v>1988</v>
      </c>
      <c r="D575" s="364" t="s">
        <v>1989</v>
      </c>
      <c r="E575" s="364" t="s">
        <v>249</v>
      </c>
      <c r="F575" s="364" t="s">
        <v>1987</v>
      </c>
      <c r="G575" s="364" t="s">
        <v>447</v>
      </c>
      <c r="H575" s="318" t="s">
        <v>1152</v>
      </c>
    </row>
    <row r="576" spans="1:8" s="189" customFormat="1" ht="22.9" customHeight="1" x14ac:dyDescent="0.2">
      <c r="A576" s="529"/>
      <c r="B576" s="530"/>
      <c r="C576" s="364" t="s">
        <v>1990</v>
      </c>
      <c r="D576" s="364" t="s">
        <v>16396</v>
      </c>
      <c r="E576" s="364" t="s">
        <v>249</v>
      </c>
      <c r="F576" s="364" t="s">
        <v>1987</v>
      </c>
      <c r="G576" s="364" t="s">
        <v>447</v>
      </c>
      <c r="H576" s="318" t="s">
        <v>1152</v>
      </c>
    </row>
    <row r="577" spans="1:8" s="189" customFormat="1" ht="22.9" customHeight="1" x14ac:dyDescent="0.2">
      <c r="A577" s="363" t="s">
        <v>1019</v>
      </c>
      <c r="B577" s="364" t="s">
        <v>1020</v>
      </c>
      <c r="C577" s="364" t="s">
        <v>1991</v>
      </c>
      <c r="D577" s="364" t="s">
        <v>1021</v>
      </c>
      <c r="E577" s="364" t="s">
        <v>251</v>
      </c>
      <c r="F577" s="364" t="s">
        <v>1992</v>
      </c>
      <c r="G577" s="364"/>
      <c r="H577" s="318"/>
    </row>
    <row r="578" spans="1:8" s="189" customFormat="1" ht="22.9" customHeight="1" x14ac:dyDescent="0.2">
      <c r="A578" s="529" t="s">
        <v>1022</v>
      </c>
      <c r="B578" s="530" t="s">
        <v>1023</v>
      </c>
      <c r="C578" s="364" t="s">
        <v>1993</v>
      </c>
      <c r="D578" s="364" t="s">
        <v>1024</v>
      </c>
      <c r="E578" s="364" t="s">
        <v>251</v>
      </c>
      <c r="F578" s="364" t="s">
        <v>1992</v>
      </c>
      <c r="G578" s="364" t="s">
        <v>447</v>
      </c>
      <c r="H578" s="318"/>
    </row>
    <row r="579" spans="1:8" s="189" customFormat="1" ht="22.9" customHeight="1" x14ac:dyDescent="0.2">
      <c r="A579" s="529"/>
      <c r="B579" s="530"/>
      <c r="C579" s="364" t="s">
        <v>1994</v>
      </c>
      <c r="D579" s="364" t="s">
        <v>1024</v>
      </c>
      <c r="E579" s="364" t="s">
        <v>251</v>
      </c>
      <c r="F579" s="364" t="s">
        <v>1992</v>
      </c>
      <c r="G579" s="364" t="s">
        <v>447</v>
      </c>
      <c r="H579" s="318"/>
    </row>
    <row r="580" spans="1:8" s="189" customFormat="1" ht="22.9" customHeight="1" x14ac:dyDescent="0.2">
      <c r="A580" s="529"/>
      <c r="B580" s="530"/>
      <c r="C580" s="364" t="s">
        <v>1995</v>
      </c>
      <c r="D580" s="364" t="s">
        <v>1024</v>
      </c>
      <c r="E580" s="364" t="s">
        <v>251</v>
      </c>
      <c r="F580" s="364" t="s">
        <v>1992</v>
      </c>
      <c r="G580" s="364" t="s">
        <v>447</v>
      </c>
      <c r="H580" s="318"/>
    </row>
    <row r="581" spans="1:8" s="189" customFormat="1" ht="22.9" customHeight="1" x14ac:dyDescent="0.2">
      <c r="A581" s="529"/>
      <c r="B581" s="530"/>
      <c r="C581" s="364" t="s">
        <v>1996</v>
      </c>
      <c r="D581" s="364" t="s">
        <v>1024</v>
      </c>
      <c r="E581" s="364" t="s">
        <v>251</v>
      </c>
      <c r="F581" s="364" t="s">
        <v>1992</v>
      </c>
      <c r="G581" s="364" t="s">
        <v>447</v>
      </c>
      <c r="H581" s="318"/>
    </row>
    <row r="582" spans="1:8" s="189" customFormat="1" ht="22.9" customHeight="1" x14ac:dyDescent="0.2">
      <c r="A582" s="529"/>
      <c r="B582" s="530"/>
      <c r="C582" s="364" t="s">
        <v>1997</v>
      </c>
      <c r="D582" s="364" t="s">
        <v>1024</v>
      </c>
      <c r="E582" s="364" t="s">
        <v>251</v>
      </c>
      <c r="F582" s="364" t="s">
        <v>1992</v>
      </c>
      <c r="G582" s="364" t="s">
        <v>447</v>
      </c>
      <c r="H582" s="318"/>
    </row>
    <row r="583" spans="1:8" s="189" customFormat="1" ht="22.9" customHeight="1" x14ac:dyDescent="0.2">
      <c r="A583" s="529"/>
      <c r="B583" s="530"/>
      <c r="C583" s="364" t="s">
        <v>1998</v>
      </c>
      <c r="D583" s="364" t="s">
        <v>1024</v>
      </c>
      <c r="E583" s="364" t="s">
        <v>251</v>
      </c>
      <c r="F583" s="364" t="s">
        <v>1992</v>
      </c>
      <c r="G583" s="364" t="s">
        <v>447</v>
      </c>
      <c r="H583" s="318"/>
    </row>
    <row r="584" spans="1:8" s="189" customFormat="1" ht="22.9" customHeight="1" x14ac:dyDescent="0.2">
      <c r="A584" s="529"/>
      <c r="B584" s="530"/>
      <c r="C584" s="364" t="s">
        <v>1999</v>
      </c>
      <c r="D584" s="364" t="s">
        <v>1024</v>
      </c>
      <c r="E584" s="364" t="s">
        <v>251</v>
      </c>
      <c r="F584" s="364" t="s">
        <v>1992</v>
      </c>
      <c r="G584" s="364" t="s">
        <v>447</v>
      </c>
      <c r="H584" s="318"/>
    </row>
    <row r="585" spans="1:8" s="189" customFormat="1" ht="22.9" customHeight="1" x14ac:dyDescent="0.2">
      <c r="A585" s="529" t="s">
        <v>1025</v>
      </c>
      <c r="B585" s="530" t="s">
        <v>1026</v>
      </c>
      <c r="C585" s="364" t="s">
        <v>2000</v>
      </c>
      <c r="D585" s="364" t="s">
        <v>2001</v>
      </c>
      <c r="E585" s="364" t="s">
        <v>251</v>
      </c>
      <c r="F585" s="364" t="s">
        <v>1992</v>
      </c>
      <c r="G585" s="364" t="s">
        <v>462</v>
      </c>
      <c r="H585" s="318" t="s">
        <v>1225</v>
      </c>
    </row>
    <row r="586" spans="1:8" s="189" customFormat="1" ht="22.9" customHeight="1" x14ac:dyDescent="0.2">
      <c r="A586" s="529"/>
      <c r="B586" s="530"/>
      <c r="C586" s="364" t="s">
        <v>2002</v>
      </c>
      <c r="D586" s="364" t="s">
        <v>2003</v>
      </c>
      <c r="E586" s="364" t="s">
        <v>251</v>
      </c>
      <c r="F586" s="364" t="s">
        <v>1992</v>
      </c>
      <c r="G586" s="364"/>
      <c r="H586" s="318" t="s">
        <v>1225</v>
      </c>
    </row>
    <row r="587" spans="1:8" s="189" customFormat="1" ht="22.9" customHeight="1" x14ac:dyDescent="0.2">
      <c r="A587" s="529"/>
      <c r="B587" s="530"/>
      <c r="C587" s="364" t="s">
        <v>2004</v>
      </c>
      <c r="D587" s="364" t="s">
        <v>2005</v>
      </c>
      <c r="E587" s="364" t="s">
        <v>251</v>
      </c>
      <c r="F587" s="364" t="s">
        <v>1992</v>
      </c>
      <c r="G587" s="364"/>
      <c r="H587" s="318" t="s">
        <v>1225</v>
      </c>
    </row>
    <row r="588" spans="1:8" s="189" customFormat="1" ht="22.9" customHeight="1" x14ac:dyDescent="0.2">
      <c r="A588" s="529"/>
      <c r="B588" s="530"/>
      <c r="C588" s="364" t="s">
        <v>2006</v>
      </c>
      <c r="D588" s="364" t="s">
        <v>2003</v>
      </c>
      <c r="E588" s="364" t="s">
        <v>251</v>
      </c>
      <c r="F588" s="364" t="s">
        <v>2007</v>
      </c>
      <c r="G588" s="364" t="s">
        <v>447</v>
      </c>
      <c r="H588" s="318" t="s">
        <v>1225</v>
      </c>
    </row>
    <row r="589" spans="1:8" s="189" customFormat="1" ht="22.9" customHeight="1" x14ac:dyDescent="0.2">
      <c r="A589" s="529"/>
      <c r="B589" s="530"/>
      <c r="C589" s="364" t="s">
        <v>2008</v>
      </c>
      <c r="D589" s="364" t="s">
        <v>2009</v>
      </c>
      <c r="E589" s="364" t="s">
        <v>251</v>
      </c>
      <c r="F589" s="364" t="s">
        <v>2007</v>
      </c>
      <c r="G589" s="364"/>
      <c r="H589" s="318" t="s">
        <v>1225</v>
      </c>
    </row>
    <row r="590" spans="1:8" s="189" customFormat="1" ht="22.9" customHeight="1" x14ac:dyDescent="0.2">
      <c r="A590" s="529"/>
      <c r="B590" s="530"/>
      <c r="C590" s="364" t="s">
        <v>2010</v>
      </c>
      <c r="D590" s="364" t="s">
        <v>2011</v>
      </c>
      <c r="E590" s="364" t="s">
        <v>251</v>
      </c>
      <c r="F590" s="364" t="s">
        <v>2007</v>
      </c>
      <c r="G590" s="364"/>
      <c r="H590" s="318" t="s">
        <v>1225</v>
      </c>
    </row>
    <row r="591" spans="1:8" s="189" customFormat="1" ht="22.9" customHeight="1" x14ac:dyDescent="0.2">
      <c r="A591" s="529"/>
      <c r="B591" s="530"/>
      <c r="C591" s="364" t="s">
        <v>2012</v>
      </c>
      <c r="D591" s="364" t="s">
        <v>2013</v>
      </c>
      <c r="E591" s="364" t="s">
        <v>251</v>
      </c>
      <c r="F591" s="364" t="s">
        <v>2007</v>
      </c>
      <c r="G591" s="364"/>
      <c r="H591" s="318" t="s">
        <v>1225</v>
      </c>
    </row>
    <row r="592" spans="1:8" s="189" customFormat="1" ht="22.9" customHeight="1" x14ac:dyDescent="0.2">
      <c r="A592" s="529"/>
      <c r="B592" s="530"/>
      <c r="C592" s="364" t="s">
        <v>2014</v>
      </c>
      <c r="D592" s="364" t="s">
        <v>2015</v>
      </c>
      <c r="E592" s="364" t="s">
        <v>251</v>
      </c>
      <c r="F592" s="364" t="s">
        <v>2007</v>
      </c>
      <c r="G592" s="364"/>
      <c r="H592" s="318" t="s">
        <v>1225</v>
      </c>
    </row>
    <row r="593" spans="1:8" s="189" customFormat="1" ht="22.9" customHeight="1" x14ac:dyDescent="0.2">
      <c r="A593" s="529"/>
      <c r="B593" s="530"/>
      <c r="C593" s="364" t="s">
        <v>2016</v>
      </c>
      <c r="D593" s="364" t="s">
        <v>2017</v>
      </c>
      <c r="E593" s="364" t="s">
        <v>251</v>
      </c>
      <c r="F593" s="364" t="s">
        <v>2007</v>
      </c>
      <c r="G593" s="364"/>
      <c r="H593" s="318" t="s">
        <v>1225</v>
      </c>
    </row>
    <row r="594" spans="1:8" s="189" customFormat="1" ht="22.9" customHeight="1" x14ac:dyDescent="0.2">
      <c r="A594" s="529"/>
      <c r="B594" s="530"/>
      <c r="C594" s="364" t="s">
        <v>2018</v>
      </c>
      <c r="D594" s="364" t="s">
        <v>2019</v>
      </c>
      <c r="E594" s="364" t="s">
        <v>251</v>
      </c>
      <c r="F594" s="364" t="s">
        <v>2007</v>
      </c>
      <c r="G594" s="364"/>
      <c r="H594" s="318" t="s">
        <v>1225</v>
      </c>
    </row>
    <row r="595" spans="1:8" s="189" customFormat="1" ht="22.9" customHeight="1" x14ac:dyDescent="0.2">
      <c r="A595" s="529"/>
      <c r="B595" s="530"/>
      <c r="C595" s="364" t="s">
        <v>2020</v>
      </c>
      <c r="D595" s="364" t="s">
        <v>2021</v>
      </c>
      <c r="E595" s="364" t="s">
        <v>251</v>
      </c>
      <c r="F595" s="364" t="s">
        <v>2007</v>
      </c>
      <c r="G595" s="364"/>
      <c r="H595" s="318" t="s">
        <v>1225</v>
      </c>
    </row>
    <row r="596" spans="1:8" s="189" customFormat="1" ht="22.9" customHeight="1" x14ac:dyDescent="0.2">
      <c r="A596" s="529"/>
      <c r="B596" s="530"/>
      <c r="C596" s="364" t="s">
        <v>2022</v>
      </c>
      <c r="D596" s="364" t="s">
        <v>2023</v>
      </c>
      <c r="E596" s="364" t="s">
        <v>251</v>
      </c>
      <c r="F596" s="364" t="s">
        <v>2007</v>
      </c>
      <c r="G596" s="364"/>
      <c r="H596" s="318" t="s">
        <v>1225</v>
      </c>
    </row>
    <row r="597" spans="1:8" s="189" customFormat="1" ht="22.9" customHeight="1" x14ac:dyDescent="0.2">
      <c r="A597" s="529"/>
      <c r="B597" s="530"/>
      <c r="C597" s="364" t="s">
        <v>2024</v>
      </c>
      <c r="D597" s="364" t="s">
        <v>16397</v>
      </c>
      <c r="E597" s="364" t="s">
        <v>251</v>
      </c>
      <c r="F597" s="364" t="s">
        <v>2007</v>
      </c>
      <c r="G597" s="364"/>
      <c r="H597" s="318" t="s">
        <v>1225</v>
      </c>
    </row>
    <row r="598" spans="1:8" s="189" customFormat="1" ht="22.9" customHeight="1" x14ac:dyDescent="0.2">
      <c r="A598" s="529"/>
      <c r="B598" s="530"/>
      <c r="C598" s="364" t="s">
        <v>2025</v>
      </c>
      <c r="D598" s="364" t="s">
        <v>16398</v>
      </c>
      <c r="E598" s="364" t="s">
        <v>251</v>
      </c>
      <c r="F598" s="364" t="s">
        <v>2007</v>
      </c>
      <c r="G598" s="364" t="s">
        <v>462</v>
      </c>
      <c r="H598" s="318" t="s">
        <v>1225</v>
      </c>
    </row>
    <row r="599" spans="1:8" s="189" customFormat="1" ht="22.9" customHeight="1" x14ac:dyDescent="0.2">
      <c r="A599" s="529"/>
      <c r="B599" s="530"/>
      <c r="C599" s="364" t="s">
        <v>2026</v>
      </c>
      <c r="D599" s="364" t="s">
        <v>16399</v>
      </c>
      <c r="E599" s="364" t="s">
        <v>251</v>
      </c>
      <c r="F599" s="364" t="s">
        <v>2007</v>
      </c>
      <c r="G599" s="364"/>
      <c r="H599" s="318" t="s">
        <v>1225</v>
      </c>
    </row>
    <row r="600" spans="1:8" s="189" customFormat="1" ht="22.9" customHeight="1" x14ac:dyDescent="0.2">
      <c r="A600" s="529"/>
      <c r="B600" s="530"/>
      <c r="C600" s="364" t="s">
        <v>16400</v>
      </c>
      <c r="D600" s="364" t="s">
        <v>16401</v>
      </c>
      <c r="E600" s="364" t="s">
        <v>251</v>
      </c>
      <c r="F600" s="364" t="s">
        <v>2007</v>
      </c>
      <c r="G600" s="364"/>
      <c r="H600" s="318" t="s">
        <v>1225</v>
      </c>
    </row>
    <row r="601" spans="1:8" s="189" customFormat="1" ht="22.9" customHeight="1" x14ac:dyDescent="0.2">
      <c r="A601" s="529"/>
      <c r="B601" s="530"/>
      <c r="C601" s="364" t="s">
        <v>16402</v>
      </c>
      <c r="D601" s="364" t="s">
        <v>16403</v>
      </c>
      <c r="E601" s="364" t="s">
        <v>251</v>
      </c>
      <c r="F601" s="364" t="s">
        <v>2007</v>
      </c>
      <c r="G601" s="364"/>
      <c r="H601" s="318" t="s">
        <v>1225</v>
      </c>
    </row>
    <row r="602" spans="1:8" s="189" customFormat="1" ht="22.9" customHeight="1" x14ac:dyDescent="0.2">
      <c r="A602" s="529"/>
      <c r="B602" s="530"/>
      <c r="C602" s="364" t="s">
        <v>16404</v>
      </c>
      <c r="D602" s="364" t="s">
        <v>1026</v>
      </c>
      <c r="E602" s="364" t="s">
        <v>251</v>
      </c>
      <c r="F602" s="364" t="s">
        <v>2007</v>
      </c>
      <c r="G602" s="364"/>
      <c r="H602" s="318" t="s">
        <v>1225</v>
      </c>
    </row>
    <row r="603" spans="1:8" s="189" customFormat="1" ht="22.9" customHeight="1" x14ac:dyDescent="0.2">
      <c r="A603" s="529"/>
      <c r="B603" s="530"/>
      <c r="C603" s="364" t="s">
        <v>16405</v>
      </c>
      <c r="D603" s="364" t="s">
        <v>16406</v>
      </c>
      <c r="E603" s="364" t="s">
        <v>251</v>
      </c>
      <c r="F603" s="364" t="s">
        <v>2007</v>
      </c>
      <c r="G603" s="364" t="s">
        <v>447</v>
      </c>
      <c r="H603" s="318" t="s">
        <v>1225</v>
      </c>
    </row>
    <row r="604" spans="1:8" s="189" customFormat="1" ht="22.9" customHeight="1" x14ac:dyDescent="0.2">
      <c r="A604" s="529" t="s">
        <v>641</v>
      </c>
      <c r="B604" s="530" t="s">
        <v>642</v>
      </c>
      <c r="C604" s="364" t="s">
        <v>2027</v>
      </c>
      <c r="D604" s="364" t="s">
        <v>2028</v>
      </c>
      <c r="E604" s="364" t="s">
        <v>251</v>
      </c>
      <c r="F604" s="364" t="s">
        <v>1992</v>
      </c>
      <c r="G604" s="364" t="s">
        <v>447</v>
      </c>
      <c r="H604" s="318" t="s">
        <v>1152</v>
      </c>
    </row>
    <row r="605" spans="1:8" s="189" customFormat="1" ht="22.9" customHeight="1" x14ac:dyDescent="0.2">
      <c r="A605" s="529"/>
      <c r="B605" s="530"/>
      <c r="C605" s="364" t="s">
        <v>2029</v>
      </c>
      <c r="D605" s="364" t="s">
        <v>2030</v>
      </c>
      <c r="E605" s="364" t="s">
        <v>251</v>
      </c>
      <c r="F605" s="364" t="s">
        <v>1992</v>
      </c>
      <c r="G605" s="364" t="s">
        <v>447</v>
      </c>
      <c r="H605" s="318" t="s">
        <v>1152</v>
      </c>
    </row>
    <row r="606" spans="1:8" s="189" customFormat="1" ht="22.9" customHeight="1" x14ac:dyDescent="0.2">
      <c r="A606" s="529"/>
      <c r="B606" s="530"/>
      <c r="C606" s="364" t="s">
        <v>2031</v>
      </c>
      <c r="D606" s="364" t="s">
        <v>2032</v>
      </c>
      <c r="E606" s="364" t="s">
        <v>251</v>
      </c>
      <c r="F606" s="364" t="s">
        <v>1992</v>
      </c>
      <c r="G606" s="364" t="s">
        <v>447</v>
      </c>
      <c r="H606" s="318" t="s">
        <v>1152</v>
      </c>
    </row>
    <row r="607" spans="1:8" s="189" customFormat="1" ht="22.9" customHeight="1" x14ac:dyDescent="0.2">
      <c r="A607" s="529"/>
      <c r="B607" s="530"/>
      <c r="C607" s="364" t="s">
        <v>2033</v>
      </c>
      <c r="D607" s="364" t="s">
        <v>2034</v>
      </c>
      <c r="E607" s="364" t="s">
        <v>251</v>
      </c>
      <c r="F607" s="364" t="s">
        <v>1992</v>
      </c>
      <c r="G607" s="364" t="s">
        <v>447</v>
      </c>
      <c r="H607" s="318" t="s">
        <v>1152</v>
      </c>
    </row>
    <row r="608" spans="1:8" s="189" customFormat="1" ht="22.9" customHeight="1" x14ac:dyDescent="0.2">
      <c r="A608" s="529"/>
      <c r="B608" s="530"/>
      <c r="C608" s="364" t="s">
        <v>2035</v>
      </c>
      <c r="D608" s="364" t="s">
        <v>2036</v>
      </c>
      <c r="E608" s="364" t="s">
        <v>251</v>
      </c>
      <c r="F608" s="364" t="s">
        <v>2007</v>
      </c>
      <c r="G608" s="364" t="s">
        <v>447</v>
      </c>
      <c r="H608" s="318" t="s">
        <v>1152</v>
      </c>
    </row>
    <row r="609" spans="1:8" s="189" customFormat="1" ht="22.9" customHeight="1" x14ac:dyDescent="0.2">
      <c r="A609" s="529"/>
      <c r="B609" s="530"/>
      <c r="C609" s="364" t="s">
        <v>2037</v>
      </c>
      <c r="D609" s="364" t="s">
        <v>2038</v>
      </c>
      <c r="E609" s="364" t="s">
        <v>251</v>
      </c>
      <c r="F609" s="364" t="s">
        <v>2007</v>
      </c>
      <c r="G609" s="364" t="s">
        <v>447</v>
      </c>
      <c r="H609" s="318" t="s">
        <v>1152</v>
      </c>
    </row>
    <row r="610" spans="1:8" s="189" customFormat="1" ht="22.9" customHeight="1" x14ac:dyDescent="0.2">
      <c r="A610" s="529"/>
      <c r="B610" s="530"/>
      <c r="C610" s="364" t="s">
        <v>2039</v>
      </c>
      <c r="D610" s="364" t="s">
        <v>2040</v>
      </c>
      <c r="E610" s="364" t="s">
        <v>251</v>
      </c>
      <c r="F610" s="364" t="s">
        <v>2007</v>
      </c>
      <c r="G610" s="364" t="s">
        <v>447</v>
      </c>
      <c r="H610" s="318" t="s">
        <v>1152</v>
      </c>
    </row>
    <row r="611" spans="1:8" s="189" customFormat="1" ht="22.9" customHeight="1" x14ac:dyDescent="0.2">
      <c r="A611" s="529"/>
      <c r="B611" s="530"/>
      <c r="C611" s="364" t="s">
        <v>2041</v>
      </c>
      <c r="D611" s="364" t="s">
        <v>2042</v>
      </c>
      <c r="E611" s="364" t="s">
        <v>251</v>
      </c>
      <c r="F611" s="364" t="s">
        <v>2007</v>
      </c>
      <c r="G611" s="364" t="s">
        <v>447</v>
      </c>
      <c r="H611" s="318" t="s">
        <v>1152</v>
      </c>
    </row>
    <row r="612" spans="1:8" s="189" customFormat="1" ht="22.9" customHeight="1" x14ac:dyDescent="0.2">
      <c r="A612" s="529"/>
      <c r="B612" s="530"/>
      <c r="C612" s="364" t="s">
        <v>2043</v>
      </c>
      <c r="D612" s="364" t="s">
        <v>2044</v>
      </c>
      <c r="E612" s="364" t="s">
        <v>251</v>
      </c>
      <c r="F612" s="364" t="s">
        <v>2007</v>
      </c>
      <c r="G612" s="364" t="s">
        <v>447</v>
      </c>
      <c r="H612" s="318" t="s">
        <v>1152</v>
      </c>
    </row>
    <row r="613" spans="1:8" s="189" customFormat="1" ht="22.9" customHeight="1" x14ac:dyDescent="0.2">
      <c r="A613" s="529"/>
      <c r="B613" s="530"/>
      <c r="C613" s="364" t="s">
        <v>2045</v>
      </c>
      <c r="D613" s="364" t="s">
        <v>2046</v>
      </c>
      <c r="E613" s="364" t="s">
        <v>251</v>
      </c>
      <c r="F613" s="364" t="s">
        <v>2007</v>
      </c>
      <c r="G613" s="364" t="s">
        <v>447</v>
      </c>
      <c r="H613" s="318" t="s">
        <v>1152</v>
      </c>
    </row>
    <row r="614" spans="1:8" s="189" customFormat="1" ht="22.9" customHeight="1" x14ac:dyDescent="0.2">
      <c r="A614" s="529" t="s">
        <v>1027</v>
      </c>
      <c r="B614" s="530" t="s">
        <v>1028</v>
      </c>
      <c r="C614" s="364" t="s">
        <v>2047</v>
      </c>
      <c r="D614" s="364" t="s">
        <v>1028</v>
      </c>
      <c r="E614" s="364" t="s">
        <v>251</v>
      </c>
      <c r="F614" s="364" t="s">
        <v>2007</v>
      </c>
      <c r="G614" s="364" t="s">
        <v>447</v>
      </c>
      <c r="H614" s="318"/>
    </row>
    <row r="615" spans="1:8" s="189" customFormat="1" ht="22.9" customHeight="1" x14ac:dyDescent="0.2">
      <c r="A615" s="529"/>
      <c r="B615" s="530"/>
      <c r="C615" s="364" t="s">
        <v>2048</v>
      </c>
      <c r="D615" s="364" t="s">
        <v>1028</v>
      </c>
      <c r="E615" s="364" t="s">
        <v>251</v>
      </c>
      <c r="F615" s="364" t="s">
        <v>2007</v>
      </c>
      <c r="G615" s="364" t="s">
        <v>447</v>
      </c>
      <c r="H615" s="318"/>
    </row>
    <row r="616" spans="1:8" s="189" customFormat="1" ht="22.9" customHeight="1" x14ac:dyDescent="0.2">
      <c r="A616" s="529"/>
      <c r="B616" s="530"/>
      <c r="C616" s="364" t="s">
        <v>2049</v>
      </c>
      <c r="D616" s="364" t="s">
        <v>1028</v>
      </c>
      <c r="E616" s="364" t="s">
        <v>251</v>
      </c>
      <c r="F616" s="364" t="s">
        <v>2007</v>
      </c>
      <c r="G616" s="364" t="s">
        <v>447</v>
      </c>
      <c r="H616" s="318"/>
    </row>
    <row r="617" spans="1:8" s="189" customFormat="1" ht="22.9" customHeight="1" x14ac:dyDescent="0.2">
      <c r="A617" s="529"/>
      <c r="B617" s="530"/>
      <c r="C617" s="364" t="s">
        <v>2050</v>
      </c>
      <c r="D617" s="364" t="s">
        <v>1028</v>
      </c>
      <c r="E617" s="364" t="s">
        <v>251</v>
      </c>
      <c r="F617" s="364" t="s">
        <v>2007</v>
      </c>
      <c r="G617" s="364" t="s">
        <v>447</v>
      </c>
      <c r="H617" s="318"/>
    </row>
    <row r="618" spans="1:8" s="189" customFormat="1" ht="22.9" customHeight="1" x14ac:dyDescent="0.2">
      <c r="A618" s="529"/>
      <c r="B618" s="530"/>
      <c r="C618" s="364" t="s">
        <v>2051</v>
      </c>
      <c r="D618" s="364" t="s">
        <v>1028</v>
      </c>
      <c r="E618" s="364" t="s">
        <v>251</v>
      </c>
      <c r="F618" s="364" t="s">
        <v>2007</v>
      </c>
      <c r="G618" s="364" t="s">
        <v>447</v>
      </c>
      <c r="H618" s="318"/>
    </row>
    <row r="619" spans="1:8" s="189" customFormat="1" ht="22.9" customHeight="1" x14ac:dyDescent="0.2">
      <c r="A619" s="529"/>
      <c r="B619" s="530"/>
      <c r="C619" s="364" t="s">
        <v>2052</v>
      </c>
      <c r="D619" s="364" t="s">
        <v>1028</v>
      </c>
      <c r="E619" s="364" t="s">
        <v>251</v>
      </c>
      <c r="F619" s="364" t="s">
        <v>2007</v>
      </c>
      <c r="G619" s="364" t="s">
        <v>447</v>
      </c>
      <c r="H619" s="318"/>
    </row>
    <row r="620" spans="1:8" s="189" customFormat="1" ht="22.9" customHeight="1" x14ac:dyDescent="0.2">
      <c r="A620" s="529"/>
      <c r="B620" s="530"/>
      <c r="C620" s="364" t="s">
        <v>2053</v>
      </c>
      <c r="D620" s="364" t="s">
        <v>1028</v>
      </c>
      <c r="E620" s="364" t="s">
        <v>251</v>
      </c>
      <c r="F620" s="364" t="s">
        <v>2007</v>
      </c>
      <c r="G620" s="364" t="s">
        <v>447</v>
      </c>
      <c r="H620" s="318"/>
    </row>
    <row r="621" spans="1:8" s="189" customFormat="1" ht="22.9" customHeight="1" x14ac:dyDescent="0.2">
      <c r="A621" s="529"/>
      <c r="B621" s="530"/>
      <c r="C621" s="364" t="s">
        <v>2054</v>
      </c>
      <c r="D621" s="364" t="s">
        <v>1028</v>
      </c>
      <c r="E621" s="364" t="s">
        <v>251</v>
      </c>
      <c r="F621" s="364" t="s">
        <v>2007</v>
      </c>
      <c r="G621" s="364" t="s">
        <v>447</v>
      </c>
      <c r="H621" s="318"/>
    </row>
    <row r="622" spans="1:8" s="189" customFormat="1" ht="22.9" customHeight="1" x14ac:dyDescent="0.2">
      <c r="A622" s="529"/>
      <c r="B622" s="530"/>
      <c r="C622" s="364" t="s">
        <v>2055</v>
      </c>
      <c r="D622" s="364" t="s">
        <v>1028</v>
      </c>
      <c r="E622" s="364" t="s">
        <v>251</v>
      </c>
      <c r="F622" s="364" t="s">
        <v>2007</v>
      </c>
      <c r="G622" s="364" t="s">
        <v>447</v>
      </c>
      <c r="H622" s="318"/>
    </row>
    <row r="623" spans="1:8" s="189" customFormat="1" ht="22.9" customHeight="1" x14ac:dyDescent="0.2">
      <c r="A623" s="529"/>
      <c r="B623" s="530"/>
      <c r="C623" s="364" t="s">
        <v>2056</v>
      </c>
      <c r="D623" s="364" t="s">
        <v>1028</v>
      </c>
      <c r="E623" s="364" t="s">
        <v>251</v>
      </c>
      <c r="F623" s="364" t="s">
        <v>2007</v>
      </c>
      <c r="G623" s="364" t="s">
        <v>447</v>
      </c>
      <c r="H623" s="318"/>
    </row>
    <row r="624" spans="1:8" s="189" customFormat="1" ht="22.9" customHeight="1" x14ac:dyDescent="0.2">
      <c r="A624" s="529"/>
      <c r="B624" s="530"/>
      <c r="C624" s="364" t="s">
        <v>2057</v>
      </c>
      <c r="D624" s="364" t="s">
        <v>1028</v>
      </c>
      <c r="E624" s="364" t="s">
        <v>251</v>
      </c>
      <c r="F624" s="364" t="s">
        <v>2007</v>
      </c>
      <c r="G624" s="364" t="s">
        <v>447</v>
      </c>
      <c r="H624" s="318"/>
    </row>
    <row r="625" spans="1:8" s="189" customFormat="1" ht="22.9" customHeight="1" x14ac:dyDescent="0.2">
      <c r="A625" s="529"/>
      <c r="B625" s="530"/>
      <c r="C625" s="364" t="s">
        <v>2058</v>
      </c>
      <c r="D625" s="364" t="s">
        <v>1028</v>
      </c>
      <c r="E625" s="364" t="s">
        <v>251</v>
      </c>
      <c r="F625" s="364" t="s">
        <v>2007</v>
      </c>
      <c r="G625" s="364" t="s">
        <v>447</v>
      </c>
      <c r="H625" s="318"/>
    </row>
    <row r="626" spans="1:8" s="189" customFormat="1" ht="22.9" customHeight="1" x14ac:dyDescent="0.2">
      <c r="A626" s="529"/>
      <c r="B626" s="530"/>
      <c r="C626" s="364" t="s">
        <v>2059</v>
      </c>
      <c r="D626" s="364" t="s">
        <v>1028</v>
      </c>
      <c r="E626" s="364" t="s">
        <v>251</v>
      </c>
      <c r="F626" s="364" t="s">
        <v>2007</v>
      </c>
      <c r="G626" s="364" t="s">
        <v>447</v>
      </c>
      <c r="H626" s="318"/>
    </row>
    <row r="627" spans="1:8" s="189" customFormat="1" ht="22.9" customHeight="1" x14ac:dyDescent="0.2">
      <c r="A627" s="529" t="s">
        <v>597</v>
      </c>
      <c r="B627" s="530" t="s">
        <v>598</v>
      </c>
      <c r="C627" s="364" t="s">
        <v>2060</v>
      </c>
      <c r="D627" s="364" t="s">
        <v>2061</v>
      </c>
      <c r="E627" s="364" t="s">
        <v>372</v>
      </c>
      <c r="F627" s="364" t="s">
        <v>2062</v>
      </c>
      <c r="G627" s="364" t="s">
        <v>447</v>
      </c>
      <c r="H627" s="318"/>
    </row>
    <row r="628" spans="1:8" s="189" customFormat="1" ht="22.9" customHeight="1" x14ac:dyDescent="0.2">
      <c r="A628" s="529"/>
      <c r="B628" s="530"/>
      <c r="C628" s="364" t="s">
        <v>2063</v>
      </c>
      <c r="D628" s="364" t="s">
        <v>2064</v>
      </c>
      <c r="E628" s="364" t="s">
        <v>372</v>
      </c>
      <c r="F628" s="364" t="s">
        <v>2062</v>
      </c>
      <c r="G628" s="364" t="s">
        <v>447</v>
      </c>
      <c r="H628" s="318"/>
    </row>
    <row r="629" spans="1:8" s="189" customFormat="1" ht="22.9" customHeight="1" x14ac:dyDescent="0.2">
      <c r="A629" s="529"/>
      <c r="B629" s="530"/>
      <c r="C629" s="364" t="s">
        <v>2065</v>
      </c>
      <c r="D629" s="364" t="s">
        <v>2066</v>
      </c>
      <c r="E629" s="364" t="s">
        <v>372</v>
      </c>
      <c r="F629" s="364" t="s">
        <v>2062</v>
      </c>
      <c r="G629" s="364" t="s">
        <v>447</v>
      </c>
      <c r="H629" s="318"/>
    </row>
    <row r="630" spans="1:8" s="189" customFormat="1" ht="22.9" customHeight="1" x14ac:dyDescent="0.2">
      <c r="A630" s="529"/>
      <c r="B630" s="530"/>
      <c r="C630" s="364" t="s">
        <v>2067</v>
      </c>
      <c r="D630" s="364" t="s">
        <v>2068</v>
      </c>
      <c r="E630" s="364" t="s">
        <v>372</v>
      </c>
      <c r="F630" s="364" t="s">
        <v>2062</v>
      </c>
      <c r="G630" s="364" t="s">
        <v>447</v>
      </c>
      <c r="H630" s="318"/>
    </row>
    <row r="631" spans="1:8" s="189" customFormat="1" ht="22.9" customHeight="1" x14ac:dyDescent="0.2">
      <c r="A631" s="529"/>
      <c r="B631" s="530"/>
      <c r="C631" s="364" t="s">
        <v>2069</v>
      </c>
      <c r="D631" s="364" t="s">
        <v>2070</v>
      </c>
      <c r="E631" s="364" t="s">
        <v>372</v>
      </c>
      <c r="F631" s="364" t="s">
        <v>2062</v>
      </c>
      <c r="G631" s="364" t="s">
        <v>447</v>
      </c>
      <c r="H631" s="318"/>
    </row>
    <row r="632" spans="1:8" s="189" customFormat="1" ht="22.9" customHeight="1" x14ac:dyDescent="0.2">
      <c r="A632" s="529"/>
      <c r="B632" s="530"/>
      <c r="C632" s="364" t="s">
        <v>2071</v>
      </c>
      <c r="D632" s="364" t="s">
        <v>2072</v>
      </c>
      <c r="E632" s="364" t="s">
        <v>372</v>
      </c>
      <c r="F632" s="364" t="s">
        <v>2062</v>
      </c>
      <c r="G632" s="364" t="s">
        <v>447</v>
      </c>
      <c r="H632" s="318"/>
    </row>
    <row r="633" spans="1:8" s="189" customFormat="1" ht="22.9" customHeight="1" x14ac:dyDescent="0.2">
      <c r="A633" s="363" t="s">
        <v>1029</v>
      </c>
      <c r="B633" s="364" t="s">
        <v>1030</v>
      </c>
      <c r="C633" s="364" t="s">
        <v>2073</v>
      </c>
      <c r="D633" s="364" t="s">
        <v>1031</v>
      </c>
      <c r="E633" s="364" t="s">
        <v>251</v>
      </c>
      <c r="F633" s="364" t="s">
        <v>19931</v>
      </c>
      <c r="G633" s="364" t="s">
        <v>447</v>
      </c>
      <c r="H633" s="318"/>
    </row>
    <row r="634" spans="1:8" s="189" customFormat="1" ht="22.9" customHeight="1" x14ac:dyDescent="0.2">
      <c r="A634" s="363" t="s">
        <v>1032</v>
      </c>
      <c r="B634" s="364" t="s">
        <v>8038</v>
      </c>
      <c r="C634" s="364" t="s">
        <v>2074</v>
      </c>
      <c r="D634" s="364" t="s">
        <v>16302</v>
      </c>
      <c r="E634" s="364" t="s">
        <v>251</v>
      </c>
      <c r="F634" s="364" t="s">
        <v>19931</v>
      </c>
      <c r="G634" s="364"/>
      <c r="H634" s="318" t="s">
        <v>1152</v>
      </c>
    </row>
    <row r="635" spans="1:8" s="189" customFormat="1" ht="22.9" customHeight="1" x14ac:dyDescent="0.2">
      <c r="A635" s="529" t="s">
        <v>531</v>
      </c>
      <c r="B635" s="530" t="s">
        <v>424</v>
      </c>
      <c r="C635" s="364" t="s">
        <v>2075</v>
      </c>
      <c r="D635" s="364" t="s">
        <v>16407</v>
      </c>
      <c r="E635" s="364" t="s">
        <v>255</v>
      </c>
      <c r="F635" s="364" t="s">
        <v>2076</v>
      </c>
      <c r="G635" s="364" t="s">
        <v>447</v>
      </c>
      <c r="H635" s="318" t="s">
        <v>1280</v>
      </c>
    </row>
    <row r="636" spans="1:8" s="189" customFormat="1" ht="22.9" customHeight="1" x14ac:dyDescent="0.2">
      <c r="A636" s="529"/>
      <c r="B636" s="530"/>
      <c r="C636" s="364" t="s">
        <v>2077</v>
      </c>
      <c r="D636" s="364" t="s">
        <v>2078</v>
      </c>
      <c r="E636" s="364" t="s">
        <v>255</v>
      </c>
      <c r="F636" s="364" t="s">
        <v>2076</v>
      </c>
      <c r="G636" s="364" t="s">
        <v>447</v>
      </c>
      <c r="H636" s="318" t="s">
        <v>1280</v>
      </c>
    </row>
    <row r="637" spans="1:8" s="189" customFormat="1" ht="22.9" customHeight="1" x14ac:dyDescent="0.2">
      <c r="A637" s="529"/>
      <c r="B637" s="530"/>
      <c r="C637" s="364" t="s">
        <v>2079</v>
      </c>
      <c r="D637" s="364" t="s">
        <v>16408</v>
      </c>
      <c r="E637" s="364" t="s">
        <v>255</v>
      </c>
      <c r="F637" s="364" t="s">
        <v>2076</v>
      </c>
      <c r="G637" s="364" t="s">
        <v>447</v>
      </c>
      <c r="H637" s="318" t="s">
        <v>1280</v>
      </c>
    </row>
    <row r="638" spans="1:8" s="189" customFormat="1" ht="22.9" customHeight="1" x14ac:dyDescent="0.2">
      <c r="A638" s="529"/>
      <c r="B638" s="530"/>
      <c r="C638" s="364" t="s">
        <v>2080</v>
      </c>
      <c r="D638" s="364" t="s">
        <v>2081</v>
      </c>
      <c r="E638" s="364" t="s">
        <v>255</v>
      </c>
      <c r="F638" s="364" t="s">
        <v>2076</v>
      </c>
      <c r="G638" s="364" t="s">
        <v>447</v>
      </c>
      <c r="H638" s="318" t="s">
        <v>1280</v>
      </c>
    </row>
    <row r="639" spans="1:8" s="189" customFormat="1" ht="22.9" customHeight="1" x14ac:dyDescent="0.2">
      <c r="A639" s="529"/>
      <c r="B639" s="530"/>
      <c r="C639" s="364" t="s">
        <v>2082</v>
      </c>
      <c r="D639" s="364" t="s">
        <v>16409</v>
      </c>
      <c r="E639" s="364" t="s">
        <v>255</v>
      </c>
      <c r="F639" s="364" t="s">
        <v>2076</v>
      </c>
      <c r="G639" s="364" t="s">
        <v>447</v>
      </c>
      <c r="H639" s="318" t="s">
        <v>1280</v>
      </c>
    </row>
    <row r="640" spans="1:8" s="189" customFormat="1" ht="22.9" customHeight="1" x14ac:dyDescent="0.2">
      <c r="A640" s="529"/>
      <c r="B640" s="530"/>
      <c r="C640" s="364" t="s">
        <v>2083</v>
      </c>
      <c r="D640" s="364" t="s">
        <v>16410</v>
      </c>
      <c r="E640" s="364" t="s">
        <v>255</v>
      </c>
      <c r="F640" s="364" t="s">
        <v>2076</v>
      </c>
      <c r="G640" s="364" t="s">
        <v>447</v>
      </c>
      <c r="H640" s="318" t="s">
        <v>1280</v>
      </c>
    </row>
    <row r="641" spans="1:8" s="189" customFormat="1" ht="22.9" customHeight="1" x14ac:dyDescent="0.2">
      <c r="A641" s="529"/>
      <c r="B641" s="530"/>
      <c r="C641" s="364" t="s">
        <v>2084</v>
      </c>
      <c r="D641" s="364" t="s">
        <v>2085</v>
      </c>
      <c r="E641" s="364" t="s">
        <v>255</v>
      </c>
      <c r="F641" s="364" t="s">
        <v>2076</v>
      </c>
      <c r="G641" s="364" t="s">
        <v>447</v>
      </c>
      <c r="H641" s="318" t="s">
        <v>1280</v>
      </c>
    </row>
    <row r="642" spans="1:8" s="189" customFormat="1" ht="22.9" customHeight="1" x14ac:dyDescent="0.2">
      <c r="A642" s="529"/>
      <c r="B642" s="530"/>
      <c r="C642" s="364" t="s">
        <v>2086</v>
      </c>
      <c r="D642" s="364" t="s">
        <v>2087</v>
      </c>
      <c r="E642" s="364" t="s">
        <v>255</v>
      </c>
      <c r="F642" s="364" t="s">
        <v>2076</v>
      </c>
      <c r="G642" s="364" t="s">
        <v>447</v>
      </c>
      <c r="H642" s="318" t="s">
        <v>1280</v>
      </c>
    </row>
    <row r="643" spans="1:8" s="189" customFormat="1" ht="22.9" customHeight="1" x14ac:dyDescent="0.2">
      <c r="A643" s="529"/>
      <c r="B643" s="530"/>
      <c r="C643" s="364" t="s">
        <v>2088</v>
      </c>
      <c r="D643" s="364" t="s">
        <v>2089</v>
      </c>
      <c r="E643" s="364" t="s">
        <v>255</v>
      </c>
      <c r="F643" s="364" t="s">
        <v>2076</v>
      </c>
      <c r="G643" s="364" t="s">
        <v>447</v>
      </c>
      <c r="H643" s="318" t="s">
        <v>1280</v>
      </c>
    </row>
    <row r="644" spans="1:8" s="189" customFormat="1" ht="22.9" customHeight="1" x14ac:dyDescent="0.2">
      <c r="A644" s="529"/>
      <c r="B644" s="530"/>
      <c r="C644" s="364" t="s">
        <v>2090</v>
      </c>
      <c r="D644" s="364" t="s">
        <v>16411</v>
      </c>
      <c r="E644" s="364" t="s">
        <v>255</v>
      </c>
      <c r="F644" s="364" t="s">
        <v>2076</v>
      </c>
      <c r="G644" s="364" t="s">
        <v>447</v>
      </c>
      <c r="H644" s="318" t="s">
        <v>1280</v>
      </c>
    </row>
    <row r="645" spans="1:8" s="189" customFormat="1" ht="22.9" customHeight="1" x14ac:dyDescent="0.2">
      <c r="A645" s="529"/>
      <c r="B645" s="530"/>
      <c r="C645" s="364" t="s">
        <v>2091</v>
      </c>
      <c r="D645" s="364" t="s">
        <v>16412</v>
      </c>
      <c r="E645" s="364" t="s">
        <v>255</v>
      </c>
      <c r="F645" s="364" t="s">
        <v>2076</v>
      </c>
      <c r="G645" s="364" t="s">
        <v>447</v>
      </c>
      <c r="H645" s="318" t="s">
        <v>1280</v>
      </c>
    </row>
    <row r="646" spans="1:8" s="189" customFormat="1" ht="22.9" customHeight="1" x14ac:dyDescent="0.2">
      <c r="A646" s="529"/>
      <c r="B646" s="530"/>
      <c r="C646" s="364" t="s">
        <v>2092</v>
      </c>
      <c r="D646" s="364" t="s">
        <v>8039</v>
      </c>
      <c r="E646" s="364" t="s">
        <v>255</v>
      </c>
      <c r="F646" s="364" t="s">
        <v>2076</v>
      </c>
      <c r="G646" s="364" t="s">
        <v>447</v>
      </c>
      <c r="H646" s="318" t="s">
        <v>1280</v>
      </c>
    </row>
    <row r="647" spans="1:8" s="189" customFormat="1" ht="22.9" customHeight="1" x14ac:dyDescent="0.2">
      <c r="A647" s="529"/>
      <c r="B647" s="530"/>
      <c r="C647" s="364" t="s">
        <v>2093</v>
      </c>
      <c r="D647" s="364" t="s">
        <v>2094</v>
      </c>
      <c r="E647" s="364" t="s">
        <v>255</v>
      </c>
      <c r="F647" s="364" t="s">
        <v>2076</v>
      </c>
      <c r="G647" s="364" t="s">
        <v>447</v>
      </c>
      <c r="H647" s="318" t="s">
        <v>1280</v>
      </c>
    </row>
    <row r="648" spans="1:8" s="189" customFormat="1" ht="22.9" customHeight="1" x14ac:dyDescent="0.2">
      <c r="A648" s="529"/>
      <c r="B648" s="530"/>
      <c r="C648" s="364" t="s">
        <v>2095</v>
      </c>
      <c r="D648" s="364" t="s">
        <v>2096</v>
      </c>
      <c r="E648" s="364" t="s">
        <v>255</v>
      </c>
      <c r="F648" s="364" t="s">
        <v>2076</v>
      </c>
      <c r="G648" s="364" t="s">
        <v>447</v>
      </c>
      <c r="H648" s="318" t="s">
        <v>1280</v>
      </c>
    </row>
    <row r="649" spans="1:8" s="189" customFormat="1" ht="22.9" customHeight="1" x14ac:dyDescent="0.2">
      <c r="A649" s="529"/>
      <c r="B649" s="530"/>
      <c r="C649" s="364" t="s">
        <v>2097</v>
      </c>
      <c r="D649" s="364" t="s">
        <v>2098</v>
      </c>
      <c r="E649" s="364" t="s">
        <v>255</v>
      </c>
      <c r="F649" s="364" t="s">
        <v>2076</v>
      </c>
      <c r="G649" s="364" t="s">
        <v>447</v>
      </c>
      <c r="H649" s="318" t="s">
        <v>1280</v>
      </c>
    </row>
    <row r="650" spans="1:8" s="189" customFormat="1" ht="22.9" customHeight="1" x14ac:dyDescent="0.2">
      <c r="A650" s="529"/>
      <c r="B650" s="530"/>
      <c r="C650" s="364" t="s">
        <v>2099</v>
      </c>
      <c r="D650" s="364" t="s">
        <v>19932</v>
      </c>
      <c r="E650" s="364" t="s">
        <v>255</v>
      </c>
      <c r="F650" s="364" t="s">
        <v>2076</v>
      </c>
      <c r="G650" s="364" t="s">
        <v>447</v>
      </c>
      <c r="H650" s="318" t="s">
        <v>1280</v>
      </c>
    </row>
    <row r="651" spans="1:8" s="189" customFormat="1" ht="22.9" customHeight="1" x14ac:dyDescent="0.2">
      <c r="A651" s="529"/>
      <c r="B651" s="530"/>
      <c r="C651" s="364" t="s">
        <v>2100</v>
      </c>
      <c r="D651" s="364" t="s">
        <v>2101</v>
      </c>
      <c r="E651" s="364" t="s">
        <v>371</v>
      </c>
      <c r="F651" s="364" t="s">
        <v>2102</v>
      </c>
      <c r="G651" s="364" t="s">
        <v>447</v>
      </c>
      <c r="H651" s="318" t="s">
        <v>1280</v>
      </c>
    </row>
    <row r="652" spans="1:8" s="189" customFormat="1" ht="22.9" customHeight="1" x14ac:dyDescent="0.2">
      <c r="A652" s="529"/>
      <c r="B652" s="530"/>
      <c r="C652" s="364" t="s">
        <v>2103</v>
      </c>
      <c r="D652" s="364" t="s">
        <v>2104</v>
      </c>
      <c r="E652" s="364" t="s">
        <v>371</v>
      </c>
      <c r="F652" s="364" t="s">
        <v>2102</v>
      </c>
      <c r="G652" s="364" t="s">
        <v>447</v>
      </c>
      <c r="H652" s="318" t="s">
        <v>1280</v>
      </c>
    </row>
    <row r="653" spans="1:8" s="189" customFormat="1" ht="22.9" customHeight="1" x14ac:dyDescent="0.2">
      <c r="A653" s="529"/>
      <c r="B653" s="530"/>
      <c r="C653" s="364" t="s">
        <v>2105</v>
      </c>
      <c r="D653" s="364" t="s">
        <v>2106</v>
      </c>
      <c r="E653" s="364" t="s">
        <v>371</v>
      </c>
      <c r="F653" s="364" t="s">
        <v>2102</v>
      </c>
      <c r="G653" s="364" t="s">
        <v>447</v>
      </c>
      <c r="H653" s="318" t="s">
        <v>1280</v>
      </c>
    </row>
    <row r="654" spans="1:8" s="189" customFormat="1" ht="22.9" customHeight="1" x14ac:dyDescent="0.2">
      <c r="A654" s="529" t="s">
        <v>751</v>
      </c>
      <c r="B654" s="530" t="s">
        <v>752</v>
      </c>
      <c r="C654" s="364" t="s">
        <v>2107</v>
      </c>
      <c r="D654" s="364" t="s">
        <v>2108</v>
      </c>
      <c r="E654" s="364" t="s">
        <v>255</v>
      </c>
      <c r="F654" s="364" t="s">
        <v>2076</v>
      </c>
      <c r="G654" s="364" t="s">
        <v>447</v>
      </c>
      <c r="H654" s="318"/>
    </row>
    <row r="655" spans="1:8" s="189" customFormat="1" ht="22.9" customHeight="1" x14ac:dyDescent="0.2">
      <c r="A655" s="529"/>
      <c r="B655" s="530"/>
      <c r="C655" s="364" t="s">
        <v>2109</v>
      </c>
      <c r="D655" s="364" t="s">
        <v>2110</v>
      </c>
      <c r="E655" s="364" t="s">
        <v>255</v>
      </c>
      <c r="F655" s="364" t="s">
        <v>2076</v>
      </c>
      <c r="G655" s="364" t="s">
        <v>447</v>
      </c>
      <c r="H655" s="318"/>
    </row>
    <row r="656" spans="1:8" s="189" customFormat="1" ht="22.9" customHeight="1" x14ac:dyDescent="0.2">
      <c r="A656" s="529"/>
      <c r="B656" s="530"/>
      <c r="C656" s="364" t="s">
        <v>2111</v>
      </c>
      <c r="D656" s="364" t="s">
        <v>2112</v>
      </c>
      <c r="E656" s="364" t="s">
        <v>255</v>
      </c>
      <c r="F656" s="364" t="s">
        <v>2076</v>
      </c>
      <c r="G656" s="364" t="s">
        <v>447</v>
      </c>
      <c r="H656" s="318"/>
    </row>
    <row r="657" spans="1:8" s="189" customFormat="1" ht="22.9" customHeight="1" x14ac:dyDescent="0.2">
      <c r="A657" s="529"/>
      <c r="B657" s="530"/>
      <c r="C657" s="364" t="s">
        <v>2113</v>
      </c>
      <c r="D657" s="364" t="s">
        <v>2114</v>
      </c>
      <c r="E657" s="364" t="s">
        <v>255</v>
      </c>
      <c r="F657" s="364" t="s">
        <v>2076</v>
      </c>
      <c r="G657" s="364" t="s">
        <v>447</v>
      </c>
      <c r="H657" s="318"/>
    </row>
    <row r="658" spans="1:8" s="189" customFormat="1" ht="22.9" customHeight="1" x14ac:dyDescent="0.2">
      <c r="A658" s="529"/>
      <c r="B658" s="530"/>
      <c r="C658" s="364" t="s">
        <v>2115</v>
      </c>
      <c r="D658" s="364" t="s">
        <v>16413</v>
      </c>
      <c r="E658" s="364" t="s">
        <v>255</v>
      </c>
      <c r="F658" s="364" t="s">
        <v>2076</v>
      </c>
      <c r="G658" s="364" t="s">
        <v>447</v>
      </c>
      <c r="H658" s="318"/>
    </row>
    <row r="659" spans="1:8" s="189" customFormat="1" ht="22.9" customHeight="1" x14ac:dyDescent="0.2">
      <c r="A659" s="529"/>
      <c r="B659" s="530"/>
      <c r="C659" s="364" t="s">
        <v>2116</v>
      </c>
      <c r="D659" s="364" t="s">
        <v>2117</v>
      </c>
      <c r="E659" s="364" t="s">
        <v>255</v>
      </c>
      <c r="F659" s="364" t="s">
        <v>2076</v>
      </c>
      <c r="G659" s="364" t="s">
        <v>447</v>
      </c>
      <c r="H659" s="318"/>
    </row>
    <row r="660" spans="1:8" s="189" customFormat="1" ht="22.9" customHeight="1" x14ac:dyDescent="0.2">
      <c r="A660" s="529"/>
      <c r="B660" s="530"/>
      <c r="C660" s="364" t="s">
        <v>2118</v>
      </c>
      <c r="D660" s="364" t="s">
        <v>2119</v>
      </c>
      <c r="E660" s="364" t="s">
        <v>255</v>
      </c>
      <c r="F660" s="364" t="s">
        <v>2076</v>
      </c>
      <c r="G660" s="364" t="s">
        <v>447</v>
      </c>
      <c r="H660" s="318"/>
    </row>
    <row r="661" spans="1:8" s="189" customFormat="1" ht="22.9" customHeight="1" x14ac:dyDescent="0.2">
      <c r="A661" s="529"/>
      <c r="B661" s="530"/>
      <c r="C661" s="364" t="s">
        <v>2120</v>
      </c>
      <c r="D661" s="364" t="s">
        <v>2121</v>
      </c>
      <c r="E661" s="364" t="s">
        <v>255</v>
      </c>
      <c r="F661" s="364" t="s">
        <v>2076</v>
      </c>
      <c r="G661" s="364" t="s">
        <v>447</v>
      </c>
      <c r="H661" s="318"/>
    </row>
    <row r="662" spans="1:8" s="189" customFormat="1" ht="22.9" customHeight="1" x14ac:dyDescent="0.2">
      <c r="A662" s="529"/>
      <c r="B662" s="530"/>
      <c r="C662" s="364" t="s">
        <v>2122</v>
      </c>
      <c r="D662" s="364" t="s">
        <v>2123</v>
      </c>
      <c r="E662" s="364" t="s">
        <v>255</v>
      </c>
      <c r="F662" s="364" t="s">
        <v>2076</v>
      </c>
      <c r="G662" s="364" t="s">
        <v>447</v>
      </c>
      <c r="H662" s="318"/>
    </row>
    <row r="663" spans="1:8" s="189" customFormat="1" ht="22.9" customHeight="1" x14ac:dyDescent="0.2">
      <c r="A663" s="529"/>
      <c r="B663" s="530"/>
      <c r="C663" s="364" t="s">
        <v>2124</v>
      </c>
      <c r="D663" s="364" t="s">
        <v>2125</v>
      </c>
      <c r="E663" s="364" t="s">
        <v>255</v>
      </c>
      <c r="F663" s="364" t="s">
        <v>2076</v>
      </c>
      <c r="G663" s="364" t="s">
        <v>447</v>
      </c>
      <c r="H663" s="318"/>
    </row>
    <row r="664" spans="1:8" s="189" customFormat="1" ht="22.9" customHeight="1" x14ac:dyDescent="0.2">
      <c r="A664" s="529"/>
      <c r="B664" s="530"/>
      <c r="C664" s="364" t="s">
        <v>2126</v>
      </c>
      <c r="D664" s="364" t="s">
        <v>16414</v>
      </c>
      <c r="E664" s="364" t="s">
        <v>255</v>
      </c>
      <c r="F664" s="364" t="s">
        <v>2076</v>
      </c>
      <c r="G664" s="364" t="s">
        <v>447</v>
      </c>
      <c r="H664" s="318"/>
    </row>
    <row r="665" spans="1:8" s="189" customFormat="1" ht="22.9" customHeight="1" x14ac:dyDescent="0.2">
      <c r="A665" s="529"/>
      <c r="B665" s="530"/>
      <c r="C665" s="364" t="s">
        <v>2127</v>
      </c>
      <c r="D665" s="364" t="s">
        <v>2128</v>
      </c>
      <c r="E665" s="364" t="s">
        <v>255</v>
      </c>
      <c r="F665" s="364" t="s">
        <v>2076</v>
      </c>
      <c r="G665" s="364" t="s">
        <v>447</v>
      </c>
      <c r="H665" s="318"/>
    </row>
    <row r="666" spans="1:8" s="189" customFormat="1" ht="22.9" customHeight="1" x14ac:dyDescent="0.2">
      <c r="A666" s="529"/>
      <c r="B666" s="530"/>
      <c r="C666" s="364" t="s">
        <v>2129</v>
      </c>
      <c r="D666" s="364" t="s">
        <v>2130</v>
      </c>
      <c r="E666" s="364" t="s">
        <v>255</v>
      </c>
      <c r="F666" s="364" t="s">
        <v>2076</v>
      </c>
      <c r="G666" s="364" t="s">
        <v>447</v>
      </c>
      <c r="H666" s="318"/>
    </row>
    <row r="667" spans="1:8" s="189" customFormat="1" ht="22.9" customHeight="1" x14ac:dyDescent="0.2">
      <c r="A667" s="363" t="s">
        <v>773</v>
      </c>
      <c r="B667" s="364" t="s">
        <v>774</v>
      </c>
      <c r="C667" s="364" t="s">
        <v>2131</v>
      </c>
      <c r="D667" s="364" t="s">
        <v>774</v>
      </c>
      <c r="E667" s="364" t="s">
        <v>258</v>
      </c>
      <c r="F667" s="364" t="s">
        <v>2132</v>
      </c>
      <c r="G667" s="364"/>
      <c r="H667" s="318"/>
    </row>
    <row r="668" spans="1:8" s="189" customFormat="1" ht="22.9" customHeight="1" x14ac:dyDescent="0.2">
      <c r="A668" s="529" t="s">
        <v>775</v>
      </c>
      <c r="B668" s="530" t="s">
        <v>776</v>
      </c>
      <c r="C668" s="364" t="s">
        <v>2133</v>
      </c>
      <c r="D668" s="364" t="s">
        <v>16415</v>
      </c>
      <c r="E668" s="364" t="s">
        <v>258</v>
      </c>
      <c r="F668" s="364" t="s">
        <v>2132</v>
      </c>
      <c r="G668" s="364" t="s">
        <v>447</v>
      </c>
      <c r="H668" s="318" t="s">
        <v>1225</v>
      </c>
    </row>
    <row r="669" spans="1:8" s="189" customFormat="1" ht="22.9" customHeight="1" x14ac:dyDescent="0.2">
      <c r="A669" s="529"/>
      <c r="B669" s="530"/>
      <c r="C669" s="364" t="s">
        <v>2134</v>
      </c>
      <c r="D669" s="364" t="s">
        <v>16416</v>
      </c>
      <c r="E669" s="364" t="s">
        <v>258</v>
      </c>
      <c r="F669" s="364" t="s">
        <v>2132</v>
      </c>
      <c r="G669" s="364" t="s">
        <v>447</v>
      </c>
      <c r="H669" s="318" t="s">
        <v>1225</v>
      </c>
    </row>
    <row r="670" spans="1:8" s="189" customFormat="1" ht="22.9" customHeight="1" x14ac:dyDescent="0.2">
      <c r="A670" s="529"/>
      <c r="B670" s="530"/>
      <c r="C670" s="364" t="s">
        <v>2135</v>
      </c>
      <c r="D670" s="364" t="s">
        <v>16417</v>
      </c>
      <c r="E670" s="364" t="s">
        <v>258</v>
      </c>
      <c r="F670" s="364" t="s">
        <v>2132</v>
      </c>
      <c r="G670" s="364" t="s">
        <v>447</v>
      </c>
      <c r="H670" s="318" t="s">
        <v>1225</v>
      </c>
    </row>
    <row r="671" spans="1:8" s="189" customFormat="1" ht="22.9" customHeight="1" x14ac:dyDescent="0.2">
      <c r="A671" s="529"/>
      <c r="B671" s="530"/>
      <c r="C671" s="364" t="s">
        <v>2136</v>
      </c>
      <c r="D671" s="364" t="s">
        <v>16418</v>
      </c>
      <c r="E671" s="364" t="s">
        <v>258</v>
      </c>
      <c r="F671" s="364" t="s">
        <v>2132</v>
      </c>
      <c r="G671" s="364" t="s">
        <v>447</v>
      </c>
      <c r="H671" s="318" t="s">
        <v>1225</v>
      </c>
    </row>
    <row r="672" spans="1:8" s="189" customFormat="1" ht="22.9" customHeight="1" x14ac:dyDescent="0.2">
      <c r="A672" s="529"/>
      <c r="B672" s="530"/>
      <c r="C672" s="364" t="s">
        <v>2137</v>
      </c>
      <c r="D672" s="364" t="s">
        <v>16419</v>
      </c>
      <c r="E672" s="364" t="s">
        <v>258</v>
      </c>
      <c r="F672" s="364" t="s">
        <v>2132</v>
      </c>
      <c r="G672" s="364" t="s">
        <v>447</v>
      </c>
      <c r="H672" s="318" t="s">
        <v>1225</v>
      </c>
    </row>
    <row r="673" spans="1:8" s="189" customFormat="1" ht="22.9" customHeight="1" x14ac:dyDescent="0.2">
      <c r="A673" s="529"/>
      <c r="B673" s="530"/>
      <c r="C673" s="364" t="s">
        <v>2138</v>
      </c>
      <c r="D673" s="364" t="s">
        <v>16420</v>
      </c>
      <c r="E673" s="364" t="s">
        <v>258</v>
      </c>
      <c r="F673" s="364" t="s">
        <v>2132</v>
      </c>
      <c r="G673" s="364" t="s">
        <v>447</v>
      </c>
      <c r="H673" s="318" t="s">
        <v>1225</v>
      </c>
    </row>
    <row r="674" spans="1:8" s="189" customFormat="1" ht="22.9" customHeight="1" x14ac:dyDescent="0.2">
      <c r="A674" s="529"/>
      <c r="B674" s="530"/>
      <c r="C674" s="364" t="s">
        <v>2139</v>
      </c>
      <c r="D674" s="364" t="s">
        <v>16421</v>
      </c>
      <c r="E674" s="364" t="s">
        <v>258</v>
      </c>
      <c r="F674" s="364" t="s">
        <v>2140</v>
      </c>
      <c r="G674" s="364" t="s">
        <v>447</v>
      </c>
      <c r="H674" s="318" t="s">
        <v>1225</v>
      </c>
    </row>
    <row r="675" spans="1:8" s="189" customFormat="1" ht="22.9" customHeight="1" x14ac:dyDescent="0.2">
      <c r="A675" s="529" t="s">
        <v>690</v>
      </c>
      <c r="B675" s="530" t="s">
        <v>389</v>
      </c>
      <c r="C675" s="364" t="s">
        <v>2141</v>
      </c>
      <c r="D675" s="364" t="s">
        <v>16422</v>
      </c>
      <c r="E675" s="364" t="s">
        <v>258</v>
      </c>
      <c r="F675" s="364" t="s">
        <v>2132</v>
      </c>
      <c r="G675" s="364" t="s">
        <v>447</v>
      </c>
      <c r="H675" s="318" t="s">
        <v>2147</v>
      </c>
    </row>
    <row r="676" spans="1:8" s="189" customFormat="1" ht="22.9" customHeight="1" x14ac:dyDescent="0.2">
      <c r="A676" s="529"/>
      <c r="B676" s="530"/>
      <c r="C676" s="364" t="s">
        <v>2142</v>
      </c>
      <c r="D676" s="364" t="s">
        <v>16423</v>
      </c>
      <c r="E676" s="364" t="s">
        <v>258</v>
      </c>
      <c r="F676" s="364" t="s">
        <v>2132</v>
      </c>
      <c r="G676" s="364" t="s">
        <v>447</v>
      </c>
      <c r="H676" s="318" t="s">
        <v>2147</v>
      </c>
    </row>
    <row r="677" spans="1:8" s="189" customFormat="1" ht="22.9" customHeight="1" x14ac:dyDescent="0.2">
      <c r="A677" s="529"/>
      <c r="B677" s="530"/>
      <c r="C677" s="364" t="s">
        <v>2143</v>
      </c>
      <c r="D677" s="364" t="s">
        <v>16424</v>
      </c>
      <c r="E677" s="364" t="s">
        <v>258</v>
      </c>
      <c r="F677" s="364" t="s">
        <v>2132</v>
      </c>
      <c r="G677" s="364" t="s">
        <v>447</v>
      </c>
      <c r="H677" s="318" t="s">
        <v>2147</v>
      </c>
    </row>
    <row r="678" spans="1:8" s="189" customFormat="1" ht="22.9" customHeight="1" x14ac:dyDescent="0.2">
      <c r="A678" s="529"/>
      <c r="B678" s="530"/>
      <c r="C678" s="364" t="s">
        <v>2145</v>
      </c>
      <c r="D678" s="364" t="s">
        <v>2146</v>
      </c>
      <c r="E678" s="364" t="s">
        <v>258</v>
      </c>
      <c r="F678" s="364" t="s">
        <v>2132</v>
      </c>
      <c r="G678" s="364" t="s">
        <v>447</v>
      </c>
      <c r="H678" s="318" t="s">
        <v>2147</v>
      </c>
    </row>
    <row r="679" spans="1:8" s="189" customFormat="1" ht="22.9" customHeight="1" x14ac:dyDescent="0.2">
      <c r="A679" s="529"/>
      <c r="B679" s="530"/>
      <c r="C679" s="364" t="s">
        <v>2148</v>
      </c>
      <c r="D679" s="364" t="s">
        <v>2149</v>
      </c>
      <c r="E679" s="364" t="s">
        <v>258</v>
      </c>
      <c r="F679" s="364" t="s">
        <v>2132</v>
      </c>
      <c r="G679" s="364" t="s">
        <v>447</v>
      </c>
      <c r="H679" s="318" t="s">
        <v>2147</v>
      </c>
    </row>
    <row r="680" spans="1:8" s="189" customFormat="1" ht="22.9" customHeight="1" x14ac:dyDescent="0.2">
      <c r="A680" s="529"/>
      <c r="B680" s="530"/>
      <c r="C680" s="364" t="s">
        <v>2144</v>
      </c>
      <c r="D680" s="364" t="s">
        <v>16425</v>
      </c>
      <c r="E680" s="364" t="s">
        <v>258</v>
      </c>
      <c r="F680" s="364" t="s">
        <v>2132</v>
      </c>
      <c r="G680" s="364" t="s">
        <v>447</v>
      </c>
      <c r="H680" s="318" t="s">
        <v>2147</v>
      </c>
    </row>
    <row r="681" spans="1:8" s="189" customFormat="1" ht="22.9" customHeight="1" x14ac:dyDescent="0.2">
      <c r="A681" s="529"/>
      <c r="B681" s="530"/>
      <c r="C681" s="364" t="s">
        <v>2150</v>
      </c>
      <c r="D681" s="364" t="s">
        <v>2151</v>
      </c>
      <c r="E681" s="364" t="s">
        <v>258</v>
      </c>
      <c r="F681" s="364" t="s">
        <v>2140</v>
      </c>
      <c r="G681" s="364" t="s">
        <v>447</v>
      </c>
      <c r="H681" s="318" t="s">
        <v>2147</v>
      </c>
    </row>
    <row r="682" spans="1:8" s="189" customFormat="1" ht="22.9" customHeight="1" x14ac:dyDescent="0.2">
      <c r="A682" s="529"/>
      <c r="B682" s="530"/>
      <c r="C682" s="364" t="s">
        <v>2152</v>
      </c>
      <c r="D682" s="364" t="s">
        <v>2153</v>
      </c>
      <c r="E682" s="364" t="s">
        <v>258</v>
      </c>
      <c r="F682" s="364" t="s">
        <v>2140</v>
      </c>
      <c r="G682" s="364" t="s">
        <v>447</v>
      </c>
      <c r="H682" s="318" t="s">
        <v>2147</v>
      </c>
    </row>
    <row r="683" spans="1:8" s="189" customFormat="1" ht="22.9" customHeight="1" x14ac:dyDescent="0.2">
      <c r="A683" s="529"/>
      <c r="B683" s="530"/>
      <c r="C683" s="364" t="s">
        <v>2154</v>
      </c>
      <c r="D683" s="364" t="s">
        <v>16426</v>
      </c>
      <c r="E683" s="364" t="s">
        <v>258</v>
      </c>
      <c r="F683" s="364" t="s">
        <v>2140</v>
      </c>
      <c r="G683" s="364" t="s">
        <v>447</v>
      </c>
      <c r="H683" s="318" t="s">
        <v>2147</v>
      </c>
    </row>
    <row r="684" spans="1:8" s="189" customFormat="1" ht="22.9" customHeight="1" x14ac:dyDescent="0.2">
      <c r="A684" s="529" t="s">
        <v>1033</v>
      </c>
      <c r="B684" s="530" t="s">
        <v>1034</v>
      </c>
      <c r="C684" s="364" t="s">
        <v>2155</v>
      </c>
      <c r="D684" s="364" t="s">
        <v>2156</v>
      </c>
      <c r="E684" s="364" t="s">
        <v>251</v>
      </c>
      <c r="F684" s="364" t="s">
        <v>19931</v>
      </c>
      <c r="G684" s="364" t="s">
        <v>447</v>
      </c>
      <c r="H684" s="318"/>
    </row>
    <row r="685" spans="1:8" s="189" customFormat="1" ht="22.9" customHeight="1" x14ac:dyDescent="0.2">
      <c r="A685" s="529"/>
      <c r="B685" s="530"/>
      <c r="C685" s="364" t="s">
        <v>2157</v>
      </c>
      <c r="D685" s="364" t="s">
        <v>2158</v>
      </c>
      <c r="E685" s="364" t="s">
        <v>251</v>
      </c>
      <c r="F685" s="364" t="s">
        <v>19931</v>
      </c>
      <c r="G685" s="364" t="s">
        <v>447</v>
      </c>
      <c r="H685" s="318"/>
    </row>
    <row r="686" spans="1:8" s="189" customFormat="1" ht="22.9" customHeight="1" x14ac:dyDescent="0.2">
      <c r="A686" s="529"/>
      <c r="B686" s="530"/>
      <c r="C686" s="364" t="s">
        <v>2159</v>
      </c>
      <c r="D686" s="364" t="s">
        <v>2160</v>
      </c>
      <c r="E686" s="364" t="s">
        <v>251</v>
      </c>
      <c r="F686" s="364" t="s">
        <v>19931</v>
      </c>
      <c r="G686" s="364" t="s">
        <v>447</v>
      </c>
      <c r="H686" s="318"/>
    </row>
    <row r="687" spans="1:8" s="189" customFormat="1" ht="22.9" customHeight="1" x14ac:dyDescent="0.2">
      <c r="A687" s="529"/>
      <c r="B687" s="530"/>
      <c r="C687" s="364" t="s">
        <v>2161</v>
      </c>
      <c r="D687" s="364" t="s">
        <v>2162</v>
      </c>
      <c r="E687" s="364" t="s">
        <v>251</v>
      </c>
      <c r="F687" s="364" t="s">
        <v>2163</v>
      </c>
      <c r="G687" s="364" t="s">
        <v>447</v>
      </c>
      <c r="H687" s="318"/>
    </row>
    <row r="688" spans="1:8" s="189" customFormat="1" ht="22.9" customHeight="1" x14ac:dyDescent="0.2">
      <c r="A688" s="529"/>
      <c r="B688" s="530"/>
      <c r="C688" s="364" t="s">
        <v>2164</v>
      </c>
      <c r="D688" s="364" t="s">
        <v>2165</v>
      </c>
      <c r="E688" s="364" t="s">
        <v>251</v>
      </c>
      <c r="F688" s="364" t="s">
        <v>2163</v>
      </c>
      <c r="G688" s="364" t="s">
        <v>447</v>
      </c>
      <c r="H688" s="318"/>
    </row>
    <row r="689" spans="1:8" s="189" customFormat="1" ht="22.9" customHeight="1" x14ac:dyDescent="0.2">
      <c r="A689" s="529"/>
      <c r="B689" s="530"/>
      <c r="C689" s="364" t="s">
        <v>2166</v>
      </c>
      <c r="D689" s="364" t="s">
        <v>2167</v>
      </c>
      <c r="E689" s="364" t="s">
        <v>251</v>
      </c>
      <c r="F689" s="364" t="s">
        <v>2163</v>
      </c>
      <c r="G689" s="364" t="s">
        <v>447</v>
      </c>
      <c r="H689" s="318"/>
    </row>
    <row r="690" spans="1:8" s="189" customFormat="1" ht="22.9" customHeight="1" x14ac:dyDescent="0.2">
      <c r="A690" s="529"/>
      <c r="B690" s="530"/>
      <c r="C690" s="364" t="s">
        <v>2168</v>
      </c>
      <c r="D690" s="364" t="s">
        <v>2169</v>
      </c>
      <c r="E690" s="364" t="s">
        <v>251</v>
      </c>
      <c r="F690" s="364" t="s">
        <v>2163</v>
      </c>
      <c r="G690" s="364" t="s">
        <v>447</v>
      </c>
      <c r="H690" s="318"/>
    </row>
    <row r="691" spans="1:8" s="189" customFormat="1" ht="22.9" customHeight="1" x14ac:dyDescent="0.2">
      <c r="A691" s="529"/>
      <c r="B691" s="530"/>
      <c r="C691" s="364" t="s">
        <v>2170</v>
      </c>
      <c r="D691" s="364" t="s">
        <v>2169</v>
      </c>
      <c r="E691" s="364" t="s">
        <v>251</v>
      </c>
      <c r="F691" s="364" t="s">
        <v>2163</v>
      </c>
      <c r="G691" s="364" t="s">
        <v>447</v>
      </c>
      <c r="H691" s="318"/>
    </row>
    <row r="692" spans="1:8" s="189" customFormat="1" ht="22.9" customHeight="1" x14ac:dyDescent="0.2">
      <c r="A692" s="529"/>
      <c r="B692" s="530"/>
      <c r="C692" s="364" t="s">
        <v>2171</v>
      </c>
      <c r="D692" s="364" t="s">
        <v>2172</v>
      </c>
      <c r="E692" s="364" t="s">
        <v>251</v>
      </c>
      <c r="F692" s="364" t="s">
        <v>2163</v>
      </c>
      <c r="G692" s="364" t="s">
        <v>447</v>
      </c>
      <c r="H692" s="318"/>
    </row>
    <row r="693" spans="1:8" s="189" customFormat="1" ht="22.9" customHeight="1" x14ac:dyDescent="0.2">
      <c r="A693" s="529"/>
      <c r="B693" s="530"/>
      <c r="C693" s="364" t="s">
        <v>2173</v>
      </c>
      <c r="D693" s="364" t="s">
        <v>2169</v>
      </c>
      <c r="E693" s="364" t="s">
        <v>251</v>
      </c>
      <c r="F693" s="364" t="s">
        <v>2163</v>
      </c>
      <c r="G693" s="364" t="s">
        <v>447</v>
      </c>
      <c r="H693" s="318"/>
    </row>
    <row r="694" spans="1:8" s="189" customFormat="1" ht="22.9" customHeight="1" x14ac:dyDescent="0.2">
      <c r="A694" s="529"/>
      <c r="B694" s="530"/>
      <c r="C694" s="364" t="s">
        <v>2174</v>
      </c>
      <c r="D694" s="364" t="s">
        <v>2169</v>
      </c>
      <c r="E694" s="364" t="s">
        <v>251</v>
      </c>
      <c r="F694" s="364" t="s">
        <v>2163</v>
      </c>
      <c r="G694" s="364" t="s">
        <v>447</v>
      </c>
      <c r="H694" s="318"/>
    </row>
    <row r="695" spans="1:8" s="189" customFormat="1" ht="22.9" customHeight="1" x14ac:dyDescent="0.2">
      <c r="A695" s="529"/>
      <c r="B695" s="530"/>
      <c r="C695" s="364" t="s">
        <v>2175</v>
      </c>
      <c r="D695" s="364" t="s">
        <v>2169</v>
      </c>
      <c r="E695" s="364" t="s">
        <v>251</v>
      </c>
      <c r="F695" s="364" t="s">
        <v>2163</v>
      </c>
      <c r="G695" s="364" t="s">
        <v>447</v>
      </c>
      <c r="H695" s="318"/>
    </row>
    <row r="696" spans="1:8" s="189" customFormat="1" ht="22.9" customHeight="1" x14ac:dyDescent="0.2">
      <c r="A696" s="529"/>
      <c r="B696" s="530"/>
      <c r="C696" s="364" t="s">
        <v>2176</v>
      </c>
      <c r="D696" s="364" t="s">
        <v>2169</v>
      </c>
      <c r="E696" s="364" t="s">
        <v>251</v>
      </c>
      <c r="F696" s="364" t="s">
        <v>2163</v>
      </c>
      <c r="G696" s="364" t="s">
        <v>447</v>
      </c>
      <c r="H696" s="318"/>
    </row>
    <row r="697" spans="1:8" s="189" customFormat="1" ht="22.9" customHeight="1" x14ac:dyDescent="0.2">
      <c r="A697" s="529"/>
      <c r="B697" s="530"/>
      <c r="C697" s="364" t="s">
        <v>2177</v>
      </c>
      <c r="D697" s="364" t="s">
        <v>2169</v>
      </c>
      <c r="E697" s="364" t="s">
        <v>251</v>
      </c>
      <c r="F697" s="364" t="s">
        <v>2163</v>
      </c>
      <c r="G697" s="364" t="s">
        <v>447</v>
      </c>
      <c r="H697" s="318"/>
    </row>
    <row r="698" spans="1:8" s="189" customFormat="1" ht="22.9" customHeight="1" x14ac:dyDescent="0.2">
      <c r="A698" s="529"/>
      <c r="B698" s="530"/>
      <c r="C698" s="364" t="s">
        <v>2178</v>
      </c>
      <c r="D698" s="364" t="s">
        <v>2179</v>
      </c>
      <c r="E698" s="364" t="s">
        <v>251</v>
      </c>
      <c r="F698" s="364" t="s">
        <v>2163</v>
      </c>
      <c r="G698" s="364" t="s">
        <v>447</v>
      </c>
      <c r="H698" s="318"/>
    </row>
    <row r="699" spans="1:8" s="189" customFormat="1" ht="22.9" customHeight="1" x14ac:dyDescent="0.2">
      <c r="A699" s="529"/>
      <c r="B699" s="530"/>
      <c r="C699" s="364" t="s">
        <v>2180</v>
      </c>
      <c r="D699" s="364" t="s">
        <v>2181</v>
      </c>
      <c r="E699" s="364" t="s">
        <v>251</v>
      </c>
      <c r="F699" s="364" t="s">
        <v>2163</v>
      </c>
      <c r="G699" s="364" t="s">
        <v>447</v>
      </c>
      <c r="H699" s="318"/>
    </row>
    <row r="700" spans="1:8" s="189" customFormat="1" ht="22.9" customHeight="1" x14ac:dyDescent="0.2">
      <c r="A700" s="529"/>
      <c r="B700" s="530"/>
      <c r="C700" s="364" t="s">
        <v>2182</v>
      </c>
      <c r="D700" s="364" t="s">
        <v>2183</v>
      </c>
      <c r="E700" s="364" t="s">
        <v>251</v>
      </c>
      <c r="F700" s="364" t="s">
        <v>2163</v>
      </c>
      <c r="G700" s="364" t="s">
        <v>447</v>
      </c>
      <c r="H700" s="318"/>
    </row>
    <row r="701" spans="1:8" s="189" customFormat="1" ht="22.9" customHeight="1" x14ac:dyDescent="0.2">
      <c r="A701" s="529"/>
      <c r="B701" s="530"/>
      <c r="C701" s="364" t="s">
        <v>2184</v>
      </c>
      <c r="D701" s="364" t="s">
        <v>2169</v>
      </c>
      <c r="E701" s="364" t="s">
        <v>251</v>
      </c>
      <c r="F701" s="364" t="s">
        <v>2163</v>
      </c>
      <c r="G701" s="364" t="s">
        <v>447</v>
      </c>
      <c r="H701" s="318"/>
    </row>
    <row r="702" spans="1:8" s="189" customFormat="1" ht="22.9" customHeight="1" x14ac:dyDescent="0.2">
      <c r="A702" s="529"/>
      <c r="B702" s="530"/>
      <c r="C702" s="364" t="s">
        <v>2185</v>
      </c>
      <c r="D702" s="364" t="s">
        <v>2169</v>
      </c>
      <c r="E702" s="364" t="s">
        <v>251</v>
      </c>
      <c r="F702" s="364" t="s">
        <v>2163</v>
      </c>
      <c r="G702" s="364" t="s">
        <v>447</v>
      </c>
      <c r="H702" s="318"/>
    </row>
    <row r="703" spans="1:8" s="189" customFormat="1" ht="22.9" customHeight="1" x14ac:dyDescent="0.2">
      <c r="A703" s="529"/>
      <c r="B703" s="530"/>
      <c r="C703" s="364" t="s">
        <v>2186</v>
      </c>
      <c r="D703" s="364" t="s">
        <v>2169</v>
      </c>
      <c r="E703" s="364" t="s">
        <v>251</v>
      </c>
      <c r="F703" s="364" t="s">
        <v>2163</v>
      </c>
      <c r="G703" s="364" t="s">
        <v>447</v>
      </c>
      <c r="H703" s="318"/>
    </row>
    <row r="704" spans="1:8" s="189" customFormat="1" ht="22.9" customHeight="1" x14ac:dyDescent="0.2">
      <c r="A704" s="529"/>
      <c r="B704" s="530"/>
      <c r="C704" s="364" t="s">
        <v>2187</v>
      </c>
      <c r="D704" s="364" t="s">
        <v>2169</v>
      </c>
      <c r="E704" s="364" t="s">
        <v>251</v>
      </c>
      <c r="F704" s="364" t="s">
        <v>2163</v>
      </c>
      <c r="G704" s="364" t="s">
        <v>447</v>
      </c>
      <c r="H704" s="318"/>
    </row>
    <row r="705" spans="1:8" s="189" customFormat="1" ht="22.9" customHeight="1" x14ac:dyDescent="0.2">
      <c r="A705" s="529"/>
      <c r="B705" s="530"/>
      <c r="C705" s="364" t="s">
        <v>2188</v>
      </c>
      <c r="D705" s="364" t="s">
        <v>2169</v>
      </c>
      <c r="E705" s="364" t="s">
        <v>251</v>
      </c>
      <c r="F705" s="364" t="s">
        <v>2189</v>
      </c>
      <c r="G705" s="364" t="s">
        <v>447</v>
      </c>
      <c r="H705" s="318"/>
    </row>
    <row r="706" spans="1:8" s="189" customFormat="1" ht="22.9" customHeight="1" x14ac:dyDescent="0.2">
      <c r="A706" s="529"/>
      <c r="B706" s="530"/>
      <c r="C706" s="364" t="s">
        <v>2190</v>
      </c>
      <c r="D706" s="364" t="s">
        <v>2191</v>
      </c>
      <c r="E706" s="364" t="s">
        <v>251</v>
      </c>
      <c r="F706" s="364" t="s">
        <v>2192</v>
      </c>
      <c r="G706" s="364" t="s">
        <v>447</v>
      </c>
      <c r="H706" s="318"/>
    </row>
    <row r="707" spans="1:8" s="189" customFormat="1" ht="22.9" customHeight="1" x14ac:dyDescent="0.2">
      <c r="A707" s="529"/>
      <c r="B707" s="530"/>
      <c r="C707" s="364" t="s">
        <v>2193</v>
      </c>
      <c r="D707" s="364" t="s">
        <v>2169</v>
      </c>
      <c r="E707" s="364" t="s">
        <v>251</v>
      </c>
      <c r="F707" s="364" t="s">
        <v>2192</v>
      </c>
      <c r="G707" s="364" t="s">
        <v>447</v>
      </c>
      <c r="H707" s="318"/>
    </row>
    <row r="708" spans="1:8" s="189" customFormat="1" ht="22.9" customHeight="1" x14ac:dyDescent="0.2">
      <c r="A708" s="529" t="s">
        <v>753</v>
      </c>
      <c r="B708" s="530" t="s">
        <v>754</v>
      </c>
      <c r="C708" s="364" t="s">
        <v>2194</v>
      </c>
      <c r="D708" s="364" t="s">
        <v>2195</v>
      </c>
      <c r="E708" s="364" t="s">
        <v>255</v>
      </c>
      <c r="F708" s="364" t="s">
        <v>2196</v>
      </c>
      <c r="G708" s="364" t="s">
        <v>447</v>
      </c>
      <c r="H708" s="318"/>
    </row>
    <row r="709" spans="1:8" s="189" customFormat="1" ht="22.9" customHeight="1" x14ac:dyDescent="0.2">
      <c r="A709" s="529"/>
      <c r="B709" s="530"/>
      <c r="C709" s="364" t="s">
        <v>2197</v>
      </c>
      <c r="D709" s="364" t="s">
        <v>2198</v>
      </c>
      <c r="E709" s="364" t="s">
        <v>255</v>
      </c>
      <c r="F709" s="364" t="s">
        <v>2196</v>
      </c>
      <c r="G709" s="364"/>
      <c r="H709" s="318"/>
    </row>
    <row r="710" spans="1:8" s="189" customFormat="1" ht="22.9" customHeight="1" x14ac:dyDescent="0.2">
      <c r="A710" s="529"/>
      <c r="B710" s="530"/>
      <c r="C710" s="364" t="s">
        <v>2199</v>
      </c>
      <c r="D710" s="364" t="s">
        <v>2200</v>
      </c>
      <c r="E710" s="364" t="s">
        <v>255</v>
      </c>
      <c r="F710" s="364" t="s">
        <v>2196</v>
      </c>
      <c r="G710" s="364"/>
      <c r="H710" s="318"/>
    </row>
    <row r="711" spans="1:8" s="189" customFormat="1" ht="22.9" customHeight="1" x14ac:dyDescent="0.2">
      <c r="A711" s="529"/>
      <c r="B711" s="530"/>
      <c r="C711" s="364" t="s">
        <v>2201</v>
      </c>
      <c r="D711" s="364" t="s">
        <v>2202</v>
      </c>
      <c r="E711" s="364" t="s">
        <v>255</v>
      </c>
      <c r="F711" s="364" t="s">
        <v>2196</v>
      </c>
      <c r="G711" s="364"/>
      <c r="H711" s="318"/>
    </row>
    <row r="712" spans="1:8" s="189" customFormat="1" ht="22.9" customHeight="1" x14ac:dyDescent="0.2">
      <c r="A712" s="529"/>
      <c r="B712" s="530"/>
      <c r="C712" s="364" t="s">
        <v>2203</v>
      </c>
      <c r="D712" s="364" t="s">
        <v>2204</v>
      </c>
      <c r="E712" s="364" t="s">
        <v>255</v>
      </c>
      <c r="F712" s="364" t="s">
        <v>2196</v>
      </c>
      <c r="G712" s="364"/>
      <c r="H712" s="318"/>
    </row>
    <row r="713" spans="1:8" s="189" customFormat="1" ht="22.9" customHeight="1" x14ac:dyDescent="0.2">
      <c r="A713" s="529"/>
      <c r="B713" s="530"/>
      <c r="C713" s="364" t="s">
        <v>2205</v>
      </c>
      <c r="D713" s="364" t="s">
        <v>2206</v>
      </c>
      <c r="E713" s="364" t="s">
        <v>255</v>
      </c>
      <c r="F713" s="364" t="s">
        <v>2196</v>
      </c>
      <c r="G713" s="364"/>
      <c r="H713" s="318"/>
    </row>
    <row r="714" spans="1:8" s="189" customFormat="1" ht="22.9" customHeight="1" x14ac:dyDescent="0.2">
      <c r="A714" s="529"/>
      <c r="B714" s="530"/>
      <c r="C714" s="364" t="s">
        <v>2207</v>
      </c>
      <c r="D714" s="364" t="s">
        <v>2208</v>
      </c>
      <c r="E714" s="364" t="s">
        <v>255</v>
      </c>
      <c r="F714" s="364" t="s">
        <v>2196</v>
      </c>
      <c r="G714" s="364"/>
      <c r="H714" s="318"/>
    </row>
    <row r="715" spans="1:8" s="189" customFormat="1" ht="22.9" customHeight="1" x14ac:dyDescent="0.2">
      <c r="A715" s="529"/>
      <c r="B715" s="530"/>
      <c r="C715" s="364" t="s">
        <v>2209</v>
      </c>
      <c r="D715" s="364" t="s">
        <v>2210</v>
      </c>
      <c r="E715" s="364" t="s">
        <v>255</v>
      </c>
      <c r="F715" s="364" t="s">
        <v>2211</v>
      </c>
      <c r="G715" s="364"/>
      <c r="H715" s="318"/>
    </row>
    <row r="716" spans="1:8" s="189" customFormat="1" ht="22.9" customHeight="1" x14ac:dyDescent="0.2">
      <c r="A716" s="529"/>
      <c r="B716" s="530"/>
      <c r="C716" s="364" t="s">
        <v>2212</v>
      </c>
      <c r="D716" s="364" t="s">
        <v>2213</v>
      </c>
      <c r="E716" s="364" t="s">
        <v>255</v>
      </c>
      <c r="F716" s="364" t="s">
        <v>2211</v>
      </c>
      <c r="G716" s="364"/>
      <c r="H716" s="318"/>
    </row>
    <row r="717" spans="1:8" s="189" customFormat="1" ht="22.9" customHeight="1" x14ac:dyDescent="0.2">
      <c r="A717" s="529"/>
      <c r="B717" s="530"/>
      <c r="C717" s="364" t="s">
        <v>2214</v>
      </c>
      <c r="D717" s="364" t="s">
        <v>2215</v>
      </c>
      <c r="E717" s="364" t="s">
        <v>255</v>
      </c>
      <c r="F717" s="364" t="s">
        <v>2211</v>
      </c>
      <c r="G717" s="364"/>
      <c r="H717" s="318"/>
    </row>
    <row r="718" spans="1:8" s="189" customFormat="1" ht="22.9" customHeight="1" x14ac:dyDescent="0.2">
      <c r="A718" s="529"/>
      <c r="B718" s="530"/>
      <c r="C718" s="364" t="s">
        <v>2216</v>
      </c>
      <c r="D718" s="364" t="s">
        <v>2217</v>
      </c>
      <c r="E718" s="364" t="s">
        <v>255</v>
      </c>
      <c r="F718" s="364" t="s">
        <v>2211</v>
      </c>
      <c r="G718" s="364"/>
      <c r="H718" s="318"/>
    </row>
    <row r="719" spans="1:8" s="189" customFormat="1" ht="22.9" customHeight="1" x14ac:dyDescent="0.2">
      <c r="A719" s="529"/>
      <c r="B719" s="530"/>
      <c r="C719" s="364" t="s">
        <v>2218</v>
      </c>
      <c r="D719" s="364" t="s">
        <v>2219</v>
      </c>
      <c r="E719" s="364" t="s">
        <v>255</v>
      </c>
      <c r="F719" s="364" t="s">
        <v>2211</v>
      </c>
      <c r="G719" s="364"/>
      <c r="H719" s="318"/>
    </row>
    <row r="720" spans="1:8" s="189" customFormat="1" ht="22.9" customHeight="1" x14ac:dyDescent="0.2">
      <c r="A720" s="529"/>
      <c r="B720" s="530"/>
      <c r="C720" s="364" t="s">
        <v>2220</v>
      </c>
      <c r="D720" s="364" t="s">
        <v>2221</v>
      </c>
      <c r="E720" s="364" t="s">
        <v>255</v>
      </c>
      <c r="F720" s="364" t="s">
        <v>2211</v>
      </c>
      <c r="G720" s="364"/>
      <c r="H720" s="318"/>
    </row>
    <row r="721" spans="1:8" s="189" customFormat="1" ht="22.9" customHeight="1" x14ac:dyDescent="0.2">
      <c r="A721" s="529" t="s">
        <v>755</v>
      </c>
      <c r="B721" s="530" t="s">
        <v>756</v>
      </c>
      <c r="C721" s="364" t="s">
        <v>2222</v>
      </c>
      <c r="D721" s="364" t="s">
        <v>2223</v>
      </c>
      <c r="E721" s="364" t="s">
        <v>255</v>
      </c>
      <c r="F721" s="364" t="s">
        <v>2196</v>
      </c>
      <c r="G721" s="364" t="s">
        <v>447</v>
      </c>
      <c r="H721" s="318"/>
    </row>
    <row r="722" spans="1:8" s="189" customFormat="1" ht="22.9" customHeight="1" x14ac:dyDescent="0.2">
      <c r="A722" s="529"/>
      <c r="B722" s="530"/>
      <c r="C722" s="364" t="s">
        <v>2224</v>
      </c>
      <c r="D722" s="364" t="s">
        <v>2225</v>
      </c>
      <c r="E722" s="364" t="s">
        <v>255</v>
      </c>
      <c r="F722" s="364" t="s">
        <v>2196</v>
      </c>
      <c r="G722" s="364" t="s">
        <v>462</v>
      </c>
      <c r="H722" s="318"/>
    </row>
    <row r="723" spans="1:8" s="189" customFormat="1" ht="22.9" customHeight="1" x14ac:dyDescent="0.2">
      <c r="A723" s="529"/>
      <c r="B723" s="530"/>
      <c r="C723" s="364" t="s">
        <v>2226</v>
      </c>
      <c r="D723" s="364" t="s">
        <v>2227</v>
      </c>
      <c r="E723" s="364" t="s">
        <v>255</v>
      </c>
      <c r="F723" s="364" t="s">
        <v>2196</v>
      </c>
      <c r="G723" s="364" t="s">
        <v>462</v>
      </c>
      <c r="H723" s="318"/>
    </row>
    <row r="724" spans="1:8" s="189" customFormat="1" ht="22.9" customHeight="1" x14ac:dyDescent="0.2">
      <c r="A724" s="529"/>
      <c r="B724" s="530"/>
      <c r="C724" s="364" t="s">
        <v>2228</v>
      </c>
      <c r="D724" s="364" t="s">
        <v>2229</v>
      </c>
      <c r="E724" s="364" t="s">
        <v>255</v>
      </c>
      <c r="F724" s="364" t="s">
        <v>2196</v>
      </c>
      <c r="G724" s="364" t="s">
        <v>462</v>
      </c>
      <c r="H724" s="318"/>
    </row>
    <row r="725" spans="1:8" s="189" customFormat="1" ht="22.9" customHeight="1" x14ac:dyDescent="0.2">
      <c r="A725" s="529"/>
      <c r="B725" s="530"/>
      <c r="C725" s="364" t="s">
        <v>2230</v>
      </c>
      <c r="D725" s="364" t="s">
        <v>2231</v>
      </c>
      <c r="E725" s="364" t="s">
        <v>255</v>
      </c>
      <c r="F725" s="364" t="s">
        <v>2196</v>
      </c>
      <c r="G725" s="364" t="s">
        <v>462</v>
      </c>
      <c r="H725" s="318"/>
    </row>
    <row r="726" spans="1:8" s="189" customFormat="1" ht="22.9" customHeight="1" x14ac:dyDescent="0.2">
      <c r="A726" s="529"/>
      <c r="B726" s="530"/>
      <c r="C726" s="364" t="s">
        <v>2232</v>
      </c>
      <c r="D726" s="364" t="s">
        <v>16427</v>
      </c>
      <c r="E726" s="364" t="s">
        <v>255</v>
      </c>
      <c r="F726" s="364" t="s">
        <v>2196</v>
      </c>
      <c r="G726" s="364" t="s">
        <v>462</v>
      </c>
      <c r="H726" s="318"/>
    </row>
    <row r="727" spans="1:8" s="189" customFormat="1" ht="22.9" customHeight="1" x14ac:dyDescent="0.2">
      <c r="A727" s="529"/>
      <c r="B727" s="530"/>
      <c r="C727" s="364" t="s">
        <v>2233</v>
      </c>
      <c r="D727" s="364" t="s">
        <v>2234</v>
      </c>
      <c r="E727" s="364" t="s">
        <v>255</v>
      </c>
      <c r="F727" s="364" t="s">
        <v>2196</v>
      </c>
      <c r="G727" s="364" t="s">
        <v>462</v>
      </c>
      <c r="H727" s="318"/>
    </row>
    <row r="728" spans="1:8" s="189" customFormat="1" ht="22.9" customHeight="1" x14ac:dyDescent="0.2">
      <c r="A728" s="529"/>
      <c r="B728" s="530"/>
      <c r="C728" s="364" t="s">
        <v>2235</v>
      </c>
      <c r="D728" s="364" t="s">
        <v>2236</v>
      </c>
      <c r="E728" s="364" t="s">
        <v>255</v>
      </c>
      <c r="F728" s="364" t="s">
        <v>2196</v>
      </c>
      <c r="G728" s="364" t="s">
        <v>462</v>
      </c>
      <c r="H728" s="318"/>
    </row>
    <row r="729" spans="1:8" s="189" customFormat="1" ht="22.9" customHeight="1" x14ac:dyDescent="0.2">
      <c r="A729" s="529"/>
      <c r="B729" s="530"/>
      <c r="C729" s="364" t="s">
        <v>2237</v>
      </c>
      <c r="D729" s="364" t="s">
        <v>2238</v>
      </c>
      <c r="E729" s="364" t="s">
        <v>255</v>
      </c>
      <c r="F729" s="364" t="s">
        <v>2196</v>
      </c>
      <c r="G729" s="364" t="s">
        <v>462</v>
      </c>
      <c r="H729" s="318"/>
    </row>
    <row r="730" spans="1:8" s="189" customFormat="1" ht="22.9" customHeight="1" x14ac:dyDescent="0.2">
      <c r="A730" s="529"/>
      <c r="B730" s="530"/>
      <c r="C730" s="364" t="s">
        <v>2239</v>
      </c>
      <c r="D730" s="364" t="s">
        <v>2240</v>
      </c>
      <c r="E730" s="364" t="s">
        <v>255</v>
      </c>
      <c r="F730" s="364" t="s">
        <v>2196</v>
      </c>
      <c r="G730" s="364" t="s">
        <v>447</v>
      </c>
      <c r="H730" s="318"/>
    </row>
    <row r="731" spans="1:8" s="189" customFormat="1" ht="22.9" customHeight="1" x14ac:dyDescent="0.2">
      <c r="A731" s="529"/>
      <c r="B731" s="530"/>
      <c r="C731" s="364" t="s">
        <v>2241</v>
      </c>
      <c r="D731" s="364" t="s">
        <v>2242</v>
      </c>
      <c r="E731" s="364" t="s">
        <v>255</v>
      </c>
      <c r="F731" s="364" t="s">
        <v>2243</v>
      </c>
      <c r="G731" s="364" t="s">
        <v>447</v>
      </c>
      <c r="H731" s="318"/>
    </row>
    <row r="732" spans="1:8" s="189" customFormat="1" ht="22.9" customHeight="1" x14ac:dyDescent="0.2">
      <c r="A732" s="529" t="s">
        <v>615</v>
      </c>
      <c r="B732" s="530" t="s">
        <v>420</v>
      </c>
      <c r="C732" s="364" t="s">
        <v>16070</v>
      </c>
      <c r="D732" s="364" t="s">
        <v>2293</v>
      </c>
      <c r="E732" s="364" t="s">
        <v>252</v>
      </c>
      <c r="F732" s="364" t="s">
        <v>19933</v>
      </c>
      <c r="G732" s="364" t="s">
        <v>447</v>
      </c>
      <c r="H732" s="318" t="s">
        <v>2246</v>
      </c>
    </row>
    <row r="733" spans="1:8" s="189" customFormat="1" ht="22.9" customHeight="1" x14ac:dyDescent="0.2">
      <c r="A733" s="529"/>
      <c r="B733" s="530"/>
      <c r="C733" s="364" t="s">
        <v>16071</v>
      </c>
      <c r="D733" s="364" t="s">
        <v>2294</v>
      </c>
      <c r="E733" s="364" t="s">
        <v>252</v>
      </c>
      <c r="F733" s="364" t="s">
        <v>19933</v>
      </c>
      <c r="G733" s="364" t="s">
        <v>447</v>
      </c>
      <c r="H733" s="318" t="s">
        <v>2246</v>
      </c>
    </row>
    <row r="734" spans="1:8" s="189" customFormat="1" ht="22.9" customHeight="1" x14ac:dyDescent="0.2">
      <c r="A734" s="529"/>
      <c r="B734" s="530"/>
      <c r="C734" s="364" t="s">
        <v>16072</v>
      </c>
      <c r="D734" s="364" t="s">
        <v>16428</v>
      </c>
      <c r="E734" s="364" t="s">
        <v>252</v>
      </c>
      <c r="F734" s="364" t="s">
        <v>19933</v>
      </c>
      <c r="G734" s="364" t="s">
        <v>447</v>
      </c>
      <c r="H734" s="318" t="s">
        <v>2246</v>
      </c>
    </row>
    <row r="735" spans="1:8" s="189" customFormat="1" ht="22.9" customHeight="1" x14ac:dyDescent="0.2">
      <c r="A735" s="529"/>
      <c r="B735" s="530"/>
      <c r="C735" s="364" t="s">
        <v>2244</v>
      </c>
      <c r="D735" s="364" t="s">
        <v>2245</v>
      </c>
      <c r="E735" s="364" t="s">
        <v>252</v>
      </c>
      <c r="F735" s="364" t="s">
        <v>353</v>
      </c>
      <c r="G735" s="364" t="s">
        <v>447</v>
      </c>
      <c r="H735" s="318" t="s">
        <v>2246</v>
      </c>
    </row>
    <row r="736" spans="1:8" s="189" customFormat="1" ht="22.9" customHeight="1" x14ac:dyDescent="0.2">
      <c r="A736" s="529"/>
      <c r="B736" s="530"/>
      <c r="C736" s="364" t="s">
        <v>2247</v>
      </c>
      <c r="D736" s="364" t="s">
        <v>8040</v>
      </c>
      <c r="E736" s="364" t="s">
        <v>252</v>
      </c>
      <c r="F736" s="364" t="s">
        <v>353</v>
      </c>
      <c r="G736" s="364" t="s">
        <v>447</v>
      </c>
      <c r="H736" s="318" t="s">
        <v>2246</v>
      </c>
    </row>
    <row r="737" spans="1:8" s="189" customFormat="1" ht="22.9" customHeight="1" x14ac:dyDescent="0.2">
      <c r="A737" s="529"/>
      <c r="B737" s="530"/>
      <c r="C737" s="364" t="s">
        <v>2248</v>
      </c>
      <c r="D737" s="364" t="s">
        <v>2249</v>
      </c>
      <c r="E737" s="364" t="s">
        <v>252</v>
      </c>
      <c r="F737" s="364" t="s">
        <v>353</v>
      </c>
      <c r="G737" s="364" t="s">
        <v>447</v>
      </c>
      <c r="H737" s="318" t="s">
        <v>2246</v>
      </c>
    </row>
    <row r="738" spans="1:8" s="189" customFormat="1" ht="22.9" customHeight="1" x14ac:dyDescent="0.2">
      <c r="A738" s="529"/>
      <c r="B738" s="530"/>
      <c r="C738" s="364" t="s">
        <v>2250</v>
      </c>
      <c r="D738" s="364" t="s">
        <v>2251</v>
      </c>
      <c r="E738" s="364" t="s">
        <v>252</v>
      </c>
      <c r="F738" s="364" t="s">
        <v>353</v>
      </c>
      <c r="G738" s="364" t="s">
        <v>447</v>
      </c>
      <c r="H738" s="318" t="s">
        <v>2246</v>
      </c>
    </row>
    <row r="739" spans="1:8" s="189" customFormat="1" ht="22.9" customHeight="1" x14ac:dyDescent="0.2">
      <c r="A739" s="529"/>
      <c r="B739" s="530"/>
      <c r="C739" s="364" t="s">
        <v>2252</v>
      </c>
      <c r="D739" s="364" t="s">
        <v>2253</v>
      </c>
      <c r="E739" s="364" t="s">
        <v>252</v>
      </c>
      <c r="F739" s="364" t="s">
        <v>353</v>
      </c>
      <c r="G739" s="364" t="s">
        <v>447</v>
      </c>
      <c r="H739" s="318" t="s">
        <v>2246</v>
      </c>
    </row>
    <row r="740" spans="1:8" s="189" customFormat="1" ht="22.9" customHeight="1" x14ac:dyDescent="0.2">
      <c r="A740" s="529"/>
      <c r="B740" s="530"/>
      <c r="C740" s="364" t="s">
        <v>2254</v>
      </c>
      <c r="D740" s="364" t="s">
        <v>16429</v>
      </c>
      <c r="E740" s="364" t="s">
        <v>252</v>
      </c>
      <c r="F740" s="364" t="s">
        <v>353</v>
      </c>
      <c r="G740" s="364" t="s">
        <v>447</v>
      </c>
      <c r="H740" s="318" t="s">
        <v>2246</v>
      </c>
    </row>
    <row r="741" spans="1:8" s="189" customFormat="1" ht="22.9" customHeight="1" x14ac:dyDescent="0.2">
      <c r="A741" s="529"/>
      <c r="B741" s="530"/>
      <c r="C741" s="364" t="s">
        <v>2255</v>
      </c>
      <c r="D741" s="364" t="s">
        <v>2256</v>
      </c>
      <c r="E741" s="364" t="s">
        <v>252</v>
      </c>
      <c r="F741" s="364" t="s">
        <v>353</v>
      </c>
      <c r="G741" s="364" t="s">
        <v>447</v>
      </c>
      <c r="H741" s="318" t="s">
        <v>2246</v>
      </c>
    </row>
    <row r="742" spans="1:8" s="189" customFormat="1" ht="22.9" customHeight="1" x14ac:dyDescent="0.2">
      <c r="A742" s="529"/>
      <c r="B742" s="530"/>
      <c r="C742" s="364" t="s">
        <v>2257</v>
      </c>
      <c r="D742" s="364" t="s">
        <v>2258</v>
      </c>
      <c r="E742" s="364" t="s">
        <v>252</v>
      </c>
      <c r="F742" s="364" t="s">
        <v>353</v>
      </c>
      <c r="G742" s="364" t="s">
        <v>447</v>
      </c>
      <c r="H742" s="318" t="s">
        <v>2246</v>
      </c>
    </row>
    <row r="743" spans="1:8" s="189" customFormat="1" ht="22.9" customHeight="1" x14ac:dyDescent="0.2">
      <c r="A743" s="529"/>
      <c r="B743" s="530"/>
      <c r="C743" s="364" t="s">
        <v>2259</v>
      </c>
      <c r="D743" s="364" t="s">
        <v>2260</v>
      </c>
      <c r="E743" s="364" t="s">
        <v>252</v>
      </c>
      <c r="F743" s="364" t="s">
        <v>353</v>
      </c>
      <c r="G743" s="364" t="s">
        <v>447</v>
      </c>
      <c r="H743" s="318" t="s">
        <v>2246</v>
      </c>
    </row>
    <row r="744" spans="1:8" s="189" customFormat="1" ht="22.9" customHeight="1" x14ac:dyDescent="0.2">
      <c r="A744" s="529"/>
      <c r="B744" s="530"/>
      <c r="C744" s="364" t="s">
        <v>2261</v>
      </c>
      <c r="D744" s="364" t="s">
        <v>2262</v>
      </c>
      <c r="E744" s="364" t="s">
        <v>252</v>
      </c>
      <c r="F744" s="364" t="s">
        <v>353</v>
      </c>
      <c r="G744" s="364" t="s">
        <v>447</v>
      </c>
      <c r="H744" s="318" t="s">
        <v>2246</v>
      </c>
    </row>
    <row r="745" spans="1:8" s="189" customFormat="1" ht="22.9" customHeight="1" x14ac:dyDescent="0.2">
      <c r="A745" s="529"/>
      <c r="B745" s="530"/>
      <c r="C745" s="364" t="s">
        <v>2263</v>
      </c>
      <c r="D745" s="364" t="s">
        <v>16430</v>
      </c>
      <c r="E745" s="364" t="s">
        <v>252</v>
      </c>
      <c r="F745" s="364" t="s">
        <v>353</v>
      </c>
      <c r="G745" s="364" t="s">
        <v>447</v>
      </c>
      <c r="H745" s="318" t="s">
        <v>2246</v>
      </c>
    </row>
    <row r="746" spans="1:8" s="189" customFormat="1" ht="22.9" customHeight="1" x14ac:dyDescent="0.2">
      <c r="A746" s="529"/>
      <c r="B746" s="530"/>
      <c r="C746" s="364" t="s">
        <v>2264</v>
      </c>
      <c r="D746" s="364" t="s">
        <v>2265</v>
      </c>
      <c r="E746" s="364" t="s">
        <v>252</v>
      </c>
      <c r="F746" s="364" t="s">
        <v>353</v>
      </c>
      <c r="G746" s="364" t="s">
        <v>447</v>
      </c>
      <c r="H746" s="318" t="s">
        <v>2246</v>
      </c>
    </row>
    <row r="747" spans="1:8" s="189" customFormat="1" ht="22.9" customHeight="1" x14ac:dyDescent="0.2">
      <c r="A747" s="529"/>
      <c r="B747" s="530"/>
      <c r="C747" s="364" t="s">
        <v>2266</v>
      </c>
      <c r="D747" s="364" t="s">
        <v>2267</v>
      </c>
      <c r="E747" s="364" t="s">
        <v>252</v>
      </c>
      <c r="F747" s="364" t="s">
        <v>353</v>
      </c>
      <c r="G747" s="364" t="s">
        <v>447</v>
      </c>
      <c r="H747" s="318" t="s">
        <v>2246</v>
      </c>
    </row>
    <row r="748" spans="1:8" s="189" customFormat="1" ht="22.9" customHeight="1" x14ac:dyDescent="0.2">
      <c r="A748" s="529"/>
      <c r="B748" s="530"/>
      <c r="C748" s="364" t="s">
        <v>2268</v>
      </c>
      <c r="D748" s="364" t="s">
        <v>2269</v>
      </c>
      <c r="E748" s="364" t="s">
        <v>252</v>
      </c>
      <c r="F748" s="364" t="s">
        <v>19934</v>
      </c>
      <c r="G748" s="364" t="s">
        <v>447</v>
      </c>
      <c r="H748" s="318" t="s">
        <v>2246</v>
      </c>
    </row>
    <row r="749" spans="1:8" s="189" customFormat="1" ht="22.9" customHeight="1" x14ac:dyDescent="0.2">
      <c r="A749" s="529"/>
      <c r="B749" s="530"/>
      <c r="C749" s="364" t="s">
        <v>2270</v>
      </c>
      <c r="D749" s="364" t="s">
        <v>16431</v>
      </c>
      <c r="E749" s="364" t="s">
        <v>252</v>
      </c>
      <c r="F749" s="364" t="s">
        <v>19934</v>
      </c>
      <c r="G749" s="364" t="s">
        <v>447</v>
      </c>
      <c r="H749" s="318" t="s">
        <v>2246</v>
      </c>
    </row>
    <row r="750" spans="1:8" s="189" customFormat="1" ht="22.9" customHeight="1" x14ac:dyDescent="0.2">
      <c r="A750" s="529"/>
      <c r="B750" s="530"/>
      <c r="C750" s="364" t="s">
        <v>2271</v>
      </c>
      <c r="D750" s="364" t="s">
        <v>2272</v>
      </c>
      <c r="E750" s="364" t="s">
        <v>252</v>
      </c>
      <c r="F750" s="364" t="s">
        <v>357</v>
      </c>
      <c r="G750" s="364" t="s">
        <v>447</v>
      </c>
      <c r="H750" s="318" t="s">
        <v>2246</v>
      </c>
    </row>
    <row r="751" spans="1:8" s="189" customFormat="1" ht="22.9" customHeight="1" x14ac:dyDescent="0.2">
      <c r="A751" s="529"/>
      <c r="B751" s="530"/>
      <c r="C751" s="364" t="s">
        <v>2273</v>
      </c>
      <c r="D751" s="364" t="s">
        <v>2274</v>
      </c>
      <c r="E751" s="364" t="s">
        <v>252</v>
      </c>
      <c r="F751" s="364" t="s">
        <v>357</v>
      </c>
      <c r="G751" s="364" t="s">
        <v>447</v>
      </c>
      <c r="H751" s="318" t="s">
        <v>2246</v>
      </c>
    </row>
    <row r="752" spans="1:8" s="189" customFormat="1" ht="22.9" customHeight="1" x14ac:dyDescent="0.2">
      <c r="A752" s="529"/>
      <c r="B752" s="530"/>
      <c r="C752" s="364" t="s">
        <v>2275</v>
      </c>
      <c r="D752" s="364" t="s">
        <v>2276</v>
      </c>
      <c r="E752" s="364" t="s">
        <v>252</v>
      </c>
      <c r="F752" s="364" t="s">
        <v>358</v>
      </c>
      <c r="G752" s="364" t="s">
        <v>447</v>
      </c>
      <c r="H752" s="318" t="s">
        <v>2246</v>
      </c>
    </row>
    <row r="753" spans="1:8" s="189" customFormat="1" ht="22.9" customHeight="1" x14ac:dyDescent="0.2">
      <c r="A753" s="529"/>
      <c r="B753" s="530"/>
      <c r="C753" s="364" t="s">
        <v>2277</v>
      </c>
      <c r="D753" s="364" t="s">
        <v>2278</v>
      </c>
      <c r="E753" s="364" t="s">
        <v>252</v>
      </c>
      <c r="F753" s="364" t="s">
        <v>358</v>
      </c>
      <c r="G753" s="364" t="s">
        <v>447</v>
      </c>
      <c r="H753" s="318" t="s">
        <v>2246</v>
      </c>
    </row>
    <row r="754" spans="1:8" s="189" customFormat="1" ht="22.9" customHeight="1" x14ac:dyDescent="0.2">
      <c r="A754" s="529"/>
      <c r="B754" s="530"/>
      <c r="C754" s="364" t="s">
        <v>2279</v>
      </c>
      <c r="D754" s="364" t="s">
        <v>2280</v>
      </c>
      <c r="E754" s="364" t="s">
        <v>252</v>
      </c>
      <c r="F754" s="364" t="s">
        <v>358</v>
      </c>
      <c r="G754" s="364" t="s">
        <v>447</v>
      </c>
      <c r="H754" s="318" t="s">
        <v>2246</v>
      </c>
    </row>
    <row r="755" spans="1:8" s="189" customFormat="1" ht="22.9" customHeight="1" x14ac:dyDescent="0.2">
      <c r="A755" s="529"/>
      <c r="B755" s="530"/>
      <c r="C755" s="364" t="s">
        <v>2281</v>
      </c>
      <c r="D755" s="364" t="s">
        <v>2282</v>
      </c>
      <c r="E755" s="364" t="s">
        <v>252</v>
      </c>
      <c r="F755" s="364" t="s">
        <v>358</v>
      </c>
      <c r="G755" s="364" t="s">
        <v>447</v>
      </c>
      <c r="H755" s="318" t="s">
        <v>2246</v>
      </c>
    </row>
    <row r="756" spans="1:8" s="189" customFormat="1" ht="22.9" customHeight="1" x14ac:dyDescent="0.2">
      <c r="A756" s="529"/>
      <c r="B756" s="530"/>
      <c r="C756" s="364" t="s">
        <v>2283</v>
      </c>
      <c r="D756" s="364" t="s">
        <v>8041</v>
      </c>
      <c r="E756" s="364" t="s">
        <v>252</v>
      </c>
      <c r="F756" s="364" t="s">
        <v>358</v>
      </c>
      <c r="G756" s="364" t="s">
        <v>447</v>
      </c>
      <c r="H756" s="318" t="s">
        <v>2246</v>
      </c>
    </row>
    <row r="757" spans="1:8" s="189" customFormat="1" ht="22.9" customHeight="1" x14ac:dyDescent="0.2">
      <c r="A757" s="529"/>
      <c r="B757" s="530"/>
      <c r="C757" s="364" t="s">
        <v>2284</v>
      </c>
      <c r="D757" s="364" t="s">
        <v>8042</v>
      </c>
      <c r="E757" s="364" t="s">
        <v>252</v>
      </c>
      <c r="F757" s="364" t="s">
        <v>358</v>
      </c>
      <c r="G757" s="364" t="s">
        <v>447</v>
      </c>
      <c r="H757" s="318" t="s">
        <v>2246</v>
      </c>
    </row>
    <row r="758" spans="1:8" s="189" customFormat="1" ht="22.9" customHeight="1" x14ac:dyDescent="0.2">
      <c r="A758" s="529"/>
      <c r="B758" s="530"/>
      <c r="C758" s="364" t="s">
        <v>2285</v>
      </c>
      <c r="D758" s="364" t="s">
        <v>2286</v>
      </c>
      <c r="E758" s="364" t="s">
        <v>252</v>
      </c>
      <c r="F758" s="364" t="s">
        <v>358</v>
      </c>
      <c r="G758" s="364" t="s">
        <v>447</v>
      </c>
      <c r="H758" s="318" t="s">
        <v>2246</v>
      </c>
    </row>
    <row r="759" spans="1:8" s="189" customFormat="1" ht="22.9" customHeight="1" x14ac:dyDescent="0.2">
      <c r="A759" s="529"/>
      <c r="B759" s="530"/>
      <c r="C759" s="364" t="s">
        <v>2287</v>
      </c>
      <c r="D759" s="364" t="s">
        <v>2288</v>
      </c>
      <c r="E759" s="364" t="s">
        <v>252</v>
      </c>
      <c r="F759" s="364" t="s">
        <v>358</v>
      </c>
      <c r="G759" s="364" t="s">
        <v>447</v>
      </c>
      <c r="H759" s="318" t="s">
        <v>2246</v>
      </c>
    </row>
    <row r="760" spans="1:8" s="189" customFormat="1" ht="22.9" customHeight="1" x14ac:dyDescent="0.2">
      <c r="A760" s="529"/>
      <c r="B760" s="530"/>
      <c r="C760" s="364" t="s">
        <v>2289</v>
      </c>
      <c r="D760" s="364" t="s">
        <v>2290</v>
      </c>
      <c r="E760" s="364" t="s">
        <v>252</v>
      </c>
      <c r="F760" s="364" t="s">
        <v>358</v>
      </c>
      <c r="G760" s="364" t="s">
        <v>447</v>
      </c>
      <c r="H760" s="318" t="s">
        <v>2246</v>
      </c>
    </row>
    <row r="761" spans="1:8" s="189" customFormat="1" ht="22.9" customHeight="1" x14ac:dyDescent="0.2">
      <c r="A761" s="529"/>
      <c r="B761" s="530"/>
      <c r="C761" s="364" t="s">
        <v>2291</v>
      </c>
      <c r="D761" s="364" t="s">
        <v>2292</v>
      </c>
      <c r="E761" s="364" t="s">
        <v>252</v>
      </c>
      <c r="F761" s="364" t="s">
        <v>358</v>
      </c>
      <c r="G761" s="364" t="s">
        <v>447</v>
      </c>
      <c r="H761" s="318" t="s">
        <v>2246</v>
      </c>
    </row>
    <row r="762" spans="1:8" s="189" customFormat="1" ht="22.9" customHeight="1" x14ac:dyDescent="0.2">
      <c r="A762" s="529" t="s">
        <v>651</v>
      </c>
      <c r="B762" s="530" t="s">
        <v>652</v>
      </c>
      <c r="C762" s="364" t="s">
        <v>16073</v>
      </c>
      <c r="D762" s="364" t="s">
        <v>2302</v>
      </c>
      <c r="E762" s="364" t="s">
        <v>252</v>
      </c>
      <c r="F762" s="364" t="s">
        <v>19933</v>
      </c>
      <c r="G762" s="364" t="s">
        <v>447</v>
      </c>
      <c r="H762" s="318" t="s">
        <v>1225</v>
      </c>
    </row>
    <row r="763" spans="1:8" s="189" customFormat="1" ht="22.9" customHeight="1" x14ac:dyDescent="0.2">
      <c r="A763" s="529"/>
      <c r="B763" s="530"/>
      <c r="C763" s="364" t="s">
        <v>16074</v>
      </c>
      <c r="D763" s="364" t="s">
        <v>2303</v>
      </c>
      <c r="E763" s="364" t="s">
        <v>252</v>
      </c>
      <c r="F763" s="364" t="s">
        <v>19933</v>
      </c>
      <c r="G763" s="364" t="s">
        <v>447</v>
      </c>
      <c r="H763" s="318" t="s">
        <v>1225</v>
      </c>
    </row>
    <row r="764" spans="1:8" s="189" customFormat="1" ht="22.9" customHeight="1" x14ac:dyDescent="0.2">
      <c r="A764" s="529"/>
      <c r="B764" s="530"/>
      <c r="C764" s="364" t="s">
        <v>16075</v>
      </c>
      <c r="D764" s="364" t="s">
        <v>2303</v>
      </c>
      <c r="E764" s="364" t="s">
        <v>252</v>
      </c>
      <c r="F764" s="364" t="s">
        <v>19933</v>
      </c>
      <c r="G764" s="364" t="s">
        <v>447</v>
      </c>
      <c r="H764" s="318" t="s">
        <v>1225</v>
      </c>
    </row>
    <row r="765" spans="1:8" s="189" customFormat="1" ht="22.9" customHeight="1" x14ac:dyDescent="0.2">
      <c r="A765" s="529"/>
      <c r="B765" s="530"/>
      <c r="C765" s="364" t="s">
        <v>16076</v>
      </c>
      <c r="D765" s="364" t="s">
        <v>2304</v>
      </c>
      <c r="E765" s="364" t="s">
        <v>252</v>
      </c>
      <c r="F765" s="364" t="s">
        <v>19933</v>
      </c>
      <c r="G765" s="364" t="s">
        <v>447</v>
      </c>
      <c r="H765" s="318" t="s">
        <v>1225</v>
      </c>
    </row>
    <row r="766" spans="1:8" s="189" customFormat="1" ht="22.9" customHeight="1" x14ac:dyDescent="0.2">
      <c r="A766" s="529"/>
      <c r="B766" s="530"/>
      <c r="C766" s="364" t="s">
        <v>2295</v>
      </c>
      <c r="D766" s="364" t="s">
        <v>2296</v>
      </c>
      <c r="E766" s="364" t="s">
        <v>252</v>
      </c>
      <c r="F766" s="364" t="s">
        <v>353</v>
      </c>
      <c r="G766" s="364" t="s">
        <v>447</v>
      </c>
      <c r="H766" s="318" t="s">
        <v>1225</v>
      </c>
    </row>
    <row r="767" spans="1:8" s="189" customFormat="1" ht="22.9" customHeight="1" x14ac:dyDescent="0.2">
      <c r="A767" s="529"/>
      <c r="B767" s="530"/>
      <c r="C767" s="364" t="s">
        <v>2297</v>
      </c>
      <c r="D767" s="364" t="s">
        <v>2298</v>
      </c>
      <c r="E767" s="364" t="s">
        <v>252</v>
      </c>
      <c r="F767" s="364" t="s">
        <v>353</v>
      </c>
      <c r="G767" s="364" t="s">
        <v>447</v>
      </c>
      <c r="H767" s="318" t="s">
        <v>1225</v>
      </c>
    </row>
    <row r="768" spans="1:8" s="189" customFormat="1" ht="22.9" customHeight="1" x14ac:dyDescent="0.2">
      <c r="A768" s="529"/>
      <c r="B768" s="530"/>
      <c r="C768" s="364" t="s">
        <v>2299</v>
      </c>
      <c r="D768" s="364" t="s">
        <v>2298</v>
      </c>
      <c r="E768" s="364" t="s">
        <v>252</v>
      </c>
      <c r="F768" s="364" t="s">
        <v>353</v>
      </c>
      <c r="G768" s="364" t="s">
        <v>447</v>
      </c>
      <c r="H768" s="318" t="s">
        <v>1225</v>
      </c>
    </row>
    <row r="769" spans="1:8" s="189" customFormat="1" ht="22.9" customHeight="1" x14ac:dyDescent="0.2">
      <c r="A769" s="529"/>
      <c r="B769" s="530"/>
      <c r="C769" s="364" t="s">
        <v>2300</v>
      </c>
      <c r="D769" s="364" t="s">
        <v>2301</v>
      </c>
      <c r="E769" s="364" t="s">
        <v>252</v>
      </c>
      <c r="F769" s="364" t="s">
        <v>353</v>
      </c>
      <c r="G769" s="364" t="s">
        <v>447</v>
      </c>
      <c r="H769" s="318" t="s">
        <v>1225</v>
      </c>
    </row>
    <row r="770" spans="1:8" s="189" customFormat="1" ht="22.9" customHeight="1" x14ac:dyDescent="0.2">
      <c r="A770" s="363" t="s">
        <v>676</v>
      </c>
      <c r="B770" s="364" t="s">
        <v>677</v>
      </c>
      <c r="C770" s="364" t="s">
        <v>2305</v>
      </c>
      <c r="D770" s="364" t="s">
        <v>678</v>
      </c>
      <c r="E770" s="364" t="s">
        <v>257</v>
      </c>
      <c r="F770" s="364" t="s">
        <v>2306</v>
      </c>
      <c r="G770" s="364" t="s">
        <v>447</v>
      </c>
      <c r="H770" s="318" t="s">
        <v>1170</v>
      </c>
    </row>
    <row r="771" spans="1:8" s="189" customFormat="1" ht="22.9" customHeight="1" x14ac:dyDescent="0.2">
      <c r="A771" s="529" t="s">
        <v>996</v>
      </c>
      <c r="B771" s="530" t="s">
        <v>406</v>
      </c>
      <c r="C771" s="364" t="s">
        <v>2307</v>
      </c>
      <c r="D771" s="364" t="s">
        <v>16432</v>
      </c>
      <c r="E771" s="364" t="s">
        <v>257</v>
      </c>
      <c r="F771" s="364" t="s">
        <v>2306</v>
      </c>
      <c r="G771" s="364" t="s">
        <v>447</v>
      </c>
      <c r="H771" s="318"/>
    </row>
    <row r="772" spans="1:8" s="189" customFormat="1" ht="22.9" customHeight="1" x14ac:dyDescent="0.2">
      <c r="A772" s="529"/>
      <c r="B772" s="530"/>
      <c r="C772" s="364" t="s">
        <v>2308</v>
      </c>
      <c r="D772" s="364" t="s">
        <v>16433</v>
      </c>
      <c r="E772" s="364" t="s">
        <v>257</v>
      </c>
      <c r="F772" s="364" t="s">
        <v>2306</v>
      </c>
      <c r="G772" s="364" t="s">
        <v>447</v>
      </c>
      <c r="H772" s="318"/>
    </row>
    <row r="773" spans="1:8" s="189" customFormat="1" ht="22.9" customHeight="1" x14ac:dyDescent="0.2">
      <c r="A773" s="529"/>
      <c r="B773" s="530"/>
      <c r="C773" s="364" t="s">
        <v>2309</v>
      </c>
      <c r="D773" s="364" t="s">
        <v>16434</v>
      </c>
      <c r="E773" s="364" t="s">
        <v>257</v>
      </c>
      <c r="F773" s="364" t="s">
        <v>2306</v>
      </c>
      <c r="G773" s="364" t="s">
        <v>447</v>
      </c>
      <c r="H773" s="318"/>
    </row>
    <row r="774" spans="1:8" s="189" customFormat="1" ht="22.9" customHeight="1" x14ac:dyDescent="0.2">
      <c r="A774" s="529"/>
      <c r="B774" s="530"/>
      <c r="C774" s="364" t="s">
        <v>2310</v>
      </c>
      <c r="D774" s="364" t="s">
        <v>2311</v>
      </c>
      <c r="E774" s="364" t="s">
        <v>257</v>
      </c>
      <c r="F774" s="364" t="s">
        <v>2306</v>
      </c>
      <c r="G774" s="364" t="s">
        <v>447</v>
      </c>
      <c r="H774" s="318"/>
    </row>
    <row r="775" spans="1:8" s="189" customFormat="1" ht="22.9" customHeight="1" x14ac:dyDescent="0.2">
      <c r="A775" s="529"/>
      <c r="B775" s="530"/>
      <c r="C775" s="364" t="s">
        <v>16435</v>
      </c>
      <c r="D775" s="364" t="s">
        <v>16436</v>
      </c>
      <c r="E775" s="364" t="s">
        <v>257</v>
      </c>
      <c r="F775" s="364" t="s">
        <v>2306</v>
      </c>
      <c r="G775" s="364" t="s">
        <v>447</v>
      </c>
      <c r="H775" s="318"/>
    </row>
    <row r="776" spans="1:8" s="189" customFormat="1" ht="22.9" customHeight="1" x14ac:dyDescent="0.2">
      <c r="A776" s="529" t="s">
        <v>997</v>
      </c>
      <c r="B776" s="530" t="s">
        <v>998</v>
      </c>
      <c r="C776" s="364" t="s">
        <v>2312</v>
      </c>
      <c r="D776" s="364" t="s">
        <v>2313</v>
      </c>
      <c r="E776" s="364" t="s">
        <v>257</v>
      </c>
      <c r="F776" s="364" t="s">
        <v>2306</v>
      </c>
      <c r="G776" s="364"/>
      <c r="H776" s="318" t="s">
        <v>1225</v>
      </c>
    </row>
    <row r="777" spans="1:8" s="189" customFormat="1" ht="22.9" customHeight="1" x14ac:dyDescent="0.2">
      <c r="A777" s="529"/>
      <c r="B777" s="530"/>
      <c r="C777" s="364" t="s">
        <v>2314</v>
      </c>
      <c r="D777" s="364" t="s">
        <v>2315</v>
      </c>
      <c r="E777" s="364" t="s">
        <v>257</v>
      </c>
      <c r="F777" s="364" t="s">
        <v>2306</v>
      </c>
      <c r="G777" s="364"/>
      <c r="H777" s="318" t="s">
        <v>1225</v>
      </c>
    </row>
    <row r="778" spans="1:8" s="189" customFormat="1" ht="22.9" customHeight="1" x14ac:dyDescent="0.2">
      <c r="A778" s="529"/>
      <c r="B778" s="530"/>
      <c r="C778" s="364" t="s">
        <v>2316</v>
      </c>
      <c r="D778" s="364" t="s">
        <v>2317</v>
      </c>
      <c r="E778" s="364" t="s">
        <v>257</v>
      </c>
      <c r="F778" s="364" t="s">
        <v>2306</v>
      </c>
      <c r="G778" s="364"/>
      <c r="H778" s="318" t="s">
        <v>1225</v>
      </c>
    </row>
    <row r="779" spans="1:8" s="189" customFormat="1" ht="22.9" customHeight="1" x14ac:dyDescent="0.2">
      <c r="A779" s="529"/>
      <c r="B779" s="530"/>
      <c r="C779" s="364" t="s">
        <v>2318</v>
      </c>
      <c r="D779" s="364" t="s">
        <v>8043</v>
      </c>
      <c r="E779" s="364" t="s">
        <v>257</v>
      </c>
      <c r="F779" s="364" t="s">
        <v>2306</v>
      </c>
      <c r="G779" s="364"/>
      <c r="H779" s="318" t="s">
        <v>1225</v>
      </c>
    </row>
    <row r="780" spans="1:8" s="189" customFormat="1" ht="22.9" customHeight="1" x14ac:dyDescent="0.2">
      <c r="A780" s="529"/>
      <c r="B780" s="530"/>
      <c r="C780" s="364" t="s">
        <v>2319</v>
      </c>
      <c r="D780" s="364" t="s">
        <v>2320</v>
      </c>
      <c r="E780" s="364" t="s">
        <v>257</v>
      </c>
      <c r="F780" s="364" t="s">
        <v>2306</v>
      </c>
      <c r="G780" s="364" t="s">
        <v>447</v>
      </c>
      <c r="H780" s="318" t="s">
        <v>1225</v>
      </c>
    </row>
    <row r="781" spans="1:8" s="189" customFormat="1" ht="22.9" customHeight="1" x14ac:dyDescent="0.2">
      <c r="A781" s="529" t="s">
        <v>999</v>
      </c>
      <c r="B781" s="530" t="s">
        <v>417</v>
      </c>
      <c r="C781" s="364" t="s">
        <v>2321</v>
      </c>
      <c r="D781" s="364" t="s">
        <v>16437</v>
      </c>
      <c r="E781" s="364" t="s">
        <v>257</v>
      </c>
      <c r="F781" s="364" t="s">
        <v>2306</v>
      </c>
      <c r="G781" s="364" t="s">
        <v>447</v>
      </c>
      <c r="H781" s="318"/>
    </row>
    <row r="782" spans="1:8" s="189" customFormat="1" ht="22.9" customHeight="1" x14ac:dyDescent="0.2">
      <c r="A782" s="529"/>
      <c r="B782" s="530"/>
      <c r="C782" s="364" t="s">
        <v>2322</v>
      </c>
      <c r="D782" s="364" t="s">
        <v>2323</v>
      </c>
      <c r="E782" s="364" t="s">
        <v>257</v>
      </c>
      <c r="F782" s="364" t="s">
        <v>2306</v>
      </c>
      <c r="G782" s="364" t="s">
        <v>447</v>
      </c>
      <c r="H782" s="318"/>
    </row>
    <row r="783" spans="1:8" s="189" customFormat="1" ht="22.9" customHeight="1" x14ac:dyDescent="0.2">
      <c r="A783" s="529"/>
      <c r="B783" s="530"/>
      <c r="C783" s="364" t="s">
        <v>2324</v>
      </c>
      <c r="D783" s="364" t="s">
        <v>19935</v>
      </c>
      <c r="E783" s="364" t="s">
        <v>372</v>
      </c>
      <c r="F783" s="364" t="s">
        <v>2325</v>
      </c>
      <c r="G783" s="364" t="s">
        <v>447</v>
      </c>
      <c r="H783" s="318"/>
    </row>
    <row r="784" spans="1:8" s="189" customFormat="1" ht="22.9" customHeight="1" x14ac:dyDescent="0.2">
      <c r="A784" s="529"/>
      <c r="B784" s="530"/>
      <c r="C784" s="364" t="s">
        <v>2326</v>
      </c>
      <c r="D784" s="364" t="s">
        <v>2327</v>
      </c>
      <c r="E784" s="364" t="s">
        <v>257</v>
      </c>
      <c r="F784" s="364" t="s">
        <v>2328</v>
      </c>
      <c r="G784" s="364" t="s">
        <v>447</v>
      </c>
      <c r="H784" s="318"/>
    </row>
    <row r="785" spans="1:8" s="189" customFormat="1" ht="22.9" customHeight="1" x14ac:dyDescent="0.2">
      <c r="A785" s="529"/>
      <c r="B785" s="530"/>
      <c r="C785" s="364" t="s">
        <v>2329</v>
      </c>
      <c r="D785" s="364" t="s">
        <v>2330</v>
      </c>
      <c r="E785" s="364" t="s">
        <v>257</v>
      </c>
      <c r="F785" s="364" t="s">
        <v>2328</v>
      </c>
      <c r="G785" s="364" t="s">
        <v>447</v>
      </c>
      <c r="H785" s="318"/>
    </row>
    <row r="786" spans="1:8" s="189" customFormat="1" ht="22.9" customHeight="1" x14ac:dyDescent="0.2">
      <c r="A786" s="529" t="s">
        <v>1000</v>
      </c>
      <c r="B786" s="530" t="s">
        <v>1001</v>
      </c>
      <c r="C786" s="364" t="s">
        <v>2331</v>
      </c>
      <c r="D786" s="364" t="s">
        <v>16438</v>
      </c>
      <c r="E786" s="364" t="s">
        <v>257</v>
      </c>
      <c r="F786" s="364" t="s">
        <v>2306</v>
      </c>
      <c r="G786" s="364" t="s">
        <v>447</v>
      </c>
      <c r="H786" s="318"/>
    </row>
    <row r="787" spans="1:8" s="189" customFormat="1" ht="22.9" customHeight="1" x14ac:dyDescent="0.2">
      <c r="A787" s="529"/>
      <c r="B787" s="530"/>
      <c r="C787" s="364" t="s">
        <v>2332</v>
      </c>
      <c r="D787" s="364" t="s">
        <v>16439</v>
      </c>
      <c r="E787" s="364" t="s">
        <v>257</v>
      </c>
      <c r="F787" s="364" t="s">
        <v>2306</v>
      </c>
      <c r="G787" s="364" t="s">
        <v>447</v>
      </c>
      <c r="H787" s="318"/>
    </row>
    <row r="788" spans="1:8" s="189" customFormat="1" ht="22.9" customHeight="1" x14ac:dyDescent="0.2">
      <c r="A788" s="529"/>
      <c r="B788" s="530"/>
      <c r="C788" s="364" t="s">
        <v>2333</v>
      </c>
      <c r="D788" s="364" t="s">
        <v>16440</v>
      </c>
      <c r="E788" s="364" t="s">
        <v>14947</v>
      </c>
      <c r="F788" s="364" t="s">
        <v>2334</v>
      </c>
      <c r="G788" s="364" t="s">
        <v>447</v>
      </c>
      <c r="H788" s="318"/>
    </row>
    <row r="789" spans="1:8" s="189" customFormat="1" ht="22.9" customHeight="1" x14ac:dyDescent="0.2">
      <c r="A789" s="529"/>
      <c r="B789" s="530"/>
      <c r="C789" s="364" t="s">
        <v>2335</v>
      </c>
      <c r="D789" s="364" t="s">
        <v>16441</v>
      </c>
      <c r="E789" s="364" t="s">
        <v>14947</v>
      </c>
      <c r="F789" s="364" t="s">
        <v>2334</v>
      </c>
      <c r="G789" s="364" t="s">
        <v>447</v>
      </c>
      <c r="H789" s="318"/>
    </row>
    <row r="790" spans="1:8" s="189" customFormat="1" ht="22.9" customHeight="1" x14ac:dyDescent="0.2">
      <c r="A790" s="529" t="s">
        <v>1073</v>
      </c>
      <c r="B790" s="530" t="s">
        <v>1074</v>
      </c>
      <c r="C790" s="364" t="s">
        <v>2336</v>
      </c>
      <c r="D790" s="364" t="s">
        <v>2337</v>
      </c>
      <c r="E790" s="364" t="s">
        <v>372</v>
      </c>
      <c r="F790" s="364" t="s">
        <v>2325</v>
      </c>
      <c r="G790" s="364" t="s">
        <v>447</v>
      </c>
      <c r="H790" s="318"/>
    </row>
    <row r="791" spans="1:8" s="189" customFormat="1" ht="22.9" customHeight="1" x14ac:dyDescent="0.2">
      <c r="A791" s="529"/>
      <c r="B791" s="530"/>
      <c r="C791" s="364" t="s">
        <v>2338</v>
      </c>
      <c r="D791" s="364" t="s">
        <v>2339</v>
      </c>
      <c r="E791" s="364" t="s">
        <v>372</v>
      </c>
      <c r="F791" s="364" t="s">
        <v>2325</v>
      </c>
      <c r="G791" s="364" t="s">
        <v>447</v>
      </c>
      <c r="H791" s="318"/>
    </row>
    <row r="792" spans="1:8" s="189" customFormat="1" ht="22.9" customHeight="1" x14ac:dyDescent="0.2">
      <c r="A792" s="529"/>
      <c r="B792" s="530"/>
      <c r="C792" s="364" t="s">
        <v>2340</v>
      </c>
      <c r="D792" s="364" t="s">
        <v>2341</v>
      </c>
      <c r="E792" s="364" t="s">
        <v>257</v>
      </c>
      <c r="F792" s="364" t="s">
        <v>2328</v>
      </c>
      <c r="G792" s="364" t="s">
        <v>447</v>
      </c>
      <c r="H792" s="318"/>
    </row>
    <row r="793" spans="1:8" s="189" customFormat="1" ht="22.9" customHeight="1" x14ac:dyDescent="0.2">
      <c r="A793" s="529"/>
      <c r="B793" s="530"/>
      <c r="C793" s="364" t="s">
        <v>2342</v>
      </c>
      <c r="D793" s="364" t="s">
        <v>2343</v>
      </c>
      <c r="E793" s="364" t="s">
        <v>250</v>
      </c>
      <c r="F793" s="364" t="s">
        <v>2344</v>
      </c>
      <c r="G793" s="364" t="s">
        <v>447</v>
      </c>
      <c r="H793" s="318"/>
    </row>
    <row r="794" spans="1:8" s="189" customFormat="1" ht="22.9" customHeight="1" x14ac:dyDescent="0.2">
      <c r="A794" s="529"/>
      <c r="B794" s="530"/>
      <c r="C794" s="364" t="s">
        <v>2345</v>
      </c>
      <c r="D794" s="364" t="s">
        <v>2346</v>
      </c>
      <c r="E794" s="364" t="s">
        <v>250</v>
      </c>
      <c r="F794" s="364" t="s">
        <v>2344</v>
      </c>
      <c r="G794" s="364" t="s">
        <v>447</v>
      </c>
      <c r="H794" s="318"/>
    </row>
    <row r="795" spans="1:8" s="189" customFormat="1" ht="22.9" customHeight="1" x14ac:dyDescent="0.2">
      <c r="A795" s="529" t="s">
        <v>798</v>
      </c>
      <c r="B795" s="530" t="s">
        <v>799</v>
      </c>
      <c r="C795" s="364" t="s">
        <v>2347</v>
      </c>
      <c r="D795" s="364" t="s">
        <v>2348</v>
      </c>
      <c r="E795" s="364" t="s">
        <v>372</v>
      </c>
      <c r="F795" s="364" t="s">
        <v>2325</v>
      </c>
      <c r="G795" s="364" t="s">
        <v>447</v>
      </c>
      <c r="H795" s="318"/>
    </row>
    <row r="796" spans="1:8" s="189" customFormat="1" ht="22.9" customHeight="1" x14ac:dyDescent="0.2">
      <c r="A796" s="529"/>
      <c r="B796" s="530"/>
      <c r="C796" s="364" t="s">
        <v>2349</v>
      </c>
      <c r="D796" s="364" t="s">
        <v>2350</v>
      </c>
      <c r="E796" s="364" t="s">
        <v>372</v>
      </c>
      <c r="F796" s="364" t="s">
        <v>2325</v>
      </c>
      <c r="G796" s="364"/>
      <c r="H796" s="318"/>
    </row>
    <row r="797" spans="1:8" s="189" customFormat="1" ht="22.9" customHeight="1" x14ac:dyDescent="0.2">
      <c r="A797" s="529"/>
      <c r="B797" s="530"/>
      <c r="C797" s="364" t="s">
        <v>2351</v>
      </c>
      <c r="D797" s="364" t="s">
        <v>2352</v>
      </c>
      <c r="E797" s="364" t="s">
        <v>372</v>
      </c>
      <c r="F797" s="364" t="s">
        <v>2325</v>
      </c>
      <c r="G797" s="364"/>
      <c r="H797" s="318"/>
    </row>
    <row r="798" spans="1:8" s="189" customFormat="1" ht="22.9" customHeight="1" x14ac:dyDescent="0.2">
      <c r="A798" s="529"/>
      <c r="B798" s="530"/>
      <c r="C798" s="364" t="s">
        <v>2353</v>
      </c>
      <c r="D798" s="364" t="s">
        <v>2354</v>
      </c>
      <c r="E798" s="364" t="s">
        <v>372</v>
      </c>
      <c r="F798" s="364" t="s">
        <v>2325</v>
      </c>
      <c r="G798" s="364"/>
      <c r="H798" s="318"/>
    </row>
    <row r="799" spans="1:8" s="189" customFormat="1" ht="22.9" customHeight="1" x14ac:dyDescent="0.2">
      <c r="A799" s="529"/>
      <c r="B799" s="530"/>
      <c r="C799" s="364" t="s">
        <v>2355</v>
      </c>
      <c r="D799" s="364" t="s">
        <v>2356</v>
      </c>
      <c r="E799" s="364" t="s">
        <v>372</v>
      </c>
      <c r="F799" s="364" t="s">
        <v>2325</v>
      </c>
      <c r="G799" s="364"/>
      <c r="H799" s="318"/>
    </row>
    <row r="800" spans="1:8" s="189" customFormat="1" ht="22.9" customHeight="1" x14ac:dyDescent="0.2">
      <c r="A800" s="529"/>
      <c r="B800" s="530"/>
      <c r="C800" s="364" t="s">
        <v>2357</v>
      </c>
      <c r="D800" s="364" t="s">
        <v>2358</v>
      </c>
      <c r="E800" s="364" t="s">
        <v>372</v>
      </c>
      <c r="F800" s="364" t="s">
        <v>2325</v>
      </c>
      <c r="G800" s="364"/>
      <c r="H800" s="318"/>
    </row>
    <row r="801" spans="1:8" s="189" customFormat="1" ht="22.9" customHeight="1" x14ac:dyDescent="0.2">
      <c r="A801" s="529"/>
      <c r="B801" s="530"/>
      <c r="C801" s="364" t="s">
        <v>2359</v>
      </c>
      <c r="D801" s="364" t="s">
        <v>2360</v>
      </c>
      <c r="E801" s="364" t="s">
        <v>372</v>
      </c>
      <c r="F801" s="364" t="s">
        <v>2325</v>
      </c>
      <c r="G801" s="364"/>
      <c r="H801" s="318"/>
    </row>
    <row r="802" spans="1:8" s="189" customFormat="1" ht="22.9" customHeight="1" x14ac:dyDescent="0.2">
      <c r="A802" s="529" t="s">
        <v>777</v>
      </c>
      <c r="B802" s="530" t="s">
        <v>778</v>
      </c>
      <c r="C802" s="364" t="s">
        <v>2368</v>
      </c>
      <c r="D802" s="364" t="s">
        <v>2369</v>
      </c>
      <c r="E802" s="364" t="s">
        <v>258</v>
      </c>
      <c r="F802" s="364" t="s">
        <v>19936</v>
      </c>
      <c r="G802" s="364"/>
      <c r="H802" s="318" t="s">
        <v>1225</v>
      </c>
    </row>
    <row r="803" spans="1:8" s="189" customFormat="1" ht="22.9" customHeight="1" x14ac:dyDescent="0.2">
      <c r="A803" s="529"/>
      <c r="B803" s="530"/>
      <c r="C803" s="364" t="s">
        <v>2370</v>
      </c>
      <c r="D803" s="364" t="s">
        <v>2371</v>
      </c>
      <c r="E803" s="364" t="s">
        <v>258</v>
      </c>
      <c r="F803" s="364" t="s">
        <v>19936</v>
      </c>
      <c r="G803" s="364"/>
      <c r="H803" s="318" t="s">
        <v>1225</v>
      </c>
    </row>
    <row r="804" spans="1:8" s="189" customFormat="1" ht="22.9" customHeight="1" x14ac:dyDescent="0.2">
      <c r="A804" s="529"/>
      <c r="B804" s="530"/>
      <c r="C804" s="364" t="s">
        <v>2372</v>
      </c>
      <c r="D804" s="364" t="s">
        <v>2373</v>
      </c>
      <c r="E804" s="364" t="s">
        <v>258</v>
      </c>
      <c r="F804" s="364" t="s">
        <v>19936</v>
      </c>
      <c r="G804" s="364"/>
      <c r="H804" s="318" t="s">
        <v>1225</v>
      </c>
    </row>
    <row r="805" spans="1:8" s="189" customFormat="1" ht="22.9" customHeight="1" x14ac:dyDescent="0.2">
      <c r="A805" s="529"/>
      <c r="B805" s="530"/>
      <c r="C805" s="364" t="s">
        <v>2374</v>
      </c>
      <c r="D805" s="364" t="s">
        <v>2375</v>
      </c>
      <c r="E805" s="364" t="s">
        <v>258</v>
      </c>
      <c r="F805" s="364" t="s">
        <v>19936</v>
      </c>
      <c r="G805" s="364" t="s">
        <v>447</v>
      </c>
      <c r="H805" s="318" t="s">
        <v>1225</v>
      </c>
    </row>
    <row r="806" spans="1:8" s="189" customFormat="1" ht="22.9" customHeight="1" x14ac:dyDescent="0.2">
      <c r="A806" s="529"/>
      <c r="B806" s="530"/>
      <c r="C806" s="364" t="s">
        <v>2376</v>
      </c>
      <c r="D806" s="364" t="s">
        <v>2377</v>
      </c>
      <c r="E806" s="364" t="s">
        <v>258</v>
      </c>
      <c r="F806" s="364" t="s">
        <v>19936</v>
      </c>
      <c r="G806" s="364"/>
      <c r="H806" s="318" t="s">
        <v>1225</v>
      </c>
    </row>
    <row r="807" spans="1:8" s="189" customFormat="1" ht="22.9" customHeight="1" x14ac:dyDescent="0.2">
      <c r="A807" s="529"/>
      <c r="B807" s="530"/>
      <c r="C807" s="364" t="s">
        <v>2378</v>
      </c>
      <c r="D807" s="364" t="s">
        <v>2379</v>
      </c>
      <c r="E807" s="364" t="s">
        <v>258</v>
      </c>
      <c r="F807" s="364" t="s">
        <v>19936</v>
      </c>
      <c r="G807" s="364" t="s">
        <v>462</v>
      </c>
      <c r="H807" s="318" t="s">
        <v>1225</v>
      </c>
    </row>
    <row r="808" spans="1:8" s="189" customFormat="1" ht="22.9" customHeight="1" x14ac:dyDescent="0.2">
      <c r="A808" s="529"/>
      <c r="B808" s="530"/>
      <c r="C808" s="364" t="s">
        <v>2380</v>
      </c>
      <c r="D808" s="364" t="s">
        <v>2381</v>
      </c>
      <c r="E808" s="364" t="s">
        <v>258</v>
      </c>
      <c r="F808" s="364" t="s">
        <v>19936</v>
      </c>
      <c r="G808" s="364"/>
      <c r="H808" s="318" t="s">
        <v>1225</v>
      </c>
    </row>
    <row r="809" spans="1:8" s="189" customFormat="1" ht="22.9" customHeight="1" x14ac:dyDescent="0.2">
      <c r="A809" s="529"/>
      <c r="B809" s="530"/>
      <c r="C809" s="364" t="s">
        <v>2382</v>
      </c>
      <c r="D809" s="364" t="s">
        <v>2383</v>
      </c>
      <c r="E809" s="364" t="s">
        <v>258</v>
      </c>
      <c r="F809" s="364" t="s">
        <v>19936</v>
      </c>
      <c r="G809" s="364"/>
      <c r="H809" s="318" t="s">
        <v>1225</v>
      </c>
    </row>
    <row r="810" spans="1:8" s="189" customFormat="1" ht="22.9" customHeight="1" x14ac:dyDescent="0.2">
      <c r="A810" s="529"/>
      <c r="B810" s="530"/>
      <c r="C810" s="364" t="s">
        <v>2384</v>
      </c>
      <c r="D810" s="364" t="s">
        <v>2385</v>
      </c>
      <c r="E810" s="364" t="s">
        <v>258</v>
      </c>
      <c r="F810" s="364" t="s">
        <v>19936</v>
      </c>
      <c r="G810" s="364"/>
      <c r="H810" s="318" t="s">
        <v>1225</v>
      </c>
    </row>
    <row r="811" spans="1:8" s="189" customFormat="1" ht="22.9" customHeight="1" x14ac:dyDescent="0.2">
      <c r="A811" s="529"/>
      <c r="B811" s="530"/>
      <c r="C811" s="364" t="s">
        <v>16442</v>
      </c>
      <c r="D811" s="364" t="s">
        <v>16443</v>
      </c>
      <c r="E811" s="364" t="s">
        <v>258</v>
      </c>
      <c r="F811" s="364" t="s">
        <v>19936</v>
      </c>
      <c r="G811" s="364"/>
      <c r="H811" s="318" t="s">
        <v>1225</v>
      </c>
    </row>
    <row r="812" spans="1:8" s="189" customFormat="1" ht="22.9" customHeight="1" x14ac:dyDescent="0.2">
      <c r="A812" s="529"/>
      <c r="B812" s="530"/>
      <c r="C812" s="364" t="s">
        <v>16444</v>
      </c>
      <c r="D812" s="364" t="s">
        <v>16445</v>
      </c>
      <c r="E812" s="364" t="s">
        <v>258</v>
      </c>
      <c r="F812" s="364" t="s">
        <v>19936</v>
      </c>
      <c r="G812" s="364"/>
      <c r="H812" s="318" t="s">
        <v>1225</v>
      </c>
    </row>
    <row r="813" spans="1:8" s="189" customFormat="1" ht="22.9" customHeight="1" x14ac:dyDescent="0.2">
      <c r="A813" s="529"/>
      <c r="B813" s="530"/>
      <c r="C813" s="364" t="s">
        <v>16446</v>
      </c>
      <c r="D813" s="364" t="s">
        <v>16447</v>
      </c>
      <c r="E813" s="364" t="s">
        <v>258</v>
      </c>
      <c r="F813" s="364" t="s">
        <v>19936</v>
      </c>
      <c r="G813" s="364" t="s">
        <v>462</v>
      </c>
      <c r="H813" s="318" t="s">
        <v>1225</v>
      </c>
    </row>
    <row r="814" spans="1:8" s="189" customFormat="1" ht="22.9" customHeight="1" x14ac:dyDescent="0.2">
      <c r="A814" s="529"/>
      <c r="B814" s="530"/>
      <c r="C814" s="364" t="s">
        <v>16448</v>
      </c>
      <c r="D814" s="364" t="s">
        <v>16449</v>
      </c>
      <c r="E814" s="364" t="s">
        <v>258</v>
      </c>
      <c r="F814" s="364" t="s">
        <v>19936</v>
      </c>
      <c r="G814" s="364"/>
      <c r="H814" s="318" t="s">
        <v>1225</v>
      </c>
    </row>
    <row r="815" spans="1:8" s="189" customFormat="1" ht="22.9" customHeight="1" x14ac:dyDescent="0.2">
      <c r="A815" s="529"/>
      <c r="B815" s="530"/>
      <c r="C815" s="364" t="s">
        <v>16450</v>
      </c>
      <c r="D815" s="364" t="s">
        <v>16451</v>
      </c>
      <c r="E815" s="364" t="s">
        <v>258</v>
      </c>
      <c r="F815" s="364" t="s">
        <v>19936</v>
      </c>
      <c r="G815" s="364"/>
      <c r="H815" s="318" t="s">
        <v>1225</v>
      </c>
    </row>
    <row r="816" spans="1:8" s="189" customFormat="1" ht="22.9" customHeight="1" x14ac:dyDescent="0.2">
      <c r="A816" s="529" t="s">
        <v>779</v>
      </c>
      <c r="B816" s="530" t="s">
        <v>780</v>
      </c>
      <c r="C816" s="364" t="s">
        <v>2386</v>
      </c>
      <c r="D816" s="364" t="s">
        <v>2387</v>
      </c>
      <c r="E816" s="364" t="s">
        <v>258</v>
      </c>
      <c r="F816" s="364" t="s">
        <v>19936</v>
      </c>
      <c r="G816" s="364" t="s">
        <v>462</v>
      </c>
      <c r="H816" s="318"/>
    </row>
    <row r="817" spans="1:8" s="189" customFormat="1" ht="22.9" customHeight="1" x14ac:dyDescent="0.2">
      <c r="A817" s="529"/>
      <c r="B817" s="530"/>
      <c r="C817" s="364" t="s">
        <v>2388</v>
      </c>
      <c r="D817" s="364" t="s">
        <v>2389</v>
      </c>
      <c r="E817" s="364" t="s">
        <v>258</v>
      </c>
      <c r="F817" s="364" t="s">
        <v>19936</v>
      </c>
      <c r="G817" s="364" t="s">
        <v>462</v>
      </c>
      <c r="H817" s="318"/>
    </row>
    <row r="818" spans="1:8" s="189" customFormat="1" ht="22.9" customHeight="1" x14ac:dyDescent="0.2">
      <c r="A818" s="529"/>
      <c r="B818" s="530"/>
      <c r="C818" s="364" t="s">
        <v>2390</v>
      </c>
      <c r="D818" s="364" t="s">
        <v>2391</v>
      </c>
      <c r="E818" s="364" t="s">
        <v>258</v>
      </c>
      <c r="F818" s="364" t="s">
        <v>19936</v>
      </c>
      <c r="G818" s="364" t="s">
        <v>462</v>
      </c>
      <c r="H818" s="318"/>
    </row>
    <row r="819" spans="1:8" s="189" customFormat="1" ht="22.9" customHeight="1" x14ac:dyDescent="0.2">
      <c r="A819" s="529"/>
      <c r="B819" s="530"/>
      <c r="C819" s="364" t="s">
        <v>2392</v>
      </c>
      <c r="D819" s="364" t="s">
        <v>2393</v>
      </c>
      <c r="E819" s="364" t="s">
        <v>258</v>
      </c>
      <c r="F819" s="364" t="s">
        <v>19936</v>
      </c>
      <c r="G819" s="364" t="s">
        <v>462</v>
      </c>
      <c r="H819" s="318"/>
    </row>
    <row r="820" spans="1:8" s="189" customFormat="1" ht="22.9" customHeight="1" x14ac:dyDescent="0.2">
      <c r="A820" s="529"/>
      <c r="B820" s="530"/>
      <c r="C820" s="364" t="s">
        <v>2394</v>
      </c>
      <c r="D820" s="364" t="s">
        <v>2395</v>
      </c>
      <c r="E820" s="364" t="s">
        <v>258</v>
      </c>
      <c r="F820" s="364" t="s">
        <v>19936</v>
      </c>
      <c r="G820" s="364" t="s">
        <v>462</v>
      </c>
      <c r="H820" s="318"/>
    </row>
    <row r="821" spans="1:8" s="189" customFormat="1" ht="22.9" customHeight="1" x14ac:dyDescent="0.2">
      <c r="A821" s="529"/>
      <c r="B821" s="530"/>
      <c r="C821" s="364" t="s">
        <v>2396</v>
      </c>
      <c r="D821" s="364" t="s">
        <v>2397</v>
      </c>
      <c r="E821" s="364" t="s">
        <v>258</v>
      </c>
      <c r="F821" s="364" t="s">
        <v>19936</v>
      </c>
      <c r="G821" s="364" t="s">
        <v>462</v>
      </c>
      <c r="H821" s="318"/>
    </row>
    <row r="822" spans="1:8" s="189" customFormat="1" ht="22.9" customHeight="1" x14ac:dyDescent="0.2">
      <c r="A822" s="529"/>
      <c r="B822" s="530"/>
      <c r="C822" s="364" t="s">
        <v>2398</v>
      </c>
      <c r="D822" s="364" t="s">
        <v>2399</v>
      </c>
      <c r="E822" s="364" t="s">
        <v>258</v>
      </c>
      <c r="F822" s="364" t="s">
        <v>19936</v>
      </c>
      <c r="G822" s="364" t="s">
        <v>462</v>
      </c>
      <c r="H822" s="318"/>
    </row>
    <row r="823" spans="1:8" s="189" customFormat="1" ht="22.9" customHeight="1" x14ac:dyDescent="0.2">
      <c r="A823" s="529" t="s">
        <v>546</v>
      </c>
      <c r="B823" s="530" t="s">
        <v>547</v>
      </c>
      <c r="C823" s="364" t="s">
        <v>2400</v>
      </c>
      <c r="D823" s="364" t="s">
        <v>2401</v>
      </c>
      <c r="E823" s="364" t="s">
        <v>258</v>
      </c>
      <c r="F823" s="364" t="s">
        <v>2132</v>
      </c>
      <c r="G823" s="364" t="s">
        <v>447</v>
      </c>
      <c r="H823" s="318" t="s">
        <v>1255</v>
      </c>
    </row>
    <row r="824" spans="1:8" s="189" customFormat="1" ht="22.9" customHeight="1" x14ac:dyDescent="0.2">
      <c r="A824" s="529"/>
      <c r="B824" s="530"/>
      <c r="C824" s="364" t="s">
        <v>2402</v>
      </c>
      <c r="D824" s="364" t="s">
        <v>2403</v>
      </c>
      <c r="E824" s="364" t="s">
        <v>258</v>
      </c>
      <c r="F824" s="364" t="s">
        <v>2132</v>
      </c>
      <c r="G824" s="364" t="s">
        <v>447</v>
      </c>
      <c r="H824" s="318" t="s">
        <v>1255</v>
      </c>
    </row>
    <row r="825" spans="1:8" s="189" customFormat="1" ht="22.9" customHeight="1" x14ac:dyDescent="0.2">
      <c r="A825" s="529"/>
      <c r="B825" s="530"/>
      <c r="C825" s="364" t="s">
        <v>2404</v>
      </c>
      <c r="D825" s="364" t="s">
        <v>2405</v>
      </c>
      <c r="E825" s="364" t="s">
        <v>258</v>
      </c>
      <c r="F825" s="364" t="s">
        <v>2132</v>
      </c>
      <c r="G825" s="364" t="s">
        <v>447</v>
      </c>
      <c r="H825" s="318" t="s">
        <v>1255</v>
      </c>
    </row>
    <row r="826" spans="1:8" s="189" customFormat="1" ht="22.9" customHeight="1" x14ac:dyDescent="0.2">
      <c r="A826" s="529"/>
      <c r="B826" s="530"/>
      <c r="C826" s="364" t="s">
        <v>2406</v>
      </c>
      <c r="D826" s="364" t="s">
        <v>2407</v>
      </c>
      <c r="E826" s="364" t="s">
        <v>258</v>
      </c>
      <c r="F826" s="364" t="s">
        <v>2132</v>
      </c>
      <c r="G826" s="364" t="s">
        <v>447</v>
      </c>
      <c r="H826" s="318" t="s">
        <v>1255</v>
      </c>
    </row>
    <row r="827" spans="1:8" s="189" customFormat="1" ht="22.9" customHeight="1" x14ac:dyDescent="0.2">
      <c r="A827" s="529"/>
      <c r="B827" s="530"/>
      <c r="C827" s="364" t="s">
        <v>2408</v>
      </c>
      <c r="D827" s="364" t="s">
        <v>2409</v>
      </c>
      <c r="E827" s="364" t="s">
        <v>258</v>
      </c>
      <c r="F827" s="364" t="s">
        <v>2132</v>
      </c>
      <c r="G827" s="364" t="s">
        <v>447</v>
      </c>
      <c r="H827" s="318" t="s">
        <v>1255</v>
      </c>
    </row>
    <row r="828" spans="1:8" s="189" customFormat="1" ht="22.9" customHeight="1" x14ac:dyDescent="0.2">
      <c r="A828" s="529"/>
      <c r="B828" s="530"/>
      <c r="C828" s="364" t="s">
        <v>2410</v>
      </c>
      <c r="D828" s="364" t="s">
        <v>2411</v>
      </c>
      <c r="E828" s="364" t="s">
        <v>258</v>
      </c>
      <c r="F828" s="364" t="s">
        <v>2132</v>
      </c>
      <c r="G828" s="364" t="s">
        <v>447</v>
      </c>
      <c r="H828" s="318" t="s">
        <v>1255</v>
      </c>
    </row>
    <row r="829" spans="1:8" s="189" customFormat="1" ht="22.9" customHeight="1" x14ac:dyDescent="0.2">
      <c r="A829" s="529"/>
      <c r="B829" s="530"/>
      <c r="C829" s="364" t="s">
        <v>2412</v>
      </c>
      <c r="D829" s="364" t="s">
        <v>2413</v>
      </c>
      <c r="E829" s="364" t="s">
        <v>258</v>
      </c>
      <c r="F829" s="364" t="s">
        <v>2132</v>
      </c>
      <c r="G829" s="364" t="s">
        <v>447</v>
      </c>
      <c r="H829" s="318" t="s">
        <v>1255</v>
      </c>
    </row>
    <row r="830" spans="1:8" s="189" customFormat="1" ht="22.9" customHeight="1" x14ac:dyDescent="0.2">
      <c r="A830" s="529"/>
      <c r="B830" s="530"/>
      <c r="C830" s="364" t="s">
        <v>2414</v>
      </c>
      <c r="D830" s="364" t="s">
        <v>2415</v>
      </c>
      <c r="E830" s="364" t="s">
        <v>258</v>
      </c>
      <c r="F830" s="364" t="s">
        <v>2132</v>
      </c>
      <c r="G830" s="364" t="s">
        <v>447</v>
      </c>
      <c r="H830" s="318" t="s">
        <v>1255</v>
      </c>
    </row>
    <row r="831" spans="1:8" s="189" customFormat="1" ht="22.9" customHeight="1" x14ac:dyDescent="0.2">
      <c r="A831" s="529"/>
      <c r="B831" s="530"/>
      <c r="C831" s="364" t="s">
        <v>2416</v>
      </c>
      <c r="D831" s="364" t="s">
        <v>2417</v>
      </c>
      <c r="E831" s="364" t="s">
        <v>258</v>
      </c>
      <c r="F831" s="364" t="s">
        <v>19936</v>
      </c>
      <c r="G831" s="364" t="s">
        <v>447</v>
      </c>
      <c r="H831" s="318" t="s">
        <v>1255</v>
      </c>
    </row>
    <row r="832" spans="1:8" s="189" customFormat="1" ht="22.9" customHeight="1" x14ac:dyDescent="0.2">
      <c r="A832" s="529"/>
      <c r="B832" s="530"/>
      <c r="C832" s="364" t="s">
        <v>2418</v>
      </c>
      <c r="D832" s="364" t="s">
        <v>2419</v>
      </c>
      <c r="E832" s="364" t="s">
        <v>258</v>
      </c>
      <c r="F832" s="364" t="s">
        <v>19936</v>
      </c>
      <c r="G832" s="364" t="s">
        <v>447</v>
      </c>
      <c r="H832" s="318" t="s">
        <v>1255</v>
      </c>
    </row>
    <row r="833" spans="1:8" s="189" customFormat="1" ht="22.9" customHeight="1" x14ac:dyDescent="0.2">
      <c r="A833" s="529"/>
      <c r="B833" s="530"/>
      <c r="C833" s="364" t="s">
        <v>2420</v>
      </c>
      <c r="D833" s="364" t="s">
        <v>2421</v>
      </c>
      <c r="E833" s="364" t="s">
        <v>258</v>
      </c>
      <c r="F833" s="364" t="s">
        <v>19936</v>
      </c>
      <c r="G833" s="364" t="s">
        <v>447</v>
      </c>
      <c r="H833" s="318" t="s">
        <v>1255</v>
      </c>
    </row>
    <row r="834" spans="1:8" s="189" customFormat="1" ht="22.9" customHeight="1" x14ac:dyDescent="0.2">
      <c r="A834" s="529"/>
      <c r="B834" s="530"/>
      <c r="C834" s="364" t="s">
        <v>2422</v>
      </c>
      <c r="D834" s="364" t="s">
        <v>2423</v>
      </c>
      <c r="E834" s="364" t="s">
        <v>258</v>
      </c>
      <c r="F834" s="364" t="s">
        <v>19936</v>
      </c>
      <c r="G834" s="364" t="s">
        <v>447</v>
      </c>
      <c r="H834" s="318" t="s">
        <v>1255</v>
      </c>
    </row>
    <row r="835" spans="1:8" s="189" customFormat="1" ht="22.9" customHeight="1" x14ac:dyDescent="0.2">
      <c r="A835" s="529"/>
      <c r="B835" s="530"/>
      <c r="C835" s="364" t="s">
        <v>2424</v>
      </c>
      <c r="D835" s="364" t="s">
        <v>2425</v>
      </c>
      <c r="E835" s="364" t="s">
        <v>258</v>
      </c>
      <c r="F835" s="364" t="s">
        <v>19936</v>
      </c>
      <c r="G835" s="364" t="s">
        <v>447</v>
      </c>
      <c r="H835" s="318" t="s">
        <v>1255</v>
      </c>
    </row>
    <row r="836" spans="1:8" s="189" customFormat="1" ht="22.9" customHeight="1" x14ac:dyDescent="0.2">
      <c r="A836" s="529"/>
      <c r="B836" s="530"/>
      <c r="C836" s="364" t="s">
        <v>2426</v>
      </c>
      <c r="D836" s="364" t="s">
        <v>2427</v>
      </c>
      <c r="E836" s="364" t="s">
        <v>258</v>
      </c>
      <c r="F836" s="364" t="s">
        <v>19936</v>
      </c>
      <c r="G836" s="364" t="s">
        <v>447</v>
      </c>
      <c r="H836" s="318" t="s">
        <v>1255</v>
      </c>
    </row>
    <row r="837" spans="1:8" s="189" customFormat="1" ht="22.9" customHeight="1" x14ac:dyDescent="0.2">
      <c r="A837" s="529"/>
      <c r="B837" s="530"/>
      <c r="C837" s="364" t="s">
        <v>2428</v>
      </c>
      <c r="D837" s="364" t="s">
        <v>2429</v>
      </c>
      <c r="E837" s="364" t="s">
        <v>258</v>
      </c>
      <c r="F837" s="364" t="s">
        <v>19936</v>
      </c>
      <c r="G837" s="364" t="s">
        <v>447</v>
      </c>
      <c r="H837" s="318" t="s">
        <v>1255</v>
      </c>
    </row>
    <row r="838" spans="1:8" s="189" customFormat="1" ht="22.9" customHeight="1" x14ac:dyDescent="0.2">
      <c r="A838" s="529"/>
      <c r="B838" s="530"/>
      <c r="C838" s="364" t="s">
        <v>2430</v>
      </c>
      <c r="D838" s="364" t="s">
        <v>2431</v>
      </c>
      <c r="E838" s="364" t="s">
        <v>258</v>
      </c>
      <c r="F838" s="364" t="s">
        <v>19936</v>
      </c>
      <c r="G838" s="364" t="s">
        <v>447</v>
      </c>
      <c r="H838" s="318" t="s">
        <v>1255</v>
      </c>
    </row>
    <row r="839" spans="1:8" s="189" customFormat="1" ht="22.9" customHeight="1" x14ac:dyDescent="0.2">
      <c r="A839" s="529"/>
      <c r="B839" s="530"/>
      <c r="C839" s="364" t="s">
        <v>2432</v>
      </c>
      <c r="D839" s="364" t="s">
        <v>2433</v>
      </c>
      <c r="E839" s="364" t="s">
        <v>258</v>
      </c>
      <c r="F839" s="364" t="s">
        <v>19936</v>
      </c>
      <c r="G839" s="364" t="s">
        <v>447</v>
      </c>
      <c r="H839" s="318" t="s">
        <v>1255</v>
      </c>
    </row>
    <row r="840" spans="1:8" s="189" customFormat="1" ht="22.9" customHeight="1" x14ac:dyDescent="0.2">
      <c r="A840" s="529"/>
      <c r="B840" s="530"/>
      <c r="C840" s="364" t="s">
        <v>2434</v>
      </c>
      <c r="D840" s="364" t="s">
        <v>2435</v>
      </c>
      <c r="E840" s="364" t="s">
        <v>258</v>
      </c>
      <c r="F840" s="364" t="s">
        <v>19936</v>
      </c>
      <c r="G840" s="364" t="s">
        <v>447</v>
      </c>
      <c r="H840" s="318" t="s">
        <v>1255</v>
      </c>
    </row>
    <row r="841" spans="1:8" s="189" customFormat="1" ht="22.9" customHeight="1" x14ac:dyDescent="0.2">
      <c r="A841" s="529"/>
      <c r="B841" s="530"/>
      <c r="C841" s="364" t="s">
        <v>2436</v>
      </c>
      <c r="D841" s="364" t="s">
        <v>2437</v>
      </c>
      <c r="E841" s="364" t="s">
        <v>258</v>
      </c>
      <c r="F841" s="364" t="s">
        <v>19936</v>
      </c>
      <c r="G841" s="364" t="s">
        <v>447</v>
      </c>
      <c r="H841" s="318" t="s">
        <v>1255</v>
      </c>
    </row>
    <row r="842" spans="1:8" s="189" customFormat="1" ht="22.9" customHeight="1" x14ac:dyDescent="0.2">
      <c r="A842" s="529"/>
      <c r="B842" s="530"/>
      <c r="C842" s="364" t="s">
        <v>2438</v>
      </c>
      <c r="D842" s="364" t="s">
        <v>2439</v>
      </c>
      <c r="E842" s="364" t="s">
        <v>258</v>
      </c>
      <c r="F842" s="364" t="s">
        <v>19936</v>
      </c>
      <c r="G842" s="364" t="s">
        <v>447</v>
      </c>
      <c r="H842" s="318" t="s">
        <v>1255</v>
      </c>
    </row>
    <row r="843" spans="1:8" s="189" customFormat="1" ht="22.9" customHeight="1" x14ac:dyDescent="0.2">
      <c r="A843" s="529"/>
      <c r="B843" s="530"/>
      <c r="C843" s="364" t="s">
        <v>2440</v>
      </c>
      <c r="D843" s="364" t="s">
        <v>2441</v>
      </c>
      <c r="E843" s="364" t="s">
        <v>258</v>
      </c>
      <c r="F843" s="364" t="s">
        <v>19936</v>
      </c>
      <c r="G843" s="364" t="s">
        <v>447</v>
      </c>
      <c r="H843" s="318" t="s">
        <v>1255</v>
      </c>
    </row>
    <row r="844" spans="1:8" s="189" customFormat="1" ht="22.9" customHeight="1" x14ac:dyDescent="0.2">
      <c r="A844" s="529"/>
      <c r="B844" s="530"/>
      <c r="C844" s="364" t="s">
        <v>2442</v>
      </c>
      <c r="D844" s="364" t="s">
        <v>2443</v>
      </c>
      <c r="E844" s="364" t="s">
        <v>258</v>
      </c>
      <c r="F844" s="364" t="s">
        <v>19936</v>
      </c>
      <c r="G844" s="364" t="s">
        <v>447</v>
      </c>
      <c r="H844" s="318" t="s">
        <v>1255</v>
      </c>
    </row>
    <row r="845" spans="1:8" s="189" customFormat="1" ht="22.9" customHeight="1" x14ac:dyDescent="0.2">
      <c r="A845" s="529"/>
      <c r="B845" s="530"/>
      <c r="C845" s="364" t="s">
        <v>2444</v>
      </c>
      <c r="D845" s="364" t="s">
        <v>2445</v>
      </c>
      <c r="E845" s="364" t="s">
        <v>258</v>
      </c>
      <c r="F845" s="364" t="s">
        <v>19936</v>
      </c>
      <c r="G845" s="364" t="s">
        <v>447</v>
      </c>
      <c r="H845" s="318" t="s">
        <v>1255</v>
      </c>
    </row>
    <row r="846" spans="1:8" s="189" customFormat="1" ht="22.9" customHeight="1" x14ac:dyDescent="0.2">
      <c r="A846" s="529"/>
      <c r="B846" s="530"/>
      <c r="C846" s="364" t="s">
        <v>2446</v>
      </c>
      <c r="D846" s="364" t="s">
        <v>2447</v>
      </c>
      <c r="E846" s="364" t="s">
        <v>258</v>
      </c>
      <c r="F846" s="364" t="s">
        <v>19936</v>
      </c>
      <c r="G846" s="364" t="s">
        <v>447</v>
      </c>
      <c r="H846" s="318" t="s">
        <v>1255</v>
      </c>
    </row>
    <row r="847" spans="1:8" s="189" customFormat="1" ht="22.9" customHeight="1" x14ac:dyDescent="0.2">
      <c r="A847" s="529"/>
      <c r="B847" s="530"/>
      <c r="C847" s="364" t="s">
        <v>2448</v>
      </c>
      <c r="D847" s="364" t="s">
        <v>2449</v>
      </c>
      <c r="E847" s="364" t="s">
        <v>258</v>
      </c>
      <c r="F847" s="364" t="s">
        <v>19936</v>
      </c>
      <c r="G847" s="364" t="s">
        <v>447</v>
      </c>
      <c r="H847" s="318" t="s">
        <v>1255</v>
      </c>
    </row>
    <row r="848" spans="1:8" s="189" customFormat="1" ht="22.9" customHeight="1" x14ac:dyDescent="0.2">
      <c r="A848" s="529"/>
      <c r="B848" s="530"/>
      <c r="C848" s="364" t="s">
        <v>2450</v>
      </c>
      <c r="D848" s="364" t="s">
        <v>2451</v>
      </c>
      <c r="E848" s="364" t="s">
        <v>258</v>
      </c>
      <c r="F848" s="364" t="s">
        <v>19936</v>
      </c>
      <c r="G848" s="364" t="s">
        <v>447</v>
      </c>
      <c r="H848" s="318" t="s">
        <v>1255</v>
      </c>
    </row>
    <row r="849" spans="1:8" s="189" customFormat="1" ht="22.9" customHeight="1" x14ac:dyDescent="0.2">
      <c r="A849" s="529"/>
      <c r="B849" s="530"/>
      <c r="C849" s="364" t="s">
        <v>2452</v>
      </c>
      <c r="D849" s="364" t="s">
        <v>2425</v>
      </c>
      <c r="E849" s="364" t="s">
        <v>258</v>
      </c>
      <c r="F849" s="364" t="s">
        <v>19936</v>
      </c>
      <c r="G849" s="364" t="s">
        <v>447</v>
      </c>
      <c r="H849" s="318" t="s">
        <v>1255</v>
      </c>
    </row>
    <row r="850" spans="1:8" s="189" customFormat="1" ht="22.9" customHeight="1" x14ac:dyDescent="0.2">
      <c r="A850" s="529"/>
      <c r="B850" s="530"/>
      <c r="C850" s="364" t="s">
        <v>2453</v>
      </c>
      <c r="D850" s="364" t="s">
        <v>2454</v>
      </c>
      <c r="E850" s="364" t="s">
        <v>258</v>
      </c>
      <c r="F850" s="364" t="s">
        <v>19936</v>
      </c>
      <c r="G850" s="364" t="s">
        <v>447</v>
      </c>
      <c r="H850" s="318" t="s">
        <v>1255</v>
      </c>
    </row>
    <row r="851" spans="1:8" s="189" customFormat="1" ht="22.9" customHeight="1" x14ac:dyDescent="0.2">
      <c r="A851" s="529"/>
      <c r="B851" s="530"/>
      <c r="C851" s="364" t="s">
        <v>2455</v>
      </c>
      <c r="D851" s="364" t="s">
        <v>2456</v>
      </c>
      <c r="E851" s="364" t="s">
        <v>258</v>
      </c>
      <c r="F851" s="364" t="s">
        <v>19936</v>
      </c>
      <c r="G851" s="364" t="s">
        <v>447</v>
      </c>
      <c r="H851" s="318" t="s">
        <v>1255</v>
      </c>
    </row>
    <row r="852" spans="1:8" s="189" customFormat="1" ht="22.9" customHeight="1" x14ac:dyDescent="0.2">
      <c r="A852" s="529"/>
      <c r="B852" s="530"/>
      <c r="C852" s="364" t="s">
        <v>2457</v>
      </c>
      <c r="D852" s="364" t="s">
        <v>2458</v>
      </c>
      <c r="E852" s="364" t="s">
        <v>258</v>
      </c>
      <c r="F852" s="364" t="s">
        <v>19936</v>
      </c>
      <c r="G852" s="364" t="s">
        <v>447</v>
      </c>
      <c r="H852" s="318" t="s">
        <v>1255</v>
      </c>
    </row>
    <row r="853" spans="1:8" s="189" customFormat="1" ht="22.9" customHeight="1" x14ac:dyDescent="0.2">
      <c r="A853" s="529"/>
      <c r="B853" s="530"/>
      <c r="C853" s="364" t="s">
        <v>2459</v>
      </c>
      <c r="D853" s="364" t="s">
        <v>2460</v>
      </c>
      <c r="E853" s="364" t="s">
        <v>258</v>
      </c>
      <c r="F853" s="364" t="s">
        <v>19936</v>
      </c>
      <c r="G853" s="364" t="s">
        <v>447</v>
      </c>
      <c r="H853" s="318" t="s">
        <v>1255</v>
      </c>
    </row>
    <row r="854" spans="1:8" s="189" customFormat="1" ht="22.9" customHeight="1" x14ac:dyDescent="0.2">
      <c r="A854" s="529"/>
      <c r="B854" s="530"/>
      <c r="C854" s="364" t="s">
        <v>2461</v>
      </c>
      <c r="D854" s="364" t="s">
        <v>2462</v>
      </c>
      <c r="E854" s="364" t="s">
        <v>258</v>
      </c>
      <c r="F854" s="364" t="s">
        <v>19936</v>
      </c>
      <c r="G854" s="364" t="s">
        <v>447</v>
      </c>
      <c r="H854" s="318" t="s">
        <v>1255</v>
      </c>
    </row>
    <row r="855" spans="1:8" s="189" customFormat="1" ht="22.9" customHeight="1" x14ac:dyDescent="0.2">
      <c r="A855" s="529"/>
      <c r="B855" s="530"/>
      <c r="C855" s="364" t="s">
        <v>2463</v>
      </c>
      <c r="D855" s="364" t="s">
        <v>2464</v>
      </c>
      <c r="E855" s="364" t="s">
        <v>258</v>
      </c>
      <c r="F855" s="364" t="s">
        <v>2465</v>
      </c>
      <c r="G855" s="364" t="s">
        <v>447</v>
      </c>
      <c r="H855" s="318" t="s">
        <v>1255</v>
      </c>
    </row>
    <row r="856" spans="1:8" s="189" customFormat="1" ht="22.9" customHeight="1" x14ac:dyDescent="0.2">
      <c r="A856" s="529"/>
      <c r="B856" s="530"/>
      <c r="C856" s="364" t="s">
        <v>16452</v>
      </c>
      <c r="D856" s="364" t="s">
        <v>16453</v>
      </c>
      <c r="E856" s="364" t="s">
        <v>258</v>
      </c>
      <c r="F856" s="364" t="s">
        <v>2465</v>
      </c>
      <c r="G856" s="364" t="s">
        <v>447</v>
      </c>
      <c r="H856" s="318" t="s">
        <v>1255</v>
      </c>
    </row>
    <row r="857" spans="1:8" s="189" customFormat="1" ht="22.9" customHeight="1" x14ac:dyDescent="0.2">
      <c r="A857" s="529"/>
      <c r="B857" s="530"/>
      <c r="C857" s="364" t="s">
        <v>16454</v>
      </c>
      <c r="D857" s="364" t="s">
        <v>16455</v>
      </c>
      <c r="E857" s="364" t="s">
        <v>258</v>
      </c>
      <c r="F857" s="364" t="s">
        <v>2465</v>
      </c>
      <c r="G857" s="364" t="s">
        <v>447</v>
      </c>
      <c r="H857" s="318" t="s">
        <v>1255</v>
      </c>
    </row>
    <row r="858" spans="1:8" s="189" customFormat="1" ht="22.9" customHeight="1" x14ac:dyDescent="0.2">
      <c r="A858" s="529" t="s">
        <v>463</v>
      </c>
      <c r="B858" s="530" t="s">
        <v>464</v>
      </c>
      <c r="C858" s="364" t="s">
        <v>2466</v>
      </c>
      <c r="D858" s="364" t="s">
        <v>2467</v>
      </c>
      <c r="E858" s="364" t="s">
        <v>263</v>
      </c>
      <c r="F858" s="364" t="s">
        <v>2468</v>
      </c>
      <c r="G858" s="364" t="s">
        <v>447</v>
      </c>
      <c r="H858" s="318"/>
    </row>
    <row r="859" spans="1:8" s="189" customFormat="1" ht="22.9" customHeight="1" x14ac:dyDescent="0.2">
      <c r="A859" s="529"/>
      <c r="B859" s="530"/>
      <c r="C859" s="364" t="s">
        <v>2469</v>
      </c>
      <c r="D859" s="364" t="s">
        <v>2470</v>
      </c>
      <c r="E859" s="364" t="s">
        <v>263</v>
      </c>
      <c r="F859" s="364" t="s">
        <v>2468</v>
      </c>
      <c r="G859" s="364" t="s">
        <v>447</v>
      </c>
      <c r="H859" s="318"/>
    </row>
    <row r="860" spans="1:8" s="189" customFormat="1" ht="22.9" customHeight="1" x14ac:dyDescent="0.2">
      <c r="A860" s="529"/>
      <c r="B860" s="530"/>
      <c r="C860" s="364" t="s">
        <v>2471</v>
      </c>
      <c r="D860" s="364" t="s">
        <v>2472</v>
      </c>
      <c r="E860" s="364" t="s">
        <v>263</v>
      </c>
      <c r="F860" s="364" t="s">
        <v>2468</v>
      </c>
      <c r="G860" s="364" t="s">
        <v>447</v>
      </c>
      <c r="H860" s="318"/>
    </row>
    <row r="861" spans="1:8" s="189" customFormat="1" ht="22.9" customHeight="1" x14ac:dyDescent="0.2">
      <c r="A861" s="529"/>
      <c r="B861" s="530"/>
      <c r="C861" s="364" t="s">
        <v>2473</v>
      </c>
      <c r="D861" s="364" t="s">
        <v>2474</v>
      </c>
      <c r="E861" s="364" t="s">
        <v>263</v>
      </c>
      <c r="F861" s="364" t="s">
        <v>2468</v>
      </c>
      <c r="G861" s="364" t="s">
        <v>447</v>
      </c>
      <c r="H861" s="318"/>
    </row>
    <row r="862" spans="1:8" s="189" customFormat="1" ht="22.9" customHeight="1" x14ac:dyDescent="0.2">
      <c r="A862" s="529"/>
      <c r="B862" s="530"/>
      <c r="C862" s="364" t="s">
        <v>2475</v>
      </c>
      <c r="D862" s="364" t="s">
        <v>2476</v>
      </c>
      <c r="E862" s="364" t="s">
        <v>263</v>
      </c>
      <c r="F862" s="364" t="s">
        <v>2468</v>
      </c>
      <c r="G862" s="364" t="s">
        <v>447</v>
      </c>
      <c r="H862" s="318"/>
    </row>
    <row r="863" spans="1:8" s="189" customFormat="1" ht="22.9" customHeight="1" x14ac:dyDescent="0.2">
      <c r="A863" s="529"/>
      <c r="B863" s="530"/>
      <c r="C863" s="364" t="s">
        <v>2477</v>
      </c>
      <c r="D863" s="364" t="s">
        <v>2478</v>
      </c>
      <c r="E863" s="364" t="s">
        <v>263</v>
      </c>
      <c r="F863" s="364" t="s">
        <v>2479</v>
      </c>
      <c r="G863" s="364" t="s">
        <v>447</v>
      </c>
      <c r="H863" s="318"/>
    </row>
    <row r="864" spans="1:8" s="189" customFormat="1" ht="22.9" customHeight="1" x14ac:dyDescent="0.2">
      <c r="A864" s="529"/>
      <c r="B864" s="530"/>
      <c r="C864" s="364" t="s">
        <v>2480</v>
      </c>
      <c r="D864" s="364" t="s">
        <v>2481</v>
      </c>
      <c r="E864" s="364" t="s">
        <v>263</v>
      </c>
      <c r="F864" s="364" t="s">
        <v>2479</v>
      </c>
      <c r="G864" s="364" t="s">
        <v>447</v>
      </c>
      <c r="H864" s="318"/>
    </row>
    <row r="865" spans="1:8" s="189" customFormat="1" ht="22.9" customHeight="1" x14ac:dyDescent="0.2">
      <c r="A865" s="529"/>
      <c r="B865" s="530"/>
      <c r="C865" s="364" t="s">
        <v>2482</v>
      </c>
      <c r="D865" s="364" t="s">
        <v>2483</v>
      </c>
      <c r="E865" s="364" t="s">
        <v>263</v>
      </c>
      <c r="F865" s="364" t="s">
        <v>2479</v>
      </c>
      <c r="G865" s="364" t="s">
        <v>447</v>
      </c>
      <c r="H865" s="318"/>
    </row>
    <row r="866" spans="1:8" s="189" customFormat="1" ht="22.9" customHeight="1" x14ac:dyDescent="0.2">
      <c r="A866" s="529"/>
      <c r="B866" s="530"/>
      <c r="C866" s="364" t="s">
        <v>2484</v>
      </c>
      <c r="D866" s="364" t="s">
        <v>2485</v>
      </c>
      <c r="E866" s="364" t="s">
        <v>263</v>
      </c>
      <c r="F866" s="364" t="s">
        <v>2479</v>
      </c>
      <c r="G866" s="364" t="s">
        <v>447</v>
      </c>
      <c r="H866" s="318"/>
    </row>
    <row r="867" spans="1:8" s="189" customFormat="1" ht="22.9" customHeight="1" x14ac:dyDescent="0.2">
      <c r="A867" s="529" t="s">
        <v>674</v>
      </c>
      <c r="B867" s="530" t="s">
        <v>675</v>
      </c>
      <c r="C867" s="364" t="s">
        <v>2486</v>
      </c>
      <c r="D867" s="364" t="s">
        <v>2487</v>
      </c>
      <c r="E867" s="364" t="s">
        <v>263</v>
      </c>
      <c r="F867" s="364" t="s">
        <v>2468</v>
      </c>
      <c r="G867" s="364" t="s">
        <v>447</v>
      </c>
      <c r="H867" s="318" t="s">
        <v>1280</v>
      </c>
    </row>
    <row r="868" spans="1:8" s="189" customFormat="1" ht="22.9" customHeight="1" x14ac:dyDescent="0.2">
      <c r="A868" s="529"/>
      <c r="B868" s="530"/>
      <c r="C868" s="364" t="s">
        <v>2488</v>
      </c>
      <c r="D868" s="364" t="s">
        <v>2489</v>
      </c>
      <c r="E868" s="364" t="s">
        <v>263</v>
      </c>
      <c r="F868" s="364" t="s">
        <v>2468</v>
      </c>
      <c r="G868" s="364" t="s">
        <v>447</v>
      </c>
      <c r="H868" s="318" t="s">
        <v>1280</v>
      </c>
    </row>
    <row r="869" spans="1:8" s="189" customFormat="1" ht="22.9" customHeight="1" x14ac:dyDescent="0.2">
      <c r="A869" s="529"/>
      <c r="B869" s="530"/>
      <c r="C869" s="364" t="s">
        <v>2490</v>
      </c>
      <c r="D869" s="364" t="s">
        <v>2491</v>
      </c>
      <c r="E869" s="364" t="s">
        <v>263</v>
      </c>
      <c r="F869" s="364" t="s">
        <v>2468</v>
      </c>
      <c r="G869" s="364" t="s">
        <v>447</v>
      </c>
      <c r="H869" s="318" t="s">
        <v>1280</v>
      </c>
    </row>
    <row r="870" spans="1:8" s="189" customFormat="1" ht="22.9" customHeight="1" x14ac:dyDescent="0.2">
      <c r="A870" s="529"/>
      <c r="B870" s="530"/>
      <c r="C870" s="364" t="s">
        <v>2492</v>
      </c>
      <c r="D870" s="364" t="s">
        <v>2493</v>
      </c>
      <c r="E870" s="364" t="s">
        <v>263</v>
      </c>
      <c r="F870" s="364" t="s">
        <v>2479</v>
      </c>
      <c r="G870" s="364" t="s">
        <v>447</v>
      </c>
      <c r="H870" s="318" t="s">
        <v>1280</v>
      </c>
    </row>
    <row r="871" spans="1:8" s="189" customFormat="1" ht="22.9" customHeight="1" x14ac:dyDescent="0.2">
      <c r="A871" s="529"/>
      <c r="B871" s="530"/>
      <c r="C871" s="364" t="s">
        <v>2494</v>
      </c>
      <c r="D871" s="364" t="s">
        <v>2495</v>
      </c>
      <c r="E871" s="364" t="s">
        <v>263</v>
      </c>
      <c r="F871" s="364" t="s">
        <v>2479</v>
      </c>
      <c r="G871" s="364" t="s">
        <v>447</v>
      </c>
      <c r="H871" s="318" t="s">
        <v>1280</v>
      </c>
    </row>
    <row r="872" spans="1:8" s="189" customFormat="1" ht="22.9" customHeight="1" x14ac:dyDescent="0.2">
      <c r="A872" s="529"/>
      <c r="B872" s="530"/>
      <c r="C872" s="364" t="s">
        <v>2496</v>
      </c>
      <c r="D872" s="364" t="s">
        <v>2497</v>
      </c>
      <c r="E872" s="364" t="s">
        <v>263</v>
      </c>
      <c r="F872" s="364" t="s">
        <v>2479</v>
      </c>
      <c r="G872" s="364" t="s">
        <v>447</v>
      </c>
      <c r="H872" s="318" t="s">
        <v>1280</v>
      </c>
    </row>
    <row r="873" spans="1:8" s="189" customFormat="1" ht="22.9" customHeight="1" x14ac:dyDescent="0.2">
      <c r="A873" s="529"/>
      <c r="B873" s="530"/>
      <c r="C873" s="364" t="s">
        <v>2498</v>
      </c>
      <c r="D873" s="364" t="s">
        <v>2499</v>
      </c>
      <c r="E873" s="364" t="s">
        <v>263</v>
      </c>
      <c r="F873" s="364" t="s">
        <v>2479</v>
      </c>
      <c r="G873" s="364" t="s">
        <v>447</v>
      </c>
      <c r="H873" s="318" t="s">
        <v>1280</v>
      </c>
    </row>
    <row r="874" spans="1:8" s="189" customFormat="1" ht="22.9" customHeight="1" x14ac:dyDescent="0.2">
      <c r="A874" s="529" t="s">
        <v>468</v>
      </c>
      <c r="B874" s="530" t="s">
        <v>469</v>
      </c>
      <c r="C874" s="364" t="s">
        <v>2500</v>
      </c>
      <c r="D874" s="364" t="s">
        <v>2501</v>
      </c>
      <c r="E874" s="364" t="s">
        <v>263</v>
      </c>
      <c r="F874" s="364" t="s">
        <v>2479</v>
      </c>
      <c r="G874" s="364" t="s">
        <v>447</v>
      </c>
      <c r="H874" s="318"/>
    </row>
    <row r="875" spans="1:8" s="189" customFormat="1" ht="22.9" customHeight="1" x14ac:dyDescent="0.2">
      <c r="A875" s="529"/>
      <c r="B875" s="530"/>
      <c r="C875" s="364" t="s">
        <v>2502</v>
      </c>
      <c r="D875" s="364" t="s">
        <v>2503</v>
      </c>
      <c r="E875" s="364" t="s">
        <v>263</v>
      </c>
      <c r="F875" s="364" t="s">
        <v>2479</v>
      </c>
      <c r="G875" s="364" t="s">
        <v>447</v>
      </c>
      <c r="H875" s="318"/>
    </row>
    <row r="876" spans="1:8" s="189" customFormat="1" ht="22.9" customHeight="1" x14ac:dyDescent="0.2">
      <c r="A876" s="529"/>
      <c r="B876" s="530"/>
      <c r="C876" s="364" t="s">
        <v>2504</v>
      </c>
      <c r="D876" s="364" t="s">
        <v>2505</v>
      </c>
      <c r="E876" s="364" t="s">
        <v>263</v>
      </c>
      <c r="F876" s="364" t="s">
        <v>2479</v>
      </c>
      <c r="G876" s="364" t="s">
        <v>447</v>
      </c>
      <c r="H876" s="318"/>
    </row>
    <row r="877" spans="1:8" s="189" customFormat="1" ht="22.9" customHeight="1" x14ac:dyDescent="0.2">
      <c r="A877" s="529"/>
      <c r="B877" s="530"/>
      <c r="C877" s="364" t="s">
        <v>2506</v>
      </c>
      <c r="D877" s="364" t="s">
        <v>2507</v>
      </c>
      <c r="E877" s="364" t="s">
        <v>263</v>
      </c>
      <c r="F877" s="364" t="s">
        <v>2479</v>
      </c>
      <c r="G877" s="364" t="s">
        <v>447</v>
      </c>
      <c r="H877" s="318"/>
    </row>
    <row r="878" spans="1:8" s="189" customFormat="1" ht="22.9" customHeight="1" x14ac:dyDescent="0.2">
      <c r="A878" s="529"/>
      <c r="B878" s="530"/>
      <c r="C878" s="364" t="s">
        <v>2508</v>
      </c>
      <c r="D878" s="364" t="s">
        <v>2509</v>
      </c>
      <c r="E878" s="364" t="s">
        <v>263</v>
      </c>
      <c r="F878" s="364" t="s">
        <v>2479</v>
      </c>
      <c r="G878" s="364" t="s">
        <v>447</v>
      </c>
      <c r="H878" s="318"/>
    </row>
    <row r="879" spans="1:8" s="189" customFormat="1" ht="22.9" customHeight="1" x14ac:dyDescent="0.2">
      <c r="A879" s="529"/>
      <c r="B879" s="530"/>
      <c r="C879" s="364" t="s">
        <v>2510</v>
      </c>
      <c r="D879" s="364" t="s">
        <v>2511</v>
      </c>
      <c r="E879" s="364" t="s">
        <v>263</v>
      </c>
      <c r="F879" s="364" t="s">
        <v>2479</v>
      </c>
      <c r="G879" s="364" t="s">
        <v>447</v>
      </c>
      <c r="H879" s="318"/>
    </row>
    <row r="880" spans="1:8" s="189" customFormat="1" ht="22.9" customHeight="1" x14ac:dyDescent="0.2">
      <c r="A880" s="529"/>
      <c r="B880" s="530"/>
      <c r="C880" s="364" t="s">
        <v>2512</v>
      </c>
      <c r="D880" s="364" t="s">
        <v>2513</v>
      </c>
      <c r="E880" s="364" t="s">
        <v>263</v>
      </c>
      <c r="F880" s="364" t="s">
        <v>2479</v>
      </c>
      <c r="G880" s="364" t="s">
        <v>447</v>
      </c>
      <c r="H880" s="318"/>
    </row>
    <row r="881" spans="1:8" s="189" customFormat="1" ht="22.9" customHeight="1" x14ac:dyDescent="0.2">
      <c r="A881" s="529"/>
      <c r="B881" s="530"/>
      <c r="C881" s="364" t="s">
        <v>2514</v>
      </c>
      <c r="D881" s="364" t="s">
        <v>2515</v>
      </c>
      <c r="E881" s="364" t="s">
        <v>263</v>
      </c>
      <c r="F881" s="364" t="s">
        <v>2479</v>
      </c>
      <c r="G881" s="364" t="s">
        <v>447</v>
      </c>
      <c r="H881" s="318"/>
    </row>
    <row r="882" spans="1:8" s="189" customFormat="1" ht="22.9" customHeight="1" x14ac:dyDescent="0.2">
      <c r="A882" s="529"/>
      <c r="B882" s="530"/>
      <c r="C882" s="364" t="s">
        <v>2516</v>
      </c>
      <c r="D882" s="364" t="s">
        <v>2517</v>
      </c>
      <c r="E882" s="364" t="s">
        <v>263</v>
      </c>
      <c r="F882" s="364" t="s">
        <v>2479</v>
      </c>
      <c r="G882" s="364" t="s">
        <v>447</v>
      </c>
      <c r="H882" s="318"/>
    </row>
    <row r="883" spans="1:8" s="189" customFormat="1" ht="22.9" customHeight="1" x14ac:dyDescent="0.2">
      <c r="A883" s="529" t="s">
        <v>496</v>
      </c>
      <c r="B883" s="530" t="s">
        <v>426</v>
      </c>
      <c r="C883" s="364" t="s">
        <v>2519</v>
      </c>
      <c r="D883" s="364" t="s">
        <v>2520</v>
      </c>
      <c r="E883" s="364" t="s">
        <v>253</v>
      </c>
      <c r="F883" s="364" t="s">
        <v>1472</v>
      </c>
      <c r="G883" s="364" t="s">
        <v>447</v>
      </c>
      <c r="H883" s="318" t="s">
        <v>1413</v>
      </c>
    </row>
    <row r="884" spans="1:8" s="189" customFormat="1" ht="22.9" customHeight="1" x14ac:dyDescent="0.2">
      <c r="A884" s="529"/>
      <c r="B884" s="530"/>
      <c r="C884" s="364" t="s">
        <v>2521</v>
      </c>
      <c r="D884" s="364" t="s">
        <v>2522</v>
      </c>
      <c r="E884" s="364" t="s">
        <v>253</v>
      </c>
      <c r="F884" s="364" t="s">
        <v>1472</v>
      </c>
      <c r="G884" s="364" t="s">
        <v>447</v>
      </c>
      <c r="H884" s="318" t="s">
        <v>1413</v>
      </c>
    </row>
    <row r="885" spans="1:8" s="189" customFormat="1" ht="22.9" customHeight="1" x14ac:dyDescent="0.2">
      <c r="A885" s="529"/>
      <c r="B885" s="530"/>
      <c r="C885" s="364" t="s">
        <v>2523</v>
      </c>
      <c r="D885" s="364" t="s">
        <v>2524</v>
      </c>
      <c r="E885" s="364" t="s">
        <v>253</v>
      </c>
      <c r="F885" s="364" t="s">
        <v>1472</v>
      </c>
      <c r="G885" s="364" t="s">
        <v>447</v>
      </c>
      <c r="H885" s="318" t="s">
        <v>1413</v>
      </c>
    </row>
    <row r="886" spans="1:8" s="189" customFormat="1" ht="22.9" customHeight="1" x14ac:dyDescent="0.2">
      <c r="A886" s="529"/>
      <c r="B886" s="530"/>
      <c r="C886" s="364" t="s">
        <v>2525</v>
      </c>
      <c r="D886" s="364" t="s">
        <v>2526</v>
      </c>
      <c r="E886" s="364" t="s">
        <v>249</v>
      </c>
      <c r="F886" s="364" t="s">
        <v>2518</v>
      </c>
      <c r="G886" s="364" t="s">
        <v>447</v>
      </c>
      <c r="H886" s="318" t="s">
        <v>1413</v>
      </c>
    </row>
    <row r="887" spans="1:8" s="189" customFormat="1" ht="22.9" customHeight="1" x14ac:dyDescent="0.2">
      <c r="A887" s="529"/>
      <c r="B887" s="530"/>
      <c r="C887" s="364" t="s">
        <v>2527</v>
      </c>
      <c r="D887" s="364" t="s">
        <v>2528</v>
      </c>
      <c r="E887" s="364" t="s">
        <v>249</v>
      </c>
      <c r="F887" s="364" t="s">
        <v>2518</v>
      </c>
      <c r="G887" s="364" t="s">
        <v>447</v>
      </c>
      <c r="H887" s="318" t="s">
        <v>1413</v>
      </c>
    </row>
    <row r="888" spans="1:8" s="189" customFormat="1" ht="22.9" customHeight="1" x14ac:dyDescent="0.2">
      <c r="A888" s="529"/>
      <c r="B888" s="530"/>
      <c r="C888" s="364" t="s">
        <v>2529</v>
      </c>
      <c r="D888" s="364" t="s">
        <v>2530</v>
      </c>
      <c r="E888" s="364" t="s">
        <v>249</v>
      </c>
      <c r="F888" s="364" t="s">
        <v>2518</v>
      </c>
      <c r="G888" s="364" t="s">
        <v>447</v>
      </c>
      <c r="H888" s="318" t="s">
        <v>1413</v>
      </c>
    </row>
    <row r="889" spans="1:8" s="189" customFormat="1" ht="22.9" customHeight="1" x14ac:dyDescent="0.2">
      <c r="A889" s="529"/>
      <c r="B889" s="530"/>
      <c r="C889" s="364" t="s">
        <v>2531</v>
      </c>
      <c r="D889" s="364" t="s">
        <v>2532</v>
      </c>
      <c r="E889" s="364" t="s">
        <v>249</v>
      </c>
      <c r="F889" s="364" t="s">
        <v>2518</v>
      </c>
      <c r="G889" s="364" t="s">
        <v>447</v>
      </c>
      <c r="H889" s="318" t="s">
        <v>1413</v>
      </c>
    </row>
    <row r="890" spans="1:8" s="189" customFormat="1" ht="22.9" customHeight="1" x14ac:dyDescent="0.2">
      <c r="A890" s="529"/>
      <c r="B890" s="530"/>
      <c r="C890" s="364" t="s">
        <v>2533</v>
      </c>
      <c r="D890" s="364" t="s">
        <v>2534</v>
      </c>
      <c r="E890" s="364" t="s">
        <v>249</v>
      </c>
      <c r="F890" s="364" t="s">
        <v>2518</v>
      </c>
      <c r="G890" s="364" t="s">
        <v>447</v>
      </c>
      <c r="H890" s="318" t="s">
        <v>1413</v>
      </c>
    </row>
    <row r="891" spans="1:8" s="189" customFormat="1" ht="22.9" customHeight="1" x14ac:dyDescent="0.2">
      <c r="A891" s="529"/>
      <c r="B891" s="530"/>
      <c r="C891" s="364" t="s">
        <v>2535</v>
      </c>
      <c r="D891" s="364" t="s">
        <v>2536</v>
      </c>
      <c r="E891" s="364" t="s">
        <v>249</v>
      </c>
      <c r="F891" s="364" t="s">
        <v>2518</v>
      </c>
      <c r="G891" s="364" t="s">
        <v>447</v>
      </c>
      <c r="H891" s="318" t="s">
        <v>1413</v>
      </c>
    </row>
    <row r="892" spans="1:8" s="189" customFormat="1" ht="22.9" customHeight="1" x14ac:dyDescent="0.2">
      <c r="A892" s="529"/>
      <c r="B892" s="530"/>
      <c r="C892" s="364" t="s">
        <v>2537</v>
      </c>
      <c r="D892" s="364" t="s">
        <v>2538</v>
      </c>
      <c r="E892" s="364" t="s">
        <v>249</v>
      </c>
      <c r="F892" s="364" t="s">
        <v>2518</v>
      </c>
      <c r="G892" s="364" t="s">
        <v>447</v>
      </c>
      <c r="H892" s="318" t="s">
        <v>1413</v>
      </c>
    </row>
    <row r="893" spans="1:8" s="189" customFormat="1" ht="22.9" customHeight="1" x14ac:dyDescent="0.2">
      <c r="A893" s="529"/>
      <c r="B893" s="530"/>
      <c r="C893" s="364" t="s">
        <v>2539</v>
      </c>
      <c r="D893" s="364" t="s">
        <v>2540</v>
      </c>
      <c r="E893" s="364" t="s">
        <v>249</v>
      </c>
      <c r="F893" s="364" t="s">
        <v>2518</v>
      </c>
      <c r="G893" s="364" t="s">
        <v>447</v>
      </c>
      <c r="H893" s="318" t="s">
        <v>1413</v>
      </c>
    </row>
    <row r="894" spans="1:8" s="189" customFormat="1" ht="22.9" customHeight="1" x14ac:dyDescent="0.2">
      <c r="A894" s="529"/>
      <c r="B894" s="530"/>
      <c r="C894" s="364" t="s">
        <v>2541</v>
      </c>
      <c r="D894" s="364" t="s">
        <v>2542</v>
      </c>
      <c r="E894" s="364" t="s">
        <v>249</v>
      </c>
      <c r="F894" s="364" t="s">
        <v>2518</v>
      </c>
      <c r="G894" s="364" t="s">
        <v>447</v>
      </c>
      <c r="H894" s="318" t="s">
        <v>1413</v>
      </c>
    </row>
    <row r="895" spans="1:8" s="189" customFormat="1" ht="22.9" customHeight="1" x14ac:dyDescent="0.2">
      <c r="A895" s="529"/>
      <c r="B895" s="530"/>
      <c r="C895" s="364" t="s">
        <v>2543</v>
      </c>
      <c r="D895" s="364" t="s">
        <v>2544</v>
      </c>
      <c r="E895" s="364" t="s">
        <v>249</v>
      </c>
      <c r="F895" s="364" t="s">
        <v>2518</v>
      </c>
      <c r="G895" s="364" t="s">
        <v>447</v>
      </c>
      <c r="H895" s="318" t="s">
        <v>1413</v>
      </c>
    </row>
    <row r="896" spans="1:8" s="189" customFormat="1" ht="22.9" customHeight="1" x14ac:dyDescent="0.2">
      <c r="A896" s="529"/>
      <c r="B896" s="530"/>
      <c r="C896" s="364" t="s">
        <v>2545</v>
      </c>
      <c r="D896" s="364" t="s">
        <v>2546</v>
      </c>
      <c r="E896" s="364" t="s">
        <v>249</v>
      </c>
      <c r="F896" s="364" t="s">
        <v>2518</v>
      </c>
      <c r="G896" s="364" t="s">
        <v>447</v>
      </c>
      <c r="H896" s="318" t="s">
        <v>1413</v>
      </c>
    </row>
    <row r="897" spans="1:8" s="189" customFormat="1" ht="22.9" customHeight="1" x14ac:dyDescent="0.2">
      <c r="A897" s="529"/>
      <c r="B897" s="530"/>
      <c r="C897" s="364" t="s">
        <v>2547</v>
      </c>
      <c r="D897" s="364" t="s">
        <v>2548</v>
      </c>
      <c r="E897" s="364" t="s">
        <v>249</v>
      </c>
      <c r="F897" s="364" t="s">
        <v>2518</v>
      </c>
      <c r="G897" s="364" t="s">
        <v>447</v>
      </c>
      <c r="H897" s="318" t="s">
        <v>1413</v>
      </c>
    </row>
    <row r="898" spans="1:8" s="189" customFormat="1" ht="22.9" customHeight="1" x14ac:dyDescent="0.2">
      <c r="A898" s="529"/>
      <c r="B898" s="530"/>
      <c r="C898" s="364" t="s">
        <v>2549</v>
      </c>
      <c r="D898" s="364" t="s">
        <v>2550</v>
      </c>
      <c r="E898" s="364" t="s">
        <v>249</v>
      </c>
      <c r="F898" s="364" t="s">
        <v>2518</v>
      </c>
      <c r="G898" s="364" t="s">
        <v>447</v>
      </c>
      <c r="H898" s="318" t="s">
        <v>1413</v>
      </c>
    </row>
    <row r="899" spans="1:8" s="189" customFormat="1" ht="22.9" customHeight="1" x14ac:dyDescent="0.2">
      <c r="A899" s="529"/>
      <c r="B899" s="530"/>
      <c r="C899" s="364" t="s">
        <v>2551</v>
      </c>
      <c r="D899" s="364" t="s">
        <v>2552</v>
      </c>
      <c r="E899" s="364" t="s">
        <v>249</v>
      </c>
      <c r="F899" s="364" t="s">
        <v>2518</v>
      </c>
      <c r="G899" s="364" t="s">
        <v>447</v>
      </c>
      <c r="H899" s="318" t="s">
        <v>1413</v>
      </c>
    </row>
    <row r="900" spans="1:8" s="189" customFormat="1" ht="22.9" customHeight="1" x14ac:dyDescent="0.2">
      <c r="A900" s="529"/>
      <c r="B900" s="530"/>
      <c r="C900" s="364" t="s">
        <v>2553</v>
      </c>
      <c r="D900" s="364" t="s">
        <v>16456</v>
      </c>
      <c r="E900" s="364" t="s">
        <v>249</v>
      </c>
      <c r="F900" s="364" t="s">
        <v>2518</v>
      </c>
      <c r="G900" s="364" t="s">
        <v>447</v>
      </c>
      <c r="H900" s="318" t="s">
        <v>1413</v>
      </c>
    </row>
    <row r="901" spans="1:8" s="189" customFormat="1" ht="22.9" customHeight="1" x14ac:dyDescent="0.2">
      <c r="A901" s="529"/>
      <c r="B901" s="530"/>
      <c r="C901" s="364" t="s">
        <v>2554</v>
      </c>
      <c r="D901" s="364" t="s">
        <v>2555</v>
      </c>
      <c r="E901" s="364" t="s">
        <v>249</v>
      </c>
      <c r="F901" s="364" t="s">
        <v>2518</v>
      </c>
      <c r="G901" s="364" t="s">
        <v>447</v>
      </c>
      <c r="H901" s="318" t="s">
        <v>1413</v>
      </c>
    </row>
    <row r="902" spans="1:8" s="189" customFormat="1" ht="22.9" customHeight="1" x14ac:dyDescent="0.2">
      <c r="A902" s="529"/>
      <c r="B902" s="530"/>
      <c r="C902" s="364" t="s">
        <v>2556</v>
      </c>
      <c r="D902" s="364" t="s">
        <v>2557</v>
      </c>
      <c r="E902" s="364" t="s">
        <v>249</v>
      </c>
      <c r="F902" s="364" t="s">
        <v>2518</v>
      </c>
      <c r="G902" s="364" t="s">
        <v>447</v>
      </c>
      <c r="H902" s="318" t="s">
        <v>1413</v>
      </c>
    </row>
    <row r="903" spans="1:8" s="189" customFormat="1" ht="22.9" customHeight="1" x14ac:dyDescent="0.2">
      <c r="A903" s="529"/>
      <c r="B903" s="530"/>
      <c r="C903" s="364" t="s">
        <v>2558</v>
      </c>
      <c r="D903" s="364" t="s">
        <v>2559</v>
      </c>
      <c r="E903" s="364" t="s">
        <v>249</v>
      </c>
      <c r="F903" s="364" t="s">
        <v>2518</v>
      </c>
      <c r="G903" s="364" t="s">
        <v>447</v>
      </c>
      <c r="H903" s="318" t="s">
        <v>1413</v>
      </c>
    </row>
    <row r="904" spans="1:8" s="189" customFormat="1" ht="22.9" customHeight="1" x14ac:dyDescent="0.2">
      <c r="A904" s="529"/>
      <c r="B904" s="530"/>
      <c r="C904" s="364" t="s">
        <v>2560</v>
      </c>
      <c r="D904" s="364" t="s">
        <v>2561</v>
      </c>
      <c r="E904" s="364" t="s">
        <v>249</v>
      </c>
      <c r="F904" s="364" t="s">
        <v>2518</v>
      </c>
      <c r="G904" s="364" t="s">
        <v>447</v>
      </c>
      <c r="H904" s="318" t="s">
        <v>1413</v>
      </c>
    </row>
    <row r="905" spans="1:8" s="189" customFormat="1" ht="22.9" customHeight="1" x14ac:dyDescent="0.2">
      <c r="A905" s="529"/>
      <c r="B905" s="530"/>
      <c r="C905" s="364" t="s">
        <v>2562</v>
      </c>
      <c r="D905" s="364" t="s">
        <v>2563</v>
      </c>
      <c r="E905" s="364" t="s">
        <v>253</v>
      </c>
      <c r="F905" s="364" t="s">
        <v>1685</v>
      </c>
      <c r="G905" s="364" t="s">
        <v>447</v>
      </c>
      <c r="H905" s="318" t="s">
        <v>1413</v>
      </c>
    </row>
    <row r="906" spans="1:8" s="189" customFormat="1" ht="22.9" customHeight="1" x14ac:dyDescent="0.2">
      <c r="A906" s="529"/>
      <c r="B906" s="530"/>
      <c r="C906" s="364" t="s">
        <v>2564</v>
      </c>
      <c r="D906" s="364" t="s">
        <v>2565</v>
      </c>
      <c r="E906" s="364" t="s">
        <v>253</v>
      </c>
      <c r="F906" s="364" t="s">
        <v>1685</v>
      </c>
      <c r="G906" s="364" t="s">
        <v>447</v>
      </c>
      <c r="H906" s="318" t="s">
        <v>1413</v>
      </c>
    </row>
    <row r="907" spans="1:8" s="189" customFormat="1" ht="22.9" customHeight="1" x14ac:dyDescent="0.2">
      <c r="A907" s="529"/>
      <c r="B907" s="530"/>
      <c r="C907" s="364" t="s">
        <v>2566</v>
      </c>
      <c r="D907" s="364" t="s">
        <v>2567</v>
      </c>
      <c r="E907" s="364" t="s">
        <v>253</v>
      </c>
      <c r="F907" s="364" t="s">
        <v>1685</v>
      </c>
      <c r="G907" s="364" t="s">
        <v>447</v>
      </c>
      <c r="H907" s="318" t="s">
        <v>1413</v>
      </c>
    </row>
    <row r="908" spans="1:8" s="189" customFormat="1" ht="22.9" customHeight="1" x14ac:dyDescent="0.2">
      <c r="A908" s="529"/>
      <c r="B908" s="530"/>
      <c r="C908" s="364" t="s">
        <v>2568</v>
      </c>
      <c r="D908" s="364" t="s">
        <v>2569</v>
      </c>
      <c r="E908" s="364" t="s">
        <v>253</v>
      </c>
      <c r="F908" s="364" t="s">
        <v>1685</v>
      </c>
      <c r="G908" s="364" t="s">
        <v>447</v>
      </c>
      <c r="H908" s="318" t="s">
        <v>1413</v>
      </c>
    </row>
    <row r="909" spans="1:8" s="189" customFormat="1" ht="22.9" customHeight="1" x14ac:dyDescent="0.2">
      <c r="A909" s="529"/>
      <c r="B909" s="530"/>
      <c r="C909" s="364" t="s">
        <v>2570</v>
      </c>
      <c r="D909" s="364" t="s">
        <v>2571</v>
      </c>
      <c r="E909" s="364" t="s">
        <v>253</v>
      </c>
      <c r="F909" s="364" t="s">
        <v>1685</v>
      </c>
      <c r="G909" s="364" t="s">
        <v>447</v>
      </c>
      <c r="H909" s="318" t="s">
        <v>1413</v>
      </c>
    </row>
    <row r="910" spans="1:8" s="189" customFormat="1" ht="22.9" customHeight="1" x14ac:dyDescent="0.2">
      <c r="A910" s="529"/>
      <c r="B910" s="530"/>
      <c r="C910" s="364" t="s">
        <v>2572</v>
      </c>
      <c r="D910" s="364" t="s">
        <v>2573</v>
      </c>
      <c r="E910" s="364" t="s">
        <v>253</v>
      </c>
      <c r="F910" s="364" t="s">
        <v>1685</v>
      </c>
      <c r="G910" s="364" t="s">
        <v>447</v>
      </c>
      <c r="H910" s="318" t="s">
        <v>1413</v>
      </c>
    </row>
    <row r="911" spans="1:8" s="189" customFormat="1" ht="22.9" customHeight="1" x14ac:dyDescent="0.2">
      <c r="A911" s="529"/>
      <c r="B911" s="530"/>
      <c r="C911" s="364" t="s">
        <v>2574</v>
      </c>
      <c r="D911" s="364" t="s">
        <v>2575</v>
      </c>
      <c r="E911" s="364" t="s">
        <v>253</v>
      </c>
      <c r="F911" s="364" t="s">
        <v>1685</v>
      </c>
      <c r="G911" s="364" t="s">
        <v>447</v>
      </c>
      <c r="H911" s="318" t="s">
        <v>1413</v>
      </c>
    </row>
    <row r="912" spans="1:8" s="189" customFormat="1" ht="22.9" customHeight="1" x14ac:dyDescent="0.2">
      <c r="A912" s="529"/>
      <c r="B912" s="530"/>
      <c r="C912" s="364" t="s">
        <v>2576</v>
      </c>
      <c r="D912" s="364" t="s">
        <v>2577</v>
      </c>
      <c r="E912" s="364" t="s">
        <v>253</v>
      </c>
      <c r="F912" s="364" t="s">
        <v>1685</v>
      </c>
      <c r="G912" s="364" t="s">
        <v>447</v>
      </c>
      <c r="H912" s="318" t="s">
        <v>1413</v>
      </c>
    </row>
    <row r="913" spans="1:8" s="189" customFormat="1" ht="22.9" customHeight="1" x14ac:dyDescent="0.2">
      <c r="A913" s="529"/>
      <c r="B913" s="530"/>
      <c r="C913" s="364" t="s">
        <v>2578</v>
      </c>
      <c r="D913" s="364" t="s">
        <v>2579</v>
      </c>
      <c r="E913" s="364" t="s">
        <v>253</v>
      </c>
      <c r="F913" s="364" t="s">
        <v>1685</v>
      </c>
      <c r="G913" s="364" t="s">
        <v>447</v>
      </c>
      <c r="H913" s="318" t="s">
        <v>1413</v>
      </c>
    </row>
    <row r="914" spans="1:8" s="189" customFormat="1" ht="22.9" customHeight="1" x14ac:dyDescent="0.2">
      <c r="A914" s="529"/>
      <c r="B914" s="530"/>
      <c r="C914" s="364" t="s">
        <v>2580</v>
      </c>
      <c r="D914" s="364" t="s">
        <v>2581</v>
      </c>
      <c r="E914" s="364" t="s">
        <v>253</v>
      </c>
      <c r="F914" s="364" t="s">
        <v>1685</v>
      </c>
      <c r="G914" s="364" t="s">
        <v>447</v>
      </c>
      <c r="H914" s="318" t="s">
        <v>1413</v>
      </c>
    </row>
    <row r="915" spans="1:8" s="189" customFormat="1" ht="22.9" customHeight="1" x14ac:dyDescent="0.2">
      <c r="A915" s="529"/>
      <c r="B915" s="530"/>
      <c r="C915" s="364" t="s">
        <v>2582</v>
      </c>
      <c r="D915" s="364" t="s">
        <v>2583</v>
      </c>
      <c r="E915" s="364" t="s">
        <v>253</v>
      </c>
      <c r="F915" s="364" t="s">
        <v>1685</v>
      </c>
      <c r="G915" s="364" t="s">
        <v>447</v>
      </c>
      <c r="H915" s="318" t="s">
        <v>1413</v>
      </c>
    </row>
    <row r="916" spans="1:8" s="189" customFormat="1" ht="22.9" customHeight="1" x14ac:dyDescent="0.2">
      <c r="A916" s="529"/>
      <c r="B916" s="530"/>
      <c r="C916" s="364" t="s">
        <v>2584</v>
      </c>
      <c r="D916" s="364" t="s">
        <v>2585</v>
      </c>
      <c r="E916" s="364" t="s">
        <v>253</v>
      </c>
      <c r="F916" s="364" t="s">
        <v>1685</v>
      </c>
      <c r="G916" s="364" t="s">
        <v>447</v>
      </c>
      <c r="H916" s="318" t="s">
        <v>1413</v>
      </c>
    </row>
    <row r="917" spans="1:8" s="189" customFormat="1" ht="22.9" customHeight="1" x14ac:dyDescent="0.2">
      <c r="A917" s="529"/>
      <c r="B917" s="530"/>
      <c r="C917" s="364" t="s">
        <v>2586</v>
      </c>
      <c r="D917" s="364" t="s">
        <v>2587</v>
      </c>
      <c r="E917" s="364" t="s">
        <v>253</v>
      </c>
      <c r="F917" s="364" t="s">
        <v>1685</v>
      </c>
      <c r="G917" s="364" t="s">
        <v>447</v>
      </c>
      <c r="H917" s="318" t="s">
        <v>1413</v>
      </c>
    </row>
    <row r="918" spans="1:8" s="189" customFormat="1" ht="22.9" customHeight="1" x14ac:dyDescent="0.2">
      <c r="A918" s="529"/>
      <c r="B918" s="530"/>
      <c r="C918" s="364" t="s">
        <v>2588</v>
      </c>
      <c r="D918" s="364" t="s">
        <v>2589</v>
      </c>
      <c r="E918" s="364" t="s">
        <v>253</v>
      </c>
      <c r="F918" s="364" t="s">
        <v>1685</v>
      </c>
      <c r="G918" s="364" t="s">
        <v>447</v>
      </c>
      <c r="H918" s="318" t="s">
        <v>1413</v>
      </c>
    </row>
    <row r="919" spans="1:8" s="189" customFormat="1" ht="22.9" customHeight="1" x14ac:dyDescent="0.2">
      <c r="A919" s="529"/>
      <c r="B919" s="530"/>
      <c r="C919" s="364" t="s">
        <v>2590</v>
      </c>
      <c r="D919" s="364" t="s">
        <v>2591</v>
      </c>
      <c r="E919" s="364" t="s">
        <v>253</v>
      </c>
      <c r="F919" s="364" t="s">
        <v>1685</v>
      </c>
      <c r="G919" s="364" t="s">
        <v>447</v>
      </c>
      <c r="H919" s="318" t="s">
        <v>1413</v>
      </c>
    </row>
    <row r="920" spans="1:8" s="189" customFormat="1" ht="22.9" customHeight="1" x14ac:dyDescent="0.2">
      <c r="A920" s="529"/>
      <c r="B920" s="530"/>
      <c r="C920" s="364" t="s">
        <v>2592</v>
      </c>
      <c r="D920" s="364" t="s">
        <v>2593</v>
      </c>
      <c r="E920" s="364" t="s">
        <v>253</v>
      </c>
      <c r="F920" s="364" t="s">
        <v>1685</v>
      </c>
      <c r="G920" s="364" t="s">
        <v>447</v>
      </c>
      <c r="H920" s="318" t="s">
        <v>1413</v>
      </c>
    </row>
    <row r="921" spans="1:8" s="189" customFormat="1" ht="22.9" customHeight="1" x14ac:dyDescent="0.2">
      <c r="A921" s="529"/>
      <c r="B921" s="530"/>
      <c r="C921" s="364" t="s">
        <v>2594</v>
      </c>
      <c r="D921" s="364" t="s">
        <v>2595</v>
      </c>
      <c r="E921" s="364" t="s">
        <v>253</v>
      </c>
      <c r="F921" s="364" t="s">
        <v>1685</v>
      </c>
      <c r="G921" s="364" t="s">
        <v>447</v>
      </c>
      <c r="H921" s="318" t="s">
        <v>1413</v>
      </c>
    </row>
    <row r="922" spans="1:8" s="189" customFormat="1" ht="22.9" customHeight="1" x14ac:dyDescent="0.2">
      <c r="A922" s="529" t="s">
        <v>1052</v>
      </c>
      <c r="B922" s="530" t="s">
        <v>1053</v>
      </c>
      <c r="C922" s="364" t="s">
        <v>18048</v>
      </c>
      <c r="D922" s="364" t="s">
        <v>18049</v>
      </c>
      <c r="E922" s="364" t="s">
        <v>249</v>
      </c>
      <c r="F922" s="364" t="s">
        <v>2518</v>
      </c>
      <c r="G922" s="364"/>
      <c r="H922" s="318" t="s">
        <v>1413</v>
      </c>
    </row>
    <row r="923" spans="1:8" s="189" customFormat="1" ht="22.9" customHeight="1" x14ac:dyDescent="0.2">
      <c r="A923" s="529"/>
      <c r="B923" s="530"/>
      <c r="C923" s="364" t="s">
        <v>18050</v>
      </c>
      <c r="D923" s="364" t="s">
        <v>18051</v>
      </c>
      <c r="E923" s="364" t="s">
        <v>249</v>
      </c>
      <c r="F923" s="364" t="s">
        <v>2518</v>
      </c>
      <c r="G923" s="364"/>
      <c r="H923" s="318" t="s">
        <v>1413</v>
      </c>
    </row>
    <row r="924" spans="1:8" s="189" customFormat="1" ht="22.9" customHeight="1" x14ac:dyDescent="0.2">
      <c r="A924" s="529" t="s">
        <v>1054</v>
      </c>
      <c r="B924" s="530" t="s">
        <v>1055</v>
      </c>
      <c r="C924" s="364" t="s">
        <v>2596</v>
      </c>
      <c r="D924" s="364" t="s">
        <v>19937</v>
      </c>
      <c r="E924" s="364" t="s">
        <v>249</v>
      </c>
      <c r="F924" s="364" t="s">
        <v>2518</v>
      </c>
      <c r="G924" s="364" t="s">
        <v>447</v>
      </c>
      <c r="H924" s="318" t="s">
        <v>1152</v>
      </c>
    </row>
    <row r="925" spans="1:8" s="189" customFormat="1" ht="22.9" customHeight="1" x14ac:dyDescent="0.2">
      <c r="A925" s="529"/>
      <c r="B925" s="530"/>
      <c r="C925" s="364" t="s">
        <v>2597</v>
      </c>
      <c r="D925" s="364" t="s">
        <v>2598</v>
      </c>
      <c r="E925" s="364" t="s">
        <v>249</v>
      </c>
      <c r="F925" s="364" t="s">
        <v>2518</v>
      </c>
      <c r="G925" s="364" t="s">
        <v>447</v>
      </c>
      <c r="H925" s="318" t="s">
        <v>1152</v>
      </c>
    </row>
    <row r="926" spans="1:8" s="189" customFormat="1" ht="22.9" customHeight="1" x14ac:dyDescent="0.2">
      <c r="A926" s="529"/>
      <c r="B926" s="530"/>
      <c r="C926" s="364" t="s">
        <v>2599</v>
      </c>
      <c r="D926" s="364" t="s">
        <v>2600</v>
      </c>
      <c r="E926" s="364" t="s">
        <v>249</v>
      </c>
      <c r="F926" s="364" t="s">
        <v>1446</v>
      </c>
      <c r="G926" s="364" t="s">
        <v>447</v>
      </c>
      <c r="H926" s="318" t="s">
        <v>1152</v>
      </c>
    </row>
    <row r="927" spans="1:8" s="189" customFormat="1" ht="22.9" customHeight="1" x14ac:dyDescent="0.2">
      <c r="A927" s="529"/>
      <c r="B927" s="530"/>
      <c r="C927" s="364" t="s">
        <v>2601</v>
      </c>
      <c r="D927" s="364" t="s">
        <v>2602</v>
      </c>
      <c r="E927" s="364" t="s">
        <v>249</v>
      </c>
      <c r="F927" s="364" t="s">
        <v>1446</v>
      </c>
      <c r="G927" s="364" t="s">
        <v>447</v>
      </c>
      <c r="H927" s="318" t="s">
        <v>1152</v>
      </c>
    </row>
    <row r="928" spans="1:8" s="189" customFormat="1" ht="22.9" customHeight="1" x14ac:dyDescent="0.2">
      <c r="A928" s="529"/>
      <c r="B928" s="530"/>
      <c r="C928" s="364" t="s">
        <v>2603</v>
      </c>
      <c r="D928" s="364" t="s">
        <v>2604</v>
      </c>
      <c r="E928" s="364" t="s">
        <v>249</v>
      </c>
      <c r="F928" s="364" t="s">
        <v>1446</v>
      </c>
      <c r="G928" s="364" t="s">
        <v>447</v>
      </c>
      <c r="H928" s="318" t="s">
        <v>1152</v>
      </c>
    </row>
    <row r="929" spans="1:8" s="189" customFormat="1" ht="22.9" customHeight="1" x14ac:dyDescent="0.2">
      <c r="A929" s="529"/>
      <c r="B929" s="530"/>
      <c r="C929" s="364" t="s">
        <v>2605</v>
      </c>
      <c r="D929" s="364" t="s">
        <v>2606</v>
      </c>
      <c r="E929" s="364" t="s">
        <v>249</v>
      </c>
      <c r="F929" s="364" t="s">
        <v>1446</v>
      </c>
      <c r="G929" s="364" t="s">
        <v>447</v>
      </c>
      <c r="H929" s="318" t="s">
        <v>1152</v>
      </c>
    </row>
    <row r="930" spans="1:8" s="189" customFormat="1" ht="22.9" customHeight="1" x14ac:dyDescent="0.2">
      <c r="A930" s="529"/>
      <c r="B930" s="530"/>
      <c r="C930" s="364" t="s">
        <v>2607</v>
      </c>
      <c r="D930" s="364" t="s">
        <v>2608</v>
      </c>
      <c r="E930" s="364" t="s">
        <v>249</v>
      </c>
      <c r="F930" s="364" t="s">
        <v>1446</v>
      </c>
      <c r="G930" s="364" t="s">
        <v>447</v>
      </c>
      <c r="H930" s="318" t="s">
        <v>1152</v>
      </c>
    </row>
    <row r="931" spans="1:8" s="189" customFormat="1" ht="22.9" customHeight="1" x14ac:dyDescent="0.2">
      <c r="A931" s="529"/>
      <c r="B931" s="530"/>
      <c r="C931" s="364" t="s">
        <v>2609</v>
      </c>
      <c r="D931" s="364" t="s">
        <v>2610</v>
      </c>
      <c r="E931" s="364" t="s">
        <v>249</v>
      </c>
      <c r="F931" s="364" t="s">
        <v>1446</v>
      </c>
      <c r="G931" s="364" t="s">
        <v>447</v>
      </c>
      <c r="H931" s="318" t="s">
        <v>1152</v>
      </c>
    </row>
    <row r="932" spans="1:8" s="189" customFormat="1" ht="22.9" customHeight="1" x14ac:dyDescent="0.2">
      <c r="A932" s="529"/>
      <c r="B932" s="530"/>
      <c r="C932" s="364" t="s">
        <v>2611</v>
      </c>
      <c r="D932" s="364" t="s">
        <v>2612</v>
      </c>
      <c r="E932" s="364" t="s">
        <v>249</v>
      </c>
      <c r="F932" s="364" t="s">
        <v>1446</v>
      </c>
      <c r="G932" s="364" t="s">
        <v>447</v>
      </c>
      <c r="H932" s="318" t="s">
        <v>1152</v>
      </c>
    </row>
    <row r="933" spans="1:8" s="189" customFormat="1" ht="22.9" customHeight="1" x14ac:dyDescent="0.2">
      <c r="A933" s="529" t="s">
        <v>563</v>
      </c>
      <c r="B933" s="530" t="s">
        <v>564</v>
      </c>
      <c r="C933" s="364" t="s">
        <v>2613</v>
      </c>
      <c r="D933" s="364" t="s">
        <v>2614</v>
      </c>
      <c r="E933" s="364" t="s">
        <v>249</v>
      </c>
      <c r="F933" s="364" t="s">
        <v>1421</v>
      </c>
      <c r="G933" s="364" t="s">
        <v>447</v>
      </c>
      <c r="H933" s="318" t="s">
        <v>1170</v>
      </c>
    </row>
    <row r="934" spans="1:8" s="189" customFormat="1" ht="22.9" customHeight="1" x14ac:dyDescent="0.2">
      <c r="A934" s="529"/>
      <c r="B934" s="530"/>
      <c r="C934" s="364" t="s">
        <v>2615</v>
      </c>
      <c r="D934" s="364" t="s">
        <v>2616</v>
      </c>
      <c r="E934" s="364" t="s">
        <v>249</v>
      </c>
      <c r="F934" s="364" t="s">
        <v>1421</v>
      </c>
      <c r="G934" s="364" t="s">
        <v>447</v>
      </c>
      <c r="H934" s="318" t="s">
        <v>1170</v>
      </c>
    </row>
    <row r="935" spans="1:8" s="189" customFormat="1" ht="22.9" customHeight="1" x14ac:dyDescent="0.2">
      <c r="A935" s="529"/>
      <c r="B935" s="530"/>
      <c r="C935" s="364" t="s">
        <v>2617</v>
      </c>
      <c r="D935" s="364" t="s">
        <v>2618</v>
      </c>
      <c r="E935" s="364" t="s">
        <v>249</v>
      </c>
      <c r="F935" s="364" t="s">
        <v>1421</v>
      </c>
      <c r="G935" s="364" t="s">
        <v>447</v>
      </c>
      <c r="H935" s="318" t="s">
        <v>1170</v>
      </c>
    </row>
    <row r="936" spans="1:8" s="189" customFormat="1" ht="22.9" customHeight="1" x14ac:dyDescent="0.2">
      <c r="A936" s="529"/>
      <c r="B936" s="530"/>
      <c r="C936" s="364" t="s">
        <v>2619</v>
      </c>
      <c r="D936" s="364" t="s">
        <v>2620</v>
      </c>
      <c r="E936" s="364" t="s">
        <v>249</v>
      </c>
      <c r="F936" s="364" t="s">
        <v>1421</v>
      </c>
      <c r="G936" s="364" t="s">
        <v>447</v>
      </c>
      <c r="H936" s="318" t="s">
        <v>1170</v>
      </c>
    </row>
    <row r="937" spans="1:8" s="189" customFormat="1" ht="22.9" customHeight="1" x14ac:dyDescent="0.2">
      <c r="A937" s="529"/>
      <c r="B937" s="530"/>
      <c r="C937" s="364" t="s">
        <v>2621</v>
      </c>
      <c r="D937" s="364" t="s">
        <v>2622</v>
      </c>
      <c r="E937" s="364" t="s">
        <v>249</v>
      </c>
      <c r="F937" s="364" t="s">
        <v>1421</v>
      </c>
      <c r="G937" s="364" t="s">
        <v>447</v>
      </c>
      <c r="H937" s="318" t="s">
        <v>1170</v>
      </c>
    </row>
    <row r="938" spans="1:8" s="189" customFormat="1" ht="22.9" customHeight="1" x14ac:dyDescent="0.2">
      <c r="A938" s="529"/>
      <c r="B938" s="530"/>
      <c r="C938" s="364" t="s">
        <v>2623</v>
      </c>
      <c r="D938" s="364" t="s">
        <v>2624</v>
      </c>
      <c r="E938" s="364" t="s">
        <v>249</v>
      </c>
      <c r="F938" s="364" t="s">
        <v>1421</v>
      </c>
      <c r="G938" s="364" t="s">
        <v>447</v>
      </c>
      <c r="H938" s="318" t="s">
        <v>1170</v>
      </c>
    </row>
    <row r="939" spans="1:8" s="189" customFormat="1" ht="22.9" customHeight="1" x14ac:dyDescent="0.2">
      <c r="A939" s="529"/>
      <c r="B939" s="530"/>
      <c r="C939" s="364" t="s">
        <v>2625</v>
      </c>
      <c r="D939" s="364" t="s">
        <v>16457</v>
      </c>
      <c r="E939" s="364" t="s">
        <v>249</v>
      </c>
      <c r="F939" s="364" t="s">
        <v>1421</v>
      </c>
      <c r="G939" s="364" t="s">
        <v>447</v>
      </c>
      <c r="H939" s="318" t="s">
        <v>1170</v>
      </c>
    </row>
    <row r="940" spans="1:8" s="189" customFormat="1" ht="22.9" customHeight="1" x14ac:dyDescent="0.2">
      <c r="A940" s="529"/>
      <c r="B940" s="530"/>
      <c r="C940" s="364" t="s">
        <v>2626</v>
      </c>
      <c r="D940" s="364" t="s">
        <v>2627</v>
      </c>
      <c r="E940" s="364" t="s">
        <v>249</v>
      </c>
      <c r="F940" s="364" t="s">
        <v>1421</v>
      </c>
      <c r="G940" s="364" t="s">
        <v>447</v>
      </c>
      <c r="H940" s="318" t="s">
        <v>1170</v>
      </c>
    </row>
    <row r="941" spans="1:8" s="189" customFormat="1" ht="22.9" customHeight="1" x14ac:dyDescent="0.2">
      <c r="A941" s="529"/>
      <c r="B941" s="530"/>
      <c r="C941" s="364" t="s">
        <v>2628</v>
      </c>
      <c r="D941" s="364" t="s">
        <v>2629</v>
      </c>
      <c r="E941" s="364" t="s">
        <v>249</v>
      </c>
      <c r="F941" s="364" t="s">
        <v>1421</v>
      </c>
      <c r="G941" s="364" t="s">
        <v>447</v>
      </c>
      <c r="H941" s="318" t="s">
        <v>1170</v>
      </c>
    </row>
    <row r="942" spans="1:8" s="189" customFormat="1" ht="22.9" customHeight="1" x14ac:dyDescent="0.2">
      <c r="A942" s="529"/>
      <c r="B942" s="530"/>
      <c r="C942" s="364" t="s">
        <v>2630</v>
      </c>
      <c r="D942" s="364" t="s">
        <v>2631</v>
      </c>
      <c r="E942" s="364" t="s">
        <v>249</v>
      </c>
      <c r="F942" s="364" t="s">
        <v>1421</v>
      </c>
      <c r="G942" s="364" t="s">
        <v>447</v>
      </c>
      <c r="H942" s="318" t="s">
        <v>1170</v>
      </c>
    </row>
    <row r="943" spans="1:8" s="189" customFormat="1" ht="22.9" customHeight="1" x14ac:dyDescent="0.2">
      <c r="A943" s="529" t="s">
        <v>1056</v>
      </c>
      <c r="B943" s="530" t="s">
        <v>1057</v>
      </c>
      <c r="C943" s="364" t="s">
        <v>2632</v>
      </c>
      <c r="D943" s="364" t="s">
        <v>2633</v>
      </c>
      <c r="E943" s="364" t="s">
        <v>249</v>
      </c>
      <c r="F943" s="364" t="s">
        <v>1421</v>
      </c>
      <c r="G943" s="364"/>
      <c r="H943" s="318"/>
    </row>
    <row r="944" spans="1:8" s="189" customFormat="1" ht="22.9" customHeight="1" x14ac:dyDescent="0.2">
      <c r="A944" s="529"/>
      <c r="B944" s="530"/>
      <c r="C944" s="364" t="s">
        <v>2634</v>
      </c>
      <c r="D944" s="364" t="s">
        <v>2635</v>
      </c>
      <c r="E944" s="364" t="s">
        <v>249</v>
      </c>
      <c r="F944" s="364" t="s">
        <v>1421</v>
      </c>
      <c r="G944" s="364"/>
      <c r="H944" s="318"/>
    </row>
    <row r="945" spans="1:8" s="189" customFormat="1" ht="22.9" customHeight="1" x14ac:dyDescent="0.2">
      <c r="A945" s="529"/>
      <c r="B945" s="530"/>
      <c r="C945" s="364" t="s">
        <v>2636</v>
      </c>
      <c r="D945" s="364" t="s">
        <v>2637</v>
      </c>
      <c r="E945" s="364" t="s">
        <v>249</v>
      </c>
      <c r="F945" s="364" t="s">
        <v>2638</v>
      </c>
      <c r="G945" s="364" t="s">
        <v>447</v>
      </c>
      <c r="H945" s="318"/>
    </row>
    <row r="946" spans="1:8" s="189" customFormat="1" ht="22.9" customHeight="1" x14ac:dyDescent="0.2">
      <c r="A946" s="529" t="s">
        <v>1058</v>
      </c>
      <c r="B946" s="530" t="s">
        <v>430</v>
      </c>
      <c r="C946" s="364" t="s">
        <v>2639</v>
      </c>
      <c r="D946" s="364" t="s">
        <v>2640</v>
      </c>
      <c r="E946" s="364" t="s">
        <v>249</v>
      </c>
      <c r="F946" s="364" t="s">
        <v>1421</v>
      </c>
      <c r="G946" s="364" t="s">
        <v>447</v>
      </c>
      <c r="H946" s="318" t="s">
        <v>1413</v>
      </c>
    </row>
    <row r="947" spans="1:8" s="189" customFormat="1" ht="22.9" customHeight="1" x14ac:dyDescent="0.2">
      <c r="A947" s="529"/>
      <c r="B947" s="530"/>
      <c r="C947" s="364" t="s">
        <v>2641</v>
      </c>
      <c r="D947" s="364" t="s">
        <v>2642</v>
      </c>
      <c r="E947" s="364" t="s">
        <v>249</v>
      </c>
      <c r="F947" s="364" t="s">
        <v>1421</v>
      </c>
      <c r="G947" s="364" t="s">
        <v>447</v>
      </c>
      <c r="H947" s="318" t="s">
        <v>1413</v>
      </c>
    </row>
    <row r="948" spans="1:8" s="189" customFormat="1" ht="22.9" customHeight="1" x14ac:dyDescent="0.2">
      <c r="A948" s="529"/>
      <c r="B948" s="530"/>
      <c r="C948" s="364" t="s">
        <v>2643</v>
      </c>
      <c r="D948" s="364" t="s">
        <v>2644</v>
      </c>
      <c r="E948" s="364" t="s">
        <v>249</v>
      </c>
      <c r="F948" s="364" t="s">
        <v>1421</v>
      </c>
      <c r="G948" s="364" t="s">
        <v>447</v>
      </c>
      <c r="H948" s="318" t="s">
        <v>1413</v>
      </c>
    </row>
    <row r="949" spans="1:8" s="189" customFormat="1" ht="22.9" customHeight="1" x14ac:dyDescent="0.2">
      <c r="A949" s="529"/>
      <c r="B949" s="530"/>
      <c r="C949" s="364" t="s">
        <v>2645</v>
      </c>
      <c r="D949" s="364" t="s">
        <v>2646</v>
      </c>
      <c r="E949" s="364" t="s">
        <v>249</v>
      </c>
      <c r="F949" s="364" t="s">
        <v>1421</v>
      </c>
      <c r="G949" s="364" t="s">
        <v>447</v>
      </c>
      <c r="H949" s="318" t="s">
        <v>1413</v>
      </c>
    </row>
    <row r="950" spans="1:8" s="189" customFormat="1" ht="22.9" customHeight="1" x14ac:dyDescent="0.2">
      <c r="A950" s="529"/>
      <c r="B950" s="530"/>
      <c r="C950" s="364" t="s">
        <v>2647</v>
      </c>
      <c r="D950" s="364" t="s">
        <v>2648</v>
      </c>
      <c r="E950" s="364" t="s">
        <v>249</v>
      </c>
      <c r="F950" s="364" t="s">
        <v>1421</v>
      </c>
      <c r="G950" s="364" t="s">
        <v>447</v>
      </c>
      <c r="H950" s="318" t="s">
        <v>1413</v>
      </c>
    </row>
    <row r="951" spans="1:8" s="189" customFormat="1" ht="22.9" customHeight="1" x14ac:dyDescent="0.2">
      <c r="A951" s="529"/>
      <c r="B951" s="530"/>
      <c r="C951" s="364" t="s">
        <v>2649</v>
      </c>
      <c r="D951" s="364" t="s">
        <v>2650</v>
      </c>
      <c r="E951" s="364" t="s">
        <v>249</v>
      </c>
      <c r="F951" s="364" t="s">
        <v>1421</v>
      </c>
      <c r="G951" s="364" t="s">
        <v>447</v>
      </c>
      <c r="H951" s="318" t="s">
        <v>1413</v>
      </c>
    </row>
    <row r="952" spans="1:8" s="189" customFormat="1" ht="22.9" customHeight="1" x14ac:dyDescent="0.2">
      <c r="A952" s="529"/>
      <c r="B952" s="530"/>
      <c r="C952" s="364" t="s">
        <v>2651</v>
      </c>
      <c r="D952" s="364" t="s">
        <v>2652</v>
      </c>
      <c r="E952" s="364" t="s">
        <v>249</v>
      </c>
      <c r="F952" s="364" t="s">
        <v>1421</v>
      </c>
      <c r="G952" s="364" t="s">
        <v>447</v>
      </c>
      <c r="H952" s="318" t="s">
        <v>1413</v>
      </c>
    </row>
    <row r="953" spans="1:8" s="189" customFormat="1" ht="22.9" customHeight="1" x14ac:dyDescent="0.2">
      <c r="A953" s="529"/>
      <c r="B953" s="530"/>
      <c r="C953" s="364" t="s">
        <v>2653</v>
      </c>
      <c r="D953" s="364" t="s">
        <v>2654</v>
      </c>
      <c r="E953" s="364" t="s">
        <v>249</v>
      </c>
      <c r="F953" s="364" t="s">
        <v>1421</v>
      </c>
      <c r="G953" s="364" t="s">
        <v>447</v>
      </c>
      <c r="H953" s="318" t="s">
        <v>1413</v>
      </c>
    </row>
    <row r="954" spans="1:8" s="189" customFormat="1" ht="22.9" customHeight="1" x14ac:dyDescent="0.2">
      <c r="A954" s="529"/>
      <c r="B954" s="530"/>
      <c r="C954" s="364" t="s">
        <v>2655</v>
      </c>
      <c r="D954" s="364" t="s">
        <v>2656</v>
      </c>
      <c r="E954" s="364" t="s">
        <v>249</v>
      </c>
      <c r="F954" s="364" t="s">
        <v>1421</v>
      </c>
      <c r="G954" s="364" t="s">
        <v>447</v>
      </c>
      <c r="H954" s="318" t="s">
        <v>1413</v>
      </c>
    </row>
    <row r="955" spans="1:8" s="189" customFormat="1" ht="22.9" customHeight="1" x14ac:dyDescent="0.2">
      <c r="A955" s="529"/>
      <c r="B955" s="530"/>
      <c r="C955" s="364" t="s">
        <v>2657</v>
      </c>
      <c r="D955" s="364" t="s">
        <v>2658</v>
      </c>
      <c r="E955" s="364" t="s">
        <v>249</v>
      </c>
      <c r="F955" s="364" t="s">
        <v>1421</v>
      </c>
      <c r="G955" s="364" t="s">
        <v>447</v>
      </c>
      <c r="H955" s="318" t="s">
        <v>1413</v>
      </c>
    </row>
    <row r="956" spans="1:8" s="189" customFormat="1" ht="22.9" customHeight="1" x14ac:dyDescent="0.2">
      <c r="A956" s="529"/>
      <c r="B956" s="530"/>
      <c r="C956" s="364" t="s">
        <v>2659</v>
      </c>
      <c r="D956" s="364" t="s">
        <v>2660</v>
      </c>
      <c r="E956" s="364" t="s">
        <v>249</v>
      </c>
      <c r="F956" s="364" t="s">
        <v>1987</v>
      </c>
      <c r="G956" s="364" t="s">
        <v>447</v>
      </c>
      <c r="H956" s="318" t="s">
        <v>1413</v>
      </c>
    </row>
    <row r="957" spans="1:8" s="189" customFormat="1" ht="22.9" customHeight="1" x14ac:dyDescent="0.2">
      <c r="A957" s="529"/>
      <c r="B957" s="530"/>
      <c r="C957" s="364" t="s">
        <v>3879</v>
      </c>
      <c r="D957" s="364" t="s">
        <v>2660</v>
      </c>
      <c r="E957" s="364" t="s">
        <v>249</v>
      </c>
      <c r="F957" s="364" t="s">
        <v>1987</v>
      </c>
      <c r="G957" s="364" t="s">
        <v>447</v>
      </c>
      <c r="H957" s="318" t="s">
        <v>1413</v>
      </c>
    </row>
    <row r="958" spans="1:8" s="189" customFormat="1" ht="22.9" customHeight="1" x14ac:dyDescent="0.2">
      <c r="A958" s="529"/>
      <c r="B958" s="530"/>
      <c r="C958" s="364" t="s">
        <v>3880</v>
      </c>
      <c r="D958" s="364" t="s">
        <v>16458</v>
      </c>
      <c r="E958" s="364" t="s">
        <v>249</v>
      </c>
      <c r="F958" s="364" t="s">
        <v>1987</v>
      </c>
      <c r="G958" s="364" t="s">
        <v>447</v>
      </c>
      <c r="H958" s="318" t="s">
        <v>1413</v>
      </c>
    </row>
    <row r="959" spans="1:8" s="189" customFormat="1" ht="22.9" customHeight="1" x14ac:dyDescent="0.2">
      <c r="A959" s="529"/>
      <c r="B959" s="530"/>
      <c r="C959" s="364" t="s">
        <v>3881</v>
      </c>
      <c r="D959" s="364" t="s">
        <v>16459</v>
      </c>
      <c r="E959" s="364" t="s">
        <v>249</v>
      </c>
      <c r="F959" s="364" t="s">
        <v>1987</v>
      </c>
      <c r="G959" s="364" t="s">
        <v>447</v>
      </c>
      <c r="H959" s="318" t="s">
        <v>1413</v>
      </c>
    </row>
    <row r="960" spans="1:8" s="189" customFormat="1" ht="22.9" customHeight="1" x14ac:dyDescent="0.2">
      <c r="A960" s="529"/>
      <c r="B960" s="530"/>
      <c r="C960" s="364" t="s">
        <v>2661</v>
      </c>
      <c r="D960" s="364" t="s">
        <v>2662</v>
      </c>
      <c r="E960" s="364" t="s">
        <v>249</v>
      </c>
      <c r="F960" s="364" t="s">
        <v>2663</v>
      </c>
      <c r="G960" s="364" t="s">
        <v>447</v>
      </c>
      <c r="H960" s="318" t="s">
        <v>1413</v>
      </c>
    </row>
    <row r="961" spans="1:8" s="189" customFormat="1" ht="22.9" customHeight="1" x14ac:dyDescent="0.2">
      <c r="A961" s="529"/>
      <c r="B961" s="530"/>
      <c r="C961" s="364" t="s">
        <v>2664</v>
      </c>
      <c r="D961" s="364" t="s">
        <v>2665</v>
      </c>
      <c r="E961" s="364" t="s">
        <v>249</v>
      </c>
      <c r="F961" s="364" t="s">
        <v>2663</v>
      </c>
      <c r="G961" s="364" t="s">
        <v>447</v>
      </c>
      <c r="H961" s="318" t="s">
        <v>1413</v>
      </c>
    </row>
    <row r="962" spans="1:8" s="189" customFormat="1" ht="22.9" customHeight="1" x14ac:dyDescent="0.2">
      <c r="A962" s="529"/>
      <c r="B962" s="530"/>
      <c r="C962" s="364" t="s">
        <v>2666</v>
      </c>
      <c r="D962" s="364" t="s">
        <v>2667</v>
      </c>
      <c r="E962" s="364" t="s">
        <v>249</v>
      </c>
      <c r="F962" s="364" t="s">
        <v>2663</v>
      </c>
      <c r="G962" s="364" t="s">
        <v>447</v>
      </c>
      <c r="H962" s="318" t="s">
        <v>1413</v>
      </c>
    </row>
    <row r="963" spans="1:8" s="189" customFormat="1" ht="22.9" customHeight="1" x14ac:dyDescent="0.2">
      <c r="A963" s="529"/>
      <c r="B963" s="530"/>
      <c r="C963" s="364" t="s">
        <v>2668</v>
      </c>
      <c r="D963" s="364" t="s">
        <v>2669</v>
      </c>
      <c r="E963" s="364" t="s">
        <v>249</v>
      </c>
      <c r="F963" s="364" t="s">
        <v>2663</v>
      </c>
      <c r="G963" s="364" t="s">
        <v>447</v>
      </c>
      <c r="H963" s="318" t="s">
        <v>1413</v>
      </c>
    </row>
    <row r="964" spans="1:8" s="189" customFormat="1" ht="22.9" customHeight="1" x14ac:dyDescent="0.2">
      <c r="A964" s="529"/>
      <c r="B964" s="530"/>
      <c r="C964" s="364" t="s">
        <v>2670</v>
      </c>
      <c r="D964" s="364" t="s">
        <v>8044</v>
      </c>
      <c r="E964" s="364" t="s">
        <v>249</v>
      </c>
      <c r="F964" s="364" t="s">
        <v>2663</v>
      </c>
      <c r="G964" s="364" t="s">
        <v>447</v>
      </c>
      <c r="H964" s="318" t="s">
        <v>1413</v>
      </c>
    </row>
    <row r="965" spans="1:8" s="189" customFormat="1" ht="22.9" customHeight="1" x14ac:dyDescent="0.2">
      <c r="A965" s="529"/>
      <c r="B965" s="530"/>
      <c r="C965" s="364" t="s">
        <v>2671</v>
      </c>
      <c r="D965" s="364" t="s">
        <v>2672</v>
      </c>
      <c r="E965" s="364" t="s">
        <v>249</v>
      </c>
      <c r="F965" s="364" t="s">
        <v>2663</v>
      </c>
      <c r="G965" s="364" t="s">
        <v>447</v>
      </c>
      <c r="H965" s="318" t="s">
        <v>1413</v>
      </c>
    </row>
    <row r="966" spans="1:8" s="189" customFormat="1" ht="22.9" customHeight="1" x14ac:dyDescent="0.2">
      <c r="A966" s="529"/>
      <c r="B966" s="530"/>
      <c r="C966" s="364" t="s">
        <v>2673</v>
      </c>
      <c r="D966" s="364" t="s">
        <v>2674</v>
      </c>
      <c r="E966" s="364" t="s">
        <v>249</v>
      </c>
      <c r="F966" s="364" t="s">
        <v>2663</v>
      </c>
      <c r="G966" s="364" t="s">
        <v>447</v>
      </c>
      <c r="H966" s="318" t="s">
        <v>1413</v>
      </c>
    </row>
    <row r="967" spans="1:8" s="189" customFormat="1" ht="22.9" customHeight="1" x14ac:dyDescent="0.2">
      <c r="A967" s="529"/>
      <c r="B967" s="530"/>
      <c r="C967" s="364" t="s">
        <v>2675</v>
      </c>
      <c r="D967" s="364" t="s">
        <v>2676</v>
      </c>
      <c r="E967" s="364" t="s">
        <v>249</v>
      </c>
      <c r="F967" s="364" t="s">
        <v>2663</v>
      </c>
      <c r="G967" s="364" t="s">
        <v>447</v>
      </c>
      <c r="H967" s="318" t="s">
        <v>1413</v>
      </c>
    </row>
    <row r="968" spans="1:8" s="189" customFormat="1" ht="22.9" customHeight="1" x14ac:dyDescent="0.2">
      <c r="A968" s="529"/>
      <c r="B968" s="530"/>
      <c r="C968" s="364" t="s">
        <v>2677</v>
      </c>
      <c r="D968" s="364" t="s">
        <v>2678</v>
      </c>
      <c r="E968" s="364" t="s">
        <v>249</v>
      </c>
      <c r="F968" s="364" t="s">
        <v>2663</v>
      </c>
      <c r="G968" s="364" t="s">
        <v>447</v>
      </c>
      <c r="H968" s="318" t="s">
        <v>1413</v>
      </c>
    </row>
    <row r="969" spans="1:8" s="189" customFormat="1" ht="22.9" customHeight="1" x14ac:dyDescent="0.2">
      <c r="A969" s="529" t="s">
        <v>457</v>
      </c>
      <c r="B969" s="530" t="s">
        <v>458</v>
      </c>
      <c r="C969" s="364" t="s">
        <v>2679</v>
      </c>
      <c r="D969" s="364" t="s">
        <v>2680</v>
      </c>
      <c r="E969" s="364" t="s">
        <v>249</v>
      </c>
      <c r="F969" s="364" t="s">
        <v>1421</v>
      </c>
      <c r="G969" s="364" t="s">
        <v>447</v>
      </c>
      <c r="H969" s="318" t="s">
        <v>1225</v>
      </c>
    </row>
    <row r="970" spans="1:8" s="189" customFormat="1" ht="22.9" customHeight="1" x14ac:dyDescent="0.2">
      <c r="A970" s="529"/>
      <c r="B970" s="530"/>
      <c r="C970" s="364" t="s">
        <v>2681</v>
      </c>
      <c r="D970" s="364" t="s">
        <v>2682</v>
      </c>
      <c r="E970" s="364" t="s">
        <v>249</v>
      </c>
      <c r="F970" s="364" t="s">
        <v>1421</v>
      </c>
      <c r="G970" s="364" t="s">
        <v>447</v>
      </c>
      <c r="H970" s="318" t="s">
        <v>1225</v>
      </c>
    </row>
    <row r="971" spans="1:8" s="189" customFormat="1" ht="22.9" customHeight="1" x14ac:dyDescent="0.2">
      <c r="A971" s="529"/>
      <c r="B971" s="530"/>
      <c r="C971" s="364" t="s">
        <v>2683</v>
      </c>
      <c r="D971" s="364" t="s">
        <v>2684</v>
      </c>
      <c r="E971" s="364" t="s">
        <v>249</v>
      </c>
      <c r="F971" s="364" t="s">
        <v>1421</v>
      </c>
      <c r="G971" s="364" t="s">
        <v>447</v>
      </c>
      <c r="H971" s="318" t="s">
        <v>1225</v>
      </c>
    </row>
    <row r="972" spans="1:8" s="189" customFormat="1" ht="22.9" customHeight="1" x14ac:dyDescent="0.2">
      <c r="A972" s="529"/>
      <c r="B972" s="530"/>
      <c r="C972" s="364" t="s">
        <v>2685</v>
      </c>
      <c r="D972" s="364" t="s">
        <v>2686</v>
      </c>
      <c r="E972" s="364" t="s">
        <v>249</v>
      </c>
      <c r="F972" s="364" t="s">
        <v>1421</v>
      </c>
      <c r="G972" s="364" t="s">
        <v>447</v>
      </c>
      <c r="H972" s="318" t="s">
        <v>1225</v>
      </c>
    </row>
    <row r="973" spans="1:8" s="189" customFormat="1" ht="22.9" customHeight="1" x14ac:dyDescent="0.2">
      <c r="A973" s="529"/>
      <c r="B973" s="530"/>
      <c r="C973" s="364" t="s">
        <v>2687</v>
      </c>
      <c r="D973" s="364" t="s">
        <v>2688</v>
      </c>
      <c r="E973" s="364" t="s">
        <v>249</v>
      </c>
      <c r="F973" s="364" t="s">
        <v>1421</v>
      </c>
      <c r="G973" s="364" t="s">
        <v>447</v>
      </c>
      <c r="H973" s="318" t="s">
        <v>1225</v>
      </c>
    </row>
    <row r="974" spans="1:8" s="189" customFormat="1" ht="22.9" customHeight="1" x14ac:dyDescent="0.2">
      <c r="A974" s="529"/>
      <c r="B974" s="530"/>
      <c r="C974" s="364" t="s">
        <v>2689</v>
      </c>
      <c r="D974" s="364" t="s">
        <v>2690</v>
      </c>
      <c r="E974" s="364" t="s">
        <v>249</v>
      </c>
      <c r="F974" s="364" t="s">
        <v>1421</v>
      </c>
      <c r="G974" s="364" t="s">
        <v>447</v>
      </c>
      <c r="H974" s="318" t="s">
        <v>1225</v>
      </c>
    </row>
    <row r="975" spans="1:8" s="189" customFormat="1" ht="22.9" customHeight="1" x14ac:dyDescent="0.2">
      <c r="A975" s="529"/>
      <c r="B975" s="530"/>
      <c r="C975" s="364" t="s">
        <v>2691</v>
      </c>
      <c r="D975" s="364" t="s">
        <v>2692</v>
      </c>
      <c r="E975" s="364" t="s">
        <v>249</v>
      </c>
      <c r="F975" s="364" t="s">
        <v>1421</v>
      </c>
      <c r="G975" s="364" t="s">
        <v>447</v>
      </c>
      <c r="H975" s="318" t="s">
        <v>1225</v>
      </c>
    </row>
    <row r="976" spans="1:8" s="189" customFormat="1" ht="22.9" customHeight="1" x14ac:dyDescent="0.2">
      <c r="A976" s="529"/>
      <c r="B976" s="530"/>
      <c r="C976" s="364" t="s">
        <v>2693</v>
      </c>
      <c r="D976" s="364" t="s">
        <v>2694</v>
      </c>
      <c r="E976" s="364" t="s">
        <v>249</v>
      </c>
      <c r="F976" s="364" t="s">
        <v>1421</v>
      </c>
      <c r="G976" s="364" t="s">
        <v>447</v>
      </c>
      <c r="H976" s="318" t="s">
        <v>1225</v>
      </c>
    </row>
    <row r="977" spans="1:8" s="189" customFormat="1" ht="22.9" customHeight="1" x14ac:dyDescent="0.2">
      <c r="A977" s="529"/>
      <c r="B977" s="530"/>
      <c r="C977" s="364" t="s">
        <v>2695</v>
      </c>
      <c r="D977" s="364" t="s">
        <v>2696</v>
      </c>
      <c r="E977" s="364" t="s">
        <v>249</v>
      </c>
      <c r="F977" s="364" t="s">
        <v>1421</v>
      </c>
      <c r="G977" s="364" t="s">
        <v>447</v>
      </c>
      <c r="H977" s="318" t="s">
        <v>1225</v>
      </c>
    </row>
    <row r="978" spans="1:8" s="189" customFormat="1" ht="22.9" customHeight="1" x14ac:dyDescent="0.2">
      <c r="A978" s="529"/>
      <c r="B978" s="530"/>
      <c r="C978" s="364" t="s">
        <v>2697</v>
      </c>
      <c r="D978" s="364" t="s">
        <v>2698</v>
      </c>
      <c r="E978" s="364" t="s">
        <v>249</v>
      </c>
      <c r="F978" s="364" t="s">
        <v>1421</v>
      </c>
      <c r="G978" s="364" t="s">
        <v>447</v>
      </c>
      <c r="H978" s="318" t="s">
        <v>1225</v>
      </c>
    </row>
    <row r="979" spans="1:8" s="189" customFormat="1" ht="22.9" customHeight="1" x14ac:dyDescent="0.2">
      <c r="A979" s="529"/>
      <c r="B979" s="530"/>
      <c r="C979" s="364" t="s">
        <v>2699</v>
      </c>
      <c r="D979" s="364" t="s">
        <v>2700</v>
      </c>
      <c r="E979" s="364" t="s">
        <v>249</v>
      </c>
      <c r="F979" s="364" t="s">
        <v>1421</v>
      </c>
      <c r="G979" s="364" t="s">
        <v>447</v>
      </c>
      <c r="H979" s="318" t="s">
        <v>1225</v>
      </c>
    </row>
    <row r="980" spans="1:8" s="189" customFormat="1" ht="22.9" customHeight="1" x14ac:dyDescent="0.2">
      <c r="A980" s="529"/>
      <c r="B980" s="530"/>
      <c r="C980" s="364" t="s">
        <v>2701</v>
      </c>
      <c r="D980" s="364" t="s">
        <v>2702</v>
      </c>
      <c r="E980" s="364" t="s">
        <v>249</v>
      </c>
      <c r="F980" s="364" t="s">
        <v>1421</v>
      </c>
      <c r="G980" s="364" t="s">
        <v>447</v>
      </c>
      <c r="H980" s="318" t="s">
        <v>1225</v>
      </c>
    </row>
    <row r="981" spans="1:8" s="189" customFormat="1" ht="22.9" customHeight="1" x14ac:dyDescent="0.2">
      <c r="A981" s="529"/>
      <c r="B981" s="530"/>
      <c r="C981" s="364" t="s">
        <v>2703</v>
      </c>
      <c r="D981" s="364" t="s">
        <v>2704</v>
      </c>
      <c r="E981" s="364" t="s">
        <v>249</v>
      </c>
      <c r="F981" s="364" t="s">
        <v>1421</v>
      </c>
      <c r="G981" s="364" t="s">
        <v>447</v>
      </c>
      <c r="H981" s="318" t="s">
        <v>1225</v>
      </c>
    </row>
    <row r="982" spans="1:8" s="189" customFormat="1" ht="22.9" customHeight="1" x14ac:dyDescent="0.2">
      <c r="A982" s="529"/>
      <c r="B982" s="530"/>
      <c r="C982" s="364" t="s">
        <v>2705</v>
      </c>
      <c r="D982" s="364" t="s">
        <v>2706</v>
      </c>
      <c r="E982" s="364" t="s">
        <v>249</v>
      </c>
      <c r="F982" s="364" t="s">
        <v>1421</v>
      </c>
      <c r="G982" s="364" t="s">
        <v>447</v>
      </c>
      <c r="H982" s="318" t="s">
        <v>1225</v>
      </c>
    </row>
    <row r="983" spans="1:8" s="189" customFormat="1" ht="22.9" customHeight="1" x14ac:dyDescent="0.2">
      <c r="A983" s="529"/>
      <c r="B983" s="530"/>
      <c r="C983" s="364" t="s">
        <v>2707</v>
      </c>
      <c r="D983" s="364" t="s">
        <v>2708</v>
      </c>
      <c r="E983" s="364" t="s">
        <v>249</v>
      </c>
      <c r="F983" s="364" t="s">
        <v>1421</v>
      </c>
      <c r="G983" s="364" t="s">
        <v>447</v>
      </c>
      <c r="H983" s="318" t="s">
        <v>1225</v>
      </c>
    </row>
    <row r="984" spans="1:8" s="189" customFormat="1" ht="22.9" customHeight="1" x14ac:dyDescent="0.2">
      <c r="A984" s="529"/>
      <c r="B984" s="530"/>
      <c r="C984" s="364" t="s">
        <v>2709</v>
      </c>
      <c r="D984" s="364" t="s">
        <v>2710</v>
      </c>
      <c r="E984" s="364" t="s">
        <v>249</v>
      </c>
      <c r="F984" s="364" t="s">
        <v>1421</v>
      </c>
      <c r="G984" s="364" t="s">
        <v>447</v>
      </c>
      <c r="H984" s="318" t="s">
        <v>1225</v>
      </c>
    </row>
    <row r="985" spans="1:8" s="189" customFormat="1" ht="22.9" customHeight="1" x14ac:dyDescent="0.2">
      <c r="A985" s="529"/>
      <c r="B985" s="530"/>
      <c r="C985" s="364" t="s">
        <v>2711</v>
      </c>
      <c r="D985" s="364" t="s">
        <v>2712</v>
      </c>
      <c r="E985" s="364" t="s">
        <v>249</v>
      </c>
      <c r="F985" s="364" t="s">
        <v>2713</v>
      </c>
      <c r="G985" s="364" t="s">
        <v>447</v>
      </c>
      <c r="H985" s="318" t="s">
        <v>1225</v>
      </c>
    </row>
    <row r="986" spans="1:8" s="189" customFormat="1" ht="22.9" customHeight="1" x14ac:dyDescent="0.2">
      <c r="A986" s="529"/>
      <c r="B986" s="530"/>
      <c r="C986" s="364" t="s">
        <v>2714</v>
      </c>
      <c r="D986" s="364" t="s">
        <v>2715</v>
      </c>
      <c r="E986" s="364" t="s">
        <v>249</v>
      </c>
      <c r="F986" s="364" t="s">
        <v>2713</v>
      </c>
      <c r="G986" s="364" t="s">
        <v>447</v>
      </c>
      <c r="H986" s="318" t="s">
        <v>1225</v>
      </c>
    </row>
    <row r="987" spans="1:8" s="189" customFormat="1" ht="22.9" customHeight="1" x14ac:dyDescent="0.2">
      <c r="A987" s="529"/>
      <c r="B987" s="530"/>
      <c r="C987" s="364" t="s">
        <v>2716</v>
      </c>
      <c r="D987" s="364" t="s">
        <v>2717</v>
      </c>
      <c r="E987" s="364" t="s">
        <v>249</v>
      </c>
      <c r="F987" s="364" t="s">
        <v>2713</v>
      </c>
      <c r="G987" s="364" t="s">
        <v>447</v>
      </c>
      <c r="H987" s="318" t="s">
        <v>1225</v>
      </c>
    </row>
    <row r="988" spans="1:8" s="189" customFormat="1" ht="22.9" customHeight="1" x14ac:dyDescent="0.2">
      <c r="A988" s="529"/>
      <c r="B988" s="530"/>
      <c r="C988" s="364" t="s">
        <v>2718</v>
      </c>
      <c r="D988" s="364" t="s">
        <v>2719</v>
      </c>
      <c r="E988" s="364" t="s">
        <v>249</v>
      </c>
      <c r="F988" s="364" t="s">
        <v>2713</v>
      </c>
      <c r="G988" s="364" t="s">
        <v>447</v>
      </c>
      <c r="H988" s="318" t="s">
        <v>1225</v>
      </c>
    </row>
    <row r="989" spans="1:8" s="189" customFormat="1" ht="22.9" customHeight="1" x14ac:dyDescent="0.2">
      <c r="A989" s="529"/>
      <c r="B989" s="530"/>
      <c r="C989" s="364" t="s">
        <v>2720</v>
      </c>
      <c r="D989" s="364" t="s">
        <v>2721</v>
      </c>
      <c r="E989" s="364" t="s">
        <v>249</v>
      </c>
      <c r="F989" s="364" t="s">
        <v>2713</v>
      </c>
      <c r="G989" s="364" t="s">
        <v>447</v>
      </c>
      <c r="H989" s="318" t="s">
        <v>1225</v>
      </c>
    </row>
    <row r="990" spans="1:8" s="189" customFormat="1" ht="22.9" customHeight="1" x14ac:dyDescent="0.2">
      <c r="A990" s="529"/>
      <c r="B990" s="530"/>
      <c r="C990" s="364" t="s">
        <v>2722</v>
      </c>
      <c r="D990" s="364" t="s">
        <v>2723</v>
      </c>
      <c r="E990" s="364" t="s">
        <v>249</v>
      </c>
      <c r="F990" s="364" t="s">
        <v>2713</v>
      </c>
      <c r="G990" s="364" t="s">
        <v>447</v>
      </c>
      <c r="H990" s="318" t="s">
        <v>1225</v>
      </c>
    </row>
    <row r="991" spans="1:8" s="189" customFormat="1" ht="22.9" customHeight="1" x14ac:dyDescent="0.2">
      <c r="A991" s="529"/>
      <c r="B991" s="530"/>
      <c r="C991" s="364" t="s">
        <v>2724</v>
      </c>
      <c r="D991" s="364" t="s">
        <v>2725</v>
      </c>
      <c r="E991" s="364" t="s">
        <v>249</v>
      </c>
      <c r="F991" s="364" t="s">
        <v>2663</v>
      </c>
      <c r="G991" s="364" t="s">
        <v>447</v>
      </c>
      <c r="H991" s="318" t="s">
        <v>1225</v>
      </c>
    </row>
    <row r="992" spans="1:8" s="189" customFormat="1" ht="22.9" customHeight="1" x14ac:dyDescent="0.2">
      <c r="A992" s="529" t="s">
        <v>728</v>
      </c>
      <c r="B992" s="530" t="s">
        <v>729</v>
      </c>
      <c r="C992" s="364" t="s">
        <v>2728</v>
      </c>
      <c r="D992" s="364" t="s">
        <v>16460</v>
      </c>
      <c r="E992" s="364" t="s">
        <v>249</v>
      </c>
      <c r="F992" s="364" t="s">
        <v>1421</v>
      </c>
      <c r="G992" s="364" t="s">
        <v>447</v>
      </c>
      <c r="H992" s="318" t="s">
        <v>1413</v>
      </c>
    </row>
    <row r="993" spans="1:8" s="189" customFormat="1" ht="22.9" customHeight="1" x14ac:dyDescent="0.2">
      <c r="A993" s="529"/>
      <c r="B993" s="530"/>
      <c r="C993" s="364" t="s">
        <v>2729</v>
      </c>
      <c r="D993" s="364" t="s">
        <v>2730</v>
      </c>
      <c r="E993" s="364" t="s">
        <v>249</v>
      </c>
      <c r="F993" s="364" t="s">
        <v>1421</v>
      </c>
      <c r="G993" s="364" t="s">
        <v>447</v>
      </c>
      <c r="H993" s="318" t="s">
        <v>1413</v>
      </c>
    </row>
    <row r="994" spans="1:8" s="189" customFormat="1" ht="22.9" customHeight="1" x14ac:dyDescent="0.2">
      <c r="A994" s="529"/>
      <c r="B994" s="530"/>
      <c r="C994" s="364" t="s">
        <v>2731</v>
      </c>
      <c r="D994" s="364" t="s">
        <v>8045</v>
      </c>
      <c r="E994" s="364" t="s">
        <v>249</v>
      </c>
      <c r="F994" s="364" t="s">
        <v>1421</v>
      </c>
      <c r="G994" s="364" t="s">
        <v>447</v>
      </c>
      <c r="H994" s="318" t="s">
        <v>1413</v>
      </c>
    </row>
    <row r="995" spans="1:8" s="189" customFormat="1" ht="22.9" customHeight="1" x14ac:dyDescent="0.2">
      <c r="A995" s="529"/>
      <c r="B995" s="530"/>
      <c r="C995" s="364" t="s">
        <v>2732</v>
      </c>
      <c r="D995" s="364" t="s">
        <v>2733</v>
      </c>
      <c r="E995" s="364" t="s">
        <v>249</v>
      </c>
      <c r="F995" s="364" t="s">
        <v>1421</v>
      </c>
      <c r="G995" s="364" t="s">
        <v>447</v>
      </c>
      <c r="H995" s="318" t="s">
        <v>1413</v>
      </c>
    </row>
    <row r="996" spans="1:8" s="189" customFormat="1" ht="22.9" customHeight="1" x14ac:dyDescent="0.2">
      <c r="A996" s="529"/>
      <c r="B996" s="530"/>
      <c r="C996" s="364" t="s">
        <v>2734</v>
      </c>
      <c r="D996" s="364" t="s">
        <v>16461</v>
      </c>
      <c r="E996" s="364" t="s">
        <v>249</v>
      </c>
      <c r="F996" s="364" t="s">
        <v>1421</v>
      </c>
      <c r="G996" s="364" t="s">
        <v>447</v>
      </c>
      <c r="H996" s="318" t="s">
        <v>1413</v>
      </c>
    </row>
    <row r="997" spans="1:8" s="189" customFormat="1" ht="22.9" customHeight="1" x14ac:dyDescent="0.2">
      <c r="A997" s="529"/>
      <c r="B997" s="530"/>
      <c r="C997" s="364" t="s">
        <v>2735</v>
      </c>
      <c r="D997" s="364" t="s">
        <v>2736</v>
      </c>
      <c r="E997" s="364" t="s">
        <v>249</v>
      </c>
      <c r="F997" s="364" t="s">
        <v>1421</v>
      </c>
      <c r="G997" s="364" t="s">
        <v>447</v>
      </c>
      <c r="H997" s="318" t="s">
        <v>1413</v>
      </c>
    </row>
    <row r="998" spans="1:8" s="189" customFormat="1" ht="22.9" customHeight="1" x14ac:dyDescent="0.2">
      <c r="A998" s="529"/>
      <c r="B998" s="530"/>
      <c r="C998" s="364" t="s">
        <v>2737</v>
      </c>
      <c r="D998" s="364" t="s">
        <v>16462</v>
      </c>
      <c r="E998" s="364" t="s">
        <v>249</v>
      </c>
      <c r="F998" s="364" t="s">
        <v>1421</v>
      </c>
      <c r="G998" s="364" t="s">
        <v>447</v>
      </c>
      <c r="H998" s="318" t="s">
        <v>1413</v>
      </c>
    </row>
    <row r="999" spans="1:8" s="189" customFormat="1" ht="22.9" customHeight="1" x14ac:dyDescent="0.2">
      <c r="A999" s="529"/>
      <c r="B999" s="530"/>
      <c r="C999" s="364" t="s">
        <v>2738</v>
      </c>
      <c r="D999" s="364" t="s">
        <v>16463</v>
      </c>
      <c r="E999" s="364" t="s">
        <v>249</v>
      </c>
      <c r="F999" s="364" t="s">
        <v>1421</v>
      </c>
      <c r="G999" s="364" t="s">
        <v>447</v>
      </c>
      <c r="H999" s="318" t="s">
        <v>1413</v>
      </c>
    </row>
    <row r="1000" spans="1:8" s="189" customFormat="1" ht="22.9" customHeight="1" x14ac:dyDescent="0.2">
      <c r="A1000" s="529"/>
      <c r="B1000" s="530"/>
      <c r="C1000" s="364" t="s">
        <v>2739</v>
      </c>
      <c r="D1000" s="364" t="s">
        <v>2740</v>
      </c>
      <c r="E1000" s="364" t="s">
        <v>249</v>
      </c>
      <c r="F1000" s="364" t="s">
        <v>1421</v>
      </c>
      <c r="G1000" s="364" t="s">
        <v>447</v>
      </c>
      <c r="H1000" s="318" t="s">
        <v>1413</v>
      </c>
    </row>
    <row r="1001" spans="1:8" s="189" customFormat="1" ht="22.9" customHeight="1" x14ac:dyDescent="0.2">
      <c r="A1001" s="529"/>
      <c r="B1001" s="530"/>
      <c r="C1001" s="364" t="s">
        <v>2741</v>
      </c>
      <c r="D1001" s="364" t="s">
        <v>16464</v>
      </c>
      <c r="E1001" s="364" t="s">
        <v>249</v>
      </c>
      <c r="F1001" s="364" t="s">
        <v>1421</v>
      </c>
      <c r="G1001" s="364" t="s">
        <v>447</v>
      </c>
      <c r="H1001" s="318" t="s">
        <v>1413</v>
      </c>
    </row>
    <row r="1002" spans="1:8" s="189" customFormat="1" ht="22.9" customHeight="1" x14ac:dyDescent="0.2">
      <c r="A1002" s="529"/>
      <c r="B1002" s="530"/>
      <c r="C1002" s="364" t="s">
        <v>2742</v>
      </c>
      <c r="D1002" s="364" t="s">
        <v>2743</v>
      </c>
      <c r="E1002" s="364" t="s">
        <v>249</v>
      </c>
      <c r="F1002" s="364" t="s">
        <v>1421</v>
      </c>
      <c r="G1002" s="364" t="s">
        <v>447</v>
      </c>
      <c r="H1002" s="318" t="s">
        <v>1413</v>
      </c>
    </row>
    <row r="1003" spans="1:8" s="189" customFormat="1" ht="22.9" customHeight="1" x14ac:dyDescent="0.2">
      <c r="A1003" s="529"/>
      <c r="B1003" s="530"/>
      <c r="C1003" s="364" t="s">
        <v>2744</v>
      </c>
      <c r="D1003" s="364" t="s">
        <v>2745</v>
      </c>
      <c r="E1003" s="364" t="s">
        <v>249</v>
      </c>
      <c r="F1003" s="364" t="s">
        <v>1421</v>
      </c>
      <c r="G1003" s="364" t="s">
        <v>447</v>
      </c>
      <c r="H1003" s="318" t="s">
        <v>1413</v>
      </c>
    </row>
    <row r="1004" spans="1:8" s="189" customFormat="1" ht="22.9" customHeight="1" x14ac:dyDescent="0.2">
      <c r="A1004" s="529"/>
      <c r="B1004" s="530"/>
      <c r="C1004" s="364" t="s">
        <v>2746</v>
      </c>
      <c r="D1004" s="364" t="s">
        <v>2747</v>
      </c>
      <c r="E1004" s="364" t="s">
        <v>249</v>
      </c>
      <c r="F1004" s="364" t="s">
        <v>1421</v>
      </c>
      <c r="G1004" s="364" t="s">
        <v>447</v>
      </c>
      <c r="H1004" s="318" t="s">
        <v>1413</v>
      </c>
    </row>
    <row r="1005" spans="1:8" s="189" customFormat="1" ht="22.9" customHeight="1" x14ac:dyDescent="0.2">
      <c r="A1005" s="529"/>
      <c r="B1005" s="530"/>
      <c r="C1005" s="364" t="s">
        <v>2748</v>
      </c>
      <c r="D1005" s="364" t="s">
        <v>2749</v>
      </c>
      <c r="E1005" s="364" t="s">
        <v>249</v>
      </c>
      <c r="F1005" s="364" t="s">
        <v>1421</v>
      </c>
      <c r="G1005" s="364" t="s">
        <v>447</v>
      </c>
      <c r="H1005" s="318" t="s">
        <v>1413</v>
      </c>
    </row>
    <row r="1006" spans="1:8" s="189" customFormat="1" ht="22.9" customHeight="1" x14ac:dyDescent="0.2">
      <c r="A1006" s="529"/>
      <c r="B1006" s="530"/>
      <c r="C1006" s="364" t="s">
        <v>2750</v>
      </c>
      <c r="D1006" s="364" t="s">
        <v>2751</v>
      </c>
      <c r="E1006" s="364" t="s">
        <v>249</v>
      </c>
      <c r="F1006" s="364" t="s">
        <v>1421</v>
      </c>
      <c r="G1006" s="364" t="s">
        <v>447</v>
      </c>
      <c r="H1006" s="318" t="s">
        <v>1413</v>
      </c>
    </row>
    <row r="1007" spans="1:8" s="189" customFormat="1" ht="22.9" customHeight="1" x14ac:dyDescent="0.2">
      <c r="A1007" s="529"/>
      <c r="B1007" s="530"/>
      <c r="C1007" s="364" t="s">
        <v>2752</v>
      </c>
      <c r="D1007" s="364" t="s">
        <v>2753</v>
      </c>
      <c r="E1007" s="364" t="s">
        <v>249</v>
      </c>
      <c r="F1007" s="364" t="s">
        <v>1421</v>
      </c>
      <c r="G1007" s="364" t="s">
        <v>447</v>
      </c>
      <c r="H1007" s="318" t="s">
        <v>1413</v>
      </c>
    </row>
    <row r="1008" spans="1:8" s="189" customFormat="1" ht="22.9" customHeight="1" x14ac:dyDescent="0.2">
      <c r="A1008" s="529"/>
      <c r="B1008" s="530"/>
      <c r="C1008" s="364" t="s">
        <v>2754</v>
      </c>
      <c r="D1008" s="364" t="s">
        <v>2755</v>
      </c>
      <c r="E1008" s="364" t="s">
        <v>249</v>
      </c>
      <c r="F1008" s="364" t="s">
        <v>1421</v>
      </c>
      <c r="G1008" s="364" t="s">
        <v>447</v>
      </c>
      <c r="H1008" s="318" t="s">
        <v>1413</v>
      </c>
    </row>
    <row r="1009" spans="1:8" s="189" customFormat="1" ht="22.9" customHeight="1" x14ac:dyDescent="0.2">
      <c r="A1009" s="529"/>
      <c r="B1009" s="530"/>
      <c r="C1009" s="364" t="s">
        <v>2756</v>
      </c>
      <c r="D1009" s="364" t="s">
        <v>16465</v>
      </c>
      <c r="E1009" s="364" t="s">
        <v>249</v>
      </c>
      <c r="F1009" s="364" t="s">
        <v>1421</v>
      </c>
      <c r="G1009" s="364" t="s">
        <v>447</v>
      </c>
      <c r="H1009" s="318" t="s">
        <v>1413</v>
      </c>
    </row>
    <row r="1010" spans="1:8" s="189" customFormat="1" ht="22.9" customHeight="1" x14ac:dyDescent="0.2">
      <c r="A1010" s="529"/>
      <c r="B1010" s="530"/>
      <c r="C1010" s="364" t="s">
        <v>2757</v>
      </c>
      <c r="D1010" s="364" t="s">
        <v>2733</v>
      </c>
      <c r="E1010" s="364" t="s">
        <v>249</v>
      </c>
      <c r="F1010" s="364" t="s">
        <v>1421</v>
      </c>
      <c r="G1010" s="364" t="s">
        <v>447</v>
      </c>
      <c r="H1010" s="318" t="s">
        <v>1413</v>
      </c>
    </row>
    <row r="1011" spans="1:8" s="189" customFormat="1" ht="22.9" customHeight="1" x14ac:dyDescent="0.2">
      <c r="A1011" s="529"/>
      <c r="B1011" s="530"/>
      <c r="C1011" s="364" t="s">
        <v>2758</v>
      </c>
      <c r="D1011" s="364" t="s">
        <v>2759</v>
      </c>
      <c r="E1011" s="364" t="s">
        <v>249</v>
      </c>
      <c r="F1011" s="364" t="s">
        <v>1421</v>
      </c>
      <c r="G1011" s="364" t="s">
        <v>447</v>
      </c>
      <c r="H1011" s="318" t="s">
        <v>1413</v>
      </c>
    </row>
    <row r="1012" spans="1:8" s="189" customFormat="1" ht="22.9" customHeight="1" x14ac:dyDescent="0.2">
      <c r="A1012" s="529"/>
      <c r="B1012" s="530"/>
      <c r="C1012" s="364" t="s">
        <v>2760</v>
      </c>
      <c r="D1012" s="364" t="s">
        <v>2761</v>
      </c>
      <c r="E1012" s="364" t="s">
        <v>249</v>
      </c>
      <c r="F1012" s="364" t="s">
        <v>1421</v>
      </c>
      <c r="G1012" s="364" t="s">
        <v>447</v>
      </c>
      <c r="H1012" s="318" t="s">
        <v>1413</v>
      </c>
    </row>
    <row r="1013" spans="1:8" s="189" customFormat="1" ht="22.9" customHeight="1" x14ac:dyDescent="0.2">
      <c r="A1013" s="529"/>
      <c r="B1013" s="530"/>
      <c r="C1013" s="364" t="s">
        <v>2762</v>
      </c>
      <c r="D1013" s="364" t="s">
        <v>2763</v>
      </c>
      <c r="E1013" s="364" t="s">
        <v>249</v>
      </c>
      <c r="F1013" s="364" t="s">
        <v>1421</v>
      </c>
      <c r="G1013" s="364" t="s">
        <v>447</v>
      </c>
      <c r="H1013" s="318" t="s">
        <v>1413</v>
      </c>
    </row>
    <row r="1014" spans="1:8" s="189" customFormat="1" ht="22.9" customHeight="1" x14ac:dyDescent="0.2">
      <c r="A1014" s="529"/>
      <c r="B1014" s="530"/>
      <c r="C1014" s="364" t="s">
        <v>2764</v>
      </c>
      <c r="D1014" s="364" t="s">
        <v>2765</v>
      </c>
      <c r="E1014" s="364" t="s">
        <v>249</v>
      </c>
      <c r="F1014" s="364" t="s">
        <v>1421</v>
      </c>
      <c r="G1014" s="364" t="s">
        <v>447</v>
      </c>
      <c r="H1014" s="318" t="s">
        <v>1413</v>
      </c>
    </row>
    <row r="1015" spans="1:8" s="189" customFormat="1" ht="22.9" customHeight="1" x14ac:dyDescent="0.2">
      <c r="A1015" s="529"/>
      <c r="B1015" s="530"/>
      <c r="C1015" s="364" t="s">
        <v>2766</v>
      </c>
      <c r="D1015" s="364" t="s">
        <v>2767</v>
      </c>
      <c r="E1015" s="364" t="s">
        <v>249</v>
      </c>
      <c r="F1015" s="364" t="s">
        <v>1421</v>
      </c>
      <c r="G1015" s="364" t="s">
        <v>447</v>
      </c>
      <c r="H1015" s="318" t="s">
        <v>1413</v>
      </c>
    </row>
    <row r="1016" spans="1:8" s="189" customFormat="1" ht="22.9" customHeight="1" x14ac:dyDescent="0.2">
      <c r="A1016" s="529"/>
      <c r="B1016" s="530"/>
      <c r="C1016" s="364" t="s">
        <v>2768</v>
      </c>
      <c r="D1016" s="364" t="s">
        <v>2769</v>
      </c>
      <c r="E1016" s="364" t="s">
        <v>249</v>
      </c>
      <c r="F1016" s="364" t="s">
        <v>1421</v>
      </c>
      <c r="G1016" s="364" t="s">
        <v>447</v>
      </c>
      <c r="H1016" s="318" t="s">
        <v>1413</v>
      </c>
    </row>
    <row r="1017" spans="1:8" s="189" customFormat="1" ht="22.9" customHeight="1" x14ac:dyDescent="0.2">
      <c r="A1017" s="529"/>
      <c r="B1017" s="530"/>
      <c r="C1017" s="364" t="s">
        <v>2770</v>
      </c>
      <c r="D1017" s="364" t="s">
        <v>2771</v>
      </c>
      <c r="E1017" s="364" t="s">
        <v>249</v>
      </c>
      <c r="F1017" s="364" t="s">
        <v>1421</v>
      </c>
      <c r="G1017" s="364" t="s">
        <v>447</v>
      </c>
      <c r="H1017" s="318" t="s">
        <v>1413</v>
      </c>
    </row>
    <row r="1018" spans="1:8" s="189" customFormat="1" ht="22.9" customHeight="1" x14ac:dyDescent="0.2">
      <c r="A1018" s="529"/>
      <c r="B1018" s="530"/>
      <c r="C1018" s="364" t="s">
        <v>2772</v>
      </c>
      <c r="D1018" s="364" t="s">
        <v>2773</v>
      </c>
      <c r="E1018" s="364" t="s">
        <v>249</v>
      </c>
      <c r="F1018" s="364" t="s">
        <v>1421</v>
      </c>
      <c r="G1018" s="364" t="s">
        <v>447</v>
      </c>
      <c r="H1018" s="318" t="s">
        <v>1413</v>
      </c>
    </row>
    <row r="1019" spans="1:8" s="189" customFormat="1" ht="22.9" customHeight="1" x14ac:dyDescent="0.2">
      <c r="A1019" s="529"/>
      <c r="B1019" s="530"/>
      <c r="C1019" s="364" t="s">
        <v>2774</v>
      </c>
      <c r="D1019" s="364" t="s">
        <v>2775</v>
      </c>
      <c r="E1019" s="364" t="s">
        <v>249</v>
      </c>
      <c r="F1019" s="364" t="s">
        <v>1421</v>
      </c>
      <c r="G1019" s="364" t="s">
        <v>447</v>
      </c>
      <c r="H1019" s="318" t="s">
        <v>1413</v>
      </c>
    </row>
    <row r="1020" spans="1:8" s="189" customFormat="1" ht="22.9" customHeight="1" x14ac:dyDescent="0.2">
      <c r="A1020" s="529"/>
      <c r="B1020" s="530"/>
      <c r="C1020" s="364" t="s">
        <v>2776</v>
      </c>
      <c r="D1020" s="364" t="s">
        <v>2777</v>
      </c>
      <c r="E1020" s="364" t="s">
        <v>249</v>
      </c>
      <c r="F1020" s="364" t="s">
        <v>1421</v>
      </c>
      <c r="G1020" s="364" t="s">
        <v>447</v>
      </c>
      <c r="H1020" s="318" t="s">
        <v>1413</v>
      </c>
    </row>
    <row r="1021" spans="1:8" s="189" customFormat="1" ht="22.9" customHeight="1" x14ac:dyDescent="0.2">
      <c r="A1021" s="529"/>
      <c r="B1021" s="530"/>
      <c r="C1021" s="364" t="s">
        <v>2778</v>
      </c>
      <c r="D1021" s="364" t="s">
        <v>2779</v>
      </c>
      <c r="E1021" s="364" t="s">
        <v>249</v>
      </c>
      <c r="F1021" s="364" t="s">
        <v>1421</v>
      </c>
      <c r="G1021" s="364" t="s">
        <v>447</v>
      </c>
      <c r="H1021" s="318" t="s">
        <v>1413</v>
      </c>
    </row>
    <row r="1022" spans="1:8" s="189" customFormat="1" ht="22.9" customHeight="1" x14ac:dyDescent="0.2">
      <c r="A1022" s="529"/>
      <c r="B1022" s="530"/>
      <c r="C1022" s="364" t="s">
        <v>2780</v>
      </c>
      <c r="D1022" s="364" t="s">
        <v>8046</v>
      </c>
      <c r="E1022" s="364" t="s">
        <v>249</v>
      </c>
      <c r="F1022" s="364" t="s">
        <v>1421</v>
      </c>
      <c r="G1022" s="364" t="s">
        <v>447</v>
      </c>
      <c r="H1022" s="318" t="s">
        <v>1413</v>
      </c>
    </row>
    <row r="1023" spans="1:8" s="189" customFormat="1" ht="22.9" customHeight="1" x14ac:dyDescent="0.2">
      <c r="A1023" s="529"/>
      <c r="B1023" s="530"/>
      <c r="C1023" s="364" t="s">
        <v>2781</v>
      </c>
      <c r="D1023" s="364" t="s">
        <v>8047</v>
      </c>
      <c r="E1023" s="364" t="s">
        <v>249</v>
      </c>
      <c r="F1023" s="364" t="s">
        <v>1421</v>
      </c>
      <c r="G1023" s="364" t="s">
        <v>447</v>
      </c>
      <c r="H1023" s="318" t="s">
        <v>1413</v>
      </c>
    </row>
    <row r="1024" spans="1:8" s="189" customFormat="1" ht="22.9" customHeight="1" x14ac:dyDescent="0.2">
      <c r="A1024" s="529"/>
      <c r="B1024" s="530"/>
      <c r="C1024" s="364" t="s">
        <v>2782</v>
      </c>
      <c r="D1024" s="364" t="s">
        <v>16466</v>
      </c>
      <c r="E1024" s="364" t="s">
        <v>249</v>
      </c>
      <c r="F1024" s="364" t="s">
        <v>1421</v>
      </c>
      <c r="G1024" s="364" t="s">
        <v>447</v>
      </c>
      <c r="H1024" s="318" t="s">
        <v>1413</v>
      </c>
    </row>
    <row r="1025" spans="1:8" s="189" customFormat="1" ht="22.9" customHeight="1" x14ac:dyDescent="0.2">
      <c r="A1025" s="529"/>
      <c r="B1025" s="530"/>
      <c r="C1025" s="364" t="s">
        <v>2783</v>
      </c>
      <c r="D1025" s="364" t="s">
        <v>2784</v>
      </c>
      <c r="E1025" s="364" t="s">
        <v>249</v>
      </c>
      <c r="F1025" s="364" t="s">
        <v>1421</v>
      </c>
      <c r="G1025" s="364" t="s">
        <v>447</v>
      </c>
      <c r="H1025" s="318" t="s">
        <v>1413</v>
      </c>
    </row>
    <row r="1026" spans="1:8" s="189" customFormat="1" ht="22.9" customHeight="1" x14ac:dyDescent="0.2">
      <c r="A1026" s="529"/>
      <c r="B1026" s="530"/>
      <c r="C1026" s="364" t="s">
        <v>2785</v>
      </c>
      <c r="D1026" s="364" t="s">
        <v>2786</v>
      </c>
      <c r="E1026" s="364" t="s">
        <v>249</v>
      </c>
      <c r="F1026" s="364" t="s">
        <v>1421</v>
      </c>
      <c r="G1026" s="364" t="s">
        <v>447</v>
      </c>
      <c r="H1026" s="318" t="s">
        <v>1413</v>
      </c>
    </row>
    <row r="1027" spans="1:8" s="189" customFormat="1" ht="22.9" customHeight="1" x14ac:dyDescent="0.2">
      <c r="A1027" s="529"/>
      <c r="B1027" s="530"/>
      <c r="C1027" s="364" t="s">
        <v>2726</v>
      </c>
      <c r="D1027" s="364" t="s">
        <v>2727</v>
      </c>
      <c r="E1027" s="364" t="s">
        <v>249</v>
      </c>
      <c r="F1027" s="364" t="s">
        <v>1421</v>
      </c>
      <c r="G1027" s="364" t="s">
        <v>447</v>
      </c>
      <c r="H1027" s="318" t="s">
        <v>1413</v>
      </c>
    </row>
    <row r="1028" spans="1:8" s="189" customFormat="1" ht="22.9" customHeight="1" x14ac:dyDescent="0.2">
      <c r="A1028" s="529"/>
      <c r="B1028" s="530"/>
      <c r="C1028" s="364" t="s">
        <v>2787</v>
      </c>
      <c r="D1028" s="364" t="s">
        <v>2788</v>
      </c>
      <c r="E1028" s="364" t="s">
        <v>249</v>
      </c>
      <c r="F1028" s="364" t="s">
        <v>1421</v>
      </c>
      <c r="G1028" s="364" t="s">
        <v>447</v>
      </c>
      <c r="H1028" s="318" t="s">
        <v>1413</v>
      </c>
    </row>
    <row r="1029" spans="1:8" s="189" customFormat="1" ht="22.9" customHeight="1" x14ac:dyDescent="0.2">
      <c r="A1029" s="529"/>
      <c r="B1029" s="530"/>
      <c r="C1029" s="364" t="s">
        <v>2789</v>
      </c>
      <c r="D1029" s="364" t="s">
        <v>2790</v>
      </c>
      <c r="E1029" s="364" t="s">
        <v>249</v>
      </c>
      <c r="F1029" s="364" t="s">
        <v>1421</v>
      </c>
      <c r="G1029" s="364" t="s">
        <v>447</v>
      </c>
      <c r="H1029" s="318" t="s">
        <v>1413</v>
      </c>
    </row>
    <row r="1030" spans="1:8" s="189" customFormat="1" ht="22.9" customHeight="1" x14ac:dyDescent="0.2">
      <c r="A1030" s="529"/>
      <c r="B1030" s="530"/>
      <c r="C1030" s="364" t="s">
        <v>2791</v>
      </c>
      <c r="D1030" s="364" t="s">
        <v>2792</v>
      </c>
      <c r="E1030" s="364" t="s">
        <v>249</v>
      </c>
      <c r="F1030" s="364" t="s">
        <v>2713</v>
      </c>
      <c r="G1030" s="364" t="s">
        <v>447</v>
      </c>
      <c r="H1030" s="318" t="s">
        <v>1413</v>
      </c>
    </row>
    <row r="1031" spans="1:8" s="189" customFormat="1" ht="22.9" customHeight="1" x14ac:dyDescent="0.2">
      <c r="A1031" s="529"/>
      <c r="B1031" s="530"/>
      <c r="C1031" s="364" t="s">
        <v>2793</v>
      </c>
      <c r="D1031" s="364" t="s">
        <v>2794</v>
      </c>
      <c r="E1031" s="364" t="s">
        <v>249</v>
      </c>
      <c r="F1031" s="364" t="s">
        <v>2713</v>
      </c>
      <c r="G1031" s="364" t="s">
        <v>447</v>
      </c>
      <c r="H1031" s="318" t="s">
        <v>1413</v>
      </c>
    </row>
    <row r="1032" spans="1:8" s="189" customFormat="1" ht="22.9" customHeight="1" x14ac:dyDescent="0.2">
      <c r="A1032" s="529" t="s">
        <v>1059</v>
      </c>
      <c r="B1032" s="530" t="s">
        <v>1060</v>
      </c>
      <c r="C1032" s="364" t="s">
        <v>2795</v>
      </c>
      <c r="D1032" s="364" t="s">
        <v>2796</v>
      </c>
      <c r="E1032" s="364" t="s">
        <v>249</v>
      </c>
      <c r="F1032" s="364" t="s">
        <v>1421</v>
      </c>
      <c r="G1032" s="364" t="s">
        <v>447</v>
      </c>
      <c r="H1032" s="318"/>
    </row>
    <row r="1033" spans="1:8" s="189" customFormat="1" ht="22.9" customHeight="1" x14ac:dyDescent="0.2">
      <c r="A1033" s="529"/>
      <c r="B1033" s="530"/>
      <c r="C1033" s="364" t="s">
        <v>2797</v>
      </c>
      <c r="D1033" s="364" t="s">
        <v>2798</v>
      </c>
      <c r="E1033" s="364" t="s">
        <v>249</v>
      </c>
      <c r="F1033" s="364" t="s">
        <v>1421</v>
      </c>
      <c r="G1033" s="364"/>
      <c r="H1033" s="318"/>
    </row>
    <row r="1034" spans="1:8" s="189" customFormat="1" ht="22.9" customHeight="1" x14ac:dyDescent="0.2">
      <c r="A1034" s="529"/>
      <c r="B1034" s="530"/>
      <c r="C1034" s="364" t="s">
        <v>2799</v>
      </c>
      <c r="D1034" s="364" t="s">
        <v>2800</v>
      </c>
      <c r="E1034" s="364" t="s">
        <v>249</v>
      </c>
      <c r="F1034" s="364" t="s">
        <v>1421</v>
      </c>
      <c r="G1034" s="364"/>
      <c r="H1034" s="318"/>
    </row>
    <row r="1035" spans="1:8" s="189" customFormat="1" ht="22.9" customHeight="1" x14ac:dyDescent="0.2">
      <c r="A1035" s="529"/>
      <c r="B1035" s="530"/>
      <c r="C1035" s="364" t="s">
        <v>2801</v>
      </c>
      <c r="D1035" s="364" t="s">
        <v>2802</v>
      </c>
      <c r="E1035" s="364" t="s">
        <v>249</v>
      </c>
      <c r="F1035" s="364" t="s">
        <v>1421</v>
      </c>
      <c r="G1035" s="364"/>
      <c r="H1035" s="318"/>
    </row>
    <row r="1036" spans="1:8" s="189" customFormat="1" ht="22.9" customHeight="1" x14ac:dyDescent="0.2">
      <c r="A1036" s="529"/>
      <c r="B1036" s="530"/>
      <c r="C1036" s="364" t="s">
        <v>2803</v>
      </c>
      <c r="D1036" s="364" t="s">
        <v>2804</v>
      </c>
      <c r="E1036" s="364" t="s">
        <v>249</v>
      </c>
      <c r="F1036" s="364" t="s">
        <v>1421</v>
      </c>
      <c r="G1036" s="364"/>
      <c r="H1036" s="318"/>
    </row>
    <row r="1037" spans="1:8" s="189" customFormat="1" ht="22.9" customHeight="1" x14ac:dyDescent="0.2">
      <c r="A1037" s="529" t="s">
        <v>1061</v>
      </c>
      <c r="B1037" s="530" t="s">
        <v>1062</v>
      </c>
      <c r="C1037" s="364" t="s">
        <v>2805</v>
      </c>
      <c r="D1037" s="364" t="s">
        <v>2806</v>
      </c>
      <c r="E1037" s="364" t="s">
        <v>249</v>
      </c>
      <c r="F1037" s="364" t="s">
        <v>1421</v>
      </c>
      <c r="G1037" s="364" t="s">
        <v>447</v>
      </c>
      <c r="H1037" s="318" t="s">
        <v>1413</v>
      </c>
    </row>
    <row r="1038" spans="1:8" s="189" customFormat="1" ht="22.9" customHeight="1" x14ac:dyDescent="0.2">
      <c r="A1038" s="529"/>
      <c r="B1038" s="530"/>
      <c r="C1038" s="364" t="s">
        <v>2807</v>
      </c>
      <c r="D1038" s="364" t="s">
        <v>2808</v>
      </c>
      <c r="E1038" s="364" t="s">
        <v>249</v>
      </c>
      <c r="F1038" s="364" t="s">
        <v>1421</v>
      </c>
      <c r="G1038" s="364" t="s">
        <v>462</v>
      </c>
      <c r="H1038" s="318" t="s">
        <v>1413</v>
      </c>
    </row>
    <row r="1039" spans="1:8" s="189" customFormat="1" ht="22.9" customHeight="1" x14ac:dyDescent="0.2">
      <c r="A1039" s="529"/>
      <c r="B1039" s="530"/>
      <c r="C1039" s="364" t="s">
        <v>2809</v>
      </c>
      <c r="D1039" s="364" t="s">
        <v>2810</v>
      </c>
      <c r="E1039" s="364" t="s">
        <v>249</v>
      </c>
      <c r="F1039" s="364" t="s">
        <v>1421</v>
      </c>
      <c r="G1039" s="364" t="s">
        <v>462</v>
      </c>
      <c r="H1039" s="318" t="s">
        <v>1413</v>
      </c>
    </row>
    <row r="1040" spans="1:8" s="189" customFormat="1" ht="22.9" customHeight="1" x14ac:dyDescent="0.2">
      <c r="A1040" s="529"/>
      <c r="B1040" s="530"/>
      <c r="C1040" s="364" t="s">
        <v>2811</v>
      </c>
      <c r="D1040" s="364" t="s">
        <v>2812</v>
      </c>
      <c r="E1040" s="364" t="s">
        <v>249</v>
      </c>
      <c r="F1040" s="364" t="s">
        <v>1421</v>
      </c>
      <c r="G1040" s="364" t="s">
        <v>462</v>
      </c>
      <c r="H1040" s="318" t="s">
        <v>1413</v>
      </c>
    </row>
    <row r="1041" spans="1:8" s="189" customFormat="1" ht="22.9" customHeight="1" x14ac:dyDescent="0.2">
      <c r="A1041" s="529"/>
      <c r="B1041" s="530"/>
      <c r="C1041" s="364" t="s">
        <v>2813</v>
      </c>
      <c r="D1041" s="364" t="s">
        <v>2806</v>
      </c>
      <c r="E1041" s="364" t="s">
        <v>249</v>
      </c>
      <c r="F1041" s="364" t="s">
        <v>1421</v>
      </c>
      <c r="G1041" s="364" t="s">
        <v>462</v>
      </c>
      <c r="H1041" s="318" t="s">
        <v>1413</v>
      </c>
    </row>
    <row r="1042" spans="1:8" s="189" customFormat="1" ht="22.9" customHeight="1" x14ac:dyDescent="0.2">
      <c r="A1042" s="529"/>
      <c r="B1042" s="530"/>
      <c r="C1042" s="364" t="s">
        <v>2814</v>
      </c>
      <c r="D1042" s="364" t="s">
        <v>2815</v>
      </c>
      <c r="E1042" s="364" t="s">
        <v>249</v>
      </c>
      <c r="F1042" s="364" t="s">
        <v>1421</v>
      </c>
      <c r="G1042" s="364" t="s">
        <v>462</v>
      </c>
      <c r="H1042" s="318" t="s">
        <v>1413</v>
      </c>
    </row>
    <row r="1043" spans="1:8" s="189" customFormat="1" ht="22.9" customHeight="1" x14ac:dyDescent="0.2">
      <c r="A1043" s="529"/>
      <c r="B1043" s="530"/>
      <c r="C1043" s="364" t="s">
        <v>2816</v>
      </c>
      <c r="D1043" s="364" t="s">
        <v>2817</v>
      </c>
      <c r="E1043" s="364" t="s">
        <v>249</v>
      </c>
      <c r="F1043" s="364" t="s">
        <v>2638</v>
      </c>
      <c r="G1043" s="364" t="s">
        <v>462</v>
      </c>
      <c r="H1043" s="318" t="s">
        <v>1413</v>
      </c>
    </row>
    <row r="1044" spans="1:8" s="189" customFormat="1" ht="22.9" customHeight="1" x14ac:dyDescent="0.2">
      <c r="A1044" s="529" t="s">
        <v>1063</v>
      </c>
      <c r="B1044" s="530" t="s">
        <v>1064</v>
      </c>
      <c r="C1044" s="364" t="s">
        <v>2818</v>
      </c>
      <c r="D1044" s="364" t="s">
        <v>2819</v>
      </c>
      <c r="E1044" s="364" t="s">
        <v>249</v>
      </c>
      <c r="F1044" s="364" t="s">
        <v>1421</v>
      </c>
      <c r="G1044" s="364" t="s">
        <v>447</v>
      </c>
      <c r="H1044" s="318"/>
    </row>
    <row r="1045" spans="1:8" s="189" customFormat="1" ht="22.9" customHeight="1" x14ac:dyDescent="0.2">
      <c r="A1045" s="529"/>
      <c r="B1045" s="530"/>
      <c r="C1045" s="364" t="s">
        <v>2820</v>
      </c>
      <c r="D1045" s="364" t="s">
        <v>2821</v>
      </c>
      <c r="E1045" s="364" t="s">
        <v>249</v>
      </c>
      <c r="F1045" s="364" t="s">
        <v>1421</v>
      </c>
      <c r="G1045" s="364" t="s">
        <v>447</v>
      </c>
      <c r="H1045" s="318"/>
    </row>
    <row r="1046" spans="1:8" s="189" customFormat="1" ht="22.9" customHeight="1" x14ac:dyDescent="0.2">
      <c r="A1046" s="529"/>
      <c r="B1046" s="530"/>
      <c r="C1046" s="364" t="s">
        <v>2822</v>
      </c>
      <c r="D1046" s="364" t="s">
        <v>2823</v>
      </c>
      <c r="E1046" s="364" t="s">
        <v>249</v>
      </c>
      <c r="F1046" s="364" t="s">
        <v>1421</v>
      </c>
      <c r="G1046" s="364" t="s">
        <v>447</v>
      </c>
      <c r="H1046" s="318"/>
    </row>
    <row r="1047" spans="1:8" s="189" customFormat="1" ht="22.9" customHeight="1" x14ac:dyDescent="0.2">
      <c r="A1047" s="529"/>
      <c r="B1047" s="530"/>
      <c r="C1047" s="364" t="s">
        <v>2824</v>
      </c>
      <c r="D1047" s="364" t="s">
        <v>2825</v>
      </c>
      <c r="E1047" s="364" t="s">
        <v>249</v>
      </c>
      <c r="F1047" s="364" t="s">
        <v>1421</v>
      </c>
      <c r="G1047" s="364" t="s">
        <v>447</v>
      </c>
      <c r="H1047" s="318"/>
    </row>
    <row r="1048" spans="1:8" s="189" customFormat="1" ht="22.9" customHeight="1" x14ac:dyDescent="0.2">
      <c r="A1048" s="529"/>
      <c r="B1048" s="530"/>
      <c r="C1048" s="364" t="s">
        <v>2826</v>
      </c>
      <c r="D1048" s="364" t="s">
        <v>2827</v>
      </c>
      <c r="E1048" s="364" t="s">
        <v>249</v>
      </c>
      <c r="F1048" s="364" t="s">
        <v>1421</v>
      </c>
      <c r="G1048" s="364" t="s">
        <v>447</v>
      </c>
      <c r="H1048" s="318"/>
    </row>
    <row r="1049" spans="1:8" s="189" customFormat="1" ht="22.9" customHeight="1" x14ac:dyDescent="0.2">
      <c r="A1049" s="529"/>
      <c r="B1049" s="530"/>
      <c r="C1049" s="364" t="s">
        <v>2828</v>
      </c>
      <c r="D1049" s="364" t="s">
        <v>2829</v>
      </c>
      <c r="E1049" s="364" t="s">
        <v>249</v>
      </c>
      <c r="F1049" s="364" t="s">
        <v>1421</v>
      </c>
      <c r="G1049" s="364" t="s">
        <v>447</v>
      </c>
      <c r="H1049" s="318"/>
    </row>
    <row r="1050" spans="1:8" s="189" customFormat="1" ht="22.9" customHeight="1" x14ac:dyDescent="0.2">
      <c r="A1050" s="529"/>
      <c r="B1050" s="530"/>
      <c r="C1050" s="364" t="s">
        <v>2830</v>
      </c>
      <c r="D1050" s="364" t="s">
        <v>2831</v>
      </c>
      <c r="E1050" s="364" t="s">
        <v>249</v>
      </c>
      <c r="F1050" s="364" t="s">
        <v>1421</v>
      </c>
      <c r="G1050" s="364" t="s">
        <v>447</v>
      </c>
      <c r="H1050" s="318"/>
    </row>
    <row r="1051" spans="1:8" s="189" customFormat="1" ht="22.9" customHeight="1" x14ac:dyDescent="0.2">
      <c r="A1051" s="529"/>
      <c r="B1051" s="530"/>
      <c r="C1051" s="364" t="s">
        <v>2832</v>
      </c>
      <c r="D1051" s="364" t="s">
        <v>2833</v>
      </c>
      <c r="E1051" s="364" t="s">
        <v>249</v>
      </c>
      <c r="F1051" s="364" t="s">
        <v>1421</v>
      </c>
      <c r="G1051" s="364" t="s">
        <v>447</v>
      </c>
      <c r="H1051" s="318"/>
    </row>
    <row r="1052" spans="1:8" s="189" customFormat="1" ht="22.9" customHeight="1" x14ac:dyDescent="0.2">
      <c r="A1052" s="529"/>
      <c r="B1052" s="530"/>
      <c r="C1052" s="364" t="s">
        <v>2834</v>
      </c>
      <c r="D1052" s="364" t="s">
        <v>2835</v>
      </c>
      <c r="E1052" s="364" t="s">
        <v>249</v>
      </c>
      <c r="F1052" s="364" t="s">
        <v>1421</v>
      </c>
      <c r="G1052" s="364" t="s">
        <v>447</v>
      </c>
      <c r="H1052" s="318"/>
    </row>
    <row r="1053" spans="1:8" s="189" customFormat="1" ht="22.9" customHeight="1" x14ac:dyDescent="0.2">
      <c r="A1053" s="529"/>
      <c r="B1053" s="530"/>
      <c r="C1053" s="364" t="s">
        <v>2836</v>
      </c>
      <c r="D1053" s="364" t="s">
        <v>2821</v>
      </c>
      <c r="E1053" s="364" t="s">
        <v>249</v>
      </c>
      <c r="F1053" s="364" t="s">
        <v>1421</v>
      </c>
      <c r="G1053" s="364" t="s">
        <v>447</v>
      </c>
      <c r="H1053" s="318"/>
    </row>
    <row r="1054" spans="1:8" s="189" customFormat="1" ht="22.9" customHeight="1" x14ac:dyDescent="0.2">
      <c r="A1054" s="529"/>
      <c r="B1054" s="530"/>
      <c r="C1054" s="364" t="s">
        <v>2837</v>
      </c>
      <c r="D1054" s="364" t="s">
        <v>2838</v>
      </c>
      <c r="E1054" s="364" t="s">
        <v>249</v>
      </c>
      <c r="F1054" s="364" t="s">
        <v>1421</v>
      </c>
      <c r="G1054" s="364" t="s">
        <v>447</v>
      </c>
      <c r="H1054" s="318"/>
    </row>
    <row r="1055" spans="1:8" s="189" customFormat="1" ht="22.9" customHeight="1" x14ac:dyDescent="0.2">
      <c r="A1055" s="529"/>
      <c r="B1055" s="530"/>
      <c r="C1055" s="364" t="s">
        <v>2839</v>
      </c>
      <c r="D1055" s="364" t="s">
        <v>2840</v>
      </c>
      <c r="E1055" s="364" t="s">
        <v>249</v>
      </c>
      <c r="F1055" s="364" t="s">
        <v>1421</v>
      </c>
      <c r="G1055" s="364" t="s">
        <v>447</v>
      </c>
      <c r="H1055" s="318"/>
    </row>
    <row r="1056" spans="1:8" s="189" customFormat="1" ht="22.9" customHeight="1" x14ac:dyDescent="0.2">
      <c r="A1056" s="529"/>
      <c r="B1056" s="530"/>
      <c r="C1056" s="364" t="s">
        <v>2841</v>
      </c>
      <c r="D1056" s="364" t="s">
        <v>2842</v>
      </c>
      <c r="E1056" s="364" t="s">
        <v>249</v>
      </c>
      <c r="F1056" s="364" t="s">
        <v>1421</v>
      </c>
      <c r="G1056" s="364" t="s">
        <v>447</v>
      </c>
      <c r="H1056" s="318"/>
    </row>
    <row r="1057" spans="1:8" s="189" customFormat="1" ht="22.9" customHeight="1" x14ac:dyDescent="0.2">
      <c r="A1057" s="529"/>
      <c r="B1057" s="530"/>
      <c r="C1057" s="364" t="s">
        <v>2843</v>
      </c>
      <c r="D1057" s="364" t="s">
        <v>2844</v>
      </c>
      <c r="E1057" s="364" t="s">
        <v>249</v>
      </c>
      <c r="F1057" s="364" t="s">
        <v>1421</v>
      </c>
      <c r="G1057" s="364" t="s">
        <v>447</v>
      </c>
      <c r="H1057" s="318"/>
    </row>
    <row r="1058" spans="1:8" s="189" customFormat="1" ht="22.9" customHeight="1" x14ac:dyDescent="0.2">
      <c r="A1058" s="529"/>
      <c r="B1058" s="530"/>
      <c r="C1058" s="364" t="s">
        <v>2845</v>
      </c>
      <c r="D1058" s="364" t="s">
        <v>2846</v>
      </c>
      <c r="E1058" s="364" t="s">
        <v>249</v>
      </c>
      <c r="F1058" s="364" t="s">
        <v>1421</v>
      </c>
      <c r="G1058" s="364" t="s">
        <v>447</v>
      </c>
      <c r="H1058" s="318"/>
    </row>
    <row r="1059" spans="1:8" s="189" customFormat="1" ht="22.9" customHeight="1" x14ac:dyDescent="0.2">
      <c r="A1059" s="529"/>
      <c r="B1059" s="530"/>
      <c r="C1059" s="364" t="s">
        <v>2847</v>
      </c>
      <c r="D1059" s="364" t="s">
        <v>2848</v>
      </c>
      <c r="E1059" s="364" t="s">
        <v>249</v>
      </c>
      <c r="F1059" s="364" t="s">
        <v>1421</v>
      </c>
      <c r="G1059" s="364" t="s">
        <v>447</v>
      </c>
      <c r="H1059" s="318"/>
    </row>
    <row r="1060" spans="1:8" s="189" customFormat="1" ht="22.9" customHeight="1" x14ac:dyDescent="0.2">
      <c r="A1060" s="529"/>
      <c r="B1060" s="530"/>
      <c r="C1060" s="364" t="s">
        <v>2849</v>
      </c>
      <c r="D1060" s="364" t="s">
        <v>2850</v>
      </c>
      <c r="E1060" s="364" t="s">
        <v>249</v>
      </c>
      <c r="F1060" s="364" t="s">
        <v>1421</v>
      </c>
      <c r="G1060" s="364" t="s">
        <v>447</v>
      </c>
      <c r="H1060" s="318"/>
    </row>
    <row r="1061" spans="1:8" s="189" customFormat="1" ht="22.9" customHeight="1" x14ac:dyDescent="0.2">
      <c r="A1061" s="529" t="s">
        <v>653</v>
      </c>
      <c r="B1061" s="530" t="s">
        <v>654</v>
      </c>
      <c r="C1061" s="364" t="s">
        <v>2851</v>
      </c>
      <c r="D1061" s="364" t="s">
        <v>655</v>
      </c>
      <c r="E1061" s="364" t="s">
        <v>249</v>
      </c>
      <c r="F1061" s="364" t="s">
        <v>1421</v>
      </c>
      <c r="G1061" s="364" t="s">
        <v>447</v>
      </c>
      <c r="H1061" s="318" t="s">
        <v>1152</v>
      </c>
    </row>
    <row r="1062" spans="1:8" s="189" customFormat="1" ht="22.9" customHeight="1" x14ac:dyDescent="0.2">
      <c r="A1062" s="529"/>
      <c r="B1062" s="530"/>
      <c r="C1062" s="364" t="s">
        <v>2852</v>
      </c>
      <c r="D1062" s="364" t="s">
        <v>655</v>
      </c>
      <c r="E1062" s="364" t="s">
        <v>249</v>
      </c>
      <c r="F1062" s="364" t="s">
        <v>2713</v>
      </c>
      <c r="G1062" s="364" t="s">
        <v>447</v>
      </c>
      <c r="H1062" s="318" t="s">
        <v>1152</v>
      </c>
    </row>
    <row r="1063" spans="1:8" s="189" customFormat="1" ht="22.9" customHeight="1" x14ac:dyDescent="0.2">
      <c r="A1063" s="529"/>
      <c r="B1063" s="530"/>
      <c r="C1063" s="364" t="s">
        <v>2853</v>
      </c>
      <c r="D1063" s="364" t="s">
        <v>655</v>
      </c>
      <c r="E1063" s="364" t="s">
        <v>249</v>
      </c>
      <c r="F1063" s="364" t="s">
        <v>2713</v>
      </c>
      <c r="G1063" s="364" t="s">
        <v>447</v>
      </c>
      <c r="H1063" s="318" t="s">
        <v>1152</v>
      </c>
    </row>
    <row r="1064" spans="1:8" s="189" customFormat="1" ht="22.9" customHeight="1" x14ac:dyDescent="0.2">
      <c r="A1064" s="529" t="s">
        <v>472</v>
      </c>
      <c r="B1064" s="530" t="s">
        <v>16227</v>
      </c>
      <c r="C1064" s="364" t="s">
        <v>2854</v>
      </c>
      <c r="D1064" s="364" t="s">
        <v>2855</v>
      </c>
      <c r="E1064" s="364" t="s">
        <v>249</v>
      </c>
      <c r="F1064" s="364" t="s">
        <v>2638</v>
      </c>
      <c r="G1064" s="364" t="s">
        <v>447</v>
      </c>
      <c r="H1064" s="318" t="s">
        <v>2856</v>
      </c>
    </row>
    <row r="1065" spans="1:8" s="189" customFormat="1" ht="22.9" customHeight="1" x14ac:dyDescent="0.2">
      <c r="A1065" s="529"/>
      <c r="B1065" s="530"/>
      <c r="C1065" s="364" t="s">
        <v>2857</v>
      </c>
      <c r="D1065" s="364" t="s">
        <v>2858</v>
      </c>
      <c r="E1065" s="364" t="s">
        <v>249</v>
      </c>
      <c r="F1065" s="364" t="s">
        <v>2638</v>
      </c>
      <c r="G1065" s="364" t="s">
        <v>447</v>
      </c>
      <c r="H1065" s="318" t="s">
        <v>2856</v>
      </c>
    </row>
    <row r="1066" spans="1:8" s="189" customFormat="1" ht="22.9" customHeight="1" x14ac:dyDescent="0.2">
      <c r="A1066" s="529"/>
      <c r="B1066" s="530"/>
      <c r="C1066" s="364" t="s">
        <v>2859</v>
      </c>
      <c r="D1066" s="364" t="s">
        <v>2860</v>
      </c>
      <c r="E1066" s="364" t="s">
        <v>249</v>
      </c>
      <c r="F1066" s="364" t="s">
        <v>2638</v>
      </c>
      <c r="G1066" s="364" t="s">
        <v>447</v>
      </c>
      <c r="H1066" s="318" t="s">
        <v>2856</v>
      </c>
    </row>
    <row r="1067" spans="1:8" s="189" customFormat="1" ht="22.9" customHeight="1" x14ac:dyDescent="0.2">
      <c r="A1067" s="529"/>
      <c r="B1067" s="530"/>
      <c r="C1067" s="364" t="s">
        <v>2861</v>
      </c>
      <c r="D1067" s="364" t="s">
        <v>2862</v>
      </c>
      <c r="E1067" s="364" t="s">
        <v>249</v>
      </c>
      <c r="F1067" s="364" t="s">
        <v>2638</v>
      </c>
      <c r="G1067" s="364" t="s">
        <v>447</v>
      </c>
      <c r="H1067" s="318" t="s">
        <v>2856</v>
      </c>
    </row>
    <row r="1068" spans="1:8" s="189" customFormat="1" ht="22.9" customHeight="1" x14ac:dyDescent="0.2">
      <c r="A1068" s="529"/>
      <c r="B1068" s="530"/>
      <c r="C1068" s="364" t="s">
        <v>2863</v>
      </c>
      <c r="D1068" s="364" t="s">
        <v>2864</v>
      </c>
      <c r="E1068" s="364" t="s">
        <v>249</v>
      </c>
      <c r="F1068" s="364" t="s">
        <v>2638</v>
      </c>
      <c r="G1068" s="364" t="s">
        <v>447</v>
      </c>
      <c r="H1068" s="318" t="s">
        <v>2856</v>
      </c>
    </row>
    <row r="1069" spans="1:8" s="189" customFormat="1" ht="22.9" customHeight="1" x14ac:dyDescent="0.2">
      <c r="A1069" s="529"/>
      <c r="B1069" s="530"/>
      <c r="C1069" s="364" t="s">
        <v>2865</v>
      </c>
      <c r="D1069" s="364" t="s">
        <v>2866</v>
      </c>
      <c r="E1069" s="364" t="s">
        <v>251</v>
      </c>
      <c r="F1069" s="364" t="s">
        <v>2192</v>
      </c>
      <c r="G1069" s="364" t="s">
        <v>447</v>
      </c>
      <c r="H1069" s="318" t="s">
        <v>2856</v>
      </c>
    </row>
    <row r="1070" spans="1:8" s="189" customFormat="1" ht="22.9" customHeight="1" x14ac:dyDescent="0.2">
      <c r="A1070" s="529"/>
      <c r="B1070" s="530"/>
      <c r="C1070" s="364" t="s">
        <v>2867</v>
      </c>
      <c r="D1070" s="364" t="s">
        <v>8048</v>
      </c>
      <c r="E1070" s="364" t="s">
        <v>251</v>
      </c>
      <c r="F1070" s="364" t="s">
        <v>2192</v>
      </c>
      <c r="G1070" s="364" t="s">
        <v>447</v>
      </c>
      <c r="H1070" s="318" t="s">
        <v>2856</v>
      </c>
    </row>
    <row r="1071" spans="1:8" s="189" customFormat="1" ht="22.9" customHeight="1" x14ac:dyDescent="0.2">
      <c r="A1071" s="529"/>
      <c r="B1071" s="530"/>
      <c r="C1071" s="364" t="s">
        <v>2868</v>
      </c>
      <c r="D1071" s="364" t="s">
        <v>2869</v>
      </c>
      <c r="E1071" s="364" t="s">
        <v>251</v>
      </c>
      <c r="F1071" s="364" t="s">
        <v>2192</v>
      </c>
      <c r="G1071" s="364" t="s">
        <v>447</v>
      </c>
      <c r="H1071" s="318" t="s">
        <v>2856</v>
      </c>
    </row>
    <row r="1072" spans="1:8" s="189" customFormat="1" ht="22.9" customHeight="1" x14ac:dyDescent="0.2">
      <c r="A1072" s="529"/>
      <c r="B1072" s="530"/>
      <c r="C1072" s="364" t="s">
        <v>2870</v>
      </c>
      <c r="D1072" s="364" t="s">
        <v>2866</v>
      </c>
      <c r="E1072" s="364" t="s">
        <v>251</v>
      </c>
      <c r="F1072" s="364" t="s">
        <v>2192</v>
      </c>
      <c r="G1072" s="364" t="s">
        <v>447</v>
      </c>
      <c r="H1072" s="318" t="s">
        <v>2856</v>
      </c>
    </row>
    <row r="1073" spans="1:8" s="189" customFormat="1" ht="22.9" customHeight="1" x14ac:dyDescent="0.2">
      <c r="A1073" s="529"/>
      <c r="B1073" s="530"/>
      <c r="C1073" s="364" t="s">
        <v>2871</v>
      </c>
      <c r="D1073" s="364" t="s">
        <v>2872</v>
      </c>
      <c r="E1073" s="364" t="s">
        <v>251</v>
      </c>
      <c r="F1073" s="364" t="s">
        <v>2192</v>
      </c>
      <c r="G1073" s="364" t="s">
        <v>447</v>
      </c>
      <c r="H1073" s="318" t="s">
        <v>2856</v>
      </c>
    </row>
    <row r="1074" spans="1:8" s="189" customFormat="1" ht="22.9" customHeight="1" x14ac:dyDescent="0.2">
      <c r="A1074" s="529"/>
      <c r="B1074" s="530"/>
      <c r="C1074" s="364" t="s">
        <v>2873</v>
      </c>
      <c r="D1074" s="364" t="s">
        <v>2874</v>
      </c>
      <c r="E1074" s="364" t="s">
        <v>251</v>
      </c>
      <c r="F1074" s="364" t="s">
        <v>2192</v>
      </c>
      <c r="G1074" s="364" t="s">
        <v>447</v>
      </c>
      <c r="H1074" s="318" t="s">
        <v>2856</v>
      </c>
    </row>
    <row r="1075" spans="1:8" s="189" customFormat="1" ht="22.9" customHeight="1" x14ac:dyDescent="0.2">
      <c r="A1075" s="529"/>
      <c r="B1075" s="530"/>
      <c r="C1075" s="364" t="s">
        <v>2875</v>
      </c>
      <c r="D1075" s="364" t="s">
        <v>2876</v>
      </c>
      <c r="E1075" s="364" t="s">
        <v>251</v>
      </c>
      <c r="F1075" s="364" t="s">
        <v>2192</v>
      </c>
      <c r="G1075" s="364" t="s">
        <v>447</v>
      </c>
      <c r="H1075" s="318" t="s">
        <v>2856</v>
      </c>
    </row>
    <row r="1076" spans="1:8" s="189" customFormat="1" ht="22.9" customHeight="1" x14ac:dyDescent="0.2">
      <c r="A1076" s="529"/>
      <c r="B1076" s="530"/>
      <c r="C1076" s="364" t="s">
        <v>2877</v>
      </c>
      <c r="D1076" s="364" t="s">
        <v>2878</v>
      </c>
      <c r="E1076" s="364" t="s">
        <v>251</v>
      </c>
      <c r="F1076" s="364" t="s">
        <v>2192</v>
      </c>
      <c r="G1076" s="364" t="s">
        <v>447</v>
      </c>
      <c r="H1076" s="318" t="s">
        <v>2856</v>
      </c>
    </row>
    <row r="1077" spans="1:8" s="189" customFormat="1" ht="22.9" customHeight="1" x14ac:dyDescent="0.2">
      <c r="A1077" s="529"/>
      <c r="B1077" s="530"/>
      <c r="C1077" s="364" t="s">
        <v>2879</v>
      </c>
      <c r="D1077" s="364" t="s">
        <v>2880</v>
      </c>
      <c r="E1077" s="364" t="s">
        <v>251</v>
      </c>
      <c r="F1077" s="364" t="s">
        <v>2192</v>
      </c>
      <c r="G1077" s="364" t="s">
        <v>447</v>
      </c>
      <c r="H1077" s="318" t="s">
        <v>2856</v>
      </c>
    </row>
    <row r="1078" spans="1:8" s="189" customFormat="1" ht="22.9" customHeight="1" x14ac:dyDescent="0.2">
      <c r="A1078" s="529"/>
      <c r="B1078" s="530"/>
      <c r="C1078" s="364" t="s">
        <v>2881</v>
      </c>
      <c r="D1078" s="364" t="s">
        <v>2882</v>
      </c>
      <c r="E1078" s="364" t="s">
        <v>251</v>
      </c>
      <c r="F1078" s="364" t="s">
        <v>2192</v>
      </c>
      <c r="G1078" s="364" t="s">
        <v>447</v>
      </c>
      <c r="H1078" s="318" t="s">
        <v>2856</v>
      </c>
    </row>
    <row r="1079" spans="1:8" s="189" customFormat="1" ht="22.9" customHeight="1" x14ac:dyDescent="0.2">
      <c r="A1079" s="529"/>
      <c r="B1079" s="530"/>
      <c r="C1079" s="364" t="s">
        <v>2883</v>
      </c>
      <c r="D1079" s="364" t="s">
        <v>2884</v>
      </c>
      <c r="E1079" s="364" t="s">
        <v>249</v>
      </c>
      <c r="F1079" s="364" t="s">
        <v>2885</v>
      </c>
      <c r="G1079" s="364" t="s">
        <v>447</v>
      </c>
      <c r="H1079" s="318" t="s">
        <v>2856</v>
      </c>
    </row>
    <row r="1080" spans="1:8" s="189" customFormat="1" ht="22.9" customHeight="1" x14ac:dyDescent="0.2">
      <c r="A1080" s="529" t="s">
        <v>699</v>
      </c>
      <c r="B1080" s="530" t="s">
        <v>700</v>
      </c>
      <c r="C1080" s="364" t="s">
        <v>2886</v>
      </c>
      <c r="D1080" s="364" t="s">
        <v>2887</v>
      </c>
      <c r="E1080" s="364" t="s">
        <v>249</v>
      </c>
      <c r="F1080" s="364" t="s">
        <v>2638</v>
      </c>
      <c r="G1080" s="364" t="s">
        <v>447</v>
      </c>
      <c r="H1080" s="318" t="s">
        <v>1152</v>
      </c>
    </row>
    <row r="1081" spans="1:8" s="189" customFormat="1" ht="22.9" customHeight="1" x14ac:dyDescent="0.2">
      <c r="A1081" s="529"/>
      <c r="B1081" s="530"/>
      <c r="C1081" s="364" t="s">
        <v>2888</v>
      </c>
      <c r="D1081" s="364" t="s">
        <v>2889</v>
      </c>
      <c r="E1081" s="364" t="s">
        <v>249</v>
      </c>
      <c r="F1081" s="364" t="s">
        <v>2638</v>
      </c>
      <c r="G1081" s="364" t="s">
        <v>447</v>
      </c>
      <c r="H1081" s="318" t="s">
        <v>1152</v>
      </c>
    </row>
    <row r="1082" spans="1:8" s="189" customFormat="1" ht="22.9" customHeight="1" x14ac:dyDescent="0.2">
      <c r="A1082" s="529"/>
      <c r="B1082" s="530"/>
      <c r="C1082" s="364" t="s">
        <v>2890</v>
      </c>
      <c r="D1082" s="364" t="s">
        <v>2891</v>
      </c>
      <c r="E1082" s="364" t="s">
        <v>249</v>
      </c>
      <c r="F1082" s="364" t="s">
        <v>2638</v>
      </c>
      <c r="G1082" s="364" t="s">
        <v>447</v>
      </c>
      <c r="H1082" s="318" t="s">
        <v>1152</v>
      </c>
    </row>
    <row r="1083" spans="1:8" s="189" customFormat="1" ht="22.9" customHeight="1" x14ac:dyDescent="0.2">
      <c r="A1083" s="529"/>
      <c r="B1083" s="530"/>
      <c r="C1083" s="364" t="s">
        <v>2892</v>
      </c>
      <c r="D1083" s="364" t="s">
        <v>2893</v>
      </c>
      <c r="E1083" s="364" t="s">
        <v>249</v>
      </c>
      <c r="F1083" s="364" t="s">
        <v>2638</v>
      </c>
      <c r="G1083" s="364" t="s">
        <v>447</v>
      </c>
      <c r="H1083" s="318" t="s">
        <v>1152</v>
      </c>
    </row>
    <row r="1084" spans="1:8" s="189" customFormat="1" ht="22.9" customHeight="1" x14ac:dyDescent="0.2">
      <c r="A1084" s="529"/>
      <c r="B1084" s="530"/>
      <c r="C1084" s="364" t="s">
        <v>2894</v>
      </c>
      <c r="D1084" s="364" t="s">
        <v>2895</v>
      </c>
      <c r="E1084" s="364" t="s">
        <v>249</v>
      </c>
      <c r="F1084" s="364" t="s">
        <v>2663</v>
      </c>
      <c r="G1084" s="364" t="s">
        <v>447</v>
      </c>
      <c r="H1084" s="318" t="s">
        <v>1152</v>
      </c>
    </row>
    <row r="1085" spans="1:8" s="189" customFormat="1" ht="22.9" customHeight="1" x14ac:dyDescent="0.2">
      <c r="A1085" s="529"/>
      <c r="B1085" s="530"/>
      <c r="C1085" s="364" t="s">
        <v>2896</v>
      </c>
      <c r="D1085" s="364" t="s">
        <v>2897</v>
      </c>
      <c r="E1085" s="364" t="s">
        <v>249</v>
      </c>
      <c r="F1085" s="364" t="s">
        <v>2663</v>
      </c>
      <c r="G1085" s="364" t="s">
        <v>447</v>
      </c>
      <c r="H1085" s="318" t="s">
        <v>1152</v>
      </c>
    </row>
    <row r="1086" spans="1:8" s="189" customFormat="1" ht="22.9" customHeight="1" x14ac:dyDescent="0.2">
      <c r="A1086" s="529"/>
      <c r="B1086" s="530"/>
      <c r="C1086" s="364" t="s">
        <v>2898</v>
      </c>
      <c r="D1086" s="364" t="s">
        <v>2899</v>
      </c>
      <c r="E1086" s="364" t="s">
        <v>249</v>
      </c>
      <c r="F1086" s="364" t="s">
        <v>2663</v>
      </c>
      <c r="G1086" s="364" t="s">
        <v>447</v>
      </c>
      <c r="H1086" s="318" t="s">
        <v>1152</v>
      </c>
    </row>
    <row r="1087" spans="1:8" s="189" customFormat="1" ht="22.9" customHeight="1" x14ac:dyDescent="0.2">
      <c r="A1087" s="363" t="s">
        <v>1035</v>
      </c>
      <c r="B1087" s="364" t="s">
        <v>1036</v>
      </c>
      <c r="C1087" s="364" t="s">
        <v>2900</v>
      </c>
      <c r="D1087" s="364" t="s">
        <v>1037</v>
      </c>
      <c r="E1087" s="364" t="s">
        <v>251</v>
      </c>
      <c r="F1087" s="364" t="s">
        <v>2189</v>
      </c>
      <c r="G1087" s="364" t="s">
        <v>462</v>
      </c>
      <c r="H1087" s="318"/>
    </row>
    <row r="1088" spans="1:8" s="189" customFormat="1" ht="22.9" customHeight="1" x14ac:dyDescent="0.2">
      <c r="A1088" s="529" t="s">
        <v>721</v>
      </c>
      <c r="B1088" s="530" t="s">
        <v>419</v>
      </c>
      <c r="C1088" s="364" t="s">
        <v>2901</v>
      </c>
      <c r="D1088" s="364" t="s">
        <v>2902</v>
      </c>
      <c r="E1088" s="364" t="s">
        <v>251</v>
      </c>
      <c r="F1088" s="364" t="s">
        <v>2007</v>
      </c>
      <c r="G1088" s="364" t="s">
        <v>447</v>
      </c>
      <c r="H1088" s="318" t="s">
        <v>2856</v>
      </c>
    </row>
    <row r="1089" spans="1:8" s="189" customFormat="1" ht="22.9" customHeight="1" x14ac:dyDescent="0.2">
      <c r="A1089" s="529"/>
      <c r="B1089" s="530"/>
      <c r="C1089" s="364" t="s">
        <v>2903</v>
      </c>
      <c r="D1089" s="364" t="s">
        <v>2904</v>
      </c>
      <c r="E1089" s="364" t="s">
        <v>251</v>
      </c>
      <c r="F1089" s="364" t="s">
        <v>2189</v>
      </c>
      <c r="G1089" s="364" t="s">
        <v>447</v>
      </c>
      <c r="H1089" s="318" t="s">
        <v>2856</v>
      </c>
    </row>
    <row r="1090" spans="1:8" s="189" customFormat="1" ht="22.9" customHeight="1" x14ac:dyDescent="0.2">
      <c r="A1090" s="529"/>
      <c r="B1090" s="530"/>
      <c r="C1090" s="364" t="s">
        <v>2905</v>
      </c>
      <c r="D1090" s="364" t="s">
        <v>2906</v>
      </c>
      <c r="E1090" s="364" t="s">
        <v>251</v>
      </c>
      <c r="F1090" s="364" t="s">
        <v>2189</v>
      </c>
      <c r="G1090" s="364" t="s">
        <v>447</v>
      </c>
      <c r="H1090" s="318" t="s">
        <v>2856</v>
      </c>
    </row>
    <row r="1091" spans="1:8" s="189" customFormat="1" ht="22.9" customHeight="1" x14ac:dyDescent="0.2">
      <c r="A1091" s="529"/>
      <c r="B1091" s="530"/>
      <c r="C1091" s="364" t="s">
        <v>2907</v>
      </c>
      <c r="D1091" s="364" t="s">
        <v>2908</v>
      </c>
      <c r="E1091" s="364" t="s">
        <v>251</v>
      </c>
      <c r="F1091" s="364" t="s">
        <v>2189</v>
      </c>
      <c r="G1091" s="364" t="s">
        <v>447</v>
      </c>
      <c r="H1091" s="318" t="s">
        <v>2856</v>
      </c>
    </row>
    <row r="1092" spans="1:8" s="189" customFormat="1" ht="22.9" customHeight="1" x14ac:dyDescent="0.2">
      <c r="A1092" s="529"/>
      <c r="B1092" s="530"/>
      <c r="C1092" s="364" t="s">
        <v>2909</v>
      </c>
      <c r="D1092" s="364" t="s">
        <v>2910</v>
      </c>
      <c r="E1092" s="364" t="s">
        <v>251</v>
      </c>
      <c r="F1092" s="364" t="s">
        <v>2189</v>
      </c>
      <c r="G1092" s="364" t="s">
        <v>447</v>
      </c>
      <c r="H1092" s="318" t="s">
        <v>2856</v>
      </c>
    </row>
    <row r="1093" spans="1:8" s="189" customFormat="1" ht="22.9" customHeight="1" x14ac:dyDescent="0.2">
      <c r="A1093" s="529"/>
      <c r="B1093" s="530"/>
      <c r="C1093" s="364" t="s">
        <v>2911</v>
      </c>
      <c r="D1093" s="364" t="s">
        <v>2912</v>
      </c>
      <c r="E1093" s="364" t="s">
        <v>251</v>
      </c>
      <c r="F1093" s="364" t="s">
        <v>2189</v>
      </c>
      <c r="G1093" s="364" t="s">
        <v>447</v>
      </c>
      <c r="H1093" s="318" t="s">
        <v>2856</v>
      </c>
    </row>
    <row r="1094" spans="1:8" s="189" customFormat="1" ht="22.9" customHeight="1" x14ac:dyDescent="0.2">
      <c r="A1094" s="529"/>
      <c r="B1094" s="530"/>
      <c r="C1094" s="364" t="s">
        <v>2913</v>
      </c>
      <c r="D1094" s="364" t="s">
        <v>2914</v>
      </c>
      <c r="E1094" s="364" t="s">
        <v>251</v>
      </c>
      <c r="F1094" s="364" t="s">
        <v>2189</v>
      </c>
      <c r="G1094" s="364" t="s">
        <v>447</v>
      </c>
      <c r="H1094" s="318" t="s">
        <v>2856</v>
      </c>
    </row>
    <row r="1095" spans="1:8" s="189" customFormat="1" ht="22.9" customHeight="1" x14ac:dyDescent="0.2">
      <c r="A1095" s="529"/>
      <c r="B1095" s="530"/>
      <c r="C1095" s="364" t="s">
        <v>2915</v>
      </c>
      <c r="D1095" s="364" t="s">
        <v>2916</v>
      </c>
      <c r="E1095" s="364" t="s">
        <v>251</v>
      </c>
      <c r="F1095" s="364" t="s">
        <v>2189</v>
      </c>
      <c r="G1095" s="364" t="s">
        <v>447</v>
      </c>
      <c r="H1095" s="318" t="s">
        <v>2856</v>
      </c>
    </row>
    <row r="1096" spans="1:8" s="189" customFormat="1" ht="22.9" customHeight="1" x14ac:dyDescent="0.2">
      <c r="A1096" s="529"/>
      <c r="B1096" s="530"/>
      <c r="C1096" s="364" t="s">
        <v>2917</v>
      </c>
      <c r="D1096" s="364" t="s">
        <v>2918</v>
      </c>
      <c r="E1096" s="364" t="s">
        <v>251</v>
      </c>
      <c r="F1096" s="364" t="s">
        <v>2189</v>
      </c>
      <c r="G1096" s="364" t="s">
        <v>447</v>
      </c>
      <c r="H1096" s="318" t="s">
        <v>2856</v>
      </c>
    </row>
    <row r="1097" spans="1:8" s="189" customFormat="1" ht="22.9" customHeight="1" x14ac:dyDescent="0.2">
      <c r="A1097" s="529"/>
      <c r="B1097" s="530"/>
      <c r="C1097" s="364" t="s">
        <v>2919</v>
      </c>
      <c r="D1097" s="364" t="s">
        <v>2920</v>
      </c>
      <c r="E1097" s="364" t="s">
        <v>251</v>
      </c>
      <c r="F1097" s="364" t="s">
        <v>2189</v>
      </c>
      <c r="G1097" s="364" t="s">
        <v>447</v>
      </c>
      <c r="H1097" s="318" t="s">
        <v>2856</v>
      </c>
    </row>
    <row r="1098" spans="1:8" s="189" customFormat="1" ht="22.9" customHeight="1" x14ac:dyDescent="0.2">
      <c r="A1098" s="529"/>
      <c r="B1098" s="530"/>
      <c r="C1098" s="364" t="s">
        <v>2921</v>
      </c>
      <c r="D1098" s="364" t="s">
        <v>2922</v>
      </c>
      <c r="E1098" s="364" t="s">
        <v>251</v>
      </c>
      <c r="F1098" s="364" t="s">
        <v>2189</v>
      </c>
      <c r="G1098" s="364" t="s">
        <v>447</v>
      </c>
      <c r="H1098" s="318" t="s">
        <v>2856</v>
      </c>
    </row>
    <row r="1099" spans="1:8" s="189" customFormat="1" ht="22.9" customHeight="1" x14ac:dyDescent="0.2">
      <c r="A1099" s="529"/>
      <c r="B1099" s="530"/>
      <c r="C1099" s="364" t="s">
        <v>2923</v>
      </c>
      <c r="D1099" s="364" t="s">
        <v>2924</v>
      </c>
      <c r="E1099" s="364" t="s">
        <v>251</v>
      </c>
      <c r="F1099" s="364" t="s">
        <v>2189</v>
      </c>
      <c r="G1099" s="364" t="s">
        <v>447</v>
      </c>
      <c r="H1099" s="318" t="s">
        <v>2856</v>
      </c>
    </row>
    <row r="1100" spans="1:8" s="189" customFormat="1" ht="22.9" customHeight="1" x14ac:dyDescent="0.2">
      <c r="A1100" s="529"/>
      <c r="B1100" s="530"/>
      <c r="C1100" s="364" t="s">
        <v>2925</v>
      </c>
      <c r="D1100" s="364" t="s">
        <v>2926</v>
      </c>
      <c r="E1100" s="364" t="s">
        <v>251</v>
      </c>
      <c r="F1100" s="364" t="s">
        <v>2189</v>
      </c>
      <c r="G1100" s="364" t="s">
        <v>447</v>
      </c>
      <c r="H1100" s="318" t="s">
        <v>2856</v>
      </c>
    </row>
    <row r="1101" spans="1:8" s="189" customFormat="1" ht="22.9" customHeight="1" x14ac:dyDescent="0.2">
      <c r="A1101" s="529"/>
      <c r="B1101" s="530"/>
      <c r="C1101" s="364" t="s">
        <v>2927</v>
      </c>
      <c r="D1101" s="364" t="s">
        <v>2928</v>
      </c>
      <c r="E1101" s="364" t="s">
        <v>251</v>
      </c>
      <c r="F1101" s="364" t="s">
        <v>2189</v>
      </c>
      <c r="G1101" s="364" t="s">
        <v>447</v>
      </c>
      <c r="H1101" s="318" t="s">
        <v>2856</v>
      </c>
    </row>
    <row r="1102" spans="1:8" s="189" customFormat="1" ht="22.9" customHeight="1" x14ac:dyDescent="0.2">
      <c r="A1102" s="529"/>
      <c r="B1102" s="530"/>
      <c r="C1102" s="364" t="s">
        <v>2929</v>
      </c>
      <c r="D1102" s="364" t="s">
        <v>2930</v>
      </c>
      <c r="E1102" s="364" t="s">
        <v>251</v>
      </c>
      <c r="F1102" s="364" t="s">
        <v>2189</v>
      </c>
      <c r="G1102" s="364" t="s">
        <v>447</v>
      </c>
      <c r="H1102" s="318" t="s">
        <v>2856</v>
      </c>
    </row>
    <row r="1103" spans="1:8" s="189" customFormat="1" ht="22.9" customHeight="1" x14ac:dyDescent="0.2">
      <c r="A1103" s="529"/>
      <c r="B1103" s="530"/>
      <c r="C1103" s="364" t="s">
        <v>2931</v>
      </c>
      <c r="D1103" s="364" t="s">
        <v>2932</v>
      </c>
      <c r="E1103" s="364" t="s">
        <v>251</v>
      </c>
      <c r="F1103" s="364" t="s">
        <v>2189</v>
      </c>
      <c r="G1103" s="364" t="s">
        <v>447</v>
      </c>
      <c r="H1103" s="318" t="s">
        <v>2856</v>
      </c>
    </row>
    <row r="1104" spans="1:8" s="189" customFormat="1" ht="22.9" customHeight="1" x14ac:dyDescent="0.2">
      <c r="A1104" s="529"/>
      <c r="B1104" s="530"/>
      <c r="C1104" s="364" t="s">
        <v>2933</v>
      </c>
      <c r="D1104" s="364" t="s">
        <v>2934</v>
      </c>
      <c r="E1104" s="364" t="s">
        <v>251</v>
      </c>
      <c r="F1104" s="364" t="s">
        <v>2189</v>
      </c>
      <c r="G1104" s="364" t="s">
        <v>447</v>
      </c>
      <c r="H1104" s="318" t="s">
        <v>2856</v>
      </c>
    </row>
    <row r="1105" spans="1:8" s="189" customFormat="1" ht="22.9" customHeight="1" x14ac:dyDescent="0.2">
      <c r="A1105" s="529"/>
      <c r="B1105" s="530"/>
      <c r="C1105" s="364" t="s">
        <v>2935</v>
      </c>
      <c r="D1105" s="364" t="s">
        <v>2936</v>
      </c>
      <c r="E1105" s="364" t="s">
        <v>251</v>
      </c>
      <c r="F1105" s="364" t="s">
        <v>2189</v>
      </c>
      <c r="G1105" s="364" t="s">
        <v>447</v>
      </c>
      <c r="H1105" s="318" t="s">
        <v>2856</v>
      </c>
    </row>
    <row r="1106" spans="1:8" s="189" customFormat="1" ht="22.9" customHeight="1" x14ac:dyDescent="0.2">
      <c r="A1106" s="529"/>
      <c r="B1106" s="530"/>
      <c r="C1106" s="364" t="s">
        <v>2937</v>
      </c>
      <c r="D1106" s="364" t="s">
        <v>2938</v>
      </c>
      <c r="E1106" s="364" t="s">
        <v>251</v>
      </c>
      <c r="F1106" s="364" t="s">
        <v>2189</v>
      </c>
      <c r="G1106" s="364" t="s">
        <v>447</v>
      </c>
      <c r="H1106" s="318" t="s">
        <v>2856</v>
      </c>
    </row>
    <row r="1107" spans="1:8" s="189" customFormat="1" ht="22.9" customHeight="1" x14ac:dyDescent="0.2">
      <c r="A1107" s="529"/>
      <c r="B1107" s="530"/>
      <c r="C1107" s="364" t="s">
        <v>2939</v>
      </c>
      <c r="D1107" s="364" t="s">
        <v>2940</v>
      </c>
      <c r="E1107" s="364" t="s">
        <v>251</v>
      </c>
      <c r="F1107" s="364" t="s">
        <v>2189</v>
      </c>
      <c r="G1107" s="364" t="s">
        <v>447</v>
      </c>
      <c r="H1107" s="318" t="s">
        <v>2856</v>
      </c>
    </row>
    <row r="1108" spans="1:8" s="189" customFormat="1" ht="22.9" customHeight="1" x14ac:dyDescent="0.2">
      <c r="A1108" s="529"/>
      <c r="B1108" s="530"/>
      <c r="C1108" s="364" t="s">
        <v>2941</v>
      </c>
      <c r="D1108" s="364" t="s">
        <v>2942</v>
      </c>
      <c r="E1108" s="364" t="s">
        <v>251</v>
      </c>
      <c r="F1108" s="364" t="s">
        <v>2189</v>
      </c>
      <c r="G1108" s="364" t="s">
        <v>447</v>
      </c>
      <c r="H1108" s="318" t="s">
        <v>2856</v>
      </c>
    </row>
    <row r="1109" spans="1:8" s="189" customFormat="1" ht="22.9" customHeight="1" x14ac:dyDescent="0.2">
      <c r="A1109" s="529"/>
      <c r="B1109" s="530"/>
      <c r="C1109" s="364" t="s">
        <v>2943</v>
      </c>
      <c r="D1109" s="364" t="s">
        <v>2944</v>
      </c>
      <c r="E1109" s="364" t="s">
        <v>251</v>
      </c>
      <c r="F1109" s="364" t="s">
        <v>2189</v>
      </c>
      <c r="G1109" s="364" t="s">
        <v>447</v>
      </c>
      <c r="H1109" s="318" t="s">
        <v>2856</v>
      </c>
    </row>
    <row r="1110" spans="1:8" s="189" customFormat="1" ht="22.9" customHeight="1" x14ac:dyDescent="0.2">
      <c r="A1110" s="529"/>
      <c r="B1110" s="530"/>
      <c r="C1110" s="364" t="s">
        <v>2945</v>
      </c>
      <c r="D1110" s="364" t="s">
        <v>2946</v>
      </c>
      <c r="E1110" s="364" t="s">
        <v>251</v>
      </c>
      <c r="F1110" s="364" t="s">
        <v>2189</v>
      </c>
      <c r="G1110" s="364" t="s">
        <v>447</v>
      </c>
      <c r="H1110" s="318" t="s">
        <v>2856</v>
      </c>
    </row>
    <row r="1111" spans="1:8" s="189" customFormat="1" ht="22.9" customHeight="1" x14ac:dyDescent="0.2">
      <c r="A1111" s="529"/>
      <c r="B1111" s="530"/>
      <c r="C1111" s="364" t="s">
        <v>2947</v>
      </c>
      <c r="D1111" s="364" t="s">
        <v>2948</v>
      </c>
      <c r="E1111" s="364" t="s">
        <v>251</v>
      </c>
      <c r="F1111" s="364" t="s">
        <v>2189</v>
      </c>
      <c r="G1111" s="364" t="s">
        <v>447</v>
      </c>
      <c r="H1111" s="318" t="s">
        <v>2856</v>
      </c>
    </row>
    <row r="1112" spans="1:8" s="189" customFormat="1" ht="22.9" customHeight="1" x14ac:dyDescent="0.2">
      <c r="A1112" s="529"/>
      <c r="B1112" s="530"/>
      <c r="C1112" s="364" t="s">
        <v>2949</v>
      </c>
      <c r="D1112" s="364" t="s">
        <v>2950</v>
      </c>
      <c r="E1112" s="364" t="s">
        <v>251</v>
      </c>
      <c r="F1112" s="364" t="s">
        <v>2189</v>
      </c>
      <c r="G1112" s="364" t="s">
        <v>447</v>
      </c>
      <c r="H1112" s="318" t="s">
        <v>2856</v>
      </c>
    </row>
    <row r="1113" spans="1:8" s="189" customFormat="1" ht="22.9" customHeight="1" x14ac:dyDescent="0.2">
      <c r="A1113" s="529"/>
      <c r="B1113" s="530"/>
      <c r="C1113" s="364" t="s">
        <v>2951</v>
      </c>
      <c r="D1113" s="364" t="s">
        <v>2952</v>
      </c>
      <c r="E1113" s="364" t="s">
        <v>251</v>
      </c>
      <c r="F1113" s="364" t="s">
        <v>2189</v>
      </c>
      <c r="G1113" s="364" t="s">
        <v>447</v>
      </c>
      <c r="H1113" s="318" t="s">
        <v>2856</v>
      </c>
    </row>
    <row r="1114" spans="1:8" s="189" customFormat="1" ht="22.9" customHeight="1" x14ac:dyDescent="0.2">
      <c r="A1114" s="529"/>
      <c r="B1114" s="530"/>
      <c r="C1114" s="364" t="s">
        <v>2953</v>
      </c>
      <c r="D1114" s="364" t="s">
        <v>2954</v>
      </c>
      <c r="E1114" s="364" t="s">
        <v>251</v>
      </c>
      <c r="F1114" s="364" t="s">
        <v>2189</v>
      </c>
      <c r="G1114" s="364" t="s">
        <v>447</v>
      </c>
      <c r="H1114" s="318" t="s">
        <v>2856</v>
      </c>
    </row>
    <row r="1115" spans="1:8" s="189" customFormat="1" ht="22.9" customHeight="1" x14ac:dyDescent="0.2">
      <c r="A1115" s="529"/>
      <c r="B1115" s="530"/>
      <c r="C1115" s="364" t="s">
        <v>2955</v>
      </c>
      <c r="D1115" s="364" t="s">
        <v>2956</v>
      </c>
      <c r="E1115" s="364" t="s">
        <v>251</v>
      </c>
      <c r="F1115" s="364" t="s">
        <v>2189</v>
      </c>
      <c r="G1115" s="364" t="s">
        <v>447</v>
      </c>
      <c r="H1115" s="318" t="s">
        <v>2856</v>
      </c>
    </row>
    <row r="1116" spans="1:8" s="189" customFormat="1" ht="22.9" customHeight="1" x14ac:dyDescent="0.2">
      <c r="A1116" s="529"/>
      <c r="B1116" s="530"/>
      <c r="C1116" s="364" t="s">
        <v>2957</v>
      </c>
      <c r="D1116" s="364" t="s">
        <v>2958</v>
      </c>
      <c r="E1116" s="364" t="s">
        <v>251</v>
      </c>
      <c r="F1116" s="364" t="s">
        <v>2189</v>
      </c>
      <c r="G1116" s="364" t="s">
        <v>447</v>
      </c>
      <c r="H1116" s="318" t="s">
        <v>2856</v>
      </c>
    </row>
    <row r="1117" spans="1:8" s="189" customFormat="1" ht="22.9" customHeight="1" x14ac:dyDescent="0.2">
      <c r="A1117" s="529"/>
      <c r="B1117" s="530"/>
      <c r="C1117" s="364" t="s">
        <v>2959</v>
      </c>
      <c r="D1117" s="364" t="s">
        <v>2960</v>
      </c>
      <c r="E1117" s="364" t="s">
        <v>251</v>
      </c>
      <c r="F1117" s="364" t="s">
        <v>2189</v>
      </c>
      <c r="G1117" s="364" t="s">
        <v>447</v>
      </c>
      <c r="H1117" s="318" t="s">
        <v>2856</v>
      </c>
    </row>
    <row r="1118" spans="1:8" s="189" customFormat="1" ht="22.9" customHeight="1" x14ac:dyDescent="0.2">
      <c r="A1118" s="529"/>
      <c r="B1118" s="530"/>
      <c r="C1118" s="364" t="s">
        <v>2961</v>
      </c>
      <c r="D1118" s="364" t="s">
        <v>2962</v>
      </c>
      <c r="E1118" s="364" t="s">
        <v>251</v>
      </c>
      <c r="F1118" s="364" t="s">
        <v>2189</v>
      </c>
      <c r="G1118" s="364" t="s">
        <v>447</v>
      </c>
      <c r="H1118" s="318" t="s">
        <v>2856</v>
      </c>
    </row>
    <row r="1119" spans="1:8" s="189" customFormat="1" ht="22.9" customHeight="1" x14ac:dyDescent="0.2">
      <c r="A1119" s="529"/>
      <c r="B1119" s="530"/>
      <c r="C1119" s="364" t="s">
        <v>2963</v>
      </c>
      <c r="D1119" s="364" t="s">
        <v>2964</v>
      </c>
      <c r="E1119" s="364" t="s">
        <v>251</v>
      </c>
      <c r="F1119" s="364" t="s">
        <v>2189</v>
      </c>
      <c r="G1119" s="364" t="s">
        <v>447</v>
      </c>
      <c r="H1119" s="318" t="s">
        <v>2856</v>
      </c>
    </row>
    <row r="1120" spans="1:8" s="189" customFormat="1" ht="22.9" customHeight="1" x14ac:dyDescent="0.2">
      <c r="A1120" s="529"/>
      <c r="B1120" s="530"/>
      <c r="C1120" s="364" t="s">
        <v>2965</v>
      </c>
      <c r="D1120" s="364" t="s">
        <v>2966</v>
      </c>
      <c r="E1120" s="364" t="s">
        <v>251</v>
      </c>
      <c r="F1120" s="364" t="s">
        <v>2189</v>
      </c>
      <c r="G1120" s="364" t="s">
        <v>447</v>
      </c>
      <c r="H1120" s="318" t="s">
        <v>2856</v>
      </c>
    </row>
    <row r="1121" spans="1:8" s="189" customFormat="1" ht="22.9" customHeight="1" x14ac:dyDescent="0.2">
      <c r="A1121" s="529"/>
      <c r="B1121" s="530"/>
      <c r="C1121" s="364" t="s">
        <v>2967</v>
      </c>
      <c r="D1121" s="364" t="s">
        <v>2968</v>
      </c>
      <c r="E1121" s="364" t="s">
        <v>251</v>
      </c>
      <c r="F1121" s="364" t="s">
        <v>2189</v>
      </c>
      <c r="G1121" s="364" t="s">
        <v>447</v>
      </c>
      <c r="H1121" s="318" t="s">
        <v>2856</v>
      </c>
    </row>
    <row r="1122" spans="1:8" s="189" customFormat="1" ht="22.9" customHeight="1" x14ac:dyDescent="0.2">
      <c r="A1122" s="529"/>
      <c r="B1122" s="530"/>
      <c r="C1122" s="364" t="s">
        <v>2969</v>
      </c>
      <c r="D1122" s="364" t="s">
        <v>2970</v>
      </c>
      <c r="E1122" s="364" t="s">
        <v>251</v>
      </c>
      <c r="F1122" s="364" t="s">
        <v>2189</v>
      </c>
      <c r="G1122" s="364" t="s">
        <v>447</v>
      </c>
      <c r="H1122" s="318" t="s">
        <v>2856</v>
      </c>
    </row>
    <row r="1123" spans="1:8" s="189" customFormat="1" ht="22.9" customHeight="1" x14ac:dyDescent="0.2">
      <c r="A1123" s="529"/>
      <c r="B1123" s="530"/>
      <c r="C1123" s="364" t="s">
        <v>2971</v>
      </c>
      <c r="D1123" s="364" t="s">
        <v>2972</v>
      </c>
      <c r="E1123" s="364" t="s">
        <v>251</v>
      </c>
      <c r="F1123" s="364" t="s">
        <v>2189</v>
      </c>
      <c r="G1123" s="364" t="s">
        <v>447</v>
      </c>
      <c r="H1123" s="318" t="s">
        <v>2856</v>
      </c>
    </row>
    <row r="1124" spans="1:8" s="189" customFormat="1" ht="22.9" customHeight="1" x14ac:dyDescent="0.2">
      <c r="A1124" s="529"/>
      <c r="B1124" s="530"/>
      <c r="C1124" s="364" t="s">
        <v>2973</v>
      </c>
      <c r="D1124" s="364" t="s">
        <v>2974</v>
      </c>
      <c r="E1124" s="364" t="s">
        <v>251</v>
      </c>
      <c r="F1124" s="364" t="s">
        <v>2189</v>
      </c>
      <c r="G1124" s="364" t="s">
        <v>447</v>
      </c>
      <c r="H1124" s="318" t="s">
        <v>2856</v>
      </c>
    </row>
    <row r="1125" spans="1:8" s="189" customFormat="1" ht="22.9" customHeight="1" x14ac:dyDescent="0.2">
      <c r="A1125" s="529"/>
      <c r="B1125" s="530"/>
      <c r="C1125" s="364" t="s">
        <v>2975</v>
      </c>
      <c r="D1125" s="364" t="s">
        <v>2976</v>
      </c>
      <c r="E1125" s="364" t="s">
        <v>251</v>
      </c>
      <c r="F1125" s="364" t="s">
        <v>2189</v>
      </c>
      <c r="G1125" s="364" t="s">
        <v>447</v>
      </c>
      <c r="H1125" s="318" t="s">
        <v>2856</v>
      </c>
    </row>
    <row r="1126" spans="1:8" s="189" customFormat="1" ht="22.9" customHeight="1" x14ac:dyDescent="0.2">
      <c r="A1126" s="529"/>
      <c r="B1126" s="530"/>
      <c r="C1126" s="364" t="s">
        <v>2977</v>
      </c>
      <c r="D1126" s="364" t="s">
        <v>2978</v>
      </c>
      <c r="E1126" s="364" t="s">
        <v>251</v>
      </c>
      <c r="F1126" s="364" t="s">
        <v>2189</v>
      </c>
      <c r="G1126" s="364" t="s">
        <v>447</v>
      </c>
      <c r="H1126" s="318" t="s">
        <v>2856</v>
      </c>
    </row>
    <row r="1127" spans="1:8" s="189" customFormat="1" ht="22.9" customHeight="1" x14ac:dyDescent="0.2">
      <c r="A1127" s="529"/>
      <c r="B1127" s="530"/>
      <c r="C1127" s="364" t="s">
        <v>2979</v>
      </c>
      <c r="D1127" s="364" t="s">
        <v>2980</v>
      </c>
      <c r="E1127" s="364" t="s">
        <v>251</v>
      </c>
      <c r="F1127" s="364" t="s">
        <v>2189</v>
      </c>
      <c r="G1127" s="364" t="s">
        <v>447</v>
      </c>
      <c r="H1127" s="318" t="s">
        <v>2856</v>
      </c>
    </row>
    <row r="1128" spans="1:8" s="189" customFormat="1" ht="22.9" customHeight="1" x14ac:dyDescent="0.2">
      <c r="A1128" s="529"/>
      <c r="B1128" s="530"/>
      <c r="C1128" s="364" t="s">
        <v>16467</v>
      </c>
      <c r="D1128" s="364" t="s">
        <v>16468</v>
      </c>
      <c r="E1128" s="364" t="s">
        <v>251</v>
      </c>
      <c r="F1128" s="364" t="s">
        <v>2189</v>
      </c>
      <c r="G1128" s="364" t="s">
        <v>447</v>
      </c>
      <c r="H1128" s="318" t="s">
        <v>2856</v>
      </c>
    </row>
    <row r="1129" spans="1:8" s="189" customFormat="1" ht="22.9" customHeight="1" x14ac:dyDescent="0.2">
      <c r="A1129" s="529"/>
      <c r="B1129" s="530"/>
      <c r="C1129" s="364" t="s">
        <v>16469</v>
      </c>
      <c r="D1129" s="364" t="s">
        <v>16470</v>
      </c>
      <c r="E1129" s="364" t="s">
        <v>251</v>
      </c>
      <c r="F1129" s="364" t="s">
        <v>2189</v>
      </c>
      <c r="G1129" s="364" t="s">
        <v>447</v>
      </c>
      <c r="H1129" s="318" t="s">
        <v>2856</v>
      </c>
    </row>
    <row r="1130" spans="1:8" s="189" customFormat="1" ht="22.9" customHeight="1" x14ac:dyDescent="0.2">
      <c r="A1130" s="529"/>
      <c r="B1130" s="530"/>
      <c r="C1130" s="364" t="s">
        <v>16471</v>
      </c>
      <c r="D1130" s="364" t="s">
        <v>16472</v>
      </c>
      <c r="E1130" s="364" t="s">
        <v>251</v>
      </c>
      <c r="F1130" s="364" t="s">
        <v>2189</v>
      </c>
      <c r="G1130" s="364" t="s">
        <v>447</v>
      </c>
      <c r="H1130" s="318" t="s">
        <v>2856</v>
      </c>
    </row>
    <row r="1131" spans="1:8" s="189" customFormat="1" ht="22.9" customHeight="1" x14ac:dyDescent="0.2">
      <c r="A1131" s="529"/>
      <c r="B1131" s="530"/>
      <c r="C1131" s="364" t="s">
        <v>2981</v>
      </c>
      <c r="D1131" s="364" t="s">
        <v>2982</v>
      </c>
      <c r="E1131" s="364" t="s">
        <v>251</v>
      </c>
      <c r="F1131" s="364" t="s">
        <v>2983</v>
      </c>
      <c r="G1131" s="364" t="s">
        <v>447</v>
      </c>
      <c r="H1131" s="318" t="s">
        <v>2856</v>
      </c>
    </row>
    <row r="1132" spans="1:8" s="189" customFormat="1" ht="22.9" customHeight="1" x14ac:dyDescent="0.2">
      <c r="A1132" s="529"/>
      <c r="B1132" s="530"/>
      <c r="C1132" s="364" t="s">
        <v>2984</v>
      </c>
      <c r="D1132" s="364" t="s">
        <v>2985</v>
      </c>
      <c r="E1132" s="364" t="s">
        <v>251</v>
      </c>
      <c r="F1132" s="364" t="s">
        <v>2983</v>
      </c>
      <c r="G1132" s="364" t="s">
        <v>447</v>
      </c>
      <c r="H1132" s="318" t="s">
        <v>2856</v>
      </c>
    </row>
    <row r="1133" spans="1:8" s="189" customFormat="1" ht="22.9" customHeight="1" x14ac:dyDescent="0.2">
      <c r="A1133" s="529"/>
      <c r="B1133" s="530"/>
      <c r="C1133" s="364" t="s">
        <v>2986</v>
      </c>
      <c r="D1133" s="364" t="s">
        <v>2987</v>
      </c>
      <c r="E1133" s="364" t="s">
        <v>251</v>
      </c>
      <c r="F1133" s="364" t="s">
        <v>2983</v>
      </c>
      <c r="G1133" s="364" t="s">
        <v>447</v>
      </c>
      <c r="H1133" s="318" t="s">
        <v>2856</v>
      </c>
    </row>
    <row r="1134" spans="1:8" s="189" customFormat="1" ht="22.9" customHeight="1" x14ac:dyDescent="0.2">
      <c r="A1134" s="529"/>
      <c r="B1134" s="530"/>
      <c r="C1134" s="364" t="s">
        <v>2988</v>
      </c>
      <c r="D1134" s="364" t="s">
        <v>2989</v>
      </c>
      <c r="E1134" s="364" t="s">
        <v>251</v>
      </c>
      <c r="F1134" s="364" t="s">
        <v>2983</v>
      </c>
      <c r="G1134" s="364" t="s">
        <v>447</v>
      </c>
      <c r="H1134" s="318" t="s">
        <v>2856</v>
      </c>
    </row>
    <row r="1135" spans="1:8" s="189" customFormat="1" ht="22.9" customHeight="1" x14ac:dyDescent="0.2">
      <c r="A1135" s="529"/>
      <c r="B1135" s="530"/>
      <c r="C1135" s="364" t="s">
        <v>2990</v>
      </c>
      <c r="D1135" s="364" t="s">
        <v>2991</v>
      </c>
      <c r="E1135" s="364" t="s">
        <v>251</v>
      </c>
      <c r="F1135" s="364" t="s">
        <v>2983</v>
      </c>
      <c r="G1135" s="364" t="s">
        <v>447</v>
      </c>
      <c r="H1135" s="318" t="s">
        <v>2856</v>
      </c>
    </row>
    <row r="1136" spans="1:8" s="189" customFormat="1" ht="22.9" customHeight="1" x14ac:dyDescent="0.2">
      <c r="A1136" s="529" t="s">
        <v>713</v>
      </c>
      <c r="B1136" s="530" t="s">
        <v>714</v>
      </c>
      <c r="C1136" s="364" t="s">
        <v>2992</v>
      </c>
      <c r="D1136" s="364" t="s">
        <v>2993</v>
      </c>
      <c r="E1136" s="364" t="s">
        <v>251</v>
      </c>
      <c r="F1136" s="364" t="s">
        <v>2189</v>
      </c>
      <c r="G1136" s="364" t="s">
        <v>447</v>
      </c>
      <c r="H1136" s="318"/>
    </row>
    <row r="1137" spans="1:8" s="189" customFormat="1" ht="22.9" customHeight="1" x14ac:dyDescent="0.2">
      <c r="A1137" s="529"/>
      <c r="B1137" s="530"/>
      <c r="C1137" s="364" t="s">
        <v>2994</v>
      </c>
      <c r="D1137" s="364" t="s">
        <v>2993</v>
      </c>
      <c r="E1137" s="364" t="s">
        <v>251</v>
      </c>
      <c r="F1137" s="364" t="s">
        <v>2189</v>
      </c>
      <c r="G1137" s="364" t="s">
        <v>447</v>
      </c>
      <c r="H1137" s="318"/>
    </row>
    <row r="1138" spans="1:8" s="189" customFormat="1" ht="22.9" customHeight="1" x14ac:dyDescent="0.2">
      <c r="A1138" s="529"/>
      <c r="B1138" s="530"/>
      <c r="C1138" s="364" t="s">
        <v>2995</v>
      </c>
      <c r="D1138" s="364" t="s">
        <v>2993</v>
      </c>
      <c r="E1138" s="364" t="s">
        <v>251</v>
      </c>
      <c r="F1138" s="364" t="s">
        <v>2189</v>
      </c>
      <c r="G1138" s="364" t="s">
        <v>447</v>
      </c>
      <c r="H1138" s="318"/>
    </row>
    <row r="1139" spans="1:8" s="189" customFormat="1" ht="22.9" customHeight="1" x14ac:dyDescent="0.2">
      <c r="A1139" s="529"/>
      <c r="B1139" s="530"/>
      <c r="C1139" s="364" t="s">
        <v>2996</v>
      </c>
      <c r="D1139" s="364" t="s">
        <v>2993</v>
      </c>
      <c r="E1139" s="364" t="s">
        <v>251</v>
      </c>
      <c r="F1139" s="364" t="s">
        <v>2189</v>
      </c>
      <c r="G1139" s="364" t="s">
        <v>447</v>
      </c>
      <c r="H1139" s="318"/>
    </row>
    <row r="1140" spans="1:8" s="189" customFormat="1" ht="22.9" customHeight="1" x14ac:dyDescent="0.2">
      <c r="A1140" s="529"/>
      <c r="B1140" s="530"/>
      <c r="C1140" s="364" t="s">
        <v>2997</v>
      </c>
      <c r="D1140" s="364" t="s">
        <v>2993</v>
      </c>
      <c r="E1140" s="364" t="s">
        <v>251</v>
      </c>
      <c r="F1140" s="364" t="s">
        <v>2189</v>
      </c>
      <c r="G1140" s="364" t="s">
        <v>447</v>
      </c>
      <c r="H1140" s="318"/>
    </row>
    <row r="1141" spans="1:8" s="189" customFormat="1" ht="22.9" customHeight="1" x14ac:dyDescent="0.2">
      <c r="A1141" s="529"/>
      <c r="B1141" s="530"/>
      <c r="C1141" s="364" t="s">
        <v>2998</v>
      </c>
      <c r="D1141" s="364" t="s">
        <v>2993</v>
      </c>
      <c r="E1141" s="364" t="s">
        <v>251</v>
      </c>
      <c r="F1141" s="364" t="s">
        <v>2189</v>
      </c>
      <c r="G1141" s="364" t="s">
        <v>447</v>
      </c>
      <c r="H1141" s="318"/>
    </row>
    <row r="1142" spans="1:8" s="189" customFormat="1" ht="22.9" customHeight="1" x14ac:dyDescent="0.2">
      <c r="A1142" s="529"/>
      <c r="B1142" s="530"/>
      <c r="C1142" s="364" t="s">
        <v>2999</v>
      </c>
      <c r="D1142" s="364" t="s">
        <v>2993</v>
      </c>
      <c r="E1142" s="364" t="s">
        <v>251</v>
      </c>
      <c r="F1142" s="364" t="s">
        <v>2189</v>
      </c>
      <c r="G1142" s="364" t="s">
        <v>447</v>
      </c>
      <c r="H1142" s="318"/>
    </row>
    <row r="1143" spans="1:8" s="189" customFormat="1" ht="22.9" customHeight="1" x14ac:dyDescent="0.2">
      <c r="A1143" s="529"/>
      <c r="B1143" s="530"/>
      <c r="C1143" s="364" t="s">
        <v>3000</v>
      </c>
      <c r="D1143" s="364" t="s">
        <v>2993</v>
      </c>
      <c r="E1143" s="364" t="s">
        <v>251</v>
      </c>
      <c r="F1143" s="364" t="s">
        <v>2189</v>
      </c>
      <c r="G1143" s="364" t="s">
        <v>447</v>
      </c>
      <c r="H1143" s="318"/>
    </row>
    <row r="1144" spans="1:8" s="189" customFormat="1" ht="22.9" customHeight="1" x14ac:dyDescent="0.2">
      <c r="A1144" s="529"/>
      <c r="B1144" s="530"/>
      <c r="C1144" s="364" t="s">
        <v>3001</v>
      </c>
      <c r="D1144" s="364" t="s">
        <v>3002</v>
      </c>
      <c r="E1144" s="364" t="s">
        <v>251</v>
      </c>
      <c r="F1144" s="364" t="s">
        <v>2189</v>
      </c>
      <c r="G1144" s="364" t="s">
        <v>447</v>
      </c>
      <c r="H1144" s="318"/>
    </row>
    <row r="1145" spans="1:8" s="189" customFormat="1" ht="22.9" customHeight="1" x14ac:dyDescent="0.2">
      <c r="A1145" s="529"/>
      <c r="B1145" s="530"/>
      <c r="C1145" s="364" t="s">
        <v>3003</v>
      </c>
      <c r="D1145" s="364" t="s">
        <v>2993</v>
      </c>
      <c r="E1145" s="364" t="s">
        <v>251</v>
      </c>
      <c r="F1145" s="364" t="s">
        <v>2189</v>
      </c>
      <c r="G1145" s="364" t="s">
        <v>447</v>
      </c>
      <c r="H1145" s="318"/>
    </row>
    <row r="1146" spans="1:8" s="189" customFormat="1" ht="22.9" customHeight="1" x14ac:dyDescent="0.2">
      <c r="A1146" s="529"/>
      <c r="B1146" s="530"/>
      <c r="C1146" s="364" t="s">
        <v>3004</v>
      </c>
      <c r="D1146" s="364" t="s">
        <v>3005</v>
      </c>
      <c r="E1146" s="364" t="s">
        <v>251</v>
      </c>
      <c r="F1146" s="364" t="s">
        <v>2189</v>
      </c>
      <c r="G1146" s="364" t="s">
        <v>447</v>
      </c>
      <c r="H1146" s="318"/>
    </row>
    <row r="1147" spans="1:8" s="189" customFormat="1" ht="22.9" customHeight="1" x14ac:dyDescent="0.2">
      <c r="A1147" s="529"/>
      <c r="B1147" s="530"/>
      <c r="C1147" s="364" t="s">
        <v>3006</v>
      </c>
      <c r="D1147" s="364" t="s">
        <v>2993</v>
      </c>
      <c r="E1147" s="364" t="s">
        <v>251</v>
      </c>
      <c r="F1147" s="364" t="s">
        <v>2189</v>
      </c>
      <c r="G1147" s="364" t="s">
        <v>447</v>
      </c>
      <c r="H1147" s="318"/>
    </row>
    <row r="1148" spans="1:8" s="189" customFormat="1" ht="22.9" customHeight="1" x14ac:dyDescent="0.2">
      <c r="A1148" s="529"/>
      <c r="B1148" s="530"/>
      <c r="C1148" s="364" t="s">
        <v>3007</v>
      </c>
      <c r="D1148" s="364" t="s">
        <v>2993</v>
      </c>
      <c r="E1148" s="364" t="s">
        <v>251</v>
      </c>
      <c r="F1148" s="364" t="s">
        <v>2189</v>
      </c>
      <c r="G1148" s="364" t="s">
        <v>447</v>
      </c>
      <c r="H1148" s="318"/>
    </row>
    <row r="1149" spans="1:8" s="189" customFormat="1" ht="22.9" customHeight="1" x14ac:dyDescent="0.2">
      <c r="A1149" s="529"/>
      <c r="B1149" s="530"/>
      <c r="C1149" s="364" t="s">
        <v>3008</v>
      </c>
      <c r="D1149" s="364" t="s">
        <v>2993</v>
      </c>
      <c r="E1149" s="364" t="s">
        <v>251</v>
      </c>
      <c r="F1149" s="364" t="s">
        <v>2189</v>
      </c>
      <c r="G1149" s="364" t="s">
        <v>447</v>
      </c>
      <c r="H1149" s="318"/>
    </row>
    <row r="1150" spans="1:8" s="189" customFormat="1" ht="22.9" customHeight="1" x14ac:dyDescent="0.2">
      <c r="A1150" s="529" t="s">
        <v>1038</v>
      </c>
      <c r="B1150" s="530" t="s">
        <v>1039</v>
      </c>
      <c r="C1150" s="364" t="s">
        <v>3009</v>
      </c>
      <c r="D1150" s="364" t="s">
        <v>1040</v>
      </c>
      <c r="E1150" s="364" t="s">
        <v>251</v>
      </c>
      <c r="F1150" s="364" t="s">
        <v>2189</v>
      </c>
      <c r="G1150" s="364" t="s">
        <v>447</v>
      </c>
      <c r="H1150" s="318"/>
    </row>
    <row r="1151" spans="1:8" s="189" customFormat="1" ht="22.9" customHeight="1" x14ac:dyDescent="0.2">
      <c r="A1151" s="529"/>
      <c r="B1151" s="530"/>
      <c r="C1151" s="364" t="s">
        <v>3010</v>
      </c>
      <c r="D1151" s="364" t="s">
        <v>1040</v>
      </c>
      <c r="E1151" s="364" t="s">
        <v>251</v>
      </c>
      <c r="F1151" s="364" t="s">
        <v>2189</v>
      </c>
      <c r="G1151" s="364" t="s">
        <v>447</v>
      </c>
      <c r="H1151" s="318"/>
    </row>
    <row r="1152" spans="1:8" s="189" customFormat="1" ht="22.9" customHeight="1" x14ac:dyDescent="0.2">
      <c r="A1152" s="529" t="s">
        <v>656</v>
      </c>
      <c r="B1152" s="530" t="s">
        <v>16277</v>
      </c>
      <c r="C1152" s="364" t="s">
        <v>3011</v>
      </c>
      <c r="D1152" s="364" t="s">
        <v>16473</v>
      </c>
      <c r="E1152" s="364" t="s">
        <v>251</v>
      </c>
      <c r="F1152" s="364" t="s">
        <v>19931</v>
      </c>
      <c r="G1152" s="364" t="s">
        <v>447</v>
      </c>
      <c r="H1152" s="318" t="s">
        <v>1152</v>
      </c>
    </row>
    <row r="1153" spans="1:8" s="189" customFormat="1" ht="22.9" customHeight="1" x14ac:dyDescent="0.2">
      <c r="A1153" s="529"/>
      <c r="B1153" s="530"/>
      <c r="C1153" s="364" t="s">
        <v>3012</v>
      </c>
      <c r="D1153" s="364" t="s">
        <v>16474</v>
      </c>
      <c r="E1153" s="364" t="s">
        <v>251</v>
      </c>
      <c r="F1153" s="364" t="s">
        <v>19931</v>
      </c>
      <c r="G1153" s="364" t="s">
        <v>447</v>
      </c>
      <c r="H1153" s="318" t="s">
        <v>1152</v>
      </c>
    </row>
    <row r="1154" spans="1:8" s="189" customFormat="1" ht="22.9" customHeight="1" x14ac:dyDescent="0.2">
      <c r="A1154" s="529"/>
      <c r="B1154" s="530"/>
      <c r="C1154" s="364" t="s">
        <v>3013</v>
      </c>
      <c r="D1154" s="364" t="s">
        <v>16475</v>
      </c>
      <c r="E1154" s="364" t="s">
        <v>251</v>
      </c>
      <c r="F1154" s="364" t="s">
        <v>19931</v>
      </c>
      <c r="G1154" s="364" t="s">
        <v>447</v>
      </c>
      <c r="H1154" s="318" t="s">
        <v>1152</v>
      </c>
    </row>
    <row r="1155" spans="1:8" s="189" customFormat="1" ht="22.9" customHeight="1" x14ac:dyDescent="0.2">
      <c r="A1155" s="529"/>
      <c r="B1155" s="530"/>
      <c r="C1155" s="364" t="s">
        <v>3014</v>
      </c>
      <c r="D1155" s="364" t="s">
        <v>16476</v>
      </c>
      <c r="E1155" s="364" t="s">
        <v>251</v>
      </c>
      <c r="F1155" s="364" t="s">
        <v>19931</v>
      </c>
      <c r="G1155" s="364" t="s">
        <v>447</v>
      </c>
      <c r="H1155" s="318" t="s">
        <v>1152</v>
      </c>
    </row>
    <row r="1156" spans="1:8" s="189" customFormat="1" ht="22.9" customHeight="1" x14ac:dyDescent="0.2">
      <c r="A1156" s="529"/>
      <c r="B1156" s="530"/>
      <c r="C1156" s="364" t="s">
        <v>3015</v>
      </c>
      <c r="D1156" s="364" t="s">
        <v>16475</v>
      </c>
      <c r="E1156" s="364" t="s">
        <v>251</v>
      </c>
      <c r="F1156" s="364" t="s">
        <v>2163</v>
      </c>
      <c r="G1156" s="364" t="s">
        <v>447</v>
      </c>
      <c r="H1156" s="318" t="s">
        <v>1152</v>
      </c>
    </row>
    <row r="1157" spans="1:8" s="189" customFormat="1" ht="22.9" customHeight="1" x14ac:dyDescent="0.2">
      <c r="A1157" s="529"/>
      <c r="B1157" s="530"/>
      <c r="C1157" s="364" t="s">
        <v>3016</v>
      </c>
      <c r="D1157" s="364" t="s">
        <v>16475</v>
      </c>
      <c r="E1157" s="364" t="s">
        <v>251</v>
      </c>
      <c r="F1157" s="364" t="s">
        <v>2163</v>
      </c>
      <c r="G1157" s="364" t="s">
        <v>447</v>
      </c>
      <c r="H1157" s="318" t="s">
        <v>1152</v>
      </c>
    </row>
    <row r="1158" spans="1:8" s="189" customFormat="1" ht="22.9" customHeight="1" x14ac:dyDescent="0.2">
      <c r="A1158" s="529"/>
      <c r="B1158" s="530"/>
      <c r="C1158" s="364" t="s">
        <v>3021</v>
      </c>
      <c r="D1158" s="364" t="s">
        <v>16475</v>
      </c>
      <c r="E1158" s="364" t="s">
        <v>251</v>
      </c>
      <c r="F1158" s="364" t="s">
        <v>2189</v>
      </c>
      <c r="G1158" s="364" t="s">
        <v>447</v>
      </c>
      <c r="H1158" s="318" t="s">
        <v>1152</v>
      </c>
    </row>
    <row r="1159" spans="1:8" s="189" customFormat="1" ht="22.9" customHeight="1" x14ac:dyDescent="0.2">
      <c r="A1159" s="529"/>
      <c r="B1159" s="530"/>
      <c r="C1159" s="364" t="s">
        <v>3022</v>
      </c>
      <c r="D1159" s="364" t="s">
        <v>16475</v>
      </c>
      <c r="E1159" s="364" t="s">
        <v>251</v>
      </c>
      <c r="F1159" s="364" t="s">
        <v>2189</v>
      </c>
      <c r="G1159" s="364" t="s">
        <v>447</v>
      </c>
      <c r="H1159" s="318" t="s">
        <v>1152</v>
      </c>
    </row>
    <row r="1160" spans="1:8" s="189" customFormat="1" ht="22.9" customHeight="1" x14ac:dyDescent="0.2">
      <c r="A1160" s="529"/>
      <c r="B1160" s="530"/>
      <c r="C1160" s="364" t="s">
        <v>3023</v>
      </c>
      <c r="D1160" s="364" t="s">
        <v>16475</v>
      </c>
      <c r="E1160" s="364" t="s">
        <v>251</v>
      </c>
      <c r="F1160" s="364" t="s">
        <v>2189</v>
      </c>
      <c r="G1160" s="364" t="s">
        <v>447</v>
      </c>
      <c r="H1160" s="318" t="s">
        <v>1152</v>
      </c>
    </row>
    <row r="1161" spans="1:8" s="189" customFormat="1" ht="22.9" customHeight="1" x14ac:dyDescent="0.2">
      <c r="A1161" s="529"/>
      <c r="B1161" s="530"/>
      <c r="C1161" s="364" t="s">
        <v>3024</v>
      </c>
      <c r="D1161" s="364" t="s">
        <v>16475</v>
      </c>
      <c r="E1161" s="364" t="s">
        <v>251</v>
      </c>
      <c r="F1161" s="364" t="s">
        <v>2189</v>
      </c>
      <c r="G1161" s="364" t="s">
        <v>447</v>
      </c>
      <c r="H1161" s="318" t="s">
        <v>1152</v>
      </c>
    </row>
    <row r="1162" spans="1:8" s="189" customFormat="1" ht="22.9" customHeight="1" x14ac:dyDescent="0.2">
      <c r="A1162" s="529"/>
      <c r="B1162" s="530"/>
      <c r="C1162" s="364" t="s">
        <v>3025</v>
      </c>
      <c r="D1162" s="364" t="s">
        <v>16475</v>
      </c>
      <c r="E1162" s="364" t="s">
        <v>251</v>
      </c>
      <c r="F1162" s="364" t="s">
        <v>2189</v>
      </c>
      <c r="G1162" s="364" t="s">
        <v>447</v>
      </c>
      <c r="H1162" s="318" t="s">
        <v>1152</v>
      </c>
    </row>
    <row r="1163" spans="1:8" s="189" customFormat="1" ht="22.9" customHeight="1" x14ac:dyDescent="0.2">
      <c r="A1163" s="529"/>
      <c r="B1163" s="530"/>
      <c r="C1163" s="364" t="s">
        <v>3026</v>
      </c>
      <c r="D1163" s="364" t="s">
        <v>16475</v>
      </c>
      <c r="E1163" s="364" t="s">
        <v>251</v>
      </c>
      <c r="F1163" s="364" t="s">
        <v>2189</v>
      </c>
      <c r="G1163" s="364" t="s">
        <v>447</v>
      </c>
      <c r="H1163" s="318" t="s">
        <v>1152</v>
      </c>
    </row>
    <row r="1164" spans="1:8" s="189" customFormat="1" ht="22.9" customHeight="1" x14ac:dyDescent="0.2">
      <c r="A1164" s="529"/>
      <c r="B1164" s="530"/>
      <c r="C1164" s="364" t="s">
        <v>3017</v>
      </c>
      <c r="D1164" s="364" t="s">
        <v>16475</v>
      </c>
      <c r="E1164" s="364" t="s">
        <v>251</v>
      </c>
      <c r="F1164" s="364" t="s">
        <v>2189</v>
      </c>
      <c r="G1164" s="364" t="s">
        <v>447</v>
      </c>
      <c r="H1164" s="318" t="s">
        <v>1152</v>
      </c>
    </row>
    <row r="1165" spans="1:8" s="189" customFormat="1" ht="22.9" customHeight="1" x14ac:dyDescent="0.2">
      <c r="A1165" s="529"/>
      <c r="B1165" s="530"/>
      <c r="C1165" s="364" t="s">
        <v>3018</v>
      </c>
      <c r="D1165" s="364" t="s">
        <v>16475</v>
      </c>
      <c r="E1165" s="364" t="s">
        <v>251</v>
      </c>
      <c r="F1165" s="364" t="s">
        <v>2189</v>
      </c>
      <c r="G1165" s="364" t="s">
        <v>447</v>
      </c>
      <c r="H1165" s="318" t="s">
        <v>1152</v>
      </c>
    </row>
    <row r="1166" spans="1:8" s="189" customFormat="1" ht="22.9" customHeight="1" x14ac:dyDescent="0.2">
      <c r="A1166" s="529"/>
      <c r="B1166" s="530"/>
      <c r="C1166" s="364" t="s">
        <v>3019</v>
      </c>
      <c r="D1166" s="364" t="s">
        <v>16475</v>
      </c>
      <c r="E1166" s="364" t="s">
        <v>251</v>
      </c>
      <c r="F1166" s="364" t="s">
        <v>2189</v>
      </c>
      <c r="G1166" s="364" t="s">
        <v>447</v>
      </c>
      <c r="H1166" s="318" t="s">
        <v>1152</v>
      </c>
    </row>
    <row r="1167" spans="1:8" s="189" customFormat="1" ht="22.9" customHeight="1" x14ac:dyDescent="0.2">
      <c r="A1167" s="529"/>
      <c r="B1167" s="530"/>
      <c r="C1167" s="364" t="s">
        <v>3027</v>
      </c>
      <c r="D1167" s="364" t="s">
        <v>16475</v>
      </c>
      <c r="E1167" s="364" t="s">
        <v>251</v>
      </c>
      <c r="F1167" s="364" t="s">
        <v>2189</v>
      </c>
      <c r="G1167" s="364" t="s">
        <v>447</v>
      </c>
      <c r="H1167" s="318" t="s">
        <v>1152</v>
      </c>
    </row>
    <row r="1168" spans="1:8" s="189" customFormat="1" ht="22.9" customHeight="1" x14ac:dyDescent="0.2">
      <c r="A1168" s="529"/>
      <c r="B1168" s="530"/>
      <c r="C1168" s="364" t="s">
        <v>3028</v>
      </c>
      <c r="D1168" s="364" t="s">
        <v>16475</v>
      </c>
      <c r="E1168" s="364" t="s">
        <v>251</v>
      </c>
      <c r="F1168" s="364" t="s">
        <v>2189</v>
      </c>
      <c r="G1168" s="364" t="s">
        <v>447</v>
      </c>
      <c r="H1168" s="318" t="s">
        <v>1152</v>
      </c>
    </row>
    <row r="1169" spans="1:8" s="189" customFormat="1" ht="22.9" customHeight="1" x14ac:dyDescent="0.2">
      <c r="A1169" s="529"/>
      <c r="B1169" s="530"/>
      <c r="C1169" s="364" t="s">
        <v>3029</v>
      </c>
      <c r="D1169" s="364" t="s">
        <v>16475</v>
      </c>
      <c r="E1169" s="364" t="s">
        <v>251</v>
      </c>
      <c r="F1169" s="364" t="s">
        <v>2189</v>
      </c>
      <c r="G1169" s="364" t="s">
        <v>447</v>
      </c>
      <c r="H1169" s="318" t="s">
        <v>1152</v>
      </c>
    </row>
    <row r="1170" spans="1:8" s="189" customFormat="1" ht="22.9" customHeight="1" x14ac:dyDescent="0.2">
      <c r="A1170" s="529"/>
      <c r="B1170" s="530"/>
      <c r="C1170" s="364" t="s">
        <v>3030</v>
      </c>
      <c r="D1170" s="364" t="s">
        <v>16477</v>
      </c>
      <c r="E1170" s="364" t="s">
        <v>251</v>
      </c>
      <c r="F1170" s="364" t="s">
        <v>2189</v>
      </c>
      <c r="G1170" s="364" t="s">
        <v>447</v>
      </c>
      <c r="H1170" s="318" t="s">
        <v>1152</v>
      </c>
    </row>
    <row r="1171" spans="1:8" s="189" customFormat="1" ht="22.9" customHeight="1" x14ac:dyDescent="0.2">
      <c r="A1171" s="529"/>
      <c r="B1171" s="530"/>
      <c r="C1171" s="364" t="s">
        <v>3031</v>
      </c>
      <c r="D1171" s="364" t="s">
        <v>16478</v>
      </c>
      <c r="E1171" s="364" t="s">
        <v>251</v>
      </c>
      <c r="F1171" s="364" t="s">
        <v>2189</v>
      </c>
      <c r="G1171" s="364" t="s">
        <v>447</v>
      </c>
      <c r="H1171" s="318" t="s">
        <v>1152</v>
      </c>
    </row>
    <row r="1172" spans="1:8" s="189" customFormat="1" ht="22.9" customHeight="1" x14ac:dyDescent="0.2">
      <c r="A1172" s="529"/>
      <c r="B1172" s="530"/>
      <c r="C1172" s="364" t="s">
        <v>3032</v>
      </c>
      <c r="D1172" s="364" t="s">
        <v>16479</v>
      </c>
      <c r="E1172" s="364" t="s">
        <v>251</v>
      </c>
      <c r="F1172" s="364" t="s">
        <v>2189</v>
      </c>
      <c r="G1172" s="364" t="s">
        <v>447</v>
      </c>
      <c r="H1172" s="318" t="s">
        <v>1152</v>
      </c>
    </row>
    <row r="1173" spans="1:8" s="189" customFormat="1" ht="22.9" customHeight="1" x14ac:dyDescent="0.2">
      <c r="A1173" s="529"/>
      <c r="B1173" s="530"/>
      <c r="C1173" s="364" t="s">
        <v>3033</v>
      </c>
      <c r="D1173" s="364" t="s">
        <v>16475</v>
      </c>
      <c r="E1173" s="364" t="s">
        <v>251</v>
      </c>
      <c r="F1173" s="364" t="s">
        <v>2189</v>
      </c>
      <c r="G1173" s="364" t="s">
        <v>447</v>
      </c>
      <c r="H1173" s="318" t="s">
        <v>1152</v>
      </c>
    </row>
    <row r="1174" spans="1:8" s="189" customFormat="1" ht="22.9" customHeight="1" x14ac:dyDescent="0.2">
      <c r="A1174" s="529"/>
      <c r="B1174" s="530"/>
      <c r="C1174" s="364" t="s">
        <v>3034</v>
      </c>
      <c r="D1174" s="364" t="s">
        <v>16480</v>
      </c>
      <c r="E1174" s="364" t="s">
        <v>251</v>
      </c>
      <c r="F1174" s="364" t="s">
        <v>2189</v>
      </c>
      <c r="G1174" s="364" t="s">
        <v>447</v>
      </c>
      <c r="H1174" s="318" t="s">
        <v>1152</v>
      </c>
    </row>
    <row r="1175" spans="1:8" s="189" customFormat="1" ht="22.9" customHeight="1" x14ac:dyDescent="0.2">
      <c r="A1175" s="529"/>
      <c r="B1175" s="530"/>
      <c r="C1175" s="364" t="s">
        <v>3035</v>
      </c>
      <c r="D1175" s="364" t="s">
        <v>16475</v>
      </c>
      <c r="E1175" s="364" t="s">
        <v>251</v>
      </c>
      <c r="F1175" s="364" t="s">
        <v>2189</v>
      </c>
      <c r="G1175" s="364" t="s">
        <v>447</v>
      </c>
      <c r="H1175" s="318" t="s">
        <v>1152</v>
      </c>
    </row>
    <row r="1176" spans="1:8" s="189" customFormat="1" ht="22.9" customHeight="1" x14ac:dyDescent="0.2">
      <c r="A1176" s="529"/>
      <c r="B1176" s="530"/>
      <c r="C1176" s="364" t="s">
        <v>3036</v>
      </c>
      <c r="D1176" s="364" t="s">
        <v>16481</v>
      </c>
      <c r="E1176" s="364" t="s">
        <v>251</v>
      </c>
      <c r="F1176" s="364" t="s">
        <v>2189</v>
      </c>
      <c r="G1176" s="364" t="s">
        <v>447</v>
      </c>
      <c r="H1176" s="318" t="s">
        <v>1152</v>
      </c>
    </row>
    <row r="1177" spans="1:8" s="189" customFormat="1" ht="22.9" customHeight="1" x14ac:dyDescent="0.2">
      <c r="A1177" s="529"/>
      <c r="B1177" s="530"/>
      <c r="C1177" s="364" t="s">
        <v>3037</v>
      </c>
      <c r="D1177" s="364" t="s">
        <v>16475</v>
      </c>
      <c r="E1177" s="364" t="s">
        <v>251</v>
      </c>
      <c r="F1177" s="364" t="s">
        <v>2189</v>
      </c>
      <c r="G1177" s="364" t="s">
        <v>447</v>
      </c>
      <c r="H1177" s="318" t="s">
        <v>1152</v>
      </c>
    </row>
    <row r="1178" spans="1:8" s="189" customFormat="1" ht="22.9" customHeight="1" x14ac:dyDescent="0.2">
      <c r="A1178" s="529"/>
      <c r="B1178" s="530"/>
      <c r="C1178" s="364" t="s">
        <v>3038</v>
      </c>
      <c r="D1178" s="364" t="s">
        <v>16482</v>
      </c>
      <c r="E1178" s="364" t="s">
        <v>251</v>
      </c>
      <c r="F1178" s="364" t="s">
        <v>2189</v>
      </c>
      <c r="G1178" s="364" t="s">
        <v>447</v>
      </c>
      <c r="H1178" s="318" t="s">
        <v>1152</v>
      </c>
    </row>
    <row r="1179" spans="1:8" s="189" customFormat="1" ht="22.9" customHeight="1" x14ac:dyDescent="0.2">
      <c r="A1179" s="529"/>
      <c r="B1179" s="530"/>
      <c r="C1179" s="364" t="s">
        <v>3039</v>
      </c>
      <c r="D1179" s="364" t="s">
        <v>16475</v>
      </c>
      <c r="E1179" s="364" t="s">
        <v>251</v>
      </c>
      <c r="F1179" s="364" t="s">
        <v>2189</v>
      </c>
      <c r="G1179" s="364" t="s">
        <v>447</v>
      </c>
      <c r="H1179" s="318" t="s">
        <v>1152</v>
      </c>
    </row>
    <row r="1180" spans="1:8" s="189" customFormat="1" ht="22.9" customHeight="1" x14ac:dyDescent="0.2">
      <c r="A1180" s="529"/>
      <c r="B1180" s="530"/>
      <c r="C1180" s="364" t="s">
        <v>3040</v>
      </c>
      <c r="D1180" s="364" t="s">
        <v>16475</v>
      </c>
      <c r="E1180" s="364" t="s">
        <v>251</v>
      </c>
      <c r="F1180" s="364" t="s">
        <v>2189</v>
      </c>
      <c r="G1180" s="364" t="s">
        <v>447</v>
      </c>
      <c r="H1180" s="318" t="s">
        <v>1152</v>
      </c>
    </row>
    <row r="1181" spans="1:8" s="189" customFormat="1" ht="22.9" customHeight="1" x14ac:dyDescent="0.2">
      <c r="A1181" s="529"/>
      <c r="B1181" s="530"/>
      <c r="C1181" s="364" t="s">
        <v>3041</v>
      </c>
      <c r="D1181" s="364" t="s">
        <v>16483</v>
      </c>
      <c r="E1181" s="364" t="s">
        <v>251</v>
      </c>
      <c r="F1181" s="364" t="s">
        <v>2189</v>
      </c>
      <c r="G1181" s="364" t="s">
        <v>447</v>
      </c>
      <c r="H1181" s="318" t="s">
        <v>1152</v>
      </c>
    </row>
    <row r="1182" spans="1:8" s="189" customFormat="1" ht="22.9" customHeight="1" x14ac:dyDescent="0.2">
      <c r="A1182" s="529"/>
      <c r="B1182" s="530"/>
      <c r="C1182" s="364" t="s">
        <v>3042</v>
      </c>
      <c r="D1182" s="364" t="s">
        <v>16484</v>
      </c>
      <c r="E1182" s="364" t="s">
        <v>251</v>
      </c>
      <c r="F1182" s="364" t="s">
        <v>2189</v>
      </c>
      <c r="G1182" s="364" t="s">
        <v>447</v>
      </c>
      <c r="H1182" s="318" t="s">
        <v>1152</v>
      </c>
    </row>
    <row r="1183" spans="1:8" s="189" customFormat="1" ht="22.9" customHeight="1" x14ac:dyDescent="0.2">
      <c r="A1183" s="529"/>
      <c r="B1183" s="530"/>
      <c r="C1183" s="364" t="s">
        <v>3020</v>
      </c>
      <c r="D1183" s="364" t="s">
        <v>16475</v>
      </c>
      <c r="E1183" s="364" t="s">
        <v>251</v>
      </c>
      <c r="F1183" s="364" t="s">
        <v>2189</v>
      </c>
      <c r="G1183" s="364" t="s">
        <v>447</v>
      </c>
      <c r="H1183" s="318" t="s">
        <v>1152</v>
      </c>
    </row>
    <row r="1184" spans="1:8" s="189" customFormat="1" ht="22.9" customHeight="1" x14ac:dyDescent="0.2">
      <c r="A1184" s="529"/>
      <c r="B1184" s="530"/>
      <c r="C1184" s="364" t="s">
        <v>3043</v>
      </c>
      <c r="D1184" s="364" t="s">
        <v>16485</v>
      </c>
      <c r="E1184" s="364" t="s">
        <v>251</v>
      </c>
      <c r="F1184" s="364" t="s">
        <v>2189</v>
      </c>
      <c r="G1184" s="364" t="s">
        <v>447</v>
      </c>
      <c r="H1184" s="318" t="s">
        <v>1152</v>
      </c>
    </row>
    <row r="1185" spans="1:8" s="189" customFormat="1" ht="22.9" customHeight="1" x14ac:dyDescent="0.2">
      <c r="A1185" s="529"/>
      <c r="B1185" s="530"/>
      <c r="C1185" s="364" t="s">
        <v>3044</v>
      </c>
      <c r="D1185" s="364" t="s">
        <v>16486</v>
      </c>
      <c r="E1185" s="364" t="s">
        <v>251</v>
      </c>
      <c r="F1185" s="364" t="s">
        <v>2189</v>
      </c>
      <c r="G1185" s="364" t="s">
        <v>447</v>
      </c>
      <c r="H1185" s="318" t="s">
        <v>1152</v>
      </c>
    </row>
    <row r="1186" spans="1:8" s="189" customFormat="1" ht="22.9" customHeight="1" x14ac:dyDescent="0.2">
      <c r="A1186" s="529"/>
      <c r="B1186" s="530"/>
      <c r="C1186" s="364" t="s">
        <v>3045</v>
      </c>
      <c r="D1186" s="364" t="s">
        <v>16475</v>
      </c>
      <c r="E1186" s="364" t="s">
        <v>251</v>
      </c>
      <c r="F1186" s="364" t="s">
        <v>2189</v>
      </c>
      <c r="G1186" s="364" t="s">
        <v>447</v>
      </c>
      <c r="H1186" s="318" t="s">
        <v>1152</v>
      </c>
    </row>
    <row r="1187" spans="1:8" s="189" customFormat="1" ht="22.9" customHeight="1" x14ac:dyDescent="0.2">
      <c r="A1187" s="529"/>
      <c r="B1187" s="530"/>
      <c r="C1187" s="364" t="s">
        <v>3046</v>
      </c>
      <c r="D1187" s="364" t="s">
        <v>16487</v>
      </c>
      <c r="E1187" s="364" t="s">
        <v>251</v>
      </c>
      <c r="F1187" s="364" t="s">
        <v>2189</v>
      </c>
      <c r="G1187" s="364" t="s">
        <v>447</v>
      </c>
      <c r="H1187" s="318" t="s">
        <v>1152</v>
      </c>
    </row>
    <row r="1188" spans="1:8" s="189" customFormat="1" ht="22.9" customHeight="1" x14ac:dyDescent="0.2">
      <c r="A1188" s="529" t="s">
        <v>608</v>
      </c>
      <c r="B1188" s="530" t="s">
        <v>433</v>
      </c>
      <c r="C1188" s="364" t="s">
        <v>3047</v>
      </c>
      <c r="D1188" s="364" t="s">
        <v>3048</v>
      </c>
      <c r="E1188" s="364" t="s">
        <v>251</v>
      </c>
      <c r="F1188" s="364" t="s">
        <v>2163</v>
      </c>
      <c r="G1188" s="364" t="s">
        <v>447</v>
      </c>
      <c r="H1188" s="318" t="s">
        <v>1170</v>
      </c>
    </row>
    <row r="1189" spans="1:8" s="189" customFormat="1" ht="22.9" customHeight="1" x14ac:dyDescent="0.2">
      <c r="A1189" s="529"/>
      <c r="B1189" s="530"/>
      <c r="C1189" s="364" t="s">
        <v>3049</v>
      </c>
      <c r="D1189" s="364" t="s">
        <v>8049</v>
      </c>
      <c r="E1189" s="364" t="s">
        <v>251</v>
      </c>
      <c r="F1189" s="364" t="s">
        <v>2189</v>
      </c>
      <c r="G1189" s="364" t="s">
        <v>447</v>
      </c>
      <c r="H1189" s="318" t="s">
        <v>1170</v>
      </c>
    </row>
    <row r="1190" spans="1:8" s="189" customFormat="1" ht="22.9" customHeight="1" x14ac:dyDescent="0.2">
      <c r="A1190" s="529"/>
      <c r="B1190" s="530"/>
      <c r="C1190" s="364" t="s">
        <v>3050</v>
      </c>
      <c r="D1190" s="364" t="s">
        <v>3048</v>
      </c>
      <c r="E1190" s="364" t="s">
        <v>251</v>
      </c>
      <c r="F1190" s="364" t="s">
        <v>2189</v>
      </c>
      <c r="G1190" s="364" t="s">
        <v>447</v>
      </c>
      <c r="H1190" s="318" t="s">
        <v>1170</v>
      </c>
    </row>
    <row r="1191" spans="1:8" s="189" customFormat="1" ht="22.9" customHeight="1" x14ac:dyDescent="0.2">
      <c r="A1191" s="529"/>
      <c r="B1191" s="530"/>
      <c r="C1191" s="364" t="s">
        <v>3051</v>
      </c>
      <c r="D1191" s="364" t="s">
        <v>3052</v>
      </c>
      <c r="E1191" s="364" t="s">
        <v>251</v>
      </c>
      <c r="F1191" s="364" t="s">
        <v>2189</v>
      </c>
      <c r="G1191" s="364" t="s">
        <v>447</v>
      </c>
      <c r="H1191" s="318" t="s">
        <v>1170</v>
      </c>
    </row>
    <row r="1192" spans="1:8" s="189" customFormat="1" ht="22.9" customHeight="1" x14ac:dyDescent="0.2">
      <c r="A1192" s="529"/>
      <c r="B1192" s="530"/>
      <c r="C1192" s="364" t="s">
        <v>3053</v>
      </c>
      <c r="D1192" s="364" t="s">
        <v>3048</v>
      </c>
      <c r="E1192" s="364" t="s">
        <v>251</v>
      </c>
      <c r="F1192" s="364" t="s">
        <v>2189</v>
      </c>
      <c r="G1192" s="364" t="s">
        <v>447</v>
      </c>
      <c r="H1192" s="318" t="s">
        <v>1170</v>
      </c>
    </row>
    <row r="1193" spans="1:8" s="189" customFormat="1" ht="22.9" customHeight="1" x14ac:dyDescent="0.2">
      <c r="A1193" s="529"/>
      <c r="B1193" s="530"/>
      <c r="C1193" s="364" t="s">
        <v>3054</v>
      </c>
      <c r="D1193" s="364" t="s">
        <v>3048</v>
      </c>
      <c r="E1193" s="364" t="s">
        <v>251</v>
      </c>
      <c r="F1193" s="364" t="s">
        <v>2189</v>
      </c>
      <c r="G1193" s="364" t="s">
        <v>447</v>
      </c>
      <c r="H1193" s="318" t="s">
        <v>1170</v>
      </c>
    </row>
    <row r="1194" spans="1:8" s="189" customFormat="1" ht="22.9" customHeight="1" x14ac:dyDescent="0.2">
      <c r="A1194" s="529" t="s">
        <v>619</v>
      </c>
      <c r="B1194" s="530" t="s">
        <v>620</v>
      </c>
      <c r="C1194" s="364" t="s">
        <v>3055</v>
      </c>
      <c r="D1194" s="364" t="s">
        <v>3056</v>
      </c>
      <c r="E1194" s="364" t="s">
        <v>251</v>
      </c>
      <c r="F1194" s="364" t="s">
        <v>2189</v>
      </c>
      <c r="G1194" s="364" t="s">
        <v>447</v>
      </c>
      <c r="H1194" s="318" t="s">
        <v>2856</v>
      </c>
    </row>
    <row r="1195" spans="1:8" s="189" customFormat="1" ht="22.9" customHeight="1" x14ac:dyDescent="0.2">
      <c r="A1195" s="529"/>
      <c r="B1195" s="530"/>
      <c r="C1195" s="364" t="s">
        <v>3057</v>
      </c>
      <c r="D1195" s="364" t="s">
        <v>3058</v>
      </c>
      <c r="E1195" s="364" t="s">
        <v>251</v>
      </c>
      <c r="F1195" s="364" t="s">
        <v>2189</v>
      </c>
      <c r="G1195" s="364" t="s">
        <v>447</v>
      </c>
      <c r="H1195" s="318" t="s">
        <v>2856</v>
      </c>
    </row>
    <row r="1196" spans="1:8" s="189" customFormat="1" ht="22.9" customHeight="1" x14ac:dyDescent="0.2">
      <c r="A1196" s="529"/>
      <c r="B1196" s="530"/>
      <c r="C1196" s="364" t="s">
        <v>3059</v>
      </c>
      <c r="D1196" s="364" t="s">
        <v>3060</v>
      </c>
      <c r="E1196" s="364" t="s">
        <v>251</v>
      </c>
      <c r="F1196" s="364" t="s">
        <v>2189</v>
      </c>
      <c r="G1196" s="364" t="s">
        <v>447</v>
      </c>
      <c r="H1196" s="318" t="s">
        <v>2856</v>
      </c>
    </row>
    <row r="1197" spans="1:8" s="189" customFormat="1" ht="22.9" customHeight="1" x14ac:dyDescent="0.2">
      <c r="A1197" s="529"/>
      <c r="B1197" s="530"/>
      <c r="C1197" s="364" t="s">
        <v>3061</v>
      </c>
      <c r="D1197" s="364" t="s">
        <v>3062</v>
      </c>
      <c r="E1197" s="364" t="s">
        <v>251</v>
      </c>
      <c r="F1197" s="364" t="s">
        <v>2189</v>
      </c>
      <c r="G1197" s="364" t="s">
        <v>447</v>
      </c>
      <c r="H1197" s="318" t="s">
        <v>2856</v>
      </c>
    </row>
    <row r="1198" spans="1:8" s="189" customFormat="1" ht="22.9" customHeight="1" x14ac:dyDescent="0.2">
      <c r="A1198" s="529"/>
      <c r="B1198" s="530"/>
      <c r="C1198" s="364" t="s">
        <v>3063</v>
      </c>
      <c r="D1198" s="364" t="s">
        <v>3062</v>
      </c>
      <c r="E1198" s="364" t="s">
        <v>251</v>
      </c>
      <c r="F1198" s="364" t="s">
        <v>2189</v>
      </c>
      <c r="G1198" s="364" t="s">
        <v>447</v>
      </c>
      <c r="H1198" s="318" t="s">
        <v>2856</v>
      </c>
    </row>
    <row r="1199" spans="1:8" s="189" customFormat="1" ht="22.9" customHeight="1" x14ac:dyDescent="0.2">
      <c r="A1199" s="529"/>
      <c r="B1199" s="530"/>
      <c r="C1199" s="364" t="s">
        <v>3064</v>
      </c>
      <c r="D1199" s="364" t="s">
        <v>3062</v>
      </c>
      <c r="E1199" s="364" t="s">
        <v>251</v>
      </c>
      <c r="F1199" s="364" t="s">
        <v>2189</v>
      </c>
      <c r="G1199" s="364" t="s">
        <v>447</v>
      </c>
      <c r="H1199" s="318" t="s">
        <v>2856</v>
      </c>
    </row>
    <row r="1200" spans="1:8" s="189" customFormat="1" ht="22.9" customHeight="1" x14ac:dyDescent="0.2">
      <c r="A1200" s="529"/>
      <c r="B1200" s="530"/>
      <c r="C1200" s="364" t="s">
        <v>3065</v>
      </c>
      <c r="D1200" s="364" t="s">
        <v>3062</v>
      </c>
      <c r="E1200" s="364" t="s">
        <v>251</v>
      </c>
      <c r="F1200" s="364" t="s">
        <v>2189</v>
      </c>
      <c r="G1200" s="364" t="s">
        <v>447</v>
      </c>
      <c r="H1200" s="318" t="s">
        <v>2856</v>
      </c>
    </row>
    <row r="1201" spans="1:8" s="189" customFormat="1" ht="22.9" customHeight="1" x14ac:dyDescent="0.2">
      <c r="A1201" s="529"/>
      <c r="B1201" s="530"/>
      <c r="C1201" s="364" t="s">
        <v>3066</v>
      </c>
      <c r="D1201" s="364" t="s">
        <v>3067</v>
      </c>
      <c r="E1201" s="364" t="s">
        <v>251</v>
      </c>
      <c r="F1201" s="364" t="s">
        <v>2189</v>
      </c>
      <c r="G1201" s="364" t="s">
        <v>447</v>
      </c>
      <c r="H1201" s="318" t="s">
        <v>2856</v>
      </c>
    </row>
    <row r="1202" spans="1:8" s="189" customFormat="1" ht="22.9" customHeight="1" x14ac:dyDescent="0.2">
      <c r="A1202" s="529"/>
      <c r="B1202" s="530"/>
      <c r="C1202" s="364" t="s">
        <v>3068</v>
      </c>
      <c r="D1202" s="364" t="s">
        <v>3062</v>
      </c>
      <c r="E1202" s="364" t="s">
        <v>251</v>
      </c>
      <c r="F1202" s="364" t="s">
        <v>2189</v>
      </c>
      <c r="G1202" s="364" t="s">
        <v>447</v>
      </c>
      <c r="H1202" s="318" t="s">
        <v>2856</v>
      </c>
    </row>
    <row r="1203" spans="1:8" s="189" customFormat="1" ht="22.9" customHeight="1" x14ac:dyDescent="0.2">
      <c r="A1203" s="529"/>
      <c r="B1203" s="530"/>
      <c r="C1203" s="364" t="s">
        <v>3069</v>
      </c>
      <c r="D1203" s="364" t="s">
        <v>3070</v>
      </c>
      <c r="E1203" s="364" t="s">
        <v>251</v>
      </c>
      <c r="F1203" s="364" t="s">
        <v>2189</v>
      </c>
      <c r="G1203" s="364" t="s">
        <v>447</v>
      </c>
      <c r="H1203" s="318" t="s">
        <v>2856</v>
      </c>
    </row>
    <row r="1204" spans="1:8" s="189" customFormat="1" ht="22.9" customHeight="1" x14ac:dyDescent="0.2">
      <c r="A1204" s="529"/>
      <c r="B1204" s="530"/>
      <c r="C1204" s="364" t="s">
        <v>3071</v>
      </c>
      <c r="D1204" s="364" t="s">
        <v>3072</v>
      </c>
      <c r="E1204" s="364" t="s">
        <v>251</v>
      </c>
      <c r="F1204" s="364" t="s">
        <v>2189</v>
      </c>
      <c r="G1204" s="364" t="s">
        <v>447</v>
      </c>
      <c r="H1204" s="318" t="s">
        <v>2856</v>
      </c>
    </row>
    <row r="1205" spans="1:8" s="189" customFormat="1" ht="22.9" customHeight="1" x14ac:dyDescent="0.2">
      <c r="A1205" s="529" t="s">
        <v>660</v>
      </c>
      <c r="B1205" s="530" t="s">
        <v>661</v>
      </c>
      <c r="C1205" s="364" t="s">
        <v>3073</v>
      </c>
      <c r="D1205" s="364" t="s">
        <v>3074</v>
      </c>
      <c r="E1205" s="364" t="s">
        <v>251</v>
      </c>
      <c r="F1205" s="364" t="s">
        <v>2189</v>
      </c>
      <c r="G1205" s="364" t="s">
        <v>447</v>
      </c>
      <c r="H1205" s="318" t="s">
        <v>1255</v>
      </c>
    </row>
    <row r="1206" spans="1:8" s="189" customFormat="1" ht="22.9" customHeight="1" x14ac:dyDescent="0.2">
      <c r="A1206" s="529"/>
      <c r="B1206" s="530"/>
      <c r="C1206" s="364" t="s">
        <v>3075</v>
      </c>
      <c r="D1206" s="364" t="s">
        <v>3076</v>
      </c>
      <c r="E1206" s="364" t="s">
        <v>251</v>
      </c>
      <c r="F1206" s="364" t="s">
        <v>2189</v>
      </c>
      <c r="G1206" s="364" t="s">
        <v>447</v>
      </c>
      <c r="H1206" s="318" t="s">
        <v>1255</v>
      </c>
    </row>
    <row r="1207" spans="1:8" s="189" customFormat="1" ht="22.9" customHeight="1" x14ac:dyDescent="0.2">
      <c r="A1207" s="529"/>
      <c r="B1207" s="530"/>
      <c r="C1207" s="364" t="s">
        <v>3077</v>
      </c>
      <c r="D1207" s="364" t="s">
        <v>3078</v>
      </c>
      <c r="E1207" s="364" t="s">
        <v>251</v>
      </c>
      <c r="F1207" s="364" t="s">
        <v>2189</v>
      </c>
      <c r="G1207" s="364" t="s">
        <v>447</v>
      </c>
      <c r="H1207" s="318" t="s">
        <v>1255</v>
      </c>
    </row>
    <row r="1208" spans="1:8" s="189" customFormat="1" ht="22.9" customHeight="1" x14ac:dyDescent="0.2">
      <c r="A1208" s="529"/>
      <c r="B1208" s="530"/>
      <c r="C1208" s="364" t="s">
        <v>3079</v>
      </c>
      <c r="D1208" s="364" t="s">
        <v>3080</v>
      </c>
      <c r="E1208" s="364" t="s">
        <v>251</v>
      </c>
      <c r="F1208" s="364" t="s">
        <v>2189</v>
      </c>
      <c r="G1208" s="364" t="s">
        <v>447</v>
      </c>
      <c r="H1208" s="318" t="s">
        <v>1255</v>
      </c>
    </row>
    <row r="1209" spans="1:8" s="189" customFormat="1" ht="22.9" customHeight="1" x14ac:dyDescent="0.2">
      <c r="A1209" s="529"/>
      <c r="B1209" s="530"/>
      <c r="C1209" s="364" t="s">
        <v>3081</v>
      </c>
      <c r="D1209" s="364" t="s">
        <v>3082</v>
      </c>
      <c r="E1209" s="364" t="s">
        <v>251</v>
      </c>
      <c r="F1209" s="364" t="s">
        <v>2189</v>
      </c>
      <c r="G1209" s="364" t="s">
        <v>447</v>
      </c>
      <c r="H1209" s="318" t="s">
        <v>1255</v>
      </c>
    </row>
    <row r="1210" spans="1:8" s="189" customFormat="1" ht="22.9" customHeight="1" x14ac:dyDescent="0.2">
      <c r="A1210" s="529" t="s">
        <v>1065</v>
      </c>
      <c r="B1210" s="530" t="s">
        <v>1066</v>
      </c>
      <c r="C1210" s="364" t="s">
        <v>3083</v>
      </c>
      <c r="D1210" s="364" t="s">
        <v>3084</v>
      </c>
      <c r="E1210" s="364" t="s">
        <v>249</v>
      </c>
      <c r="F1210" s="364" t="s">
        <v>2518</v>
      </c>
      <c r="G1210" s="364"/>
      <c r="H1210" s="318"/>
    </row>
    <row r="1211" spans="1:8" s="189" customFormat="1" ht="22.9" customHeight="1" x14ac:dyDescent="0.2">
      <c r="A1211" s="529"/>
      <c r="B1211" s="530"/>
      <c r="C1211" s="364" t="s">
        <v>3085</v>
      </c>
      <c r="D1211" s="364" t="s">
        <v>3086</v>
      </c>
      <c r="E1211" s="364" t="s">
        <v>249</v>
      </c>
      <c r="F1211" s="364" t="s">
        <v>2518</v>
      </c>
      <c r="G1211" s="364"/>
      <c r="H1211" s="318"/>
    </row>
    <row r="1212" spans="1:8" s="189" customFormat="1" ht="22.9" customHeight="1" x14ac:dyDescent="0.2">
      <c r="A1212" s="529"/>
      <c r="B1212" s="530"/>
      <c r="C1212" s="364" t="s">
        <v>3087</v>
      </c>
      <c r="D1212" s="364" t="s">
        <v>3088</v>
      </c>
      <c r="E1212" s="364" t="s">
        <v>249</v>
      </c>
      <c r="F1212" s="364" t="s">
        <v>1446</v>
      </c>
      <c r="G1212" s="364" t="s">
        <v>447</v>
      </c>
      <c r="H1212" s="318"/>
    </row>
    <row r="1213" spans="1:8" s="189" customFormat="1" ht="22.9" customHeight="1" x14ac:dyDescent="0.2">
      <c r="A1213" s="529"/>
      <c r="B1213" s="530"/>
      <c r="C1213" s="364" t="s">
        <v>3089</v>
      </c>
      <c r="D1213" s="364" t="s">
        <v>3090</v>
      </c>
      <c r="E1213" s="364" t="s">
        <v>249</v>
      </c>
      <c r="F1213" s="364" t="s">
        <v>1446</v>
      </c>
      <c r="G1213" s="364"/>
      <c r="H1213" s="318"/>
    </row>
    <row r="1214" spans="1:8" s="189" customFormat="1" ht="22.9" customHeight="1" x14ac:dyDescent="0.2">
      <c r="A1214" s="529" t="s">
        <v>540</v>
      </c>
      <c r="B1214" s="530" t="s">
        <v>435</v>
      </c>
      <c r="C1214" s="364" t="s">
        <v>3091</v>
      </c>
      <c r="D1214" s="364" t="s">
        <v>3092</v>
      </c>
      <c r="E1214" s="364" t="s">
        <v>249</v>
      </c>
      <c r="F1214" s="364" t="s">
        <v>1446</v>
      </c>
      <c r="G1214" s="364" t="s">
        <v>447</v>
      </c>
      <c r="H1214" s="318" t="s">
        <v>1413</v>
      </c>
    </row>
    <row r="1215" spans="1:8" s="189" customFormat="1" ht="22.9" customHeight="1" x14ac:dyDescent="0.2">
      <c r="A1215" s="529"/>
      <c r="B1215" s="530"/>
      <c r="C1215" s="364" t="s">
        <v>3093</v>
      </c>
      <c r="D1215" s="364" t="s">
        <v>3094</v>
      </c>
      <c r="E1215" s="364" t="s">
        <v>249</v>
      </c>
      <c r="F1215" s="364" t="s">
        <v>1446</v>
      </c>
      <c r="G1215" s="364" t="s">
        <v>447</v>
      </c>
      <c r="H1215" s="318" t="s">
        <v>1413</v>
      </c>
    </row>
    <row r="1216" spans="1:8" s="189" customFormat="1" ht="22.9" customHeight="1" x14ac:dyDescent="0.2">
      <c r="A1216" s="529"/>
      <c r="B1216" s="530"/>
      <c r="C1216" s="364" t="s">
        <v>3095</v>
      </c>
      <c r="D1216" s="364" t="s">
        <v>3096</v>
      </c>
      <c r="E1216" s="364" t="s">
        <v>249</v>
      </c>
      <c r="F1216" s="364" t="s">
        <v>1446</v>
      </c>
      <c r="G1216" s="364" t="s">
        <v>447</v>
      </c>
      <c r="H1216" s="318" t="s">
        <v>1413</v>
      </c>
    </row>
    <row r="1217" spans="1:8" s="189" customFormat="1" ht="22.9" customHeight="1" x14ac:dyDescent="0.2">
      <c r="A1217" s="529"/>
      <c r="B1217" s="530"/>
      <c r="C1217" s="364" t="s">
        <v>3097</v>
      </c>
      <c r="D1217" s="364" t="s">
        <v>3098</v>
      </c>
      <c r="E1217" s="364" t="s">
        <v>249</v>
      </c>
      <c r="F1217" s="364" t="s">
        <v>1446</v>
      </c>
      <c r="G1217" s="364" t="s">
        <v>447</v>
      </c>
      <c r="H1217" s="318" t="s">
        <v>1413</v>
      </c>
    </row>
    <row r="1218" spans="1:8" s="189" customFormat="1" ht="22.9" customHeight="1" x14ac:dyDescent="0.2">
      <c r="A1218" s="529"/>
      <c r="B1218" s="530"/>
      <c r="C1218" s="364" t="s">
        <v>3099</v>
      </c>
      <c r="D1218" s="364" t="s">
        <v>3100</v>
      </c>
      <c r="E1218" s="364" t="s">
        <v>249</v>
      </c>
      <c r="F1218" s="364" t="s">
        <v>1446</v>
      </c>
      <c r="G1218" s="364" t="s">
        <v>447</v>
      </c>
      <c r="H1218" s="318" t="s">
        <v>1413</v>
      </c>
    </row>
    <row r="1219" spans="1:8" s="189" customFormat="1" ht="22.9" customHeight="1" x14ac:dyDescent="0.2">
      <c r="A1219" s="529"/>
      <c r="B1219" s="530"/>
      <c r="C1219" s="364" t="s">
        <v>3101</v>
      </c>
      <c r="D1219" s="364" t="s">
        <v>3102</v>
      </c>
      <c r="E1219" s="364" t="s">
        <v>249</v>
      </c>
      <c r="F1219" s="364" t="s">
        <v>1446</v>
      </c>
      <c r="G1219" s="364" t="s">
        <v>447</v>
      </c>
      <c r="H1219" s="318" t="s">
        <v>1413</v>
      </c>
    </row>
    <row r="1220" spans="1:8" s="189" customFormat="1" ht="22.9" customHeight="1" x14ac:dyDescent="0.2">
      <c r="A1220" s="529"/>
      <c r="B1220" s="530"/>
      <c r="C1220" s="364" t="s">
        <v>3103</v>
      </c>
      <c r="D1220" s="364" t="s">
        <v>3104</v>
      </c>
      <c r="E1220" s="364" t="s">
        <v>249</v>
      </c>
      <c r="F1220" s="364" t="s">
        <v>1446</v>
      </c>
      <c r="G1220" s="364" t="s">
        <v>447</v>
      </c>
      <c r="H1220" s="318" t="s">
        <v>1413</v>
      </c>
    </row>
    <row r="1221" spans="1:8" s="189" customFormat="1" ht="22.9" customHeight="1" x14ac:dyDescent="0.2">
      <c r="A1221" s="529"/>
      <c r="B1221" s="530"/>
      <c r="C1221" s="364" t="s">
        <v>3105</v>
      </c>
      <c r="D1221" s="364" t="s">
        <v>3106</v>
      </c>
      <c r="E1221" s="364" t="s">
        <v>249</v>
      </c>
      <c r="F1221" s="364" t="s">
        <v>1446</v>
      </c>
      <c r="G1221" s="364" t="s">
        <v>447</v>
      </c>
      <c r="H1221" s="318" t="s">
        <v>1413</v>
      </c>
    </row>
    <row r="1222" spans="1:8" s="189" customFormat="1" ht="22.9" customHeight="1" x14ac:dyDescent="0.2">
      <c r="A1222" s="529"/>
      <c r="B1222" s="530"/>
      <c r="C1222" s="364" t="s">
        <v>3107</v>
      </c>
      <c r="D1222" s="364" t="s">
        <v>3108</v>
      </c>
      <c r="E1222" s="364" t="s">
        <v>249</v>
      </c>
      <c r="F1222" s="364" t="s">
        <v>1446</v>
      </c>
      <c r="G1222" s="364" t="s">
        <v>447</v>
      </c>
      <c r="H1222" s="318" t="s">
        <v>1413</v>
      </c>
    </row>
    <row r="1223" spans="1:8" s="189" customFormat="1" ht="22.9" customHeight="1" x14ac:dyDescent="0.2">
      <c r="A1223" s="529"/>
      <c r="B1223" s="530"/>
      <c r="C1223" s="364" t="s">
        <v>3109</v>
      </c>
      <c r="D1223" s="364" t="s">
        <v>3110</v>
      </c>
      <c r="E1223" s="364" t="s">
        <v>249</v>
      </c>
      <c r="F1223" s="364" t="s">
        <v>1446</v>
      </c>
      <c r="G1223" s="364" t="s">
        <v>447</v>
      </c>
      <c r="H1223" s="318" t="s">
        <v>1413</v>
      </c>
    </row>
    <row r="1224" spans="1:8" s="189" customFormat="1" ht="22.9" customHeight="1" x14ac:dyDescent="0.2">
      <c r="A1224" s="529"/>
      <c r="B1224" s="530"/>
      <c r="C1224" s="364" t="s">
        <v>3111</v>
      </c>
      <c r="D1224" s="364" t="s">
        <v>3112</v>
      </c>
      <c r="E1224" s="364" t="s">
        <v>249</v>
      </c>
      <c r="F1224" s="364" t="s">
        <v>1446</v>
      </c>
      <c r="G1224" s="364" t="s">
        <v>447</v>
      </c>
      <c r="H1224" s="318" t="s">
        <v>1413</v>
      </c>
    </row>
    <row r="1225" spans="1:8" s="189" customFormat="1" ht="22.9" customHeight="1" x14ac:dyDescent="0.2">
      <c r="A1225" s="529"/>
      <c r="B1225" s="530"/>
      <c r="C1225" s="364" t="s">
        <v>3113</v>
      </c>
      <c r="D1225" s="364" t="s">
        <v>3114</v>
      </c>
      <c r="E1225" s="364" t="s">
        <v>249</v>
      </c>
      <c r="F1225" s="364" t="s">
        <v>1446</v>
      </c>
      <c r="G1225" s="364" t="s">
        <v>447</v>
      </c>
      <c r="H1225" s="318" t="s">
        <v>1413</v>
      </c>
    </row>
    <row r="1226" spans="1:8" s="189" customFormat="1" ht="22.9" customHeight="1" x14ac:dyDescent="0.2">
      <c r="A1226" s="529"/>
      <c r="B1226" s="530"/>
      <c r="C1226" s="364" t="s">
        <v>3115</v>
      </c>
      <c r="D1226" s="364" t="s">
        <v>3116</v>
      </c>
      <c r="E1226" s="364" t="s">
        <v>249</v>
      </c>
      <c r="F1226" s="364" t="s">
        <v>1446</v>
      </c>
      <c r="G1226" s="364" t="s">
        <v>447</v>
      </c>
      <c r="H1226" s="318" t="s">
        <v>1413</v>
      </c>
    </row>
    <row r="1227" spans="1:8" s="189" customFormat="1" ht="22.9" customHeight="1" x14ac:dyDescent="0.2">
      <c r="A1227" s="529"/>
      <c r="B1227" s="530"/>
      <c r="C1227" s="364" t="s">
        <v>3117</v>
      </c>
      <c r="D1227" s="364" t="s">
        <v>3118</v>
      </c>
      <c r="E1227" s="364" t="s">
        <v>249</v>
      </c>
      <c r="F1227" s="364" t="s">
        <v>1446</v>
      </c>
      <c r="G1227" s="364" t="s">
        <v>447</v>
      </c>
      <c r="H1227" s="318" t="s">
        <v>1413</v>
      </c>
    </row>
    <row r="1228" spans="1:8" s="189" customFormat="1" ht="22.9" customHeight="1" x14ac:dyDescent="0.2">
      <c r="A1228" s="529"/>
      <c r="B1228" s="530"/>
      <c r="C1228" s="364" t="s">
        <v>3119</v>
      </c>
      <c r="D1228" s="364" t="s">
        <v>3120</v>
      </c>
      <c r="E1228" s="364" t="s">
        <v>249</v>
      </c>
      <c r="F1228" s="364" t="s">
        <v>1446</v>
      </c>
      <c r="G1228" s="364" t="s">
        <v>447</v>
      </c>
      <c r="H1228" s="318" t="s">
        <v>1413</v>
      </c>
    </row>
    <row r="1229" spans="1:8" s="189" customFormat="1" ht="22.9" customHeight="1" x14ac:dyDescent="0.2">
      <c r="A1229" s="529"/>
      <c r="B1229" s="530"/>
      <c r="C1229" s="364" t="s">
        <v>3121</v>
      </c>
      <c r="D1229" s="364" t="s">
        <v>3122</v>
      </c>
      <c r="E1229" s="364" t="s">
        <v>249</v>
      </c>
      <c r="F1229" s="364" t="s">
        <v>1446</v>
      </c>
      <c r="G1229" s="364" t="s">
        <v>447</v>
      </c>
      <c r="H1229" s="318" t="s">
        <v>1413</v>
      </c>
    </row>
    <row r="1230" spans="1:8" s="189" customFormat="1" ht="22.9" customHeight="1" x14ac:dyDescent="0.2">
      <c r="A1230" s="529"/>
      <c r="B1230" s="530"/>
      <c r="C1230" s="364" t="s">
        <v>3123</v>
      </c>
      <c r="D1230" s="364" t="s">
        <v>3124</v>
      </c>
      <c r="E1230" s="364" t="s">
        <v>249</v>
      </c>
      <c r="F1230" s="364" t="s">
        <v>1446</v>
      </c>
      <c r="G1230" s="364" t="s">
        <v>447</v>
      </c>
      <c r="H1230" s="318" t="s">
        <v>1413</v>
      </c>
    </row>
    <row r="1231" spans="1:8" s="189" customFormat="1" ht="22.9" customHeight="1" x14ac:dyDescent="0.2">
      <c r="A1231" s="529"/>
      <c r="B1231" s="530"/>
      <c r="C1231" s="364" t="s">
        <v>3125</v>
      </c>
      <c r="D1231" s="364" t="s">
        <v>3126</v>
      </c>
      <c r="E1231" s="364" t="s">
        <v>249</v>
      </c>
      <c r="F1231" s="364" t="s">
        <v>1446</v>
      </c>
      <c r="G1231" s="364" t="s">
        <v>447</v>
      </c>
      <c r="H1231" s="318" t="s">
        <v>1413</v>
      </c>
    </row>
    <row r="1232" spans="1:8" s="189" customFormat="1" ht="22.9" customHeight="1" x14ac:dyDescent="0.2">
      <c r="A1232" s="529"/>
      <c r="B1232" s="530"/>
      <c r="C1232" s="364" t="s">
        <v>3127</v>
      </c>
      <c r="D1232" s="364" t="s">
        <v>3128</v>
      </c>
      <c r="E1232" s="364" t="s">
        <v>249</v>
      </c>
      <c r="F1232" s="364" t="s">
        <v>1446</v>
      </c>
      <c r="G1232" s="364" t="s">
        <v>447</v>
      </c>
      <c r="H1232" s="318" t="s">
        <v>1413</v>
      </c>
    </row>
    <row r="1233" spans="1:8" s="189" customFormat="1" ht="22.9" customHeight="1" x14ac:dyDescent="0.2">
      <c r="A1233" s="529"/>
      <c r="B1233" s="530"/>
      <c r="C1233" s="364" t="s">
        <v>3129</v>
      </c>
      <c r="D1233" s="364" t="s">
        <v>3130</v>
      </c>
      <c r="E1233" s="364" t="s">
        <v>249</v>
      </c>
      <c r="F1233" s="364" t="s">
        <v>1446</v>
      </c>
      <c r="G1233" s="364" t="s">
        <v>447</v>
      </c>
      <c r="H1233" s="318" t="s">
        <v>1413</v>
      </c>
    </row>
    <row r="1234" spans="1:8" s="189" customFormat="1" ht="22.9" customHeight="1" x14ac:dyDescent="0.2">
      <c r="A1234" s="529"/>
      <c r="B1234" s="530"/>
      <c r="C1234" s="364" t="s">
        <v>3131</v>
      </c>
      <c r="D1234" s="364" t="s">
        <v>3132</v>
      </c>
      <c r="E1234" s="364" t="s">
        <v>249</v>
      </c>
      <c r="F1234" s="364" t="s">
        <v>1446</v>
      </c>
      <c r="G1234" s="364" t="s">
        <v>447</v>
      </c>
      <c r="H1234" s="318" t="s">
        <v>1413</v>
      </c>
    </row>
    <row r="1235" spans="1:8" s="189" customFormat="1" ht="22.9" customHeight="1" x14ac:dyDescent="0.2">
      <c r="A1235" s="529"/>
      <c r="B1235" s="530"/>
      <c r="C1235" s="364" t="s">
        <v>3133</v>
      </c>
      <c r="D1235" s="364" t="s">
        <v>3134</v>
      </c>
      <c r="E1235" s="364" t="s">
        <v>249</v>
      </c>
      <c r="F1235" s="364" t="s">
        <v>1446</v>
      </c>
      <c r="G1235" s="364" t="s">
        <v>447</v>
      </c>
      <c r="H1235" s="318" t="s">
        <v>1413</v>
      </c>
    </row>
    <row r="1236" spans="1:8" s="189" customFormat="1" ht="22.9" customHeight="1" x14ac:dyDescent="0.2">
      <c r="A1236" s="529"/>
      <c r="B1236" s="530"/>
      <c r="C1236" s="364" t="s">
        <v>3135</v>
      </c>
      <c r="D1236" s="364" t="s">
        <v>3136</v>
      </c>
      <c r="E1236" s="364" t="s">
        <v>249</v>
      </c>
      <c r="F1236" s="364" t="s">
        <v>2713</v>
      </c>
      <c r="G1236" s="364" t="s">
        <v>447</v>
      </c>
      <c r="H1236" s="318" t="s">
        <v>1413</v>
      </c>
    </row>
    <row r="1237" spans="1:8" s="189" customFormat="1" ht="22.9" customHeight="1" x14ac:dyDescent="0.2">
      <c r="A1237" s="529" t="s">
        <v>453</v>
      </c>
      <c r="B1237" s="530" t="s">
        <v>454</v>
      </c>
      <c r="C1237" s="364" t="s">
        <v>3137</v>
      </c>
      <c r="D1237" s="364" t="s">
        <v>3138</v>
      </c>
      <c r="E1237" s="364" t="s">
        <v>253</v>
      </c>
      <c r="F1237" s="364" t="s">
        <v>1472</v>
      </c>
      <c r="G1237" s="364" t="s">
        <v>447</v>
      </c>
      <c r="H1237" s="318" t="s">
        <v>1413</v>
      </c>
    </row>
    <row r="1238" spans="1:8" s="189" customFormat="1" ht="22.9" customHeight="1" x14ac:dyDescent="0.2">
      <c r="A1238" s="529"/>
      <c r="B1238" s="530"/>
      <c r="C1238" s="364" t="s">
        <v>3139</v>
      </c>
      <c r="D1238" s="364" t="s">
        <v>3140</v>
      </c>
      <c r="E1238" s="364" t="s">
        <v>253</v>
      </c>
      <c r="F1238" s="364" t="s">
        <v>1472</v>
      </c>
      <c r="G1238" s="364" t="s">
        <v>447</v>
      </c>
      <c r="H1238" s="318" t="s">
        <v>1413</v>
      </c>
    </row>
    <row r="1239" spans="1:8" s="189" customFormat="1" ht="22.9" customHeight="1" x14ac:dyDescent="0.2">
      <c r="A1239" s="529"/>
      <c r="B1239" s="530"/>
      <c r="C1239" s="364" t="s">
        <v>3141</v>
      </c>
      <c r="D1239" s="364" t="s">
        <v>3142</v>
      </c>
      <c r="E1239" s="364" t="s">
        <v>253</v>
      </c>
      <c r="F1239" s="364" t="s">
        <v>1472</v>
      </c>
      <c r="G1239" s="364" t="s">
        <v>447</v>
      </c>
      <c r="H1239" s="318" t="s">
        <v>1413</v>
      </c>
    </row>
    <row r="1240" spans="1:8" s="189" customFormat="1" ht="22.9" customHeight="1" x14ac:dyDescent="0.2">
      <c r="A1240" s="529"/>
      <c r="B1240" s="530"/>
      <c r="C1240" s="364" t="s">
        <v>3143</v>
      </c>
      <c r="D1240" s="364" t="s">
        <v>3144</v>
      </c>
      <c r="E1240" s="364" t="s">
        <v>253</v>
      </c>
      <c r="F1240" s="364" t="s">
        <v>1472</v>
      </c>
      <c r="G1240" s="364" t="s">
        <v>447</v>
      </c>
      <c r="H1240" s="318" t="s">
        <v>1413</v>
      </c>
    </row>
    <row r="1241" spans="1:8" s="189" customFormat="1" ht="22.9" customHeight="1" x14ac:dyDescent="0.2">
      <c r="A1241" s="529"/>
      <c r="B1241" s="530"/>
      <c r="C1241" s="364" t="s">
        <v>3145</v>
      </c>
      <c r="D1241" s="364" t="s">
        <v>3146</v>
      </c>
      <c r="E1241" s="364" t="s">
        <v>253</v>
      </c>
      <c r="F1241" s="364" t="s">
        <v>1472</v>
      </c>
      <c r="G1241" s="364" t="s">
        <v>447</v>
      </c>
      <c r="H1241" s="318" t="s">
        <v>1413</v>
      </c>
    </row>
    <row r="1242" spans="1:8" s="189" customFormat="1" ht="22.9" customHeight="1" x14ac:dyDescent="0.2">
      <c r="A1242" s="529"/>
      <c r="B1242" s="530"/>
      <c r="C1242" s="364" t="s">
        <v>3147</v>
      </c>
      <c r="D1242" s="364" t="s">
        <v>3148</v>
      </c>
      <c r="E1242" s="364" t="s">
        <v>253</v>
      </c>
      <c r="F1242" s="364" t="s">
        <v>1472</v>
      </c>
      <c r="G1242" s="364" t="s">
        <v>447</v>
      </c>
      <c r="H1242" s="318" t="s">
        <v>1413</v>
      </c>
    </row>
    <row r="1243" spans="1:8" s="189" customFormat="1" ht="22.9" customHeight="1" x14ac:dyDescent="0.2">
      <c r="A1243" s="529"/>
      <c r="B1243" s="530"/>
      <c r="C1243" s="364" t="s">
        <v>3149</v>
      </c>
      <c r="D1243" s="364" t="s">
        <v>3150</v>
      </c>
      <c r="E1243" s="364" t="s">
        <v>249</v>
      </c>
      <c r="F1243" s="364" t="s">
        <v>2518</v>
      </c>
      <c r="G1243" s="364" t="s">
        <v>447</v>
      </c>
      <c r="H1243" s="318" t="s">
        <v>1413</v>
      </c>
    </row>
    <row r="1244" spans="1:8" s="189" customFormat="1" ht="22.9" customHeight="1" x14ac:dyDescent="0.2">
      <c r="A1244" s="529"/>
      <c r="B1244" s="530"/>
      <c r="C1244" s="364" t="s">
        <v>3151</v>
      </c>
      <c r="D1244" s="364" t="s">
        <v>3152</v>
      </c>
      <c r="E1244" s="364" t="s">
        <v>249</v>
      </c>
      <c r="F1244" s="364" t="s">
        <v>2518</v>
      </c>
      <c r="G1244" s="364" t="s">
        <v>447</v>
      </c>
      <c r="H1244" s="318" t="s">
        <v>1413</v>
      </c>
    </row>
    <row r="1245" spans="1:8" s="189" customFormat="1" ht="22.9" customHeight="1" x14ac:dyDescent="0.2">
      <c r="A1245" s="529"/>
      <c r="B1245" s="530"/>
      <c r="C1245" s="364" t="s">
        <v>3153</v>
      </c>
      <c r="D1245" s="364" t="s">
        <v>3154</v>
      </c>
      <c r="E1245" s="364" t="s">
        <v>249</v>
      </c>
      <c r="F1245" s="364" t="s">
        <v>2518</v>
      </c>
      <c r="G1245" s="364" t="s">
        <v>447</v>
      </c>
      <c r="H1245" s="318" t="s">
        <v>1413</v>
      </c>
    </row>
    <row r="1246" spans="1:8" s="189" customFormat="1" ht="22.9" customHeight="1" x14ac:dyDescent="0.2">
      <c r="A1246" s="529"/>
      <c r="B1246" s="530"/>
      <c r="C1246" s="364" t="s">
        <v>3155</v>
      </c>
      <c r="D1246" s="364" t="s">
        <v>3156</v>
      </c>
      <c r="E1246" s="364" t="s">
        <v>249</v>
      </c>
      <c r="F1246" s="364" t="s">
        <v>2518</v>
      </c>
      <c r="G1246" s="364" t="s">
        <v>447</v>
      </c>
      <c r="H1246" s="318" t="s">
        <v>1413</v>
      </c>
    </row>
    <row r="1247" spans="1:8" s="189" customFormat="1" ht="22.9" customHeight="1" x14ac:dyDescent="0.2">
      <c r="A1247" s="529"/>
      <c r="B1247" s="530"/>
      <c r="C1247" s="364" t="s">
        <v>3157</v>
      </c>
      <c r="D1247" s="364" t="s">
        <v>3158</v>
      </c>
      <c r="E1247" s="364" t="s">
        <v>249</v>
      </c>
      <c r="F1247" s="364" t="s">
        <v>2518</v>
      </c>
      <c r="G1247" s="364" t="s">
        <v>447</v>
      </c>
      <c r="H1247" s="318" t="s">
        <v>1413</v>
      </c>
    </row>
    <row r="1248" spans="1:8" s="189" customFormat="1" ht="22.9" customHeight="1" x14ac:dyDescent="0.2">
      <c r="A1248" s="529"/>
      <c r="B1248" s="530"/>
      <c r="C1248" s="364" t="s">
        <v>3159</v>
      </c>
      <c r="D1248" s="364" t="s">
        <v>3160</v>
      </c>
      <c r="E1248" s="364" t="s">
        <v>249</v>
      </c>
      <c r="F1248" s="364" t="s">
        <v>2518</v>
      </c>
      <c r="G1248" s="364" t="s">
        <v>447</v>
      </c>
      <c r="H1248" s="318" t="s">
        <v>1413</v>
      </c>
    </row>
    <row r="1249" spans="1:8" s="189" customFormat="1" ht="22.9" customHeight="1" x14ac:dyDescent="0.2">
      <c r="A1249" s="529"/>
      <c r="B1249" s="530"/>
      <c r="C1249" s="364" t="s">
        <v>3161</v>
      </c>
      <c r="D1249" s="364" t="s">
        <v>3162</v>
      </c>
      <c r="E1249" s="364" t="s">
        <v>249</v>
      </c>
      <c r="F1249" s="364" t="s">
        <v>2518</v>
      </c>
      <c r="G1249" s="364" t="s">
        <v>447</v>
      </c>
      <c r="H1249" s="318" t="s">
        <v>1413</v>
      </c>
    </row>
    <row r="1250" spans="1:8" s="189" customFormat="1" ht="22.9" customHeight="1" x14ac:dyDescent="0.2">
      <c r="A1250" s="529"/>
      <c r="B1250" s="530"/>
      <c r="C1250" s="364" t="s">
        <v>3163</v>
      </c>
      <c r="D1250" s="364" t="s">
        <v>3164</v>
      </c>
      <c r="E1250" s="364" t="s">
        <v>249</v>
      </c>
      <c r="F1250" s="364" t="s">
        <v>2518</v>
      </c>
      <c r="G1250" s="364" t="s">
        <v>447</v>
      </c>
      <c r="H1250" s="318" t="s">
        <v>1413</v>
      </c>
    </row>
    <row r="1251" spans="1:8" s="189" customFormat="1" ht="22.9" customHeight="1" x14ac:dyDescent="0.2">
      <c r="A1251" s="529"/>
      <c r="B1251" s="530"/>
      <c r="C1251" s="364" t="s">
        <v>3165</v>
      </c>
      <c r="D1251" s="364" t="s">
        <v>3166</v>
      </c>
      <c r="E1251" s="364" t="s">
        <v>249</v>
      </c>
      <c r="F1251" s="364" t="s">
        <v>2518</v>
      </c>
      <c r="G1251" s="364" t="s">
        <v>447</v>
      </c>
      <c r="H1251" s="318" t="s">
        <v>1413</v>
      </c>
    </row>
    <row r="1252" spans="1:8" s="189" customFormat="1" ht="22.9" customHeight="1" x14ac:dyDescent="0.2">
      <c r="A1252" s="529"/>
      <c r="B1252" s="530"/>
      <c r="C1252" s="364" t="s">
        <v>3167</v>
      </c>
      <c r="D1252" s="364" t="s">
        <v>3168</v>
      </c>
      <c r="E1252" s="364" t="s">
        <v>249</v>
      </c>
      <c r="F1252" s="364" t="s">
        <v>2518</v>
      </c>
      <c r="G1252" s="364" t="s">
        <v>447</v>
      </c>
      <c r="H1252" s="318" t="s">
        <v>1413</v>
      </c>
    </row>
    <row r="1253" spans="1:8" s="189" customFormat="1" ht="22.9" customHeight="1" x14ac:dyDescent="0.2">
      <c r="A1253" s="529"/>
      <c r="B1253" s="530"/>
      <c r="C1253" s="364" t="s">
        <v>3169</v>
      </c>
      <c r="D1253" s="364" t="s">
        <v>3170</v>
      </c>
      <c r="E1253" s="364" t="s">
        <v>249</v>
      </c>
      <c r="F1253" s="364" t="s">
        <v>2518</v>
      </c>
      <c r="G1253" s="364" t="s">
        <v>447</v>
      </c>
      <c r="H1253" s="318" t="s">
        <v>1413</v>
      </c>
    </row>
    <row r="1254" spans="1:8" s="189" customFormat="1" ht="22.9" customHeight="1" x14ac:dyDescent="0.2">
      <c r="A1254" s="529"/>
      <c r="B1254" s="530"/>
      <c r="C1254" s="364" t="s">
        <v>3171</v>
      </c>
      <c r="D1254" s="364" t="s">
        <v>3172</v>
      </c>
      <c r="E1254" s="364" t="s">
        <v>249</v>
      </c>
      <c r="F1254" s="364" t="s">
        <v>2518</v>
      </c>
      <c r="G1254" s="364" t="s">
        <v>447</v>
      </c>
      <c r="H1254" s="318" t="s">
        <v>1413</v>
      </c>
    </row>
    <row r="1255" spans="1:8" s="189" customFormat="1" ht="22.9" customHeight="1" x14ac:dyDescent="0.2">
      <c r="A1255" s="529"/>
      <c r="B1255" s="530"/>
      <c r="C1255" s="364" t="s">
        <v>3173</v>
      </c>
      <c r="D1255" s="364" t="s">
        <v>3174</v>
      </c>
      <c r="E1255" s="364" t="s">
        <v>249</v>
      </c>
      <c r="F1255" s="364" t="s">
        <v>2518</v>
      </c>
      <c r="G1255" s="364" t="s">
        <v>447</v>
      </c>
      <c r="H1255" s="318" t="s">
        <v>1413</v>
      </c>
    </row>
    <row r="1256" spans="1:8" s="189" customFormat="1" ht="22.9" customHeight="1" x14ac:dyDescent="0.2">
      <c r="A1256" s="529"/>
      <c r="B1256" s="530"/>
      <c r="C1256" s="364" t="s">
        <v>3175</v>
      </c>
      <c r="D1256" s="364" t="s">
        <v>3176</v>
      </c>
      <c r="E1256" s="364" t="s">
        <v>249</v>
      </c>
      <c r="F1256" s="364" t="s">
        <v>2518</v>
      </c>
      <c r="G1256" s="364" t="s">
        <v>447</v>
      </c>
      <c r="H1256" s="318" t="s">
        <v>1413</v>
      </c>
    </row>
    <row r="1257" spans="1:8" s="189" customFormat="1" ht="22.9" customHeight="1" x14ac:dyDescent="0.2">
      <c r="A1257" s="529"/>
      <c r="B1257" s="530"/>
      <c r="C1257" s="364" t="s">
        <v>3177</v>
      </c>
      <c r="D1257" s="364" t="s">
        <v>3178</v>
      </c>
      <c r="E1257" s="364" t="s">
        <v>249</v>
      </c>
      <c r="F1257" s="364" t="s">
        <v>2518</v>
      </c>
      <c r="G1257" s="364" t="s">
        <v>447</v>
      </c>
      <c r="H1257" s="318" t="s">
        <v>1413</v>
      </c>
    </row>
    <row r="1258" spans="1:8" s="189" customFormat="1" ht="22.9" customHeight="1" x14ac:dyDescent="0.2">
      <c r="A1258" s="529"/>
      <c r="B1258" s="530"/>
      <c r="C1258" s="364" t="s">
        <v>3179</v>
      </c>
      <c r="D1258" s="364" t="s">
        <v>3180</v>
      </c>
      <c r="E1258" s="364" t="s">
        <v>249</v>
      </c>
      <c r="F1258" s="364" t="s">
        <v>2518</v>
      </c>
      <c r="G1258" s="364" t="s">
        <v>447</v>
      </c>
      <c r="H1258" s="318" t="s">
        <v>1413</v>
      </c>
    </row>
    <row r="1259" spans="1:8" s="189" customFormat="1" ht="22.9" customHeight="1" x14ac:dyDescent="0.2">
      <c r="A1259" s="529"/>
      <c r="B1259" s="530"/>
      <c r="C1259" s="364" t="s">
        <v>3181</v>
      </c>
      <c r="D1259" s="364" t="s">
        <v>3182</v>
      </c>
      <c r="E1259" s="364" t="s">
        <v>249</v>
      </c>
      <c r="F1259" s="364" t="s">
        <v>2518</v>
      </c>
      <c r="G1259" s="364" t="s">
        <v>447</v>
      </c>
      <c r="H1259" s="318" t="s">
        <v>1413</v>
      </c>
    </row>
    <row r="1260" spans="1:8" s="189" customFormat="1" ht="22.9" customHeight="1" x14ac:dyDescent="0.2">
      <c r="A1260" s="529"/>
      <c r="B1260" s="530"/>
      <c r="C1260" s="364" t="s">
        <v>3183</v>
      </c>
      <c r="D1260" s="364" t="s">
        <v>3184</v>
      </c>
      <c r="E1260" s="364" t="s">
        <v>249</v>
      </c>
      <c r="F1260" s="364" t="s">
        <v>2518</v>
      </c>
      <c r="G1260" s="364" t="s">
        <v>447</v>
      </c>
      <c r="H1260" s="318" t="s">
        <v>1413</v>
      </c>
    </row>
    <row r="1261" spans="1:8" s="189" customFormat="1" ht="22.9" customHeight="1" x14ac:dyDescent="0.2">
      <c r="A1261" s="529"/>
      <c r="B1261" s="530"/>
      <c r="C1261" s="364" t="s">
        <v>3185</v>
      </c>
      <c r="D1261" s="364" t="s">
        <v>3186</v>
      </c>
      <c r="E1261" s="364" t="s">
        <v>249</v>
      </c>
      <c r="F1261" s="364" t="s">
        <v>2518</v>
      </c>
      <c r="G1261" s="364" t="s">
        <v>447</v>
      </c>
      <c r="H1261" s="318" t="s">
        <v>1413</v>
      </c>
    </row>
    <row r="1262" spans="1:8" s="189" customFormat="1" ht="22.9" customHeight="1" x14ac:dyDescent="0.2">
      <c r="A1262" s="529"/>
      <c r="B1262" s="530"/>
      <c r="C1262" s="364" t="s">
        <v>3187</v>
      </c>
      <c r="D1262" s="364" t="s">
        <v>3188</v>
      </c>
      <c r="E1262" s="364" t="s">
        <v>249</v>
      </c>
      <c r="F1262" s="364" t="s">
        <v>1446</v>
      </c>
      <c r="G1262" s="364" t="s">
        <v>447</v>
      </c>
      <c r="H1262" s="318" t="s">
        <v>1413</v>
      </c>
    </row>
    <row r="1263" spans="1:8" s="189" customFormat="1" ht="22.9" customHeight="1" x14ac:dyDescent="0.2">
      <c r="A1263" s="529"/>
      <c r="B1263" s="530"/>
      <c r="C1263" s="364" t="s">
        <v>3189</v>
      </c>
      <c r="D1263" s="364" t="s">
        <v>3190</v>
      </c>
      <c r="E1263" s="364" t="s">
        <v>249</v>
      </c>
      <c r="F1263" s="364" t="s">
        <v>1446</v>
      </c>
      <c r="G1263" s="364" t="s">
        <v>447</v>
      </c>
      <c r="H1263" s="318" t="s">
        <v>1413</v>
      </c>
    </row>
    <row r="1264" spans="1:8" s="189" customFormat="1" ht="22.9" customHeight="1" x14ac:dyDescent="0.2">
      <c r="A1264" s="529"/>
      <c r="B1264" s="530"/>
      <c r="C1264" s="364" t="s">
        <v>3191</v>
      </c>
      <c r="D1264" s="364" t="s">
        <v>3192</v>
      </c>
      <c r="E1264" s="364" t="s">
        <v>249</v>
      </c>
      <c r="F1264" s="364" t="s">
        <v>1446</v>
      </c>
      <c r="G1264" s="364" t="s">
        <v>447</v>
      </c>
      <c r="H1264" s="318" t="s">
        <v>1413</v>
      </c>
    </row>
    <row r="1265" spans="1:8" s="189" customFormat="1" ht="22.9" customHeight="1" x14ac:dyDescent="0.2">
      <c r="A1265" s="529"/>
      <c r="B1265" s="530"/>
      <c r="C1265" s="364" t="s">
        <v>3193</v>
      </c>
      <c r="D1265" s="364" t="s">
        <v>3194</v>
      </c>
      <c r="E1265" s="364" t="s">
        <v>249</v>
      </c>
      <c r="F1265" s="364" t="s">
        <v>1446</v>
      </c>
      <c r="G1265" s="364" t="s">
        <v>447</v>
      </c>
      <c r="H1265" s="318" t="s">
        <v>1413</v>
      </c>
    </row>
    <row r="1266" spans="1:8" s="189" customFormat="1" ht="22.9" customHeight="1" x14ac:dyDescent="0.2">
      <c r="A1266" s="529"/>
      <c r="B1266" s="530"/>
      <c r="C1266" s="364" t="s">
        <v>3195</v>
      </c>
      <c r="D1266" s="364" t="s">
        <v>3196</v>
      </c>
      <c r="E1266" s="364" t="s">
        <v>249</v>
      </c>
      <c r="F1266" s="364" t="s">
        <v>1446</v>
      </c>
      <c r="G1266" s="364" t="s">
        <v>447</v>
      </c>
      <c r="H1266" s="318" t="s">
        <v>1413</v>
      </c>
    </row>
    <row r="1267" spans="1:8" s="189" customFormat="1" ht="22.9" customHeight="1" x14ac:dyDescent="0.2">
      <c r="A1267" s="529"/>
      <c r="B1267" s="530"/>
      <c r="C1267" s="364" t="s">
        <v>3197</v>
      </c>
      <c r="D1267" s="364" t="s">
        <v>3198</v>
      </c>
      <c r="E1267" s="364" t="s">
        <v>249</v>
      </c>
      <c r="F1267" s="364" t="s">
        <v>1446</v>
      </c>
      <c r="G1267" s="364" t="s">
        <v>447</v>
      </c>
      <c r="H1267" s="318" t="s">
        <v>1413</v>
      </c>
    </row>
    <row r="1268" spans="1:8" s="189" customFormat="1" ht="22.9" customHeight="1" x14ac:dyDescent="0.2">
      <c r="A1268" s="529"/>
      <c r="B1268" s="530"/>
      <c r="C1268" s="364" t="s">
        <v>3199</v>
      </c>
      <c r="D1268" s="364" t="s">
        <v>3200</v>
      </c>
      <c r="E1268" s="364" t="s">
        <v>249</v>
      </c>
      <c r="F1268" s="364" t="s">
        <v>1446</v>
      </c>
      <c r="G1268" s="364" t="s">
        <v>447</v>
      </c>
      <c r="H1268" s="318" t="s">
        <v>1413</v>
      </c>
    </row>
    <row r="1269" spans="1:8" s="189" customFormat="1" ht="22.9" customHeight="1" x14ac:dyDescent="0.2">
      <c r="A1269" s="529"/>
      <c r="B1269" s="530"/>
      <c r="C1269" s="364" t="s">
        <v>3201</v>
      </c>
      <c r="D1269" s="364" t="s">
        <v>3202</v>
      </c>
      <c r="E1269" s="364" t="s">
        <v>249</v>
      </c>
      <c r="F1269" s="364" t="s">
        <v>1446</v>
      </c>
      <c r="G1269" s="364" t="s">
        <v>447</v>
      </c>
      <c r="H1269" s="318" t="s">
        <v>1413</v>
      </c>
    </row>
    <row r="1270" spans="1:8" s="189" customFormat="1" ht="22.9" customHeight="1" x14ac:dyDescent="0.2">
      <c r="A1270" s="529"/>
      <c r="B1270" s="530"/>
      <c r="C1270" s="364" t="s">
        <v>3203</v>
      </c>
      <c r="D1270" s="364" t="s">
        <v>3204</v>
      </c>
      <c r="E1270" s="364" t="s">
        <v>249</v>
      </c>
      <c r="F1270" s="364" t="s">
        <v>1446</v>
      </c>
      <c r="G1270" s="364" t="s">
        <v>447</v>
      </c>
      <c r="H1270" s="318" t="s">
        <v>1413</v>
      </c>
    </row>
    <row r="1271" spans="1:8" s="189" customFormat="1" ht="22.9" customHeight="1" x14ac:dyDescent="0.2">
      <c r="A1271" s="529"/>
      <c r="B1271" s="530"/>
      <c r="C1271" s="364" t="s">
        <v>3205</v>
      </c>
      <c r="D1271" s="364" t="s">
        <v>3206</v>
      </c>
      <c r="E1271" s="364" t="s">
        <v>249</v>
      </c>
      <c r="F1271" s="364" t="s">
        <v>1446</v>
      </c>
      <c r="G1271" s="364" t="s">
        <v>447</v>
      </c>
      <c r="H1271" s="318" t="s">
        <v>1413</v>
      </c>
    </row>
    <row r="1272" spans="1:8" s="189" customFormat="1" ht="22.9" customHeight="1" x14ac:dyDescent="0.2">
      <c r="A1272" s="529"/>
      <c r="B1272" s="530"/>
      <c r="C1272" s="364" t="s">
        <v>3207</v>
      </c>
      <c r="D1272" s="364" t="s">
        <v>3208</v>
      </c>
      <c r="E1272" s="364" t="s">
        <v>249</v>
      </c>
      <c r="F1272" s="364" t="s">
        <v>1446</v>
      </c>
      <c r="G1272" s="364" t="s">
        <v>447</v>
      </c>
      <c r="H1272" s="318" t="s">
        <v>1413</v>
      </c>
    </row>
    <row r="1273" spans="1:8" s="189" customFormat="1" ht="22.9" customHeight="1" x14ac:dyDescent="0.2">
      <c r="A1273" s="529"/>
      <c r="B1273" s="530"/>
      <c r="C1273" s="364" t="s">
        <v>3209</v>
      </c>
      <c r="D1273" s="364" t="s">
        <v>3210</v>
      </c>
      <c r="E1273" s="364" t="s">
        <v>249</v>
      </c>
      <c r="F1273" s="364" t="s">
        <v>1446</v>
      </c>
      <c r="G1273" s="364" t="s">
        <v>447</v>
      </c>
      <c r="H1273" s="318" t="s">
        <v>1413</v>
      </c>
    </row>
    <row r="1274" spans="1:8" s="189" customFormat="1" ht="22.9" customHeight="1" x14ac:dyDescent="0.2">
      <c r="A1274" s="529"/>
      <c r="B1274" s="530"/>
      <c r="C1274" s="364" t="s">
        <v>3211</v>
      </c>
      <c r="D1274" s="364" t="s">
        <v>3212</v>
      </c>
      <c r="E1274" s="364" t="s">
        <v>249</v>
      </c>
      <c r="F1274" s="364" t="s">
        <v>1446</v>
      </c>
      <c r="G1274" s="364" t="s">
        <v>447</v>
      </c>
      <c r="H1274" s="318" t="s">
        <v>1413</v>
      </c>
    </row>
    <row r="1275" spans="1:8" s="189" customFormat="1" ht="22.9" customHeight="1" x14ac:dyDescent="0.2">
      <c r="A1275" s="529"/>
      <c r="B1275" s="530"/>
      <c r="C1275" s="364" t="s">
        <v>3213</v>
      </c>
      <c r="D1275" s="364" t="s">
        <v>3214</v>
      </c>
      <c r="E1275" s="364" t="s">
        <v>249</v>
      </c>
      <c r="F1275" s="364" t="s">
        <v>1446</v>
      </c>
      <c r="G1275" s="364" t="s">
        <v>447</v>
      </c>
      <c r="H1275" s="318" t="s">
        <v>1413</v>
      </c>
    </row>
    <row r="1276" spans="1:8" s="189" customFormat="1" ht="22.9" customHeight="1" x14ac:dyDescent="0.2">
      <c r="A1276" s="529"/>
      <c r="B1276" s="530"/>
      <c r="C1276" s="364" t="s">
        <v>3215</v>
      </c>
      <c r="D1276" s="364" t="s">
        <v>3216</v>
      </c>
      <c r="E1276" s="364" t="s">
        <v>249</v>
      </c>
      <c r="F1276" s="364" t="s">
        <v>1446</v>
      </c>
      <c r="G1276" s="364" t="s">
        <v>447</v>
      </c>
      <c r="H1276" s="318" t="s">
        <v>1413</v>
      </c>
    </row>
    <row r="1277" spans="1:8" s="189" customFormat="1" ht="22.9" customHeight="1" x14ac:dyDescent="0.2">
      <c r="A1277" s="529"/>
      <c r="B1277" s="530"/>
      <c r="C1277" s="364" t="s">
        <v>3217</v>
      </c>
      <c r="D1277" s="364" t="s">
        <v>3218</v>
      </c>
      <c r="E1277" s="364" t="s">
        <v>249</v>
      </c>
      <c r="F1277" s="364" t="s">
        <v>1446</v>
      </c>
      <c r="G1277" s="364" t="s">
        <v>447</v>
      </c>
      <c r="H1277" s="318" t="s">
        <v>1413</v>
      </c>
    </row>
    <row r="1278" spans="1:8" s="189" customFormat="1" ht="22.9" customHeight="1" x14ac:dyDescent="0.2">
      <c r="A1278" s="529"/>
      <c r="B1278" s="530"/>
      <c r="C1278" s="364" t="s">
        <v>3219</v>
      </c>
      <c r="D1278" s="364" t="s">
        <v>3220</v>
      </c>
      <c r="E1278" s="364" t="s">
        <v>249</v>
      </c>
      <c r="F1278" s="364" t="s">
        <v>1446</v>
      </c>
      <c r="G1278" s="364" t="s">
        <v>447</v>
      </c>
      <c r="H1278" s="318" t="s">
        <v>1413</v>
      </c>
    </row>
    <row r="1279" spans="1:8" s="189" customFormat="1" ht="22.9" customHeight="1" x14ac:dyDescent="0.2">
      <c r="A1279" s="529"/>
      <c r="B1279" s="530"/>
      <c r="C1279" s="364" t="s">
        <v>3221</v>
      </c>
      <c r="D1279" s="364" t="s">
        <v>3222</v>
      </c>
      <c r="E1279" s="364" t="s">
        <v>249</v>
      </c>
      <c r="F1279" s="364" t="s">
        <v>1446</v>
      </c>
      <c r="G1279" s="364" t="s">
        <v>447</v>
      </c>
      <c r="H1279" s="318" t="s">
        <v>1413</v>
      </c>
    </row>
    <row r="1280" spans="1:8" s="189" customFormat="1" ht="22.9" customHeight="1" x14ac:dyDescent="0.2">
      <c r="A1280" s="529"/>
      <c r="B1280" s="530"/>
      <c r="C1280" s="364" t="s">
        <v>3223</v>
      </c>
      <c r="D1280" s="364" t="s">
        <v>3224</v>
      </c>
      <c r="E1280" s="364" t="s">
        <v>249</v>
      </c>
      <c r="F1280" s="364" t="s">
        <v>1446</v>
      </c>
      <c r="G1280" s="364" t="s">
        <v>447</v>
      </c>
      <c r="H1280" s="318" t="s">
        <v>1413</v>
      </c>
    </row>
    <row r="1281" spans="1:8" s="189" customFormat="1" ht="22.9" customHeight="1" x14ac:dyDescent="0.2">
      <c r="A1281" s="529"/>
      <c r="B1281" s="530"/>
      <c r="C1281" s="364" t="s">
        <v>3225</v>
      </c>
      <c r="D1281" s="364" t="s">
        <v>3226</v>
      </c>
      <c r="E1281" s="364" t="s">
        <v>249</v>
      </c>
      <c r="F1281" s="364" t="s">
        <v>1446</v>
      </c>
      <c r="G1281" s="364" t="s">
        <v>447</v>
      </c>
      <c r="H1281" s="318" t="s">
        <v>1413</v>
      </c>
    </row>
    <row r="1282" spans="1:8" s="189" customFormat="1" ht="22.9" customHeight="1" x14ac:dyDescent="0.2">
      <c r="A1282" s="529"/>
      <c r="B1282" s="530"/>
      <c r="C1282" s="364" t="s">
        <v>3227</v>
      </c>
      <c r="D1282" s="364" t="s">
        <v>3228</v>
      </c>
      <c r="E1282" s="364" t="s">
        <v>249</v>
      </c>
      <c r="F1282" s="364" t="s">
        <v>1446</v>
      </c>
      <c r="G1282" s="364" t="s">
        <v>447</v>
      </c>
      <c r="H1282" s="318" t="s">
        <v>1413</v>
      </c>
    </row>
    <row r="1283" spans="1:8" s="189" customFormat="1" ht="22.9" customHeight="1" x14ac:dyDescent="0.2">
      <c r="A1283" s="529"/>
      <c r="B1283" s="530"/>
      <c r="C1283" s="364" t="s">
        <v>3229</v>
      </c>
      <c r="D1283" s="364" t="s">
        <v>3230</v>
      </c>
      <c r="E1283" s="364" t="s">
        <v>249</v>
      </c>
      <c r="F1283" s="364" t="s">
        <v>1446</v>
      </c>
      <c r="G1283" s="364" t="s">
        <v>447</v>
      </c>
      <c r="H1283" s="318" t="s">
        <v>1413</v>
      </c>
    </row>
    <row r="1284" spans="1:8" s="189" customFormat="1" ht="22.9" customHeight="1" x14ac:dyDescent="0.2">
      <c r="A1284" s="529"/>
      <c r="B1284" s="530"/>
      <c r="C1284" s="364" t="s">
        <v>3231</v>
      </c>
      <c r="D1284" s="364" t="s">
        <v>3232</v>
      </c>
      <c r="E1284" s="364" t="s">
        <v>249</v>
      </c>
      <c r="F1284" s="364" t="s">
        <v>1446</v>
      </c>
      <c r="G1284" s="364" t="s">
        <v>447</v>
      </c>
      <c r="H1284" s="318" t="s">
        <v>1413</v>
      </c>
    </row>
    <row r="1285" spans="1:8" s="189" customFormat="1" ht="22.9" customHeight="1" x14ac:dyDescent="0.2">
      <c r="A1285" s="529"/>
      <c r="B1285" s="530"/>
      <c r="C1285" s="364" t="s">
        <v>3233</v>
      </c>
      <c r="D1285" s="364" t="s">
        <v>3234</v>
      </c>
      <c r="E1285" s="364" t="s">
        <v>249</v>
      </c>
      <c r="F1285" s="364" t="s">
        <v>1446</v>
      </c>
      <c r="G1285" s="364" t="s">
        <v>447</v>
      </c>
      <c r="H1285" s="318" t="s">
        <v>1413</v>
      </c>
    </row>
    <row r="1286" spans="1:8" s="189" customFormat="1" ht="22.9" customHeight="1" x14ac:dyDescent="0.2">
      <c r="A1286" s="529"/>
      <c r="B1286" s="530"/>
      <c r="C1286" s="364" t="s">
        <v>3235</v>
      </c>
      <c r="D1286" s="364" t="s">
        <v>3236</v>
      </c>
      <c r="E1286" s="364" t="s">
        <v>249</v>
      </c>
      <c r="F1286" s="364" t="s">
        <v>1446</v>
      </c>
      <c r="G1286" s="364" t="s">
        <v>447</v>
      </c>
      <c r="H1286" s="318" t="s">
        <v>1413</v>
      </c>
    </row>
    <row r="1287" spans="1:8" s="189" customFormat="1" ht="22.9" customHeight="1" x14ac:dyDescent="0.2">
      <c r="A1287" s="529"/>
      <c r="B1287" s="530"/>
      <c r="C1287" s="364" t="s">
        <v>3237</v>
      </c>
      <c r="D1287" s="364" t="s">
        <v>3238</v>
      </c>
      <c r="E1287" s="364" t="s">
        <v>249</v>
      </c>
      <c r="F1287" s="364" t="s">
        <v>1446</v>
      </c>
      <c r="G1287" s="364" t="s">
        <v>447</v>
      </c>
      <c r="H1287" s="318" t="s">
        <v>1413</v>
      </c>
    </row>
    <row r="1288" spans="1:8" s="189" customFormat="1" ht="22.9" customHeight="1" x14ac:dyDescent="0.2">
      <c r="A1288" s="529"/>
      <c r="B1288" s="530"/>
      <c r="C1288" s="364" t="s">
        <v>3239</v>
      </c>
      <c r="D1288" s="364" t="s">
        <v>3240</v>
      </c>
      <c r="E1288" s="364" t="s">
        <v>249</v>
      </c>
      <c r="F1288" s="364" t="s">
        <v>1446</v>
      </c>
      <c r="G1288" s="364" t="s">
        <v>447</v>
      </c>
      <c r="H1288" s="318" t="s">
        <v>1413</v>
      </c>
    </row>
    <row r="1289" spans="1:8" s="189" customFormat="1" ht="22.9" customHeight="1" x14ac:dyDescent="0.2">
      <c r="A1289" s="529"/>
      <c r="B1289" s="530"/>
      <c r="C1289" s="364" t="s">
        <v>3241</v>
      </c>
      <c r="D1289" s="364" t="s">
        <v>3242</v>
      </c>
      <c r="E1289" s="364" t="s">
        <v>249</v>
      </c>
      <c r="F1289" s="364" t="s">
        <v>1446</v>
      </c>
      <c r="G1289" s="364" t="s">
        <v>447</v>
      </c>
      <c r="H1289" s="318" t="s">
        <v>1413</v>
      </c>
    </row>
    <row r="1290" spans="1:8" s="189" customFormat="1" ht="22.9" customHeight="1" x14ac:dyDescent="0.2">
      <c r="A1290" s="529"/>
      <c r="B1290" s="530"/>
      <c r="C1290" s="364" t="s">
        <v>3243</v>
      </c>
      <c r="D1290" s="364" t="s">
        <v>3244</v>
      </c>
      <c r="E1290" s="364" t="s">
        <v>249</v>
      </c>
      <c r="F1290" s="364" t="s">
        <v>1446</v>
      </c>
      <c r="G1290" s="364" t="s">
        <v>447</v>
      </c>
      <c r="H1290" s="318" t="s">
        <v>1413</v>
      </c>
    </row>
    <row r="1291" spans="1:8" s="189" customFormat="1" ht="22.9" customHeight="1" x14ac:dyDescent="0.2">
      <c r="A1291" s="529"/>
      <c r="B1291" s="530"/>
      <c r="C1291" s="364" t="s">
        <v>3245</v>
      </c>
      <c r="D1291" s="364" t="s">
        <v>3246</v>
      </c>
      <c r="E1291" s="364" t="s">
        <v>249</v>
      </c>
      <c r="F1291" s="364" t="s">
        <v>1446</v>
      </c>
      <c r="G1291" s="364" t="s">
        <v>447</v>
      </c>
      <c r="H1291" s="318" t="s">
        <v>1413</v>
      </c>
    </row>
    <row r="1292" spans="1:8" s="189" customFormat="1" ht="22.9" customHeight="1" x14ac:dyDescent="0.2">
      <c r="A1292" s="529"/>
      <c r="B1292" s="530"/>
      <c r="C1292" s="364" t="s">
        <v>3247</v>
      </c>
      <c r="D1292" s="364" t="s">
        <v>3248</v>
      </c>
      <c r="E1292" s="364" t="s">
        <v>249</v>
      </c>
      <c r="F1292" s="364" t="s">
        <v>1446</v>
      </c>
      <c r="G1292" s="364" t="s">
        <v>447</v>
      </c>
      <c r="H1292" s="318" t="s">
        <v>1413</v>
      </c>
    </row>
    <row r="1293" spans="1:8" s="189" customFormat="1" ht="22.9" customHeight="1" x14ac:dyDescent="0.2">
      <c r="A1293" s="529"/>
      <c r="B1293" s="530"/>
      <c r="C1293" s="364" t="s">
        <v>3249</v>
      </c>
      <c r="D1293" s="364" t="s">
        <v>3250</v>
      </c>
      <c r="E1293" s="364" t="s">
        <v>249</v>
      </c>
      <c r="F1293" s="364" t="s">
        <v>1446</v>
      </c>
      <c r="G1293" s="364" t="s">
        <v>447</v>
      </c>
      <c r="H1293" s="318" t="s">
        <v>1413</v>
      </c>
    </row>
    <row r="1294" spans="1:8" s="189" customFormat="1" ht="22.9" customHeight="1" x14ac:dyDescent="0.2">
      <c r="A1294" s="529"/>
      <c r="B1294" s="530"/>
      <c r="C1294" s="364" t="s">
        <v>3251</v>
      </c>
      <c r="D1294" s="364" t="s">
        <v>3252</v>
      </c>
      <c r="E1294" s="364" t="s">
        <v>249</v>
      </c>
      <c r="F1294" s="364" t="s">
        <v>1446</v>
      </c>
      <c r="G1294" s="364" t="s">
        <v>447</v>
      </c>
      <c r="H1294" s="318" t="s">
        <v>1413</v>
      </c>
    </row>
    <row r="1295" spans="1:8" s="189" customFormat="1" ht="22.9" customHeight="1" x14ac:dyDescent="0.2">
      <c r="A1295" s="529"/>
      <c r="B1295" s="530"/>
      <c r="C1295" s="364" t="s">
        <v>3253</v>
      </c>
      <c r="D1295" s="364" t="s">
        <v>3254</v>
      </c>
      <c r="E1295" s="364" t="s">
        <v>249</v>
      </c>
      <c r="F1295" s="364" t="s">
        <v>1446</v>
      </c>
      <c r="G1295" s="364" t="s">
        <v>447</v>
      </c>
      <c r="H1295" s="318" t="s">
        <v>1413</v>
      </c>
    </row>
    <row r="1296" spans="1:8" s="189" customFormat="1" ht="22.9" customHeight="1" x14ac:dyDescent="0.2">
      <c r="A1296" s="529"/>
      <c r="B1296" s="530"/>
      <c r="C1296" s="364" t="s">
        <v>3255</v>
      </c>
      <c r="D1296" s="364" t="s">
        <v>3256</v>
      </c>
      <c r="E1296" s="364" t="s">
        <v>249</v>
      </c>
      <c r="F1296" s="364" t="s">
        <v>1446</v>
      </c>
      <c r="G1296" s="364" t="s">
        <v>447</v>
      </c>
      <c r="H1296" s="318" t="s">
        <v>1413</v>
      </c>
    </row>
    <row r="1297" spans="1:8" s="189" customFormat="1" ht="22.9" customHeight="1" x14ac:dyDescent="0.2">
      <c r="A1297" s="529"/>
      <c r="B1297" s="530"/>
      <c r="C1297" s="364" t="s">
        <v>3257</v>
      </c>
      <c r="D1297" s="364" t="s">
        <v>3258</v>
      </c>
      <c r="E1297" s="364" t="s">
        <v>249</v>
      </c>
      <c r="F1297" s="364" t="s">
        <v>1446</v>
      </c>
      <c r="G1297" s="364" t="s">
        <v>447</v>
      </c>
      <c r="H1297" s="318" t="s">
        <v>1413</v>
      </c>
    </row>
    <row r="1298" spans="1:8" s="189" customFormat="1" ht="22.9" customHeight="1" x14ac:dyDescent="0.2">
      <c r="A1298" s="529"/>
      <c r="B1298" s="530"/>
      <c r="C1298" s="364" t="s">
        <v>3259</v>
      </c>
      <c r="D1298" s="364" t="s">
        <v>3260</v>
      </c>
      <c r="E1298" s="364" t="s">
        <v>249</v>
      </c>
      <c r="F1298" s="364" t="s">
        <v>1446</v>
      </c>
      <c r="G1298" s="364" t="s">
        <v>447</v>
      </c>
      <c r="H1298" s="318" t="s">
        <v>1413</v>
      </c>
    </row>
    <row r="1299" spans="1:8" s="189" customFormat="1" ht="22.9" customHeight="1" x14ac:dyDescent="0.2">
      <c r="A1299" s="529"/>
      <c r="B1299" s="530"/>
      <c r="C1299" s="364" t="s">
        <v>3261</v>
      </c>
      <c r="D1299" s="364" t="s">
        <v>3262</v>
      </c>
      <c r="E1299" s="364" t="s">
        <v>249</v>
      </c>
      <c r="F1299" s="364" t="s">
        <v>1446</v>
      </c>
      <c r="G1299" s="364" t="s">
        <v>447</v>
      </c>
      <c r="H1299" s="318" t="s">
        <v>1413</v>
      </c>
    </row>
    <row r="1300" spans="1:8" s="189" customFormat="1" ht="22.9" customHeight="1" x14ac:dyDescent="0.2">
      <c r="A1300" s="529"/>
      <c r="B1300" s="530"/>
      <c r="C1300" s="364" t="s">
        <v>3263</v>
      </c>
      <c r="D1300" s="364" t="s">
        <v>3264</v>
      </c>
      <c r="E1300" s="364" t="s">
        <v>249</v>
      </c>
      <c r="F1300" s="364" t="s">
        <v>1446</v>
      </c>
      <c r="G1300" s="364" t="s">
        <v>447</v>
      </c>
      <c r="H1300" s="318" t="s">
        <v>1413</v>
      </c>
    </row>
    <row r="1301" spans="1:8" s="189" customFormat="1" ht="22.9" customHeight="1" x14ac:dyDescent="0.2">
      <c r="A1301" s="529"/>
      <c r="B1301" s="530"/>
      <c r="C1301" s="364" t="s">
        <v>3265</v>
      </c>
      <c r="D1301" s="364" t="s">
        <v>3266</v>
      </c>
      <c r="E1301" s="364" t="s">
        <v>249</v>
      </c>
      <c r="F1301" s="364" t="s">
        <v>1446</v>
      </c>
      <c r="G1301" s="364" t="s">
        <v>447</v>
      </c>
      <c r="H1301" s="318" t="s">
        <v>1413</v>
      </c>
    </row>
    <row r="1302" spans="1:8" s="189" customFormat="1" ht="22.9" customHeight="1" x14ac:dyDescent="0.2">
      <c r="A1302" s="529"/>
      <c r="B1302" s="530"/>
      <c r="C1302" s="364" t="s">
        <v>3267</v>
      </c>
      <c r="D1302" s="364" t="s">
        <v>3268</v>
      </c>
      <c r="E1302" s="364" t="s">
        <v>249</v>
      </c>
      <c r="F1302" s="364" t="s">
        <v>1446</v>
      </c>
      <c r="G1302" s="364" t="s">
        <v>447</v>
      </c>
      <c r="H1302" s="318" t="s">
        <v>1413</v>
      </c>
    </row>
    <row r="1303" spans="1:8" s="189" customFormat="1" ht="22.9" customHeight="1" x14ac:dyDescent="0.2">
      <c r="A1303" s="529"/>
      <c r="B1303" s="530"/>
      <c r="C1303" s="364" t="s">
        <v>3269</v>
      </c>
      <c r="D1303" s="364" t="s">
        <v>16488</v>
      </c>
      <c r="E1303" s="364" t="s">
        <v>249</v>
      </c>
      <c r="F1303" s="364" t="s">
        <v>1446</v>
      </c>
      <c r="G1303" s="364" t="s">
        <v>447</v>
      </c>
      <c r="H1303" s="318" t="s">
        <v>1413</v>
      </c>
    </row>
    <row r="1304" spans="1:8" s="189" customFormat="1" ht="22.9" customHeight="1" x14ac:dyDescent="0.2">
      <c r="A1304" s="529"/>
      <c r="B1304" s="530"/>
      <c r="C1304" s="364" t="s">
        <v>3270</v>
      </c>
      <c r="D1304" s="364" t="s">
        <v>3271</v>
      </c>
      <c r="E1304" s="364" t="s">
        <v>249</v>
      </c>
      <c r="F1304" s="364" t="s">
        <v>1446</v>
      </c>
      <c r="G1304" s="364" t="s">
        <v>447</v>
      </c>
      <c r="H1304" s="318" t="s">
        <v>1413</v>
      </c>
    </row>
    <row r="1305" spans="1:8" s="189" customFormat="1" ht="22.9" customHeight="1" x14ac:dyDescent="0.2">
      <c r="A1305" s="529"/>
      <c r="B1305" s="530"/>
      <c r="C1305" s="364" t="s">
        <v>3272</v>
      </c>
      <c r="D1305" s="364" t="s">
        <v>16489</v>
      </c>
      <c r="E1305" s="364" t="s">
        <v>249</v>
      </c>
      <c r="F1305" s="364" t="s">
        <v>1446</v>
      </c>
      <c r="G1305" s="364" t="s">
        <v>447</v>
      </c>
      <c r="H1305" s="318" t="s">
        <v>1413</v>
      </c>
    </row>
    <row r="1306" spans="1:8" s="189" customFormat="1" ht="22.9" customHeight="1" x14ac:dyDescent="0.2">
      <c r="A1306" s="529"/>
      <c r="B1306" s="530"/>
      <c r="C1306" s="364" t="s">
        <v>3273</v>
      </c>
      <c r="D1306" s="364" t="s">
        <v>3274</v>
      </c>
      <c r="E1306" s="364" t="s">
        <v>249</v>
      </c>
      <c r="F1306" s="364" t="s">
        <v>1446</v>
      </c>
      <c r="G1306" s="364" t="s">
        <v>447</v>
      </c>
      <c r="H1306" s="318" t="s">
        <v>1413</v>
      </c>
    </row>
    <row r="1307" spans="1:8" s="189" customFormat="1" ht="22.9" customHeight="1" x14ac:dyDescent="0.2">
      <c r="A1307" s="529"/>
      <c r="B1307" s="530"/>
      <c r="C1307" s="364" t="s">
        <v>3275</v>
      </c>
      <c r="D1307" s="364" t="s">
        <v>3276</v>
      </c>
      <c r="E1307" s="364" t="s">
        <v>249</v>
      </c>
      <c r="F1307" s="364" t="s">
        <v>1446</v>
      </c>
      <c r="G1307" s="364" t="s">
        <v>447</v>
      </c>
      <c r="H1307" s="318" t="s">
        <v>1413</v>
      </c>
    </row>
    <row r="1308" spans="1:8" s="189" customFormat="1" ht="22.9" customHeight="1" x14ac:dyDescent="0.2">
      <c r="A1308" s="529"/>
      <c r="B1308" s="530"/>
      <c r="C1308" s="364" t="s">
        <v>3277</v>
      </c>
      <c r="D1308" s="364" t="s">
        <v>3278</v>
      </c>
      <c r="E1308" s="364" t="s">
        <v>249</v>
      </c>
      <c r="F1308" s="364" t="s">
        <v>1446</v>
      </c>
      <c r="G1308" s="364" t="s">
        <v>447</v>
      </c>
      <c r="H1308" s="318" t="s">
        <v>1413</v>
      </c>
    </row>
    <row r="1309" spans="1:8" s="189" customFormat="1" ht="22.9" customHeight="1" x14ac:dyDescent="0.2">
      <c r="A1309" s="529"/>
      <c r="B1309" s="530"/>
      <c r="C1309" s="364" t="s">
        <v>3279</v>
      </c>
      <c r="D1309" s="364" t="s">
        <v>3280</v>
      </c>
      <c r="E1309" s="364" t="s">
        <v>249</v>
      </c>
      <c r="F1309" s="364" t="s">
        <v>1446</v>
      </c>
      <c r="G1309" s="364" t="s">
        <v>447</v>
      </c>
      <c r="H1309" s="318" t="s">
        <v>1413</v>
      </c>
    </row>
    <row r="1310" spans="1:8" s="189" customFormat="1" ht="22.9" customHeight="1" x14ac:dyDescent="0.2">
      <c r="A1310" s="529"/>
      <c r="B1310" s="530"/>
      <c r="C1310" s="364" t="s">
        <v>3281</v>
      </c>
      <c r="D1310" s="364" t="s">
        <v>3282</v>
      </c>
      <c r="E1310" s="364" t="s">
        <v>249</v>
      </c>
      <c r="F1310" s="364" t="s">
        <v>1446</v>
      </c>
      <c r="G1310" s="364" t="s">
        <v>447</v>
      </c>
      <c r="H1310" s="318" t="s">
        <v>1413</v>
      </c>
    </row>
    <row r="1311" spans="1:8" s="189" customFormat="1" ht="22.9" customHeight="1" x14ac:dyDescent="0.2">
      <c r="A1311" s="529"/>
      <c r="B1311" s="530"/>
      <c r="C1311" s="364" t="s">
        <v>3283</v>
      </c>
      <c r="D1311" s="364" t="s">
        <v>3284</v>
      </c>
      <c r="E1311" s="364" t="s">
        <v>249</v>
      </c>
      <c r="F1311" s="364" t="s">
        <v>1446</v>
      </c>
      <c r="G1311" s="364" t="s">
        <v>447</v>
      </c>
      <c r="H1311" s="318" t="s">
        <v>1413</v>
      </c>
    </row>
    <row r="1312" spans="1:8" s="189" customFormat="1" ht="22.9" customHeight="1" x14ac:dyDescent="0.2">
      <c r="A1312" s="529"/>
      <c r="B1312" s="530"/>
      <c r="C1312" s="364" t="s">
        <v>3285</v>
      </c>
      <c r="D1312" s="364" t="s">
        <v>3286</v>
      </c>
      <c r="E1312" s="364" t="s">
        <v>249</v>
      </c>
      <c r="F1312" s="364" t="s">
        <v>1446</v>
      </c>
      <c r="G1312" s="364" t="s">
        <v>447</v>
      </c>
      <c r="H1312" s="318" t="s">
        <v>1413</v>
      </c>
    </row>
    <row r="1313" spans="1:8" s="189" customFormat="1" ht="22.9" customHeight="1" x14ac:dyDescent="0.2">
      <c r="A1313" s="529" t="s">
        <v>715</v>
      </c>
      <c r="B1313" s="530" t="s">
        <v>16280</v>
      </c>
      <c r="C1313" s="364" t="s">
        <v>3287</v>
      </c>
      <c r="D1313" s="364" t="s">
        <v>3288</v>
      </c>
      <c r="E1313" s="364" t="s">
        <v>249</v>
      </c>
      <c r="F1313" s="364" t="s">
        <v>1446</v>
      </c>
      <c r="G1313" s="364" t="s">
        <v>447</v>
      </c>
      <c r="H1313" s="318"/>
    </row>
    <row r="1314" spans="1:8" s="189" customFormat="1" ht="22.9" customHeight="1" x14ac:dyDescent="0.2">
      <c r="A1314" s="529"/>
      <c r="B1314" s="530"/>
      <c r="C1314" s="364" t="s">
        <v>3289</v>
      </c>
      <c r="D1314" s="364" t="s">
        <v>3290</v>
      </c>
      <c r="E1314" s="364" t="s">
        <v>249</v>
      </c>
      <c r="F1314" s="364" t="s">
        <v>1446</v>
      </c>
      <c r="G1314" s="364" t="s">
        <v>447</v>
      </c>
      <c r="H1314" s="318"/>
    </row>
    <row r="1315" spans="1:8" s="189" customFormat="1" ht="22.9" customHeight="1" x14ac:dyDescent="0.2">
      <c r="A1315" s="529"/>
      <c r="B1315" s="530"/>
      <c r="C1315" s="364" t="s">
        <v>3291</v>
      </c>
      <c r="D1315" s="364" t="s">
        <v>3292</v>
      </c>
      <c r="E1315" s="364" t="s">
        <v>249</v>
      </c>
      <c r="F1315" s="364" t="s">
        <v>1446</v>
      </c>
      <c r="G1315" s="364" t="s">
        <v>447</v>
      </c>
      <c r="H1315" s="318"/>
    </row>
    <row r="1316" spans="1:8" s="189" customFormat="1" ht="22.9" customHeight="1" x14ac:dyDescent="0.2">
      <c r="A1316" s="363" t="s">
        <v>16305</v>
      </c>
      <c r="B1316" s="364" t="s">
        <v>16306</v>
      </c>
      <c r="C1316" s="364" t="s">
        <v>16490</v>
      </c>
      <c r="D1316" s="364" t="s">
        <v>16306</v>
      </c>
      <c r="E1316" s="364" t="s">
        <v>249</v>
      </c>
      <c r="F1316" s="364" t="s">
        <v>1446</v>
      </c>
      <c r="G1316" s="364" t="s">
        <v>447</v>
      </c>
      <c r="H1316" s="318"/>
    </row>
    <row r="1317" spans="1:8" s="189" customFormat="1" ht="22.9" customHeight="1" x14ac:dyDescent="0.2">
      <c r="A1317" s="363" t="s">
        <v>781</v>
      </c>
      <c r="B1317" s="364" t="s">
        <v>782</v>
      </c>
      <c r="C1317" s="364" t="s">
        <v>3293</v>
      </c>
      <c r="D1317" s="364" t="s">
        <v>783</v>
      </c>
      <c r="E1317" s="364" t="s">
        <v>258</v>
      </c>
      <c r="F1317" s="364" t="s">
        <v>2140</v>
      </c>
      <c r="G1317" s="364" t="s">
        <v>462</v>
      </c>
      <c r="H1317" s="318"/>
    </row>
    <row r="1318" spans="1:8" s="189" customFormat="1" ht="22.9" customHeight="1" x14ac:dyDescent="0.2">
      <c r="A1318" s="363" t="s">
        <v>784</v>
      </c>
      <c r="B1318" s="364" t="s">
        <v>16307</v>
      </c>
      <c r="C1318" s="364" t="s">
        <v>3294</v>
      </c>
      <c r="D1318" s="364" t="s">
        <v>785</v>
      </c>
      <c r="E1318" s="364" t="s">
        <v>258</v>
      </c>
      <c r="F1318" s="364" t="s">
        <v>2140</v>
      </c>
      <c r="G1318" s="364"/>
      <c r="H1318" s="318"/>
    </row>
    <row r="1319" spans="1:8" s="189" customFormat="1" ht="22.9" customHeight="1" x14ac:dyDescent="0.2">
      <c r="A1319" s="529" t="s">
        <v>786</v>
      </c>
      <c r="B1319" s="530" t="s">
        <v>787</v>
      </c>
      <c r="C1319" s="364" t="s">
        <v>3295</v>
      </c>
      <c r="D1319" s="364" t="s">
        <v>3296</v>
      </c>
      <c r="E1319" s="364" t="s">
        <v>258</v>
      </c>
      <c r="F1319" s="364" t="s">
        <v>2140</v>
      </c>
      <c r="G1319" s="364" t="s">
        <v>447</v>
      </c>
      <c r="H1319" s="318"/>
    </row>
    <row r="1320" spans="1:8" s="189" customFormat="1" ht="22.9" customHeight="1" x14ac:dyDescent="0.2">
      <c r="A1320" s="529"/>
      <c r="B1320" s="530"/>
      <c r="C1320" s="364" t="s">
        <v>3297</v>
      </c>
      <c r="D1320" s="364" t="s">
        <v>3298</v>
      </c>
      <c r="E1320" s="364" t="s">
        <v>258</v>
      </c>
      <c r="F1320" s="364" t="s">
        <v>2140</v>
      </c>
      <c r="G1320" s="364" t="s">
        <v>447</v>
      </c>
      <c r="H1320" s="318"/>
    </row>
    <row r="1321" spans="1:8" s="189" customFormat="1" ht="22.9" customHeight="1" x14ac:dyDescent="0.2">
      <c r="A1321" s="529"/>
      <c r="B1321" s="530"/>
      <c r="C1321" s="364" t="s">
        <v>3299</v>
      </c>
      <c r="D1321" s="364" t="s">
        <v>3300</v>
      </c>
      <c r="E1321" s="364" t="s">
        <v>258</v>
      </c>
      <c r="F1321" s="364" t="s">
        <v>2140</v>
      </c>
      <c r="G1321" s="364" t="s">
        <v>447</v>
      </c>
      <c r="H1321" s="318"/>
    </row>
    <row r="1322" spans="1:8" s="189" customFormat="1" ht="22.9" customHeight="1" x14ac:dyDescent="0.2">
      <c r="A1322" s="529"/>
      <c r="B1322" s="530"/>
      <c r="C1322" s="364" t="s">
        <v>3301</v>
      </c>
      <c r="D1322" s="364" t="s">
        <v>3302</v>
      </c>
      <c r="E1322" s="364" t="s">
        <v>258</v>
      </c>
      <c r="F1322" s="364" t="s">
        <v>2140</v>
      </c>
      <c r="G1322" s="364" t="s">
        <v>447</v>
      </c>
      <c r="H1322" s="318"/>
    </row>
    <row r="1323" spans="1:8" s="189" customFormat="1" ht="22.9" customHeight="1" x14ac:dyDescent="0.2">
      <c r="A1323" s="529"/>
      <c r="B1323" s="530"/>
      <c r="C1323" s="364" t="s">
        <v>3303</v>
      </c>
      <c r="D1323" s="364" t="s">
        <v>3304</v>
      </c>
      <c r="E1323" s="364" t="s">
        <v>258</v>
      </c>
      <c r="F1323" s="364" t="s">
        <v>2140</v>
      </c>
      <c r="G1323" s="364" t="s">
        <v>447</v>
      </c>
      <c r="H1323" s="318"/>
    </row>
    <row r="1324" spans="1:8" s="189" customFormat="1" ht="22.9" customHeight="1" x14ac:dyDescent="0.2">
      <c r="A1324" s="529"/>
      <c r="B1324" s="530"/>
      <c r="C1324" s="364" t="s">
        <v>3305</v>
      </c>
      <c r="D1324" s="364" t="s">
        <v>3306</v>
      </c>
      <c r="E1324" s="364" t="s">
        <v>258</v>
      </c>
      <c r="F1324" s="364" t="s">
        <v>2140</v>
      </c>
      <c r="G1324" s="364" t="s">
        <v>447</v>
      </c>
      <c r="H1324" s="318"/>
    </row>
    <row r="1325" spans="1:8" s="189" customFormat="1" ht="22.9" customHeight="1" x14ac:dyDescent="0.2">
      <c r="A1325" s="529"/>
      <c r="B1325" s="530"/>
      <c r="C1325" s="364" t="s">
        <v>3307</v>
      </c>
      <c r="D1325" s="364" t="s">
        <v>3308</v>
      </c>
      <c r="E1325" s="364" t="s">
        <v>258</v>
      </c>
      <c r="F1325" s="364" t="s">
        <v>2140</v>
      </c>
      <c r="G1325" s="364" t="s">
        <v>447</v>
      </c>
      <c r="H1325" s="318"/>
    </row>
    <row r="1326" spans="1:8" s="189" customFormat="1" ht="22.9" customHeight="1" x14ac:dyDescent="0.2">
      <c r="A1326" s="529"/>
      <c r="B1326" s="530"/>
      <c r="C1326" s="364" t="s">
        <v>3309</v>
      </c>
      <c r="D1326" s="364" t="s">
        <v>3310</v>
      </c>
      <c r="E1326" s="364" t="s">
        <v>258</v>
      </c>
      <c r="F1326" s="364" t="s">
        <v>2140</v>
      </c>
      <c r="G1326" s="364" t="s">
        <v>447</v>
      </c>
      <c r="H1326" s="318"/>
    </row>
    <row r="1327" spans="1:8" s="189" customFormat="1" ht="22.9" customHeight="1" x14ac:dyDescent="0.2">
      <c r="A1327" s="529"/>
      <c r="B1327" s="530"/>
      <c r="C1327" s="364" t="s">
        <v>3311</v>
      </c>
      <c r="D1327" s="364" t="s">
        <v>3312</v>
      </c>
      <c r="E1327" s="364" t="s">
        <v>258</v>
      </c>
      <c r="F1327" s="364" t="s">
        <v>2140</v>
      </c>
      <c r="G1327" s="364" t="s">
        <v>447</v>
      </c>
      <c r="H1327" s="318"/>
    </row>
    <row r="1328" spans="1:8" s="189" customFormat="1" ht="22.9" customHeight="1" x14ac:dyDescent="0.2">
      <c r="A1328" s="529"/>
      <c r="B1328" s="530"/>
      <c r="C1328" s="364" t="s">
        <v>3313</v>
      </c>
      <c r="D1328" s="364" t="s">
        <v>3314</v>
      </c>
      <c r="E1328" s="364" t="s">
        <v>258</v>
      </c>
      <c r="F1328" s="364" t="s">
        <v>2140</v>
      </c>
      <c r="G1328" s="364" t="s">
        <v>447</v>
      </c>
      <c r="H1328" s="318"/>
    </row>
    <row r="1329" spans="1:8" s="189" customFormat="1" ht="22.9" customHeight="1" x14ac:dyDescent="0.2">
      <c r="A1329" s="529"/>
      <c r="B1329" s="530"/>
      <c r="C1329" s="364" t="s">
        <v>3315</v>
      </c>
      <c r="D1329" s="364" t="s">
        <v>3316</v>
      </c>
      <c r="E1329" s="364" t="s">
        <v>258</v>
      </c>
      <c r="F1329" s="364" t="s">
        <v>2140</v>
      </c>
      <c r="G1329" s="364" t="s">
        <v>447</v>
      </c>
      <c r="H1329" s="318"/>
    </row>
    <row r="1330" spans="1:8" s="189" customFormat="1" ht="22.9" customHeight="1" x14ac:dyDescent="0.2">
      <c r="A1330" s="529"/>
      <c r="B1330" s="530"/>
      <c r="C1330" s="364" t="s">
        <v>3317</v>
      </c>
      <c r="D1330" s="364" t="s">
        <v>3318</v>
      </c>
      <c r="E1330" s="364" t="s">
        <v>258</v>
      </c>
      <c r="F1330" s="364" t="s">
        <v>2140</v>
      </c>
      <c r="G1330" s="364" t="s">
        <v>447</v>
      </c>
      <c r="H1330" s="318"/>
    </row>
    <row r="1331" spans="1:8" s="189" customFormat="1" ht="22.9" customHeight="1" x14ac:dyDescent="0.2">
      <c r="A1331" s="529" t="s">
        <v>640</v>
      </c>
      <c r="B1331" s="530" t="s">
        <v>398</v>
      </c>
      <c r="C1331" s="364" t="s">
        <v>3319</v>
      </c>
      <c r="D1331" s="364" t="s">
        <v>3320</v>
      </c>
      <c r="E1331" s="364" t="s">
        <v>258</v>
      </c>
      <c r="F1331" s="364" t="s">
        <v>2140</v>
      </c>
      <c r="G1331" s="364" t="s">
        <v>447</v>
      </c>
      <c r="H1331" s="318" t="s">
        <v>2147</v>
      </c>
    </row>
    <row r="1332" spans="1:8" s="189" customFormat="1" ht="22.9" customHeight="1" x14ac:dyDescent="0.2">
      <c r="A1332" s="529"/>
      <c r="B1332" s="530"/>
      <c r="C1332" s="364" t="s">
        <v>3321</v>
      </c>
      <c r="D1332" s="364" t="s">
        <v>3322</v>
      </c>
      <c r="E1332" s="364" t="s">
        <v>258</v>
      </c>
      <c r="F1332" s="364" t="s">
        <v>2140</v>
      </c>
      <c r="G1332" s="364" t="s">
        <v>447</v>
      </c>
      <c r="H1332" s="318" t="s">
        <v>2147</v>
      </c>
    </row>
    <row r="1333" spans="1:8" s="189" customFormat="1" ht="22.9" customHeight="1" x14ac:dyDescent="0.2">
      <c r="A1333" s="529"/>
      <c r="B1333" s="530"/>
      <c r="C1333" s="364" t="s">
        <v>3323</v>
      </c>
      <c r="D1333" s="364" t="s">
        <v>3324</v>
      </c>
      <c r="E1333" s="364" t="s">
        <v>258</v>
      </c>
      <c r="F1333" s="364" t="s">
        <v>2140</v>
      </c>
      <c r="G1333" s="364" t="s">
        <v>447</v>
      </c>
      <c r="H1333" s="318" t="s">
        <v>2147</v>
      </c>
    </row>
    <row r="1334" spans="1:8" s="189" customFormat="1" ht="22.9" customHeight="1" x14ac:dyDescent="0.2">
      <c r="A1334" s="529"/>
      <c r="B1334" s="530"/>
      <c r="C1334" s="364" t="s">
        <v>3325</v>
      </c>
      <c r="D1334" s="364" t="s">
        <v>3326</v>
      </c>
      <c r="E1334" s="364" t="s">
        <v>258</v>
      </c>
      <c r="F1334" s="364" t="s">
        <v>2140</v>
      </c>
      <c r="G1334" s="364" t="s">
        <v>447</v>
      </c>
      <c r="H1334" s="318" t="s">
        <v>2147</v>
      </c>
    </row>
    <row r="1335" spans="1:8" s="189" customFormat="1" ht="22.9" customHeight="1" x14ac:dyDescent="0.2">
      <c r="A1335" s="529"/>
      <c r="B1335" s="530"/>
      <c r="C1335" s="364" t="s">
        <v>3327</v>
      </c>
      <c r="D1335" s="364" t="s">
        <v>3328</v>
      </c>
      <c r="E1335" s="364" t="s">
        <v>258</v>
      </c>
      <c r="F1335" s="364" t="s">
        <v>2140</v>
      </c>
      <c r="G1335" s="364" t="s">
        <v>447</v>
      </c>
      <c r="H1335" s="318" t="s">
        <v>2147</v>
      </c>
    </row>
    <row r="1336" spans="1:8" s="189" customFormat="1" ht="22.9" customHeight="1" x14ac:dyDescent="0.2">
      <c r="A1336" s="529"/>
      <c r="B1336" s="530"/>
      <c r="C1336" s="364" t="s">
        <v>3329</v>
      </c>
      <c r="D1336" s="364" t="s">
        <v>3330</v>
      </c>
      <c r="E1336" s="364" t="s">
        <v>258</v>
      </c>
      <c r="F1336" s="364" t="s">
        <v>2140</v>
      </c>
      <c r="G1336" s="364" t="s">
        <v>447</v>
      </c>
      <c r="H1336" s="318" t="s">
        <v>2147</v>
      </c>
    </row>
    <row r="1337" spans="1:8" s="189" customFormat="1" ht="22.9" customHeight="1" x14ac:dyDescent="0.2">
      <c r="A1337" s="529"/>
      <c r="B1337" s="530"/>
      <c r="C1337" s="364" t="s">
        <v>3331</v>
      </c>
      <c r="D1337" s="364" t="s">
        <v>3332</v>
      </c>
      <c r="E1337" s="364" t="s">
        <v>258</v>
      </c>
      <c r="F1337" s="364" t="s">
        <v>2140</v>
      </c>
      <c r="G1337" s="364" t="s">
        <v>447</v>
      </c>
      <c r="H1337" s="318" t="s">
        <v>2147</v>
      </c>
    </row>
    <row r="1338" spans="1:8" s="189" customFormat="1" ht="22.9" customHeight="1" x14ac:dyDescent="0.2">
      <c r="A1338" s="529"/>
      <c r="B1338" s="530"/>
      <c r="C1338" s="364" t="s">
        <v>3333</v>
      </c>
      <c r="D1338" s="364" t="s">
        <v>3334</v>
      </c>
      <c r="E1338" s="364" t="s">
        <v>258</v>
      </c>
      <c r="F1338" s="364" t="s">
        <v>2140</v>
      </c>
      <c r="G1338" s="364" t="s">
        <v>447</v>
      </c>
      <c r="H1338" s="318" t="s">
        <v>2147</v>
      </c>
    </row>
    <row r="1339" spans="1:8" s="189" customFormat="1" ht="22.9" customHeight="1" x14ac:dyDescent="0.2">
      <c r="A1339" s="529"/>
      <c r="B1339" s="530"/>
      <c r="C1339" s="364" t="s">
        <v>3335</v>
      </c>
      <c r="D1339" s="364" t="s">
        <v>3336</v>
      </c>
      <c r="E1339" s="364" t="s">
        <v>258</v>
      </c>
      <c r="F1339" s="364" t="s">
        <v>2140</v>
      </c>
      <c r="G1339" s="364" t="s">
        <v>447</v>
      </c>
      <c r="H1339" s="318" t="s">
        <v>2147</v>
      </c>
    </row>
    <row r="1340" spans="1:8" s="189" customFormat="1" ht="22.9" customHeight="1" x14ac:dyDescent="0.2">
      <c r="A1340" s="529"/>
      <c r="B1340" s="530"/>
      <c r="C1340" s="364" t="s">
        <v>3337</v>
      </c>
      <c r="D1340" s="364" t="s">
        <v>3338</v>
      </c>
      <c r="E1340" s="364" t="s">
        <v>258</v>
      </c>
      <c r="F1340" s="364" t="s">
        <v>2140</v>
      </c>
      <c r="G1340" s="364" t="s">
        <v>447</v>
      </c>
      <c r="H1340" s="318" t="s">
        <v>2147</v>
      </c>
    </row>
    <row r="1341" spans="1:8" s="189" customFormat="1" ht="22.9" customHeight="1" x14ac:dyDescent="0.2">
      <c r="A1341" s="529"/>
      <c r="B1341" s="530"/>
      <c r="C1341" s="364" t="s">
        <v>3339</v>
      </c>
      <c r="D1341" s="364" t="s">
        <v>3340</v>
      </c>
      <c r="E1341" s="364" t="s">
        <v>258</v>
      </c>
      <c r="F1341" s="364" t="s">
        <v>2140</v>
      </c>
      <c r="G1341" s="364" t="s">
        <v>447</v>
      </c>
      <c r="H1341" s="318" t="s">
        <v>2147</v>
      </c>
    </row>
    <row r="1342" spans="1:8" s="189" customFormat="1" ht="22.9" customHeight="1" x14ac:dyDescent="0.2">
      <c r="A1342" s="529"/>
      <c r="B1342" s="530"/>
      <c r="C1342" s="364" t="s">
        <v>3341</v>
      </c>
      <c r="D1342" s="364" t="s">
        <v>3342</v>
      </c>
      <c r="E1342" s="364" t="s">
        <v>258</v>
      </c>
      <c r="F1342" s="364" t="s">
        <v>2140</v>
      </c>
      <c r="G1342" s="364" t="s">
        <v>447</v>
      </c>
      <c r="H1342" s="318" t="s">
        <v>2147</v>
      </c>
    </row>
    <row r="1343" spans="1:8" s="189" customFormat="1" ht="22.9" customHeight="1" x14ac:dyDescent="0.2">
      <c r="A1343" s="529"/>
      <c r="B1343" s="530"/>
      <c r="C1343" s="364" t="s">
        <v>3343</v>
      </c>
      <c r="D1343" s="364" t="s">
        <v>3344</v>
      </c>
      <c r="E1343" s="364" t="s">
        <v>258</v>
      </c>
      <c r="F1343" s="364" t="s">
        <v>2140</v>
      </c>
      <c r="G1343" s="364" t="s">
        <v>447</v>
      </c>
      <c r="H1343" s="318" t="s">
        <v>2147</v>
      </c>
    </row>
    <row r="1344" spans="1:8" s="189" customFormat="1" ht="22.9" customHeight="1" x14ac:dyDescent="0.2">
      <c r="A1344" s="529" t="s">
        <v>611</v>
      </c>
      <c r="B1344" s="530" t="s">
        <v>612</v>
      </c>
      <c r="C1344" s="364" t="s">
        <v>3345</v>
      </c>
      <c r="D1344" s="364" t="s">
        <v>3346</v>
      </c>
      <c r="E1344" s="364" t="s">
        <v>258</v>
      </c>
      <c r="F1344" s="364" t="s">
        <v>2140</v>
      </c>
      <c r="G1344" s="364" t="s">
        <v>447</v>
      </c>
      <c r="H1344" s="318" t="s">
        <v>2147</v>
      </c>
    </row>
    <row r="1345" spans="1:8" s="189" customFormat="1" ht="22.9" customHeight="1" x14ac:dyDescent="0.2">
      <c r="A1345" s="529"/>
      <c r="B1345" s="530"/>
      <c r="C1345" s="364" t="s">
        <v>3347</v>
      </c>
      <c r="D1345" s="364" t="s">
        <v>3348</v>
      </c>
      <c r="E1345" s="364" t="s">
        <v>258</v>
      </c>
      <c r="F1345" s="364" t="s">
        <v>2140</v>
      </c>
      <c r="G1345" s="364" t="s">
        <v>447</v>
      </c>
      <c r="H1345" s="318" t="s">
        <v>2147</v>
      </c>
    </row>
    <row r="1346" spans="1:8" s="189" customFormat="1" ht="22.9" customHeight="1" x14ac:dyDescent="0.2">
      <c r="A1346" s="529"/>
      <c r="B1346" s="530"/>
      <c r="C1346" s="364" t="s">
        <v>3349</v>
      </c>
      <c r="D1346" s="364" t="s">
        <v>3350</v>
      </c>
      <c r="E1346" s="364" t="s">
        <v>258</v>
      </c>
      <c r="F1346" s="364" t="s">
        <v>2140</v>
      </c>
      <c r="G1346" s="364" t="s">
        <v>447</v>
      </c>
      <c r="H1346" s="318" t="s">
        <v>2147</v>
      </c>
    </row>
    <row r="1347" spans="1:8" s="189" customFormat="1" ht="22.9" customHeight="1" x14ac:dyDescent="0.2">
      <c r="A1347" s="529"/>
      <c r="B1347" s="530"/>
      <c r="C1347" s="364" t="s">
        <v>3351</v>
      </c>
      <c r="D1347" s="364" t="s">
        <v>3352</v>
      </c>
      <c r="E1347" s="364" t="s">
        <v>257</v>
      </c>
      <c r="F1347" s="364" t="s">
        <v>3353</v>
      </c>
      <c r="G1347" s="364" t="s">
        <v>447</v>
      </c>
      <c r="H1347" s="318" t="s">
        <v>2147</v>
      </c>
    </row>
    <row r="1348" spans="1:8" s="189" customFormat="1" ht="22.9" customHeight="1" x14ac:dyDescent="0.2">
      <c r="A1348" s="529"/>
      <c r="B1348" s="530"/>
      <c r="C1348" s="364" t="s">
        <v>3354</v>
      </c>
      <c r="D1348" s="364" t="s">
        <v>16491</v>
      </c>
      <c r="E1348" s="364" t="s">
        <v>257</v>
      </c>
      <c r="F1348" s="364" t="s">
        <v>3353</v>
      </c>
      <c r="G1348" s="364" t="s">
        <v>447</v>
      </c>
      <c r="H1348" s="318" t="s">
        <v>2147</v>
      </c>
    </row>
    <row r="1349" spans="1:8" s="189" customFormat="1" ht="22.9" customHeight="1" x14ac:dyDescent="0.2">
      <c r="A1349" s="529"/>
      <c r="B1349" s="530"/>
      <c r="C1349" s="364" t="s">
        <v>3355</v>
      </c>
      <c r="D1349" s="364" t="s">
        <v>3356</v>
      </c>
      <c r="E1349" s="364" t="s">
        <v>257</v>
      </c>
      <c r="F1349" s="364" t="s">
        <v>3353</v>
      </c>
      <c r="G1349" s="364" t="s">
        <v>447</v>
      </c>
      <c r="H1349" s="318" t="s">
        <v>2147</v>
      </c>
    </row>
    <row r="1350" spans="1:8" s="189" customFormat="1" ht="22.9" customHeight="1" x14ac:dyDescent="0.2">
      <c r="A1350" s="529"/>
      <c r="B1350" s="530"/>
      <c r="C1350" s="364" t="s">
        <v>3357</v>
      </c>
      <c r="D1350" s="364" t="s">
        <v>3358</v>
      </c>
      <c r="E1350" s="364" t="s">
        <v>257</v>
      </c>
      <c r="F1350" s="364" t="s">
        <v>3353</v>
      </c>
      <c r="G1350" s="364" t="s">
        <v>447</v>
      </c>
      <c r="H1350" s="318" t="s">
        <v>2147</v>
      </c>
    </row>
    <row r="1351" spans="1:8" s="189" customFormat="1" ht="22.9" customHeight="1" x14ac:dyDescent="0.2">
      <c r="A1351" s="529" t="s">
        <v>788</v>
      </c>
      <c r="B1351" s="530" t="s">
        <v>399</v>
      </c>
      <c r="C1351" s="364" t="s">
        <v>3359</v>
      </c>
      <c r="D1351" s="364" t="s">
        <v>3360</v>
      </c>
      <c r="E1351" s="364" t="s">
        <v>258</v>
      </c>
      <c r="F1351" s="364" t="s">
        <v>2132</v>
      </c>
      <c r="G1351" s="364" t="s">
        <v>447</v>
      </c>
      <c r="H1351" s="318" t="s">
        <v>1280</v>
      </c>
    </row>
    <row r="1352" spans="1:8" s="189" customFormat="1" ht="22.9" customHeight="1" x14ac:dyDescent="0.2">
      <c r="A1352" s="529"/>
      <c r="B1352" s="530"/>
      <c r="C1352" s="364" t="s">
        <v>3361</v>
      </c>
      <c r="D1352" s="364" t="s">
        <v>3362</v>
      </c>
      <c r="E1352" s="364" t="s">
        <v>258</v>
      </c>
      <c r="F1352" s="364" t="s">
        <v>2140</v>
      </c>
      <c r="G1352" s="364" t="s">
        <v>447</v>
      </c>
      <c r="H1352" s="318" t="s">
        <v>1280</v>
      </c>
    </row>
    <row r="1353" spans="1:8" s="189" customFormat="1" ht="22.9" customHeight="1" x14ac:dyDescent="0.2">
      <c r="A1353" s="529"/>
      <c r="B1353" s="530"/>
      <c r="C1353" s="364" t="s">
        <v>3363</v>
      </c>
      <c r="D1353" s="364" t="s">
        <v>3364</v>
      </c>
      <c r="E1353" s="364" t="s">
        <v>258</v>
      </c>
      <c r="F1353" s="364" t="s">
        <v>2140</v>
      </c>
      <c r="G1353" s="364" t="s">
        <v>447</v>
      </c>
      <c r="H1353" s="318" t="s">
        <v>1280</v>
      </c>
    </row>
    <row r="1354" spans="1:8" s="189" customFormat="1" ht="22.9" customHeight="1" x14ac:dyDescent="0.2">
      <c r="A1354" s="529"/>
      <c r="B1354" s="530"/>
      <c r="C1354" s="364" t="s">
        <v>3365</v>
      </c>
      <c r="D1354" s="364" t="s">
        <v>3366</v>
      </c>
      <c r="E1354" s="364" t="s">
        <v>258</v>
      </c>
      <c r="F1354" s="364" t="s">
        <v>2140</v>
      </c>
      <c r="G1354" s="364" t="s">
        <v>447</v>
      </c>
      <c r="H1354" s="318" t="s">
        <v>1280</v>
      </c>
    </row>
    <row r="1355" spans="1:8" s="189" customFormat="1" ht="22.9" customHeight="1" x14ac:dyDescent="0.2">
      <c r="A1355" s="529"/>
      <c r="B1355" s="530"/>
      <c r="C1355" s="364" t="s">
        <v>3367</v>
      </c>
      <c r="D1355" s="364" t="s">
        <v>3368</v>
      </c>
      <c r="E1355" s="364" t="s">
        <v>258</v>
      </c>
      <c r="F1355" s="364" t="s">
        <v>2140</v>
      </c>
      <c r="G1355" s="364" t="s">
        <v>447</v>
      </c>
      <c r="H1355" s="318" t="s">
        <v>1280</v>
      </c>
    </row>
    <row r="1356" spans="1:8" s="189" customFormat="1" ht="22.9" customHeight="1" x14ac:dyDescent="0.2">
      <c r="A1356" s="529"/>
      <c r="B1356" s="530"/>
      <c r="C1356" s="364" t="s">
        <v>3369</v>
      </c>
      <c r="D1356" s="364" t="s">
        <v>3370</v>
      </c>
      <c r="E1356" s="364" t="s">
        <v>258</v>
      </c>
      <c r="F1356" s="364" t="s">
        <v>2140</v>
      </c>
      <c r="G1356" s="364" t="s">
        <v>447</v>
      </c>
      <c r="H1356" s="318" t="s">
        <v>1280</v>
      </c>
    </row>
    <row r="1357" spans="1:8" s="189" customFormat="1" ht="22.9" customHeight="1" x14ac:dyDescent="0.2">
      <c r="A1357" s="529"/>
      <c r="B1357" s="530"/>
      <c r="C1357" s="364" t="s">
        <v>3371</v>
      </c>
      <c r="D1357" s="364" t="s">
        <v>3372</v>
      </c>
      <c r="E1357" s="364" t="s">
        <v>258</v>
      </c>
      <c r="F1357" s="364" t="s">
        <v>2140</v>
      </c>
      <c r="G1357" s="364" t="s">
        <v>447</v>
      </c>
      <c r="H1357" s="318" t="s">
        <v>1280</v>
      </c>
    </row>
    <row r="1358" spans="1:8" s="189" customFormat="1" ht="22.9" customHeight="1" x14ac:dyDescent="0.2">
      <c r="A1358" s="529"/>
      <c r="B1358" s="530"/>
      <c r="C1358" s="364" t="s">
        <v>3373</v>
      </c>
      <c r="D1358" s="364" t="s">
        <v>3374</v>
      </c>
      <c r="E1358" s="364" t="s">
        <v>258</v>
      </c>
      <c r="F1358" s="364" t="s">
        <v>2140</v>
      </c>
      <c r="G1358" s="364" t="s">
        <v>447</v>
      </c>
      <c r="H1358" s="318" t="s">
        <v>1280</v>
      </c>
    </row>
    <row r="1359" spans="1:8" s="189" customFormat="1" ht="22.9" customHeight="1" x14ac:dyDescent="0.2">
      <c r="A1359" s="529"/>
      <c r="B1359" s="530"/>
      <c r="C1359" s="364" t="s">
        <v>3375</v>
      </c>
      <c r="D1359" s="364" t="s">
        <v>3376</v>
      </c>
      <c r="E1359" s="364" t="s">
        <v>258</v>
      </c>
      <c r="F1359" s="364" t="s">
        <v>2140</v>
      </c>
      <c r="G1359" s="364" t="s">
        <v>447</v>
      </c>
      <c r="H1359" s="318" t="s">
        <v>1280</v>
      </c>
    </row>
    <row r="1360" spans="1:8" s="189" customFormat="1" ht="22.9" customHeight="1" x14ac:dyDescent="0.2">
      <c r="A1360" s="529"/>
      <c r="B1360" s="530"/>
      <c r="C1360" s="364" t="s">
        <v>3377</v>
      </c>
      <c r="D1360" s="364" t="s">
        <v>3378</v>
      </c>
      <c r="E1360" s="364" t="s">
        <v>258</v>
      </c>
      <c r="F1360" s="364" t="s">
        <v>2140</v>
      </c>
      <c r="G1360" s="364" t="s">
        <v>447</v>
      </c>
      <c r="H1360" s="318" t="s">
        <v>1280</v>
      </c>
    </row>
    <row r="1361" spans="1:8" s="189" customFormat="1" ht="22.9" customHeight="1" x14ac:dyDescent="0.2">
      <c r="A1361" s="529"/>
      <c r="B1361" s="530"/>
      <c r="C1361" s="364" t="s">
        <v>3379</v>
      </c>
      <c r="D1361" s="364" t="s">
        <v>3380</v>
      </c>
      <c r="E1361" s="364" t="s">
        <v>258</v>
      </c>
      <c r="F1361" s="364" t="s">
        <v>2140</v>
      </c>
      <c r="G1361" s="364" t="s">
        <v>447</v>
      </c>
      <c r="H1361" s="318" t="s">
        <v>1280</v>
      </c>
    </row>
    <row r="1362" spans="1:8" s="189" customFormat="1" ht="22.9" customHeight="1" x14ac:dyDescent="0.2">
      <c r="A1362" s="529"/>
      <c r="B1362" s="530"/>
      <c r="C1362" s="364" t="s">
        <v>3381</v>
      </c>
      <c r="D1362" s="364" t="s">
        <v>3382</v>
      </c>
      <c r="E1362" s="364" t="s">
        <v>258</v>
      </c>
      <c r="F1362" s="364" t="s">
        <v>2140</v>
      </c>
      <c r="G1362" s="364" t="s">
        <v>447</v>
      </c>
      <c r="H1362" s="318" t="s">
        <v>1280</v>
      </c>
    </row>
    <row r="1363" spans="1:8" s="189" customFormat="1" ht="22.9" customHeight="1" x14ac:dyDescent="0.2">
      <c r="A1363" s="529"/>
      <c r="B1363" s="530"/>
      <c r="C1363" s="364" t="s">
        <v>3383</v>
      </c>
      <c r="D1363" s="364" t="s">
        <v>3384</v>
      </c>
      <c r="E1363" s="364" t="s">
        <v>258</v>
      </c>
      <c r="F1363" s="364" t="s">
        <v>2140</v>
      </c>
      <c r="G1363" s="364" t="s">
        <v>447</v>
      </c>
      <c r="H1363" s="318" t="s">
        <v>1280</v>
      </c>
    </row>
    <row r="1364" spans="1:8" s="189" customFormat="1" ht="22.9" customHeight="1" x14ac:dyDescent="0.2">
      <c r="A1364" s="529"/>
      <c r="B1364" s="530"/>
      <c r="C1364" s="364" t="s">
        <v>3385</v>
      </c>
      <c r="D1364" s="364" t="s">
        <v>3386</v>
      </c>
      <c r="E1364" s="364" t="s">
        <v>258</v>
      </c>
      <c r="F1364" s="364" t="s">
        <v>2140</v>
      </c>
      <c r="G1364" s="364" t="s">
        <v>447</v>
      </c>
      <c r="H1364" s="318" t="s">
        <v>1280</v>
      </c>
    </row>
    <row r="1365" spans="1:8" s="189" customFormat="1" ht="22.9" customHeight="1" x14ac:dyDescent="0.2">
      <c r="A1365" s="529"/>
      <c r="B1365" s="530"/>
      <c r="C1365" s="364" t="s">
        <v>3387</v>
      </c>
      <c r="D1365" s="364" t="s">
        <v>3388</v>
      </c>
      <c r="E1365" s="364" t="s">
        <v>258</v>
      </c>
      <c r="F1365" s="364" t="s">
        <v>2140</v>
      </c>
      <c r="G1365" s="364" t="s">
        <v>447</v>
      </c>
      <c r="H1365" s="318" t="s">
        <v>1280</v>
      </c>
    </row>
    <row r="1366" spans="1:8" s="189" customFormat="1" ht="22.9" customHeight="1" x14ac:dyDescent="0.2">
      <c r="A1366" s="529"/>
      <c r="B1366" s="530"/>
      <c r="C1366" s="364" t="s">
        <v>3389</v>
      </c>
      <c r="D1366" s="364" t="s">
        <v>3390</v>
      </c>
      <c r="E1366" s="364" t="s">
        <v>258</v>
      </c>
      <c r="F1366" s="364" t="s">
        <v>2140</v>
      </c>
      <c r="G1366" s="364" t="s">
        <v>447</v>
      </c>
      <c r="H1366" s="318" t="s">
        <v>1280</v>
      </c>
    </row>
    <row r="1367" spans="1:8" s="189" customFormat="1" ht="22.9" customHeight="1" x14ac:dyDescent="0.2">
      <c r="A1367" s="529"/>
      <c r="B1367" s="530"/>
      <c r="C1367" s="364" t="s">
        <v>3391</v>
      </c>
      <c r="D1367" s="364" t="s">
        <v>3392</v>
      </c>
      <c r="E1367" s="364" t="s">
        <v>258</v>
      </c>
      <c r="F1367" s="364" t="s">
        <v>2140</v>
      </c>
      <c r="G1367" s="364" t="s">
        <v>447</v>
      </c>
      <c r="H1367" s="318" t="s">
        <v>1280</v>
      </c>
    </row>
    <row r="1368" spans="1:8" s="189" customFormat="1" ht="22.9" customHeight="1" x14ac:dyDescent="0.2">
      <c r="A1368" s="529"/>
      <c r="B1368" s="530"/>
      <c r="C1368" s="364" t="s">
        <v>3393</v>
      </c>
      <c r="D1368" s="364" t="s">
        <v>3394</v>
      </c>
      <c r="E1368" s="364" t="s">
        <v>258</v>
      </c>
      <c r="F1368" s="364" t="s">
        <v>2140</v>
      </c>
      <c r="G1368" s="364" t="s">
        <v>447</v>
      </c>
      <c r="H1368" s="318" t="s">
        <v>1280</v>
      </c>
    </row>
    <row r="1369" spans="1:8" s="189" customFormat="1" ht="22.9" customHeight="1" x14ac:dyDescent="0.2">
      <c r="A1369" s="529"/>
      <c r="B1369" s="530"/>
      <c r="C1369" s="364" t="s">
        <v>3395</v>
      </c>
      <c r="D1369" s="364" t="s">
        <v>3396</v>
      </c>
      <c r="E1369" s="364" t="s">
        <v>258</v>
      </c>
      <c r="F1369" s="364" t="s">
        <v>2140</v>
      </c>
      <c r="G1369" s="364" t="s">
        <v>447</v>
      </c>
      <c r="H1369" s="318" t="s">
        <v>1280</v>
      </c>
    </row>
    <row r="1370" spans="1:8" s="189" customFormat="1" ht="22.9" customHeight="1" x14ac:dyDescent="0.2">
      <c r="A1370" s="529"/>
      <c r="B1370" s="530"/>
      <c r="C1370" s="364" t="s">
        <v>3397</v>
      </c>
      <c r="D1370" s="364" t="s">
        <v>16492</v>
      </c>
      <c r="E1370" s="364" t="s">
        <v>258</v>
      </c>
      <c r="F1370" s="364" t="s">
        <v>2140</v>
      </c>
      <c r="G1370" s="364" t="s">
        <v>447</v>
      </c>
      <c r="H1370" s="318" t="s">
        <v>1280</v>
      </c>
    </row>
    <row r="1371" spans="1:8" s="189" customFormat="1" ht="22.9" customHeight="1" x14ac:dyDescent="0.2">
      <c r="A1371" s="529"/>
      <c r="B1371" s="530"/>
      <c r="C1371" s="364" t="s">
        <v>16493</v>
      </c>
      <c r="D1371" s="364" t="s">
        <v>16494</v>
      </c>
      <c r="E1371" s="364" t="s">
        <v>258</v>
      </c>
      <c r="F1371" s="364" t="s">
        <v>2140</v>
      </c>
      <c r="G1371" s="364" t="s">
        <v>447</v>
      </c>
      <c r="H1371" s="318" t="s">
        <v>1280</v>
      </c>
    </row>
    <row r="1372" spans="1:8" s="189" customFormat="1" ht="22.9" customHeight="1" x14ac:dyDescent="0.2">
      <c r="A1372" s="529"/>
      <c r="B1372" s="530"/>
      <c r="C1372" s="364" t="s">
        <v>3398</v>
      </c>
      <c r="D1372" s="364" t="s">
        <v>3399</v>
      </c>
      <c r="E1372" s="364" t="s">
        <v>258</v>
      </c>
      <c r="F1372" s="364" t="s">
        <v>2465</v>
      </c>
      <c r="G1372" s="364" t="s">
        <v>447</v>
      </c>
      <c r="H1372" s="318" t="s">
        <v>1280</v>
      </c>
    </row>
    <row r="1373" spans="1:8" s="189" customFormat="1" ht="22.9" customHeight="1" x14ac:dyDescent="0.2">
      <c r="A1373" s="529"/>
      <c r="B1373" s="530"/>
      <c r="C1373" s="364" t="s">
        <v>3400</v>
      </c>
      <c r="D1373" s="364" t="s">
        <v>3401</v>
      </c>
      <c r="E1373" s="364" t="s">
        <v>258</v>
      </c>
      <c r="F1373" s="364" t="s">
        <v>2465</v>
      </c>
      <c r="G1373" s="364" t="s">
        <v>447</v>
      </c>
      <c r="H1373" s="318" t="s">
        <v>1280</v>
      </c>
    </row>
    <row r="1374" spans="1:8" s="189" customFormat="1" ht="22.9" customHeight="1" x14ac:dyDescent="0.2">
      <c r="A1374" s="529"/>
      <c r="B1374" s="530"/>
      <c r="C1374" s="364" t="s">
        <v>3402</v>
      </c>
      <c r="D1374" s="364" t="s">
        <v>3403</v>
      </c>
      <c r="E1374" s="364" t="s">
        <v>258</v>
      </c>
      <c r="F1374" s="364" t="s">
        <v>2465</v>
      </c>
      <c r="G1374" s="364" t="s">
        <v>447</v>
      </c>
      <c r="H1374" s="318" t="s">
        <v>1280</v>
      </c>
    </row>
    <row r="1375" spans="1:8" s="189" customFormat="1" ht="22.9" customHeight="1" x14ac:dyDescent="0.2">
      <c r="A1375" s="529"/>
      <c r="B1375" s="530"/>
      <c r="C1375" s="364" t="s">
        <v>3404</v>
      </c>
      <c r="D1375" s="364" t="s">
        <v>3405</v>
      </c>
      <c r="E1375" s="364" t="s">
        <v>258</v>
      </c>
      <c r="F1375" s="364" t="s">
        <v>2465</v>
      </c>
      <c r="G1375" s="364" t="s">
        <v>447</v>
      </c>
      <c r="H1375" s="318" t="s">
        <v>1280</v>
      </c>
    </row>
    <row r="1376" spans="1:8" s="189" customFormat="1" ht="22.9" customHeight="1" x14ac:dyDescent="0.2">
      <c r="A1376" s="529" t="s">
        <v>800</v>
      </c>
      <c r="B1376" s="530" t="s">
        <v>801</v>
      </c>
      <c r="C1376" s="364" t="s">
        <v>3406</v>
      </c>
      <c r="D1376" s="364" t="s">
        <v>3407</v>
      </c>
      <c r="E1376" s="364" t="s">
        <v>372</v>
      </c>
      <c r="F1376" s="364" t="s">
        <v>3408</v>
      </c>
      <c r="G1376" s="364" t="s">
        <v>447</v>
      </c>
      <c r="H1376" s="318"/>
    </row>
    <row r="1377" spans="1:8" s="189" customFormat="1" ht="22.9" customHeight="1" x14ac:dyDescent="0.2">
      <c r="A1377" s="529"/>
      <c r="B1377" s="530"/>
      <c r="C1377" s="364" t="s">
        <v>3409</v>
      </c>
      <c r="D1377" s="364" t="s">
        <v>3410</v>
      </c>
      <c r="E1377" s="364" t="s">
        <v>372</v>
      </c>
      <c r="F1377" s="364" t="s">
        <v>3408</v>
      </c>
      <c r="G1377" s="364" t="s">
        <v>447</v>
      </c>
      <c r="H1377" s="318"/>
    </row>
    <row r="1378" spans="1:8" s="189" customFormat="1" ht="22.9" customHeight="1" x14ac:dyDescent="0.2">
      <c r="A1378" s="529" t="s">
        <v>802</v>
      </c>
      <c r="B1378" s="530" t="s">
        <v>803</v>
      </c>
      <c r="C1378" s="364" t="s">
        <v>3411</v>
      </c>
      <c r="D1378" s="364" t="s">
        <v>3412</v>
      </c>
      <c r="E1378" s="364" t="s">
        <v>372</v>
      </c>
      <c r="F1378" s="364" t="s">
        <v>3413</v>
      </c>
      <c r="G1378" s="364" t="s">
        <v>447</v>
      </c>
      <c r="H1378" s="318" t="s">
        <v>1225</v>
      </c>
    </row>
    <row r="1379" spans="1:8" s="189" customFormat="1" ht="22.9" customHeight="1" x14ac:dyDescent="0.2">
      <c r="A1379" s="529"/>
      <c r="B1379" s="530"/>
      <c r="C1379" s="364" t="s">
        <v>3414</v>
      </c>
      <c r="D1379" s="364" t="s">
        <v>3415</v>
      </c>
      <c r="E1379" s="364" t="s">
        <v>372</v>
      </c>
      <c r="F1379" s="364" t="s">
        <v>3413</v>
      </c>
      <c r="G1379" s="364" t="s">
        <v>447</v>
      </c>
      <c r="H1379" s="318" t="s">
        <v>1225</v>
      </c>
    </row>
    <row r="1380" spans="1:8" s="189" customFormat="1" ht="22.9" customHeight="1" x14ac:dyDescent="0.2">
      <c r="A1380" s="529"/>
      <c r="B1380" s="530"/>
      <c r="C1380" s="364" t="s">
        <v>3416</v>
      </c>
      <c r="D1380" s="364" t="s">
        <v>3412</v>
      </c>
      <c r="E1380" s="364" t="s">
        <v>372</v>
      </c>
      <c r="F1380" s="364" t="s">
        <v>3413</v>
      </c>
      <c r="G1380" s="364" t="s">
        <v>447</v>
      </c>
      <c r="H1380" s="318" t="s">
        <v>1225</v>
      </c>
    </row>
    <row r="1381" spans="1:8" s="189" customFormat="1" ht="22.9" customHeight="1" x14ac:dyDescent="0.2">
      <c r="A1381" s="529"/>
      <c r="B1381" s="530"/>
      <c r="C1381" s="364" t="s">
        <v>3417</v>
      </c>
      <c r="D1381" s="364" t="s">
        <v>3418</v>
      </c>
      <c r="E1381" s="364" t="s">
        <v>372</v>
      </c>
      <c r="F1381" s="364" t="s">
        <v>3413</v>
      </c>
      <c r="G1381" s="364" t="s">
        <v>447</v>
      </c>
      <c r="H1381" s="318" t="s">
        <v>1225</v>
      </c>
    </row>
    <row r="1382" spans="1:8" s="189" customFormat="1" ht="22.9" customHeight="1" x14ac:dyDescent="0.2">
      <c r="A1382" s="529"/>
      <c r="B1382" s="530"/>
      <c r="C1382" s="364" t="s">
        <v>3419</v>
      </c>
      <c r="D1382" s="364" t="s">
        <v>3420</v>
      </c>
      <c r="E1382" s="364" t="s">
        <v>372</v>
      </c>
      <c r="F1382" s="364" t="s">
        <v>3413</v>
      </c>
      <c r="G1382" s="364" t="s">
        <v>447</v>
      </c>
      <c r="H1382" s="318" t="s">
        <v>1225</v>
      </c>
    </row>
    <row r="1383" spans="1:8" s="189" customFormat="1" ht="22.9" customHeight="1" x14ac:dyDescent="0.2">
      <c r="A1383" s="529"/>
      <c r="B1383" s="530"/>
      <c r="C1383" s="364" t="s">
        <v>3421</v>
      </c>
      <c r="D1383" s="364" t="s">
        <v>3412</v>
      </c>
      <c r="E1383" s="364" t="s">
        <v>372</v>
      </c>
      <c r="F1383" s="364" t="s">
        <v>3413</v>
      </c>
      <c r="G1383" s="364" t="s">
        <v>447</v>
      </c>
      <c r="H1383" s="318" t="s">
        <v>1225</v>
      </c>
    </row>
    <row r="1384" spans="1:8" s="189" customFormat="1" ht="22.9" customHeight="1" x14ac:dyDescent="0.2">
      <c r="A1384" s="529"/>
      <c r="B1384" s="530"/>
      <c r="C1384" s="364" t="s">
        <v>3422</v>
      </c>
      <c r="D1384" s="364" t="s">
        <v>3423</v>
      </c>
      <c r="E1384" s="364" t="s">
        <v>372</v>
      </c>
      <c r="F1384" s="364" t="s">
        <v>3413</v>
      </c>
      <c r="G1384" s="364" t="s">
        <v>447</v>
      </c>
      <c r="H1384" s="318" t="s">
        <v>1225</v>
      </c>
    </row>
    <row r="1385" spans="1:8" s="189" customFormat="1" ht="22.9" customHeight="1" x14ac:dyDescent="0.2">
      <c r="A1385" s="529"/>
      <c r="B1385" s="530"/>
      <c r="C1385" s="364" t="s">
        <v>3424</v>
      </c>
      <c r="D1385" s="364" t="s">
        <v>3418</v>
      </c>
      <c r="E1385" s="364" t="s">
        <v>372</v>
      </c>
      <c r="F1385" s="364" t="s">
        <v>3413</v>
      </c>
      <c r="G1385" s="364" t="s">
        <v>447</v>
      </c>
      <c r="H1385" s="318" t="s">
        <v>1225</v>
      </c>
    </row>
    <row r="1386" spans="1:8" s="189" customFormat="1" ht="22.9" customHeight="1" x14ac:dyDescent="0.2">
      <c r="A1386" s="529"/>
      <c r="B1386" s="530"/>
      <c r="C1386" s="364" t="s">
        <v>3425</v>
      </c>
      <c r="D1386" s="364" t="s">
        <v>3426</v>
      </c>
      <c r="E1386" s="364" t="s">
        <v>372</v>
      </c>
      <c r="F1386" s="364" t="s">
        <v>3413</v>
      </c>
      <c r="G1386" s="364" t="s">
        <v>447</v>
      </c>
      <c r="H1386" s="318" t="s">
        <v>1225</v>
      </c>
    </row>
    <row r="1387" spans="1:8" s="189" customFormat="1" ht="22.9" customHeight="1" x14ac:dyDescent="0.2">
      <c r="A1387" s="529"/>
      <c r="B1387" s="530"/>
      <c r="C1387" s="364" t="s">
        <v>3427</v>
      </c>
      <c r="D1387" s="364" t="s">
        <v>3428</v>
      </c>
      <c r="E1387" s="364" t="s">
        <v>372</v>
      </c>
      <c r="F1387" s="364" t="s">
        <v>3413</v>
      </c>
      <c r="G1387" s="364" t="s">
        <v>447</v>
      </c>
      <c r="H1387" s="318" t="s">
        <v>1225</v>
      </c>
    </row>
    <row r="1388" spans="1:8" s="189" customFormat="1" ht="22.9" customHeight="1" x14ac:dyDescent="0.2">
      <c r="A1388" s="529"/>
      <c r="B1388" s="530"/>
      <c r="C1388" s="364" t="s">
        <v>3429</v>
      </c>
      <c r="D1388" s="364" t="s">
        <v>3428</v>
      </c>
      <c r="E1388" s="364" t="s">
        <v>372</v>
      </c>
      <c r="F1388" s="364" t="s">
        <v>3413</v>
      </c>
      <c r="G1388" s="364" t="s">
        <v>447</v>
      </c>
      <c r="H1388" s="318" t="s">
        <v>1225</v>
      </c>
    </row>
    <row r="1389" spans="1:8" s="189" customFormat="1" ht="22.9" customHeight="1" x14ac:dyDescent="0.2">
      <c r="A1389" s="529"/>
      <c r="B1389" s="530"/>
      <c r="C1389" s="364" t="s">
        <v>3603</v>
      </c>
      <c r="D1389" s="364" t="s">
        <v>3426</v>
      </c>
      <c r="E1389" s="364" t="s">
        <v>372</v>
      </c>
      <c r="F1389" s="364" t="s">
        <v>2365</v>
      </c>
      <c r="G1389" s="364" t="s">
        <v>447</v>
      </c>
      <c r="H1389" s="318" t="s">
        <v>1225</v>
      </c>
    </row>
    <row r="1390" spans="1:8" s="189" customFormat="1" ht="22.9" customHeight="1" x14ac:dyDescent="0.2">
      <c r="A1390" s="529"/>
      <c r="B1390" s="530"/>
      <c r="C1390" s="364" t="s">
        <v>3604</v>
      </c>
      <c r="D1390" s="364" t="s">
        <v>3426</v>
      </c>
      <c r="E1390" s="364" t="s">
        <v>372</v>
      </c>
      <c r="F1390" s="364" t="s">
        <v>2365</v>
      </c>
      <c r="G1390" s="364" t="s">
        <v>447</v>
      </c>
      <c r="H1390" s="318" t="s">
        <v>1225</v>
      </c>
    </row>
    <row r="1391" spans="1:8" s="189" customFormat="1" ht="22.9" customHeight="1" x14ac:dyDescent="0.2">
      <c r="A1391" s="529"/>
      <c r="B1391" s="530"/>
      <c r="C1391" s="364" t="s">
        <v>3605</v>
      </c>
      <c r="D1391" s="364" t="s">
        <v>3426</v>
      </c>
      <c r="E1391" s="364" t="s">
        <v>372</v>
      </c>
      <c r="F1391" s="364" t="s">
        <v>2365</v>
      </c>
      <c r="G1391" s="364" t="s">
        <v>447</v>
      </c>
      <c r="H1391" s="318" t="s">
        <v>1225</v>
      </c>
    </row>
    <row r="1392" spans="1:8" s="189" customFormat="1" ht="22.9" customHeight="1" x14ac:dyDescent="0.2">
      <c r="A1392" s="529"/>
      <c r="B1392" s="530"/>
      <c r="C1392" s="364" t="s">
        <v>3606</v>
      </c>
      <c r="D1392" s="364" t="s">
        <v>3423</v>
      </c>
      <c r="E1392" s="364" t="s">
        <v>372</v>
      </c>
      <c r="F1392" s="364" t="s">
        <v>2365</v>
      </c>
      <c r="G1392" s="364" t="s">
        <v>447</v>
      </c>
      <c r="H1392" s="318" t="s">
        <v>1225</v>
      </c>
    </row>
    <row r="1393" spans="1:8" s="189" customFormat="1" ht="22.9" customHeight="1" x14ac:dyDescent="0.2">
      <c r="A1393" s="529"/>
      <c r="B1393" s="530"/>
      <c r="C1393" s="364" t="s">
        <v>3430</v>
      </c>
      <c r="D1393" s="364" t="s">
        <v>3431</v>
      </c>
      <c r="E1393" s="364" t="s">
        <v>251</v>
      </c>
      <c r="F1393" s="364" t="s">
        <v>3432</v>
      </c>
      <c r="G1393" s="364" t="s">
        <v>447</v>
      </c>
      <c r="H1393" s="318" t="s">
        <v>1225</v>
      </c>
    </row>
    <row r="1394" spans="1:8" s="189" customFormat="1" ht="22.9" customHeight="1" x14ac:dyDescent="0.2">
      <c r="A1394" s="529" t="s">
        <v>694</v>
      </c>
      <c r="B1394" s="530" t="s">
        <v>16238</v>
      </c>
      <c r="C1394" s="364" t="s">
        <v>2361</v>
      </c>
      <c r="D1394" s="364" t="s">
        <v>16495</v>
      </c>
      <c r="E1394" s="364" t="s">
        <v>372</v>
      </c>
      <c r="F1394" s="364" t="s">
        <v>2325</v>
      </c>
      <c r="G1394" s="364" t="s">
        <v>447</v>
      </c>
      <c r="H1394" s="318" t="s">
        <v>1280</v>
      </c>
    </row>
    <row r="1395" spans="1:8" s="189" customFormat="1" ht="22.9" customHeight="1" x14ac:dyDescent="0.2">
      <c r="A1395" s="529"/>
      <c r="B1395" s="530"/>
      <c r="C1395" s="364" t="s">
        <v>2362</v>
      </c>
      <c r="D1395" s="364" t="s">
        <v>16496</v>
      </c>
      <c r="E1395" s="364" t="s">
        <v>372</v>
      </c>
      <c r="F1395" s="364" t="s">
        <v>2325</v>
      </c>
      <c r="G1395" s="364" t="s">
        <v>447</v>
      </c>
      <c r="H1395" s="318" t="s">
        <v>1280</v>
      </c>
    </row>
    <row r="1396" spans="1:8" s="189" customFormat="1" ht="22.9" customHeight="1" x14ac:dyDescent="0.2">
      <c r="A1396" s="529"/>
      <c r="B1396" s="530"/>
      <c r="C1396" s="364" t="s">
        <v>2363</v>
      </c>
      <c r="D1396" s="364" t="s">
        <v>16497</v>
      </c>
      <c r="E1396" s="364" t="s">
        <v>372</v>
      </c>
      <c r="F1396" s="364" t="s">
        <v>2325</v>
      </c>
      <c r="G1396" s="364" t="s">
        <v>447</v>
      </c>
      <c r="H1396" s="318" t="s">
        <v>1280</v>
      </c>
    </row>
    <row r="1397" spans="1:8" s="189" customFormat="1" ht="22.9" customHeight="1" x14ac:dyDescent="0.2">
      <c r="A1397" s="529"/>
      <c r="B1397" s="530"/>
      <c r="C1397" s="364" t="s">
        <v>3433</v>
      </c>
      <c r="D1397" s="364" t="s">
        <v>16498</v>
      </c>
      <c r="E1397" s="364" t="s">
        <v>372</v>
      </c>
      <c r="F1397" s="364" t="s">
        <v>3408</v>
      </c>
      <c r="G1397" s="364" t="s">
        <v>447</v>
      </c>
      <c r="H1397" s="318" t="s">
        <v>1280</v>
      </c>
    </row>
    <row r="1398" spans="1:8" s="189" customFormat="1" ht="22.9" customHeight="1" x14ac:dyDescent="0.2">
      <c r="A1398" s="529"/>
      <c r="B1398" s="530"/>
      <c r="C1398" s="364" t="s">
        <v>3434</v>
      </c>
      <c r="D1398" s="364" t="s">
        <v>16499</v>
      </c>
      <c r="E1398" s="364" t="s">
        <v>372</v>
      </c>
      <c r="F1398" s="364" t="s">
        <v>3408</v>
      </c>
      <c r="G1398" s="364" t="s">
        <v>447</v>
      </c>
      <c r="H1398" s="318" t="s">
        <v>1280</v>
      </c>
    </row>
    <row r="1399" spans="1:8" s="189" customFormat="1" ht="22.9" customHeight="1" x14ac:dyDescent="0.2">
      <c r="A1399" s="529"/>
      <c r="B1399" s="530"/>
      <c r="C1399" s="364" t="s">
        <v>3435</v>
      </c>
      <c r="D1399" s="364" t="s">
        <v>16500</v>
      </c>
      <c r="E1399" s="364" t="s">
        <v>372</v>
      </c>
      <c r="F1399" s="364" t="s">
        <v>3413</v>
      </c>
      <c r="G1399" s="364" t="s">
        <v>447</v>
      </c>
      <c r="H1399" s="318" t="s">
        <v>1280</v>
      </c>
    </row>
    <row r="1400" spans="1:8" s="189" customFormat="1" ht="22.9" customHeight="1" x14ac:dyDescent="0.2">
      <c r="A1400" s="529"/>
      <c r="B1400" s="530"/>
      <c r="C1400" s="364" t="s">
        <v>3436</v>
      </c>
      <c r="D1400" s="364" t="s">
        <v>16501</v>
      </c>
      <c r="E1400" s="364" t="s">
        <v>372</v>
      </c>
      <c r="F1400" s="364" t="s">
        <v>3413</v>
      </c>
      <c r="G1400" s="364" t="s">
        <v>447</v>
      </c>
      <c r="H1400" s="318" t="s">
        <v>1280</v>
      </c>
    </row>
    <row r="1401" spans="1:8" s="189" customFormat="1" ht="22.9" customHeight="1" x14ac:dyDescent="0.2">
      <c r="A1401" s="529"/>
      <c r="B1401" s="530"/>
      <c r="C1401" s="364" t="s">
        <v>3437</v>
      </c>
      <c r="D1401" s="364" t="s">
        <v>16502</v>
      </c>
      <c r="E1401" s="364" t="s">
        <v>372</v>
      </c>
      <c r="F1401" s="364" t="s">
        <v>3413</v>
      </c>
      <c r="G1401" s="364" t="s">
        <v>447</v>
      </c>
      <c r="H1401" s="318" t="s">
        <v>1280</v>
      </c>
    </row>
    <row r="1402" spans="1:8" s="189" customFormat="1" ht="22.9" customHeight="1" x14ac:dyDescent="0.2">
      <c r="A1402" s="529"/>
      <c r="B1402" s="530"/>
      <c r="C1402" s="364" t="s">
        <v>3438</v>
      </c>
      <c r="D1402" s="364" t="s">
        <v>16503</v>
      </c>
      <c r="E1402" s="364" t="s">
        <v>372</v>
      </c>
      <c r="F1402" s="364" t="s">
        <v>3413</v>
      </c>
      <c r="G1402" s="364" t="s">
        <v>447</v>
      </c>
      <c r="H1402" s="318" t="s">
        <v>1280</v>
      </c>
    </row>
    <row r="1403" spans="1:8" s="189" customFormat="1" ht="22.9" customHeight="1" x14ac:dyDescent="0.2">
      <c r="A1403" s="529"/>
      <c r="B1403" s="530"/>
      <c r="C1403" s="364" t="s">
        <v>3439</v>
      </c>
      <c r="D1403" s="364" t="s">
        <v>16504</v>
      </c>
      <c r="E1403" s="364" t="s">
        <v>372</v>
      </c>
      <c r="F1403" s="364" t="s">
        <v>3413</v>
      </c>
      <c r="G1403" s="364" t="s">
        <v>447</v>
      </c>
      <c r="H1403" s="318" t="s">
        <v>1280</v>
      </c>
    </row>
    <row r="1404" spans="1:8" s="189" customFormat="1" ht="22.9" customHeight="1" x14ac:dyDescent="0.2">
      <c r="A1404" s="529"/>
      <c r="B1404" s="530"/>
      <c r="C1404" s="364" t="s">
        <v>3440</v>
      </c>
      <c r="D1404" s="364" t="s">
        <v>16505</v>
      </c>
      <c r="E1404" s="364" t="s">
        <v>372</v>
      </c>
      <c r="F1404" s="364" t="s">
        <v>3413</v>
      </c>
      <c r="G1404" s="364" t="s">
        <v>447</v>
      </c>
      <c r="H1404" s="318" t="s">
        <v>1280</v>
      </c>
    </row>
    <row r="1405" spans="1:8" s="189" customFormat="1" ht="22.9" customHeight="1" x14ac:dyDescent="0.2">
      <c r="A1405" s="529"/>
      <c r="B1405" s="530"/>
      <c r="C1405" s="364" t="s">
        <v>3441</v>
      </c>
      <c r="D1405" s="364" t="s">
        <v>16506</v>
      </c>
      <c r="E1405" s="364" t="s">
        <v>372</v>
      </c>
      <c r="F1405" s="364" t="s">
        <v>3413</v>
      </c>
      <c r="G1405" s="364" t="s">
        <v>447</v>
      </c>
      <c r="H1405" s="318" t="s">
        <v>1280</v>
      </c>
    </row>
    <row r="1406" spans="1:8" s="189" customFormat="1" ht="22.9" customHeight="1" x14ac:dyDescent="0.2">
      <c r="A1406" s="529"/>
      <c r="B1406" s="530"/>
      <c r="C1406" s="364" t="s">
        <v>3442</v>
      </c>
      <c r="D1406" s="364" t="s">
        <v>16507</v>
      </c>
      <c r="E1406" s="364" t="s">
        <v>372</v>
      </c>
      <c r="F1406" s="364" t="s">
        <v>3413</v>
      </c>
      <c r="G1406" s="364" t="s">
        <v>447</v>
      </c>
      <c r="H1406" s="318" t="s">
        <v>1280</v>
      </c>
    </row>
    <row r="1407" spans="1:8" s="189" customFormat="1" ht="22.9" customHeight="1" x14ac:dyDescent="0.2">
      <c r="A1407" s="529"/>
      <c r="B1407" s="530"/>
      <c r="C1407" s="364" t="s">
        <v>3443</v>
      </c>
      <c r="D1407" s="364" t="s">
        <v>16508</v>
      </c>
      <c r="E1407" s="364" t="s">
        <v>372</v>
      </c>
      <c r="F1407" s="364" t="s">
        <v>3413</v>
      </c>
      <c r="G1407" s="364" t="s">
        <v>447</v>
      </c>
      <c r="H1407" s="318" t="s">
        <v>1280</v>
      </c>
    </row>
    <row r="1408" spans="1:8" s="189" customFormat="1" ht="22.9" customHeight="1" x14ac:dyDescent="0.2">
      <c r="A1408" s="529"/>
      <c r="B1408" s="530"/>
      <c r="C1408" s="364" t="s">
        <v>3444</v>
      </c>
      <c r="D1408" s="364" t="s">
        <v>16509</v>
      </c>
      <c r="E1408" s="364" t="s">
        <v>372</v>
      </c>
      <c r="F1408" s="364" t="s">
        <v>3413</v>
      </c>
      <c r="G1408" s="364" t="s">
        <v>447</v>
      </c>
      <c r="H1408" s="318" t="s">
        <v>1280</v>
      </c>
    </row>
    <row r="1409" spans="1:8" s="189" customFormat="1" ht="22.9" customHeight="1" x14ac:dyDescent="0.2">
      <c r="A1409" s="529"/>
      <c r="B1409" s="530"/>
      <c r="C1409" s="364" t="s">
        <v>3445</v>
      </c>
      <c r="D1409" s="364" t="s">
        <v>16510</v>
      </c>
      <c r="E1409" s="364" t="s">
        <v>372</v>
      </c>
      <c r="F1409" s="364" t="s">
        <v>3413</v>
      </c>
      <c r="G1409" s="364" t="s">
        <v>447</v>
      </c>
      <c r="H1409" s="318" t="s">
        <v>1280</v>
      </c>
    </row>
    <row r="1410" spans="1:8" s="189" customFormat="1" ht="22.9" customHeight="1" x14ac:dyDescent="0.2">
      <c r="A1410" s="529"/>
      <c r="B1410" s="530"/>
      <c r="C1410" s="364" t="s">
        <v>3446</v>
      </c>
      <c r="D1410" s="364" t="s">
        <v>16511</v>
      </c>
      <c r="E1410" s="364" t="s">
        <v>372</v>
      </c>
      <c r="F1410" s="364" t="s">
        <v>3413</v>
      </c>
      <c r="G1410" s="364" t="s">
        <v>447</v>
      </c>
      <c r="H1410" s="318" t="s">
        <v>1280</v>
      </c>
    </row>
    <row r="1411" spans="1:8" s="189" customFormat="1" ht="22.9" customHeight="1" x14ac:dyDescent="0.2">
      <c r="A1411" s="529"/>
      <c r="B1411" s="530"/>
      <c r="C1411" s="364" t="s">
        <v>3447</v>
      </c>
      <c r="D1411" s="364" t="s">
        <v>16512</v>
      </c>
      <c r="E1411" s="364" t="s">
        <v>372</v>
      </c>
      <c r="F1411" s="364" t="s">
        <v>3413</v>
      </c>
      <c r="G1411" s="364" t="s">
        <v>447</v>
      </c>
      <c r="H1411" s="318" t="s">
        <v>1280</v>
      </c>
    </row>
    <row r="1412" spans="1:8" s="189" customFormat="1" ht="22.9" customHeight="1" x14ac:dyDescent="0.2">
      <c r="A1412" s="529"/>
      <c r="B1412" s="530"/>
      <c r="C1412" s="364" t="s">
        <v>3448</v>
      </c>
      <c r="D1412" s="364" t="s">
        <v>16513</v>
      </c>
      <c r="E1412" s="364" t="s">
        <v>372</v>
      </c>
      <c r="F1412" s="364" t="s">
        <v>3413</v>
      </c>
      <c r="G1412" s="364" t="s">
        <v>447</v>
      </c>
      <c r="H1412" s="318" t="s">
        <v>1280</v>
      </c>
    </row>
    <row r="1413" spans="1:8" s="189" customFormat="1" ht="22.9" customHeight="1" x14ac:dyDescent="0.2">
      <c r="A1413" s="529"/>
      <c r="B1413" s="530"/>
      <c r="C1413" s="364" t="s">
        <v>3449</v>
      </c>
      <c r="D1413" s="364" t="s">
        <v>16514</v>
      </c>
      <c r="E1413" s="364" t="s">
        <v>372</v>
      </c>
      <c r="F1413" s="364" t="s">
        <v>3413</v>
      </c>
      <c r="G1413" s="364" t="s">
        <v>447</v>
      </c>
      <c r="H1413" s="318" t="s">
        <v>1280</v>
      </c>
    </row>
    <row r="1414" spans="1:8" s="189" customFormat="1" ht="22.9" customHeight="1" x14ac:dyDescent="0.2">
      <c r="A1414" s="529"/>
      <c r="B1414" s="530"/>
      <c r="C1414" s="364" t="s">
        <v>3450</v>
      </c>
      <c r="D1414" s="364" t="s">
        <v>16515</v>
      </c>
      <c r="E1414" s="364" t="s">
        <v>372</v>
      </c>
      <c r="F1414" s="364" t="s">
        <v>3413</v>
      </c>
      <c r="G1414" s="364" t="s">
        <v>447</v>
      </c>
      <c r="H1414" s="318" t="s">
        <v>1280</v>
      </c>
    </row>
    <row r="1415" spans="1:8" s="189" customFormat="1" ht="22.9" customHeight="1" x14ac:dyDescent="0.2">
      <c r="A1415" s="529"/>
      <c r="B1415" s="530"/>
      <c r="C1415" s="364" t="s">
        <v>3451</v>
      </c>
      <c r="D1415" s="364" t="s">
        <v>16516</v>
      </c>
      <c r="E1415" s="364" t="s">
        <v>372</v>
      </c>
      <c r="F1415" s="364" t="s">
        <v>3413</v>
      </c>
      <c r="G1415" s="364" t="s">
        <v>447</v>
      </c>
      <c r="H1415" s="318" t="s">
        <v>1280</v>
      </c>
    </row>
    <row r="1416" spans="1:8" s="189" customFormat="1" ht="22.9" customHeight="1" x14ac:dyDescent="0.2">
      <c r="A1416" s="529"/>
      <c r="B1416" s="530"/>
      <c r="C1416" s="364" t="s">
        <v>3452</v>
      </c>
      <c r="D1416" s="364" t="s">
        <v>16517</v>
      </c>
      <c r="E1416" s="364" t="s">
        <v>372</v>
      </c>
      <c r="F1416" s="364" t="s">
        <v>3413</v>
      </c>
      <c r="G1416" s="364" t="s">
        <v>447</v>
      </c>
      <c r="H1416" s="318" t="s">
        <v>1280</v>
      </c>
    </row>
    <row r="1417" spans="1:8" s="189" customFormat="1" ht="22.9" customHeight="1" x14ac:dyDescent="0.2">
      <c r="A1417" s="529"/>
      <c r="B1417" s="530"/>
      <c r="C1417" s="364" t="s">
        <v>3453</v>
      </c>
      <c r="D1417" s="364" t="s">
        <v>16518</v>
      </c>
      <c r="E1417" s="364" t="s">
        <v>372</v>
      </c>
      <c r="F1417" s="364" t="s">
        <v>3413</v>
      </c>
      <c r="G1417" s="364" t="s">
        <v>447</v>
      </c>
      <c r="H1417" s="318" t="s">
        <v>1280</v>
      </c>
    </row>
    <row r="1418" spans="1:8" s="189" customFormat="1" ht="22.9" customHeight="1" x14ac:dyDescent="0.2">
      <c r="A1418" s="529"/>
      <c r="B1418" s="530"/>
      <c r="C1418" s="364" t="s">
        <v>3454</v>
      </c>
      <c r="D1418" s="364" t="s">
        <v>16519</v>
      </c>
      <c r="E1418" s="364" t="s">
        <v>372</v>
      </c>
      <c r="F1418" s="364" t="s">
        <v>3413</v>
      </c>
      <c r="G1418" s="364" t="s">
        <v>447</v>
      </c>
      <c r="H1418" s="318" t="s">
        <v>1280</v>
      </c>
    </row>
    <row r="1419" spans="1:8" s="189" customFormat="1" ht="22.9" customHeight="1" x14ac:dyDescent="0.2">
      <c r="A1419" s="529"/>
      <c r="B1419" s="530"/>
      <c r="C1419" s="364" t="s">
        <v>3455</v>
      </c>
      <c r="D1419" s="364" t="s">
        <v>16520</v>
      </c>
      <c r="E1419" s="364" t="s">
        <v>372</v>
      </c>
      <c r="F1419" s="364" t="s">
        <v>3413</v>
      </c>
      <c r="G1419" s="364" t="s">
        <v>447</v>
      </c>
      <c r="H1419" s="318" t="s">
        <v>1280</v>
      </c>
    </row>
    <row r="1420" spans="1:8" s="189" customFormat="1" ht="22.9" customHeight="1" x14ac:dyDescent="0.2">
      <c r="A1420" s="529"/>
      <c r="B1420" s="530"/>
      <c r="C1420" s="364" t="s">
        <v>3456</v>
      </c>
      <c r="D1420" s="364" t="s">
        <v>16521</v>
      </c>
      <c r="E1420" s="364" t="s">
        <v>372</v>
      </c>
      <c r="F1420" s="364" t="s">
        <v>3413</v>
      </c>
      <c r="G1420" s="364" t="s">
        <v>447</v>
      </c>
      <c r="H1420" s="318" t="s">
        <v>1280</v>
      </c>
    </row>
    <row r="1421" spans="1:8" s="189" customFormat="1" ht="22.9" customHeight="1" x14ac:dyDescent="0.2">
      <c r="A1421" s="529"/>
      <c r="B1421" s="530"/>
      <c r="C1421" s="364" t="s">
        <v>3457</v>
      </c>
      <c r="D1421" s="364" t="s">
        <v>16522</v>
      </c>
      <c r="E1421" s="364" t="s">
        <v>372</v>
      </c>
      <c r="F1421" s="364" t="s">
        <v>3413</v>
      </c>
      <c r="G1421" s="364" t="s">
        <v>447</v>
      </c>
      <c r="H1421" s="318" t="s">
        <v>1280</v>
      </c>
    </row>
    <row r="1422" spans="1:8" s="189" customFormat="1" ht="22.9" customHeight="1" x14ac:dyDescent="0.2">
      <c r="A1422" s="529"/>
      <c r="B1422" s="530"/>
      <c r="C1422" s="364" t="s">
        <v>3458</v>
      </c>
      <c r="D1422" s="364" t="s">
        <v>16523</v>
      </c>
      <c r="E1422" s="364" t="s">
        <v>372</v>
      </c>
      <c r="F1422" s="364" t="s">
        <v>3413</v>
      </c>
      <c r="G1422" s="364" t="s">
        <v>447</v>
      </c>
      <c r="H1422" s="318" t="s">
        <v>1280</v>
      </c>
    </row>
    <row r="1423" spans="1:8" s="189" customFormat="1" ht="22.9" customHeight="1" x14ac:dyDescent="0.2">
      <c r="A1423" s="529"/>
      <c r="B1423" s="530"/>
      <c r="C1423" s="364" t="s">
        <v>3459</v>
      </c>
      <c r="D1423" s="364" t="s">
        <v>16524</v>
      </c>
      <c r="E1423" s="364" t="s">
        <v>372</v>
      </c>
      <c r="F1423" s="364" t="s">
        <v>3413</v>
      </c>
      <c r="G1423" s="364" t="s">
        <v>447</v>
      </c>
      <c r="H1423" s="318" t="s">
        <v>1280</v>
      </c>
    </row>
    <row r="1424" spans="1:8" s="189" customFormat="1" ht="22.9" customHeight="1" x14ac:dyDescent="0.2">
      <c r="A1424" s="529"/>
      <c r="B1424" s="530"/>
      <c r="C1424" s="364" t="s">
        <v>3460</v>
      </c>
      <c r="D1424" s="364" t="s">
        <v>16525</v>
      </c>
      <c r="E1424" s="364" t="s">
        <v>372</v>
      </c>
      <c r="F1424" s="364" t="s">
        <v>2365</v>
      </c>
      <c r="G1424" s="364" t="s">
        <v>447</v>
      </c>
      <c r="H1424" s="318" t="s">
        <v>1280</v>
      </c>
    </row>
    <row r="1425" spans="1:8" s="189" customFormat="1" ht="22.9" customHeight="1" x14ac:dyDescent="0.2">
      <c r="A1425" s="529"/>
      <c r="B1425" s="530"/>
      <c r="C1425" s="364" t="s">
        <v>3461</v>
      </c>
      <c r="D1425" s="364" t="s">
        <v>16526</v>
      </c>
      <c r="E1425" s="364" t="s">
        <v>372</v>
      </c>
      <c r="F1425" s="364" t="s">
        <v>2365</v>
      </c>
      <c r="G1425" s="364" t="s">
        <v>447</v>
      </c>
      <c r="H1425" s="318" t="s">
        <v>1280</v>
      </c>
    </row>
    <row r="1426" spans="1:8" s="189" customFormat="1" ht="22.9" customHeight="1" x14ac:dyDescent="0.2">
      <c r="A1426" s="529"/>
      <c r="B1426" s="530"/>
      <c r="C1426" s="364" t="s">
        <v>2364</v>
      </c>
      <c r="D1426" s="364" t="s">
        <v>16527</v>
      </c>
      <c r="E1426" s="364" t="s">
        <v>372</v>
      </c>
      <c r="F1426" s="364" t="s">
        <v>2365</v>
      </c>
      <c r="G1426" s="364" t="s">
        <v>447</v>
      </c>
      <c r="H1426" s="318" t="s">
        <v>1280</v>
      </c>
    </row>
    <row r="1427" spans="1:8" s="189" customFormat="1" ht="22.9" customHeight="1" x14ac:dyDescent="0.2">
      <c r="A1427" s="529"/>
      <c r="B1427" s="530"/>
      <c r="C1427" s="364" t="s">
        <v>2366</v>
      </c>
      <c r="D1427" s="364" t="s">
        <v>16528</v>
      </c>
      <c r="E1427" s="364" t="s">
        <v>372</v>
      </c>
      <c r="F1427" s="364" t="s">
        <v>2367</v>
      </c>
      <c r="G1427" s="364" t="s">
        <v>447</v>
      </c>
      <c r="H1427" s="318" t="s">
        <v>1280</v>
      </c>
    </row>
    <row r="1428" spans="1:8" s="189" customFormat="1" ht="22.9" customHeight="1" x14ac:dyDescent="0.2">
      <c r="A1428" s="529" t="s">
        <v>489</v>
      </c>
      <c r="B1428" s="530" t="s">
        <v>16240</v>
      </c>
      <c r="C1428" s="364" t="s">
        <v>16077</v>
      </c>
      <c r="D1428" s="364" t="s">
        <v>3462</v>
      </c>
      <c r="E1428" s="364" t="s">
        <v>252</v>
      </c>
      <c r="F1428" s="364" t="s">
        <v>349</v>
      </c>
      <c r="G1428" s="364" t="s">
        <v>447</v>
      </c>
      <c r="H1428" s="318"/>
    </row>
    <row r="1429" spans="1:8" s="189" customFormat="1" ht="22.9" customHeight="1" x14ac:dyDescent="0.2">
      <c r="A1429" s="529"/>
      <c r="B1429" s="530"/>
      <c r="C1429" s="364" t="s">
        <v>16078</v>
      </c>
      <c r="D1429" s="364" t="s">
        <v>3463</v>
      </c>
      <c r="E1429" s="364" t="s">
        <v>252</v>
      </c>
      <c r="F1429" s="364" t="s">
        <v>349</v>
      </c>
      <c r="G1429" s="364" t="s">
        <v>447</v>
      </c>
      <c r="H1429" s="318"/>
    </row>
    <row r="1430" spans="1:8" s="189" customFormat="1" ht="22.9" customHeight="1" x14ac:dyDescent="0.2">
      <c r="A1430" s="529"/>
      <c r="B1430" s="530"/>
      <c r="C1430" s="364" t="s">
        <v>16079</v>
      </c>
      <c r="D1430" s="364" t="s">
        <v>8051</v>
      </c>
      <c r="E1430" s="364" t="s">
        <v>253</v>
      </c>
      <c r="F1430" s="364" t="s">
        <v>1230</v>
      </c>
      <c r="G1430" s="364" t="s">
        <v>447</v>
      </c>
      <c r="H1430" s="318"/>
    </row>
    <row r="1431" spans="1:8" s="189" customFormat="1" ht="22.9" customHeight="1" x14ac:dyDescent="0.2">
      <c r="A1431" s="529"/>
      <c r="B1431" s="530"/>
      <c r="C1431" s="364" t="s">
        <v>3464</v>
      </c>
      <c r="D1431" s="364" t="s">
        <v>3465</v>
      </c>
      <c r="E1431" s="364" t="s">
        <v>252</v>
      </c>
      <c r="F1431" s="364" t="s">
        <v>19934</v>
      </c>
      <c r="G1431" s="364" t="s">
        <v>447</v>
      </c>
      <c r="H1431" s="318"/>
    </row>
    <row r="1432" spans="1:8" s="189" customFormat="1" ht="22.9" customHeight="1" x14ac:dyDescent="0.2">
      <c r="A1432" s="529"/>
      <c r="B1432" s="530"/>
      <c r="C1432" s="364" t="s">
        <v>3466</v>
      </c>
      <c r="D1432" s="364" t="s">
        <v>16529</v>
      </c>
      <c r="E1432" s="364" t="s">
        <v>252</v>
      </c>
      <c r="F1432" s="364" t="s">
        <v>19934</v>
      </c>
      <c r="G1432" s="364" t="s">
        <v>447</v>
      </c>
      <c r="H1432" s="318"/>
    </row>
    <row r="1433" spans="1:8" s="189" customFormat="1" ht="22.9" customHeight="1" x14ac:dyDescent="0.2">
      <c r="A1433" s="529"/>
      <c r="B1433" s="530"/>
      <c r="C1433" s="364" t="s">
        <v>3467</v>
      </c>
      <c r="D1433" s="364" t="s">
        <v>3468</v>
      </c>
      <c r="E1433" s="364" t="s">
        <v>252</v>
      </c>
      <c r="F1433" s="364" t="s">
        <v>19934</v>
      </c>
      <c r="G1433" s="364" t="s">
        <v>447</v>
      </c>
      <c r="H1433" s="318"/>
    </row>
    <row r="1434" spans="1:8" s="189" customFormat="1" ht="22.9" customHeight="1" x14ac:dyDescent="0.2">
      <c r="A1434" s="529"/>
      <c r="B1434" s="530"/>
      <c r="C1434" s="364" t="s">
        <v>3469</v>
      </c>
      <c r="D1434" s="364" t="s">
        <v>3470</v>
      </c>
      <c r="E1434" s="364" t="s">
        <v>252</v>
      </c>
      <c r="F1434" s="364" t="s">
        <v>19934</v>
      </c>
      <c r="G1434" s="364" t="s">
        <v>447</v>
      </c>
      <c r="H1434" s="318"/>
    </row>
    <row r="1435" spans="1:8" s="189" customFormat="1" ht="22.9" customHeight="1" x14ac:dyDescent="0.2">
      <c r="A1435" s="529"/>
      <c r="B1435" s="530"/>
      <c r="C1435" s="364" t="s">
        <v>3471</v>
      </c>
      <c r="D1435" s="364" t="s">
        <v>16530</v>
      </c>
      <c r="E1435" s="364" t="s">
        <v>252</v>
      </c>
      <c r="F1435" s="364" t="s">
        <v>19934</v>
      </c>
      <c r="G1435" s="364" t="s">
        <v>447</v>
      </c>
      <c r="H1435" s="318"/>
    </row>
    <row r="1436" spans="1:8" s="189" customFormat="1" ht="22.9" customHeight="1" x14ac:dyDescent="0.2">
      <c r="A1436" s="529"/>
      <c r="B1436" s="530"/>
      <c r="C1436" s="364" t="s">
        <v>3472</v>
      </c>
      <c r="D1436" s="364" t="s">
        <v>16531</v>
      </c>
      <c r="E1436" s="364" t="s">
        <v>252</v>
      </c>
      <c r="F1436" s="364" t="s">
        <v>19934</v>
      </c>
      <c r="G1436" s="364" t="s">
        <v>447</v>
      </c>
      <c r="H1436" s="318"/>
    </row>
    <row r="1437" spans="1:8" s="189" customFormat="1" ht="22.9" customHeight="1" x14ac:dyDescent="0.2">
      <c r="A1437" s="529"/>
      <c r="B1437" s="530"/>
      <c r="C1437" s="364" t="s">
        <v>3473</v>
      </c>
      <c r="D1437" s="364" t="s">
        <v>3474</v>
      </c>
      <c r="E1437" s="364" t="s">
        <v>252</v>
      </c>
      <c r="F1437" s="364" t="s">
        <v>19934</v>
      </c>
      <c r="G1437" s="364" t="s">
        <v>447</v>
      </c>
      <c r="H1437" s="318"/>
    </row>
    <row r="1438" spans="1:8" s="189" customFormat="1" ht="22.9" customHeight="1" x14ac:dyDescent="0.2">
      <c r="A1438" s="529"/>
      <c r="B1438" s="530"/>
      <c r="C1438" s="364" t="s">
        <v>3475</v>
      </c>
      <c r="D1438" s="364" t="s">
        <v>3476</v>
      </c>
      <c r="E1438" s="364" t="s">
        <v>252</v>
      </c>
      <c r="F1438" s="364" t="s">
        <v>19934</v>
      </c>
      <c r="G1438" s="364" t="s">
        <v>447</v>
      </c>
      <c r="H1438" s="318"/>
    </row>
    <row r="1439" spans="1:8" s="189" customFormat="1" ht="22.9" customHeight="1" x14ac:dyDescent="0.2">
      <c r="A1439" s="529"/>
      <c r="B1439" s="530"/>
      <c r="C1439" s="364" t="s">
        <v>3477</v>
      </c>
      <c r="D1439" s="364" t="s">
        <v>3478</v>
      </c>
      <c r="E1439" s="364" t="s">
        <v>252</v>
      </c>
      <c r="F1439" s="364" t="s">
        <v>19934</v>
      </c>
      <c r="G1439" s="364" t="s">
        <v>447</v>
      </c>
      <c r="H1439" s="318"/>
    </row>
    <row r="1440" spans="1:8" s="189" customFormat="1" ht="22.9" customHeight="1" x14ac:dyDescent="0.2">
      <c r="A1440" s="529"/>
      <c r="B1440" s="530"/>
      <c r="C1440" s="364" t="s">
        <v>3479</v>
      </c>
      <c r="D1440" s="364" t="s">
        <v>16532</v>
      </c>
      <c r="E1440" s="364" t="s">
        <v>252</v>
      </c>
      <c r="F1440" s="364" t="s">
        <v>19934</v>
      </c>
      <c r="G1440" s="364" t="s">
        <v>447</v>
      </c>
      <c r="H1440" s="318"/>
    </row>
    <row r="1441" spans="1:8" s="189" customFormat="1" ht="22.9" customHeight="1" x14ac:dyDescent="0.2">
      <c r="A1441" s="529"/>
      <c r="B1441" s="530"/>
      <c r="C1441" s="364" t="s">
        <v>3480</v>
      </c>
      <c r="D1441" s="364" t="s">
        <v>3481</v>
      </c>
      <c r="E1441" s="364" t="s">
        <v>252</v>
      </c>
      <c r="F1441" s="364" t="s">
        <v>19934</v>
      </c>
      <c r="G1441" s="364" t="s">
        <v>447</v>
      </c>
      <c r="H1441" s="318"/>
    </row>
    <row r="1442" spans="1:8" s="189" customFormat="1" ht="22.9" customHeight="1" x14ac:dyDescent="0.2">
      <c r="A1442" s="529"/>
      <c r="B1442" s="530"/>
      <c r="C1442" s="364" t="s">
        <v>3482</v>
      </c>
      <c r="D1442" s="364" t="s">
        <v>16533</v>
      </c>
      <c r="E1442" s="364" t="s">
        <v>252</v>
      </c>
      <c r="F1442" s="364" t="s">
        <v>19934</v>
      </c>
      <c r="G1442" s="364" t="s">
        <v>447</v>
      </c>
      <c r="H1442" s="318"/>
    </row>
    <row r="1443" spans="1:8" s="189" customFormat="1" ht="22.9" customHeight="1" x14ac:dyDescent="0.2">
      <c r="A1443" s="529"/>
      <c r="B1443" s="530"/>
      <c r="C1443" s="364" t="s">
        <v>3483</v>
      </c>
      <c r="D1443" s="364" t="s">
        <v>8050</v>
      </c>
      <c r="E1443" s="364" t="s">
        <v>252</v>
      </c>
      <c r="F1443" s="364" t="s">
        <v>19934</v>
      </c>
      <c r="G1443" s="364" t="s">
        <v>447</v>
      </c>
      <c r="H1443" s="318"/>
    </row>
    <row r="1444" spans="1:8" s="189" customFormat="1" ht="22.9" customHeight="1" x14ac:dyDescent="0.2">
      <c r="A1444" s="529"/>
      <c r="B1444" s="530"/>
      <c r="C1444" s="364" t="s">
        <v>3484</v>
      </c>
      <c r="D1444" s="364" t="s">
        <v>3485</v>
      </c>
      <c r="E1444" s="364" t="s">
        <v>252</v>
      </c>
      <c r="F1444" s="364" t="s">
        <v>19934</v>
      </c>
      <c r="G1444" s="364" t="s">
        <v>447</v>
      </c>
      <c r="H1444" s="318"/>
    </row>
    <row r="1445" spans="1:8" s="189" customFormat="1" ht="22.9" customHeight="1" x14ac:dyDescent="0.2">
      <c r="A1445" s="529"/>
      <c r="B1445" s="530"/>
      <c r="C1445" s="364" t="s">
        <v>3486</v>
      </c>
      <c r="D1445" s="364" t="s">
        <v>3487</v>
      </c>
      <c r="E1445" s="364" t="s">
        <v>252</v>
      </c>
      <c r="F1445" s="364" t="s">
        <v>19934</v>
      </c>
      <c r="G1445" s="364" t="s">
        <v>447</v>
      </c>
      <c r="H1445" s="318"/>
    </row>
    <row r="1446" spans="1:8" s="189" customFormat="1" ht="22.9" customHeight="1" x14ac:dyDescent="0.2">
      <c r="A1446" s="529"/>
      <c r="B1446" s="530"/>
      <c r="C1446" s="364" t="s">
        <v>3488</v>
      </c>
      <c r="D1446" s="364" t="s">
        <v>3489</v>
      </c>
      <c r="E1446" s="364" t="s">
        <v>252</v>
      </c>
      <c r="F1446" s="364" t="s">
        <v>19934</v>
      </c>
      <c r="G1446" s="364" t="s">
        <v>447</v>
      </c>
      <c r="H1446" s="318"/>
    </row>
    <row r="1447" spans="1:8" s="189" customFormat="1" ht="22.9" customHeight="1" x14ac:dyDescent="0.2">
      <c r="A1447" s="529"/>
      <c r="B1447" s="530"/>
      <c r="C1447" s="364" t="s">
        <v>3490</v>
      </c>
      <c r="D1447" s="364" t="s">
        <v>3491</v>
      </c>
      <c r="E1447" s="364" t="s">
        <v>252</v>
      </c>
      <c r="F1447" s="364" t="s">
        <v>19934</v>
      </c>
      <c r="G1447" s="364" t="s">
        <v>447</v>
      </c>
      <c r="H1447" s="318"/>
    </row>
    <row r="1448" spans="1:8" s="189" customFormat="1" ht="22.9" customHeight="1" x14ac:dyDescent="0.2">
      <c r="A1448" s="529"/>
      <c r="B1448" s="530"/>
      <c r="C1448" s="364" t="s">
        <v>3492</v>
      </c>
      <c r="D1448" s="364" t="s">
        <v>16534</v>
      </c>
      <c r="E1448" s="364" t="s">
        <v>252</v>
      </c>
      <c r="F1448" s="364" t="s">
        <v>19934</v>
      </c>
      <c r="G1448" s="364" t="s">
        <v>447</v>
      </c>
      <c r="H1448" s="318"/>
    </row>
    <row r="1449" spans="1:8" s="189" customFormat="1" ht="22.9" customHeight="1" x14ac:dyDescent="0.2">
      <c r="A1449" s="529"/>
      <c r="B1449" s="530"/>
      <c r="C1449" s="364" t="s">
        <v>3493</v>
      </c>
      <c r="D1449" s="364" t="s">
        <v>3494</v>
      </c>
      <c r="E1449" s="364" t="s">
        <v>252</v>
      </c>
      <c r="F1449" s="364" t="s">
        <v>19934</v>
      </c>
      <c r="G1449" s="364" t="s">
        <v>447</v>
      </c>
      <c r="H1449" s="318"/>
    </row>
    <row r="1450" spans="1:8" s="189" customFormat="1" ht="22.9" customHeight="1" x14ac:dyDescent="0.2">
      <c r="A1450" s="529"/>
      <c r="B1450" s="530"/>
      <c r="C1450" s="364" t="s">
        <v>3495</v>
      </c>
      <c r="D1450" s="364" t="s">
        <v>3496</v>
      </c>
      <c r="E1450" s="364" t="s">
        <v>252</v>
      </c>
      <c r="F1450" s="364" t="s">
        <v>19934</v>
      </c>
      <c r="G1450" s="364" t="s">
        <v>447</v>
      </c>
      <c r="H1450" s="318"/>
    </row>
    <row r="1451" spans="1:8" s="189" customFormat="1" ht="22.9" customHeight="1" x14ac:dyDescent="0.2">
      <c r="A1451" s="529"/>
      <c r="B1451" s="530"/>
      <c r="C1451" s="364" t="s">
        <v>3497</v>
      </c>
      <c r="D1451" s="364" t="s">
        <v>3498</v>
      </c>
      <c r="E1451" s="364" t="s">
        <v>252</v>
      </c>
      <c r="F1451" s="364" t="s">
        <v>19934</v>
      </c>
      <c r="G1451" s="364" t="s">
        <v>447</v>
      </c>
      <c r="H1451" s="318"/>
    </row>
    <row r="1452" spans="1:8" s="189" customFormat="1" ht="22.9" customHeight="1" x14ac:dyDescent="0.2">
      <c r="A1452" s="529"/>
      <c r="B1452" s="530"/>
      <c r="C1452" s="364" t="s">
        <v>3499</v>
      </c>
      <c r="D1452" s="364" t="s">
        <v>3500</v>
      </c>
      <c r="E1452" s="364" t="s">
        <v>252</v>
      </c>
      <c r="F1452" s="364" t="s">
        <v>19934</v>
      </c>
      <c r="G1452" s="364" t="s">
        <v>447</v>
      </c>
      <c r="H1452" s="318"/>
    </row>
    <row r="1453" spans="1:8" s="189" customFormat="1" ht="22.9" customHeight="1" x14ac:dyDescent="0.2">
      <c r="A1453" s="529"/>
      <c r="B1453" s="530"/>
      <c r="C1453" s="364" t="s">
        <v>3501</v>
      </c>
      <c r="D1453" s="364" t="s">
        <v>3502</v>
      </c>
      <c r="E1453" s="364" t="s">
        <v>252</v>
      </c>
      <c r="F1453" s="364" t="s">
        <v>19934</v>
      </c>
      <c r="G1453" s="364" t="s">
        <v>447</v>
      </c>
      <c r="H1453" s="318"/>
    </row>
    <row r="1454" spans="1:8" s="189" customFormat="1" ht="22.9" customHeight="1" x14ac:dyDescent="0.2">
      <c r="A1454" s="529"/>
      <c r="B1454" s="530"/>
      <c r="C1454" s="364" t="s">
        <v>3503</v>
      </c>
      <c r="D1454" s="364" t="s">
        <v>3504</v>
      </c>
      <c r="E1454" s="364" t="s">
        <v>252</v>
      </c>
      <c r="F1454" s="364" t="s">
        <v>19934</v>
      </c>
      <c r="G1454" s="364" t="s">
        <v>447</v>
      </c>
      <c r="H1454" s="318"/>
    </row>
    <row r="1455" spans="1:8" s="189" customFormat="1" ht="22.9" customHeight="1" x14ac:dyDescent="0.2">
      <c r="A1455" s="529"/>
      <c r="B1455" s="530"/>
      <c r="C1455" s="364" t="s">
        <v>3505</v>
      </c>
      <c r="D1455" s="364" t="s">
        <v>16535</v>
      </c>
      <c r="E1455" s="364" t="s">
        <v>252</v>
      </c>
      <c r="F1455" s="364" t="s">
        <v>19934</v>
      </c>
      <c r="G1455" s="364" t="s">
        <v>447</v>
      </c>
      <c r="H1455" s="318"/>
    </row>
    <row r="1456" spans="1:8" s="189" customFormat="1" ht="22.9" customHeight="1" x14ac:dyDescent="0.2">
      <c r="A1456" s="529"/>
      <c r="B1456" s="530"/>
      <c r="C1456" s="364" t="s">
        <v>3506</v>
      </c>
      <c r="D1456" s="364" t="s">
        <v>3507</v>
      </c>
      <c r="E1456" s="364" t="s">
        <v>252</v>
      </c>
      <c r="F1456" s="364" t="s">
        <v>19934</v>
      </c>
      <c r="G1456" s="364" t="s">
        <v>447</v>
      </c>
      <c r="H1456" s="318"/>
    </row>
    <row r="1457" spans="1:8" s="189" customFormat="1" ht="22.9" customHeight="1" x14ac:dyDescent="0.2">
      <c r="A1457" s="529"/>
      <c r="B1457" s="530"/>
      <c r="C1457" s="364" t="s">
        <v>3508</v>
      </c>
      <c r="D1457" s="364" t="s">
        <v>3509</v>
      </c>
      <c r="E1457" s="364" t="s">
        <v>252</v>
      </c>
      <c r="F1457" s="364" t="s">
        <v>19934</v>
      </c>
      <c r="G1457" s="364" t="s">
        <v>447</v>
      </c>
      <c r="H1457" s="318"/>
    </row>
    <row r="1458" spans="1:8" s="189" customFormat="1" ht="22.9" customHeight="1" x14ac:dyDescent="0.2">
      <c r="A1458" s="529"/>
      <c r="B1458" s="530"/>
      <c r="C1458" s="364" t="s">
        <v>3510</v>
      </c>
      <c r="D1458" s="364" t="s">
        <v>3511</v>
      </c>
      <c r="E1458" s="364" t="s">
        <v>252</v>
      </c>
      <c r="F1458" s="364" t="s">
        <v>19934</v>
      </c>
      <c r="G1458" s="364" t="s">
        <v>447</v>
      </c>
      <c r="H1458" s="318"/>
    </row>
    <row r="1459" spans="1:8" s="189" customFormat="1" ht="22.9" customHeight="1" x14ac:dyDescent="0.2">
      <c r="A1459" s="529"/>
      <c r="B1459" s="530"/>
      <c r="C1459" s="364" t="s">
        <v>3512</v>
      </c>
      <c r="D1459" s="364" t="s">
        <v>3513</v>
      </c>
      <c r="E1459" s="364" t="s">
        <v>252</v>
      </c>
      <c r="F1459" s="364" t="s">
        <v>19934</v>
      </c>
      <c r="G1459" s="364" t="s">
        <v>447</v>
      </c>
      <c r="H1459" s="318"/>
    </row>
    <row r="1460" spans="1:8" s="189" customFormat="1" ht="22.9" customHeight="1" x14ac:dyDescent="0.2">
      <c r="A1460" s="529"/>
      <c r="B1460" s="530"/>
      <c r="C1460" s="364" t="s">
        <v>3514</v>
      </c>
      <c r="D1460" s="364" t="s">
        <v>3515</v>
      </c>
      <c r="E1460" s="364" t="s">
        <v>252</v>
      </c>
      <c r="F1460" s="364" t="s">
        <v>19934</v>
      </c>
      <c r="G1460" s="364" t="s">
        <v>447</v>
      </c>
      <c r="H1460" s="318"/>
    </row>
    <row r="1461" spans="1:8" s="189" customFormat="1" ht="22.9" customHeight="1" x14ac:dyDescent="0.2">
      <c r="A1461" s="529"/>
      <c r="B1461" s="530"/>
      <c r="C1461" s="364" t="s">
        <v>3516</v>
      </c>
      <c r="D1461" s="364" t="s">
        <v>3517</v>
      </c>
      <c r="E1461" s="364" t="s">
        <v>252</v>
      </c>
      <c r="F1461" s="364" t="s">
        <v>19934</v>
      </c>
      <c r="G1461" s="364" t="s">
        <v>447</v>
      </c>
      <c r="H1461" s="318"/>
    </row>
    <row r="1462" spans="1:8" s="189" customFormat="1" ht="22.9" customHeight="1" x14ac:dyDescent="0.2">
      <c r="A1462" s="529"/>
      <c r="B1462" s="530"/>
      <c r="C1462" s="364" t="s">
        <v>3518</v>
      </c>
      <c r="D1462" s="364" t="s">
        <v>3519</v>
      </c>
      <c r="E1462" s="364" t="s">
        <v>252</v>
      </c>
      <c r="F1462" s="364" t="s">
        <v>19934</v>
      </c>
      <c r="G1462" s="364" t="s">
        <v>447</v>
      </c>
      <c r="H1462" s="318"/>
    </row>
    <row r="1463" spans="1:8" s="189" customFormat="1" ht="22.9" customHeight="1" x14ac:dyDescent="0.2">
      <c r="A1463" s="529"/>
      <c r="B1463" s="530"/>
      <c r="C1463" s="364" t="s">
        <v>3520</v>
      </c>
      <c r="D1463" s="364" t="s">
        <v>3521</v>
      </c>
      <c r="E1463" s="364" t="s">
        <v>252</v>
      </c>
      <c r="F1463" s="364" t="s">
        <v>19934</v>
      </c>
      <c r="G1463" s="364" t="s">
        <v>447</v>
      </c>
      <c r="H1463" s="318"/>
    </row>
    <row r="1464" spans="1:8" s="189" customFormat="1" ht="22.9" customHeight="1" x14ac:dyDescent="0.2">
      <c r="A1464" s="529"/>
      <c r="B1464" s="530"/>
      <c r="C1464" s="364" t="s">
        <v>3522</v>
      </c>
      <c r="D1464" s="364" t="s">
        <v>3523</v>
      </c>
      <c r="E1464" s="364" t="s">
        <v>252</v>
      </c>
      <c r="F1464" s="364" t="s">
        <v>19934</v>
      </c>
      <c r="G1464" s="364" t="s">
        <v>447</v>
      </c>
      <c r="H1464" s="318"/>
    </row>
    <row r="1465" spans="1:8" s="189" customFormat="1" ht="22.9" customHeight="1" x14ac:dyDescent="0.2">
      <c r="A1465" s="529"/>
      <c r="B1465" s="530"/>
      <c r="C1465" s="364" t="s">
        <v>3524</v>
      </c>
      <c r="D1465" s="364" t="s">
        <v>3525</v>
      </c>
      <c r="E1465" s="364" t="s">
        <v>252</v>
      </c>
      <c r="F1465" s="364" t="s">
        <v>19934</v>
      </c>
      <c r="G1465" s="364" t="s">
        <v>447</v>
      </c>
      <c r="H1465" s="318"/>
    </row>
    <row r="1466" spans="1:8" s="189" customFormat="1" ht="22.9" customHeight="1" x14ac:dyDescent="0.2">
      <c r="A1466" s="529"/>
      <c r="B1466" s="530"/>
      <c r="C1466" s="364" t="s">
        <v>3526</v>
      </c>
      <c r="D1466" s="364" t="s">
        <v>3527</v>
      </c>
      <c r="E1466" s="364" t="s">
        <v>252</v>
      </c>
      <c r="F1466" s="364" t="s">
        <v>19934</v>
      </c>
      <c r="G1466" s="364" t="s">
        <v>447</v>
      </c>
      <c r="H1466" s="318"/>
    </row>
    <row r="1467" spans="1:8" s="189" customFormat="1" ht="22.9" customHeight="1" x14ac:dyDescent="0.2">
      <c r="A1467" s="529"/>
      <c r="B1467" s="530"/>
      <c r="C1467" s="364" t="s">
        <v>3528</v>
      </c>
      <c r="D1467" s="364" t="s">
        <v>3529</v>
      </c>
      <c r="E1467" s="364" t="s">
        <v>252</v>
      </c>
      <c r="F1467" s="364" t="s">
        <v>359</v>
      </c>
      <c r="G1467" s="364" t="s">
        <v>447</v>
      </c>
      <c r="H1467" s="318"/>
    </row>
    <row r="1468" spans="1:8" s="189" customFormat="1" ht="22.9" customHeight="1" x14ac:dyDescent="0.2">
      <c r="A1468" s="529"/>
      <c r="B1468" s="530"/>
      <c r="C1468" s="364" t="s">
        <v>3530</v>
      </c>
      <c r="D1468" s="364" t="s">
        <v>3531</v>
      </c>
      <c r="E1468" s="364" t="s">
        <v>252</v>
      </c>
      <c r="F1468" s="364" t="s">
        <v>355</v>
      </c>
      <c r="G1468" s="364" t="s">
        <v>447</v>
      </c>
      <c r="H1468" s="318"/>
    </row>
    <row r="1469" spans="1:8" s="189" customFormat="1" ht="22.9" customHeight="1" x14ac:dyDescent="0.2">
      <c r="A1469" s="529"/>
      <c r="B1469" s="530"/>
      <c r="C1469" s="364" t="s">
        <v>3532</v>
      </c>
      <c r="D1469" s="364" t="s">
        <v>16536</v>
      </c>
      <c r="E1469" s="364" t="s">
        <v>252</v>
      </c>
      <c r="F1469" s="364" t="s">
        <v>355</v>
      </c>
      <c r="G1469" s="364" t="s">
        <v>447</v>
      </c>
      <c r="H1469" s="318"/>
    </row>
    <row r="1470" spans="1:8" s="189" customFormat="1" ht="22.9" customHeight="1" x14ac:dyDescent="0.2">
      <c r="A1470" s="529"/>
      <c r="B1470" s="530"/>
      <c r="C1470" s="364" t="s">
        <v>3533</v>
      </c>
      <c r="D1470" s="364" t="s">
        <v>3534</v>
      </c>
      <c r="E1470" s="364" t="s">
        <v>252</v>
      </c>
      <c r="F1470" s="364" t="s">
        <v>355</v>
      </c>
      <c r="G1470" s="364" t="s">
        <v>447</v>
      </c>
      <c r="H1470" s="318"/>
    </row>
    <row r="1471" spans="1:8" s="189" customFormat="1" ht="22.9" customHeight="1" x14ac:dyDescent="0.2">
      <c r="A1471" s="529"/>
      <c r="B1471" s="530"/>
      <c r="C1471" s="364" t="s">
        <v>3535</v>
      </c>
      <c r="D1471" s="364" t="s">
        <v>3536</v>
      </c>
      <c r="E1471" s="364" t="s">
        <v>252</v>
      </c>
      <c r="F1471" s="364" t="s">
        <v>355</v>
      </c>
      <c r="G1471" s="364" t="s">
        <v>447</v>
      </c>
      <c r="H1471" s="318"/>
    </row>
    <row r="1472" spans="1:8" s="189" customFormat="1" ht="22.9" customHeight="1" x14ac:dyDescent="0.2">
      <c r="A1472" s="529"/>
      <c r="B1472" s="530"/>
      <c r="C1472" s="364" t="s">
        <v>3537</v>
      </c>
      <c r="D1472" s="364" t="s">
        <v>16537</v>
      </c>
      <c r="E1472" s="364" t="s">
        <v>252</v>
      </c>
      <c r="F1472" s="364" t="s">
        <v>355</v>
      </c>
      <c r="G1472" s="364" t="s">
        <v>447</v>
      </c>
      <c r="H1472" s="318"/>
    </row>
    <row r="1473" spans="1:8" s="189" customFormat="1" ht="22.9" customHeight="1" x14ac:dyDescent="0.2">
      <c r="A1473" s="529" t="s">
        <v>732</v>
      </c>
      <c r="B1473" s="530" t="s">
        <v>733</v>
      </c>
      <c r="C1473" s="364" t="s">
        <v>3538</v>
      </c>
      <c r="D1473" s="364" t="s">
        <v>3539</v>
      </c>
      <c r="E1473" s="364" t="s">
        <v>252</v>
      </c>
      <c r="F1473" s="364" t="s">
        <v>19934</v>
      </c>
      <c r="G1473" s="364" t="s">
        <v>447</v>
      </c>
      <c r="H1473" s="318"/>
    </row>
    <row r="1474" spans="1:8" s="189" customFormat="1" ht="22.9" customHeight="1" x14ac:dyDescent="0.2">
      <c r="A1474" s="529"/>
      <c r="B1474" s="530"/>
      <c r="C1474" s="364" t="s">
        <v>3540</v>
      </c>
      <c r="D1474" s="364" t="s">
        <v>16538</v>
      </c>
      <c r="E1474" s="364" t="s">
        <v>252</v>
      </c>
      <c r="F1474" s="364" t="s">
        <v>19934</v>
      </c>
      <c r="G1474" s="364" t="s">
        <v>447</v>
      </c>
      <c r="H1474" s="318"/>
    </row>
    <row r="1475" spans="1:8" s="189" customFormat="1" ht="22.9" customHeight="1" x14ac:dyDescent="0.2">
      <c r="A1475" s="529"/>
      <c r="B1475" s="530"/>
      <c r="C1475" s="364" t="s">
        <v>3541</v>
      </c>
      <c r="D1475" s="364" t="s">
        <v>3542</v>
      </c>
      <c r="E1475" s="364" t="s">
        <v>252</v>
      </c>
      <c r="F1475" s="364" t="s">
        <v>19934</v>
      </c>
      <c r="G1475" s="364" t="s">
        <v>447</v>
      </c>
      <c r="H1475" s="318"/>
    </row>
    <row r="1476" spans="1:8" s="189" customFormat="1" ht="22.9" customHeight="1" x14ac:dyDescent="0.2">
      <c r="A1476" s="529"/>
      <c r="B1476" s="530"/>
      <c r="C1476" s="364" t="s">
        <v>3543</v>
      </c>
      <c r="D1476" s="364" t="s">
        <v>3544</v>
      </c>
      <c r="E1476" s="364" t="s">
        <v>252</v>
      </c>
      <c r="F1476" s="364" t="s">
        <v>19934</v>
      </c>
      <c r="G1476" s="364" t="s">
        <v>447</v>
      </c>
      <c r="H1476" s="318"/>
    </row>
    <row r="1477" spans="1:8" s="189" customFormat="1" ht="22.9" customHeight="1" x14ac:dyDescent="0.2">
      <c r="A1477" s="529"/>
      <c r="B1477" s="530"/>
      <c r="C1477" s="364" t="s">
        <v>3545</v>
      </c>
      <c r="D1477" s="364" t="s">
        <v>8052</v>
      </c>
      <c r="E1477" s="364" t="s">
        <v>252</v>
      </c>
      <c r="F1477" s="364" t="s">
        <v>19934</v>
      </c>
      <c r="G1477" s="364" t="s">
        <v>447</v>
      </c>
      <c r="H1477" s="318"/>
    </row>
    <row r="1478" spans="1:8" s="189" customFormat="1" ht="22.9" customHeight="1" x14ac:dyDescent="0.2">
      <c r="A1478" s="529"/>
      <c r="B1478" s="530"/>
      <c r="C1478" s="364" t="s">
        <v>3546</v>
      </c>
      <c r="D1478" s="364" t="s">
        <v>16539</v>
      </c>
      <c r="E1478" s="364" t="s">
        <v>252</v>
      </c>
      <c r="F1478" s="364" t="s">
        <v>19934</v>
      </c>
      <c r="G1478" s="364" t="s">
        <v>447</v>
      </c>
      <c r="H1478" s="318"/>
    </row>
    <row r="1479" spans="1:8" s="189" customFormat="1" ht="22.9" customHeight="1" x14ac:dyDescent="0.2">
      <c r="A1479" s="529" t="s">
        <v>734</v>
      </c>
      <c r="B1479" s="530" t="s">
        <v>16286</v>
      </c>
      <c r="C1479" s="364" t="s">
        <v>16080</v>
      </c>
      <c r="D1479" s="364" t="s">
        <v>16540</v>
      </c>
      <c r="E1479" s="364" t="s">
        <v>252</v>
      </c>
      <c r="F1479" s="364" t="s">
        <v>19933</v>
      </c>
      <c r="G1479" s="364" t="s">
        <v>447</v>
      </c>
      <c r="H1479" s="318" t="s">
        <v>1152</v>
      </c>
    </row>
    <row r="1480" spans="1:8" s="189" customFormat="1" ht="22.9" customHeight="1" x14ac:dyDescent="0.2">
      <c r="A1480" s="529"/>
      <c r="B1480" s="530"/>
      <c r="C1480" s="364" t="s">
        <v>16081</v>
      </c>
      <c r="D1480" s="364" t="s">
        <v>16541</v>
      </c>
      <c r="E1480" s="364" t="s">
        <v>252</v>
      </c>
      <c r="F1480" s="364" t="s">
        <v>19933</v>
      </c>
      <c r="G1480" s="364" t="s">
        <v>447</v>
      </c>
      <c r="H1480" s="318" t="s">
        <v>1152</v>
      </c>
    </row>
    <row r="1481" spans="1:8" s="189" customFormat="1" ht="22.9" customHeight="1" x14ac:dyDescent="0.2">
      <c r="A1481" s="529"/>
      <c r="B1481" s="530"/>
      <c r="C1481" s="364" t="s">
        <v>16082</v>
      </c>
      <c r="D1481" s="364" t="s">
        <v>16542</v>
      </c>
      <c r="E1481" s="364" t="s">
        <v>252</v>
      </c>
      <c r="F1481" s="364" t="s">
        <v>19933</v>
      </c>
      <c r="G1481" s="364" t="s">
        <v>447</v>
      </c>
      <c r="H1481" s="318" t="s">
        <v>1152</v>
      </c>
    </row>
    <row r="1482" spans="1:8" s="189" customFormat="1" ht="22.9" customHeight="1" x14ac:dyDescent="0.2">
      <c r="A1482" s="529"/>
      <c r="B1482" s="530"/>
      <c r="C1482" s="364" t="s">
        <v>16083</v>
      </c>
      <c r="D1482" s="364" t="s">
        <v>16543</v>
      </c>
      <c r="E1482" s="364" t="s">
        <v>252</v>
      </c>
      <c r="F1482" s="364" t="s">
        <v>19933</v>
      </c>
      <c r="G1482" s="364" t="s">
        <v>447</v>
      </c>
      <c r="H1482" s="318" t="s">
        <v>1152</v>
      </c>
    </row>
    <row r="1483" spans="1:8" s="189" customFormat="1" ht="22.9" customHeight="1" x14ac:dyDescent="0.2">
      <c r="A1483" s="529"/>
      <c r="B1483" s="530"/>
      <c r="C1483" s="364" t="s">
        <v>16084</v>
      </c>
      <c r="D1483" s="364" t="s">
        <v>16544</v>
      </c>
      <c r="E1483" s="364" t="s">
        <v>252</v>
      </c>
      <c r="F1483" s="364" t="s">
        <v>19933</v>
      </c>
      <c r="G1483" s="364" t="s">
        <v>447</v>
      </c>
      <c r="H1483" s="318" t="s">
        <v>1152</v>
      </c>
    </row>
    <row r="1484" spans="1:8" s="189" customFormat="1" ht="22.9" customHeight="1" x14ac:dyDescent="0.2">
      <c r="A1484" s="529"/>
      <c r="B1484" s="530"/>
      <c r="C1484" s="364" t="s">
        <v>16085</v>
      </c>
      <c r="D1484" s="364" t="s">
        <v>16545</v>
      </c>
      <c r="E1484" s="364" t="s">
        <v>252</v>
      </c>
      <c r="F1484" s="364" t="s">
        <v>19933</v>
      </c>
      <c r="G1484" s="364" t="s">
        <v>447</v>
      </c>
      <c r="H1484" s="318" t="s">
        <v>1152</v>
      </c>
    </row>
    <row r="1485" spans="1:8" s="189" customFormat="1" ht="22.9" customHeight="1" x14ac:dyDescent="0.2">
      <c r="A1485" s="529"/>
      <c r="B1485" s="530"/>
      <c r="C1485" s="364" t="s">
        <v>16086</v>
      </c>
      <c r="D1485" s="364" t="s">
        <v>16546</v>
      </c>
      <c r="E1485" s="364" t="s">
        <v>252</v>
      </c>
      <c r="F1485" s="364" t="s">
        <v>19933</v>
      </c>
      <c r="G1485" s="364" t="s">
        <v>447</v>
      </c>
      <c r="H1485" s="318" t="s">
        <v>1152</v>
      </c>
    </row>
    <row r="1486" spans="1:8" s="189" customFormat="1" ht="22.9" customHeight="1" x14ac:dyDescent="0.2">
      <c r="A1486" s="529"/>
      <c r="B1486" s="530"/>
      <c r="C1486" s="364" t="s">
        <v>3547</v>
      </c>
      <c r="D1486" s="364" t="s">
        <v>16547</v>
      </c>
      <c r="E1486" s="364" t="s">
        <v>252</v>
      </c>
      <c r="F1486" s="364" t="s">
        <v>353</v>
      </c>
      <c r="G1486" s="364" t="s">
        <v>447</v>
      </c>
      <c r="H1486" s="318" t="s">
        <v>1152</v>
      </c>
    </row>
    <row r="1487" spans="1:8" s="189" customFormat="1" ht="22.9" customHeight="1" x14ac:dyDescent="0.2">
      <c r="A1487" s="529"/>
      <c r="B1487" s="530"/>
      <c r="C1487" s="364" t="s">
        <v>3548</v>
      </c>
      <c r="D1487" s="364" t="s">
        <v>16548</v>
      </c>
      <c r="E1487" s="364" t="s">
        <v>252</v>
      </c>
      <c r="F1487" s="364" t="s">
        <v>353</v>
      </c>
      <c r="G1487" s="364" t="s">
        <v>447</v>
      </c>
      <c r="H1487" s="318" t="s">
        <v>1152</v>
      </c>
    </row>
    <row r="1488" spans="1:8" s="189" customFormat="1" ht="22.9" customHeight="1" x14ac:dyDescent="0.2">
      <c r="A1488" s="529"/>
      <c r="B1488" s="530"/>
      <c r="C1488" s="364" t="s">
        <v>3549</v>
      </c>
      <c r="D1488" s="364" t="s">
        <v>16549</v>
      </c>
      <c r="E1488" s="364" t="s">
        <v>252</v>
      </c>
      <c r="F1488" s="364" t="s">
        <v>353</v>
      </c>
      <c r="G1488" s="364" t="s">
        <v>447</v>
      </c>
      <c r="H1488" s="318" t="s">
        <v>1152</v>
      </c>
    </row>
    <row r="1489" spans="1:8" s="189" customFormat="1" ht="22.9" customHeight="1" x14ac:dyDescent="0.2">
      <c r="A1489" s="529"/>
      <c r="B1489" s="530"/>
      <c r="C1489" s="364" t="s">
        <v>3550</v>
      </c>
      <c r="D1489" s="364" t="s">
        <v>16550</v>
      </c>
      <c r="E1489" s="364" t="s">
        <v>252</v>
      </c>
      <c r="F1489" s="364" t="s">
        <v>19934</v>
      </c>
      <c r="G1489" s="364" t="s">
        <v>447</v>
      </c>
      <c r="H1489" s="318" t="s">
        <v>1152</v>
      </c>
    </row>
    <row r="1490" spans="1:8" s="189" customFormat="1" ht="22.9" customHeight="1" x14ac:dyDescent="0.2">
      <c r="A1490" s="529"/>
      <c r="B1490" s="530"/>
      <c r="C1490" s="364" t="s">
        <v>3551</v>
      </c>
      <c r="D1490" s="364" t="s">
        <v>16551</v>
      </c>
      <c r="E1490" s="364" t="s">
        <v>252</v>
      </c>
      <c r="F1490" s="364" t="s">
        <v>19934</v>
      </c>
      <c r="G1490" s="364" t="s">
        <v>447</v>
      </c>
      <c r="H1490" s="318" t="s">
        <v>1152</v>
      </c>
    </row>
    <row r="1491" spans="1:8" s="189" customFormat="1" ht="22.9" customHeight="1" x14ac:dyDescent="0.2">
      <c r="A1491" s="529" t="s">
        <v>669</v>
      </c>
      <c r="B1491" s="530" t="s">
        <v>411</v>
      </c>
      <c r="C1491" s="364" t="s">
        <v>3552</v>
      </c>
      <c r="D1491" s="364" t="s">
        <v>3553</v>
      </c>
      <c r="E1491" s="364" t="s">
        <v>255</v>
      </c>
      <c r="F1491" s="364" t="s">
        <v>2243</v>
      </c>
      <c r="G1491" s="364" t="s">
        <v>447</v>
      </c>
      <c r="H1491" s="318"/>
    </row>
    <row r="1492" spans="1:8" s="189" customFormat="1" ht="22.9" customHeight="1" x14ac:dyDescent="0.2">
      <c r="A1492" s="529"/>
      <c r="B1492" s="530"/>
      <c r="C1492" s="364" t="s">
        <v>3554</v>
      </c>
      <c r="D1492" s="364" t="s">
        <v>3555</v>
      </c>
      <c r="E1492" s="364" t="s">
        <v>255</v>
      </c>
      <c r="F1492" s="364" t="s">
        <v>2243</v>
      </c>
      <c r="G1492" s="364" t="s">
        <v>447</v>
      </c>
      <c r="H1492" s="318"/>
    </row>
    <row r="1493" spans="1:8" s="189" customFormat="1" ht="22.9" customHeight="1" x14ac:dyDescent="0.2">
      <c r="A1493" s="529"/>
      <c r="B1493" s="530"/>
      <c r="C1493" s="364" t="s">
        <v>3556</v>
      </c>
      <c r="D1493" s="364" t="s">
        <v>3557</v>
      </c>
      <c r="E1493" s="364" t="s">
        <v>255</v>
      </c>
      <c r="F1493" s="364" t="s">
        <v>2243</v>
      </c>
      <c r="G1493" s="364" t="s">
        <v>447</v>
      </c>
      <c r="H1493" s="318"/>
    </row>
    <row r="1494" spans="1:8" s="189" customFormat="1" ht="22.9" customHeight="1" x14ac:dyDescent="0.2">
      <c r="A1494" s="529"/>
      <c r="B1494" s="530"/>
      <c r="C1494" s="364" t="s">
        <v>3558</v>
      </c>
      <c r="D1494" s="364" t="s">
        <v>3559</v>
      </c>
      <c r="E1494" s="364" t="s">
        <v>255</v>
      </c>
      <c r="F1494" s="364" t="s">
        <v>2243</v>
      </c>
      <c r="G1494" s="364" t="s">
        <v>447</v>
      </c>
      <c r="H1494" s="318"/>
    </row>
    <row r="1495" spans="1:8" s="189" customFormat="1" ht="22.9" customHeight="1" x14ac:dyDescent="0.2">
      <c r="A1495" s="529"/>
      <c r="B1495" s="530"/>
      <c r="C1495" s="364" t="s">
        <v>3560</v>
      </c>
      <c r="D1495" s="364" t="s">
        <v>3561</v>
      </c>
      <c r="E1495" s="364" t="s">
        <v>255</v>
      </c>
      <c r="F1495" s="364" t="s">
        <v>2243</v>
      </c>
      <c r="G1495" s="364" t="s">
        <v>447</v>
      </c>
      <c r="H1495" s="318"/>
    </row>
    <row r="1496" spans="1:8" s="189" customFormat="1" ht="22.9" customHeight="1" x14ac:dyDescent="0.2">
      <c r="A1496" s="529"/>
      <c r="B1496" s="530"/>
      <c r="C1496" s="364" t="s">
        <v>3562</v>
      </c>
      <c r="D1496" s="364" t="s">
        <v>3563</v>
      </c>
      <c r="E1496" s="364" t="s">
        <v>255</v>
      </c>
      <c r="F1496" s="364" t="s">
        <v>2243</v>
      </c>
      <c r="G1496" s="364" t="s">
        <v>447</v>
      </c>
      <c r="H1496" s="318"/>
    </row>
    <row r="1497" spans="1:8" s="189" customFormat="1" ht="22.9" customHeight="1" x14ac:dyDescent="0.2">
      <c r="A1497" s="529"/>
      <c r="B1497" s="530"/>
      <c r="C1497" s="364" t="s">
        <v>3564</v>
      </c>
      <c r="D1497" s="364" t="s">
        <v>3565</v>
      </c>
      <c r="E1497" s="364" t="s">
        <v>255</v>
      </c>
      <c r="F1497" s="364" t="s">
        <v>2243</v>
      </c>
      <c r="G1497" s="364" t="s">
        <v>447</v>
      </c>
      <c r="H1497" s="318"/>
    </row>
    <row r="1498" spans="1:8" s="189" customFormat="1" ht="22.9" customHeight="1" x14ac:dyDescent="0.2">
      <c r="A1498" s="529" t="s">
        <v>514</v>
      </c>
      <c r="B1498" s="530" t="s">
        <v>515</v>
      </c>
      <c r="C1498" s="364" t="s">
        <v>3566</v>
      </c>
      <c r="D1498" s="364" t="s">
        <v>516</v>
      </c>
      <c r="E1498" s="364" t="s">
        <v>251</v>
      </c>
      <c r="F1498" s="364" t="s">
        <v>2983</v>
      </c>
      <c r="G1498" s="364" t="s">
        <v>447</v>
      </c>
      <c r="H1498" s="318" t="s">
        <v>1170</v>
      </c>
    </row>
    <row r="1499" spans="1:8" s="189" customFormat="1" ht="22.9" customHeight="1" x14ac:dyDescent="0.2">
      <c r="A1499" s="529"/>
      <c r="B1499" s="530"/>
      <c r="C1499" s="364" t="s">
        <v>3567</v>
      </c>
      <c r="D1499" s="364" t="s">
        <v>516</v>
      </c>
      <c r="E1499" s="364" t="s">
        <v>251</v>
      </c>
      <c r="F1499" s="364" t="s">
        <v>2983</v>
      </c>
      <c r="G1499" s="364" t="s">
        <v>447</v>
      </c>
      <c r="H1499" s="318" t="s">
        <v>1170</v>
      </c>
    </row>
    <row r="1500" spans="1:8" s="189" customFormat="1" ht="22.9" customHeight="1" x14ac:dyDescent="0.2">
      <c r="A1500" s="529"/>
      <c r="B1500" s="530"/>
      <c r="C1500" s="364" t="s">
        <v>3568</v>
      </c>
      <c r="D1500" s="364" t="s">
        <v>516</v>
      </c>
      <c r="E1500" s="364" t="s">
        <v>251</v>
      </c>
      <c r="F1500" s="364" t="s">
        <v>2983</v>
      </c>
      <c r="G1500" s="364" t="s">
        <v>447</v>
      </c>
      <c r="H1500" s="318" t="s">
        <v>1170</v>
      </c>
    </row>
    <row r="1501" spans="1:8" s="189" customFormat="1" ht="22.9" customHeight="1" x14ac:dyDescent="0.2">
      <c r="A1501" s="529"/>
      <c r="B1501" s="530"/>
      <c r="C1501" s="364" t="s">
        <v>3569</v>
      </c>
      <c r="D1501" s="364" t="s">
        <v>516</v>
      </c>
      <c r="E1501" s="364" t="s">
        <v>251</v>
      </c>
      <c r="F1501" s="364" t="s">
        <v>2983</v>
      </c>
      <c r="G1501" s="364" t="s">
        <v>447</v>
      </c>
      <c r="H1501" s="318" t="s">
        <v>1170</v>
      </c>
    </row>
    <row r="1502" spans="1:8" s="189" customFormat="1" ht="22.9" customHeight="1" x14ac:dyDescent="0.2">
      <c r="A1502" s="529"/>
      <c r="B1502" s="530"/>
      <c r="C1502" s="364" t="s">
        <v>3570</v>
      </c>
      <c r="D1502" s="364" t="s">
        <v>516</v>
      </c>
      <c r="E1502" s="364" t="s">
        <v>251</v>
      </c>
      <c r="F1502" s="364" t="s">
        <v>2983</v>
      </c>
      <c r="G1502" s="364" t="s">
        <v>447</v>
      </c>
      <c r="H1502" s="318" t="s">
        <v>1170</v>
      </c>
    </row>
    <row r="1503" spans="1:8" s="189" customFormat="1" ht="22.9" customHeight="1" x14ac:dyDescent="0.2">
      <c r="A1503" s="529"/>
      <c r="B1503" s="530"/>
      <c r="C1503" s="364" t="s">
        <v>3571</v>
      </c>
      <c r="D1503" s="364" t="s">
        <v>516</v>
      </c>
      <c r="E1503" s="364" t="s">
        <v>251</v>
      </c>
      <c r="F1503" s="364" t="s">
        <v>2983</v>
      </c>
      <c r="G1503" s="364" t="s">
        <v>447</v>
      </c>
      <c r="H1503" s="318" t="s">
        <v>1170</v>
      </c>
    </row>
    <row r="1504" spans="1:8" s="189" customFormat="1" ht="22.9" customHeight="1" x14ac:dyDescent="0.2">
      <c r="A1504" s="529"/>
      <c r="B1504" s="530"/>
      <c r="C1504" s="364" t="s">
        <v>3572</v>
      </c>
      <c r="D1504" s="364" t="s">
        <v>516</v>
      </c>
      <c r="E1504" s="364" t="s">
        <v>251</v>
      </c>
      <c r="F1504" s="364" t="s">
        <v>2983</v>
      </c>
      <c r="G1504" s="364" t="s">
        <v>447</v>
      </c>
      <c r="H1504" s="318" t="s">
        <v>1170</v>
      </c>
    </row>
    <row r="1505" spans="1:8" s="189" customFormat="1" ht="22.9" customHeight="1" x14ac:dyDescent="0.2">
      <c r="A1505" s="529"/>
      <c r="B1505" s="530"/>
      <c r="C1505" s="364" t="s">
        <v>3573</v>
      </c>
      <c r="D1505" s="364" t="s">
        <v>516</v>
      </c>
      <c r="E1505" s="364" t="s">
        <v>251</v>
      </c>
      <c r="F1505" s="364" t="s">
        <v>3574</v>
      </c>
      <c r="G1505" s="364" t="s">
        <v>447</v>
      </c>
      <c r="H1505" s="318" t="s">
        <v>1170</v>
      </c>
    </row>
    <row r="1506" spans="1:8" s="189" customFormat="1" ht="22.9" customHeight="1" x14ac:dyDescent="0.2">
      <c r="A1506" s="529" t="s">
        <v>1041</v>
      </c>
      <c r="B1506" s="530" t="s">
        <v>1042</v>
      </c>
      <c r="C1506" s="364" t="s">
        <v>3575</v>
      </c>
      <c r="D1506" s="364" t="s">
        <v>1043</v>
      </c>
      <c r="E1506" s="364" t="s">
        <v>251</v>
      </c>
      <c r="F1506" s="364" t="s">
        <v>2983</v>
      </c>
      <c r="G1506" s="364"/>
      <c r="H1506" s="318"/>
    </row>
    <row r="1507" spans="1:8" s="189" customFormat="1" ht="22.9" customHeight="1" x14ac:dyDescent="0.2">
      <c r="A1507" s="529"/>
      <c r="B1507" s="530"/>
      <c r="C1507" s="364" t="s">
        <v>3576</v>
      </c>
      <c r="D1507" s="364" t="s">
        <v>1043</v>
      </c>
      <c r="E1507" s="364" t="s">
        <v>251</v>
      </c>
      <c r="F1507" s="364" t="s">
        <v>2983</v>
      </c>
      <c r="G1507" s="364"/>
      <c r="H1507" s="318"/>
    </row>
    <row r="1508" spans="1:8" s="189" customFormat="1" ht="22.9" customHeight="1" x14ac:dyDescent="0.2">
      <c r="A1508" s="529" t="s">
        <v>1044</v>
      </c>
      <c r="B1508" s="530" t="s">
        <v>1045</v>
      </c>
      <c r="C1508" s="364" t="s">
        <v>3577</v>
      </c>
      <c r="D1508" s="364" t="s">
        <v>3578</v>
      </c>
      <c r="E1508" s="364" t="s">
        <v>251</v>
      </c>
      <c r="F1508" s="364" t="s">
        <v>2983</v>
      </c>
      <c r="G1508" s="364" t="s">
        <v>447</v>
      </c>
      <c r="H1508" s="318" t="s">
        <v>1152</v>
      </c>
    </row>
    <row r="1509" spans="1:8" s="189" customFormat="1" ht="22.9" customHeight="1" x14ac:dyDescent="0.2">
      <c r="A1509" s="529"/>
      <c r="B1509" s="530"/>
      <c r="C1509" s="364" t="s">
        <v>3579</v>
      </c>
      <c r="D1509" s="364" t="s">
        <v>3580</v>
      </c>
      <c r="E1509" s="364" t="s">
        <v>251</v>
      </c>
      <c r="F1509" s="364" t="s">
        <v>2983</v>
      </c>
      <c r="G1509" s="364" t="s">
        <v>462</v>
      </c>
      <c r="H1509" s="318" t="s">
        <v>1152</v>
      </c>
    </row>
    <row r="1510" spans="1:8" s="189" customFormat="1" ht="22.9" customHeight="1" x14ac:dyDescent="0.2">
      <c r="A1510" s="529"/>
      <c r="B1510" s="530"/>
      <c r="C1510" s="364" t="s">
        <v>3581</v>
      </c>
      <c r="D1510" s="364" t="s">
        <v>3582</v>
      </c>
      <c r="E1510" s="364" t="s">
        <v>251</v>
      </c>
      <c r="F1510" s="364" t="s">
        <v>2983</v>
      </c>
      <c r="G1510" s="364" t="s">
        <v>447</v>
      </c>
      <c r="H1510" s="318" t="s">
        <v>1152</v>
      </c>
    </row>
    <row r="1511" spans="1:8" s="189" customFormat="1" ht="22.9" customHeight="1" x14ac:dyDescent="0.2">
      <c r="A1511" s="529" t="s">
        <v>507</v>
      </c>
      <c r="B1511" s="530" t="s">
        <v>508</v>
      </c>
      <c r="C1511" s="364" t="s">
        <v>3583</v>
      </c>
      <c r="D1511" s="364" t="s">
        <v>3584</v>
      </c>
      <c r="E1511" s="364" t="s">
        <v>372</v>
      </c>
      <c r="F1511" s="364" t="s">
        <v>2062</v>
      </c>
      <c r="G1511" s="364" t="s">
        <v>447</v>
      </c>
      <c r="H1511" s="318"/>
    </row>
    <row r="1512" spans="1:8" s="189" customFormat="1" ht="22.9" customHeight="1" x14ac:dyDescent="0.2">
      <c r="A1512" s="529"/>
      <c r="B1512" s="530"/>
      <c r="C1512" s="364" t="s">
        <v>3585</v>
      </c>
      <c r="D1512" s="364" t="s">
        <v>3586</v>
      </c>
      <c r="E1512" s="364" t="s">
        <v>372</v>
      </c>
      <c r="F1512" s="364" t="s">
        <v>2062</v>
      </c>
      <c r="G1512" s="364" t="s">
        <v>447</v>
      </c>
      <c r="H1512" s="318"/>
    </row>
    <row r="1513" spans="1:8" s="189" customFormat="1" ht="22.9" customHeight="1" x14ac:dyDescent="0.2">
      <c r="A1513" s="529"/>
      <c r="B1513" s="530"/>
      <c r="C1513" s="364" t="s">
        <v>3587</v>
      </c>
      <c r="D1513" s="364" t="s">
        <v>3588</v>
      </c>
      <c r="E1513" s="364" t="s">
        <v>372</v>
      </c>
      <c r="F1513" s="364" t="s">
        <v>3408</v>
      </c>
      <c r="G1513" s="364" t="s">
        <v>447</v>
      </c>
      <c r="H1513" s="318"/>
    </row>
    <row r="1514" spans="1:8" s="189" customFormat="1" ht="22.9" customHeight="1" x14ac:dyDescent="0.2">
      <c r="A1514" s="529"/>
      <c r="B1514" s="530"/>
      <c r="C1514" s="364" t="s">
        <v>3589</v>
      </c>
      <c r="D1514" s="364" t="s">
        <v>3590</v>
      </c>
      <c r="E1514" s="364" t="s">
        <v>372</v>
      </c>
      <c r="F1514" s="364" t="s">
        <v>3408</v>
      </c>
      <c r="G1514" s="364" t="s">
        <v>447</v>
      </c>
      <c r="H1514" s="318"/>
    </row>
    <row r="1515" spans="1:8" s="189" customFormat="1" ht="22.9" customHeight="1" x14ac:dyDescent="0.2">
      <c r="A1515" s="529"/>
      <c r="B1515" s="530"/>
      <c r="C1515" s="364" t="s">
        <v>3591</v>
      </c>
      <c r="D1515" s="364" t="s">
        <v>3592</v>
      </c>
      <c r="E1515" s="364" t="s">
        <v>372</v>
      </c>
      <c r="F1515" s="364" t="s">
        <v>3408</v>
      </c>
      <c r="G1515" s="364" t="s">
        <v>447</v>
      </c>
      <c r="H1515" s="318"/>
    </row>
    <row r="1516" spans="1:8" s="189" customFormat="1" ht="22.9" customHeight="1" x14ac:dyDescent="0.2">
      <c r="A1516" s="529"/>
      <c r="B1516" s="530"/>
      <c r="C1516" s="364" t="s">
        <v>3593</v>
      </c>
      <c r="D1516" s="364" t="s">
        <v>3594</v>
      </c>
      <c r="E1516" s="364" t="s">
        <v>372</v>
      </c>
      <c r="F1516" s="364" t="s">
        <v>3408</v>
      </c>
      <c r="G1516" s="364" t="s">
        <v>447</v>
      </c>
      <c r="H1516" s="318"/>
    </row>
    <row r="1517" spans="1:8" s="189" customFormat="1" ht="22.9" customHeight="1" x14ac:dyDescent="0.2">
      <c r="A1517" s="529"/>
      <c r="B1517" s="530"/>
      <c r="C1517" s="364" t="s">
        <v>3595</v>
      </c>
      <c r="D1517" s="364" t="s">
        <v>3596</v>
      </c>
      <c r="E1517" s="364" t="s">
        <v>372</v>
      </c>
      <c r="F1517" s="364" t="s">
        <v>3408</v>
      </c>
      <c r="G1517" s="364" t="s">
        <v>447</v>
      </c>
      <c r="H1517" s="318"/>
    </row>
    <row r="1518" spans="1:8" s="189" customFormat="1" ht="22.9" customHeight="1" x14ac:dyDescent="0.2">
      <c r="A1518" s="529"/>
      <c r="B1518" s="530"/>
      <c r="C1518" s="364" t="s">
        <v>3597</v>
      </c>
      <c r="D1518" s="364" t="s">
        <v>3598</v>
      </c>
      <c r="E1518" s="364" t="s">
        <v>372</v>
      </c>
      <c r="F1518" s="364" t="s">
        <v>2365</v>
      </c>
      <c r="G1518" s="364" t="s">
        <v>447</v>
      </c>
      <c r="H1518" s="318"/>
    </row>
    <row r="1519" spans="1:8" s="189" customFormat="1" ht="22.9" customHeight="1" x14ac:dyDescent="0.2">
      <c r="A1519" s="529"/>
      <c r="B1519" s="530"/>
      <c r="C1519" s="364" t="s">
        <v>3599</v>
      </c>
      <c r="D1519" s="364" t="s">
        <v>3600</v>
      </c>
      <c r="E1519" s="364" t="s">
        <v>372</v>
      </c>
      <c r="F1519" s="364" t="s">
        <v>2365</v>
      </c>
      <c r="G1519" s="364" t="s">
        <v>447</v>
      </c>
      <c r="H1519" s="318"/>
    </row>
    <row r="1520" spans="1:8" s="189" customFormat="1" ht="22.9" customHeight="1" x14ac:dyDescent="0.2">
      <c r="A1520" s="529"/>
      <c r="B1520" s="530"/>
      <c r="C1520" s="364" t="s">
        <v>3601</v>
      </c>
      <c r="D1520" s="364" t="s">
        <v>3602</v>
      </c>
      <c r="E1520" s="364" t="s">
        <v>372</v>
      </c>
      <c r="F1520" s="364" t="s">
        <v>2365</v>
      </c>
      <c r="G1520" s="364" t="s">
        <v>447</v>
      </c>
      <c r="H1520" s="318"/>
    </row>
    <row r="1521" spans="1:8" s="189" customFormat="1" ht="22.9" customHeight="1" x14ac:dyDescent="0.2">
      <c r="A1521" s="529" t="s">
        <v>804</v>
      </c>
      <c r="B1521" s="530" t="s">
        <v>805</v>
      </c>
      <c r="C1521" s="364" t="s">
        <v>3607</v>
      </c>
      <c r="D1521" s="364" t="s">
        <v>3608</v>
      </c>
      <c r="E1521" s="364" t="s">
        <v>372</v>
      </c>
      <c r="F1521" s="364" t="s">
        <v>2365</v>
      </c>
      <c r="G1521" s="364" t="s">
        <v>447</v>
      </c>
      <c r="H1521" s="318"/>
    </row>
    <row r="1522" spans="1:8" s="189" customFormat="1" ht="22.9" customHeight="1" x14ac:dyDescent="0.2">
      <c r="A1522" s="529"/>
      <c r="B1522" s="530"/>
      <c r="C1522" s="364" t="s">
        <v>3609</v>
      </c>
      <c r="D1522" s="364" t="s">
        <v>3610</v>
      </c>
      <c r="E1522" s="364" t="s">
        <v>372</v>
      </c>
      <c r="F1522" s="364" t="s">
        <v>2365</v>
      </c>
      <c r="G1522" s="364" t="s">
        <v>447</v>
      </c>
      <c r="H1522" s="318"/>
    </row>
    <row r="1523" spans="1:8" s="189" customFormat="1" ht="22.9" customHeight="1" x14ac:dyDescent="0.2">
      <c r="A1523" s="529" t="s">
        <v>735</v>
      </c>
      <c r="B1523" s="530" t="s">
        <v>736</v>
      </c>
      <c r="C1523" s="364" t="s">
        <v>3611</v>
      </c>
      <c r="D1523" s="364" t="s">
        <v>3612</v>
      </c>
      <c r="E1523" s="364" t="s">
        <v>252</v>
      </c>
      <c r="F1523" s="364" t="s">
        <v>357</v>
      </c>
      <c r="G1523" s="364" t="s">
        <v>447</v>
      </c>
      <c r="H1523" s="318" t="s">
        <v>1225</v>
      </c>
    </row>
    <row r="1524" spans="1:8" s="189" customFormat="1" ht="22.9" customHeight="1" x14ac:dyDescent="0.2">
      <c r="A1524" s="529"/>
      <c r="B1524" s="530"/>
      <c r="C1524" s="364" t="s">
        <v>3613</v>
      </c>
      <c r="D1524" s="364" t="s">
        <v>3614</v>
      </c>
      <c r="E1524" s="364" t="s">
        <v>252</v>
      </c>
      <c r="F1524" s="364" t="s">
        <v>357</v>
      </c>
      <c r="G1524" s="364" t="s">
        <v>447</v>
      </c>
      <c r="H1524" s="318" t="s">
        <v>1225</v>
      </c>
    </row>
    <row r="1525" spans="1:8" s="189" customFormat="1" ht="22.9" customHeight="1" x14ac:dyDescent="0.2">
      <c r="A1525" s="529"/>
      <c r="B1525" s="530"/>
      <c r="C1525" s="364" t="s">
        <v>3615</v>
      </c>
      <c r="D1525" s="364" t="s">
        <v>3616</v>
      </c>
      <c r="E1525" s="364" t="s">
        <v>252</v>
      </c>
      <c r="F1525" s="364" t="s">
        <v>357</v>
      </c>
      <c r="G1525" s="364" t="s">
        <v>447</v>
      </c>
      <c r="H1525" s="318" t="s">
        <v>1225</v>
      </c>
    </row>
    <row r="1526" spans="1:8" s="189" customFormat="1" ht="22.9" customHeight="1" x14ac:dyDescent="0.2">
      <c r="A1526" s="529"/>
      <c r="B1526" s="530"/>
      <c r="C1526" s="364" t="s">
        <v>3617</v>
      </c>
      <c r="D1526" s="364" t="s">
        <v>3618</v>
      </c>
      <c r="E1526" s="364" t="s">
        <v>252</v>
      </c>
      <c r="F1526" s="364" t="s">
        <v>357</v>
      </c>
      <c r="G1526" s="364" t="s">
        <v>447</v>
      </c>
      <c r="H1526" s="318" t="s">
        <v>1225</v>
      </c>
    </row>
    <row r="1527" spans="1:8" s="189" customFormat="1" ht="22.9" customHeight="1" x14ac:dyDescent="0.2">
      <c r="A1527" s="529"/>
      <c r="B1527" s="530"/>
      <c r="C1527" s="364" t="s">
        <v>3619</v>
      </c>
      <c r="D1527" s="364" t="s">
        <v>3620</v>
      </c>
      <c r="E1527" s="364" t="s">
        <v>252</v>
      </c>
      <c r="F1527" s="364" t="s">
        <v>357</v>
      </c>
      <c r="G1527" s="364" t="s">
        <v>447</v>
      </c>
      <c r="H1527" s="318" t="s">
        <v>1225</v>
      </c>
    </row>
    <row r="1528" spans="1:8" s="189" customFormat="1" ht="22.9" customHeight="1" x14ac:dyDescent="0.2">
      <c r="A1528" s="529"/>
      <c r="B1528" s="530"/>
      <c r="C1528" s="364" t="s">
        <v>3621</v>
      </c>
      <c r="D1528" s="364" t="s">
        <v>3622</v>
      </c>
      <c r="E1528" s="364" t="s">
        <v>252</v>
      </c>
      <c r="F1528" s="364" t="s">
        <v>357</v>
      </c>
      <c r="G1528" s="364" t="s">
        <v>447</v>
      </c>
      <c r="H1528" s="318" t="s">
        <v>1225</v>
      </c>
    </row>
    <row r="1529" spans="1:8" s="189" customFormat="1" ht="22.9" customHeight="1" x14ac:dyDescent="0.2">
      <c r="A1529" s="529"/>
      <c r="B1529" s="530"/>
      <c r="C1529" s="364" t="s">
        <v>3623</v>
      </c>
      <c r="D1529" s="364" t="s">
        <v>3624</v>
      </c>
      <c r="E1529" s="364" t="s">
        <v>252</v>
      </c>
      <c r="F1529" s="364" t="s">
        <v>357</v>
      </c>
      <c r="G1529" s="364" t="s">
        <v>447</v>
      </c>
      <c r="H1529" s="318" t="s">
        <v>1225</v>
      </c>
    </row>
    <row r="1530" spans="1:8" s="189" customFormat="1" ht="22.9" customHeight="1" x14ac:dyDescent="0.2">
      <c r="A1530" s="529"/>
      <c r="B1530" s="530"/>
      <c r="C1530" s="364" t="s">
        <v>3625</v>
      </c>
      <c r="D1530" s="364" t="s">
        <v>3626</v>
      </c>
      <c r="E1530" s="364" t="s">
        <v>252</v>
      </c>
      <c r="F1530" s="364" t="s">
        <v>357</v>
      </c>
      <c r="G1530" s="364" t="s">
        <v>447</v>
      </c>
      <c r="H1530" s="318" t="s">
        <v>1225</v>
      </c>
    </row>
    <row r="1531" spans="1:8" s="189" customFormat="1" ht="22.9" customHeight="1" x14ac:dyDescent="0.2">
      <c r="A1531" s="529"/>
      <c r="B1531" s="530"/>
      <c r="C1531" s="364" t="s">
        <v>3627</v>
      </c>
      <c r="D1531" s="364" t="s">
        <v>3628</v>
      </c>
      <c r="E1531" s="364" t="s">
        <v>252</v>
      </c>
      <c r="F1531" s="364" t="s">
        <v>357</v>
      </c>
      <c r="G1531" s="364" t="s">
        <v>447</v>
      </c>
      <c r="H1531" s="318" t="s">
        <v>1225</v>
      </c>
    </row>
    <row r="1532" spans="1:8" s="189" customFormat="1" ht="22.9" customHeight="1" x14ac:dyDescent="0.2">
      <c r="A1532" s="529"/>
      <c r="B1532" s="530"/>
      <c r="C1532" s="364" t="s">
        <v>3629</v>
      </c>
      <c r="D1532" s="364" t="s">
        <v>3630</v>
      </c>
      <c r="E1532" s="364" t="s">
        <v>252</v>
      </c>
      <c r="F1532" s="364" t="s">
        <v>354</v>
      </c>
      <c r="G1532" s="364" t="s">
        <v>447</v>
      </c>
      <c r="H1532" s="318" t="s">
        <v>1225</v>
      </c>
    </row>
    <row r="1533" spans="1:8" s="189" customFormat="1" ht="22.9" customHeight="1" x14ac:dyDescent="0.2">
      <c r="A1533" s="529"/>
      <c r="B1533" s="530"/>
      <c r="C1533" s="364" t="s">
        <v>16552</v>
      </c>
      <c r="D1533" s="364" t="s">
        <v>16553</v>
      </c>
      <c r="E1533" s="364" t="s">
        <v>252</v>
      </c>
      <c r="F1533" s="364" t="s">
        <v>358</v>
      </c>
      <c r="G1533" s="364" t="s">
        <v>447</v>
      </c>
      <c r="H1533" s="318" t="s">
        <v>1225</v>
      </c>
    </row>
    <row r="1534" spans="1:8" s="189" customFormat="1" ht="22.9" customHeight="1" x14ac:dyDescent="0.2">
      <c r="A1534" s="529" t="s">
        <v>737</v>
      </c>
      <c r="B1534" s="530" t="s">
        <v>396</v>
      </c>
      <c r="C1534" s="364" t="s">
        <v>16087</v>
      </c>
      <c r="D1534" s="364" t="s">
        <v>3643</v>
      </c>
      <c r="E1534" s="364" t="s">
        <v>252</v>
      </c>
      <c r="F1534" s="364" t="s">
        <v>19933</v>
      </c>
      <c r="G1534" s="364" t="s">
        <v>447</v>
      </c>
      <c r="H1534" s="318"/>
    </row>
    <row r="1535" spans="1:8" s="189" customFormat="1" ht="22.9" customHeight="1" x14ac:dyDescent="0.2">
      <c r="A1535" s="529"/>
      <c r="B1535" s="530"/>
      <c r="C1535" s="364" t="s">
        <v>16088</v>
      </c>
      <c r="D1535" s="364" t="s">
        <v>3644</v>
      </c>
      <c r="E1535" s="364" t="s">
        <v>252</v>
      </c>
      <c r="F1535" s="364" t="s">
        <v>19933</v>
      </c>
      <c r="G1535" s="364" t="s">
        <v>447</v>
      </c>
      <c r="H1535" s="318"/>
    </row>
    <row r="1536" spans="1:8" s="189" customFormat="1" ht="22.9" customHeight="1" x14ac:dyDescent="0.2">
      <c r="A1536" s="529"/>
      <c r="B1536" s="530"/>
      <c r="C1536" s="364" t="s">
        <v>16089</v>
      </c>
      <c r="D1536" s="364" t="s">
        <v>8053</v>
      </c>
      <c r="E1536" s="364" t="s">
        <v>252</v>
      </c>
      <c r="F1536" s="364" t="s">
        <v>19933</v>
      </c>
      <c r="G1536" s="364" t="s">
        <v>447</v>
      </c>
      <c r="H1536" s="318"/>
    </row>
    <row r="1537" spans="1:8" s="189" customFormat="1" ht="22.9" customHeight="1" x14ac:dyDescent="0.2">
      <c r="A1537" s="529"/>
      <c r="B1537" s="530"/>
      <c r="C1537" s="364" t="s">
        <v>3631</v>
      </c>
      <c r="D1537" s="364" t="s">
        <v>3632</v>
      </c>
      <c r="E1537" s="364" t="s">
        <v>252</v>
      </c>
      <c r="F1537" s="364" t="s">
        <v>357</v>
      </c>
      <c r="G1537" s="364" t="s">
        <v>447</v>
      </c>
      <c r="H1537" s="318"/>
    </row>
    <row r="1538" spans="1:8" s="189" customFormat="1" ht="22.9" customHeight="1" x14ac:dyDescent="0.2">
      <c r="A1538" s="529"/>
      <c r="B1538" s="530"/>
      <c r="C1538" s="364" t="s">
        <v>3633</v>
      </c>
      <c r="D1538" s="364" t="s">
        <v>3634</v>
      </c>
      <c r="E1538" s="364" t="s">
        <v>252</v>
      </c>
      <c r="F1538" s="364" t="s">
        <v>357</v>
      </c>
      <c r="G1538" s="364" t="s">
        <v>447</v>
      </c>
      <c r="H1538" s="318"/>
    </row>
    <row r="1539" spans="1:8" s="189" customFormat="1" ht="22.9" customHeight="1" x14ac:dyDescent="0.2">
      <c r="A1539" s="529"/>
      <c r="B1539" s="530"/>
      <c r="C1539" s="364" t="s">
        <v>3635</v>
      </c>
      <c r="D1539" s="364" t="s">
        <v>3636</v>
      </c>
      <c r="E1539" s="364" t="s">
        <v>252</v>
      </c>
      <c r="F1539" s="364" t="s">
        <v>357</v>
      </c>
      <c r="G1539" s="364" t="s">
        <v>447</v>
      </c>
      <c r="H1539" s="318"/>
    </row>
    <row r="1540" spans="1:8" s="189" customFormat="1" ht="22.9" customHeight="1" x14ac:dyDescent="0.2">
      <c r="A1540" s="529"/>
      <c r="B1540" s="530"/>
      <c r="C1540" s="364" t="s">
        <v>3637</v>
      </c>
      <c r="D1540" s="364" t="s">
        <v>3638</v>
      </c>
      <c r="E1540" s="364" t="s">
        <v>252</v>
      </c>
      <c r="F1540" s="364" t="s">
        <v>357</v>
      </c>
      <c r="G1540" s="364" t="s">
        <v>447</v>
      </c>
      <c r="H1540" s="318"/>
    </row>
    <row r="1541" spans="1:8" s="189" customFormat="1" ht="22.9" customHeight="1" x14ac:dyDescent="0.2">
      <c r="A1541" s="529"/>
      <c r="B1541" s="530"/>
      <c r="C1541" s="364" t="s">
        <v>3639</v>
      </c>
      <c r="D1541" s="364" t="s">
        <v>3640</v>
      </c>
      <c r="E1541" s="364" t="s">
        <v>252</v>
      </c>
      <c r="F1541" s="364" t="s">
        <v>358</v>
      </c>
      <c r="G1541" s="364" t="s">
        <v>447</v>
      </c>
      <c r="H1541" s="318"/>
    </row>
    <row r="1542" spans="1:8" s="189" customFormat="1" ht="22.9" customHeight="1" x14ac:dyDescent="0.2">
      <c r="A1542" s="529"/>
      <c r="B1542" s="530"/>
      <c r="C1542" s="364" t="s">
        <v>3641</v>
      </c>
      <c r="D1542" s="364" t="s">
        <v>3642</v>
      </c>
      <c r="E1542" s="364" t="s">
        <v>252</v>
      </c>
      <c r="F1542" s="364" t="s">
        <v>358</v>
      </c>
      <c r="G1542" s="364" t="s">
        <v>447</v>
      </c>
      <c r="H1542" s="318"/>
    </row>
    <row r="1543" spans="1:8" s="189" customFormat="1" ht="22.9" customHeight="1" x14ac:dyDescent="0.2">
      <c r="A1543" s="529"/>
      <c r="B1543" s="530"/>
      <c r="C1543" s="364" t="s">
        <v>3645</v>
      </c>
      <c r="D1543" s="364" t="s">
        <v>3646</v>
      </c>
      <c r="E1543" s="364" t="s">
        <v>255</v>
      </c>
      <c r="F1543" s="364" t="s">
        <v>1207</v>
      </c>
      <c r="G1543" s="364" t="s">
        <v>447</v>
      </c>
      <c r="H1543" s="318"/>
    </row>
    <row r="1544" spans="1:8" s="189" customFormat="1" ht="22.9" customHeight="1" x14ac:dyDescent="0.2">
      <c r="A1544" s="529" t="s">
        <v>687</v>
      </c>
      <c r="B1544" s="530" t="s">
        <v>421</v>
      </c>
      <c r="C1544" s="364" t="s">
        <v>3647</v>
      </c>
      <c r="D1544" s="364" t="s">
        <v>3648</v>
      </c>
      <c r="E1544" s="364" t="s">
        <v>252</v>
      </c>
      <c r="F1544" s="364" t="s">
        <v>357</v>
      </c>
      <c r="G1544" s="364" t="s">
        <v>447</v>
      </c>
      <c r="H1544" s="318"/>
    </row>
    <row r="1545" spans="1:8" s="189" customFormat="1" ht="22.9" customHeight="1" x14ac:dyDescent="0.2">
      <c r="A1545" s="529"/>
      <c r="B1545" s="530"/>
      <c r="C1545" s="364" t="s">
        <v>3649</v>
      </c>
      <c r="D1545" s="364" t="s">
        <v>3650</v>
      </c>
      <c r="E1545" s="364" t="s">
        <v>252</v>
      </c>
      <c r="F1545" s="364" t="s">
        <v>357</v>
      </c>
      <c r="G1545" s="364" t="s">
        <v>447</v>
      </c>
      <c r="H1545" s="318"/>
    </row>
    <row r="1546" spans="1:8" s="189" customFormat="1" ht="22.9" customHeight="1" x14ac:dyDescent="0.2">
      <c r="A1546" s="529"/>
      <c r="B1546" s="530"/>
      <c r="C1546" s="364" t="s">
        <v>3651</v>
      </c>
      <c r="D1546" s="364" t="s">
        <v>16554</v>
      </c>
      <c r="E1546" s="364" t="s">
        <v>252</v>
      </c>
      <c r="F1546" s="364" t="s">
        <v>357</v>
      </c>
      <c r="G1546" s="364" t="s">
        <v>447</v>
      </c>
      <c r="H1546" s="318"/>
    </row>
    <row r="1547" spans="1:8" s="189" customFormat="1" ht="22.9" customHeight="1" x14ac:dyDescent="0.2">
      <c r="A1547" s="529"/>
      <c r="B1547" s="530"/>
      <c r="C1547" s="364" t="s">
        <v>3652</v>
      </c>
      <c r="D1547" s="364" t="s">
        <v>3653</v>
      </c>
      <c r="E1547" s="364" t="s">
        <v>252</v>
      </c>
      <c r="F1547" s="364" t="s">
        <v>357</v>
      </c>
      <c r="G1547" s="364" t="s">
        <v>447</v>
      </c>
      <c r="H1547" s="318"/>
    </row>
    <row r="1548" spans="1:8" s="189" customFormat="1" ht="22.9" customHeight="1" x14ac:dyDescent="0.2">
      <c r="A1548" s="529"/>
      <c r="B1548" s="530"/>
      <c r="C1548" s="364" t="s">
        <v>3654</v>
      </c>
      <c r="D1548" s="364" t="s">
        <v>3655</v>
      </c>
      <c r="E1548" s="364" t="s">
        <v>252</v>
      </c>
      <c r="F1548" s="364" t="s">
        <v>357</v>
      </c>
      <c r="G1548" s="364" t="s">
        <v>447</v>
      </c>
      <c r="H1548" s="318"/>
    </row>
    <row r="1549" spans="1:8" s="189" customFormat="1" ht="22.9" customHeight="1" x14ac:dyDescent="0.2">
      <c r="A1549" s="529"/>
      <c r="B1549" s="530"/>
      <c r="C1549" s="364" t="s">
        <v>3656</v>
      </c>
      <c r="D1549" s="364" t="s">
        <v>19938</v>
      </c>
      <c r="E1549" s="364" t="s">
        <v>252</v>
      </c>
      <c r="F1549" s="364" t="s">
        <v>357</v>
      </c>
      <c r="G1549" s="364" t="s">
        <v>447</v>
      </c>
      <c r="H1549" s="318"/>
    </row>
    <row r="1550" spans="1:8" s="189" customFormat="1" ht="22.9" customHeight="1" x14ac:dyDescent="0.2">
      <c r="A1550" s="529" t="s">
        <v>738</v>
      </c>
      <c r="B1550" s="530" t="s">
        <v>739</v>
      </c>
      <c r="C1550" s="364" t="s">
        <v>3657</v>
      </c>
      <c r="D1550" s="364" t="s">
        <v>3658</v>
      </c>
      <c r="E1550" s="364" t="s">
        <v>252</v>
      </c>
      <c r="F1550" s="364" t="s">
        <v>354</v>
      </c>
      <c r="G1550" s="364" t="s">
        <v>447</v>
      </c>
      <c r="H1550" s="318"/>
    </row>
    <row r="1551" spans="1:8" s="189" customFormat="1" ht="22.9" customHeight="1" x14ac:dyDescent="0.2">
      <c r="A1551" s="529"/>
      <c r="B1551" s="530"/>
      <c r="C1551" s="364" t="s">
        <v>3659</v>
      </c>
      <c r="D1551" s="364" t="s">
        <v>3660</v>
      </c>
      <c r="E1551" s="364" t="s">
        <v>252</v>
      </c>
      <c r="F1551" s="364" t="s">
        <v>354</v>
      </c>
      <c r="G1551" s="364" t="s">
        <v>447</v>
      </c>
      <c r="H1551" s="318"/>
    </row>
    <row r="1552" spans="1:8" s="189" customFormat="1" ht="22.9" customHeight="1" x14ac:dyDescent="0.2">
      <c r="A1552" s="529"/>
      <c r="B1552" s="530"/>
      <c r="C1552" s="364" t="s">
        <v>3661</v>
      </c>
      <c r="D1552" s="364" t="s">
        <v>3662</v>
      </c>
      <c r="E1552" s="364" t="s">
        <v>252</v>
      </c>
      <c r="F1552" s="364" t="s">
        <v>354</v>
      </c>
      <c r="G1552" s="364" t="s">
        <v>447</v>
      </c>
      <c r="H1552" s="318"/>
    </row>
    <row r="1553" spans="1:8" s="189" customFormat="1" ht="22.9" customHeight="1" x14ac:dyDescent="0.2">
      <c r="A1553" s="529"/>
      <c r="B1553" s="530"/>
      <c r="C1553" s="364" t="s">
        <v>3663</v>
      </c>
      <c r="D1553" s="364" t="s">
        <v>3664</v>
      </c>
      <c r="E1553" s="364" t="s">
        <v>252</v>
      </c>
      <c r="F1553" s="364" t="s">
        <v>354</v>
      </c>
      <c r="G1553" s="364" t="s">
        <v>447</v>
      </c>
      <c r="H1553" s="318"/>
    </row>
    <row r="1554" spans="1:8" s="189" customFormat="1" ht="22.9" customHeight="1" x14ac:dyDescent="0.2">
      <c r="A1554" s="529" t="s">
        <v>523</v>
      </c>
      <c r="B1554" s="530" t="s">
        <v>524</v>
      </c>
      <c r="C1554" s="364" t="s">
        <v>3665</v>
      </c>
      <c r="D1554" s="364" t="s">
        <v>3666</v>
      </c>
      <c r="E1554" s="364" t="s">
        <v>250</v>
      </c>
      <c r="F1554" s="364" t="s">
        <v>3667</v>
      </c>
      <c r="G1554" s="364" t="s">
        <v>447</v>
      </c>
      <c r="H1554" s="318" t="s">
        <v>1152</v>
      </c>
    </row>
    <row r="1555" spans="1:8" s="189" customFormat="1" ht="22.9" customHeight="1" x14ac:dyDescent="0.2">
      <c r="A1555" s="529"/>
      <c r="B1555" s="530"/>
      <c r="C1555" s="364" t="s">
        <v>3668</v>
      </c>
      <c r="D1555" s="364" t="s">
        <v>3666</v>
      </c>
      <c r="E1555" s="364" t="s">
        <v>250</v>
      </c>
      <c r="F1555" s="364" t="s">
        <v>3667</v>
      </c>
      <c r="G1555" s="364" t="s">
        <v>447</v>
      </c>
      <c r="H1555" s="318" t="s">
        <v>1152</v>
      </c>
    </row>
    <row r="1556" spans="1:8" s="189" customFormat="1" ht="22.9" customHeight="1" x14ac:dyDescent="0.2">
      <c r="A1556" s="529"/>
      <c r="B1556" s="530"/>
      <c r="C1556" s="364" t="s">
        <v>3669</v>
      </c>
      <c r="D1556" s="364" t="s">
        <v>3666</v>
      </c>
      <c r="E1556" s="364" t="s">
        <v>250</v>
      </c>
      <c r="F1556" s="364" t="s">
        <v>3667</v>
      </c>
      <c r="G1556" s="364" t="s">
        <v>447</v>
      </c>
      <c r="H1556" s="318" t="s">
        <v>1152</v>
      </c>
    </row>
    <row r="1557" spans="1:8" s="189" customFormat="1" ht="22.9" customHeight="1" x14ac:dyDescent="0.2">
      <c r="A1557" s="529"/>
      <c r="B1557" s="530"/>
      <c r="C1557" s="364" t="s">
        <v>3670</v>
      </c>
      <c r="D1557" s="364" t="s">
        <v>3666</v>
      </c>
      <c r="E1557" s="364" t="s">
        <v>250</v>
      </c>
      <c r="F1557" s="364" t="s">
        <v>3667</v>
      </c>
      <c r="G1557" s="364" t="s">
        <v>447</v>
      </c>
      <c r="H1557" s="318" t="s">
        <v>1152</v>
      </c>
    </row>
    <row r="1558" spans="1:8" s="189" customFormat="1" ht="22.9" customHeight="1" x14ac:dyDescent="0.2">
      <c r="A1558" s="529"/>
      <c r="B1558" s="530"/>
      <c r="C1558" s="364" t="s">
        <v>3671</v>
      </c>
      <c r="D1558" s="364" t="s">
        <v>3666</v>
      </c>
      <c r="E1558" s="364" t="s">
        <v>250</v>
      </c>
      <c r="F1558" s="364" t="s">
        <v>3667</v>
      </c>
      <c r="G1558" s="364" t="s">
        <v>447</v>
      </c>
      <c r="H1558" s="318" t="s">
        <v>1152</v>
      </c>
    </row>
    <row r="1559" spans="1:8" s="189" customFormat="1" ht="22.9" customHeight="1" x14ac:dyDescent="0.2">
      <c r="A1559" s="529"/>
      <c r="B1559" s="530"/>
      <c r="C1559" s="364" t="s">
        <v>3672</v>
      </c>
      <c r="D1559" s="364" t="s">
        <v>3666</v>
      </c>
      <c r="E1559" s="364" t="s">
        <v>250</v>
      </c>
      <c r="F1559" s="364" t="s">
        <v>3667</v>
      </c>
      <c r="G1559" s="364" t="s">
        <v>447</v>
      </c>
      <c r="H1559" s="318" t="s">
        <v>1152</v>
      </c>
    </row>
    <row r="1560" spans="1:8" s="189" customFormat="1" ht="22.9" customHeight="1" x14ac:dyDescent="0.2">
      <c r="A1560" s="529"/>
      <c r="B1560" s="530"/>
      <c r="C1560" s="364" t="s">
        <v>3673</v>
      </c>
      <c r="D1560" s="364" t="s">
        <v>3666</v>
      </c>
      <c r="E1560" s="364" t="s">
        <v>250</v>
      </c>
      <c r="F1560" s="364" t="s">
        <v>3667</v>
      </c>
      <c r="G1560" s="364" t="s">
        <v>447</v>
      </c>
      <c r="H1560" s="318" t="s">
        <v>1152</v>
      </c>
    </row>
    <row r="1561" spans="1:8" s="189" customFormat="1" ht="22.9" customHeight="1" x14ac:dyDescent="0.2">
      <c r="A1561" s="529"/>
      <c r="B1561" s="530"/>
      <c r="C1561" s="364" t="s">
        <v>3674</v>
      </c>
      <c r="D1561" s="364" t="s">
        <v>3666</v>
      </c>
      <c r="E1561" s="364" t="s">
        <v>250</v>
      </c>
      <c r="F1561" s="364" t="s">
        <v>3667</v>
      </c>
      <c r="G1561" s="364" t="s">
        <v>447</v>
      </c>
      <c r="H1561" s="318" t="s">
        <v>1152</v>
      </c>
    </row>
    <row r="1562" spans="1:8" s="189" customFormat="1" ht="22.9" customHeight="1" x14ac:dyDescent="0.2">
      <c r="A1562" s="529"/>
      <c r="B1562" s="530"/>
      <c r="C1562" s="364" t="s">
        <v>3675</v>
      </c>
      <c r="D1562" s="364" t="s">
        <v>3666</v>
      </c>
      <c r="E1562" s="364" t="s">
        <v>250</v>
      </c>
      <c r="F1562" s="364" t="s">
        <v>3667</v>
      </c>
      <c r="G1562" s="364" t="s">
        <v>447</v>
      </c>
      <c r="H1562" s="318" t="s">
        <v>1152</v>
      </c>
    </row>
    <row r="1563" spans="1:8" s="189" customFormat="1" ht="22.9" customHeight="1" x14ac:dyDescent="0.2">
      <c r="A1563" s="529"/>
      <c r="B1563" s="530"/>
      <c r="C1563" s="364" t="s">
        <v>3676</v>
      </c>
      <c r="D1563" s="364" t="s">
        <v>3666</v>
      </c>
      <c r="E1563" s="364" t="s">
        <v>250</v>
      </c>
      <c r="F1563" s="364" t="s">
        <v>3667</v>
      </c>
      <c r="G1563" s="364" t="s">
        <v>447</v>
      </c>
      <c r="H1563" s="318" t="s">
        <v>1152</v>
      </c>
    </row>
    <row r="1564" spans="1:8" s="189" customFormat="1" ht="22.9" customHeight="1" x14ac:dyDescent="0.2">
      <c r="A1564" s="529"/>
      <c r="B1564" s="530"/>
      <c r="C1564" s="364" t="s">
        <v>3677</v>
      </c>
      <c r="D1564" s="364" t="s">
        <v>3666</v>
      </c>
      <c r="E1564" s="364" t="s">
        <v>250</v>
      </c>
      <c r="F1564" s="364" t="s">
        <v>3667</v>
      </c>
      <c r="G1564" s="364" t="s">
        <v>447</v>
      </c>
      <c r="H1564" s="318" t="s">
        <v>1152</v>
      </c>
    </row>
    <row r="1565" spans="1:8" s="189" customFormat="1" ht="22.9" customHeight="1" x14ac:dyDescent="0.2">
      <c r="A1565" s="529"/>
      <c r="B1565" s="530"/>
      <c r="C1565" s="364" t="s">
        <v>3678</v>
      </c>
      <c r="D1565" s="364" t="s">
        <v>3666</v>
      </c>
      <c r="E1565" s="364" t="s">
        <v>250</v>
      </c>
      <c r="F1565" s="364" t="s">
        <v>3667</v>
      </c>
      <c r="G1565" s="364" t="s">
        <v>447</v>
      </c>
      <c r="H1565" s="318" t="s">
        <v>1152</v>
      </c>
    </row>
    <row r="1566" spans="1:8" s="189" customFormat="1" ht="22.9" customHeight="1" x14ac:dyDescent="0.2">
      <c r="A1566" s="529"/>
      <c r="B1566" s="530"/>
      <c r="C1566" s="364" t="s">
        <v>3679</v>
      </c>
      <c r="D1566" s="364" t="s">
        <v>3666</v>
      </c>
      <c r="E1566" s="364" t="s">
        <v>250</v>
      </c>
      <c r="F1566" s="364" t="s">
        <v>3667</v>
      </c>
      <c r="G1566" s="364" t="s">
        <v>447</v>
      </c>
      <c r="H1566" s="318" t="s">
        <v>1152</v>
      </c>
    </row>
    <row r="1567" spans="1:8" s="189" customFormat="1" ht="22.9" customHeight="1" x14ac:dyDescent="0.2">
      <c r="A1567" s="529"/>
      <c r="B1567" s="530"/>
      <c r="C1567" s="364" t="s">
        <v>3680</v>
      </c>
      <c r="D1567" s="364" t="s">
        <v>3666</v>
      </c>
      <c r="E1567" s="364" t="s">
        <v>250</v>
      </c>
      <c r="F1567" s="364" t="s">
        <v>3667</v>
      </c>
      <c r="G1567" s="364" t="s">
        <v>447</v>
      </c>
      <c r="H1567" s="318" t="s">
        <v>1152</v>
      </c>
    </row>
    <row r="1568" spans="1:8" s="189" customFormat="1" ht="22.9" customHeight="1" x14ac:dyDescent="0.2">
      <c r="A1568" s="529"/>
      <c r="B1568" s="530"/>
      <c r="C1568" s="364" t="s">
        <v>3681</v>
      </c>
      <c r="D1568" s="364" t="s">
        <v>3666</v>
      </c>
      <c r="E1568" s="364" t="s">
        <v>250</v>
      </c>
      <c r="F1568" s="364" t="s">
        <v>3667</v>
      </c>
      <c r="G1568" s="364" t="s">
        <v>447</v>
      </c>
      <c r="H1568" s="318" t="s">
        <v>1152</v>
      </c>
    </row>
    <row r="1569" spans="1:8" s="189" customFormat="1" ht="22.9" customHeight="1" x14ac:dyDescent="0.2">
      <c r="A1569" s="529"/>
      <c r="B1569" s="530"/>
      <c r="C1569" s="364" t="s">
        <v>3682</v>
      </c>
      <c r="D1569" s="364" t="s">
        <v>3666</v>
      </c>
      <c r="E1569" s="364" t="s">
        <v>250</v>
      </c>
      <c r="F1569" s="364" t="s">
        <v>3667</v>
      </c>
      <c r="G1569" s="364" t="s">
        <v>447</v>
      </c>
      <c r="H1569" s="318" t="s">
        <v>1152</v>
      </c>
    </row>
    <row r="1570" spans="1:8" s="189" customFormat="1" ht="22.9" customHeight="1" x14ac:dyDescent="0.2">
      <c r="A1570" s="529"/>
      <c r="B1570" s="530"/>
      <c r="C1570" s="364" t="s">
        <v>3683</v>
      </c>
      <c r="D1570" s="364" t="s">
        <v>3666</v>
      </c>
      <c r="E1570" s="364" t="s">
        <v>250</v>
      </c>
      <c r="F1570" s="364" t="s">
        <v>3667</v>
      </c>
      <c r="G1570" s="364" t="s">
        <v>447</v>
      </c>
      <c r="H1570" s="318" t="s">
        <v>1152</v>
      </c>
    </row>
    <row r="1571" spans="1:8" s="189" customFormat="1" ht="22.9" customHeight="1" x14ac:dyDescent="0.2">
      <c r="A1571" s="529"/>
      <c r="B1571" s="530"/>
      <c r="C1571" s="364" t="s">
        <v>3684</v>
      </c>
      <c r="D1571" s="364" t="s">
        <v>3666</v>
      </c>
      <c r="E1571" s="364" t="s">
        <v>250</v>
      </c>
      <c r="F1571" s="364" t="s">
        <v>3667</v>
      </c>
      <c r="G1571" s="364" t="s">
        <v>447</v>
      </c>
      <c r="H1571" s="318" t="s">
        <v>1152</v>
      </c>
    </row>
    <row r="1572" spans="1:8" s="189" customFormat="1" ht="22.9" customHeight="1" x14ac:dyDescent="0.2">
      <c r="A1572" s="529"/>
      <c r="B1572" s="530"/>
      <c r="C1572" s="364" t="s">
        <v>3685</v>
      </c>
      <c r="D1572" s="364" t="s">
        <v>3666</v>
      </c>
      <c r="E1572" s="364" t="s">
        <v>250</v>
      </c>
      <c r="F1572" s="364" t="s">
        <v>3667</v>
      </c>
      <c r="G1572" s="364" t="s">
        <v>447</v>
      </c>
      <c r="H1572" s="318" t="s">
        <v>1152</v>
      </c>
    </row>
    <row r="1573" spans="1:8" s="189" customFormat="1" ht="22.9" customHeight="1" x14ac:dyDescent="0.2">
      <c r="A1573" s="529"/>
      <c r="B1573" s="530"/>
      <c r="C1573" s="364" t="s">
        <v>3686</v>
      </c>
      <c r="D1573" s="364" t="s">
        <v>3666</v>
      </c>
      <c r="E1573" s="364" t="s">
        <v>250</v>
      </c>
      <c r="F1573" s="364" t="s">
        <v>3667</v>
      </c>
      <c r="G1573" s="364" t="s">
        <v>447</v>
      </c>
      <c r="H1573" s="318" t="s">
        <v>1152</v>
      </c>
    </row>
    <row r="1574" spans="1:8" s="189" customFormat="1" ht="22.9" customHeight="1" x14ac:dyDescent="0.2">
      <c r="A1574" s="529"/>
      <c r="B1574" s="530"/>
      <c r="C1574" s="364" t="s">
        <v>3687</v>
      </c>
      <c r="D1574" s="364" t="s">
        <v>3666</v>
      </c>
      <c r="E1574" s="364" t="s">
        <v>250</v>
      </c>
      <c r="F1574" s="364" t="s">
        <v>3667</v>
      </c>
      <c r="G1574" s="364" t="s">
        <v>447</v>
      </c>
      <c r="H1574" s="318" t="s">
        <v>1152</v>
      </c>
    </row>
    <row r="1575" spans="1:8" s="189" customFormat="1" ht="22.9" customHeight="1" x14ac:dyDescent="0.2">
      <c r="A1575" s="529"/>
      <c r="B1575" s="530"/>
      <c r="C1575" s="364" t="s">
        <v>3688</v>
      </c>
      <c r="D1575" s="364" t="s">
        <v>3666</v>
      </c>
      <c r="E1575" s="364" t="s">
        <v>250</v>
      </c>
      <c r="F1575" s="364" t="s">
        <v>3667</v>
      </c>
      <c r="G1575" s="364" t="s">
        <v>447</v>
      </c>
      <c r="H1575" s="318" t="s">
        <v>1152</v>
      </c>
    </row>
    <row r="1576" spans="1:8" s="189" customFormat="1" ht="22.9" customHeight="1" x14ac:dyDescent="0.2">
      <c r="A1576" s="529"/>
      <c r="B1576" s="530"/>
      <c r="C1576" s="364" t="s">
        <v>3689</v>
      </c>
      <c r="D1576" s="364" t="s">
        <v>3666</v>
      </c>
      <c r="E1576" s="364" t="s">
        <v>250</v>
      </c>
      <c r="F1576" s="364" t="s">
        <v>3667</v>
      </c>
      <c r="G1576" s="364" t="s">
        <v>447</v>
      </c>
      <c r="H1576" s="318" t="s">
        <v>1152</v>
      </c>
    </row>
    <row r="1577" spans="1:8" s="189" customFormat="1" ht="22.9" customHeight="1" x14ac:dyDescent="0.2">
      <c r="A1577" s="529"/>
      <c r="B1577" s="530"/>
      <c r="C1577" s="364" t="s">
        <v>3690</v>
      </c>
      <c r="D1577" s="364" t="s">
        <v>3666</v>
      </c>
      <c r="E1577" s="364" t="s">
        <v>250</v>
      </c>
      <c r="F1577" s="364" t="s">
        <v>3667</v>
      </c>
      <c r="G1577" s="364" t="s">
        <v>447</v>
      </c>
      <c r="H1577" s="318" t="s">
        <v>1152</v>
      </c>
    </row>
    <row r="1578" spans="1:8" s="189" customFormat="1" ht="22.9" customHeight="1" x14ac:dyDescent="0.2">
      <c r="A1578" s="529"/>
      <c r="B1578" s="530"/>
      <c r="C1578" s="364" t="s">
        <v>3691</v>
      </c>
      <c r="D1578" s="364" t="s">
        <v>3692</v>
      </c>
      <c r="E1578" s="364" t="s">
        <v>250</v>
      </c>
      <c r="F1578" s="364" t="s">
        <v>3667</v>
      </c>
      <c r="G1578" s="364" t="s">
        <v>447</v>
      </c>
      <c r="H1578" s="318" t="s">
        <v>1152</v>
      </c>
    </row>
    <row r="1579" spans="1:8" s="189" customFormat="1" ht="22.9" customHeight="1" x14ac:dyDescent="0.2">
      <c r="A1579" s="529"/>
      <c r="B1579" s="530"/>
      <c r="C1579" s="364" t="s">
        <v>3693</v>
      </c>
      <c r="D1579" s="364" t="s">
        <v>3666</v>
      </c>
      <c r="E1579" s="364" t="s">
        <v>250</v>
      </c>
      <c r="F1579" s="364" t="s">
        <v>3667</v>
      </c>
      <c r="G1579" s="364" t="s">
        <v>447</v>
      </c>
      <c r="H1579" s="318" t="s">
        <v>1152</v>
      </c>
    </row>
    <row r="1580" spans="1:8" s="189" customFormat="1" ht="22.9" customHeight="1" x14ac:dyDescent="0.2">
      <c r="A1580" s="529"/>
      <c r="B1580" s="530"/>
      <c r="C1580" s="364" t="s">
        <v>3694</v>
      </c>
      <c r="D1580" s="364" t="s">
        <v>3666</v>
      </c>
      <c r="E1580" s="364" t="s">
        <v>250</v>
      </c>
      <c r="F1580" s="364" t="s">
        <v>3695</v>
      </c>
      <c r="G1580" s="364" t="s">
        <v>447</v>
      </c>
      <c r="H1580" s="318" t="s">
        <v>1152</v>
      </c>
    </row>
    <row r="1581" spans="1:8" s="189" customFormat="1" ht="22.9" customHeight="1" x14ac:dyDescent="0.2">
      <c r="A1581" s="529"/>
      <c r="B1581" s="530"/>
      <c r="C1581" s="364" t="s">
        <v>3696</v>
      </c>
      <c r="D1581" s="364" t="s">
        <v>3666</v>
      </c>
      <c r="E1581" s="364" t="s">
        <v>250</v>
      </c>
      <c r="F1581" s="364" t="s">
        <v>3695</v>
      </c>
      <c r="G1581" s="364" t="s">
        <v>447</v>
      </c>
      <c r="H1581" s="318" t="s">
        <v>1152</v>
      </c>
    </row>
    <row r="1582" spans="1:8" s="189" customFormat="1" ht="22.9" customHeight="1" x14ac:dyDescent="0.2">
      <c r="A1582" s="529"/>
      <c r="B1582" s="530"/>
      <c r="C1582" s="364" t="s">
        <v>3697</v>
      </c>
      <c r="D1582" s="364" t="s">
        <v>3666</v>
      </c>
      <c r="E1582" s="364" t="s">
        <v>250</v>
      </c>
      <c r="F1582" s="364" t="s">
        <v>3695</v>
      </c>
      <c r="G1582" s="364" t="s">
        <v>447</v>
      </c>
      <c r="H1582" s="318" t="s">
        <v>1152</v>
      </c>
    </row>
    <row r="1583" spans="1:8" s="189" customFormat="1" ht="22.9" customHeight="1" x14ac:dyDescent="0.2">
      <c r="A1583" s="363" t="s">
        <v>1075</v>
      </c>
      <c r="B1583" s="364" t="s">
        <v>1076</v>
      </c>
      <c r="C1583" s="364" t="s">
        <v>3698</v>
      </c>
      <c r="D1583" s="364" t="s">
        <v>1077</v>
      </c>
      <c r="E1583" s="364" t="s">
        <v>250</v>
      </c>
      <c r="F1583" s="364" t="s">
        <v>3667</v>
      </c>
      <c r="G1583" s="364" t="s">
        <v>447</v>
      </c>
      <c r="H1583" s="318"/>
    </row>
    <row r="1584" spans="1:8" s="189" customFormat="1" ht="22.9" customHeight="1" x14ac:dyDescent="0.2">
      <c r="A1584" s="363" t="s">
        <v>1078</v>
      </c>
      <c r="B1584" s="364" t="s">
        <v>1079</v>
      </c>
      <c r="C1584" s="364" t="s">
        <v>3699</v>
      </c>
      <c r="D1584" s="364" t="s">
        <v>1080</v>
      </c>
      <c r="E1584" s="364" t="s">
        <v>250</v>
      </c>
      <c r="F1584" s="364" t="s">
        <v>3667</v>
      </c>
      <c r="G1584" s="364" t="s">
        <v>447</v>
      </c>
      <c r="H1584" s="318"/>
    </row>
    <row r="1585" spans="1:8" s="189" customFormat="1" ht="22.9" customHeight="1" x14ac:dyDescent="0.2">
      <c r="A1585" s="529" t="s">
        <v>572</v>
      </c>
      <c r="B1585" s="530" t="s">
        <v>573</v>
      </c>
      <c r="C1585" s="364" t="s">
        <v>16555</v>
      </c>
      <c r="D1585" s="364" t="s">
        <v>16556</v>
      </c>
      <c r="E1585" s="364" t="s">
        <v>258</v>
      </c>
      <c r="F1585" s="364" t="s">
        <v>2140</v>
      </c>
      <c r="G1585" s="364" t="s">
        <v>447</v>
      </c>
      <c r="H1585" s="318"/>
    </row>
    <row r="1586" spans="1:8" s="189" customFormat="1" ht="22.9" customHeight="1" x14ac:dyDescent="0.2">
      <c r="A1586" s="529"/>
      <c r="B1586" s="530"/>
      <c r="C1586" s="364" t="s">
        <v>3700</v>
      </c>
      <c r="D1586" s="364" t="s">
        <v>573</v>
      </c>
      <c r="E1586" s="364" t="s">
        <v>250</v>
      </c>
      <c r="F1586" s="364" t="s">
        <v>3667</v>
      </c>
      <c r="G1586" s="364" t="s">
        <v>447</v>
      </c>
      <c r="H1586" s="318"/>
    </row>
    <row r="1587" spans="1:8" s="189" customFormat="1" ht="22.9" customHeight="1" x14ac:dyDescent="0.2">
      <c r="A1587" s="529"/>
      <c r="B1587" s="530"/>
      <c r="C1587" s="364" t="s">
        <v>3701</v>
      </c>
      <c r="D1587" s="364" t="s">
        <v>573</v>
      </c>
      <c r="E1587" s="364" t="s">
        <v>250</v>
      </c>
      <c r="F1587" s="364" t="s">
        <v>3667</v>
      </c>
      <c r="G1587" s="364" t="s">
        <v>447</v>
      </c>
      <c r="H1587" s="318"/>
    </row>
    <row r="1588" spans="1:8" s="189" customFormat="1" ht="22.9" customHeight="1" x14ac:dyDescent="0.2">
      <c r="A1588" s="529"/>
      <c r="B1588" s="530"/>
      <c r="C1588" s="364" t="s">
        <v>3702</v>
      </c>
      <c r="D1588" s="364" t="s">
        <v>573</v>
      </c>
      <c r="E1588" s="364" t="s">
        <v>250</v>
      </c>
      <c r="F1588" s="364" t="s">
        <v>3667</v>
      </c>
      <c r="G1588" s="364" t="s">
        <v>447</v>
      </c>
      <c r="H1588" s="318"/>
    </row>
    <row r="1589" spans="1:8" s="189" customFormat="1" ht="22.9" customHeight="1" x14ac:dyDescent="0.2">
      <c r="A1589" s="529"/>
      <c r="B1589" s="530"/>
      <c r="C1589" s="364" t="s">
        <v>3703</v>
      </c>
      <c r="D1589" s="364" t="s">
        <v>573</v>
      </c>
      <c r="E1589" s="364" t="s">
        <v>250</v>
      </c>
      <c r="F1589" s="364" t="s">
        <v>3667</v>
      </c>
      <c r="G1589" s="364" t="s">
        <v>447</v>
      </c>
      <c r="H1589" s="318"/>
    </row>
    <row r="1590" spans="1:8" s="189" customFormat="1" ht="22.9" customHeight="1" x14ac:dyDescent="0.2">
      <c r="A1590" s="529"/>
      <c r="B1590" s="530"/>
      <c r="C1590" s="364" t="s">
        <v>3704</v>
      </c>
      <c r="D1590" s="364" t="s">
        <v>573</v>
      </c>
      <c r="E1590" s="364" t="s">
        <v>250</v>
      </c>
      <c r="F1590" s="364" t="s">
        <v>3667</v>
      </c>
      <c r="G1590" s="364" t="s">
        <v>447</v>
      </c>
      <c r="H1590" s="318"/>
    </row>
    <row r="1591" spans="1:8" s="189" customFormat="1" ht="22.9" customHeight="1" x14ac:dyDescent="0.2">
      <c r="A1591" s="529"/>
      <c r="B1591" s="530"/>
      <c r="C1591" s="364" t="s">
        <v>3705</v>
      </c>
      <c r="D1591" s="364" t="s">
        <v>573</v>
      </c>
      <c r="E1591" s="364" t="s">
        <v>250</v>
      </c>
      <c r="F1591" s="364" t="s">
        <v>3667</v>
      </c>
      <c r="G1591" s="364" t="s">
        <v>447</v>
      </c>
      <c r="H1591" s="318"/>
    </row>
    <row r="1592" spans="1:8" s="189" customFormat="1" ht="22.9" customHeight="1" x14ac:dyDescent="0.2">
      <c r="A1592" s="529"/>
      <c r="B1592" s="530"/>
      <c r="C1592" s="364" t="s">
        <v>3706</v>
      </c>
      <c r="D1592" s="364" t="s">
        <v>573</v>
      </c>
      <c r="E1592" s="364" t="s">
        <v>250</v>
      </c>
      <c r="F1592" s="364" t="s">
        <v>3667</v>
      </c>
      <c r="G1592" s="364" t="s">
        <v>447</v>
      </c>
      <c r="H1592" s="318"/>
    </row>
    <row r="1593" spans="1:8" s="189" customFormat="1" ht="22.9" customHeight="1" x14ac:dyDescent="0.2">
      <c r="A1593" s="529"/>
      <c r="B1593" s="530"/>
      <c r="C1593" s="364" t="s">
        <v>16557</v>
      </c>
      <c r="D1593" s="364" t="s">
        <v>573</v>
      </c>
      <c r="E1593" s="364" t="s">
        <v>250</v>
      </c>
      <c r="F1593" s="364" t="s">
        <v>3667</v>
      </c>
      <c r="G1593" s="364" t="s">
        <v>447</v>
      </c>
      <c r="H1593" s="318"/>
    </row>
    <row r="1594" spans="1:8" s="189" customFormat="1" ht="22.9" customHeight="1" x14ac:dyDescent="0.2">
      <c r="A1594" s="529"/>
      <c r="B1594" s="530"/>
      <c r="C1594" s="364" t="s">
        <v>16558</v>
      </c>
      <c r="D1594" s="364" t="s">
        <v>573</v>
      </c>
      <c r="E1594" s="364" t="s">
        <v>250</v>
      </c>
      <c r="F1594" s="364" t="s">
        <v>3667</v>
      </c>
      <c r="G1594" s="364" t="s">
        <v>447</v>
      </c>
      <c r="H1594" s="318"/>
    </row>
    <row r="1595" spans="1:8" s="189" customFormat="1" ht="22.9" customHeight="1" x14ac:dyDescent="0.2">
      <c r="A1595" s="529" t="s">
        <v>1081</v>
      </c>
      <c r="B1595" s="530" t="s">
        <v>1082</v>
      </c>
      <c r="C1595" s="364" t="s">
        <v>3707</v>
      </c>
      <c r="D1595" s="364" t="s">
        <v>1082</v>
      </c>
      <c r="E1595" s="364" t="s">
        <v>250</v>
      </c>
      <c r="F1595" s="364" t="s">
        <v>3667</v>
      </c>
      <c r="G1595" s="364" t="s">
        <v>447</v>
      </c>
      <c r="H1595" s="318"/>
    </row>
    <row r="1596" spans="1:8" s="189" customFormat="1" ht="22.9" customHeight="1" x14ac:dyDescent="0.2">
      <c r="A1596" s="529"/>
      <c r="B1596" s="530"/>
      <c r="C1596" s="364" t="s">
        <v>3708</v>
      </c>
      <c r="D1596" s="364" t="s">
        <v>1082</v>
      </c>
      <c r="E1596" s="364" t="s">
        <v>250</v>
      </c>
      <c r="F1596" s="364" t="s">
        <v>3667</v>
      </c>
      <c r="G1596" s="364"/>
      <c r="H1596" s="318"/>
    </row>
    <row r="1597" spans="1:8" s="189" customFormat="1" ht="22.9" customHeight="1" x14ac:dyDescent="0.2">
      <c r="A1597" s="529" t="s">
        <v>455</v>
      </c>
      <c r="B1597" s="530" t="s">
        <v>401</v>
      </c>
      <c r="C1597" s="364" t="s">
        <v>3709</v>
      </c>
      <c r="D1597" s="364" t="s">
        <v>3710</v>
      </c>
      <c r="E1597" s="364" t="s">
        <v>258</v>
      </c>
      <c r="F1597" s="364" t="s">
        <v>2140</v>
      </c>
      <c r="G1597" s="364" t="s">
        <v>447</v>
      </c>
      <c r="H1597" s="318"/>
    </row>
    <row r="1598" spans="1:8" s="189" customFormat="1" ht="22.9" customHeight="1" x14ac:dyDescent="0.2">
      <c r="A1598" s="529"/>
      <c r="B1598" s="530"/>
      <c r="C1598" s="364" t="s">
        <v>3711</v>
      </c>
      <c r="D1598" s="364" t="s">
        <v>3712</v>
      </c>
      <c r="E1598" s="364" t="s">
        <v>258</v>
      </c>
      <c r="F1598" s="364" t="s">
        <v>2140</v>
      </c>
      <c r="G1598" s="364" t="s">
        <v>447</v>
      </c>
      <c r="H1598" s="318"/>
    </row>
    <row r="1599" spans="1:8" s="189" customFormat="1" ht="22.9" customHeight="1" x14ac:dyDescent="0.2">
      <c r="A1599" s="529"/>
      <c r="B1599" s="530"/>
      <c r="C1599" s="364" t="s">
        <v>3713</v>
      </c>
      <c r="D1599" s="364" t="s">
        <v>3714</v>
      </c>
      <c r="E1599" s="364" t="s">
        <v>258</v>
      </c>
      <c r="F1599" s="364" t="s">
        <v>2140</v>
      </c>
      <c r="G1599" s="364" t="s">
        <v>447</v>
      </c>
      <c r="H1599" s="318"/>
    </row>
    <row r="1600" spans="1:8" s="189" customFormat="1" ht="22.9" customHeight="1" x14ac:dyDescent="0.2">
      <c r="A1600" s="529"/>
      <c r="B1600" s="530"/>
      <c r="C1600" s="364" t="s">
        <v>3715</v>
      </c>
      <c r="D1600" s="364" t="s">
        <v>3716</v>
      </c>
      <c r="E1600" s="364" t="s">
        <v>258</v>
      </c>
      <c r="F1600" s="364" t="s">
        <v>2140</v>
      </c>
      <c r="G1600" s="364" t="s">
        <v>447</v>
      </c>
      <c r="H1600" s="318"/>
    </row>
    <row r="1601" spans="1:8" s="189" customFormat="1" ht="22.9" customHeight="1" x14ac:dyDescent="0.2">
      <c r="A1601" s="529"/>
      <c r="B1601" s="530"/>
      <c r="C1601" s="364" t="s">
        <v>3717</v>
      </c>
      <c r="D1601" s="364" t="s">
        <v>16559</v>
      </c>
      <c r="E1601" s="364" t="s">
        <v>258</v>
      </c>
      <c r="F1601" s="364" t="s">
        <v>2140</v>
      </c>
      <c r="G1601" s="364" t="s">
        <v>447</v>
      </c>
      <c r="H1601" s="318"/>
    </row>
    <row r="1602" spans="1:8" s="189" customFormat="1" ht="22.9" customHeight="1" x14ac:dyDescent="0.2">
      <c r="A1602" s="529"/>
      <c r="B1602" s="530"/>
      <c r="C1602" s="364" t="s">
        <v>3718</v>
      </c>
      <c r="D1602" s="364" t="s">
        <v>401</v>
      </c>
      <c r="E1602" s="364" t="s">
        <v>250</v>
      </c>
      <c r="F1602" s="364" t="s">
        <v>3667</v>
      </c>
      <c r="G1602" s="364" t="s">
        <v>447</v>
      </c>
      <c r="H1602" s="318"/>
    </row>
    <row r="1603" spans="1:8" s="189" customFormat="1" ht="22.9" customHeight="1" x14ac:dyDescent="0.2">
      <c r="A1603" s="529"/>
      <c r="B1603" s="530"/>
      <c r="C1603" s="364" t="s">
        <v>3719</v>
      </c>
      <c r="D1603" s="364" t="s">
        <v>401</v>
      </c>
      <c r="E1603" s="364" t="s">
        <v>250</v>
      </c>
      <c r="F1603" s="364" t="s">
        <v>3667</v>
      </c>
      <c r="G1603" s="364" t="s">
        <v>447</v>
      </c>
      <c r="H1603" s="318"/>
    </row>
    <row r="1604" spans="1:8" s="189" customFormat="1" ht="22.9" customHeight="1" x14ac:dyDescent="0.2">
      <c r="A1604" s="529"/>
      <c r="B1604" s="530"/>
      <c r="C1604" s="364" t="s">
        <v>3720</v>
      </c>
      <c r="D1604" s="364" t="s">
        <v>401</v>
      </c>
      <c r="E1604" s="364" t="s">
        <v>250</v>
      </c>
      <c r="F1604" s="364" t="s">
        <v>3667</v>
      </c>
      <c r="G1604" s="364" t="s">
        <v>447</v>
      </c>
      <c r="H1604" s="318"/>
    </row>
    <row r="1605" spans="1:8" s="189" customFormat="1" ht="22.9" customHeight="1" x14ac:dyDescent="0.2">
      <c r="A1605" s="529"/>
      <c r="B1605" s="530"/>
      <c r="C1605" s="364" t="s">
        <v>3721</v>
      </c>
      <c r="D1605" s="364" t="s">
        <v>401</v>
      </c>
      <c r="E1605" s="364" t="s">
        <v>250</v>
      </c>
      <c r="F1605" s="364" t="s">
        <v>3722</v>
      </c>
      <c r="G1605" s="364" t="s">
        <v>447</v>
      </c>
      <c r="H1605" s="318"/>
    </row>
    <row r="1606" spans="1:8" s="189" customFormat="1" ht="22.9" customHeight="1" x14ac:dyDescent="0.2">
      <c r="A1606" s="529" t="s">
        <v>575</v>
      </c>
      <c r="B1606" s="530" t="s">
        <v>576</v>
      </c>
      <c r="C1606" s="364" t="s">
        <v>3723</v>
      </c>
      <c r="D1606" s="364" t="s">
        <v>3724</v>
      </c>
      <c r="E1606" s="364" t="s">
        <v>250</v>
      </c>
      <c r="F1606" s="364" t="s">
        <v>3667</v>
      </c>
      <c r="G1606" s="364" t="s">
        <v>447</v>
      </c>
      <c r="H1606" s="318"/>
    </row>
    <row r="1607" spans="1:8" s="189" customFormat="1" ht="22.9" customHeight="1" x14ac:dyDescent="0.2">
      <c r="A1607" s="529"/>
      <c r="B1607" s="530"/>
      <c r="C1607" s="364" t="s">
        <v>3725</v>
      </c>
      <c r="D1607" s="364" t="s">
        <v>576</v>
      </c>
      <c r="E1607" s="364" t="s">
        <v>250</v>
      </c>
      <c r="F1607" s="364" t="s">
        <v>3667</v>
      </c>
      <c r="G1607" s="364" t="s">
        <v>447</v>
      </c>
      <c r="H1607" s="318"/>
    </row>
    <row r="1608" spans="1:8" s="189" customFormat="1" ht="22.9" customHeight="1" x14ac:dyDescent="0.2">
      <c r="A1608" s="529"/>
      <c r="B1608" s="530"/>
      <c r="C1608" s="364" t="s">
        <v>3726</v>
      </c>
      <c r="D1608" s="364" t="s">
        <v>576</v>
      </c>
      <c r="E1608" s="364" t="s">
        <v>250</v>
      </c>
      <c r="F1608" s="364" t="s">
        <v>3667</v>
      </c>
      <c r="G1608" s="364" t="s">
        <v>447</v>
      </c>
      <c r="H1608" s="318"/>
    </row>
    <row r="1609" spans="1:8" s="189" customFormat="1" ht="22.9" customHeight="1" x14ac:dyDescent="0.2">
      <c r="A1609" s="529"/>
      <c r="B1609" s="530"/>
      <c r="C1609" s="364" t="s">
        <v>3727</v>
      </c>
      <c r="D1609" s="364" t="s">
        <v>576</v>
      </c>
      <c r="E1609" s="364" t="s">
        <v>250</v>
      </c>
      <c r="F1609" s="364" t="s">
        <v>3667</v>
      </c>
      <c r="G1609" s="364" t="s">
        <v>447</v>
      </c>
      <c r="H1609" s="318"/>
    </row>
    <row r="1610" spans="1:8" s="189" customFormat="1" ht="22.9" customHeight="1" x14ac:dyDescent="0.2">
      <c r="A1610" s="529"/>
      <c r="B1610" s="530"/>
      <c r="C1610" s="364" t="s">
        <v>3728</v>
      </c>
      <c r="D1610" s="364" t="s">
        <v>576</v>
      </c>
      <c r="E1610" s="364" t="s">
        <v>250</v>
      </c>
      <c r="F1610" s="364" t="s">
        <v>3667</v>
      </c>
      <c r="G1610" s="364" t="s">
        <v>447</v>
      </c>
      <c r="H1610" s="318"/>
    </row>
    <row r="1611" spans="1:8" s="189" customFormat="1" ht="22.9" customHeight="1" x14ac:dyDescent="0.2">
      <c r="A1611" s="529"/>
      <c r="B1611" s="530"/>
      <c r="C1611" s="364" t="s">
        <v>3729</v>
      </c>
      <c r="D1611" s="364" t="s">
        <v>576</v>
      </c>
      <c r="E1611" s="364" t="s">
        <v>250</v>
      </c>
      <c r="F1611" s="364" t="s">
        <v>3667</v>
      </c>
      <c r="G1611" s="364" t="s">
        <v>447</v>
      </c>
      <c r="H1611" s="318"/>
    </row>
    <row r="1612" spans="1:8" s="189" customFormat="1" ht="22.9" customHeight="1" x14ac:dyDescent="0.2">
      <c r="A1612" s="529"/>
      <c r="B1612" s="530"/>
      <c r="C1612" s="364" t="s">
        <v>3730</v>
      </c>
      <c r="D1612" s="364" t="s">
        <v>576</v>
      </c>
      <c r="E1612" s="364" t="s">
        <v>250</v>
      </c>
      <c r="F1612" s="364" t="s">
        <v>3667</v>
      </c>
      <c r="G1612" s="364" t="s">
        <v>447</v>
      </c>
      <c r="H1612" s="318"/>
    </row>
    <row r="1613" spans="1:8" s="189" customFormat="1" ht="22.9" customHeight="1" x14ac:dyDescent="0.2">
      <c r="A1613" s="529"/>
      <c r="B1613" s="530"/>
      <c r="C1613" s="364" t="s">
        <v>3731</v>
      </c>
      <c r="D1613" s="364" t="s">
        <v>576</v>
      </c>
      <c r="E1613" s="364" t="s">
        <v>250</v>
      </c>
      <c r="F1613" s="364" t="s">
        <v>3667</v>
      </c>
      <c r="G1613" s="364" t="s">
        <v>447</v>
      </c>
      <c r="H1613" s="318"/>
    </row>
    <row r="1614" spans="1:8" s="189" customFormat="1" ht="22.9" customHeight="1" x14ac:dyDescent="0.2">
      <c r="A1614" s="529" t="s">
        <v>1083</v>
      </c>
      <c r="B1614" s="530" t="s">
        <v>1084</v>
      </c>
      <c r="C1614" s="364" t="s">
        <v>3732</v>
      </c>
      <c r="D1614" s="364" t="s">
        <v>1084</v>
      </c>
      <c r="E1614" s="364" t="s">
        <v>250</v>
      </c>
      <c r="F1614" s="364" t="s">
        <v>3667</v>
      </c>
      <c r="G1614" s="364" t="s">
        <v>447</v>
      </c>
      <c r="H1614" s="318" t="s">
        <v>1280</v>
      </c>
    </row>
    <row r="1615" spans="1:8" s="189" customFormat="1" ht="22.9" customHeight="1" x14ac:dyDescent="0.2">
      <c r="A1615" s="529"/>
      <c r="B1615" s="530"/>
      <c r="C1615" s="364" t="s">
        <v>3733</v>
      </c>
      <c r="D1615" s="364" t="s">
        <v>1084</v>
      </c>
      <c r="E1615" s="364" t="s">
        <v>250</v>
      </c>
      <c r="F1615" s="364" t="s">
        <v>3667</v>
      </c>
      <c r="G1615" s="364" t="s">
        <v>447</v>
      </c>
      <c r="H1615" s="318" t="s">
        <v>1280</v>
      </c>
    </row>
    <row r="1616" spans="1:8" s="189" customFormat="1" ht="22.9" customHeight="1" x14ac:dyDescent="0.2">
      <c r="A1616" s="529"/>
      <c r="B1616" s="530"/>
      <c r="C1616" s="364" t="s">
        <v>3734</v>
      </c>
      <c r="D1616" s="364" t="s">
        <v>1084</v>
      </c>
      <c r="E1616" s="364" t="s">
        <v>250</v>
      </c>
      <c r="F1616" s="364" t="s">
        <v>3667</v>
      </c>
      <c r="G1616" s="364" t="s">
        <v>447</v>
      </c>
      <c r="H1616" s="318" t="s">
        <v>1280</v>
      </c>
    </row>
    <row r="1617" spans="1:8" s="189" customFormat="1" ht="22.9" customHeight="1" x14ac:dyDescent="0.2">
      <c r="A1617" s="529"/>
      <c r="B1617" s="530"/>
      <c r="C1617" s="364" t="s">
        <v>3735</v>
      </c>
      <c r="D1617" s="364" t="s">
        <v>1084</v>
      </c>
      <c r="E1617" s="364" t="s">
        <v>250</v>
      </c>
      <c r="F1617" s="364" t="s">
        <v>3667</v>
      </c>
      <c r="G1617" s="364" t="s">
        <v>447</v>
      </c>
      <c r="H1617" s="318" t="s">
        <v>1280</v>
      </c>
    </row>
    <row r="1618" spans="1:8" s="189" customFormat="1" ht="22.9" customHeight="1" x14ac:dyDescent="0.2">
      <c r="A1618" s="529"/>
      <c r="B1618" s="530"/>
      <c r="C1618" s="364" t="s">
        <v>3736</v>
      </c>
      <c r="D1618" s="364" t="s">
        <v>1084</v>
      </c>
      <c r="E1618" s="364" t="s">
        <v>250</v>
      </c>
      <c r="F1618" s="364" t="s">
        <v>3667</v>
      </c>
      <c r="G1618" s="364" t="s">
        <v>447</v>
      </c>
      <c r="H1618" s="318" t="s">
        <v>1280</v>
      </c>
    </row>
    <row r="1619" spans="1:8" s="189" customFormat="1" ht="22.9" customHeight="1" x14ac:dyDescent="0.2">
      <c r="A1619" s="529"/>
      <c r="B1619" s="530"/>
      <c r="C1619" s="364" t="s">
        <v>3737</v>
      </c>
      <c r="D1619" s="364" t="s">
        <v>3738</v>
      </c>
      <c r="E1619" s="364" t="s">
        <v>250</v>
      </c>
      <c r="F1619" s="364" t="s">
        <v>3667</v>
      </c>
      <c r="G1619" s="364" t="s">
        <v>447</v>
      </c>
      <c r="H1619" s="318" t="s">
        <v>1280</v>
      </c>
    </row>
    <row r="1620" spans="1:8" s="189" customFormat="1" ht="22.9" customHeight="1" x14ac:dyDescent="0.2">
      <c r="A1620" s="529"/>
      <c r="B1620" s="530"/>
      <c r="C1620" s="364" t="s">
        <v>3739</v>
      </c>
      <c r="D1620" s="364" t="s">
        <v>3740</v>
      </c>
      <c r="E1620" s="364" t="s">
        <v>250</v>
      </c>
      <c r="F1620" s="364" t="s">
        <v>3667</v>
      </c>
      <c r="G1620" s="364" t="s">
        <v>447</v>
      </c>
      <c r="H1620" s="318" t="s">
        <v>1280</v>
      </c>
    </row>
    <row r="1621" spans="1:8" s="189" customFormat="1" ht="22.9" customHeight="1" x14ac:dyDescent="0.2">
      <c r="A1621" s="529"/>
      <c r="B1621" s="530"/>
      <c r="C1621" s="364" t="s">
        <v>3741</v>
      </c>
      <c r="D1621" s="364" t="s">
        <v>3742</v>
      </c>
      <c r="E1621" s="364" t="s">
        <v>250</v>
      </c>
      <c r="F1621" s="364" t="s">
        <v>3667</v>
      </c>
      <c r="G1621" s="364" t="s">
        <v>447</v>
      </c>
      <c r="H1621" s="318" t="s">
        <v>1280</v>
      </c>
    </row>
    <row r="1622" spans="1:8" s="189" customFormat="1" ht="22.9" customHeight="1" x14ac:dyDescent="0.2">
      <c r="A1622" s="529"/>
      <c r="B1622" s="530"/>
      <c r="C1622" s="364" t="s">
        <v>3743</v>
      </c>
      <c r="D1622" s="364" t="s">
        <v>1084</v>
      </c>
      <c r="E1622" s="364" t="s">
        <v>250</v>
      </c>
      <c r="F1622" s="364" t="s">
        <v>3667</v>
      </c>
      <c r="G1622" s="364" t="s">
        <v>447</v>
      </c>
      <c r="H1622" s="318" t="s">
        <v>1280</v>
      </c>
    </row>
    <row r="1623" spans="1:8" s="189" customFormat="1" ht="22.9" customHeight="1" x14ac:dyDescent="0.2">
      <c r="A1623" s="529"/>
      <c r="B1623" s="530"/>
      <c r="C1623" s="364" t="s">
        <v>3744</v>
      </c>
      <c r="D1623" s="364" t="s">
        <v>1084</v>
      </c>
      <c r="E1623" s="364" t="s">
        <v>250</v>
      </c>
      <c r="F1623" s="364" t="s">
        <v>3667</v>
      </c>
      <c r="G1623" s="364" t="s">
        <v>447</v>
      </c>
      <c r="H1623" s="318" t="s">
        <v>1280</v>
      </c>
    </row>
    <row r="1624" spans="1:8" s="189" customFormat="1" ht="22.9" customHeight="1" x14ac:dyDescent="0.2">
      <c r="A1624" s="529"/>
      <c r="B1624" s="530"/>
      <c r="C1624" s="364" t="s">
        <v>3745</v>
      </c>
      <c r="D1624" s="364" t="s">
        <v>1084</v>
      </c>
      <c r="E1624" s="364" t="s">
        <v>250</v>
      </c>
      <c r="F1624" s="364" t="s">
        <v>3667</v>
      </c>
      <c r="G1624" s="364" t="s">
        <v>447</v>
      </c>
      <c r="H1624" s="318" t="s">
        <v>1280</v>
      </c>
    </row>
    <row r="1625" spans="1:8" s="189" customFormat="1" ht="22.9" customHeight="1" x14ac:dyDescent="0.2">
      <c r="A1625" s="529"/>
      <c r="B1625" s="530"/>
      <c r="C1625" s="364" t="s">
        <v>3746</v>
      </c>
      <c r="D1625" s="364" t="s">
        <v>1084</v>
      </c>
      <c r="E1625" s="364" t="s">
        <v>250</v>
      </c>
      <c r="F1625" s="364" t="s">
        <v>3667</v>
      </c>
      <c r="G1625" s="364" t="s">
        <v>447</v>
      </c>
      <c r="H1625" s="318" t="s">
        <v>1280</v>
      </c>
    </row>
    <row r="1626" spans="1:8" s="189" customFormat="1" ht="22.9" customHeight="1" x14ac:dyDescent="0.2">
      <c r="A1626" s="529"/>
      <c r="B1626" s="530"/>
      <c r="C1626" s="364" t="s">
        <v>3747</v>
      </c>
      <c r="D1626" s="364" t="s">
        <v>1084</v>
      </c>
      <c r="E1626" s="364" t="s">
        <v>250</v>
      </c>
      <c r="F1626" s="364" t="s">
        <v>3667</v>
      </c>
      <c r="G1626" s="364" t="s">
        <v>447</v>
      </c>
      <c r="H1626" s="318" t="s">
        <v>1280</v>
      </c>
    </row>
    <row r="1627" spans="1:8" s="189" customFormat="1" ht="22.9" customHeight="1" x14ac:dyDescent="0.2">
      <c r="A1627" s="529" t="s">
        <v>1085</v>
      </c>
      <c r="B1627" s="530" t="s">
        <v>1086</v>
      </c>
      <c r="C1627" s="364" t="s">
        <v>3748</v>
      </c>
      <c r="D1627" s="364" t="s">
        <v>1087</v>
      </c>
      <c r="E1627" s="364" t="s">
        <v>250</v>
      </c>
      <c r="F1627" s="364" t="s">
        <v>3667</v>
      </c>
      <c r="G1627" s="364" t="s">
        <v>447</v>
      </c>
      <c r="H1627" s="318"/>
    </row>
    <row r="1628" spans="1:8" s="189" customFormat="1" ht="22.9" customHeight="1" x14ac:dyDescent="0.2">
      <c r="A1628" s="529"/>
      <c r="B1628" s="530"/>
      <c r="C1628" s="364" t="s">
        <v>3749</v>
      </c>
      <c r="D1628" s="364" t="s">
        <v>1087</v>
      </c>
      <c r="E1628" s="364" t="s">
        <v>250</v>
      </c>
      <c r="F1628" s="364" t="s">
        <v>3667</v>
      </c>
      <c r="G1628" s="364" t="s">
        <v>447</v>
      </c>
      <c r="H1628" s="318"/>
    </row>
    <row r="1629" spans="1:8" s="189" customFormat="1" ht="22.9" customHeight="1" x14ac:dyDescent="0.2">
      <c r="A1629" s="529"/>
      <c r="B1629" s="530"/>
      <c r="C1629" s="364" t="s">
        <v>3750</v>
      </c>
      <c r="D1629" s="364" t="s">
        <v>1087</v>
      </c>
      <c r="E1629" s="364" t="s">
        <v>250</v>
      </c>
      <c r="F1629" s="364" t="s">
        <v>3667</v>
      </c>
      <c r="G1629" s="364" t="s">
        <v>447</v>
      </c>
      <c r="H1629" s="318"/>
    </row>
    <row r="1630" spans="1:8" s="189" customFormat="1" ht="22.9" customHeight="1" x14ac:dyDescent="0.2">
      <c r="A1630" s="529"/>
      <c r="B1630" s="530"/>
      <c r="C1630" s="364" t="s">
        <v>3751</v>
      </c>
      <c r="D1630" s="364" t="s">
        <v>1087</v>
      </c>
      <c r="E1630" s="364" t="s">
        <v>250</v>
      </c>
      <c r="F1630" s="364" t="s">
        <v>3667</v>
      </c>
      <c r="G1630" s="364" t="s">
        <v>447</v>
      </c>
      <c r="H1630" s="318"/>
    </row>
    <row r="1631" spans="1:8" s="189" customFormat="1" ht="22.9" customHeight="1" x14ac:dyDescent="0.2">
      <c r="A1631" s="529"/>
      <c r="B1631" s="530"/>
      <c r="C1631" s="364" t="s">
        <v>3752</v>
      </c>
      <c r="D1631" s="364" t="s">
        <v>1087</v>
      </c>
      <c r="E1631" s="364" t="s">
        <v>250</v>
      </c>
      <c r="F1631" s="364" t="s">
        <v>3667</v>
      </c>
      <c r="G1631" s="364" t="s">
        <v>447</v>
      </c>
      <c r="H1631" s="318"/>
    </row>
    <row r="1632" spans="1:8" s="189" customFormat="1" ht="22.9" customHeight="1" x14ac:dyDescent="0.2">
      <c r="A1632" s="529"/>
      <c r="B1632" s="530"/>
      <c r="C1632" s="364" t="s">
        <v>3753</v>
      </c>
      <c r="D1632" s="364" t="s">
        <v>1087</v>
      </c>
      <c r="E1632" s="364" t="s">
        <v>250</v>
      </c>
      <c r="F1632" s="364" t="s">
        <v>3667</v>
      </c>
      <c r="G1632" s="364" t="s">
        <v>447</v>
      </c>
      <c r="H1632" s="318"/>
    </row>
    <row r="1633" spans="1:8" s="189" customFormat="1" ht="22.9" customHeight="1" x14ac:dyDescent="0.2">
      <c r="A1633" s="529"/>
      <c r="B1633" s="530"/>
      <c r="C1633" s="364" t="s">
        <v>3754</v>
      </c>
      <c r="D1633" s="364" t="s">
        <v>1087</v>
      </c>
      <c r="E1633" s="364" t="s">
        <v>250</v>
      </c>
      <c r="F1633" s="364" t="s">
        <v>3667</v>
      </c>
      <c r="G1633" s="364" t="s">
        <v>447</v>
      </c>
      <c r="H1633" s="318"/>
    </row>
    <row r="1634" spans="1:8" s="189" customFormat="1" ht="22.9" customHeight="1" x14ac:dyDescent="0.2">
      <c r="A1634" s="363" t="s">
        <v>1088</v>
      </c>
      <c r="B1634" s="364" t="s">
        <v>1089</v>
      </c>
      <c r="C1634" s="364" t="s">
        <v>3755</v>
      </c>
      <c r="D1634" s="364" t="s">
        <v>1089</v>
      </c>
      <c r="E1634" s="364" t="s">
        <v>250</v>
      </c>
      <c r="F1634" s="364" t="s">
        <v>3667</v>
      </c>
      <c r="G1634" s="364" t="s">
        <v>447</v>
      </c>
      <c r="H1634" s="318"/>
    </row>
    <row r="1635" spans="1:8" s="189" customFormat="1" ht="22.9" customHeight="1" x14ac:dyDescent="0.2">
      <c r="A1635" s="363" t="s">
        <v>1090</v>
      </c>
      <c r="B1635" s="364" t="s">
        <v>1091</v>
      </c>
      <c r="C1635" s="364" t="s">
        <v>3756</v>
      </c>
      <c r="D1635" s="364" t="s">
        <v>1092</v>
      </c>
      <c r="E1635" s="364" t="s">
        <v>250</v>
      </c>
      <c r="F1635" s="364" t="s">
        <v>3667</v>
      </c>
      <c r="G1635" s="364"/>
      <c r="H1635" s="318"/>
    </row>
    <row r="1636" spans="1:8" s="189" customFormat="1" ht="22.9" customHeight="1" x14ac:dyDescent="0.2">
      <c r="A1636" s="363" t="s">
        <v>16287</v>
      </c>
      <c r="B1636" s="364" t="s">
        <v>16288</v>
      </c>
      <c r="C1636" s="364" t="s">
        <v>16560</v>
      </c>
      <c r="D1636" s="364" t="s">
        <v>16289</v>
      </c>
      <c r="E1636" s="364" t="s">
        <v>250</v>
      </c>
      <c r="F1636" s="364" t="s">
        <v>3667</v>
      </c>
      <c r="G1636" s="364" t="s">
        <v>447</v>
      </c>
      <c r="H1636" s="318" t="s">
        <v>1255</v>
      </c>
    </row>
    <row r="1637" spans="1:8" s="189" customFormat="1" ht="22.9" customHeight="1" x14ac:dyDescent="0.2">
      <c r="A1637" s="363" t="s">
        <v>716</v>
      </c>
      <c r="B1637" s="364" t="s">
        <v>717</v>
      </c>
      <c r="C1637" s="364" t="s">
        <v>3757</v>
      </c>
      <c r="D1637" s="364" t="s">
        <v>718</v>
      </c>
      <c r="E1637" s="364" t="s">
        <v>372</v>
      </c>
      <c r="F1637" s="364" t="s">
        <v>2367</v>
      </c>
      <c r="G1637" s="364" t="s">
        <v>447</v>
      </c>
      <c r="H1637" s="318"/>
    </row>
    <row r="1638" spans="1:8" s="189" customFormat="1" ht="22.9" customHeight="1" x14ac:dyDescent="0.2">
      <c r="A1638" s="363" t="s">
        <v>806</v>
      </c>
      <c r="B1638" s="364" t="s">
        <v>807</v>
      </c>
      <c r="C1638" s="364" t="s">
        <v>3758</v>
      </c>
      <c r="D1638" s="364" t="s">
        <v>807</v>
      </c>
      <c r="E1638" s="364" t="s">
        <v>372</v>
      </c>
      <c r="F1638" s="364" t="s">
        <v>2367</v>
      </c>
      <c r="G1638" s="364"/>
      <c r="H1638" s="318"/>
    </row>
    <row r="1639" spans="1:8" s="189" customFormat="1" ht="22.9" customHeight="1" x14ac:dyDescent="0.2">
      <c r="A1639" s="529" t="s">
        <v>884</v>
      </c>
      <c r="B1639" s="530" t="s">
        <v>885</v>
      </c>
      <c r="C1639" s="364" t="s">
        <v>3759</v>
      </c>
      <c r="D1639" s="364" t="s">
        <v>3760</v>
      </c>
      <c r="E1639" s="364" t="s">
        <v>372</v>
      </c>
      <c r="F1639" s="364" t="s">
        <v>2365</v>
      </c>
      <c r="G1639" s="364" t="s">
        <v>447</v>
      </c>
      <c r="H1639" s="318"/>
    </row>
    <row r="1640" spans="1:8" s="189" customFormat="1" ht="22.9" customHeight="1" x14ac:dyDescent="0.2">
      <c r="A1640" s="529"/>
      <c r="B1640" s="530"/>
      <c r="C1640" s="364" t="s">
        <v>3761</v>
      </c>
      <c r="D1640" s="364" t="s">
        <v>3762</v>
      </c>
      <c r="E1640" s="364" t="s">
        <v>372</v>
      </c>
      <c r="F1640" s="364" t="s">
        <v>2367</v>
      </c>
      <c r="G1640" s="364" t="s">
        <v>447</v>
      </c>
      <c r="H1640" s="318"/>
    </row>
    <row r="1641" spans="1:8" s="189" customFormat="1" ht="22.9" customHeight="1" x14ac:dyDescent="0.2">
      <c r="A1641" s="529"/>
      <c r="B1641" s="530"/>
      <c r="C1641" s="364" t="s">
        <v>3763</v>
      </c>
      <c r="D1641" s="364" t="s">
        <v>3764</v>
      </c>
      <c r="E1641" s="364" t="s">
        <v>372</v>
      </c>
      <c r="F1641" s="364" t="s">
        <v>2367</v>
      </c>
      <c r="G1641" s="364" t="s">
        <v>447</v>
      </c>
      <c r="H1641" s="318"/>
    </row>
    <row r="1642" spans="1:8" s="189" customFormat="1" ht="22.9" customHeight="1" x14ac:dyDescent="0.2">
      <c r="A1642" s="529"/>
      <c r="B1642" s="530"/>
      <c r="C1642" s="364" t="s">
        <v>3765</v>
      </c>
      <c r="D1642" s="364" t="s">
        <v>8054</v>
      </c>
      <c r="E1642" s="364" t="s">
        <v>372</v>
      </c>
      <c r="F1642" s="364" t="s">
        <v>2367</v>
      </c>
      <c r="G1642" s="364" t="s">
        <v>447</v>
      </c>
      <c r="H1642" s="318"/>
    </row>
    <row r="1643" spans="1:8" s="189" customFormat="1" ht="22.9" customHeight="1" x14ac:dyDescent="0.2">
      <c r="A1643" s="529"/>
      <c r="B1643" s="530"/>
      <c r="C1643" s="364" t="s">
        <v>3766</v>
      </c>
      <c r="D1643" s="364" t="s">
        <v>8055</v>
      </c>
      <c r="E1643" s="364" t="s">
        <v>372</v>
      </c>
      <c r="F1643" s="364" t="s">
        <v>2367</v>
      </c>
      <c r="G1643" s="364" t="s">
        <v>447</v>
      </c>
      <c r="H1643" s="318"/>
    </row>
    <row r="1644" spans="1:8" s="189" customFormat="1" ht="22.9" customHeight="1" x14ac:dyDescent="0.2">
      <c r="A1644" s="529"/>
      <c r="B1644" s="530"/>
      <c r="C1644" s="364" t="s">
        <v>3767</v>
      </c>
      <c r="D1644" s="364" t="s">
        <v>8056</v>
      </c>
      <c r="E1644" s="364" t="s">
        <v>372</v>
      </c>
      <c r="F1644" s="364" t="s">
        <v>2367</v>
      </c>
      <c r="G1644" s="364" t="s">
        <v>447</v>
      </c>
      <c r="H1644" s="318"/>
    </row>
    <row r="1645" spans="1:8" s="189" customFormat="1" ht="22.9" customHeight="1" x14ac:dyDescent="0.2">
      <c r="A1645" s="529"/>
      <c r="B1645" s="530"/>
      <c r="C1645" s="364" t="s">
        <v>3768</v>
      </c>
      <c r="D1645" s="364" t="s">
        <v>3769</v>
      </c>
      <c r="E1645" s="364" t="s">
        <v>372</v>
      </c>
      <c r="F1645" s="364" t="s">
        <v>2367</v>
      </c>
      <c r="G1645" s="364" t="s">
        <v>447</v>
      </c>
      <c r="H1645" s="318"/>
    </row>
    <row r="1646" spans="1:8" s="189" customFormat="1" ht="22.9" customHeight="1" x14ac:dyDescent="0.2">
      <c r="A1646" s="529"/>
      <c r="B1646" s="530"/>
      <c r="C1646" s="364" t="s">
        <v>3770</v>
      </c>
      <c r="D1646" s="364" t="s">
        <v>3771</v>
      </c>
      <c r="E1646" s="364" t="s">
        <v>372</v>
      </c>
      <c r="F1646" s="364" t="s">
        <v>2367</v>
      </c>
      <c r="G1646" s="364" t="s">
        <v>447</v>
      </c>
      <c r="H1646" s="318"/>
    </row>
    <row r="1647" spans="1:8" s="189" customFormat="1" ht="22.9" customHeight="1" x14ac:dyDescent="0.2">
      <c r="A1647" s="529"/>
      <c r="B1647" s="530"/>
      <c r="C1647" s="364" t="s">
        <v>3772</v>
      </c>
      <c r="D1647" s="364" t="s">
        <v>3773</v>
      </c>
      <c r="E1647" s="364" t="s">
        <v>372</v>
      </c>
      <c r="F1647" s="364" t="s">
        <v>2367</v>
      </c>
      <c r="G1647" s="364" t="s">
        <v>447</v>
      </c>
      <c r="H1647" s="318"/>
    </row>
    <row r="1648" spans="1:8" s="189" customFormat="1" ht="22.9" customHeight="1" x14ac:dyDescent="0.2">
      <c r="A1648" s="529"/>
      <c r="B1648" s="530"/>
      <c r="C1648" s="364" t="s">
        <v>3774</v>
      </c>
      <c r="D1648" s="364" t="s">
        <v>16561</v>
      </c>
      <c r="E1648" s="364" t="s">
        <v>372</v>
      </c>
      <c r="F1648" s="364" t="s">
        <v>2367</v>
      </c>
      <c r="G1648" s="364" t="s">
        <v>447</v>
      </c>
      <c r="H1648" s="318"/>
    </row>
    <row r="1649" spans="1:8" s="189" customFormat="1" ht="22.9" customHeight="1" x14ac:dyDescent="0.2">
      <c r="A1649" s="529"/>
      <c r="B1649" s="530"/>
      <c r="C1649" s="364" t="s">
        <v>3775</v>
      </c>
      <c r="D1649" s="364" t="s">
        <v>3776</v>
      </c>
      <c r="E1649" s="364" t="s">
        <v>14947</v>
      </c>
      <c r="F1649" s="364" t="s">
        <v>1410</v>
      </c>
      <c r="G1649" s="364" t="s">
        <v>447</v>
      </c>
      <c r="H1649" s="318"/>
    </row>
    <row r="1650" spans="1:8" s="189" customFormat="1" ht="22.9" customHeight="1" x14ac:dyDescent="0.2">
      <c r="A1650" s="529"/>
      <c r="B1650" s="530"/>
      <c r="C1650" s="364" t="s">
        <v>3777</v>
      </c>
      <c r="D1650" s="364" t="s">
        <v>3778</v>
      </c>
      <c r="E1650" s="364" t="s">
        <v>14947</v>
      </c>
      <c r="F1650" s="364" t="s">
        <v>1410</v>
      </c>
      <c r="G1650" s="364" t="s">
        <v>447</v>
      </c>
      <c r="H1650" s="318"/>
    </row>
    <row r="1651" spans="1:8" s="189" customFormat="1" ht="22.9" customHeight="1" x14ac:dyDescent="0.2">
      <c r="A1651" s="529"/>
      <c r="B1651" s="530"/>
      <c r="C1651" s="364" t="s">
        <v>3779</v>
      </c>
      <c r="D1651" s="364" t="s">
        <v>3780</v>
      </c>
      <c r="E1651" s="364" t="s">
        <v>14947</v>
      </c>
      <c r="F1651" s="364" t="s">
        <v>1410</v>
      </c>
      <c r="G1651" s="364" t="s">
        <v>447</v>
      </c>
      <c r="H1651" s="318"/>
    </row>
    <row r="1652" spans="1:8" s="189" customFormat="1" ht="22.9" customHeight="1" x14ac:dyDescent="0.2">
      <c r="A1652" s="529"/>
      <c r="B1652" s="530"/>
      <c r="C1652" s="364" t="s">
        <v>3781</v>
      </c>
      <c r="D1652" s="364" t="s">
        <v>3782</v>
      </c>
      <c r="E1652" s="364" t="s">
        <v>14947</v>
      </c>
      <c r="F1652" s="364" t="s">
        <v>1410</v>
      </c>
      <c r="G1652" s="364" t="s">
        <v>447</v>
      </c>
      <c r="H1652" s="318"/>
    </row>
    <row r="1653" spans="1:8" s="189" customFormat="1" ht="22.9" customHeight="1" x14ac:dyDescent="0.2">
      <c r="A1653" s="529"/>
      <c r="B1653" s="530"/>
      <c r="C1653" s="364" t="s">
        <v>3783</v>
      </c>
      <c r="D1653" s="364" t="s">
        <v>3784</v>
      </c>
      <c r="E1653" s="364" t="s">
        <v>14947</v>
      </c>
      <c r="F1653" s="364" t="s">
        <v>1410</v>
      </c>
      <c r="G1653" s="364" t="s">
        <v>447</v>
      </c>
      <c r="H1653" s="318"/>
    </row>
    <row r="1654" spans="1:8" s="189" customFormat="1" ht="22.9" customHeight="1" x14ac:dyDescent="0.2">
      <c r="A1654" s="529"/>
      <c r="B1654" s="530"/>
      <c r="C1654" s="364" t="s">
        <v>3785</v>
      </c>
      <c r="D1654" s="364" t="s">
        <v>3786</v>
      </c>
      <c r="E1654" s="364" t="s">
        <v>14947</v>
      </c>
      <c r="F1654" s="364" t="s">
        <v>1410</v>
      </c>
      <c r="G1654" s="364" t="s">
        <v>447</v>
      </c>
      <c r="H1654" s="318"/>
    </row>
    <row r="1655" spans="1:8" s="189" customFormat="1" ht="22.9" customHeight="1" x14ac:dyDescent="0.2">
      <c r="A1655" s="529"/>
      <c r="B1655" s="530"/>
      <c r="C1655" s="364" t="s">
        <v>3787</v>
      </c>
      <c r="D1655" s="364" t="s">
        <v>3788</v>
      </c>
      <c r="E1655" s="364" t="s">
        <v>14947</v>
      </c>
      <c r="F1655" s="364" t="s">
        <v>1410</v>
      </c>
      <c r="G1655" s="364" t="s">
        <v>447</v>
      </c>
      <c r="H1655" s="318"/>
    </row>
    <row r="1656" spans="1:8" s="189" customFormat="1" ht="22.9" customHeight="1" x14ac:dyDescent="0.2">
      <c r="A1656" s="529"/>
      <c r="B1656" s="530"/>
      <c r="C1656" s="364" t="s">
        <v>3789</v>
      </c>
      <c r="D1656" s="364" t="s">
        <v>3790</v>
      </c>
      <c r="E1656" s="364" t="s">
        <v>14947</v>
      </c>
      <c r="F1656" s="364" t="s">
        <v>1410</v>
      </c>
      <c r="G1656" s="364" t="s">
        <v>447</v>
      </c>
      <c r="H1656" s="318"/>
    </row>
    <row r="1657" spans="1:8" s="189" customFormat="1" ht="22.9" customHeight="1" x14ac:dyDescent="0.2">
      <c r="A1657" s="529"/>
      <c r="B1657" s="530"/>
      <c r="C1657" s="364" t="s">
        <v>3791</v>
      </c>
      <c r="D1657" s="364" t="s">
        <v>3792</v>
      </c>
      <c r="E1657" s="364" t="s">
        <v>14947</v>
      </c>
      <c r="F1657" s="364" t="s">
        <v>1410</v>
      </c>
      <c r="G1657" s="364" t="s">
        <v>447</v>
      </c>
      <c r="H1657" s="318"/>
    </row>
    <row r="1658" spans="1:8" s="189" customFormat="1" ht="22.9" customHeight="1" x14ac:dyDescent="0.2">
      <c r="A1658" s="529"/>
      <c r="B1658" s="530"/>
      <c r="C1658" s="364" t="s">
        <v>3793</v>
      </c>
      <c r="D1658" s="364" t="s">
        <v>3794</v>
      </c>
      <c r="E1658" s="364" t="s">
        <v>14947</v>
      </c>
      <c r="F1658" s="364" t="s">
        <v>1410</v>
      </c>
      <c r="G1658" s="364" t="s">
        <v>447</v>
      </c>
      <c r="H1658" s="318"/>
    </row>
    <row r="1659" spans="1:8" s="189" customFormat="1" ht="22.9" customHeight="1" x14ac:dyDescent="0.2">
      <c r="A1659" s="529"/>
      <c r="B1659" s="530"/>
      <c r="C1659" s="364" t="s">
        <v>3795</v>
      </c>
      <c r="D1659" s="364" t="s">
        <v>3796</v>
      </c>
      <c r="E1659" s="364" t="s">
        <v>14947</v>
      </c>
      <c r="F1659" s="364" t="s">
        <v>1410</v>
      </c>
      <c r="G1659" s="364" t="s">
        <v>447</v>
      </c>
      <c r="H1659" s="318"/>
    </row>
    <row r="1660" spans="1:8" s="189" customFormat="1" ht="22.9" customHeight="1" x14ac:dyDescent="0.2">
      <c r="A1660" s="529"/>
      <c r="B1660" s="530"/>
      <c r="C1660" s="364" t="s">
        <v>3797</v>
      </c>
      <c r="D1660" s="364" t="s">
        <v>3798</v>
      </c>
      <c r="E1660" s="364" t="s">
        <v>14947</v>
      </c>
      <c r="F1660" s="364" t="s">
        <v>1410</v>
      </c>
      <c r="G1660" s="364" t="s">
        <v>447</v>
      </c>
      <c r="H1660" s="318"/>
    </row>
    <row r="1661" spans="1:8" s="189" customFormat="1" ht="22.9" customHeight="1" x14ac:dyDescent="0.2">
      <c r="A1661" s="529"/>
      <c r="B1661" s="530"/>
      <c r="C1661" s="364" t="s">
        <v>3799</v>
      </c>
      <c r="D1661" s="364" t="s">
        <v>3800</v>
      </c>
      <c r="E1661" s="364" t="s">
        <v>14947</v>
      </c>
      <c r="F1661" s="364" t="s">
        <v>1410</v>
      </c>
      <c r="G1661" s="364" t="s">
        <v>447</v>
      </c>
      <c r="H1661" s="318"/>
    </row>
    <row r="1662" spans="1:8" s="189" customFormat="1" ht="22.9" customHeight="1" x14ac:dyDescent="0.2">
      <c r="A1662" s="529"/>
      <c r="B1662" s="530"/>
      <c r="C1662" s="364" t="s">
        <v>3801</v>
      </c>
      <c r="D1662" s="364" t="s">
        <v>3802</v>
      </c>
      <c r="E1662" s="364" t="s">
        <v>14947</v>
      </c>
      <c r="F1662" s="364" t="s">
        <v>1410</v>
      </c>
      <c r="G1662" s="364" t="s">
        <v>447</v>
      </c>
      <c r="H1662" s="318"/>
    </row>
    <row r="1663" spans="1:8" s="189" customFormat="1" ht="22.9" customHeight="1" x14ac:dyDescent="0.2">
      <c r="A1663" s="529"/>
      <c r="B1663" s="530"/>
      <c r="C1663" s="364" t="s">
        <v>3803</v>
      </c>
      <c r="D1663" s="364" t="s">
        <v>3804</v>
      </c>
      <c r="E1663" s="364" t="s">
        <v>14947</v>
      </c>
      <c r="F1663" s="364" t="s">
        <v>1410</v>
      </c>
      <c r="G1663" s="364" t="s">
        <v>447</v>
      </c>
      <c r="H1663" s="318"/>
    </row>
    <row r="1664" spans="1:8" s="189" customFormat="1" ht="22.9" customHeight="1" x14ac:dyDescent="0.2">
      <c r="A1664" s="529"/>
      <c r="B1664" s="530"/>
      <c r="C1664" s="364" t="s">
        <v>3805</v>
      </c>
      <c r="D1664" s="364" t="s">
        <v>3806</v>
      </c>
      <c r="E1664" s="364" t="s">
        <v>14947</v>
      </c>
      <c r="F1664" s="364" t="s">
        <v>1410</v>
      </c>
      <c r="G1664" s="364" t="s">
        <v>447</v>
      </c>
      <c r="H1664" s="318"/>
    </row>
    <row r="1665" spans="1:8" s="189" customFormat="1" ht="22.9" customHeight="1" x14ac:dyDescent="0.2">
      <c r="A1665" s="529" t="s">
        <v>638</v>
      </c>
      <c r="B1665" s="530" t="s">
        <v>639</v>
      </c>
      <c r="C1665" s="364" t="s">
        <v>3807</v>
      </c>
      <c r="D1665" s="364" t="s">
        <v>3808</v>
      </c>
      <c r="E1665" s="364" t="s">
        <v>372</v>
      </c>
      <c r="F1665" s="364" t="s">
        <v>2365</v>
      </c>
      <c r="G1665" s="364" t="s">
        <v>447</v>
      </c>
      <c r="H1665" s="318"/>
    </row>
    <row r="1666" spans="1:8" s="189" customFormat="1" ht="22.9" customHeight="1" x14ac:dyDescent="0.2">
      <c r="A1666" s="529"/>
      <c r="B1666" s="530"/>
      <c r="C1666" s="364" t="s">
        <v>3809</v>
      </c>
      <c r="D1666" s="364" t="s">
        <v>3810</v>
      </c>
      <c r="E1666" s="364" t="s">
        <v>372</v>
      </c>
      <c r="F1666" s="364" t="s">
        <v>2367</v>
      </c>
      <c r="G1666" s="364" t="s">
        <v>447</v>
      </c>
      <c r="H1666" s="318"/>
    </row>
    <row r="1667" spans="1:8" s="189" customFormat="1" ht="22.9" customHeight="1" x14ac:dyDescent="0.2">
      <c r="A1667" s="529"/>
      <c r="B1667" s="530"/>
      <c r="C1667" s="364" t="s">
        <v>3811</v>
      </c>
      <c r="D1667" s="364" t="s">
        <v>3812</v>
      </c>
      <c r="E1667" s="364" t="s">
        <v>372</v>
      </c>
      <c r="F1667" s="364" t="s">
        <v>2367</v>
      </c>
      <c r="G1667" s="364" t="s">
        <v>447</v>
      </c>
      <c r="H1667" s="318"/>
    </row>
    <row r="1668" spans="1:8" s="189" customFormat="1" ht="22.9" customHeight="1" x14ac:dyDescent="0.2">
      <c r="A1668" s="529"/>
      <c r="B1668" s="530"/>
      <c r="C1668" s="364" t="s">
        <v>3813</v>
      </c>
      <c r="D1668" s="364" t="s">
        <v>3814</v>
      </c>
      <c r="E1668" s="364" t="s">
        <v>372</v>
      </c>
      <c r="F1668" s="364" t="s">
        <v>2367</v>
      </c>
      <c r="G1668" s="364" t="s">
        <v>447</v>
      </c>
      <c r="H1668" s="318"/>
    </row>
    <row r="1669" spans="1:8" s="189" customFormat="1" ht="22.9" customHeight="1" x14ac:dyDescent="0.2">
      <c r="A1669" s="529"/>
      <c r="B1669" s="530"/>
      <c r="C1669" s="364" t="s">
        <v>3815</v>
      </c>
      <c r="D1669" s="364" t="s">
        <v>3816</v>
      </c>
      <c r="E1669" s="364" t="s">
        <v>372</v>
      </c>
      <c r="F1669" s="364" t="s">
        <v>2367</v>
      </c>
      <c r="G1669" s="364" t="s">
        <v>447</v>
      </c>
      <c r="H1669" s="318"/>
    </row>
    <row r="1670" spans="1:8" s="189" customFormat="1" ht="22.9" customHeight="1" x14ac:dyDescent="0.2">
      <c r="A1670" s="529" t="s">
        <v>461</v>
      </c>
      <c r="B1670" s="530" t="s">
        <v>425</v>
      </c>
      <c r="C1670" s="364" t="s">
        <v>3817</v>
      </c>
      <c r="D1670" s="364" t="s">
        <v>3818</v>
      </c>
      <c r="E1670" s="364" t="s">
        <v>372</v>
      </c>
      <c r="F1670" s="364" t="s">
        <v>2325</v>
      </c>
      <c r="G1670" s="364" t="s">
        <v>447</v>
      </c>
      <c r="H1670" s="318" t="s">
        <v>1152</v>
      </c>
    </row>
    <row r="1671" spans="1:8" s="189" customFormat="1" ht="22.9" customHeight="1" x14ac:dyDescent="0.2">
      <c r="A1671" s="529"/>
      <c r="B1671" s="530"/>
      <c r="C1671" s="364" t="s">
        <v>3819</v>
      </c>
      <c r="D1671" s="364" t="s">
        <v>3820</v>
      </c>
      <c r="E1671" s="364" t="s">
        <v>372</v>
      </c>
      <c r="F1671" s="364" t="s">
        <v>2325</v>
      </c>
      <c r="G1671" s="364" t="s">
        <v>447</v>
      </c>
      <c r="H1671" s="318" t="s">
        <v>1152</v>
      </c>
    </row>
    <row r="1672" spans="1:8" s="189" customFormat="1" ht="22.9" customHeight="1" x14ac:dyDescent="0.2">
      <c r="A1672" s="529"/>
      <c r="B1672" s="530"/>
      <c r="C1672" s="364" t="s">
        <v>3821</v>
      </c>
      <c r="D1672" s="364" t="s">
        <v>3822</v>
      </c>
      <c r="E1672" s="364" t="s">
        <v>372</v>
      </c>
      <c r="F1672" s="364" t="s">
        <v>2325</v>
      </c>
      <c r="G1672" s="364" t="s">
        <v>447</v>
      </c>
      <c r="H1672" s="318" t="s">
        <v>1152</v>
      </c>
    </row>
    <row r="1673" spans="1:8" s="189" customFormat="1" ht="22.9" customHeight="1" x14ac:dyDescent="0.2">
      <c r="A1673" s="529"/>
      <c r="B1673" s="530"/>
      <c r="C1673" s="364" t="s">
        <v>3823</v>
      </c>
      <c r="D1673" s="364" t="s">
        <v>3824</v>
      </c>
      <c r="E1673" s="364" t="s">
        <v>372</v>
      </c>
      <c r="F1673" s="364" t="s">
        <v>2325</v>
      </c>
      <c r="G1673" s="364" t="s">
        <v>447</v>
      </c>
      <c r="H1673" s="318" t="s">
        <v>1152</v>
      </c>
    </row>
    <row r="1674" spans="1:8" s="189" customFormat="1" ht="22.9" customHeight="1" x14ac:dyDescent="0.2">
      <c r="A1674" s="529"/>
      <c r="B1674" s="530"/>
      <c r="C1674" s="364" t="s">
        <v>3825</v>
      </c>
      <c r="D1674" s="364" t="s">
        <v>3826</v>
      </c>
      <c r="E1674" s="364" t="s">
        <v>372</v>
      </c>
      <c r="F1674" s="364" t="s">
        <v>2325</v>
      </c>
      <c r="G1674" s="364" t="s">
        <v>447</v>
      </c>
      <c r="H1674" s="318" t="s">
        <v>1152</v>
      </c>
    </row>
    <row r="1675" spans="1:8" s="189" customFormat="1" ht="22.9" customHeight="1" x14ac:dyDescent="0.2">
      <c r="A1675" s="529"/>
      <c r="B1675" s="530"/>
      <c r="C1675" s="364" t="s">
        <v>3827</v>
      </c>
      <c r="D1675" s="364" t="s">
        <v>3828</v>
      </c>
      <c r="E1675" s="364" t="s">
        <v>372</v>
      </c>
      <c r="F1675" s="364" t="s">
        <v>2325</v>
      </c>
      <c r="G1675" s="364" t="s">
        <v>447</v>
      </c>
      <c r="H1675" s="318" t="s">
        <v>1152</v>
      </c>
    </row>
    <row r="1676" spans="1:8" s="189" customFormat="1" ht="22.9" customHeight="1" x14ac:dyDescent="0.2">
      <c r="A1676" s="529"/>
      <c r="B1676" s="530"/>
      <c r="C1676" s="364" t="s">
        <v>3829</v>
      </c>
      <c r="D1676" s="364" t="s">
        <v>3830</v>
      </c>
      <c r="E1676" s="364" t="s">
        <v>372</v>
      </c>
      <c r="F1676" s="364" t="s">
        <v>2325</v>
      </c>
      <c r="G1676" s="364" t="s">
        <v>447</v>
      </c>
      <c r="H1676" s="318" t="s">
        <v>1152</v>
      </c>
    </row>
    <row r="1677" spans="1:8" s="189" customFormat="1" ht="22.9" customHeight="1" x14ac:dyDescent="0.2">
      <c r="A1677" s="529"/>
      <c r="B1677" s="530"/>
      <c r="C1677" s="364" t="s">
        <v>3831</v>
      </c>
      <c r="D1677" s="364" t="s">
        <v>3832</v>
      </c>
      <c r="E1677" s="364" t="s">
        <v>372</v>
      </c>
      <c r="F1677" s="364" t="s">
        <v>2325</v>
      </c>
      <c r="G1677" s="364" t="s">
        <v>447</v>
      </c>
      <c r="H1677" s="318" t="s">
        <v>1152</v>
      </c>
    </row>
    <row r="1678" spans="1:8" s="189" customFormat="1" ht="22.9" customHeight="1" x14ac:dyDescent="0.2">
      <c r="A1678" s="529"/>
      <c r="B1678" s="530"/>
      <c r="C1678" s="364" t="s">
        <v>3833</v>
      </c>
      <c r="D1678" s="364" t="s">
        <v>3834</v>
      </c>
      <c r="E1678" s="364" t="s">
        <v>372</v>
      </c>
      <c r="F1678" s="364" t="s">
        <v>2365</v>
      </c>
      <c r="G1678" s="364" t="s">
        <v>447</v>
      </c>
      <c r="H1678" s="318" t="s">
        <v>1152</v>
      </c>
    </row>
    <row r="1679" spans="1:8" s="189" customFormat="1" ht="22.9" customHeight="1" x14ac:dyDescent="0.2">
      <c r="A1679" s="529"/>
      <c r="B1679" s="530"/>
      <c r="C1679" s="364" t="s">
        <v>3835</v>
      </c>
      <c r="D1679" s="364" t="s">
        <v>3836</v>
      </c>
      <c r="E1679" s="364" t="s">
        <v>372</v>
      </c>
      <c r="F1679" s="364" t="s">
        <v>2365</v>
      </c>
      <c r="G1679" s="364" t="s">
        <v>447</v>
      </c>
      <c r="H1679" s="318" t="s">
        <v>1152</v>
      </c>
    </row>
    <row r="1680" spans="1:8" s="189" customFormat="1" ht="22.9" customHeight="1" x14ac:dyDescent="0.2">
      <c r="A1680" s="529"/>
      <c r="B1680" s="530"/>
      <c r="C1680" s="364" t="s">
        <v>3837</v>
      </c>
      <c r="D1680" s="364" t="s">
        <v>3838</v>
      </c>
      <c r="E1680" s="364" t="s">
        <v>372</v>
      </c>
      <c r="F1680" s="364" t="s">
        <v>2367</v>
      </c>
      <c r="G1680" s="364" t="s">
        <v>447</v>
      </c>
      <c r="H1680" s="318" t="s">
        <v>1152</v>
      </c>
    </row>
    <row r="1681" spans="1:8" s="189" customFormat="1" ht="22.9" customHeight="1" x14ac:dyDescent="0.2">
      <c r="A1681" s="529"/>
      <c r="B1681" s="530"/>
      <c r="C1681" s="364" t="s">
        <v>3839</v>
      </c>
      <c r="D1681" s="364" t="s">
        <v>3840</v>
      </c>
      <c r="E1681" s="364" t="s">
        <v>372</v>
      </c>
      <c r="F1681" s="364" t="s">
        <v>2367</v>
      </c>
      <c r="G1681" s="364" t="s">
        <v>447</v>
      </c>
      <c r="H1681" s="318" t="s">
        <v>1152</v>
      </c>
    </row>
    <row r="1682" spans="1:8" s="189" customFormat="1" ht="22.9" customHeight="1" x14ac:dyDescent="0.2">
      <c r="A1682" s="529"/>
      <c r="B1682" s="530"/>
      <c r="C1682" s="364" t="s">
        <v>3841</v>
      </c>
      <c r="D1682" s="364" t="s">
        <v>3842</v>
      </c>
      <c r="E1682" s="364" t="s">
        <v>372</v>
      </c>
      <c r="F1682" s="364" t="s">
        <v>2367</v>
      </c>
      <c r="G1682" s="364" t="s">
        <v>447</v>
      </c>
      <c r="H1682" s="318" t="s">
        <v>1152</v>
      </c>
    </row>
    <row r="1683" spans="1:8" s="189" customFormat="1" ht="22.9" customHeight="1" x14ac:dyDescent="0.2">
      <c r="A1683" s="529"/>
      <c r="B1683" s="530"/>
      <c r="C1683" s="364" t="s">
        <v>3843</v>
      </c>
      <c r="D1683" s="364" t="s">
        <v>3844</v>
      </c>
      <c r="E1683" s="364" t="s">
        <v>372</v>
      </c>
      <c r="F1683" s="364" t="s">
        <v>2367</v>
      </c>
      <c r="G1683" s="364" t="s">
        <v>447</v>
      </c>
      <c r="H1683" s="318" t="s">
        <v>1152</v>
      </c>
    </row>
    <row r="1684" spans="1:8" s="189" customFormat="1" ht="22.9" customHeight="1" x14ac:dyDescent="0.2">
      <c r="A1684" s="529"/>
      <c r="B1684" s="530"/>
      <c r="C1684" s="364" t="s">
        <v>3845</v>
      </c>
      <c r="D1684" s="364" t="s">
        <v>3846</v>
      </c>
      <c r="E1684" s="364" t="s">
        <v>372</v>
      </c>
      <c r="F1684" s="364" t="s">
        <v>2367</v>
      </c>
      <c r="G1684" s="364" t="s">
        <v>447</v>
      </c>
      <c r="H1684" s="318" t="s">
        <v>1152</v>
      </c>
    </row>
    <row r="1685" spans="1:8" s="189" customFormat="1" ht="22.9" customHeight="1" x14ac:dyDescent="0.2">
      <c r="A1685" s="529"/>
      <c r="B1685" s="530"/>
      <c r="C1685" s="364" t="s">
        <v>3847</v>
      </c>
      <c r="D1685" s="364" t="s">
        <v>3848</v>
      </c>
      <c r="E1685" s="364" t="s">
        <v>372</v>
      </c>
      <c r="F1685" s="364" t="s">
        <v>2367</v>
      </c>
      <c r="G1685" s="364" t="s">
        <v>447</v>
      </c>
      <c r="H1685" s="318" t="s">
        <v>1152</v>
      </c>
    </row>
    <row r="1686" spans="1:8" s="189" customFormat="1" ht="22.9" customHeight="1" x14ac:dyDescent="0.2">
      <c r="A1686" s="529"/>
      <c r="B1686" s="530"/>
      <c r="C1686" s="364" t="s">
        <v>3849</v>
      </c>
      <c r="D1686" s="364" t="s">
        <v>3850</v>
      </c>
      <c r="E1686" s="364" t="s">
        <v>372</v>
      </c>
      <c r="F1686" s="364" t="s">
        <v>2367</v>
      </c>
      <c r="G1686" s="364" t="s">
        <v>447</v>
      </c>
      <c r="H1686" s="318" t="s">
        <v>1152</v>
      </c>
    </row>
    <row r="1687" spans="1:8" s="189" customFormat="1" ht="22.9" customHeight="1" x14ac:dyDescent="0.2">
      <c r="A1687" s="529"/>
      <c r="B1687" s="530"/>
      <c r="C1687" s="364" t="s">
        <v>3851</v>
      </c>
      <c r="D1687" s="364" t="s">
        <v>3852</v>
      </c>
      <c r="E1687" s="364" t="s">
        <v>372</v>
      </c>
      <c r="F1687" s="364" t="s">
        <v>2367</v>
      </c>
      <c r="G1687" s="364" t="s">
        <v>447</v>
      </c>
      <c r="H1687" s="318" t="s">
        <v>1152</v>
      </c>
    </row>
    <row r="1688" spans="1:8" s="189" customFormat="1" ht="22.9" customHeight="1" x14ac:dyDescent="0.2">
      <c r="A1688" s="529"/>
      <c r="B1688" s="530"/>
      <c r="C1688" s="364" t="s">
        <v>3853</v>
      </c>
      <c r="D1688" s="364" t="s">
        <v>3854</v>
      </c>
      <c r="E1688" s="364" t="s">
        <v>372</v>
      </c>
      <c r="F1688" s="364" t="s">
        <v>2367</v>
      </c>
      <c r="G1688" s="364" t="s">
        <v>447</v>
      </c>
      <c r="H1688" s="318" t="s">
        <v>1152</v>
      </c>
    </row>
    <row r="1689" spans="1:8" s="189" customFormat="1" ht="22.9" customHeight="1" x14ac:dyDescent="0.2">
      <c r="A1689" s="529"/>
      <c r="B1689" s="530"/>
      <c r="C1689" s="364" t="s">
        <v>3855</v>
      </c>
      <c r="D1689" s="364" t="s">
        <v>3856</v>
      </c>
      <c r="E1689" s="364" t="s">
        <v>372</v>
      </c>
      <c r="F1689" s="364" t="s">
        <v>2367</v>
      </c>
      <c r="G1689" s="364" t="s">
        <v>447</v>
      </c>
      <c r="H1689" s="318" t="s">
        <v>1152</v>
      </c>
    </row>
    <row r="1690" spans="1:8" s="189" customFormat="1" ht="22.9" customHeight="1" x14ac:dyDescent="0.2">
      <c r="A1690" s="529"/>
      <c r="B1690" s="530"/>
      <c r="C1690" s="364" t="s">
        <v>3857</v>
      </c>
      <c r="D1690" s="364" t="s">
        <v>3858</v>
      </c>
      <c r="E1690" s="364" t="s">
        <v>372</v>
      </c>
      <c r="F1690" s="364" t="s">
        <v>2367</v>
      </c>
      <c r="G1690" s="364" t="s">
        <v>447</v>
      </c>
      <c r="H1690" s="318" t="s">
        <v>1152</v>
      </c>
    </row>
    <row r="1691" spans="1:8" s="189" customFormat="1" ht="22.9" customHeight="1" x14ac:dyDescent="0.2">
      <c r="A1691" s="529"/>
      <c r="B1691" s="530"/>
      <c r="C1691" s="364" t="s">
        <v>3859</v>
      </c>
      <c r="D1691" s="364" t="s">
        <v>3860</v>
      </c>
      <c r="E1691" s="364" t="s">
        <v>372</v>
      </c>
      <c r="F1691" s="364" t="s">
        <v>2367</v>
      </c>
      <c r="G1691" s="364" t="s">
        <v>447</v>
      </c>
      <c r="H1691" s="318" t="s">
        <v>1152</v>
      </c>
    </row>
    <row r="1692" spans="1:8" s="189" customFormat="1" ht="22.9" customHeight="1" x14ac:dyDescent="0.2">
      <c r="A1692" s="529"/>
      <c r="B1692" s="530"/>
      <c r="C1692" s="364" t="s">
        <v>3861</v>
      </c>
      <c r="D1692" s="364" t="s">
        <v>3862</v>
      </c>
      <c r="E1692" s="364" t="s">
        <v>372</v>
      </c>
      <c r="F1692" s="364" t="s">
        <v>2367</v>
      </c>
      <c r="G1692" s="364" t="s">
        <v>447</v>
      </c>
      <c r="H1692" s="318" t="s">
        <v>1152</v>
      </c>
    </row>
    <row r="1693" spans="1:8" s="189" customFormat="1" ht="22.9" customHeight="1" x14ac:dyDescent="0.2">
      <c r="A1693" s="529"/>
      <c r="B1693" s="530"/>
      <c r="C1693" s="364" t="s">
        <v>3863</v>
      </c>
      <c r="D1693" s="364" t="s">
        <v>3864</v>
      </c>
      <c r="E1693" s="364" t="s">
        <v>372</v>
      </c>
      <c r="F1693" s="364" t="s">
        <v>2367</v>
      </c>
      <c r="G1693" s="364" t="s">
        <v>447</v>
      </c>
      <c r="H1693" s="318" t="s">
        <v>1152</v>
      </c>
    </row>
    <row r="1694" spans="1:8" s="189" customFormat="1" ht="22.9" customHeight="1" x14ac:dyDescent="0.2">
      <c r="A1694" s="529"/>
      <c r="B1694" s="530"/>
      <c r="C1694" s="364" t="s">
        <v>3865</v>
      </c>
      <c r="D1694" s="364" t="s">
        <v>3866</v>
      </c>
      <c r="E1694" s="364" t="s">
        <v>372</v>
      </c>
      <c r="F1694" s="364" t="s">
        <v>2367</v>
      </c>
      <c r="G1694" s="364" t="s">
        <v>447</v>
      </c>
      <c r="H1694" s="318" t="s">
        <v>1152</v>
      </c>
    </row>
    <row r="1695" spans="1:8" s="189" customFormat="1" ht="22.9" customHeight="1" x14ac:dyDescent="0.2">
      <c r="A1695" s="529"/>
      <c r="B1695" s="530"/>
      <c r="C1695" s="364" t="s">
        <v>3867</v>
      </c>
      <c r="D1695" s="364" t="s">
        <v>3868</v>
      </c>
      <c r="E1695" s="364" t="s">
        <v>372</v>
      </c>
      <c r="F1695" s="364" t="s">
        <v>2367</v>
      </c>
      <c r="G1695" s="364" t="s">
        <v>447</v>
      </c>
      <c r="H1695" s="318" t="s">
        <v>1152</v>
      </c>
    </row>
    <row r="1696" spans="1:8" s="189" customFormat="1" ht="22.9" customHeight="1" x14ac:dyDescent="0.2">
      <c r="A1696" s="529"/>
      <c r="B1696" s="530"/>
      <c r="C1696" s="364" t="s">
        <v>3869</v>
      </c>
      <c r="D1696" s="364" t="s">
        <v>3870</v>
      </c>
      <c r="E1696" s="364" t="s">
        <v>372</v>
      </c>
      <c r="F1696" s="364" t="s">
        <v>2367</v>
      </c>
      <c r="G1696" s="364" t="s">
        <v>447</v>
      </c>
      <c r="H1696" s="318" t="s">
        <v>1152</v>
      </c>
    </row>
    <row r="1697" spans="1:8" s="189" customFormat="1" ht="22.9" customHeight="1" x14ac:dyDescent="0.2">
      <c r="A1697" s="529"/>
      <c r="B1697" s="530"/>
      <c r="C1697" s="364" t="s">
        <v>3871</v>
      </c>
      <c r="D1697" s="364" t="s">
        <v>3872</v>
      </c>
      <c r="E1697" s="364" t="s">
        <v>372</v>
      </c>
      <c r="F1697" s="364" t="s">
        <v>2367</v>
      </c>
      <c r="G1697" s="364" t="s">
        <v>447</v>
      </c>
      <c r="H1697" s="318" t="s">
        <v>1152</v>
      </c>
    </row>
    <row r="1698" spans="1:8" s="189" customFormat="1" ht="22.9" customHeight="1" x14ac:dyDescent="0.2">
      <c r="A1698" s="529" t="s">
        <v>808</v>
      </c>
      <c r="B1698" s="530" t="s">
        <v>809</v>
      </c>
      <c r="C1698" s="364" t="s">
        <v>3873</v>
      </c>
      <c r="D1698" s="364" t="s">
        <v>3874</v>
      </c>
      <c r="E1698" s="364" t="s">
        <v>372</v>
      </c>
      <c r="F1698" s="364" t="s">
        <v>2062</v>
      </c>
      <c r="G1698" s="364"/>
      <c r="H1698" s="318" t="s">
        <v>1152</v>
      </c>
    </row>
    <row r="1699" spans="1:8" s="189" customFormat="1" ht="22.9" customHeight="1" x14ac:dyDescent="0.2">
      <c r="A1699" s="529"/>
      <c r="B1699" s="530"/>
      <c r="C1699" s="364" t="s">
        <v>3875</v>
      </c>
      <c r="D1699" s="364" t="s">
        <v>3876</v>
      </c>
      <c r="E1699" s="364" t="s">
        <v>372</v>
      </c>
      <c r="F1699" s="364" t="s">
        <v>2367</v>
      </c>
      <c r="G1699" s="364"/>
      <c r="H1699" s="318" t="s">
        <v>1152</v>
      </c>
    </row>
    <row r="1700" spans="1:8" s="189" customFormat="1" ht="22.9" customHeight="1" x14ac:dyDescent="0.2">
      <c r="A1700" s="529"/>
      <c r="B1700" s="530"/>
      <c r="C1700" s="364" t="s">
        <v>3877</v>
      </c>
      <c r="D1700" s="364" t="s">
        <v>8057</v>
      </c>
      <c r="E1700" s="364" t="s">
        <v>372</v>
      </c>
      <c r="F1700" s="364" t="s">
        <v>2367</v>
      </c>
      <c r="G1700" s="364"/>
      <c r="H1700" s="318" t="s">
        <v>1152</v>
      </c>
    </row>
    <row r="1701" spans="1:8" s="189" customFormat="1" ht="22.9" customHeight="1" x14ac:dyDescent="0.2">
      <c r="A1701" s="363" t="s">
        <v>810</v>
      </c>
      <c r="B1701" s="364" t="s">
        <v>811</v>
      </c>
      <c r="C1701" s="364" t="s">
        <v>3878</v>
      </c>
      <c r="D1701" s="364" t="s">
        <v>812</v>
      </c>
      <c r="E1701" s="364" t="s">
        <v>372</v>
      </c>
      <c r="F1701" s="364" t="s">
        <v>2367</v>
      </c>
      <c r="G1701" s="364" t="s">
        <v>462</v>
      </c>
      <c r="H1701" s="318"/>
    </row>
    <row r="1702" spans="1:8" s="189" customFormat="1" ht="22.9" customHeight="1" x14ac:dyDescent="0.2">
      <c r="A1702" s="529" t="s">
        <v>1046</v>
      </c>
      <c r="B1702" s="530" t="s">
        <v>1047</v>
      </c>
      <c r="C1702" s="364" t="s">
        <v>3882</v>
      </c>
      <c r="D1702" s="364" t="s">
        <v>3883</v>
      </c>
      <c r="E1702" s="364" t="s">
        <v>249</v>
      </c>
      <c r="F1702" s="364" t="s">
        <v>2638</v>
      </c>
      <c r="G1702" s="364" t="s">
        <v>447</v>
      </c>
      <c r="H1702" s="318"/>
    </row>
    <row r="1703" spans="1:8" s="189" customFormat="1" ht="22.9" customHeight="1" x14ac:dyDescent="0.2">
      <c r="A1703" s="529"/>
      <c r="B1703" s="530"/>
      <c r="C1703" s="364" t="s">
        <v>3884</v>
      </c>
      <c r="D1703" s="364" t="s">
        <v>3883</v>
      </c>
      <c r="E1703" s="364" t="s">
        <v>251</v>
      </c>
      <c r="F1703" s="364" t="s">
        <v>2192</v>
      </c>
      <c r="G1703" s="364" t="s">
        <v>447</v>
      </c>
      <c r="H1703" s="318"/>
    </row>
    <row r="1704" spans="1:8" s="189" customFormat="1" ht="22.9" customHeight="1" x14ac:dyDescent="0.2">
      <c r="A1704" s="529"/>
      <c r="B1704" s="530"/>
      <c r="C1704" s="364" t="s">
        <v>3885</v>
      </c>
      <c r="D1704" s="364" t="s">
        <v>3883</v>
      </c>
      <c r="E1704" s="364" t="s">
        <v>251</v>
      </c>
      <c r="F1704" s="364" t="s">
        <v>2192</v>
      </c>
      <c r="G1704" s="364" t="s">
        <v>447</v>
      </c>
      <c r="H1704" s="318"/>
    </row>
    <row r="1705" spans="1:8" s="189" customFormat="1" ht="22.9" customHeight="1" x14ac:dyDescent="0.2">
      <c r="A1705" s="529"/>
      <c r="B1705" s="530"/>
      <c r="C1705" s="364" t="s">
        <v>3886</v>
      </c>
      <c r="D1705" s="364" t="s">
        <v>3887</v>
      </c>
      <c r="E1705" s="364" t="s">
        <v>251</v>
      </c>
      <c r="F1705" s="364" t="s">
        <v>2192</v>
      </c>
      <c r="G1705" s="364" t="s">
        <v>447</v>
      </c>
      <c r="H1705" s="318"/>
    </row>
    <row r="1706" spans="1:8" s="189" customFormat="1" ht="22.9" customHeight="1" x14ac:dyDescent="0.2">
      <c r="A1706" s="529"/>
      <c r="B1706" s="530"/>
      <c r="C1706" s="364" t="s">
        <v>3888</v>
      </c>
      <c r="D1706" s="364" t="s">
        <v>3889</v>
      </c>
      <c r="E1706" s="364" t="s">
        <v>251</v>
      </c>
      <c r="F1706" s="364" t="s">
        <v>2192</v>
      </c>
      <c r="G1706" s="364" t="s">
        <v>447</v>
      </c>
      <c r="H1706" s="318"/>
    </row>
    <row r="1707" spans="1:8" s="189" customFormat="1" ht="22.9" customHeight="1" x14ac:dyDescent="0.2">
      <c r="A1707" s="529" t="s">
        <v>476</v>
      </c>
      <c r="B1707" s="530" t="s">
        <v>477</v>
      </c>
      <c r="C1707" s="364" t="s">
        <v>3890</v>
      </c>
      <c r="D1707" s="364" t="s">
        <v>3891</v>
      </c>
      <c r="E1707" s="364" t="s">
        <v>252</v>
      </c>
      <c r="F1707" s="364" t="s">
        <v>352</v>
      </c>
      <c r="G1707" s="364" t="s">
        <v>447</v>
      </c>
      <c r="H1707" s="318" t="s">
        <v>1413</v>
      </c>
    </row>
    <row r="1708" spans="1:8" s="189" customFormat="1" ht="22.9" customHeight="1" x14ac:dyDescent="0.2">
      <c r="A1708" s="529"/>
      <c r="B1708" s="530"/>
      <c r="C1708" s="364" t="s">
        <v>3892</v>
      </c>
      <c r="D1708" s="364" t="s">
        <v>3893</v>
      </c>
      <c r="E1708" s="364" t="s">
        <v>252</v>
      </c>
      <c r="F1708" s="364" t="s">
        <v>352</v>
      </c>
      <c r="G1708" s="364" t="s">
        <v>447</v>
      </c>
      <c r="H1708" s="318" t="s">
        <v>1413</v>
      </c>
    </row>
    <row r="1709" spans="1:8" s="189" customFormat="1" ht="22.9" customHeight="1" x14ac:dyDescent="0.2">
      <c r="A1709" s="529"/>
      <c r="B1709" s="530"/>
      <c r="C1709" s="364" t="s">
        <v>3894</v>
      </c>
      <c r="D1709" s="364" t="s">
        <v>3895</v>
      </c>
      <c r="E1709" s="364" t="s">
        <v>252</v>
      </c>
      <c r="F1709" s="364" t="s">
        <v>352</v>
      </c>
      <c r="G1709" s="364" t="s">
        <v>447</v>
      </c>
      <c r="H1709" s="318" t="s">
        <v>1413</v>
      </c>
    </row>
    <row r="1710" spans="1:8" s="189" customFormat="1" ht="22.9" customHeight="1" x14ac:dyDescent="0.2">
      <c r="A1710" s="529"/>
      <c r="B1710" s="530"/>
      <c r="C1710" s="364" t="s">
        <v>3896</v>
      </c>
      <c r="D1710" s="364" t="s">
        <v>3897</v>
      </c>
      <c r="E1710" s="364" t="s">
        <v>252</v>
      </c>
      <c r="F1710" s="364" t="s">
        <v>354</v>
      </c>
      <c r="G1710" s="364" t="s">
        <v>447</v>
      </c>
      <c r="H1710" s="318" t="s">
        <v>1413</v>
      </c>
    </row>
    <row r="1711" spans="1:8" s="189" customFormat="1" ht="22.9" customHeight="1" x14ac:dyDescent="0.2">
      <c r="A1711" s="529"/>
      <c r="B1711" s="530"/>
      <c r="C1711" s="364" t="s">
        <v>3898</v>
      </c>
      <c r="D1711" s="364" t="s">
        <v>3899</v>
      </c>
      <c r="E1711" s="364" t="s">
        <v>252</v>
      </c>
      <c r="F1711" s="364" t="s">
        <v>354</v>
      </c>
      <c r="G1711" s="364" t="s">
        <v>447</v>
      </c>
      <c r="H1711" s="318" t="s">
        <v>1413</v>
      </c>
    </row>
    <row r="1712" spans="1:8" s="189" customFormat="1" ht="22.9" customHeight="1" x14ac:dyDescent="0.2">
      <c r="A1712" s="529"/>
      <c r="B1712" s="530"/>
      <c r="C1712" s="364" t="s">
        <v>3900</v>
      </c>
      <c r="D1712" s="364" t="s">
        <v>3901</v>
      </c>
      <c r="E1712" s="364" t="s">
        <v>249</v>
      </c>
      <c r="F1712" s="364" t="s">
        <v>19939</v>
      </c>
      <c r="G1712" s="364" t="s">
        <v>447</v>
      </c>
      <c r="H1712" s="318" t="s">
        <v>1413</v>
      </c>
    </row>
    <row r="1713" spans="1:8" s="189" customFormat="1" ht="22.9" customHeight="1" x14ac:dyDescent="0.2">
      <c r="A1713" s="529"/>
      <c r="B1713" s="530"/>
      <c r="C1713" s="364" t="s">
        <v>3902</v>
      </c>
      <c r="D1713" s="364" t="s">
        <v>3903</v>
      </c>
      <c r="E1713" s="364" t="s">
        <v>249</v>
      </c>
      <c r="F1713" s="364" t="s">
        <v>19939</v>
      </c>
      <c r="G1713" s="364" t="s">
        <v>447</v>
      </c>
      <c r="H1713" s="318" t="s">
        <v>1413</v>
      </c>
    </row>
    <row r="1714" spans="1:8" s="189" customFormat="1" ht="22.9" customHeight="1" x14ac:dyDescent="0.2">
      <c r="A1714" s="529"/>
      <c r="B1714" s="530"/>
      <c r="C1714" s="364" t="s">
        <v>3904</v>
      </c>
      <c r="D1714" s="364" t="s">
        <v>3905</v>
      </c>
      <c r="E1714" s="364" t="s">
        <v>249</v>
      </c>
      <c r="F1714" s="364" t="s">
        <v>19939</v>
      </c>
      <c r="G1714" s="364" t="s">
        <v>447</v>
      </c>
      <c r="H1714" s="318" t="s">
        <v>1413</v>
      </c>
    </row>
    <row r="1715" spans="1:8" s="189" customFormat="1" ht="22.9" customHeight="1" x14ac:dyDescent="0.2">
      <c r="A1715" s="529"/>
      <c r="B1715" s="530"/>
      <c r="C1715" s="364" t="s">
        <v>3906</v>
      </c>
      <c r="D1715" s="364" t="s">
        <v>3907</v>
      </c>
      <c r="E1715" s="364" t="s">
        <v>252</v>
      </c>
      <c r="F1715" s="364" t="s">
        <v>15496</v>
      </c>
      <c r="G1715" s="364" t="s">
        <v>447</v>
      </c>
      <c r="H1715" s="318" t="s">
        <v>1413</v>
      </c>
    </row>
    <row r="1716" spans="1:8" s="189" customFormat="1" ht="22.9" customHeight="1" x14ac:dyDescent="0.2">
      <c r="A1716" s="529" t="s">
        <v>535</v>
      </c>
      <c r="B1716" s="530" t="s">
        <v>536</v>
      </c>
      <c r="C1716" s="364" t="s">
        <v>3908</v>
      </c>
      <c r="D1716" s="364" t="s">
        <v>3909</v>
      </c>
      <c r="E1716" s="364" t="s">
        <v>250</v>
      </c>
      <c r="F1716" s="364" t="s">
        <v>3722</v>
      </c>
      <c r="G1716" s="364" t="s">
        <v>447</v>
      </c>
      <c r="H1716" s="318"/>
    </row>
    <row r="1717" spans="1:8" s="189" customFormat="1" ht="22.9" customHeight="1" x14ac:dyDescent="0.2">
      <c r="A1717" s="529"/>
      <c r="B1717" s="530"/>
      <c r="C1717" s="364" t="s">
        <v>3910</v>
      </c>
      <c r="D1717" s="364" t="s">
        <v>3911</v>
      </c>
      <c r="E1717" s="364" t="s">
        <v>250</v>
      </c>
      <c r="F1717" s="364" t="s">
        <v>3722</v>
      </c>
      <c r="G1717" s="364" t="s">
        <v>447</v>
      </c>
      <c r="H1717" s="318"/>
    </row>
    <row r="1718" spans="1:8" s="189" customFormat="1" ht="22.9" customHeight="1" x14ac:dyDescent="0.2">
      <c r="A1718" s="529"/>
      <c r="B1718" s="530"/>
      <c r="C1718" s="364" t="s">
        <v>3912</v>
      </c>
      <c r="D1718" s="364" t="s">
        <v>3913</v>
      </c>
      <c r="E1718" s="364" t="s">
        <v>250</v>
      </c>
      <c r="F1718" s="364" t="s">
        <v>3722</v>
      </c>
      <c r="G1718" s="364" t="s">
        <v>447</v>
      </c>
      <c r="H1718" s="318"/>
    </row>
    <row r="1719" spans="1:8" s="189" customFormat="1" ht="22.9" customHeight="1" x14ac:dyDescent="0.2">
      <c r="A1719" s="529"/>
      <c r="B1719" s="530"/>
      <c r="C1719" s="364" t="s">
        <v>3914</v>
      </c>
      <c r="D1719" s="364" t="s">
        <v>3915</v>
      </c>
      <c r="E1719" s="364" t="s">
        <v>250</v>
      </c>
      <c r="F1719" s="364" t="s">
        <v>3722</v>
      </c>
      <c r="G1719" s="364" t="s">
        <v>447</v>
      </c>
      <c r="H1719" s="318"/>
    </row>
    <row r="1720" spans="1:8" s="189" customFormat="1" ht="22.9" customHeight="1" x14ac:dyDescent="0.2">
      <c r="A1720" s="529"/>
      <c r="B1720" s="530"/>
      <c r="C1720" s="364" t="s">
        <v>3916</v>
      </c>
      <c r="D1720" s="364" t="s">
        <v>3917</v>
      </c>
      <c r="E1720" s="364" t="s">
        <v>250</v>
      </c>
      <c r="F1720" s="364" t="s">
        <v>3722</v>
      </c>
      <c r="G1720" s="364" t="s">
        <v>447</v>
      </c>
      <c r="H1720" s="318"/>
    </row>
    <row r="1721" spans="1:8" s="189" customFormat="1" ht="22.9" customHeight="1" x14ac:dyDescent="0.2">
      <c r="A1721" s="529"/>
      <c r="B1721" s="530"/>
      <c r="C1721" s="364" t="s">
        <v>3918</v>
      </c>
      <c r="D1721" s="364" t="s">
        <v>3919</v>
      </c>
      <c r="E1721" s="364" t="s">
        <v>250</v>
      </c>
      <c r="F1721" s="364" t="s">
        <v>3722</v>
      </c>
      <c r="G1721" s="364" t="s">
        <v>447</v>
      </c>
      <c r="H1721" s="318"/>
    </row>
    <row r="1722" spans="1:8" s="189" customFormat="1" ht="22.9" customHeight="1" x14ac:dyDescent="0.2">
      <c r="A1722" s="529"/>
      <c r="B1722" s="530"/>
      <c r="C1722" s="364" t="s">
        <v>3920</v>
      </c>
      <c r="D1722" s="364" t="s">
        <v>3921</v>
      </c>
      <c r="E1722" s="364" t="s">
        <v>250</v>
      </c>
      <c r="F1722" s="364" t="s">
        <v>3722</v>
      </c>
      <c r="G1722" s="364" t="s">
        <v>447</v>
      </c>
      <c r="H1722" s="318"/>
    </row>
    <row r="1723" spans="1:8" s="189" customFormat="1" ht="22.9" customHeight="1" x14ac:dyDescent="0.2">
      <c r="A1723" s="529"/>
      <c r="B1723" s="530"/>
      <c r="C1723" s="364" t="s">
        <v>3922</v>
      </c>
      <c r="D1723" s="364" t="s">
        <v>3923</v>
      </c>
      <c r="E1723" s="364" t="s">
        <v>250</v>
      </c>
      <c r="F1723" s="364" t="s">
        <v>3722</v>
      </c>
      <c r="G1723" s="364" t="s">
        <v>447</v>
      </c>
      <c r="H1723" s="318"/>
    </row>
    <row r="1724" spans="1:8" s="189" customFormat="1" ht="22.9" customHeight="1" x14ac:dyDescent="0.2">
      <c r="A1724" s="529"/>
      <c r="B1724" s="530"/>
      <c r="C1724" s="364" t="s">
        <v>3924</v>
      </c>
      <c r="D1724" s="364" t="s">
        <v>3925</v>
      </c>
      <c r="E1724" s="364" t="s">
        <v>250</v>
      </c>
      <c r="F1724" s="364" t="s">
        <v>3722</v>
      </c>
      <c r="G1724" s="364" t="s">
        <v>447</v>
      </c>
      <c r="H1724" s="318"/>
    </row>
    <row r="1725" spans="1:8" s="189" customFormat="1" ht="22.9" customHeight="1" x14ac:dyDescent="0.2">
      <c r="A1725" s="529"/>
      <c r="B1725" s="530"/>
      <c r="C1725" s="364" t="s">
        <v>3926</v>
      </c>
      <c r="D1725" s="364" t="s">
        <v>3927</v>
      </c>
      <c r="E1725" s="364" t="s">
        <v>250</v>
      </c>
      <c r="F1725" s="364" t="s">
        <v>3722</v>
      </c>
      <c r="G1725" s="364" t="s">
        <v>447</v>
      </c>
      <c r="H1725" s="318"/>
    </row>
    <row r="1726" spans="1:8" s="189" customFormat="1" ht="22.9" customHeight="1" x14ac:dyDescent="0.2">
      <c r="A1726" s="529" t="s">
        <v>475</v>
      </c>
      <c r="B1726" s="530" t="s">
        <v>403</v>
      </c>
      <c r="C1726" s="364" t="s">
        <v>3928</v>
      </c>
      <c r="D1726" s="364" t="s">
        <v>403</v>
      </c>
      <c r="E1726" s="364" t="s">
        <v>250</v>
      </c>
      <c r="F1726" s="364" t="s">
        <v>3667</v>
      </c>
      <c r="G1726" s="364" t="s">
        <v>447</v>
      </c>
      <c r="H1726" s="318"/>
    </row>
    <row r="1727" spans="1:8" s="189" customFormat="1" ht="22.9" customHeight="1" x14ac:dyDescent="0.2">
      <c r="A1727" s="529"/>
      <c r="B1727" s="530"/>
      <c r="C1727" s="364" t="s">
        <v>3929</v>
      </c>
      <c r="D1727" s="364" t="s">
        <v>403</v>
      </c>
      <c r="E1727" s="364" t="s">
        <v>250</v>
      </c>
      <c r="F1727" s="364" t="s">
        <v>3667</v>
      </c>
      <c r="G1727" s="364" t="s">
        <v>447</v>
      </c>
      <c r="H1727" s="318"/>
    </row>
    <row r="1728" spans="1:8" s="189" customFormat="1" ht="22.9" customHeight="1" x14ac:dyDescent="0.2">
      <c r="A1728" s="529"/>
      <c r="B1728" s="530"/>
      <c r="C1728" s="364" t="s">
        <v>3930</v>
      </c>
      <c r="D1728" s="364" t="s">
        <v>403</v>
      </c>
      <c r="E1728" s="364" t="s">
        <v>250</v>
      </c>
      <c r="F1728" s="364" t="s">
        <v>3667</v>
      </c>
      <c r="G1728" s="364" t="s">
        <v>447</v>
      </c>
      <c r="H1728" s="318"/>
    </row>
    <row r="1729" spans="1:8" s="189" customFormat="1" ht="22.9" customHeight="1" x14ac:dyDescent="0.2">
      <c r="A1729" s="529"/>
      <c r="B1729" s="530"/>
      <c r="C1729" s="364" t="s">
        <v>3931</v>
      </c>
      <c r="D1729" s="364" t="s">
        <v>403</v>
      </c>
      <c r="E1729" s="364" t="s">
        <v>250</v>
      </c>
      <c r="F1729" s="364" t="s">
        <v>3667</v>
      </c>
      <c r="G1729" s="364" t="s">
        <v>447</v>
      </c>
      <c r="H1729" s="318"/>
    </row>
    <row r="1730" spans="1:8" s="189" customFormat="1" ht="22.9" customHeight="1" x14ac:dyDescent="0.2">
      <c r="A1730" s="529"/>
      <c r="B1730" s="530"/>
      <c r="C1730" s="364" t="s">
        <v>3932</v>
      </c>
      <c r="D1730" s="364" t="s">
        <v>403</v>
      </c>
      <c r="E1730" s="364" t="s">
        <v>250</v>
      </c>
      <c r="F1730" s="364" t="s">
        <v>3667</v>
      </c>
      <c r="G1730" s="364" t="s">
        <v>447</v>
      </c>
      <c r="H1730" s="318"/>
    </row>
    <row r="1731" spans="1:8" s="189" customFormat="1" ht="22.9" customHeight="1" x14ac:dyDescent="0.2">
      <c r="A1731" s="529"/>
      <c r="B1731" s="530"/>
      <c r="C1731" s="364" t="s">
        <v>3933</v>
      </c>
      <c r="D1731" s="364" t="s">
        <v>403</v>
      </c>
      <c r="E1731" s="364" t="s">
        <v>250</v>
      </c>
      <c r="F1731" s="364" t="s">
        <v>3667</v>
      </c>
      <c r="G1731" s="364" t="s">
        <v>447</v>
      </c>
      <c r="H1731" s="318"/>
    </row>
    <row r="1732" spans="1:8" s="189" customFormat="1" ht="22.9" customHeight="1" x14ac:dyDescent="0.2">
      <c r="A1732" s="529"/>
      <c r="B1732" s="530"/>
      <c r="C1732" s="364" t="s">
        <v>3934</v>
      </c>
      <c r="D1732" s="364" t="s">
        <v>403</v>
      </c>
      <c r="E1732" s="364" t="s">
        <v>250</v>
      </c>
      <c r="F1732" s="364" t="s">
        <v>3667</v>
      </c>
      <c r="G1732" s="364" t="s">
        <v>447</v>
      </c>
      <c r="H1732" s="318"/>
    </row>
    <row r="1733" spans="1:8" s="189" customFormat="1" ht="22.9" customHeight="1" x14ac:dyDescent="0.2">
      <c r="A1733" s="529"/>
      <c r="B1733" s="530"/>
      <c r="C1733" s="364" t="s">
        <v>3935</v>
      </c>
      <c r="D1733" s="364" t="s">
        <v>403</v>
      </c>
      <c r="E1733" s="364" t="s">
        <v>250</v>
      </c>
      <c r="F1733" s="364" t="s">
        <v>3667</v>
      </c>
      <c r="G1733" s="364" t="s">
        <v>447</v>
      </c>
      <c r="H1733" s="318"/>
    </row>
    <row r="1734" spans="1:8" s="189" customFormat="1" ht="22.9" customHeight="1" x14ac:dyDescent="0.2">
      <c r="A1734" s="529"/>
      <c r="B1734" s="530"/>
      <c r="C1734" s="364" t="s">
        <v>3936</v>
      </c>
      <c r="D1734" s="364" t="s">
        <v>403</v>
      </c>
      <c r="E1734" s="364" t="s">
        <v>250</v>
      </c>
      <c r="F1734" s="364" t="s">
        <v>3667</v>
      </c>
      <c r="G1734" s="364" t="s">
        <v>447</v>
      </c>
      <c r="H1734" s="318"/>
    </row>
    <row r="1735" spans="1:8" s="189" customFormat="1" ht="22.9" customHeight="1" x14ac:dyDescent="0.2">
      <c r="A1735" s="529"/>
      <c r="B1735" s="530"/>
      <c r="C1735" s="364" t="s">
        <v>3937</v>
      </c>
      <c r="D1735" s="364" t="s">
        <v>3938</v>
      </c>
      <c r="E1735" s="364" t="s">
        <v>250</v>
      </c>
      <c r="F1735" s="364" t="s">
        <v>3722</v>
      </c>
      <c r="G1735" s="364" t="s">
        <v>447</v>
      </c>
      <c r="H1735" s="318"/>
    </row>
    <row r="1736" spans="1:8" s="189" customFormat="1" ht="22.9" customHeight="1" x14ac:dyDescent="0.2">
      <c r="A1736" s="529"/>
      <c r="B1736" s="530"/>
      <c r="C1736" s="364" t="s">
        <v>3939</v>
      </c>
      <c r="D1736" s="364" t="s">
        <v>3940</v>
      </c>
      <c r="E1736" s="364" t="s">
        <v>250</v>
      </c>
      <c r="F1736" s="364" t="s">
        <v>3722</v>
      </c>
      <c r="G1736" s="364" t="s">
        <v>447</v>
      </c>
      <c r="H1736" s="318"/>
    </row>
    <row r="1737" spans="1:8" s="189" customFormat="1" ht="22.9" customHeight="1" x14ac:dyDescent="0.2">
      <c r="A1737" s="529"/>
      <c r="B1737" s="530"/>
      <c r="C1737" s="364" t="s">
        <v>3941</v>
      </c>
      <c r="D1737" s="364" t="s">
        <v>3942</v>
      </c>
      <c r="E1737" s="364" t="s">
        <v>250</v>
      </c>
      <c r="F1737" s="364" t="s">
        <v>3722</v>
      </c>
      <c r="G1737" s="364" t="s">
        <v>447</v>
      </c>
      <c r="H1737" s="318"/>
    </row>
    <row r="1738" spans="1:8" s="189" customFormat="1" ht="22.9" customHeight="1" x14ac:dyDescent="0.2">
      <c r="A1738" s="529"/>
      <c r="B1738" s="530"/>
      <c r="C1738" s="364" t="s">
        <v>3943</v>
      </c>
      <c r="D1738" s="364" t="s">
        <v>3944</v>
      </c>
      <c r="E1738" s="364" t="s">
        <v>250</v>
      </c>
      <c r="F1738" s="364" t="s">
        <v>3722</v>
      </c>
      <c r="G1738" s="364" t="s">
        <v>447</v>
      </c>
      <c r="H1738" s="318"/>
    </row>
    <row r="1739" spans="1:8" s="189" customFormat="1" ht="22.9" customHeight="1" x14ac:dyDescent="0.2">
      <c r="A1739" s="529"/>
      <c r="B1739" s="530"/>
      <c r="C1739" s="364" t="s">
        <v>3945</v>
      </c>
      <c r="D1739" s="364" t="s">
        <v>3946</v>
      </c>
      <c r="E1739" s="364" t="s">
        <v>250</v>
      </c>
      <c r="F1739" s="364" t="s">
        <v>3722</v>
      </c>
      <c r="G1739" s="364" t="s">
        <v>447</v>
      </c>
      <c r="H1739" s="318"/>
    </row>
    <row r="1740" spans="1:8" s="189" customFormat="1" ht="22.9" customHeight="1" x14ac:dyDescent="0.2">
      <c r="A1740" s="529"/>
      <c r="B1740" s="530"/>
      <c r="C1740" s="364" t="s">
        <v>3947</v>
      </c>
      <c r="D1740" s="364" t="s">
        <v>3948</v>
      </c>
      <c r="E1740" s="364" t="s">
        <v>250</v>
      </c>
      <c r="F1740" s="364" t="s">
        <v>3722</v>
      </c>
      <c r="G1740" s="364" t="s">
        <v>447</v>
      </c>
      <c r="H1740" s="318"/>
    </row>
    <row r="1741" spans="1:8" s="189" customFormat="1" ht="22.9" customHeight="1" x14ac:dyDescent="0.2">
      <c r="A1741" s="529"/>
      <c r="B1741" s="530"/>
      <c r="C1741" s="364" t="s">
        <v>3949</v>
      </c>
      <c r="D1741" s="364" t="s">
        <v>3950</v>
      </c>
      <c r="E1741" s="364" t="s">
        <v>250</v>
      </c>
      <c r="F1741" s="364" t="s">
        <v>3722</v>
      </c>
      <c r="G1741" s="364" t="s">
        <v>447</v>
      </c>
      <c r="H1741" s="318"/>
    </row>
    <row r="1742" spans="1:8" s="189" customFormat="1" ht="22.9" customHeight="1" x14ac:dyDescent="0.2">
      <c r="A1742" s="529"/>
      <c r="B1742" s="530"/>
      <c r="C1742" s="364" t="s">
        <v>3951</v>
      </c>
      <c r="D1742" s="364" t="s">
        <v>3952</v>
      </c>
      <c r="E1742" s="364" t="s">
        <v>250</v>
      </c>
      <c r="F1742" s="364" t="s">
        <v>3722</v>
      </c>
      <c r="G1742" s="364" t="s">
        <v>447</v>
      </c>
      <c r="H1742" s="318"/>
    </row>
    <row r="1743" spans="1:8" s="189" customFormat="1" ht="22.9" customHeight="1" x14ac:dyDescent="0.2">
      <c r="A1743" s="529"/>
      <c r="B1743" s="530"/>
      <c r="C1743" s="364" t="s">
        <v>3953</v>
      </c>
      <c r="D1743" s="364" t="s">
        <v>3954</v>
      </c>
      <c r="E1743" s="364" t="s">
        <v>250</v>
      </c>
      <c r="F1743" s="364" t="s">
        <v>3722</v>
      </c>
      <c r="G1743" s="364" t="s">
        <v>447</v>
      </c>
      <c r="H1743" s="318"/>
    </row>
    <row r="1744" spans="1:8" s="189" customFormat="1" ht="22.9" customHeight="1" x14ac:dyDescent="0.2">
      <c r="A1744" s="529"/>
      <c r="B1744" s="530"/>
      <c r="C1744" s="364" t="s">
        <v>3955</v>
      </c>
      <c r="D1744" s="364" t="s">
        <v>403</v>
      </c>
      <c r="E1744" s="364" t="s">
        <v>250</v>
      </c>
      <c r="F1744" s="364" t="s">
        <v>3722</v>
      </c>
      <c r="G1744" s="364" t="s">
        <v>447</v>
      </c>
      <c r="H1744" s="318"/>
    </row>
    <row r="1745" spans="1:8" s="189" customFormat="1" ht="22.9" customHeight="1" x14ac:dyDescent="0.2">
      <c r="A1745" s="529"/>
      <c r="B1745" s="530"/>
      <c r="C1745" s="364" t="s">
        <v>3956</v>
      </c>
      <c r="D1745" s="364" t="s">
        <v>3957</v>
      </c>
      <c r="E1745" s="364" t="s">
        <v>250</v>
      </c>
      <c r="F1745" s="364" t="s">
        <v>3722</v>
      </c>
      <c r="G1745" s="364" t="s">
        <v>447</v>
      </c>
      <c r="H1745" s="318"/>
    </row>
    <row r="1746" spans="1:8" s="189" customFormat="1" ht="22.9" customHeight="1" x14ac:dyDescent="0.2">
      <c r="A1746" s="529"/>
      <c r="B1746" s="530"/>
      <c r="C1746" s="364" t="s">
        <v>3958</v>
      </c>
      <c r="D1746" s="364" t="s">
        <v>3959</v>
      </c>
      <c r="E1746" s="364" t="s">
        <v>250</v>
      </c>
      <c r="F1746" s="364" t="s">
        <v>3722</v>
      </c>
      <c r="G1746" s="364" t="s">
        <v>447</v>
      </c>
      <c r="H1746" s="318"/>
    </row>
    <row r="1747" spans="1:8" s="189" customFormat="1" ht="22.9" customHeight="1" x14ac:dyDescent="0.2">
      <c r="A1747" s="529"/>
      <c r="B1747" s="530"/>
      <c r="C1747" s="364" t="s">
        <v>3960</v>
      </c>
      <c r="D1747" s="364" t="s">
        <v>16562</v>
      </c>
      <c r="E1747" s="364" t="s">
        <v>250</v>
      </c>
      <c r="F1747" s="364" t="s">
        <v>3722</v>
      </c>
      <c r="G1747" s="364" t="s">
        <v>447</v>
      </c>
      <c r="H1747" s="318"/>
    </row>
    <row r="1748" spans="1:8" s="189" customFormat="1" ht="22.9" customHeight="1" x14ac:dyDescent="0.2">
      <c r="A1748" s="529"/>
      <c r="B1748" s="530"/>
      <c r="C1748" s="364" t="s">
        <v>3961</v>
      </c>
      <c r="D1748" s="364" t="s">
        <v>3962</v>
      </c>
      <c r="E1748" s="364" t="s">
        <v>250</v>
      </c>
      <c r="F1748" s="364" t="s">
        <v>3722</v>
      </c>
      <c r="G1748" s="364" t="s">
        <v>447</v>
      </c>
      <c r="H1748" s="318"/>
    </row>
    <row r="1749" spans="1:8" s="189" customFormat="1" ht="22.9" customHeight="1" x14ac:dyDescent="0.2">
      <c r="A1749" s="529" t="s">
        <v>1093</v>
      </c>
      <c r="B1749" s="530" t="s">
        <v>1094</v>
      </c>
      <c r="C1749" s="364" t="s">
        <v>3963</v>
      </c>
      <c r="D1749" s="364" t="s">
        <v>3964</v>
      </c>
      <c r="E1749" s="364" t="s">
        <v>250</v>
      </c>
      <c r="F1749" s="364" t="s">
        <v>3722</v>
      </c>
      <c r="G1749" s="364" t="s">
        <v>447</v>
      </c>
      <c r="H1749" s="318"/>
    </row>
    <row r="1750" spans="1:8" s="189" customFormat="1" ht="22.9" customHeight="1" x14ac:dyDescent="0.2">
      <c r="A1750" s="529"/>
      <c r="B1750" s="530"/>
      <c r="C1750" s="364" t="s">
        <v>3965</v>
      </c>
      <c r="D1750" s="364" t="s">
        <v>3966</v>
      </c>
      <c r="E1750" s="364" t="s">
        <v>250</v>
      </c>
      <c r="F1750" s="364" t="s">
        <v>3722</v>
      </c>
      <c r="G1750" s="364" t="s">
        <v>447</v>
      </c>
      <c r="H1750" s="318"/>
    </row>
    <row r="1751" spans="1:8" s="189" customFormat="1" ht="22.9" customHeight="1" x14ac:dyDescent="0.2">
      <c r="A1751" s="529"/>
      <c r="B1751" s="530"/>
      <c r="C1751" s="364" t="s">
        <v>3967</v>
      </c>
      <c r="D1751" s="364" t="s">
        <v>3968</v>
      </c>
      <c r="E1751" s="364" t="s">
        <v>250</v>
      </c>
      <c r="F1751" s="364" t="s">
        <v>3722</v>
      </c>
      <c r="G1751" s="364" t="s">
        <v>447</v>
      </c>
      <c r="H1751" s="318"/>
    </row>
    <row r="1752" spans="1:8" s="189" customFormat="1" ht="22.9" customHeight="1" x14ac:dyDescent="0.2">
      <c r="A1752" s="529"/>
      <c r="B1752" s="530"/>
      <c r="C1752" s="364" t="s">
        <v>3969</v>
      </c>
      <c r="D1752" s="364" t="s">
        <v>3970</v>
      </c>
      <c r="E1752" s="364" t="s">
        <v>250</v>
      </c>
      <c r="F1752" s="364" t="s">
        <v>3722</v>
      </c>
      <c r="G1752" s="364" t="s">
        <v>447</v>
      </c>
      <c r="H1752" s="318"/>
    </row>
    <row r="1753" spans="1:8" s="189" customFormat="1" ht="22.9" customHeight="1" x14ac:dyDescent="0.2">
      <c r="A1753" s="529"/>
      <c r="B1753" s="530"/>
      <c r="C1753" s="364" t="s">
        <v>3971</v>
      </c>
      <c r="D1753" s="364" t="s">
        <v>3972</v>
      </c>
      <c r="E1753" s="364" t="s">
        <v>251</v>
      </c>
      <c r="F1753" s="364" t="s">
        <v>19940</v>
      </c>
      <c r="G1753" s="364" t="s">
        <v>447</v>
      </c>
      <c r="H1753" s="318"/>
    </row>
    <row r="1754" spans="1:8" s="189" customFormat="1" ht="22.9" customHeight="1" x14ac:dyDescent="0.2">
      <c r="A1754" s="529"/>
      <c r="B1754" s="530"/>
      <c r="C1754" s="364" t="s">
        <v>3973</v>
      </c>
      <c r="D1754" s="364" t="s">
        <v>3974</v>
      </c>
      <c r="E1754" s="364" t="s">
        <v>251</v>
      </c>
      <c r="F1754" s="364" t="s">
        <v>19940</v>
      </c>
      <c r="G1754" s="364" t="s">
        <v>447</v>
      </c>
      <c r="H1754" s="318"/>
    </row>
    <row r="1755" spans="1:8" s="189" customFormat="1" ht="22.9" customHeight="1" x14ac:dyDescent="0.2">
      <c r="A1755" s="529"/>
      <c r="B1755" s="530"/>
      <c r="C1755" s="364" t="s">
        <v>3975</v>
      </c>
      <c r="D1755" s="364" t="s">
        <v>3976</v>
      </c>
      <c r="E1755" s="364" t="s">
        <v>251</v>
      </c>
      <c r="F1755" s="364" t="s">
        <v>19940</v>
      </c>
      <c r="G1755" s="364" t="s">
        <v>447</v>
      </c>
      <c r="H1755" s="318"/>
    </row>
    <row r="1756" spans="1:8" s="189" customFormat="1" ht="22.9" customHeight="1" x14ac:dyDescent="0.2">
      <c r="A1756" s="529"/>
      <c r="B1756" s="530"/>
      <c r="C1756" s="364" t="s">
        <v>3977</v>
      </c>
      <c r="D1756" s="364" t="s">
        <v>3978</v>
      </c>
      <c r="E1756" s="364" t="s">
        <v>251</v>
      </c>
      <c r="F1756" s="364" t="s">
        <v>19940</v>
      </c>
      <c r="G1756" s="364" t="s">
        <v>447</v>
      </c>
      <c r="H1756" s="318"/>
    </row>
    <row r="1757" spans="1:8" s="189" customFormat="1" ht="22.9" customHeight="1" x14ac:dyDescent="0.2">
      <c r="A1757" s="529"/>
      <c r="B1757" s="530"/>
      <c r="C1757" s="364" t="s">
        <v>3979</v>
      </c>
      <c r="D1757" s="364" t="s">
        <v>3980</v>
      </c>
      <c r="E1757" s="364" t="s">
        <v>250</v>
      </c>
      <c r="F1757" s="364" t="s">
        <v>3695</v>
      </c>
      <c r="G1757" s="364" t="s">
        <v>447</v>
      </c>
      <c r="H1757" s="318"/>
    </row>
    <row r="1758" spans="1:8" s="189" customFormat="1" ht="22.9" customHeight="1" x14ac:dyDescent="0.2">
      <c r="A1758" s="529"/>
      <c r="B1758" s="530"/>
      <c r="C1758" s="364" t="s">
        <v>3981</v>
      </c>
      <c r="D1758" s="364" t="s">
        <v>3982</v>
      </c>
      <c r="E1758" s="364" t="s">
        <v>250</v>
      </c>
      <c r="F1758" s="364" t="s">
        <v>3695</v>
      </c>
      <c r="G1758" s="364" t="s">
        <v>447</v>
      </c>
      <c r="H1758" s="318"/>
    </row>
    <row r="1759" spans="1:8" s="189" customFormat="1" ht="22.9" customHeight="1" x14ac:dyDescent="0.2">
      <c r="A1759" s="529"/>
      <c r="B1759" s="530"/>
      <c r="C1759" s="364" t="s">
        <v>3983</v>
      </c>
      <c r="D1759" s="364" t="s">
        <v>3984</v>
      </c>
      <c r="E1759" s="364" t="s">
        <v>250</v>
      </c>
      <c r="F1759" s="364" t="s">
        <v>3695</v>
      </c>
      <c r="G1759" s="364" t="s">
        <v>447</v>
      </c>
      <c r="H1759" s="318"/>
    </row>
    <row r="1760" spans="1:8" s="189" customFormat="1" ht="22.9" customHeight="1" x14ac:dyDescent="0.2">
      <c r="A1760" s="363" t="s">
        <v>1095</v>
      </c>
      <c r="B1760" s="364" t="s">
        <v>1096</v>
      </c>
      <c r="C1760" s="364" t="s">
        <v>3991</v>
      </c>
      <c r="D1760" s="364" t="s">
        <v>1097</v>
      </c>
      <c r="E1760" s="364" t="s">
        <v>250</v>
      </c>
      <c r="F1760" s="364" t="s">
        <v>3722</v>
      </c>
      <c r="G1760" s="364"/>
      <c r="H1760" s="318"/>
    </row>
    <row r="1761" spans="1:8" s="189" customFormat="1" ht="22.9" customHeight="1" x14ac:dyDescent="0.2">
      <c r="A1761" s="529" t="s">
        <v>593</v>
      </c>
      <c r="B1761" s="530" t="s">
        <v>594</v>
      </c>
      <c r="C1761" s="364" t="s">
        <v>3992</v>
      </c>
      <c r="D1761" s="364" t="s">
        <v>3993</v>
      </c>
      <c r="E1761" s="364" t="s">
        <v>257</v>
      </c>
      <c r="F1761" s="364" t="s">
        <v>3353</v>
      </c>
      <c r="G1761" s="364" t="s">
        <v>447</v>
      </c>
      <c r="H1761" s="318" t="s">
        <v>1170</v>
      </c>
    </row>
    <row r="1762" spans="1:8" s="189" customFormat="1" ht="22.9" customHeight="1" x14ac:dyDescent="0.2">
      <c r="A1762" s="529"/>
      <c r="B1762" s="530"/>
      <c r="C1762" s="364" t="s">
        <v>3994</v>
      </c>
      <c r="D1762" s="364" t="s">
        <v>3995</v>
      </c>
      <c r="E1762" s="364" t="s">
        <v>257</v>
      </c>
      <c r="F1762" s="364" t="s">
        <v>3353</v>
      </c>
      <c r="G1762" s="364" t="s">
        <v>447</v>
      </c>
      <c r="H1762" s="318" t="s">
        <v>1170</v>
      </c>
    </row>
    <row r="1763" spans="1:8" s="189" customFormat="1" ht="22.9" customHeight="1" x14ac:dyDescent="0.2">
      <c r="A1763" s="529"/>
      <c r="B1763" s="530"/>
      <c r="C1763" s="364" t="s">
        <v>3996</v>
      </c>
      <c r="D1763" s="364" t="s">
        <v>3995</v>
      </c>
      <c r="E1763" s="364" t="s">
        <v>257</v>
      </c>
      <c r="F1763" s="364" t="s">
        <v>3353</v>
      </c>
      <c r="G1763" s="364" t="s">
        <v>447</v>
      </c>
      <c r="H1763" s="318" t="s">
        <v>1170</v>
      </c>
    </row>
    <row r="1764" spans="1:8" s="189" customFormat="1" ht="22.9" customHeight="1" x14ac:dyDescent="0.2">
      <c r="A1764" s="529"/>
      <c r="B1764" s="530"/>
      <c r="C1764" s="364" t="s">
        <v>3997</v>
      </c>
      <c r="D1764" s="364" t="s">
        <v>3993</v>
      </c>
      <c r="E1764" s="364" t="s">
        <v>257</v>
      </c>
      <c r="F1764" s="364" t="s">
        <v>3353</v>
      </c>
      <c r="G1764" s="364" t="s">
        <v>447</v>
      </c>
      <c r="H1764" s="318" t="s">
        <v>1170</v>
      </c>
    </row>
    <row r="1765" spans="1:8" s="189" customFormat="1" ht="22.9" customHeight="1" x14ac:dyDescent="0.2">
      <c r="A1765" s="529"/>
      <c r="B1765" s="530"/>
      <c r="C1765" s="364" t="s">
        <v>3998</v>
      </c>
      <c r="D1765" s="364" t="s">
        <v>3999</v>
      </c>
      <c r="E1765" s="364" t="s">
        <v>257</v>
      </c>
      <c r="F1765" s="364" t="s">
        <v>3353</v>
      </c>
      <c r="G1765" s="364" t="s">
        <v>447</v>
      </c>
      <c r="H1765" s="318" t="s">
        <v>1170</v>
      </c>
    </row>
    <row r="1766" spans="1:8" s="189" customFormat="1" ht="22.9" customHeight="1" x14ac:dyDescent="0.2">
      <c r="A1766" s="529"/>
      <c r="B1766" s="530"/>
      <c r="C1766" s="364" t="s">
        <v>4000</v>
      </c>
      <c r="D1766" s="364" t="s">
        <v>4001</v>
      </c>
      <c r="E1766" s="364" t="s">
        <v>257</v>
      </c>
      <c r="F1766" s="364" t="s">
        <v>3353</v>
      </c>
      <c r="G1766" s="364" t="s">
        <v>447</v>
      </c>
      <c r="H1766" s="318" t="s">
        <v>1170</v>
      </c>
    </row>
    <row r="1767" spans="1:8" s="189" customFormat="1" ht="22.9" customHeight="1" x14ac:dyDescent="0.2">
      <c r="A1767" s="529" t="s">
        <v>693</v>
      </c>
      <c r="B1767" s="530" t="s">
        <v>16308</v>
      </c>
      <c r="C1767" s="364" t="s">
        <v>4002</v>
      </c>
      <c r="D1767" s="364" t="s">
        <v>16563</v>
      </c>
      <c r="E1767" s="364" t="s">
        <v>257</v>
      </c>
      <c r="F1767" s="364" t="s">
        <v>1949</v>
      </c>
      <c r="G1767" s="364"/>
      <c r="H1767" s="318" t="s">
        <v>1225</v>
      </c>
    </row>
    <row r="1768" spans="1:8" s="189" customFormat="1" ht="22.9" customHeight="1" x14ac:dyDescent="0.2">
      <c r="A1768" s="529"/>
      <c r="B1768" s="530"/>
      <c r="C1768" s="364" t="s">
        <v>4003</v>
      </c>
      <c r="D1768" s="364" t="s">
        <v>16564</v>
      </c>
      <c r="E1768" s="364" t="s">
        <v>257</v>
      </c>
      <c r="F1768" s="364" t="s">
        <v>1949</v>
      </c>
      <c r="G1768" s="364"/>
      <c r="H1768" s="318" t="s">
        <v>1225</v>
      </c>
    </row>
    <row r="1769" spans="1:8" s="189" customFormat="1" ht="22.9" customHeight="1" x14ac:dyDescent="0.2">
      <c r="A1769" s="529"/>
      <c r="B1769" s="530"/>
      <c r="C1769" s="364" t="s">
        <v>4004</v>
      </c>
      <c r="D1769" s="364" t="s">
        <v>16565</v>
      </c>
      <c r="E1769" s="364" t="s">
        <v>257</v>
      </c>
      <c r="F1769" s="364" t="s">
        <v>3353</v>
      </c>
      <c r="G1769" s="364"/>
      <c r="H1769" s="318" t="s">
        <v>1225</v>
      </c>
    </row>
    <row r="1770" spans="1:8" s="189" customFormat="1" ht="22.9" customHeight="1" x14ac:dyDescent="0.2">
      <c r="A1770" s="529"/>
      <c r="B1770" s="530"/>
      <c r="C1770" s="364" t="s">
        <v>4005</v>
      </c>
      <c r="D1770" s="364" t="s">
        <v>16566</v>
      </c>
      <c r="E1770" s="364" t="s">
        <v>257</v>
      </c>
      <c r="F1770" s="364" t="s">
        <v>3353</v>
      </c>
      <c r="G1770" s="364"/>
      <c r="H1770" s="318" t="s">
        <v>1225</v>
      </c>
    </row>
    <row r="1771" spans="1:8" s="189" customFormat="1" ht="22.9" customHeight="1" x14ac:dyDescent="0.2">
      <c r="A1771" s="529"/>
      <c r="B1771" s="530"/>
      <c r="C1771" s="364" t="s">
        <v>4006</v>
      </c>
      <c r="D1771" s="364" t="s">
        <v>16567</v>
      </c>
      <c r="E1771" s="364" t="s">
        <v>257</v>
      </c>
      <c r="F1771" s="364" t="s">
        <v>3353</v>
      </c>
      <c r="G1771" s="364"/>
      <c r="H1771" s="318" t="s">
        <v>1225</v>
      </c>
    </row>
    <row r="1772" spans="1:8" s="189" customFormat="1" ht="22.9" customHeight="1" x14ac:dyDescent="0.2">
      <c r="A1772" s="529"/>
      <c r="B1772" s="530"/>
      <c r="C1772" s="364" t="s">
        <v>4007</v>
      </c>
      <c r="D1772" s="364" t="s">
        <v>16568</v>
      </c>
      <c r="E1772" s="364" t="s">
        <v>257</v>
      </c>
      <c r="F1772" s="364" t="s">
        <v>3353</v>
      </c>
      <c r="G1772" s="364"/>
      <c r="H1772" s="318" t="s">
        <v>1225</v>
      </c>
    </row>
    <row r="1773" spans="1:8" s="189" customFormat="1" ht="22.9" customHeight="1" x14ac:dyDescent="0.2">
      <c r="A1773" s="529"/>
      <c r="B1773" s="530"/>
      <c r="C1773" s="364" t="s">
        <v>4008</v>
      </c>
      <c r="D1773" s="364" t="s">
        <v>16569</v>
      </c>
      <c r="E1773" s="364" t="s">
        <v>257</v>
      </c>
      <c r="F1773" s="364" t="s">
        <v>3353</v>
      </c>
      <c r="G1773" s="364"/>
      <c r="H1773" s="318" t="s">
        <v>1255</v>
      </c>
    </row>
    <row r="1774" spans="1:8" s="189" customFormat="1" ht="22.9" customHeight="1" x14ac:dyDescent="0.2">
      <c r="A1774" s="529" t="s">
        <v>691</v>
      </c>
      <c r="B1774" s="530" t="s">
        <v>692</v>
      </c>
      <c r="C1774" s="364" t="s">
        <v>4009</v>
      </c>
      <c r="D1774" s="364" t="s">
        <v>4010</v>
      </c>
      <c r="E1774" s="364" t="s">
        <v>371</v>
      </c>
      <c r="F1774" s="364" t="s">
        <v>1166</v>
      </c>
      <c r="G1774" s="364" t="s">
        <v>447</v>
      </c>
      <c r="H1774" s="318"/>
    </row>
    <row r="1775" spans="1:8" s="189" customFormat="1" ht="22.9" customHeight="1" x14ac:dyDescent="0.2">
      <c r="A1775" s="529"/>
      <c r="B1775" s="530"/>
      <c r="C1775" s="364" t="s">
        <v>4011</v>
      </c>
      <c r="D1775" s="364" t="s">
        <v>4012</v>
      </c>
      <c r="E1775" s="364" t="s">
        <v>371</v>
      </c>
      <c r="F1775" s="364" t="s">
        <v>1166</v>
      </c>
      <c r="G1775" s="364" t="s">
        <v>447</v>
      </c>
      <c r="H1775" s="318"/>
    </row>
    <row r="1776" spans="1:8" s="189" customFormat="1" ht="22.9" customHeight="1" x14ac:dyDescent="0.2">
      <c r="A1776" s="529"/>
      <c r="B1776" s="530"/>
      <c r="C1776" s="364" t="s">
        <v>4013</v>
      </c>
      <c r="D1776" s="364" t="s">
        <v>4014</v>
      </c>
      <c r="E1776" s="364" t="s">
        <v>371</v>
      </c>
      <c r="F1776" s="364" t="s">
        <v>1166</v>
      </c>
      <c r="G1776" s="364" t="s">
        <v>447</v>
      </c>
      <c r="H1776" s="318"/>
    </row>
    <row r="1777" spans="1:8" s="189" customFormat="1" ht="22.9" customHeight="1" x14ac:dyDescent="0.2">
      <c r="A1777" s="529"/>
      <c r="B1777" s="530"/>
      <c r="C1777" s="364" t="s">
        <v>4015</v>
      </c>
      <c r="D1777" s="364" t="s">
        <v>4016</v>
      </c>
      <c r="E1777" s="364" t="s">
        <v>371</v>
      </c>
      <c r="F1777" s="364" t="s">
        <v>1166</v>
      </c>
      <c r="G1777" s="364" t="s">
        <v>447</v>
      </c>
      <c r="H1777" s="318"/>
    </row>
    <row r="1778" spans="1:8" s="189" customFormat="1" ht="22.9" customHeight="1" x14ac:dyDescent="0.2">
      <c r="A1778" s="529"/>
      <c r="B1778" s="530"/>
      <c r="C1778" s="364" t="s">
        <v>4017</v>
      </c>
      <c r="D1778" s="364" t="s">
        <v>4018</v>
      </c>
      <c r="E1778" s="364" t="s">
        <v>371</v>
      </c>
      <c r="F1778" s="364" t="s">
        <v>1166</v>
      </c>
      <c r="G1778" s="364" t="s">
        <v>447</v>
      </c>
      <c r="H1778" s="318"/>
    </row>
    <row r="1779" spans="1:8" s="189" customFormat="1" ht="22.9" customHeight="1" x14ac:dyDescent="0.2">
      <c r="A1779" s="529"/>
      <c r="B1779" s="530"/>
      <c r="C1779" s="364" t="s">
        <v>4019</v>
      </c>
      <c r="D1779" s="364" t="s">
        <v>4020</v>
      </c>
      <c r="E1779" s="364" t="s">
        <v>371</v>
      </c>
      <c r="F1779" s="364" t="s">
        <v>1166</v>
      </c>
      <c r="G1779" s="364" t="s">
        <v>447</v>
      </c>
      <c r="H1779" s="318"/>
    </row>
    <row r="1780" spans="1:8" s="189" customFormat="1" ht="22.9" customHeight="1" x14ac:dyDescent="0.2">
      <c r="A1780" s="529"/>
      <c r="B1780" s="530"/>
      <c r="C1780" s="364" t="s">
        <v>4021</v>
      </c>
      <c r="D1780" s="364" t="s">
        <v>4022</v>
      </c>
      <c r="E1780" s="364" t="s">
        <v>371</v>
      </c>
      <c r="F1780" s="364" t="s">
        <v>1166</v>
      </c>
      <c r="G1780" s="364" t="s">
        <v>447</v>
      </c>
      <c r="H1780" s="318"/>
    </row>
    <row r="1781" spans="1:8" s="189" customFormat="1" ht="22.9" customHeight="1" x14ac:dyDescent="0.2">
      <c r="A1781" s="529"/>
      <c r="B1781" s="530"/>
      <c r="C1781" s="364" t="s">
        <v>4023</v>
      </c>
      <c r="D1781" s="364" t="s">
        <v>4024</v>
      </c>
      <c r="E1781" s="364" t="s">
        <v>371</v>
      </c>
      <c r="F1781" s="364" t="s">
        <v>1166</v>
      </c>
      <c r="G1781" s="364" t="s">
        <v>447</v>
      </c>
      <c r="H1781" s="318"/>
    </row>
    <row r="1782" spans="1:8" s="189" customFormat="1" ht="22.9" customHeight="1" x14ac:dyDescent="0.2">
      <c r="A1782" s="529"/>
      <c r="B1782" s="530"/>
      <c r="C1782" s="364" t="s">
        <v>4025</v>
      </c>
      <c r="D1782" s="364" t="s">
        <v>4026</v>
      </c>
      <c r="E1782" s="364" t="s">
        <v>371</v>
      </c>
      <c r="F1782" s="364" t="s">
        <v>1166</v>
      </c>
      <c r="G1782" s="364" t="s">
        <v>447</v>
      </c>
      <c r="H1782" s="318"/>
    </row>
    <row r="1783" spans="1:8" s="189" customFormat="1" ht="22.9" customHeight="1" x14ac:dyDescent="0.2">
      <c r="A1783" s="529"/>
      <c r="B1783" s="530"/>
      <c r="C1783" s="364" t="s">
        <v>4027</v>
      </c>
      <c r="D1783" s="364" t="s">
        <v>4028</v>
      </c>
      <c r="E1783" s="364" t="s">
        <v>371</v>
      </c>
      <c r="F1783" s="364" t="s">
        <v>1166</v>
      </c>
      <c r="G1783" s="364" t="s">
        <v>447</v>
      </c>
      <c r="H1783" s="318"/>
    </row>
    <row r="1784" spans="1:8" s="189" customFormat="1" ht="22.9" customHeight="1" x14ac:dyDescent="0.2">
      <c r="A1784" s="529"/>
      <c r="B1784" s="530"/>
      <c r="C1784" s="364" t="s">
        <v>4029</v>
      </c>
      <c r="D1784" s="364" t="s">
        <v>4030</v>
      </c>
      <c r="E1784" s="364" t="s">
        <v>371</v>
      </c>
      <c r="F1784" s="364" t="s">
        <v>1166</v>
      </c>
      <c r="G1784" s="364" t="s">
        <v>447</v>
      </c>
      <c r="H1784" s="318"/>
    </row>
    <row r="1785" spans="1:8" s="189" customFormat="1" ht="22.9" customHeight="1" x14ac:dyDescent="0.2">
      <c r="A1785" s="529" t="s">
        <v>817</v>
      </c>
      <c r="B1785" s="530" t="s">
        <v>818</v>
      </c>
      <c r="C1785" s="364" t="s">
        <v>4031</v>
      </c>
      <c r="D1785" s="364" t="s">
        <v>4032</v>
      </c>
      <c r="E1785" s="364" t="s">
        <v>371</v>
      </c>
      <c r="F1785" s="364" t="s">
        <v>1166</v>
      </c>
      <c r="G1785" s="364"/>
      <c r="H1785" s="318"/>
    </row>
    <row r="1786" spans="1:8" s="189" customFormat="1" ht="22.9" customHeight="1" x14ac:dyDescent="0.2">
      <c r="A1786" s="529"/>
      <c r="B1786" s="530"/>
      <c r="C1786" s="364" t="s">
        <v>4033</v>
      </c>
      <c r="D1786" s="364" t="s">
        <v>4034</v>
      </c>
      <c r="E1786" s="364" t="s">
        <v>371</v>
      </c>
      <c r="F1786" s="364" t="s">
        <v>1166</v>
      </c>
      <c r="G1786" s="364"/>
      <c r="H1786" s="318"/>
    </row>
    <row r="1787" spans="1:8" s="189" customFormat="1" ht="22.9" customHeight="1" x14ac:dyDescent="0.2">
      <c r="A1787" s="529"/>
      <c r="B1787" s="530"/>
      <c r="C1787" s="364" t="s">
        <v>4035</v>
      </c>
      <c r="D1787" s="364" t="s">
        <v>4036</v>
      </c>
      <c r="E1787" s="364" t="s">
        <v>371</v>
      </c>
      <c r="F1787" s="364" t="s">
        <v>1166</v>
      </c>
      <c r="G1787" s="364" t="s">
        <v>447</v>
      </c>
      <c r="H1787" s="318"/>
    </row>
    <row r="1788" spans="1:8" s="189" customFormat="1" ht="22.9" customHeight="1" x14ac:dyDescent="0.2">
      <c r="A1788" s="529" t="s">
        <v>537</v>
      </c>
      <c r="B1788" s="530" t="s">
        <v>538</v>
      </c>
      <c r="C1788" s="364" t="s">
        <v>4037</v>
      </c>
      <c r="D1788" s="364" t="s">
        <v>538</v>
      </c>
      <c r="E1788" s="364" t="s">
        <v>250</v>
      </c>
      <c r="F1788" s="364" t="s">
        <v>3722</v>
      </c>
      <c r="G1788" s="364" t="s">
        <v>447</v>
      </c>
      <c r="H1788" s="318"/>
    </row>
    <row r="1789" spans="1:8" s="189" customFormat="1" ht="22.9" customHeight="1" x14ac:dyDescent="0.2">
      <c r="A1789" s="529"/>
      <c r="B1789" s="530"/>
      <c r="C1789" s="364" t="s">
        <v>4038</v>
      </c>
      <c r="D1789" s="364" t="s">
        <v>538</v>
      </c>
      <c r="E1789" s="364" t="s">
        <v>250</v>
      </c>
      <c r="F1789" s="364" t="s">
        <v>3722</v>
      </c>
      <c r="G1789" s="364" t="s">
        <v>447</v>
      </c>
      <c r="H1789" s="318"/>
    </row>
    <row r="1790" spans="1:8" s="189" customFormat="1" ht="22.9" customHeight="1" x14ac:dyDescent="0.2">
      <c r="A1790" s="529"/>
      <c r="B1790" s="530"/>
      <c r="C1790" s="364" t="s">
        <v>4039</v>
      </c>
      <c r="D1790" s="364" t="s">
        <v>538</v>
      </c>
      <c r="E1790" s="364" t="s">
        <v>250</v>
      </c>
      <c r="F1790" s="364" t="s">
        <v>3722</v>
      </c>
      <c r="G1790" s="364" t="s">
        <v>447</v>
      </c>
      <c r="H1790" s="318"/>
    </row>
    <row r="1791" spans="1:8" s="189" customFormat="1" ht="22.9" customHeight="1" x14ac:dyDescent="0.2">
      <c r="A1791" s="529"/>
      <c r="B1791" s="530"/>
      <c r="C1791" s="364" t="s">
        <v>4040</v>
      </c>
      <c r="D1791" s="364" t="s">
        <v>538</v>
      </c>
      <c r="E1791" s="364" t="s">
        <v>250</v>
      </c>
      <c r="F1791" s="364" t="s">
        <v>3722</v>
      </c>
      <c r="G1791" s="364" t="s">
        <v>447</v>
      </c>
      <c r="H1791" s="318"/>
    </row>
    <row r="1792" spans="1:8" s="189" customFormat="1" ht="22.9" customHeight="1" x14ac:dyDescent="0.2">
      <c r="A1792" s="529"/>
      <c r="B1792" s="530"/>
      <c r="C1792" s="364" t="s">
        <v>4041</v>
      </c>
      <c r="D1792" s="364" t="s">
        <v>538</v>
      </c>
      <c r="E1792" s="364" t="s">
        <v>250</v>
      </c>
      <c r="F1792" s="364" t="s">
        <v>3722</v>
      </c>
      <c r="G1792" s="364" t="s">
        <v>447</v>
      </c>
      <c r="H1792" s="318"/>
    </row>
    <row r="1793" spans="1:8" s="189" customFormat="1" ht="22.9" customHeight="1" x14ac:dyDescent="0.2">
      <c r="A1793" s="529"/>
      <c r="B1793" s="530"/>
      <c r="C1793" s="364" t="s">
        <v>4042</v>
      </c>
      <c r="D1793" s="364" t="s">
        <v>538</v>
      </c>
      <c r="E1793" s="364" t="s">
        <v>250</v>
      </c>
      <c r="F1793" s="364" t="s">
        <v>4043</v>
      </c>
      <c r="G1793" s="364" t="s">
        <v>447</v>
      </c>
      <c r="H1793" s="318"/>
    </row>
    <row r="1794" spans="1:8" s="189" customFormat="1" ht="22.9" customHeight="1" x14ac:dyDescent="0.2">
      <c r="A1794" s="529"/>
      <c r="B1794" s="530"/>
      <c r="C1794" s="364" t="s">
        <v>4044</v>
      </c>
      <c r="D1794" s="364" t="s">
        <v>538</v>
      </c>
      <c r="E1794" s="364" t="s">
        <v>250</v>
      </c>
      <c r="F1794" s="364" t="s">
        <v>4043</v>
      </c>
      <c r="G1794" s="364" t="s">
        <v>447</v>
      </c>
      <c r="H1794" s="318"/>
    </row>
    <row r="1795" spans="1:8" s="189" customFormat="1" ht="22.9" customHeight="1" x14ac:dyDescent="0.2">
      <c r="A1795" s="529"/>
      <c r="B1795" s="530"/>
      <c r="C1795" s="364" t="s">
        <v>4045</v>
      </c>
      <c r="D1795" s="364" t="s">
        <v>538</v>
      </c>
      <c r="E1795" s="364" t="s">
        <v>250</v>
      </c>
      <c r="F1795" s="364" t="s">
        <v>4043</v>
      </c>
      <c r="G1795" s="364" t="s">
        <v>447</v>
      </c>
      <c r="H1795" s="318"/>
    </row>
    <row r="1796" spans="1:8" s="189" customFormat="1" ht="22.9" customHeight="1" x14ac:dyDescent="0.2">
      <c r="A1796" s="529"/>
      <c r="B1796" s="530"/>
      <c r="C1796" s="364" t="s">
        <v>4046</v>
      </c>
      <c r="D1796" s="364" t="s">
        <v>538</v>
      </c>
      <c r="E1796" s="364" t="s">
        <v>250</v>
      </c>
      <c r="F1796" s="364" t="s">
        <v>4043</v>
      </c>
      <c r="G1796" s="364" t="s">
        <v>447</v>
      </c>
      <c r="H1796" s="318"/>
    </row>
    <row r="1797" spans="1:8" s="189" customFormat="1" ht="22.9" customHeight="1" x14ac:dyDescent="0.2">
      <c r="A1797" s="529"/>
      <c r="B1797" s="530"/>
      <c r="C1797" s="364" t="s">
        <v>4047</v>
      </c>
      <c r="D1797" s="364" t="s">
        <v>538</v>
      </c>
      <c r="E1797" s="364" t="s">
        <v>250</v>
      </c>
      <c r="F1797" s="364" t="s">
        <v>4043</v>
      </c>
      <c r="G1797" s="364" t="s">
        <v>447</v>
      </c>
      <c r="H1797" s="318"/>
    </row>
    <row r="1798" spans="1:8" s="189" customFormat="1" ht="22.9" customHeight="1" x14ac:dyDescent="0.2">
      <c r="A1798" s="529"/>
      <c r="B1798" s="530"/>
      <c r="C1798" s="364" t="s">
        <v>4048</v>
      </c>
      <c r="D1798" s="364" t="s">
        <v>538</v>
      </c>
      <c r="E1798" s="364" t="s">
        <v>250</v>
      </c>
      <c r="F1798" s="364" t="s">
        <v>4043</v>
      </c>
      <c r="G1798" s="364" t="s">
        <v>447</v>
      </c>
      <c r="H1798" s="318"/>
    </row>
    <row r="1799" spans="1:8" s="189" customFormat="1" ht="22.9" customHeight="1" x14ac:dyDescent="0.2">
      <c r="A1799" s="529"/>
      <c r="B1799" s="530"/>
      <c r="C1799" s="364" t="s">
        <v>4049</v>
      </c>
      <c r="D1799" s="364" t="s">
        <v>538</v>
      </c>
      <c r="E1799" s="364" t="s">
        <v>250</v>
      </c>
      <c r="F1799" s="364" t="s">
        <v>2344</v>
      </c>
      <c r="G1799" s="364" t="s">
        <v>447</v>
      </c>
      <c r="H1799" s="318"/>
    </row>
    <row r="1800" spans="1:8" s="189" customFormat="1" ht="22.9" customHeight="1" x14ac:dyDescent="0.2">
      <c r="A1800" s="529"/>
      <c r="B1800" s="530"/>
      <c r="C1800" s="364" t="s">
        <v>4050</v>
      </c>
      <c r="D1800" s="364" t="s">
        <v>538</v>
      </c>
      <c r="E1800" s="364" t="s">
        <v>250</v>
      </c>
      <c r="F1800" s="364" t="s">
        <v>2344</v>
      </c>
      <c r="G1800" s="364" t="s">
        <v>447</v>
      </c>
      <c r="H1800" s="318"/>
    </row>
    <row r="1801" spans="1:8" s="189" customFormat="1" ht="22.9" customHeight="1" x14ac:dyDescent="0.2">
      <c r="A1801" s="529"/>
      <c r="B1801" s="530"/>
      <c r="C1801" s="364" t="s">
        <v>4051</v>
      </c>
      <c r="D1801" s="364" t="s">
        <v>538</v>
      </c>
      <c r="E1801" s="364" t="s">
        <v>250</v>
      </c>
      <c r="F1801" s="364" t="s">
        <v>2344</v>
      </c>
      <c r="G1801" s="364" t="s">
        <v>447</v>
      </c>
      <c r="H1801" s="318"/>
    </row>
    <row r="1802" spans="1:8" s="189" customFormat="1" ht="22.9" customHeight="1" x14ac:dyDescent="0.2">
      <c r="A1802" s="529" t="s">
        <v>819</v>
      </c>
      <c r="B1802" s="530" t="s">
        <v>16245</v>
      </c>
      <c r="C1802" s="364" t="s">
        <v>4052</v>
      </c>
      <c r="D1802" s="364" t="s">
        <v>16570</v>
      </c>
      <c r="E1802" s="364" t="s">
        <v>371</v>
      </c>
      <c r="F1802" s="364" t="s">
        <v>4053</v>
      </c>
      <c r="G1802" s="364" t="s">
        <v>447</v>
      </c>
      <c r="H1802" s="318" t="s">
        <v>1152</v>
      </c>
    </row>
    <row r="1803" spans="1:8" s="189" customFormat="1" ht="22.9" customHeight="1" x14ac:dyDescent="0.2">
      <c r="A1803" s="529"/>
      <c r="B1803" s="530"/>
      <c r="C1803" s="364" t="s">
        <v>4054</v>
      </c>
      <c r="D1803" s="364" t="s">
        <v>16571</v>
      </c>
      <c r="E1803" s="364" t="s">
        <v>371</v>
      </c>
      <c r="F1803" s="364" t="s">
        <v>4053</v>
      </c>
      <c r="G1803" s="364" t="s">
        <v>447</v>
      </c>
      <c r="H1803" s="318" t="s">
        <v>1152</v>
      </c>
    </row>
    <row r="1804" spans="1:8" s="189" customFormat="1" ht="22.9" customHeight="1" x14ac:dyDescent="0.2">
      <c r="A1804" s="529"/>
      <c r="B1804" s="530"/>
      <c r="C1804" s="364" t="s">
        <v>4055</v>
      </c>
      <c r="D1804" s="364" t="s">
        <v>16572</v>
      </c>
      <c r="E1804" s="364" t="s">
        <v>371</v>
      </c>
      <c r="F1804" s="364" t="s">
        <v>4053</v>
      </c>
      <c r="G1804" s="364" t="s">
        <v>447</v>
      </c>
      <c r="H1804" s="318" t="s">
        <v>1152</v>
      </c>
    </row>
    <row r="1805" spans="1:8" s="189" customFormat="1" ht="22.9" customHeight="1" x14ac:dyDescent="0.2">
      <c r="A1805" s="529"/>
      <c r="B1805" s="530"/>
      <c r="C1805" s="364" t="s">
        <v>4056</v>
      </c>
      <c r="D1805" s="364" t="s">
        <v>16573</v>
      </c>
      <c r="E1805" s="364" t="s">
        <v>371</v>
      </c>
      <c r="F1805" s="364" t="s">
        <v>4053</v>
      </c>
      <c r="G1805" s="364" t="s">
        <v>447</v>
      </c>
      <c r="H1805" s="318" t="s">
        <v>1152</v>
      </c>
    </row>
    <row r="1806" spans="1:8" s="189" customFormat="1" ht="22.9" customHeight="1" x14ac:dyDescent="0.2">
      <c r="A1806" s="529"/>
      <c r="B1806" s="530"/>
      <c r="C1806" s="364" t="s">
        <v>4057</v>
      </c>
      <c r="D1806" s="364" t="s">
        <v>16574</v>
      </c>
      <c r="E1806" s="364" t="s">
        <v>371</v>
      </c>
      <c r="F1806" s="364" t="s">
        <v>4053</v>
      </c>
      <c r="G1806" s="364" t="s">
        <v>447</v>
      </c>
      <c r="H1806" s="318" t="s">
        <v>1152</v>
      </c>
    </row>
    <row r="1807" spans="1:8" s="189" customFormat="1" ht="22.9" customHeight="1" x14ac:dyDescent="0.2">
      <c r="A1807" s="529" t="s">
        <v>820</v>
      </c>
      <c r="B1807" s="530" t="s">
        <v>16310</v>
      </c>
      <c r="C1807" s="364" t="s">
        <v>4058</v>
      </c>
      <c r="D1807" s="364" t="s">
        <v>16575</v>
      </c>
      <c r="E1807" s="364" t="s">
        <v>371</v>
      </c>
      <c r="F1807" s="364" t="s">
        <v>4053</v>
      </c>
      <c r="G1807" s="364" t="s">
        <v>447</v>
      </c>
      <c r="H1807" s="318" t="s">
        <v>4059</v>
      </c>
    </row>
    <row r="1808" spans="1:8" s="189" customFormat="1" ht="22.9" customHeight="1" x14ac:dyDescent="0.2">
      <c r="A1808" s="529"/>
      <c r="B1808" s="530"/>
      <c r="C1808" s="364" t="s">
        <v>4060</v>
      </c>
      <c r="D1808" s="364" t="s">
        <v>16576</v>
      </c>
      <c r="E1808" s="364" t="s">
        <v>371</v>
      </c>
      <c r="F1808" s="364" t="s">
        <v>4053</v>
      </c>
      <c r="G1808" s="364"/>
      <c r="H1808" s="318" t="s">
        <v>4059</v>
      </c>
    </row>
    <row r="1809" spans="1:8" s="189" customFormat="1" ht="22.9" customHeight="1" x14ac:dyDescent="0.2">
      <c r="A1809" s="529"/>
      <c r="B1809" s="530"/>
      <c r="C1809" s="364" t="s">
        <v>4061</v>
      </c>
      <c r="D1809" s="364" t="s">
        <v>16577</v>
      </c>
      <c r="E1809" s="364" t="s">
        <v>371</v>
      </c>
      <c r="F1809" s="364" t="s">
        <v>4053</v>
      </c>
      <c r="G1809" s="364"/>
      <c r="H1809" s="318" t="s">
        <v>4059</v>
      </c>
    </row>
    <row r="1810" spans="1:8" s="189" customFormat="1" ht="22.9" customHeight="1" x14ac:dyDescent="0.2">
      <c r="A1810" s="529"/>
      <c r="B1810" s="530"/>
      <c r="C1810" s="364" t="s">
        <v>4062</v>
      </c>
      <c r="D1810" s="364" t="s">
        <v>16578</v>
      </c>
      <c r="E1810" s="364" t="s">
        <v>371</v>
      </c>
      <c r="F1810" s="364" t="s">
        <v>4053</v>
      </c>
      <c r="G1810" s="364"/>
      <c r="H1810" s="318" t="s">
        <v>4059</v>
      </c>
    </row>
    <row r="1811" spans="1:8" s="189" customFormat="1" ht="22.9" customHeight="1" x14ac:dyDescent="0.2">
      <c r="A1811" s="529"/>
      <c r="B1811" s="530"/>
      <c r="C1811" s="364" t="s">
        <v>4063</v>
      </c>
      <c r="D1811" s="364" t="s">
        <v>16579</v>
      </c>
      <c r="E1811" s="364" t="s">
        <v>371</v>
      </c>
      <c r="F1811" s="364" t="s">
        <v>4053</v>
      </c>
      <c r="G1811" s="364"/>
      <c r="H1811" s="318" t="s">
        <v>4059</v>
      </c>
    </row>
    <row r="1812" spans="1:8" s="189" customFormat="1" ht="22.9" customHeight="1" x14ac:dyDescent="0.2">
      <c r="A1812" s="529"/>
      <c r="B1812" s="530"/>
      <c r="C1812" s="364" t="s">
        <v>4064</v>
      </c>
      <c r="D1812" s="364" t="s">
        <v>16580</v>
      </c>
      <c r="E1812" s="364" t="s">
        <v>371</v>
      </c>
      <c r="F1812" s="364" t="s">
        <v>4053</v>
      </c>
      <c r="G1812" s="364"/>
      <c r="H1812" s="318" t="s">
        <v>4059</v>
      </c>
    </row>
    <row r="1813" spans="1:8" s="189" customFormat="1" ht="22.9" customHeight="1" x14ac:dyDescent="0.2">
      <c r="A1813" s="529"/>
      <c r="B1813" s="530"/>
      <c r="C1813" s="364" t="s">
        <v>4065</v>
      </c>
      <c r="D1813" s="364" t="s">
        <v>16581</v>
      </c>
      <c r="E1813" s="364" t="s">
        <v>371</v>
      </c>
      <c r="F1813" s="364" t="s">
        <v>4053</v>
      </c>
      <c r="G1813" s="364" t="s">
        <v>462</v>
      </c>
      <c r="H1813" s="318" t="s">
        <v>4059</v>
      </c>
    </row>
    <row r="1814" spans="1:8" s="189" customFormat="1" ht="22.9" customHeight="1" x14ac:dyDescent="0.2">
      <c r="A1814" s="529"/>
      <c r="B1814" s="530"/>
      <c r="C1814" s="364" t="s">
        <v>4066</v>
      </c>
      <c r="D1814" s="364" t="s">
        <v>16582</v>
      </c>
      <c r="E1814" s="364" t="s">
        <v>371</v>
      </c>
      <c r="F1814" s="364" t="s">
        <v>4053</v>
      </c>
      <c r="G1814" s="364"/>
      <c r="H1814" s="318" t="s">
        <v>4059</v>
      </c>
    </row>
    <row r="1815" spans="1:8" s="189" customFormat="1" ht="22.9" customHeight="1" x14ac:dyDescent="0.2">
      <c r="A1815" s="529"/>
      <c r="B1815" s="530"/>
      <c r="C1815" s="364" t="s">
        <v>4067</v>
      </c>
      <c r="D1815" s="364" t="s">
        <v>16583</v>
      </c>
      <c r="E1815" s="364" t="s">
        <v>371</v>
      </c>
      <c r="F1815" s="364" t="s">
        <v>4053</v>
      </c>
      <c r="G1815" s="364"/>
      <c r="H1815" s="318" t="s">
        <v>4059</v>
      </c>
    </row>
    <row r="1816" spans="1:8" s="189" customFormat="1" ht="22.9" customHeight="1" x14ac:dyDescent="0.2">
      <c r="A1816" s="529"/>
      <c r="B1816" s="530"/>
      <c r="C1816" s="364" t="s">
        <v>4068</v>
      </c>
      <c r="D1816" s="364" t="s">
        <v>16584</v>
      </c>
      <c r="E1816" s="364" t="s">
        <v>371</v>
      </c>
      <c r="F1816" s="364" t="s">
        <v>4053</v>
      </c>
      <c r="G1816" s="364"/>
      <c r="H1816" s="318" t="s">
        <v>4059</v>
      </c>
    </row>
    <row r="1817" spans="1:8" s="189" customFormat="1" ht="22.9" customHeight="1" x14ac:dyDescent="0.2">
      <c r="A1817" s="529"/>
      <c r="B1817" s="530"/>
      <c r="C1817" s="364" t="s">
        <v>4069</v>
      </c>
      <c r="D1817" s="364" t="s">
        <v>16585</v>
      </c>
      <c r="E1817" s="364" t="s">
        <v>371</v>
      </c>
      <c r="F1817" s="364" t="s">
        <v>4053</v>
      </c>
      <c r="G1817" s="364"/>
      <c r="H1817" s="318" t="s">
        <v>4059</v>
      </c>
    </row>
    <row r="1818" spans="1:8" s="189" customFormat="1" ht="22.9" customHeight="1" x14ac:dyDescent="0.2">
      <c r="A1818" s="529"/>
      <c r="B1818" s="530"/>
      <c r="C1818" s="364" t="s">
        <v>4070</v>
      </c>
      <c r="D1818" s="364" t="s">
        <v>16586</v>
      </c>
      <c r="E1818" s="364" t="s">
        <v>371</v>
      </c>
      <c r="F1818" s="364" t="s">
        <v>4053</v>
      </c>
      <c r="G1818" s="364"/>
      <c r="H1818" s="318" t="s">
        <v>4059</v>
      </c>
    </row>
    <row r="1819" spans="1:8" s="189" customFormat="1" ht="22.9" customHeight="1" x14ac:dyDescent="0.2">
      <c r="A1819" s="529"/>
      <c r="B1819" s="530"/>
      <c r="C1819" s="364" t="s">
        <v>4071</v>
      </c>
      <c r="D1819" s="364" t="s">
        <v>16587</v>
      </c>
      <c r="E1819" s="364" t="s">
        <v>371</v>
      </c>
      <c r="F1819" s="364" t="s">
        <v>4053</v>
      </c>
      <c r="G1819" s="364" t="s">
        <v>447</v>
      </c>
      <c r="H1819" s="318" t="s">
        <v>4059</v>
      </c>
    </row>
    <row r="1820" spans="1:8" s="189" customFormat="1" ht="22.9" customHeight="1" x14ac:dyDescent="0.2">
      <c r="A1820" s="529"/>
      <c r="B1820" s="530"/>
      <c r="C1820" s="364" t="s">
        <v>4072</v>
      </c>
      <c r="D1820" s="364" t="s">
        <v>16588</v>
      </c>
      <c r="E1820" s="364" t="s">
        <v>371</v>
      </c>
      <c r="F1820" s="364" t="s">
        <v>4053</v>
      </c>
      <c r="G1820" s="364"/>
      <c r="H1820" s="318" t="s">
        <v>4059</v>
      </c>
    </row>
    <row r="1821" spans="1:8" s="189" customFormat="1" ht="22.9" customHeight="1" x14ac:dyDescent="0.2">
      <c r="A1821" s="529"/>
      <c r="B1821" s="530"/>
      <c r="C1821" s="364" t="s">
        <v>4073</v>
      </c>
      <c r="D1821" s="364" t="s">
        <v>16589</v>
      </c>
      <c r="E1821" s="364" t="s">
        <v>371</v>
      </c>
      <c r="F1821" s="364" t="s">
        <v>4053</v>
      </c>
      <c r="G1821" s="364"/>
      <c r="H1821" s="318" t="s">
        <v>4059</v>
      </c>
    </row>
    <row r="1822" spans="1:8" s="189" customFormat="1" ht="22.9" customHeight="1" x14ac:dyDescent="0.2">
      <c r="A1822" s="529"/>
      <c r="B1822" s="530"/>
      <c r="C1822" s="364" t="s">
        <v>4074</v>
      </c>
      <c r="D1822" s="364" t="s">
        <v>16590</v>
      </c>
      <c r="E1822" s="364" t="s">
        <v>371</v>
      </c>
      <c r="F1822" s="364" t="s">
        <v>4053</v>
      </c>
      <c r="G1822" s="364"/>
      <c r="H1822" s="318" t="s">
        <v>4059</v>
      </c>
    </row>
    <row r="1823" spans="1:8" s="189" customFormat="1" ht="22.9" customHeight="1" x14ac:dyDescent="0.2">
      <c r="A1823" s="529"/>
      <c r="B1823" s="530"/>
      <c r="C1823" s="364" t="s">
        <v>4075</v>
      </c>
      <c r="D1823" s="364" t="s">
        <v>16591</v>
      </c>
      <c r="E1823" s="364" t="s">
        <v>371</v>
      </c>
      <c r="F1823" s="364" t="s">
        <v>4053</v>
      </c>
      <c r="G1823" s="364"/>
      <c r="H1823" s="318" t="s">
        <v>4059</v>
      </c>
    </row>
    <row r="1824" spans="1:8" s="189" customFormat="1" ht="22.9" customHeight="1" x14ac:dyDescent="0.2">
      <c r="A1824" s="529"/>
      <c r="B1824" s="530"/>
      <c r="C1824" s="364" t="s">
        <v>4076</v>
      </c>
      <c r="D1824" s="364" t="s">
        <v>16592</v>
      </c>
      <c r="E1824" s="364" t="s">
        <v>371</v>
      </c>
      <c r="F1824" s="364" t="s">
        <v>4053</v>
      </c>
      <c r="G1824" s="364" t="s">
        <v>462</v>
      </c>
      <c r="H1824" s="318" t="s">
        <v>4059</v>
      </c>
    </row>
    <row r="1825" spans="1:8" s="189" customFormat="1" ht="22.9" customHeight="1" x14ac:dyDescent="0.2">
      <c r="A1825" s="363" t="s">
        <v>789</v>
      </c>
      <c r="B1825" s="364" t="s">
        <v>790</v>
      </c>
      <c r="C1825" s="364" t="s">
        <v>4085</v>
      </c>
      <c r="D1825" s="364" t="s">
        <v>790</v>
      </c>
      <c r="E1825" s="364" t="s">
        <v>258</v>
      </c>
      <c r="F1825" s="364" t="s">
        <v>2465</v>
      </c>
      <c r="G1825" s="364"/>
      <c r="H1825" s="318"/>
    </row>
    <row r="1826" spans="1:8" s="189" customFormat="1" ht="22.9" customHeight="1" x14ac:dyDescent="0.2">
      <c r="A1826" s="363" t="s">
        <v>791</v>
      </c>
      <c r="B1826" s="364" t="s">
        <v>792</v>
      </c>
      <c r="C1826" s="364" t="s">
        <v>4086</v>
      </c>
      <c r="D1826" s="364" t="s">
        <v>792</v>
      </c>
      <c r="E1826" s="364" t="s">
        <v>258</v>
      </c>
      <c r="F1826" s="364" t="s">
        <v>2465</v>
      </c>
      <c r="G1826" s="364"/>
      <c r="H1826" s="318"/>
    </row>
    <row r="1827" spans="1:8" s="189" customFormat="1" ht="22.9" customHeight="1" x14ac:dyDescent="0.2">
      <c r="A1827" s="529" t="s">
        <v>793</v>
      </c>
      <c r="B1827" s="530" t="s">
        <v>794</v>
      </c>
      <c r="C1827" s="364" t="s">
        <v>4087</v>
      </c>
      <c r="D1827" s="364" t="s">
        <v>4088</v>
      </c>
      <c r="E1827" s="364" t="s">
        <v>258</v>
      </c>
      <c r="F1827" s="364" t="s">
        <v>19936</v>
      </c>
      <c r="G1827" s="364" t="s">
        <v>447</v>
      </c>
      <c r="H1827" s="318"/>
    </row>
    <row r="1828" spans="1:8" s="189" customFormat="1" ht="22.9" customHeight="1" x14ac:dyDescent="0.2">
      <c r="A1828" s="529"/>
      <c r="B1828" s="530"/>
      <c r="C1828" s="364" t="s">
        <v>4089</v>
      </c>
      <c r="D1828" s="364" t="s">
        <v>4090</v>
      </c>
      <c r="E1828" s="364" t="s">
        <v>258</v>
      </c>
      <c r="F1828" s="364" t="s">
        <v>2465</v>
      </c>
      <c r="G1828" s="364" t="s">
        <v>447</v>
      </c>
      <c r="H1828" s="318"/>
    </row>
    <row r="1829" spans="1:8" s="189" customFormat="1" ht="22.9" customHeight="1" x14ac:dyDescent="0.2">
      <c r="A1829" s="529"/>
      <c r="B1829" s="530"/>
      <c r="C1829" s="364" t="s">
        <v>4091</v>
      </c>
      <c r="D1829" s="364" t="s">
        <v>4092</v>
      </c>
      <c r="E1829" s="364" t="s">
        <v>258</v>
      </c>
      <c r="F1829" s="364" t="s">
        <v>2465</v>
      </c>
      <c r="G1829" s="364" t="s">
        <v>447</v>
      </c>
      <c r="H1829" s="318"/>
    </row>
    <row r="1830" spans="1:8" s="189" customFormat="1" ht="22.9" customHeight="1" x14ac:dyDescent="0.2">
      <c r="A1830" s="529"/>
      <c r="B1830" s="530"/>
      <c r="C1830" s="364" t="s">
        <v>4093</v>
      </c>
      <c r="D1830" s="364" t="s">
        <v>4094</v>
      </c>
      <c r="E1830" s="364" t="s">
        <v>258</v>
      </c>
      <c r="F1830" s="364" t="s">
        <v>2465</v>
      </c>
      <c r="G1830" s="364" t="s">
        <v>447</v>
      </c>
      <c r="H1830" s="318"/>
    </row>
    <row r="1831" spans="1:8" s="189" customFormat="1" ht="22.9" customHeight="1" x14ac:dyDescent="0.2">
      <c r="A1831" s="529"/>
      <c r="B1831" s="530"/>
      <c r="C1831" s="364" t="s">
        <v>4095</v>
      </c>
      <c r="D1831" s="364" t="s">
        <v>4096</v>
      </c>
      <c r="E1831" s="364" t="s">
        <v>258</v>
      </c>
      <c r="F1831" s="364" t="s">
        <v>2465</v>
      </c>
      <c r="G1831" s="364" t="s">
        <v>447</v>
      </c>
      <c r="H1831" s="318"/>
    </row>
    <row r="1832" spans="1:8" s="189" customFormat="1" ht="22.9" customHeight="1" x14ac:dyDescent="0.2">
      <c r="A1832" s="529"/>
      <c r="B1832" s="530"/>
      <c r="C1832" s="364" t="s">
        <v>4097</v>
      </c>
      <c r="D1832" s="364" t="s">
        <v>4098</v>
      </c>
      <c r="E1832" s="364" t="s">
        <v>258</v>
      </c>
      <c r="F1832" s="364" t="s">
        <v>2465</v>
      </c>
      <c r="G1832" s="364" t="s">
        <v>447</v>
      </c>
      <c r="H1832" s="318"/>
    </row>
    <row r="1833" spans="1:8" s="189" customFormat="1" ht="22.9" customHeight="1" x14ac:dyDescent="0.2">
      <c r="A1833" s="529"/>
      <c r="B1833" s="530"/>
      <c r="C1833" s="364" t="s">
        <v>4099</v>
      </c>
      <c r="D1833" s="364" t="s">
        <v>4100</v>
      </c>
      <c r="E1833" s="364" t="s">
        <v>258</v>
      </c>
      <c r="F1833" s="364" t="s">
        <v>2465</v>
      </c>
      <c r="G1833" s="364" t="s">
        <v>447</v>
      </c>
      <c r="H1833" s="318"/>
    </row>
    <row r="1834" spans="1:8" s="189" customFormat="1" ht="22.9" customHeight="1" x14ac:dyDescent="0.2">
      <c r="A1834" s="529"/>
      <c r="B1834" s="530"/>
      <c r="C1834" s="364" t="s">
        <v>4101</v>
      </c>
      <c r="D1834" s="364" t="s">
        <v>4102</v>
      </c>
      <c r="E1834" s="364" t="s">
        <v>258</v>
      </c>
      <c r="F1834" s="364" t="s">
        <v>2465</v>
      </c>
      <c r="G1834" s="364" t="s">
        <v>447</v>
      </c>
      <c r="H1834" s="318"/>
    </row>
    <row r="1835" spans="1:8" s="189" customFormat="1" ht="22.9" customHeight="1" x14ac:dyDescent="0.2">
      <c r="A1835" s="529"/>
      <c r="B1835" s="530"/>
      <c r="C1835" s="364" t="s">
        <v>4103</v>
      </c>
      <c r="D1835" s="364" t="s">
        <v>4104</v>
      </c>
      <c r="E1835" s="364" t="s">
        <v>258</v>
      </c>
      <c r="F1835" s="364" t="s">
        <v>2465</v>
      </c>
      <c r="G1835" s="364" t="s">
        <v>447</v>
      </c>
      <c r="H1835" s="318"/>
    </row>
    <row r="1836" spans="1:8" s="189" customFormat="1" ht="22.9" customHeight="1" x14ac:dyDescent="0.2">
      <c r="A1836" s="529"/>
      <c r="B1836" s="530"/>
      <c r="C1836" s="364" t="s">
        <v>4105</v>
      </c>
      <c r="D1836" s="364" t="s">
        <v>4106</v>
      </c>
      <c r="E1836" s="364" t="s">
        <v>258</v>
      </c>
      <c r="F1836" s="364" t="s">
        <v>2465</v>
      </c>
      <c r="G1836" s="364" t="s">
        <v>447</v>
      </c>
      <c r="H1836" s="318"/>
    </row>
    <row r="1837" spans="1:8" s="189" customFormat="1" ht="22.9" customHeight="1" x14ac:dyDescent="0.2">
      <c r="A1837" s="529" t="s">
        <v>511</v>
      </c>
      <c r="B1837" s="530" t="s">
        <v>512</v>
      </c>
      <c r="C1837" s="364" t="s">
        <v>4107</v>
      </c>
      <c r="D1837" s="364" t="s">
        <v>4108</v>
      </c>
      <c r="E1837" s="364" t="s">
        <v>258</v>
      </c>
      <c r="F1837" s="364" t="s">
        <v>2465</v>
      </c>
      <c r="G1837" s="364" t="s">
        <v>447</v>
      </c>
      <c r="H1837" s="318"/>
    </row>
    <row r="1838" spans="1:8" s="189" customFormat="1" ht="22.9" customHeight="1" x14ac:dyDescent="0.2">
      <c r="A1838" s="529"/>
      <c r="B1838" s="530"/>
      <c r="C1838" s="364" t="s">
        <v>4109</v>
      </c>
      <c r="D1838" s="364" t="s">
        <v>4110</v>
      </c>
      <c r="E1838" s="364" t="s">
        <v>258</v>
      </c>
      <c r="F1838" s="364" t="s">
        <v>2465</v>
      </c>
      <c r="G1838" s="364" t="s">
        <v>447</v>
      </c>
      <c r="H1838" s="318"/>
    </row>
    <row r="1839" spans="1:8" s="189" customFormat="1" ht="22.9" customHeight="1" x14ac:dyDescent="0.2">
      <c r="A1839" s="529"/>
      <c r="B1839" s="530"/>
      <c r="C1839" s="364" t="s">
        <v>4111</v>
      </c>
      <c r="D1839" s="364" t="s">
        <v>4112</v>
      </c>
      <c r="E1839" s="364" t="s">
        <v>258</v>
      </c>
      <c r="F1839" s="364" t="s">
        <v>2465</v>
      </c>
      <c r="G1839" s="364" t="s">
        <v>447</v>
      </c>
      <c r="H1839" s="318"/>
    </row>
    <row r="1840" spans="1:8" s="189" customFormat="1" ht="22.9" customHeight="1" x14ac:dyDescent="0.2">
      <c r="A1840" s="529"/>
      <c r="B1840" s="530"/>
      <c r="C1840" s="364" t="s">
        <v>4113</v>
      </c>
      <c r="D1840" s="364" t="s">
        <v>4114</v>
      </c>
      <c r="E1840" s="364" t="s">
        <v>258</v>
      </c>
      <c r="F1840" s="364" t="s">
        <v>2465</v>
      </c>
      <c r="G1840" s="364" t="s">
        <v>447</v>
      </c>
      <c r="H1840" s="318"/>
    </row>
    <row r="1841" spans="1:8" s="189" customFormat="1" ht="22.9" customHeight="1" x14ac:dyDescent="0.2">
      <c r="A1841" s="529"/>
      <c r="B1841" s="530"/>
      <c r="C1841" s="364" t="s">
        <v>4115</v>
      </c>
      <c r="D1841" s="364" t="s">
        <v>4116</v>
      </c>
      <c r="E1841" s="364" t="s">
        <v>258</v>
      </c>
      <c r="F1841" s="364" t="s">
        <v>2465</v>
      </c>
      <c r="G1841" s="364" t="s">
        <v>447</v>
      </c>
      <c r="H1841" s="318"/>
    </row>
    <row r="1842" spans="1:8" s="189" customFormat="1" ht="22.9" customHeight="1" x14ac:dyDescent="0.2">
      <c r="A1842" s="529"/>
      <c r="B1842" s="530"/>
      <c r="C1842" s="364" t="s">
        <v>4117</v>
      </c>
      <c r="D1842" s="364" t="s">
        <v>4118</v>
      </c>
      <c r="E1842" s="364" t="s">
        <v>258</v>
      </c>
      <c r="F1842" s="364" t="s">
        <v>2465</v>
      </c>
      <c r="G1842" s="364" t="s">
        <v>447</v>
      </c>
      <c r="H1842" s="318"/>
    </row>
    <row r="1843" spans="1:8" s="189" customFormat="1" ht="22.9" customHeight="1" x14ac:dyDescent="0.2">
      <c r="A1843" s="529"/>
      <c r="B1843" s="530"/>
      <c r="C1843" s="364" t="s">
        <v>4119</v>
      </c>
      <c r="D1843" s="364" t="s">
        <v>4120</v>
      </c>
      <c r="E1843" s="364" t="s">
        <v>258</v>
      </c>
      <c r="F1843" s="364" t="s">
        <v>2465</v>
      </c>
      <c r="G1843" s="364" t="s">
        <v>447</v>
      </c>
      <c r="H1843" s="318"/>
    </row>
    <row r="1844" spans="1:8" s="189" customFormat="1" ht="22.9" customHeight="1" x14ac:dyDescent="0.2">
      <c r="A1844" s="529"/>
      <c r="B1844" s="530"/>
      <c r="C1844" s="364" t="s">
        <v>16593</v>
      </c>
      <c r="D1844" s="364" t="s">
        <v>16594</v>
      </c>
      <c r="E1844" s="364" t="s">
        <v>258</v>
      </c>
      <c r="F1844" s="364" t="s">
        <v>2465</v>
      </c>
      <c r="G1844" s="364" t="s">
        <v>447</v>
      </c>
      <c r="H1844" s="318"/>
    </row>
    <row r="1845" spans="1:8" s="189" customFormat="1" ht="22.9" customHeight="1" x14ac:dyDescent="0.2">
      <c r="A1845" s="363" t="s">
        <v>795</v>
      </c>
      <c r="B1845" s="364" t="s">
        <v>796</v>
      </c>
      <c r="C1845" s="364" t="s">
        <v>4121</v>
      </c>
      <c r="D1845" s="364" t="s">
        <v>797</v>
      </c>
      <c r="E1845" s="364" t="s">
        <v>258</v>
      </c>
      <c r="F1845" s="364" t="s">
        <v>2465</v>
      </c>
      <c r="G1845" s="364"/>
      <c r="H1845" s="318"/>
    </row>
    <row r="1846" spans="1:8" s="189" customFormat="1" ht="22.9" customHeight="1" x14ac:dyDescent="0.2">
      <c r="A1846" s="529" t="s">
        <v>601</v>
      </c>
      <c r="B1846" s="530" t="s">
        <v>602</v>
      </c>
      <c r="C1846" s="364" t="s">
        <v>4122</v>
      </c>
      <c r="D1846" s="364" t="s">
        <v>4123</v>
      </c>
      <c r="E1846" s="364" t="s">
        <v>258</v>
      </c>
      <c r="F1846" s="364" t="s">
        <v>2132</v>
      </c>
      <c r="G1846" s="364" t="s">
        <v>447</v>
      </c>
      <c r="H1846" s="318"/>
    </row>
    <row r="1847" spans="1:8" s="189" customFormat="1" ht="22.9" customHeight="1" x14ac:dyDescent="0.2">
      <c r="A1847" s="529"/>
      <c r="B1847" s="530"/>
      <c r="C1847" s="364" t="s">
        <v>4124</v>
      </c>
      <c r="D1847" s="364" t="s">
        <v>4125</v>
      </c>
      <c r="E1847" s="364" t="s">
        <v>258</v>
      </c>
      <c r="F1847" s="364" t="s">
        <v>2465</v>
      </c>
      <c r="G1847" s="364" t="s">
        <v>447</v>
      </c>
      <c r="H1847" s="318"/>
    </row>
    <row r="1848" spans="1:8" s="189" customFormat="1" ht="22.9" customHeight="1" x14ac:dyDescent="0.2">
      <c r="A1848" s="529"/>
      <c r="B1848" s="530"/>
      <c r="C1848" s="364" t="s">
        <v>4126</v>
      </c>
      <c r="D1848" s="364" t="s">
        <v>4127</v>
      </c>
      <c r="E1848" s="364" t="s">
        <v>258</v>
      </c>
      <c r="F1848" s="364" t="s">
        <v>2465</v>
      </c>
      <c r="G1848" s="364" t="s">
        <v>447</v>
      </c>
      <c r="H1848" s="318"/>
    </row>
    <row r="1849" spans="1:8" s="189" customFormat="1" ht="22.9" customHeight="1" x14ac:dyDescent="0.2">
      <c r="A1849" s="529" t="s">
        <v>521</v>
      </c>
      <c r="B1849" s="530" t="s">
        <v>522</v>
      </c>
      <c r="C1849" s="364" t="s">
        <v>4128</v>
      </c>
      <c r="D1849" s="364" t="s">
        <v>4129</v>
      </c>
      <c r="E1849" s="364" t="s">
        <v>371</v>
      </c>
      <c r="F1849" s="364" t="s">
        <v>1166</v>
      </c>
      <c r="G1849" s="364" t="s">
        <v>447</v>
      </c>
      <c r="H1849" s="318"/>
    </row>
    <row r="1850" spans="1:8" s="189" customFormat="1" ht="22.9" customHeight="1" x14ac:dyDescent="0.2">
      <c r="A1850" s="529"/>
      <c r="B1850" s="530"/>
      <c r="C1850" s="364" t="s">
        <v>4130</v>
      </c>
      <c r="D1850" s="364" t="s">
        <v>4131</v>
      </c>
      <c r="E1850" s="364" t="s">
        <v>371</v>
      </c>
      <c r="F1850" s="364" t="s">
        <v>2102</v>
      </c>
      <c r="G1850" s="364" t="s">
        <v>447</v>
      </c>
      <c r="H1850" s="318"/>
    </row>
    <row r="1851" spans="1:8" s="189" customFormat="1" ht="22.9" customHeight="1" x14ac:dyDescent="0.2">
      <c r="A1851" s="529"/>
      <c r="B1851" s="530"/>
      <c r="C1851" s="364" t="s">
        <v>4132</v>
      </c>
      <c r="D1851" s="364" t="s">
        <v>4133</v>
      </c>
      <c r="E1851" s="364" t="s">
        <v>371</v>
      </c>
      <c r="F1851" s="364" t="s">
        <v>2102</v>
      </c>
      <c r="G1851" s="364" t="s">
        <v>447</v>
      </c>
      <c r="H1851" s="318"/>
    </row>
    <row r="1852" spans="1:8" s="189" customFormat="1" ht="22.9" customHeight="1" x14ac:dyDescent="0.2">
      <c r="A1852" s="529"/>
      <c r="B1852" s="530"/>
      <c r="C1852" s="364" t="s">
        <v>4134</v>
      </c>
      <c r="D1852" s="364" t="s">
        <v>4135</v>
      </c>
      <c r="E1852" s="364" t="s">
        <v>371</v>
      </c>
      <c r="F1852" s="364" t="s">
        <v>2102</v>
      </c>
      <c r="G1852" s="364" t="s">
        <v>447</v>
      </c>
      <c r="H1852" s="318"/>
    </row>
    <row r="1853" spans="1:8" s="189" customFormat="1" ht="22.9" customHeight="1" x14ac:dyDescent="0.2">
      <c r="A1853" s="529"/>
      <c r="B1853" s="530"/>
      <c r="C1853" s="364" t="s">
        <v>4136</v>
      </c>
      <c r="D1853" s="364" t="s">
        <v>4137</v>
      </c>
      <c r="E1853" s="364" t="s">
        <v>371</v>
      </c>
      <c r="F1853" s="364" t="s">
        <v>4053</v>
      </c>
      <c r="G1853" s="364" t="s">
        <v>447</v>
      </c>
      <c r="H1853" s="318"/>
    </row>
    <row r="1854" spans="1:8" s="189" customFormat="1" ht="22.9" customHeight="1" x14ac:dyDescent="0.2">
      <c r="A1854" s="529"/>
      <c r="B1854" s="530"/>
      <c r="C1854" s="364" t="s">
        <v>4138</v>
      </c>
      <c r="D1854" s="364" t="s">
        <v>4139</v>
      </c>
      <c r="E1854" s="364" t="s">
        <v>371</v>
      </c>
      <c r="F1854" s="364" t="s">
        <v>4053</v>
      </c>
      <c r="G1854" s="364" t="s">
        <v>447</v>
      </c>
      <c r="H1854" s="318"/>
    </row>
    <row r="1855" spans="1:8" s="189" customFormat="1" ht="22.9" customHeight="1" x14ac:dyDescent="0.2">
      <c r="A1855" s="529"/>
      <c r="B1855" s="530"/>
      <c r="C1855" s="364" t="s">
        <v>4140</v>
      </c>
      <c r="D1855" s="364" t="s">
        <v>19941</v>
      </c>
      <c r="E1855" s="364" t="s">
        <v>371</v>
      </c>
      <c r="F1855" s="364" t="s">
        <v>4053</v>
      </c>
      <c r="G1855" s="364" t="s">
        <v>447</v>
      </c>
      <c r="H1855" s="318"/>
    </row>
    <row r="1856" spans="1:8" s="189" customFormat="1" ht="22.9" customHeight="1" x14ac:dyDescent="0.2">
      <c r="A1856" s="529"/>
      <c r="B1856" s="530"/>
      <c r="C1856" s="364" t="s">
        <v>4141</v>
      </c>
      <c r="D1856" s="364" t="s">
        <v>4142</v>
      </c>
      <c r="E1856" s="364" t="s">
        <v>371</v>
      </c>
      <c r="F1856" s="364" t="s">
        <v>4053</v>
      </c>
      <c r="G1856" s="364" t="s">
        <v>447</v>
      </c>
      <c r="H1856" s="318"/>
    </row>
    <row r="1857" spans="1:8" s="189" customFormat="1" ht="22.9" customHeight="1" x14ac:dyDescent="0.2">
      <c r="A1857" s="529"/>
      <c r="B1857" s="530"/>
      <c r="C1857" s="364" t="s">
        <v>4143</v>
      </c>
      <c r="D1857" s="364" t="s">
        <v>4144</v>
      </c>
      <c r="E1857" s="364" t="s">
        <v>371</v>
      </c>
      <c r="F1857" s="364" t="s">
        <v>4053</v>
      </c>
      <c r="G1857" s="364" t="s">
        <v>447</v>
      </c>
      <c r="H1857" s="318"/>
    </row>
    <row r="1858" spans="1:8" s="189" customFormat="1" ht="22.9" customHeight="1" x14ac:dyDescent="0.2">
      <c r="A1858" s="529"/>
      <c r="B1858" s="530"/>
      <c r="C1858" s="364" t="s">
        <v>4145</v>
      </c>
      <c r="D1858" s="364" t="s">
        <v>4146</v>
      </c>
      <c r="E1858" s="364" t="s">
        <v>371</v>
      </c>
      <c r="F1858" s="364" t="s">
        <v>4053</v>
      </c>
      <c r="G1858" s="364" t="s">
        <v>447</v>
      </c>
      <c r="H1858" s="318"/>
    </row>
    <row r="1859" spans="1:8" s="189" customFormat="1" ht="22.9" customHeight="1" x14ac:dyDescent="0.2">
      <c r="A1859" s="529"/>
      <c r="B1859" s="530"/>
      <c r="C1859" s="364" t="s">
        <v>4147</v>
      </c>
      <c r="D1859" s="364" t="s">
        <v>4148</v>
      </c>
      <c r="E1859" s="364" t="s">
        <v>371</v>
      </c>
      <c r="F1859" s="364" t="s">
        <v>4053</v>
      </c>
      <c r="G1859" s="364" t="s">
        <v>447</v>
      </c>
      <c r="H1859" s="318"/>
    </row>
    <row r="1860" spans="1:8" s="189" customFormat="1" ht="22.9" customHeight="1" x14ac:dyDescent="0.2">
      <c r="A1860" s="529"/>
      <c r="B1860" s="530"/>
      <c r="C1860" s="364" t="s">
        <v>4149</v>
      </c>
      <c r="D1860" s="364" t="s">
        <v>4150</v>
      </c>
      <c r="E1860" s="364" t="s">
        <v>371</v>
      </c>
      <c r="F1860" s="364" t="s">
        <v>4053</v>
      </c>
      <c r="G1860" s="364" t="s">
        <v>447</v>
      </c>
      <c r="H1860" s="318"/>
    </row>
    <row r="1861" spans="1:8" s="189" customFormat="1" ht="22.9" customHeight="1" x14ac:dyDescent="0.2">
      <c r="A1861" s="529"/>
      <c r="B1861" s="530"/>
      <c r="C1861" s="364" t="s">
        <v>4151</v>
      </c>
      <c r="D1861" s="364" t="s">
        <v>4152</v>
      </c>
      <c r="E1861" s="364" t="s">
        <v>371</v>
      </c>
      <c r="F1861" s="364" t="s">
        <v>4053</v>
      </c>
      <c r="G1861" s="364" t="s">
        <v>447</v>
      </c>
      <c r="H1861" s="318"/>
    </row>
    <row r="1862" spans="1:8" s="189" customFormat="1" ht="22.9" customHeight="1" x14ac:dyDescent="0.2">
      <c r="A1862" s="529"/>
      <c r="B1862" s="530"/>
      <c r="C1862" s="364" t="s">
        <v>4153</v>
      </c>
      <c r="D1862" s="364" t="s">
        <v>4154</v>
      </c>
      <c r="E1862" s="364" t="s">
        <v>371</v>
      </c>
      <c r="F1862" s="364" t="s">
        <v>4053</v>
      </c>
      <c r="G1862" s="364" t="s">
        <v>447</v>
      </c>
      <c r="H1862" s="318"/>
    </row>
    <row r="1863" spans="1:8" s="189" customFormat="1" ht="22.9" customHeight="1" x14ac:dyDescent="0.2">
      <c r="A1863" s="529"/>
      <c r="B1863" s="530"/>
      <c r="C1863" s="364" t="s">
        <v>4155</v>
      </c>
      <c r="D1863" s="364" t="s">
        <v>4156</v>
      </c>
      <c r="E1863" s="364" t="s">
        <v>371</v>
      </c>
      <c r="F1863" s="364" t="s">
        <v>4053</v>
      </c>
      <c r="G1863" s="364" t="s">
        <v>447</v>
      </c>
      <c r="H1863" s="318"/>
    </row>
    <row r="1864" spans="1:8" s="189" customFormat="1" ht="22.9" customHeight="1" x14ac:dyDescent="0.2">
      <c r="A1864" s="529"/>
      <c r="B1864" s="530"/>
      <c r="C1864" s="364" t="s">
        <v>4157</v>
      </c>
      <c r="D1864" s="364" t="s">
        <v>16595</v>
      </c>
      <c r="E1864" s="364" t="s">
        <v>371</v>
      </c>
      <c r="F1864" s="364" t="s">
        <v>4053</v>
      </c>
      <c r="G1864" s="364" t="s">
        <v>447</v>
      </c>
      <c r="H1864" s="318"/>
    </row>
    <row r="1865" spans="1:8" s="189" customFormat="1" ht="22.9" customHeight="1" x14ac:dyDescent="0.2">
      <c r="A1865" s="529"/>
      <c r="B1865" s="530"/>
      <c r="C1865" s="364" t="s">
        <v>4158</v>
      </c>
      <c r="D1865" s="364" t="s">
        <v>4159</v>
      </c>
      <c r="E1865" s="364" t="s">
        <v>371</v>
      </c>
      <c r="F1865" s="364" t="s">
        <v>4053</v>
      </c>
      <c r="G1865" s="364" t="s">
        <v>447</v>
      </c>
      <c r="H1865" s="318"/>
    </row>
    <row r="1866" spans="1:8" s="189" customFormat="1" ht="22.9" customHeight="1" x14ac:dyDescent="0.2">
      <c r="A1866" s="529"/>
      <c r="B1866" s="530"/>
      <c r="C1866" s="364" t="s">
        <v>4160</v>
      </c>
      <c r="D1866" s="364" t="s">
        <v>4161</v>
      </c>
      <c r="E1866" s="364" t="s">
        <v>371</v>
      </c>
      <c r="F1866" s="364" t="s">
        <v>4053</v>
      </c>
      <c r="G1866" s="364" t="s">
        <v>447</v>
      </c>
      <c r="H1866" s="318"/>
    </row>
    <row r="1867" spans="1:8" s="189" customFormat="1" ht="22.9" customHeight="1" x14ac:dyDescent="0.2">
      <c r="A1867" s="529"/>
      <c r="B1867" s="530"/>
      <c r="C1867" s="364" t="s">
        <v>4162</v>
      </c>
      <c r="D1867" s="364" t="s">
        <v>4163</v>
      </c>
      <c r="E1867" s="364" t="s">
        <v>371</v>
      </c>
      <c r="F1867" s="364" t="s">
        <v>4053</v>
      </c>
      <c r="G1867" s="364" t="s">
        <v>447</v>
      </c>
      <c r="H1867" s="318"/>
    </row>
    <row r="1868" spans="1:8" s="189" customFormat="1" ht="22.9" customHeight="1" x14ac:dyDescent="0.2">
      <c r="A1868" s="529"/>
      <c r="B1868" s="530"/>
      <c r="C1868" s="364" t="s">
        <v>4164</v>
      </c>
      <c r="D1868" s="364" t="s">
        <v>8058</v>
      </c>
      <c r="E1868" s="364" t="s">
        <v>371</v>
      </c>
      <c r="F1868" s="364" t="s">
        <v>4053</v>
      </c>
      <c r="G1868" s="364" t="s">
        <v>447</v>
      </c>
      <c r="H1868" s="318"/>
    </row>
    <row r="1869" spans="1:8" s="189" customFormat="1" ht="22.9" customHeight="1" x14ac:dyDescent="0.2">
      <c r="A1869" s="529"/>
      <c r="B1869" s="530"/>
      <c r="C1869" s="364" t="s">
        <v>4165</v>
      </c>
      <c r="D1869" s="364" t="s">
        <v>4166</v>
      </c>
      <c r="E1869" s="364" t="s">
        <v>371</v>
      </c>
      <c r="F1869" s="364" t="s">
        <v>4080</v>
      </c>
      <c r="G1869" s="364" t="s">
        <v>447</v>
      </c>
      <c r="H1869" s="318"/>
    </row>
    <row r="1870" spans="1:8" s="189" customFormat="1" ht="22.9" customHeight="1" x14ac:dyDescent="0.2">
      <c r="A1870" s="529"/>
      <c r="B1870" s="530"/>
      <c r="C1870" s="364" t="s">
        <v>4167</v>
      </c>
      <c r="D1870" s="364" t="s">
        <v>4168</v>
      </c>
      <c r="E1870" s="364" t="s">
        <v>371</v>
      </c>
      <c r="F1870" s="364" t="s">
        <v>4080</v>
      </c>
      <c r="G1870" s="364" t="s">
        <v>447</v>
      </c>
      <c r="H1870" s="318"/>
    </row>
    <row r="1871" spans="1:8" s="189" customFormat="1" ht="22.9" customHeight="1" x14ac:dyDescent="0.2">
      <c r="A1871" s="529"/>
      <c r="B1871" s="530"/>
      <c r="C1871" s="364" t="s">
        <v>4169</v>
      </c>
      <c r="D1871" s="364" t="s">
        <v>4170</v>
      </c>
      <c r="E1871" s="364" t="s">
        <v>371</v>
      </c>
      <c r="F1871" s="364" t="s">
        <v>4080</v>
      </c>
      <c r="G1871" s="364" t="s">
        <v>447</v>
      </c>
      <c r="H1871" s="318"/>
    </row>
    <row r="1872" spans="1:8" s="189" customFormat="1" ht="22.9" customHeight="1" x14ac:dyDescent="0.2">
      <c r="A1872" s="529"/>
      <c r="B1872" s="530"/>
      <c r="C1872" s="364" t="s">
        <v>4171</v>
      </c>
      <c r="D1872" s="364" t="s">
        <v>4172</v>
      </c>
      <c r="E1872" s="364" t="s">
        <v>371</v>
      </c>
      <c r="F1872" s="364" t="s">
        <v>4080</v>
      </c>
      <c r="G1872" s="364" t="s">
        <v>447</v>
      </c>
      <c r="H1872" s="318"/>
    </row>
    <row r="1873" spans="1:8" s="189" customFormat="1" ht="22.9" customHeight="1" x14ac:dyDescent="0.2">
      <c r="A1873" s="529"/>
      <c r="B1873" s="530"/>
      <c r="C1873" s="364" t="s">
        <v>4173</v>
      </c>
      <c r="D1873" s="364" t="s">
        <v>16596</v>
      </c>
      <c r="E1873" s="364" t="s">
        <v>371</v>
      </c>
      <c r="F1873" s="364" t="s">
        <v>4084</v>
      </c>
      <c r="G1873" s="364" t="s">
        <v>447</v>
      </c>
      <c r="H1873" s="318"/>
    </row>
    <row r="1874" spans="1:8" s="189" customFormat="1" ht="22.9" customHeight="1" x14ac:dyDescent="0.2">
      <c r="A1874" s="529"/>
      <c r="B1874" s="530"/>
      <c r="C1874" s="364" t="s">
        <v>4174</v>
      </c>
      <c r="D1874" s="364" t="s">
        <v>4175</v>
      </c>
      <c r="E1874" s="364" t="s">
        <v>371</v>
      </c>
      <c r="F1874" s="364" t="s">
        <v>4084</v>
      </c>
      <c r="G1874" s="364" t="s">
        <v>447</v>
      </c>
      <c r="H1874" s="318"/>
    </row>
    <row r="1875" spans="1:8" s="189" customFormat="1" ht="22.9" customHeight="1" x14ac:dyDescent="0.2">
      <c r="A1875" s="529"/>
      <c r="B1875" s="530"/>
      <c r="C1875" s="364" t="s">
        <v>4176</v>
      </c>
      <c r="D1875" s="364" t="s">
        <v>16597</v>
      </c>
      <c r="E1875" s="364" t="s">
        <v>371</v>
      </c>
      <c r="F1875" s="364" t="s">
        <v>4084</v>
      </c>
      <c r="G1875" s="364" t="s">
        <v>447</v>
      </c>
      <c r="H1875" s="318"/>
    </row>
    <row r="1876" spans="1:8" s="189" customFormat="1" ht="22.9" customHeight="1" x14ac:dyDescent="0.2">
      <c r="A1876" s="529"/>
      <c r="B1876" s="530"/>
      <c r="C1876" s="364" t="s">
        <v>4177</v>
      </c>
      <c r="D1876" s="364" t="s">
        <v>8059</v>
      </c>
      <c r="E1876" s="364" t="s">
        <v>371</v>
      </c>
      <c r="F1876" s="364" t="s">
        <v>4084</v>
      </c>
      <c r="G1876" s="364" t="s">
        <v>447</v>
      </c>
      <c r="H1876" s="318"/>
    </row>
    <row r="1877" spans="1:8" s="189" customFormat="1" ht="22.9" customHeight="1" x14ac:dyDescent="0.2">
      <c r="A1877" s="529"/>
      <c r="B1877" s="530"/>
      <c r="C1877" s="364" t="s">
        <v>4178</v>
      </c>
      <c r="D1877" s="364" t="s">
        <v>4179</v>
      </c>
      <c r="E1877" s="364" t="s">
        <v>371</v>
      </c>
      <c r="F1877" s="364" t="s">
        <v>4084</v>
      </c>
      <c r="G1877" s="364" t="s">
        <v>447</v>
      </c>
      <c r="H1877" s="318"/>
    </row>
    <row r="1878" spans="1:8" s="189" customFormat="1" ht="22.9" customHeight="1" x14ac:dyDescent="0.2">
      <c r="A1878" s="529"/>
      <c r="B1878" s="530"/>
      <c r="C1878" s="364" t="s">
        <v>4180</v>
      </c>
      <c r="D1878" s="364" t="s">
        <v>4181</v>
      </c>
      <c r="E1878" s="364" t="s">
        <v>371</v>
      </c>
      <c r="F1878" s="364" t="s">
        <v>4084</v>
      </c>
      <c r="G1878" s="364" t="s">
        <v>447</v>
      </c>
      <c r="H1878" s="318"/>
    </row>
    <row r="1879" spans="1:8" s="189" customFormat="1" ht="22.9" customHeight="1" x14ac:dyDescent="0.2">
      <c r="A1879" s="529"/>
      <c r="B1879" s="530"/>
      <c r="C1879" s="364" t="s">
        <v>4182</v>
      </c>
      <c r="D1879" s="364" t="s">
        <v>4183</v>
      </c>
      <c r="E1879" s="364" t="s">
        <v>371</v>
      </c>
      <c r="F1879" s="364" t="s">
        <v>4084</v>
      </c>
      <c r="G1879" s="364" t="s">
        <v>447</v>
      </c>
      <c r="H1879" s="318"/>
    </row>
    <row r="1880" spans="1:8" s="189" customFormat="1" ht="22.9" customHeight="1" x14ac:dyDescent="0.2">
      <c r="A1880" s="529"/>
      <c r="B1880" s="530"/>
      <c r="C1880" s="364" t="s">
        <v>4184</v>
      </c>
      <c r="D1880" s="364" t="s">
        <v>4185</v>
      </c>
      <c r="E1880" s="364" t="s">
        <v>371</v>
      </c>
      <c r="F1880" s="364" t="s">
        <v>4084</v>
      </c>
      <c r="G1880" s="364" t="s">
        <v>447</v>
      </c>
      <c r="H1880" s="318"/>
    </row>
    <row r="1881" spans="1:8" s="189" customFormat="1" ht="22.9" customHeight="1" x14ac:dyDescent="0.2">
      <c r="A1881" s="529"/>
      <c r="B1881" s="530"/>
      <c r="C1881" s="364" t="s">
        <v>4186</v>
      </c>
      <c r="D1881" s="364" t="s">
        <v>4187</v>
      </c>
      <c r="E1881" s="364" t="s">
        <v>371</v>
      </c>
      <c r="F1881" s="364" t="s">
        <v>4084</v>
      </c>
      <c r="G1881" s="364" t="s">
        <v>447</v>
      </c>
      <c r="H1881" s="318"/>
    </row>
    <row r="1882" spans="1:8" s="189" customFormat="1" ht="22.9" customHeight="1" x14ac:dyDescent="0.2">
      <c r="A1882" s="529"/>
      <c r="B1882" s="530"/>
      <c r="C1882" s="364" t="s">
        <v>4188</v>
      </c>
      <c r="D1882" s="364" t="s">
        <v>4189</v>
      </c>
      <c r="E1882" s="364" t="s">
        <v>371</v>
      </c>
      <c r="F1882" s="364" t="s">
        <v>4084</v>
      </c>
      <c r="G1882" s="364" t="s">
        <v>447</v>
      </c>
      <c r="H1882" s="318"/>
    </row>
    <row r="1883" spans="1:8" s="189" customFormat="1" ht="22.9" customHeight="1" x14ac:dyDescent="0.2">
      <c r="A1883" s="529"/>
      <c r="B1883" s="530"/>
      <c r="C1883" s="364" t="s">
        <v>4190</v>
      </c>
      <c r="D1883" s="364" t="s">
        <v>8060</v>
      </c>
      <c r="E1883" s="364" t="s">
        <v>371</v>
      </c>
      <c r="F1883" s="364" t="s">
        <v>4084</v>
      </c>
      <c r="G1883" s="364" t="s">
        <v>447</v>
      </c>
      <c r="H1883" s="318"/>
    </row>
    <row r="1884" spans="1:8" s="189" customFormat="1" ht="22.9" customHeight="1" x14ac:dyDescent="0.2">
      <c r="A1884" s="529"/>
      <c r="B1884" s="530"/>
      <c r="C1884" s="364" t="s">
        <v>4191</v>
      </c>
      <c r="D1884" s="364" t="s">
        <v>4192</v>
      </c>
      <c r="E1884" s="364" t="s">
        <v>371</v>
      </c>
      <c r="F1884" s="364" t="s">
        <v>4084</v>
      </c>
      <c r="G1884" s="364" t="s">
        <v>447</v>
      </c>
      <c r="H1884" s="318"/>
    </row>
    <row r="1885" spans="1:8" s="189" customFormat="1" ht="22.9" customHeight="1" x14ac:dyDescent="0.2">
      <c r="A1885" s="529"/>
      <c r="B1885" s="530"/>
      <c r="C1885" s="364" t="s">
        <v>4193</v>
      </c>
      <c r="D1885" s="364" t="s">
        <v>4194</v>
      </c>
      <c r="E1885" s="364" t="s">
        <v>371</v>
      </c>
      <c r="F1885" s="364" t="s">
        <v>4084</v>
      </c>
      <c r="G1885" s="364" t="s">
        <v>447</v>
      </c>
      <c r="H1885" s="318"/>
    </row>
    <row r="1886" spans="1:8" s="189" customFormat="1" ht="22.9" customHeight="1" x14ac:dyDescent="0.2">
      <c r="A1886" s="529"/>
      <c r="B1886" s="530"/>
      <c r="C1886" s="364" t="s">
        <v>4195</v>
      </c>
      <c r="D1886" s="364" t="s">
        <v>4196</v>
      </c>
      <c r="E1886" s="364" t="s">
        <v>371</v>
      </c>
      <c r="F1886" s="364" t="s">
        <v>4084</v>
      </c>
      <c r="G1886" s="364" t="s">
        <v>447</v>
      </c>
      <c r="H1886" s="318"/>
    </row>
    <row r="1887" spans="1:8" s="189" customFormat="1" ht="22.9" customHeight="1" x14ac:dyDescent="0.2">
      <c r="A1887" s="529"/>
      <c r="B1887" s="530"/>
      <c r="C1887" s="364" t="s">
        <v>4197</v>
      </c>
      <c r="D1887" s="364" t="s">
        <v>4198</v>
      </c>
      <c r="E1887" s="364" t="s">
        <v>371</v>
      </c>
      <c r="F1887" s="364" t="s">
        <v>4084</v>
      </c>
      <c r="G1887" s="364" t="s">
        <v>447</v>
      </c>
      <c r="H1887" s="318"/>
    </row>
    <row r="1888" spans="1:8" s="189" customFormat="1" ht="22.9" customHeight="1" x14ac:dyDescent="0.2">
      <c r="A1888" s="529"/>
      <c r="B1888" s="530"/>
      <c r="C1888" s="364" t="s">
        <v>4199</v>
      </c>
      <c r="D1888" s="364" t="s">
        <v>4200</v>
      </c>
      <c r="E1888" s="364" t="s">
        <v>371</v>
      </c>
      <c r="F1888" s="364" t="s">
        <v>4084</v>
      </c>
      <c r="G1888" s="364" t="s">
        <v>447</v>
      </c>
      <c r="H1888" s="318"/>
    </row>
    <row r="1889" spans="1:8" s="189" customFormat="1" ht="22.9" customHeight="1" x14ac:dyDescent="0.2">
      <c r="A1889" s="529"/>
      <c r="B1889" s="530"/>
      <c r="C1889" s="364" t="s">
        <v>4201</v>
      </c>
      <c r="D1889" s="364" t="s">
        <v>4202</v>
      </c>
      <c r="E1889" s="364" t="s">
        <v>371</v>
      </c>
      <c r="F1889" s="364" t="s">
        <v>4084</v>
      </c>
      <c r="G1889" s="364" t="s">
        <v>447</v>
      </c>
      <c r="H1889" s="318"/>
    </row>
    <row r="1890" spans="1:8" s="189" customFormat="1" ht="22.9" customHeight="1" x14ac:dyDescent="0.2">
      <c r="A1890" s="529"/>
      <c r="B1890" s="530"/>
      <c r="C1890" s="364" t="s">
        <v>4203</v>
      </c>
      <c r="D1890" s="364" t="s">
        <v>4204</v>
      </c>
      <c r="E1890" s="364" t="s">
        <v>371</v>
      </c>
      <c r="F1890" s="364" t="s">
        <v>4084</v>
      </c>
      <c r="G1890" s="364" t="s">
        <v>447</v>
      </c>
      <c r="H1890" s="318"/>
    </row>
    <row r="1891" spans="1:8" s="189" customFormat="1" ht="22.9" customHeight="1" x14ac:dyDescent="0.2">
      <c r="A1891" s="529"/>
      <c r="B1891" s="530"/>
      <c r="C1891" s="364" t="s">
        <v>4205</v>
      </c>
      <c r="D1891" s="364" t="s">
        <v>4206</v>
      </c>
      <c r="E1891" s="364" t="s">
        <v>371</v>
      </c>
      <c r="F1891" s="364" t="s">
        <v>4084</v>
      </c>
      <c r="G1891" s="364" t="s">
        <v>447</v>
      </c>
      <c r="H1891" s="318"/>
    </row>
    <row r="1892" spans="1:8" s="189" customFormat="1" ht="22.9" customHeight="1" x14ac:dyDescent="0.2">
      <c r="A1892" s="529"/>
      <c r="B1892" s="530"/>
      <c r="C1892" s="364" t="s">
        <v>4207</v>
      </c>
      <c r="D1892" s="364" t="s">
        <v>4208</v>
      </c>
      <c r="E1892" s="364" t="s">
        <v>371</v>
      </c>
      <c r="F1892" s="364" t="s">
        <v>4084</v>
      </c>
      <c r="G1892" s="364" t="s">
        <v>447</v>
      </c>
      <c r="H1892" s="318"/>
    </row>
    <row r="1893" spans="1:8" s="189" customFormat="1" ht="22.9" customHeight="1" x14ac:dyDescent="0.2">
      <c r="A1893" s="529"/>
      <c r="B1893" s="530"/>
      <c r="C1893" s="364" t="s">
        <v>4209</v>
      </c>
      <c r="D1893" s="364" t="s">
        <v>4210</v>
      </c>
      <c r="E1893" s="364" t="s">
        <v>371</v>
      </c>
      <c r="F1893" s="364" t="s">
        <v>4084</v>
      </c>
      <c r="G1893" s="364" t="s">
        <v>447</v>
      </c>
      <c r="H1893" s="318"/>
    </row>
    <row r="1894" spans="1:8" s="189" customFormat="1" ht="22.9" customHeight="1" x14ac:dyDescent="0.2">
      <c r="A1894" s="529"/>
      <c r="B1894" s="530"/>
      <c r="C1894" s="364" t="s">
        <v>4211</v>
      </c>
      <c r="D1894" s="364" t="s">
        <v>4212</v>
      </c>
      <c r="E1894" s="364" t="s">
        <v>371</v>
      </c>
      <c r="F1894" s="364" t="s">
        <v>4084</v>
      </c>
      <c r="G1894" s="364" t="s">
        <v>447</v>
      </c>
      <c r="H1894" s="318"/>
    </row>
    <row r="1895" spans="1:8" s="189" customFormat="1" ht="22.9" customHeight="1" x14ac:dyDescent="0.2">
      <c r="A1895" s="529"/>
      <c r="B1895" s="530"/>
      <c r="C1895" s="364" t="s">
        <v>4213</v>
      </c>
      <c r="D1895" s="364" t="s">
        <v>4214</v>
      </c>
      <c r="E1895" s="364" t="s">
        <v>371</v>
      </c>
      <c r="F1895" s="364" t="s">
        <v>4084</v>
      </c>
      <c r="G1895" s="364" t="s">
        <v>447</v>
      </c>
      <c r="H1895" s="318"/>
    </row>
    <row r="1896" spans="1:8" s="189" customFormat="1" ht="22.9" customHeight="1" x14ac:dyDescent="0.2">
      <c r="A1896" s="529"/>
      <c r="B1896" s="530"/>
      <c r="C1896" s="364" t="s">
        <v>4215</v>
      </c>
      <c r="D1896" s="364" t="s">
        <v>4216</v>
      </c>
      <c r="E1896" s="364" t="s">
        <v>371</v>
      </c>
      <c r="F1896" s="364" t="s">
        <v>4084</v>
      </c>
      <c r="G1896" s="364" t="s">
        <v>447</v>
      </c>
      <c r="H1896" s="318"/>
    </row>
    <row r="1897" spans="1:8" s="189" customFormat="1" ht="22.9" customHeight="1" x14ac:dyDescent="0.2">
      <c r="A1897" s="529"/>
      <c r="B1897" s="530"/>
      <c r="C1897" s="364" t="s">
        <v>4217</v>
      </c>
      <c r="D1897" s="364" t="s">
        <v>4218</v>
      </c>
      <c r="E1897" s="364" t="s">
        <v>371</v>
      </c>
      <c r="F1897" s="364" t="s">
        <v>4084</v>
      </c>
      <c r="G1897" s="364" t="s">
        <v>447</v>
      </c>
      <c r="H1897" s="318"/>
    </row>
    <row r="1898" spans="1:8" s="189" customFormat="1" ht="22.9" customHeight="1" x14ac:dyDescent="0.2">
      <c r="A1898" s="529"/>
      <c r="B1898" s="530"/>
      <c r="C1898" s="364" t="s">
        <v>4219</v>
      </c>
      <c r="D1898" s="364" t="s">
        <v>4220</v>
      </c>
      <c r="E1898" s="364" t="s">
        <v>371</v>
      </c>
      <c r="F1898" s="364" t="s">
        <v>4084</v>
      </c>
      <c r="G1898" s="364" t="s">
        <v>447</v>
      </c>
      <c r="H1898" s="318"/>
    </row>
    <row r="1899" spans="1:8" s="189" customFormat="1" ht="22.9" customHeight="1" x14ac:dyDescent="0.2">
      <c r="A1899" s="529"/>
      <c r="B1899" s="530"/>
      <c r="C1899" s="364" t="s">
        <v>4221</v>
      </c>
      <c r="D1899" s="364" t="s">
        <v>4222</v>
      </c>
      <c r="E1899" s="364" t="s">
        <v>371</v>
      </c>
      <c r="F1899" s="364" t="s">
        <v>4084</v>
      </c>
      <c r="G1899" s="364" t="s">
        <v>447</v>
      </c>
      <c r="H1899" s="318"/>
    </row>
    <row r="1900" spans="1:8" s="189" customFormat="1" ht="22.9" customHeight="1" x14ac:dyDescent="0.2">
      <c r="A1900" s="529"/>
      <c r="B1900" s="530"/>
      <c r="C1900" s="364" t="s">
        <v>16598</v>
      </c>
      <c r="D1900" s="364" t="s">
        <v>16599</v>
      </c>
      <c r="E1900" s="364" t="s">
        <v>371</v>
      </c>
      <c r="F1900" s="364" t="s">
        <v>4084</v>
      </c>
      <c r="G1900" s="364" t="s">
        <v>447</v>
      </c>
      <c r="H1900" s="318"/>
    </row>
    <row r="1901" spans="1:8" s="189" customFormat="1" ht="22.9" customHeight="1" x14ac:dyDescent="0.2">
      <c r="A1901" s="529"/>
      <c r="B1901" s="530"/>
      <c r="C1901" s="364" t="s">
        <v>4223</v>
      </c>
      <c r="D1901" s="364" t="s">
        <v>4224</v>
      </c>
      <c r="E1901" s="364" t="s">
        <v>371</v>
      </c>
      <c r="F1901" s="364" t="s">
        <v>4225</v>
      </c>
      <c r="G1901" s="364" t="s">
        <v>447</v>
      </c>
      <c r="H1901" s="318"/>
    </row>
    <row r="1902" spans="1:8" s="189" customFormat="1" ht="22.9" customHeight="1" x14ac:dyDescent="0.2">
      <c r="A1902" s="529"/>
      <c r="B1902" s="530"/>
      <c r="C1902" s="364" t="s">
        <v>4226</v>
      </c>
      <c r="D1902" s="364" t="s">
        <v>4227</v>
      </c>
      <c r="E1902" s="364" t="s">
        <v>371</v>
      </c>
      <c r="F1902" s="364" t="s">
        <v>4228</v>
      </c>
      <c r="G1902" s="364" t="s">
        <v>447</v>
      </c>
      <c r="H1902" s="318"/>
    </row>
    <row r="1903" spans="1:8" s="189" customFormat="1" ht="22.9" customHeight="1" x14ac:dyDescent="0.2">
      <c r="A1903" s="529" t="s">
        <v>697</v>
      </c>
      <c r="B1903" s="530" t="s">
        <v>415</v>
      </c>
      <c r="C1903" s="364" t="s">
        <v>4229</v>
      </c>
      <c r="D1903" s="364" t="s">
        <v>8061</v>
      </c>
      <c r="E1903" s="364" t="s">
        <v>371</v>
      </c>
      <c r="F1903" s="364" t="s">
        <v>4053</v>
      </c>
      <c r="G1903" s="364" t="s">
        <v>447</v>
      </c>
      <c r="H1903" s="318"/>
    </row>
    <row r="1904" spans="1:8" s="189" customFormat="1" ht="22.9" customHeight="1" x14ac:dyDescent="0.2">
      <c r="A1904" s="529"/>
      <c r="B1904" s="530"/>
      <c r="C1904" s="364" t="s">
        <v>4230</v>
      </c>
      <c r="D1904" s="364" t="s">
        <v>4231</v>
      </c>
      <c r="E1904" s="364" t="s">
        <v>371</v>
      </c>
      <c r="F1904" s="364" t="s">
        <v>4084</v>
      </c>
      <c r="G1904" s="364" t="s">
        <v>447</v>
      </c>
      <c r="H1904" s="318"/>
    </row>
    <row r="1905" spans="1:8" s="189" customFormat="1" ht="22.9" customHeight="1" x14ac:dyDescent="0.2">
      <c r="A1905" s="529"/>
      <c r="B1905" s="530"/>
      <c r="C1905" s="364" t="s">
        <v>4232</v>
      </c>
      <c r="D1905" s="364" t="s">
        <v>4233</v>
      </c>
      <c r="E1905" s="364" t="s">
        <v>371</v>
      </c>
      <c r="F1905" s="364" t="s">
        <v>4084</v>
      </c>
      <c r="G1905" s="364" t="s">
        <v>447</v>
      </c>
      <c r="H1905" s="318"/>
    </row>
    <row r="1906" spans="1:8" s="189" customFormat="1" ht="22.9" customHeight="1" x14ac:dyDescent="0.2">
      <c r="A1906" s="529"/>
      <c r="B1906" s="530"/>
      <c r="C1906" s="364" t="s">
        <v>4234</v>
      </c>
      <c r="D1906" s="364" t="s">
        <v>4235</v>
      </c>
      <c r="E1906" s="364" t="s">
        <v>371</v>
      </c>
      <c r="F1906" s="364" t="s">
        <v>4084</v>
      </c>
      <c r="G1906" s="364" t="s">
        <v>447</v>
      </c>
      <c r="H1906" s="318"/>
    </row>
    <row r="1907" spans="1:8" s="189" customFormat="1" ht="22.9" customHeight="1" x14ac:dyDescent="0.2">
      <c r="A1907" s="529" t="s">
        <v>821</v>
      </c>
      <c r="B1907" s="530" t="s">
        <v>437</v>
      </c>
      <c r="C1907" s="364" t="s">
        <v>4077</v>
      </c>
      <c r="D1907" s="364" t="s">
        <v>16600</v>
      </c>
      <c r="E1907" s="364" t="s">
        <v>371</v>
      </c>
      <c r="F1907" s="364" t="s">
        <v>1166</v>
      </c>
      <c r="G1907" s="364" t="s">
        <v>447</v>
      </c>
      <c r="H1907" s="318" t="s">
        <v>1280</v>
      </c>
    </row>
    <row r="1908" spans="1:8" s="189" customFormat="1" ht="22.9" customHeight="1" x14ac:dyDescent="0.2">
      <c r="A1908" s="529"/>
      <c r="B1908" s="530"/>
      <c r="C1908" s="364" t="s">
        <v>4236</v>
      </c>
      <c r="D1908" s="364" t="s">
        <v>16601</v>
      </c>
      <c r="E1908" s="364" t="s">
        <v>371</v>
      </c>
      <c r="F1908" s="364" t="s">
        <v>4053</v>
      </c>
      <c r="G1908" s="364" t="s">
        <v>447</v>
      </c>
      <c r="H1908" s="318" t="s">
        <v>1280</v>
      </c>
    </row>
    <row r="1909" spans="1:8" s="189" customFormat="1" ht="22.9" customHeight="1" x14ac:dyDescent="0.2">
      <c r="A1909" s="529"/>
      <c r="B1909" s="530"/>
      <c r="C1909" s="364" t="s">
        <v>4078</v>
      </c>
      <c r="D1909" s="364" t="s">
        <v>16602</v>
      </c>
      <c r="E1909" s="364" t="s">
        <v>371</v>
      </c>
      <c r="F1909" s="364" t="s">
        <v>4053</v>
      </c>
      <c r="G1909" s="364" t="s">
        <v>447</v>
      </c>
      <c r="H1909" s="318" t="s">
        <v>1280</v>
      </c>
    </row>
    <row r="1910" spans="1:8" s="189" customFormat="1" ht="22.9" customHeight="1" x14ac:dyDescent="0.2">
      <c r="A1910" s="529"/>
      <c r="B1910" s="530"/>
      <c r="C1910" s="364" t="s">
        <v>4237</v>
      </c>
      <c r="D1910" s="364" t="s">
        <v>16603</v>
      </c>
      <c r="E1910" s="364" t="s">
        <v>371</v>
      </c>
      <c r="F1910" s="364" t="s">
        <v>4053</v>
      </c>
      <c r="G1910" s="364" t="s">
        <v>447</v>
      </c>
      <c r="H1910" s="318" t="s">
        <v>1280</v>
      </c>
    </row>
    <row r="1911" spans="1:8" s="189" customFormat="1" ht="22.9" customHeight="1" x14ac:dyDescent="0.2">
      <c r="A1911" s="529"/>
      <c r="B1911" s="530"/>
      <c r="C1911" s="364" t="s">
        <v>4238</v>
      </c>
      <c r="D1911" s="364" t="s">
        <v>16604</v>
      </c>
      <c r="E1911" s="364" t="s">
        <v>371</v>
      </c>
      <c r="F1911" s="364" t="s">
        <v>4053</v>
      </c>
      <c r="G1911" s="364" t="s">
        <v>447</v>
      </c>
      <c r="H1911" s="318" t="s">
        <v>1280</v>
      </c>
    </row>
    <row r="1912" spans="1:8" s="189" customFormat="1" ht="22.9" customHeight="1" x14ac:dyDescent="0.2">
      <c r="A1912" s="529"/>
      <c r="B1912" s="530"/>
      <c r="C1912" s="364" t="s">
        <v>4239</v>
      </c>
      <c r="D1912" s="364" t="s">
        <v>16605</v>
      </c>
      <c r="E1912" s="364" t="s">
        <v>371</v>
      </c>
      <c r="F1912" s="364" t="s">
        <v>4053</v>
      </c>
      <c r="G1912" s="364" t="s">
        <v>447</v>
      </c>
      <c r="H1912" s="318" t="s">
        <v>1280</v>
      </c>
    </row>
    <row r="1913" spans="1:8" s="189" customFormat="1" ht="22.9" customHeight="1" x14ac:dyDescent="0.2">
      <c r="A1913" s="529"/>
      <c r="B1913" s="530"/>
      <c r="C1913" s="364" t="s">
        <v>4240</v>
      </c>
      <c r="D1913" s="364" t="s">
        <v>8062</v>
      </c>
      <c r="E1913" s="364" t="s">
        <v>371</v>
      </c>
      <c r="F1913" s="364" t="s">
        <v>4053</v>
      </c>
      <c r="G1913" s="364" t="s">
        <v>447</v>
      </c>
      <c r="H1913" s="318" t="s">
        <v>1280</v>
      </c>
    </row>
    <row r="1914" spans="1:8" s="189" customFormat="1" ht="22.9" customHeight="1" x14ac:dyDescent="0.2">
      <c r="A1914" s="529"/>
      <c r="B1914" s="530"/>
      <c r="C1914" s="364" t="s">
        <v>4241</v>
      </c>
      <c r="D1914" s="364" t="s">
        <v>4242</v>
      </c>
      <c r="E1914" s="364" t="s">
        <v>371</v>
      </c>
      <c r="F1914" s="364" t="s">
        <v>4053</v>
      </c>
      <c r="G1914" s="364" t="s">
        <v>447</v>
      </c>
      <c r="H1914" s="318" t="s">
        <v>1280</v>
      </c>
    </row>
    <row r="1915" spans="1:8" s="189" customFormat="1" ht="22.9" customHeight="1" x14ac:dyDescent="0.2">
      <c r="A1915" s="529"/>
      <c r="B1915" s="530"/>
      <c r="C1915" s="364" t="s">
        <v>4243</v>
      </c>
      <c r="D1915" s="364" t="s">
        <v>4244</v>
      </c>
      <c r="E1915" s="364" t="s">
        <v>371</v>
      </c>
      <c r="F1915" s="364" t="s">
        <v>4053</v>
      </c>
      <c r="G1915" s="364" t="s">
        <v>447</v>
      </c>
      <c r="H1915" s="318" t="s">
        <v>1280</v>
      </c>
    </row>
    <row r="1916" spans="1:8" s="189" customFormat="1" ht="22.9" customHeight="1" x14ac:dyDescent="0.2">
      <c r="A1916" s="529"/>
      <c r="B1916" s="530"/>
      <c r="C1916" s="364" t="s">
        <v>4245</v>
      </c>
      <c r="D1916" s="364" t="s">
        <v>8063</v>
      </c>
      <c r="E1916" s="364" t="s">
        <v>371</v>
      </c>
      <c r="F1916" s="364" t="s">
        <v>4053</v>
      </c>
      <c r="G1916" s="364" t="s">
        <v>447</v>
      </c>
      <c r="H1916" s="318" t="s">
        <v>1280</v>
      </c>
    </row>
    <row r="1917" spans="1:8" s="189" customFormat="1" ht="22.9" customHeight="1" x14ac:dyDescent="0.2">
      <c r="A1917" s="529"/>
      <c r="B1917" s="530"/>
      <c r="C1917" s="364" t="s">
        <v>4079</v>
      </c>
      <c r="D1917" s="364" t="s">
        <v>16606</v>
      </c>
      <c r="E1917" s="364" t="s">
        <v>371</v>
      </c>
      <c r="F1917" s="364" t="s">
        <v>4080</v>
      </c>
      <c r="G1917" s="364" t="s">
        <v>447</v>
      </c>
      <c r="H1917" s="318" t="s">
        <v>1280</v>
      </c>
    </row>
    <row r="1918" spans="1:8" s="189" customFormat="1" ht="22.9" customHeight="1" x14ac:dyDescent="0.2">
      <c r="A1918" s="529"/>
      <c r="B1918" s="530"/>
      <c r="C1918" s="364" t="s">
        <v>4081</v>
      </c>
      <c r="D1918" s="364" t="s">
        <v>16607</v>
      </c>
      <c r="E1918" s="364" t="s">
        <v>371</v>
      </c>
      <c r="F1918" s="364" t="s">
        <v>4080</v>
      </c>
      <c r="G1918" s="364" t="s">
        <v>447</v>
      </c>
      <c r="H1918" s="318" t="s">
        <v>1280</v>
      </c>
    </row>
    <row r="1919" spans="1:8" s="189" customFormat="1" ht="22.9" customHeight="1" x14ac:dyDescent="0.2">
      <c r="A1919" s="529"/>
      <c r="B1919" s="530"/>
      <c r="C1919" s="364" t="s">
        <v>4082</v>
      </c>
      <c r="D1919" s="364" t="s">
        <v>16608</v>
      </c>
      <c r="E1919" s="364" t="s">
        <v>371</v>
      </c>
      <c r="F1919" s="364" t="s">
        <v>4080</v>
      </c>
      <c r="G1919" s="364" t="s">
        <v>447</v>
      </c>
      <c r="H1919" s="318" t="s">
        <v>1280</v>
      </c>
    </row>
    <row r="1920" spans="1:8" s="189" customFormat="1" ht="22.9" customHeight="1" x14ac:dyDescent="0.2">
      <c r="A1920" s="529"/>
      <c r="B1920" s="530"/>
      <c r="C1920" s="364" t="s">
        <v>4246</v>
      </c>
      <c r="D1920" s="364" t="s">
        <v>4247</v>
      </c>
      <c r="E1920" s="364" t="s">
        <v>371</v>
      </c>
      <c r="F1920" s="364" t="s">
        <v>4080</v>
      </c>
      <c r="G1920" s="364" t="s">
        <v>447</v>
      </c>
      <c r="H1920" s="318" t="s">
        <v>1280</v>
      </c>
    </row>
    <row r="1921" spans="1:8" s="189" customFormat="1" ht="22.9" customHeight="1" x14ac:dyDescent="0.2">
      <c r="A1921" s="529"/>
      <c r="B1921" s="530"/>
      <c r="C1921" s="364" t="s">
        <v>4248</v>
      </c>
      <c r="D1921" s="364" t="s">
        <v>4249</v>
      </c>
      <c r="E1921" s="364" t="s">
        <v>371</v>
      </c>
      <c r="F1921" s="364" t="s">
        <v>4084</v>
      </c>
      <c r="G1921" s="364" t="s">
        <v>447</v>
      </c>
      <c r="H1921" s="318" t="s">
        <v>1280</v>
      </c>
    </row>
    <row r="1922" spans="1:8" s="189" customFormat="1" ht="22.9" customHeight="1" x14ac:dyDescent="0.2">
      <c r="A1922" s="529"/>
      <c r="B1922" s="530"/>
      <c r="C1922" s="364" t="s">
        <v>4250</v>
      </c>
      <c r="D1922" s="364" t="s">
        <v>4251</v>
      </c>
      <c r="E1922" s="364" t="s">
        <v>371</v>
      </c>
      <c r="F1922" s="364" t="s">
        <v>4084</v>
      </c>
      <c r="G1922" s="364" t="s">
        <v>447</v>
      </c>
      <c r="H1922" s="318" t="s">
        <v>1280</v>
      </c>
    </row>
    <row r="1923" spans="1:8" s="189" customFormat="1" ht="22.9" customHeight="1" x14ac:dyDescent="0.2">
      <c r="A1923" s="529"/>
      <c r="B1923" s="530"/>
      <c r="C1923" s="364" t="s">
        <v>4252</v>
      </c>
      <c r="D1923" s="364" t="s">
        <v>4253</v>
      </c>
      <c r="E1923" s="364" t="s">
        <v>371</v>
      </c>
      <c r="F1923" s="364" t="s">
        <v>4084</v>
      </c>
      <c r="G1923" s="364" t="s">
        <v>447</v>
      </c>
      <c r="H1923" s="318" t="s">
        <v>1280</v>
      </c>
    </row>
    <row r="1924" spans="1:8" s="189" customFormat="1" ht="22.9" customHeight="1" x14ac:dyDescent="0.2">
      <c r="A1924" s="529"/>
      <c r="B1924" s="530"/>
      <c r="C1924" s="364" t="s">
        <v>4254</v>
      </c>
      <c r="D1924" s="364" t="s">
        <v>4255</v>
      </c>
      <c r="E1924" s="364" t="s">
        <v>371</v>
      </c>
      <c r="F1924" s="364" t="s">
        <v>4084</v>
      </c>
      <c r="G1924" s="364" t="s">
        <v>447</v>
      </c>
      <c r="H1924" s="318" t="s">
        <v>1280</v>
      </c>
    </row>
    <row r="1925" spans="1:8" s="189" customFormat="1" ht="22.9" customHeight="1" x14ac:dyDescent="0.2">
      <c r="A1925" s="529"/>
      <c r="B1925" s="530"/>
      <c r="C1925" s="364" t="s">
        <v>4256</v>
      </c>
      <c r="D1925" s="364" t="s">
        <v>4257</v>
      </c>
      <c r="E1925" s="364" t="s">
        <v>371</v>
      </c>
      <c r="F1925" s="364" t="s">
        <v>4084</v>
      </c>
      <c r="G1925" s="364" t="s">
        <v>447</v>
      </c>
      <c r="H1925" s="318" t="s">
        <v>1280</v>
      </c>
    </row>
    <row r="1926" spans="1:8" s="189" customFormat="1" ht="22.9" customHeight="1" x14ac:dyDescent="0.2">
      <c r="A1926" s="529"/>
      <c r="B1926" s="530"/>
      <c r="C1926" s="364" t="s">
        <v>4258</v>
      </c>
      <c r="D1926" s="364" t="s">
        <v>4259</v>
      </c>
      <c r="E1926" s="364" t="s">
        <v>371</v>
      </c>
      <c r="F1926" s="364" t="s">
        <v>4084</v>
      </c>
      <c r="G1926" s="364" t="s">
        <v>447</v>
      </c>
      <c r="H1926" s="318" t="s">
        <v>1280</v>
      </c>
    </row>
    <row r="1927" spans="1:8" s="189" customFormat="1" ht="22.9" customHeight="1" x14ac:dyDescent="0.2">
      <c r="A1927" s="529"/>
      <c r="B1927" s="530"/>
      <c r="C1927" s="364" t="s">
        <v>4260</v>
      </c>
      <c r="D1927" s="364" t="s">
        <v>4261</v>
      </c>
      <c r="E1927" s="364" t="s">
        <v>371</v>
      </c>
      <c r="F1927" s="364" t="s">
        <v>4084</v>
      </c>
      <c r="G1927" s="364" t="s">
        <v>447</v>
      </c>
      <c r="H1927" s="318" t="s">
        <v>1280</v>
      </c>
    </row>
    <row r="1928" spans="1:8" s="189" customFormat="1" ht="22.9" customHeight="1" x14ac:dyDescent="0.2">
      <c r="A1928" s="529"/>
      <c r="B1928" s="530"/>
      <c r="C1928" s="364" t="s">
        <v>4262</v>
      </c>
      <c r="D1928" s="364" t="s">
        <v>4263</v>
      </c>
      <c r="E1928" s="364" t="s">
        <v>371</v>
      </c>
      <c r="F1928" s="364" t="s">
        <v>4084</v>
      </c>
      <c r="G1928" s="364" t="s">
        <v>447</v>
      </c>
      <c r="H1928" s="318" t="s">
        <v>1280</v>
      </c>
    </row>
    <row r="1929" spans="1:8" s="189" customFormat="1" ht="22.9" customHeight="1" x14ac:dyDescent="0.2">
      <c r="A1929" s="529"/>
      <c r="B1929" s="530"/>
      <c r="C1929" s="364" t="s">
        <v>4264</v>
      </c>
      <c r="D1929" s="364" t="s">
        <v>16609</v>
      </c>
      <c r="E1929" s="364" t="s">
        <v>371</v>
      </c>
      <c r="F1929" s="364" t="s">
        <v>4084</v>
      </c>
      <c r="G1929" s="364" t="s">
        <v>447</v>
      </c>
      <c r="H1929" s="318" t="s">
        <v>1280</v>
      </c>
    </row>
    <row r="1930" spans="1:8" s="189" customFormat="1" ht="22.9" customHeight="1" x14ac:dyDescent="0.2">
      <c r="A1930" s="529"/>
      <c r="B1930" s="530"/>
      <c r="C1930" s="364" t="s">
        <v>4265</v>
      </c>
      <c r="D1930" s="364" t="s">
        <v>4266</v>
      </c>
      <c r="E1930" s="364" t="s">
        <v>371</v>
      </c>
      <c r="F1930" s="364" t="s">
        <v>4084</v>
      </c>
      <c r="G1930" s="364" t="s">
        <v>447</v>
      </c>
      <c r="H1930" s="318" t="s">
        <v>1280</v>
      </c>
    </row>
    <row r="1931" spans="1:8" s="189" customFormat="1" ht="22.9" customHeight="1" x14ac:dyDescent="0.2">
      <c r="A1931" s="529"/>
      <c r="B1931" s="530"/>
      <c r="C1931" s="364" t="s">
        <v>4267</v>
      </c>
      <c r="D1931" s="364" t="s">
        <v>4268</v>
      </c>
      <c r="E1931" s="364" t="s">
        <v>371</v>
      </c>
      <c r="F1931" s="364" t="s">
        <v>4084</v>
      </c>
      <c r="G1931" s="364" t="s">
        <v>447</v>
      </c>
      <c r="H1931" s="318" t="s">
        <v>1280</v>
      </c>
    </row>
    <row r="1932" spans="1:8" s="189" customFormat="1" ht="22.9" customHeight="1" x14ac:dyDescent="0.2">
      <c r="A1932" s="529"/>
      <c r="B1932" s="530"/>
      <c r="C1932" s="364" t="s">
        <v>4269</v>
      </c>
      <c r="D1932" s="364" t="s">
        <v>4270</v>
      </c>
      <c r="E1932" s="364" t="s">
        <v>371</v>
      </c>
      <c r="F1932" s="364" t="s">
        <v>4084</v>
      </c>
      <c r="G1932" s="364" t="s">
        <v>447</v>
      </c>
      <c r="H1932" s="318" t="s">
        <v>1280</v>
      </c>
    </row>
    <row r="1933" spans="1:8" s="189" customFormat="1" ht="22.9" customHeight="1" x14ac:dyDescent="0.2">
      <c r="A1933" s="529"/>
      <c r="B1933" s="530"/>
      <c r="C1933" s="364" t="s">
        <v>4271</v>
      </c>
      <c r="D1933" s="364" t="s">
        <v>4272</v>
      </c>
      <c r="E1933" s="364" t="s">
        <v>371</v>
      </c>
      <c r="F1933" s="364" t="s">
        <v>4084</v>
      </c>
      <c r="G1933" s="364" t="s">
        <v>447</v>
      </c>
      <c r="H1933" s="318" t="s">
        <v>1280</v>
      </c>
    </row>
    <row r="1934" spans="1:8" s="189" customFormat="1" ht="22.9" customHeight="1" x14ac:dyDescent="0.2">
      <c r="A1934" s="529"/>
      <c r="B1934" s="530"/>
      <c r="C1934" s="364" t="s">
        <v>4273</v>
      </c>
      <c r="D1934" s="364" t="s">
        <v>4274</v>
      </c>
      <c r="E1934" s="364" t="s">
        <v>371</v>
      </c>
      <c r="F1934" s="364" t="s">
        <v>4084</v>
      </c>
      <c r="G1934" s="364" t="s">
        <v>447</v>
      </c>
      <c r="H1934" s="318" t="s">
        <v>1280</v>
      </c>
    </row>
    <row r="1935" spans="1:8" s="189" customFormat="1" ht="22.9" customHeight="1" x14ac:dyDescent="0.2">
      <c r="A1935" s="529"/>
      <c r="B1935" s="530"/>
      <c r="C1935" s="364" t="s">
        <v>4275</v>
      </c>
      <c r="D1935" s="364" t="s">
        <v>4276</v>
      </c>
      <c r="E1935" s="364" t="s">
        <v>371</v>
      </c>
      <c r="F1935" s="364" t="s">
        <v>4084</v>
      </c>
      <c r="G1935" s="364" t="s">
        <v>447</v>
      </c>
      <c r="H1935" s="318" t="s">
        <v>1280</v>
      </c>
    </row>
    <row r="1936" spans="1:8" s="189" customFormat="1" ht="22.9" customHeight="1" x14ac:dyDescent="0.2">
      <c r="A1936" s="529"/>
      <c r="B1936" s="530"/>
      <c r="C1936" s="364" t="s">
        <v>4277</v>
      </c>
      <c r="D1936" s="364" t="s">
        <v>4278</v>
      </c>
      <c r="E1936" s="364" t="s">
        <v>371</v>
      </c>
      <c r="F1936" s="364" t="s">
        <v>4084</v>
      </c>
      <c r="G1936" s="364" t="s">
        <v>447</v>
      </c>
      <c r="H1936" s="318" t="s">
        <v>1280</v>
      </c>
    </row>
    <row r="1937" spans="1:8" s="189" customFormat="1" ht="22.9" customHeight="1" x14ac:dyDescent="0.2">
      <c r="A1937" s="529"/>
      <c r="B1937" s="530"/>
      <c r="C1937" s="364" t="s">
        <v>4279</v>
      </c>
      <c r="D1937" s="364" t="s">
        <v>4280</v>
      </c>
      <c r="E1937" s="364" t="s">
        <v>371</v>
      </c>
      <c r="F1937" s="364" t="s">
        <v>4084</v>
      </c>
      <c r="G1937" s="364" t="s">
        <v>447</v>
      </c>
      <c r="H1937" s="318" t="s">
        <v>1280</v>
      </c>
    </row>
    <row r="1938" spans="1:8" s="189" customFormat="1" ht="22.9" customHeight="1" x14ac:dyDescent="0.2">
      <c r="A1938" s="529"/>
      <c r="B1938" s="530"/>
      <c r="C1938" s="364" t="s">
        <v>4281</v>
      </c>
      <c r="D1938" s="364" t="s">
        <v>4282</v>
      </c>
      <c r="E1938" s="364" t="s">
        <v>371</v>
      </c>
      <c r="F1938" s="364" t="s">
        <v>4084</v>
      </c>
      <c r="G1938" s="364" t="s">
        <v>447</v>
      </c>
      <c r="H1938" s="318" t="s">
        <v>1280</v>
      </c>
    </row>
    <row r="1939" spans="1:8" s="189" customFormat="1" ht="22.9" customHeight="1" x14ac:dyDescent="0.2">
      <c r="A1939" s="529"/>
      <c r="B1939" s="530"/>
      <c r="C1939" s="364" t="s">
        <v>4283</v>
      </c>
      <c r="D1939" s="364" t="s">
        <v>8064</v>
      </c>
      <c r="E1939" s="364" t="s">
        <v>371</v>
      </c>
      <c r="F1939" s="364" t="s">
        <v>4084</v>
      </c>
      <c r="G1939" s="364" t="s">
        <v>447</v>
      </c>
      <c r="H1939" s="318" t="s">
        <v>1280</v>
      </c>
    </row>
    <row r="1940" spans="1:8" s="189" customFormat="1" ht="22.9" customHeight="1" x14ac:dyDescent="0.2">
      <c r="A1940" s="529"/>
      <c r="B1940" s="530"/>
      <c r="C1940" s="364" t="s">
        <v>4284</v>
      </c>
      <c r="D1940" s="364" t="s">
        <v>4285</v>
      </c>
      <c r="E1940" s="364" t="s">
        <v>371</v>
      </c>
      <c r="F1940" s="364" t="s">
        <v>4084</v>
      </c>
      <c r="G1940" s="364" t="s">
        <v>447</v>
      </c>
      <c r="H1940" s="318" t="s">
        <v>1280</v>
      </c>
    </row>
    <row r="1941" spans="1:8" s="189" customFormat="1" ht="22.9" customHeight="1" x14ac:dyDescent="0.2">
      <c r="A1941" s="529"/>
      <c r="B1941" s="530"/>
      <c r="C1941" s="364" t="s">
        <v>4286</v>
      </c>
      <c r="D1941" s="364" t="s">
        <v>16610</v>
      </c>
      <c r="E1941" s="364" t="s">
        <v>371</v>
      </c>
      <c r="F1941" s="364" t="s">
        <v>4084</v>
      </c>
      <c r="G1941" s="364" t="s">
        <v>447</v>
      </c>
      <c r="H1941" s="318" t="s">
        <v>1280</v>
      </c>
    </row>
    <row r="1942" spans="1:8" s="189" customFormat="1" ht="22.9" customHeight="1" x14ac:dyDescent="0.2">
      <c r="A1942" s="529"/>
      <c r="B1942" s="530"/>
      <c r="C1942" s="364" t="s">
        <v>4287</v>
      </c>
      <c r="D1942" s="364" t="s">
        <v>4288</v>
      </c>
      <c r="E1942" s="364" t="s">
        <v>371</v>
      </c>
      <c r="F1942" s="364" t="s">
        <v>4084</v>
      </c>
      <c r="G1942" s="364" t="s">
        <v>447</v>
      </c>
      <c r="H1942" s="318" t="s">
        <v>1280</v>
      </c>
    </row>
    <row r="1943" spans="1:8" s="189" customFormat="1" ht="22.9" customHeight="1" x14ac:dyDescent="0.2">
      <c r="A1943" s="529"/>
      <c r="B1943" s="530"/>
      <c r="C1943" s="364" t="s">
        <v>4289</v>
      </c>
      <c r="D1943" s="364" t="s">
        <v>4290</v>
      </c>
      <c r="E1943" s="364" t="s">
        <v>371</v>
      </c>
      <c r="F1943" s="364" t="s">
        <v>4084</v>
      </c>
      <c r="G1943" s="364" t="s">
        <v>447</v>
      </c>
      <c r="H1943" s="318" t="s">
        <v>1280</v>
      </c>
    </row>
    <row r="1944" spans="1:8" s="189" customFormat="1" ht="22.9" customHeight="1" x14ac:dyDescent="0.2">
      <c r="A1944" s="529"/>
      <c r="B1944" s="530"/>
      <c r="C1944" s="364" t="s">
        <v>4291</v>
      </c>
      <c r="D1944" s="364" t="s">
        <v>4292</v>
      </c>
      <c r="E1944" s="364" t="s">
        <v>371</v>
      </c>
      <c r="F1944" s="364" t="s">
        <v>4084</v>
      </c>
      <c r="G1944" s="364" t="s">
        <v>447</v>
      </c>
      <c r="H1944" s="318" t="s">
        <v>1280</v>
      </c>
    </row>
    <row r="1945" spans="1:8" s="189" customFormat="1" ht="22.9" customHeight="1" x14ac:dyDescent="0.2">
      <c r="A1945" s="529"/>
      <c r="B1945" s="530"/>
      <c r="C1945" s="364" t="s">
        <v>4293</v>
      </c>
      <c r="D1945" s="364" t="s">
        <v>16611</v>
      </c>
      <c r="E1945" s="364" t="s">
        <v>371</v>
      </c>
      <c r="F1945" s="364" t="s">
        <v>4084</v>
      </c>
      <c r="G1945" s="364" t="s">
        <v>447</v>
      </c>
      <c r="H1945" s="318" t="s">
        <v>1280</v>
      </c>
    </row>
    <row r="1946" spans="1:8" s="189" customFormat="1" ht="22.9" customHeight="1" x14ac:dyDescent="0.2">
      <c r="A1946" s="529"/>
      <c r="B1946" s="530"/>
      <c r="C1946" s="364" t="s">
        <v>4294</v>
      </c>
      <c r="D1946" s="364" t="s">
        <v>4295</v>
      </c>
      <c r="E1946" s="364" t="s">
        <v>371</v>
      </c>
      <c r="F1946" s="364" t="s">
        <v>4084</v>
      </c>
      <c r="G1946" s="364" t="s">
        <v>447</v>
      </c>
      <c r="H1946" s="318" t="s">
        <v>1280</v>
      </c>
    </row>
    <row r="1947" spans="1:8" s="189" customFormat="1" ht="22.9" customHeight="1" x14ac:dyDescent="0.2">
      <c r="A1947" s="529"/>
      <c r="B1947" s="530"/>
      <c r="C1947" s="364" t="s">
        <v>4296</v>
      </c>
      <c r="D1947" s="364" t="s">
        <v>16612</v>
      </c>
      <c r="E1947" s="364" t="s">
        <v>371</v>
      </c>
      <c r="F1947" s="364" t="s">
        <v>4084</v>
      </c>
      <c r="G1947" s="364" t="s">
        <v>447</v>
      </c>
      <c r="H1947" s="318" t="s">
        <v>1280</v>
      </c>
    </row>
    <row r="1948" spans="1:8" s="189" customFormat="1" ht="22.9" customHeight="1" x14ac:dyDescent="0.2">
      <c r="A1948" s="529"/>
      <c r="B1948" s="530"/>
      <c r="C1948" s="364" t="s">
        <v>4297</v>
      </c>
      <c r="D1948" s="364" t="s">
        <v>4298</v>
      </c>
      <c r="E1948" s="364" t="s">
        <v>371</v>
      </c>
      <c r="F1948" s="364" t="s">
        <v>4084</v>
      </c>
      <c r="G1948" s="364" t="s">
        <v>447</v>
      </c>
      <c r="H1948" s="318" t="s">
        <v>1280</v>
      </c>
    </row>
    <row r="1949" spans="1:8" s="189" customFormat="1" ht="22.9" customHeight="1" x14ac:dyDescent="0.2">
      <c r="A1949" s="529"/>
      <c r="B1949" s="530"/>
      <c r="C1949" s="364" t="s">
        <v>4299</v>
      </c>
      <c r="D1949" s="364" t="s">
        <v>4300</v>
      </c>
      <c r="E1949" s="364" t="s">
        <v>371</v>
      </c>
      <c r="F1949" s="364" t="s">
        <v>4084</v>
      </c>
      <c r="G1949" s="364" t="s">
        <v>447</v>
      </c>
      <c r="H1949" s="318" t="s">
        <v>1280</v>
      </c>
    </row>
    <row r="1950" spans="1:8" s="189" customFormat="1" ht="22.9" customHeight="1" x14ac:dyDescent="0.2">
      <c r="A1950" s="529"/>
      <c r="B1950" s="530"/>
      <c r="C1950" s="364" t="s">
        <v>4301</v>
      </c>
      <c r="D1950" s="364" t="s">
        <v>4302</v>
      </c>
      <c r="E1950" s="364" t="s">
        <v>371</v>
      </c>
      <c r="F1950" s="364" t="s">
        <v>4084</v>
      </c>
      <c r="G1950" s="364" t="s">
        <v>447</v>
      </c>
      <c r="H1950" s="318" t="s">
        <v>1280</v>
      </c>
    </row>
    <row r="1951" spans="1:8" s="189" customFormat="1" ht="22.9" customHeight="1" x14ac:dyDescent="0.2">
      <c r="A1951" s="529"/>
      <c r="B1951" s="530"/>
      <c r="C1951" s="364" t="s">
        <v>4303</v>
      </c>
      <c r="D1951" s="364" t="s">
        <v>8065</v>
      </c>
      <c r="E1951" s="364" t="s">
        <v>371</v>
      </c>
      <c r="F1951" s="364" t="s">
        <v>4084</v>
      </c>
      <c r="G1951" s="364" t="s">
        <v>447</v>
      </c>
      <c r="H1951" s="318" t="s">
        <v>1280</v>
      </c>
    </row>
    <row r="1952" spans="1:8" s="189" customFormat="1" ht="22.9" customHeight="1" x14ac:dyDescent="0.2">
      <c r="A1952" s="529"/>
      <c r="B1952" s="530"/>
      <c r="C1952" s="364" t="s">
        <v>4304</v>
      </c>
      <c r="D1952" s="364" t="s">
        <v>16613</v>
      </c>
      <c r="E1952" s="364" t="s">
        <v>371</v>
      </c>
      <c r="F1952" s="364" t="s">
        <v>4084</v>
      </c>
      <c r="G1952" s="364" t="s">
        <v>447</v>
      </c>
      <c r="H1952" s="318" t="s">
        <v>1280</v>
      </c>
    </row>
    <row r="1953" spans="1:8" s="189" customFormat="1" ht="22.9" customHeight="1" x14ac:dyDescent="0.2">
      <c r="A1953" s="529"/>
      <c r="B1953" s="530"/>
      <c r="C1953" s="364" t="s">
        <v>4305</v>
      </c>
      <c r="D1953" s="364" t="s">
        <v>4306</v>
      </c>
      <c r="E1953" s="364" t="s">
        <v>371</v>
      </c>
      <c r="F1953" s="364" t="s">
        <v>4084</v>
      </c>
      <c r="G1953" s="364" t="s">
        <v>447</v>
      </c>
      <c r="H1953" s="318" t="s">
        <v>1280</v>
      </c>
    </row>
    <row r="1954" spans="1:8" s="189" customFormat="1" ht="22.9" customHeight="1" x14ac:dyDescent="0.2">
      <c r="A1954" s="529"/>
      <c r="B1954" s="530"/>
      <c r="C1954" s="364" t="s">
        <v>4307</v>
      </c>
      <c r="D1954" s="364" t="s">
        <v>16614</v>
      </c>
      <c r="E1954" s="364" t="s">
        <v>371</v>
      </c>
      <c r="F1954" s="364" t="s">
        <v>4084</v>
      </c>
      <c r="G1954" s="364" t="s">
        <v>447</v>
      </c>
      <c r="H1954" s="318" t="s">
        <v>1280</v>
      </c>
    </row>
    <row r="1955" spans="1:8" s="189" customFormat="1" ht="22.9" customHeight="1" x14ac:dyDescent="0.2">
      <c r="A1955" s="529"/>
      <c r="B1955" s="530"/>
      <c r="C1955" s="364" t="s">
        <v>4308</v>
      </c>
      <c r="D1955" s="364" t="s">
        <v>4309</v>
      </c>
      <c r="E1955" s="364" t="s">
        <v>371</v>
      </c>
      <c r="F1955" s="364" t="s">
        <v>4084</v>
      </c>
      <c r="G1955" s="364" t="s">
        <v>447</v>
      </c>
      <c r="H1955" s="318" t="s">
        <v>1280</v>
      </c>
    </row>
    <row r="1956" spans="1:8" s="189" customFormat="1" ht="22.9" customHeight="1" x14ac:dyDescent="0.2">
      <c r="A1956" s="529"/>
      <c r="B1956" s="530"/>
      <c r="C1956" s="364" t="s">
        <v>4310</v>
      </c>
      <c r="D1956" s="364" t="s">
        <v>16615</v>
      </c>
      <c r="E1956" s="364" t="s">
        <v>371</v>
      </c>
      <c r="F1956" s="364" t="s">
        <v>4084</v>
      </c>
      <c r="G1956" s="364" t="s">
        <v>447</v>
      </c>
      <c r="H1956" s="318" t="s">
        <v>1280</v>
      </c>
    </row>
    <row r="1957" spans="1:8" s="189" customFormat="1" ht="22.9" customHeight="1" x14ac:dyDescent="0.2">
      <c r="A1957" s="529"/>
      <c r="B1957" s="530"/>
      <c r="C1957" s="364" t="s">
        <v>4311</v>
      </c>
      <c r="D1957" s="364" t="s">
        <v>16616</v>
      </c>
      <c r="E1957" s="364" t="s">
        <v>371</v>
      </c>
      <c r="F1957" s="364" t="s">
        <v>4084</v>
      </c>
      <c r="G1957" s="364" t="s">
        <v>447</v>
      </c>
      <c r="H1957" s="318" t="s">
        <v>1280</v>
      </c>
    </row>
    <row r="1958" spans="1:8" s="189" customFormat="1" ht="22.9" customHeight="1" x14ac:dyDescent="0.2">
      <c r="A1958" s="529"/>
      <c r="B1958" s="530"/>
      <c r="C1958" s="364" t="s">
        <v>4312</v>
      </c>
      <c r="D1958" s="364" t="s">
        <v>4313</v>
      </c>
      <c r="E1958" s="364" t="s">
        <v>371</v>
      </c>
      <c r="F1958" s="364" t="s">
        <v>4084</v>
      </c>
      <c r="G1958" s="364" t="s">
        <v>447</v>
      </c>
      <c r="H1958" s="318" t="s">
        <v>1280</v>
      </c>
    </row>
    <row r="1959" spans="1:8" s="189" customFormat="1" ht="22.9" customHeight="1" x14ac:dyDescent="0.2">
      <c r="A1959" s="529"/>
      <c r="B1959" s="530"/>
      <c r="C1959" s="364" t="s">
        <v>4314</v>
      </c>
      <c r="D1959" s="364" t="s">
        <v>4315</v>
      </c>
      <c r="E1959" s="364" t="s">
        <v>371</v>
      </c>
      <c r="F1959" s="364" t="s">
        <v>4084</v>
      </c>
      <c r="G1959" s="364" t="s">
        <v>447</v>
      </c>
      <c r="H1959" s="318" t="s">
        <v>1280</v>
      </c>
    </row>
    <row r="1960" spans="1:8" s="189" customFormat="1" ht="22.9" customHeight="1" x14ac:dyDescent="0.2">
      <c r="A1960" s="529"/>
      <c r="B1960" s="530"/>
      <c r="C1960" s="364" t="s">
        <v>4316</v>
      </c>
      <c r="D1960" s="364" t="s">
        <v>4317</v>
      </c>
      <c r="E1960" s="364" t="s">
        <v>371</v>
      </c>
      <c r="F1960" s="364" t="s">
        <v>4084</v>
      </c>
      <c r="G1960" s="364" t="s">
        <v>447</v>
      </c>
      <c r="H1960" s="318" t="s">
        <v>1280</v>
      </c>
    </row>
    <row r="1961" spans="1:8" s="189" customFormat="1" ht="22.9" customHeight="1" x14ac:dyDescent="0.2">
      <c r="A1961" s="529"/>
      <c r="B1961" s="530"/>
      <c r="C1961" s="364" t="s">
        <v>4318</v>
      </c>
      <c r="D1961" s="364" t="s">
        <v>16617</v>
      </c>
      <c r="E1961" s="364" t="s">
        <v>371</v>
      </c>
      <c r="F1961" s="364" t="s">
        <v>4084</v>
      </c>
      <c r="G1961" s="364" t="s">
        <v>447</v>
      </c>
      <c r="H1961" s="318" t="s">
        <v>1280</v>
      </c>
    </row>
    <row r="1962" spans="1:8" s="189" customFormat="1" ht="22.9" customHeight="1" x14ac:dyDescent="0.2">
      <c r="A1962" s="529"/>
      <c r="B1962" s="530"/>
      <c r="C1962" s="364" t="s">
        <v>4319</v>
      </c>
      <c r="D1962" s="364" t="s">
        <v>4320</v>
      </c>
      <c r="E1962" s="364" t="s">
        <v>371</v>
      </c>
      <c r="F1962" s="364" t="s">
        <v>4084</v>
      </c>
      <c r="G1962" s="364" t="s">
        <v>447</v>
      </c>
      <c r="H1962" s="318" t="s">
        <v>1280</v>
      </c>
    </row>
    <row r="1963" spans="1:8" s="189" customFormat="1" ht="22.9" customHeight="1" x14ac:dyDescent="0.2">
      <c r="A1963" s="529"/>
      <c r="B1963" s="530"/>
      <c r="C1963" s="364" t="s">
        <v>4321</v>
      </c>
      <c r="D1963" s="364" t="s">
        <v>4322</v>
      </c>
      <c r="E1963" s="364" t="s">
        <v>371</v>
      </c>
      <c r="F1963" s="364" t="s">
        <v>4084</v>
      </c>
      <c r="G1963" s="364" t="s">
        <v>447</v>
      </c>
      <c r="H1963" s="318" t="s">
        <v>1280</v>
      </c>
    </row>
    <row r="1964" spans="1:8" s="189" customFormat="1" ht="22.9" customHeight="1" x14ac:dyDescent="0.2">
      <c r="A1964" s="529"/>
      <c r="B1964" s="530"/>
      <c r="C1964" s="364" t="s">
        <v>4323</v>
      </c>
      <c r="D1964" s="364" t="s">
        <v>16618</v>
      </c>
      <c r="E1964" s="364" t="s">
        <v>371</v>
      </c>
      <c r="F1964" s="364" t="s">
        <v>4084</v>
      </c>
      <c r="G1964" s="364" t="s">
        <v>447</v>
      </c>
      <c r="H1964" s="318" t="s">
        <v>1280</v>
      </c>
    </row>
    <row r="1965" spans="1:8" s="189" customFormat="1" ht="22.9" customHeight="1" x14ac:dyDescent="0.2">
      <c r="A1965" s="529"/>
      <c r="B1965" s="530"/>
      <c r="C1965" s="364" t="s">
        <v>4083</v>
      </c>
      <c r="D1965" s="364" t="s">
        <v>16619</v>
      </c>
      <c r="E1965" s="364" t="s">
        <v>371</v>
      </c>
      <c r="F1965" s="364" t="s">
        <v>4084</v>
      </c>
      <c r="G1965" s="364" t="s">
        <v>447</v>
      </c>
      <c r="H1965" s="318" t="s">
        <v>1280</v>
      </c>
    </row>
    <row r="1966" spans="1:8" s="189" customFormat="1" ht="22.9" customHeight="1" x14ac:dyDescent="0.2">
      <c r="A1966" s="529"/>
      <c r="B1966" s="530"/>
      <c r="C1966" s="364" t="s">
        <v>4324</v>
      </c>
      <c r="D1966" s="364" t="s">
        <v>4325</v>
      </c>
      <c r="E1966" s="364" t="s">
        <v>371</v>
      </c>
      <c r="F1966" s="364" t="s">
        <v>4084</v>
      </c>
      <c r="G1966" s="364" t="s">
        <v>447</v>
      </c>
      <c r="H1966" s="318" t="s">
        <v>1280</v>
      </c>
    </row>
    <row r="1967" spans="1:8" s="189" customFormat="1" ht="22.9" customHeight="1" x14ac:dyDescent="0.2">
      <c r="A1967" s="529"/>
      <c r="B1967" s="530"/>
      <c r="C1967" s="364" t="s">
        <v>4326</v>
      </c>
      <c r="D1967" s="364" t="s">
        <v>16620</v>
      </c>
      <c r="E1967" s="364" t="s">
        <v>371</v>
      </c>
      <c r="F1967" s="364" t="s">
        <v>4084</v>
      </c>
      <c r="G1967" s="364" t="s">
        <v>447</v>
      </c>
      <c r="H1967" s="318" t="s">
        <v>1280</v>
      </c>
    </row>
    <row r="1968" spans="1:8" s="189" customFormat="1" ht="22.9" customHeight="1" x14ac:dyDescent="0.2">
      <c r="A1968" s="529"/>
      <c r="B1968" s="530"/>
      <c r="C1968" s="364" t="s">
        <v>4327</v>
      </c>
      <c r="D1968" s="364" t="s">
        <v>16621</v>
      </c>
      <c r="E1968" s="364" t="s">
        <v>371</v>
      </c>
      <c r="F1968" s="364" t="s">
        <v>4228</v>
      </c>
      <c r="G1968" s="364" t="s">
        <v>447</v>
      </c>
      <c r="H1968" s="318" t="s">
        <v>1280</v>
      </c>
    </row>
    <row r="1969" spans="1:8" s="189" customFormat="1" ht="22.9" customHeight="1" x14ac:dyDescent="0.2">
      <c r="A1969" s="529"/>
      <c r="B1969" s="530"/>
      <c r="C1969" s="364" t="s">
        <v>4328</v>
      </c>
      <c r="D1969" s="364" t="s">
        <v>16622</v>
      </c>
      <c r="E1969" s="364" t="s">
        <v>371</v>
      </c>
      <c r="F1969" s="364" t="s">
        <v>4228</v>
      </c>
      <c r="G1969" s="364" t="s">
        <v>447</v>
      </c>
      <c r="H1969" s="318" t="s">
        <v>1280</v>
      </c>
    </row>
    <row r="1970" spans="1:8" s="189" customFormat="1" ht="22.9" customHeight="1" x14ac:dyDescent="0.2">
      <c r="A1970" s="529"/>
      <c r="B1970" s="530"/>
      <c r="C1970" s="364" t="s">
        <v>4329</v>
      </c>
      <c r="D1970" s="364" t="s">
        <v>4330</v>
      </c>
      <c r="E1970" s="364" t="s">
        <v>371</v>
      </c>
      <c r="F1970" s="364" t="s">
        <v>4228</v>
      </c>
      <c r="G1970" s="364" t="s">
        <v>447</v>
      </c>
      <c r="H1970" s="318" t="s">
        <v>1280</v>
      </c>
    </row>
    <row r="1971" spans="1:8" s="189" customFormat="1" ht="22.9" customHeight="1" x14ac:dyDescent="0.2">
      <c r="A1971" s="529"/>
      <c r="B1971" s="530"/>
      <c r="C1971" s="364" t="s">
        <v>4331</v>
      </c>
      <c r="D1971" s="364" t="s">
        <v>8066</v>
      </c>
      <c r="E1971" s="364" t="s">
        <v>371</v>
      </c>
      <c r="F1971" s="364" t="s">
        <v>4228</v>
      </c>
      <c r="G1971" s="364" t="s">
        <v>447</v>
      </c>
      <c r="H1971" s="318" t="s">
        <v>1280</v>
      </c>
    </row>
    <row r="1972" spans="1:8" s="189" customFormat="1" ht="22.9" customHeight="1" x14ac:dyDescent="0.2">
      <c r="A1972" s="529"/>
      <c r="B1972" s="530"/>
      <c r="C1972" s="364" t="s">
        <v>4332</v>
      </c>
      <c r="D1972" s="364" t="s">
        <v>16623</v>
      </c>
      <c r="E1972" s="364" t="s">
        <v>371</v>
      </c>
      <c r="F1972" s="364" t="s">
        <v>4228</v>
      </c>
      <c r="G1972" s="364" t="s">
        <v>447</v>
      </c>
      <c r="H1972" s="318" t="s">
        <v>1280</v>
      </c>
    </row>
    <row r="1973" spans="1:8" s="189" customFormat="1" ht="22.9" customHeight="1" x14ac:dyDescent="0.2">
      <c r="A1973" s="529" t="s">
        <v>822</v>
      </c>
      <c r="B1973" s="530" t="s">
        <v>16311</v>
      </c>
      <c r="C1973" s="364" t="s">
        <v>4333</v>
      </c>
      <c r="D1973" s="364" t="s">
        <v>16624</v>
      </c>
      <c r="E1973" s="364" t="s">
        <v>371</v>
      </c>
      <c r="F1973" s="364" t="s">
        <v>4084</v>
      </c>
      <c r="G1973" s="364" t="s">
        <v>462</v>
      </c>
      <c r="H1973" s="318"/>
    </row>
    <row r="1974" spans="1:8" s="189" customFormat="1" ht="22.9" customHeight="1" x14ac:dyDescent="0.2">
      <c r="A1974" s="529"/>
      <c r="B1974" s="530"/>
      <c r="C1974" s="364" t="s">
        <v>4334</v>
      </c>
      <c r="D1974" s="364" t="s">
        <v>16625</v>
      </c>
      <c r="E1974" s="364" t="s">
        <v>371</v>
      </c>
      <c r="F1974" s="364" t="s">
        <v>4084</v>
      </c>
      <c r="G1974" s="364" t="s">
        <v>462</v>
      </c>
      <c r="H1974" s="318"/>
    </row>
    <row r="1975" spans="1:8" s="189" customFormat="1" ht="22.9" customHeight="1" x14ac:dyDescent="0.2">
      <c r="A1975" s="529"/>
      <c r="B1975" s="530"/>
      <c r="C1975" s="364" t="s">
        <v>4335</v>
      </c>
      <c r="D1975" s="364" t="s">
        <v>16626</v>
      </c>
      <c r="E1975" s="364" t="s">
        <v>371</v>
      </c>
      <c r="F1975" s="364" t="s">
        <v>4084</v>
      </c>
      <c r="G1975" s="364" t="s">
        <v>462</v>
      </c>
      <c r="H1975" s="318"/>
    </row>
    <row r="1976" spans="1:8" s="189" customFormat="1" ht="22.9" customHeight="1" x14ac:dyDescent="0.2">
      <c r="A1976" s="529" t="s">
        <v>813</v>
      </c>
      <c r="B1976" s="530" t="s">
        <v>814</v>
      </c>
      <c r="C1976" s="364" t="s">
        <v>4336</v>
      </c>
      <c r="D1976" s="364" t="s">
        <v>4337</v>
      </c>
      <c r="E1976" s="364" t="s">
        <v>372</v>
      </c>
      <c r="F1976" s="364" t="s">
        <v>2062</v>
      </c>
      <c r="G1976" s="364" t="s">
        <v>447</v>
      </c>
      <c r="H1976" s="318"/>
    </row>
    <row r="1977" spans="1:8" s="189" customFormat="1" ht="22.9" customHeight="1" x14ac:dyDescent="0.2">
      <c r="A1977" s="529"/>
      <c r="B1977" s="530"/>
      <c r="C1977" s="364" t="s">
        <v>4338</v>
      </c>
      <c r="D1977" s="364" t="s">
        <v>4339</v>
      </c>
      <c r="E1977" s="364" t="s">
        <v>372</v>
      </c>
      <c r="F1977" s="364" t="s">
        <v>2367</v>
      </c>
      <c r="G1977" s="364" t="s">
        <v>447</v>
      </c>
      <c r="H1977" s="318"/>
    </row>
    <row r="1978" spans="1:8" s="189" customFormat="1" ht="22.9" customHeight="1" x14ac:dyDescent="0.2">
      <c r="A1978" s="529"/>
      <c r="B1978" s="530"/>
      <c r="C1978" s="364" t="s">
        <v>4340</v>
      </c>
      <c r="D1978" s="364" t="s">
        <v>4341</v>
      </c>
      <c r="E1978" s="364" t="s">
        <v>372</v>
      </c>
      <c r="F1978" s="364" t="s">
        <v>2367</v>
      </c>
      <c r="G1978" s="364" t="s">
        <v>447</v>
      </c>
      <c r="H1978" s="318"/>
    </row>
    <row r="1979" spans="1:8" s="189" customFormat="1" ht="22.9" customHeight="1" x14ac:dyDescent="0.2">
      <c r="A1979" s="529"/>
      <c r="B1979" s="530"/>
      <c r="C1979" s="364" t="s">
        <v>4342</v>
      </c>
      <c r="D1979" s="364" t="s">
        <v>4343</v>
      </c>
      <c r="E1979" s="364" t="s">
        <v>255</v>
      </c>
      <c r="F1979" s="364" t="s">
        <v>19929</v>
      </c>
      <c r="G1979" s="364" t="s">
        <v>447</v>
      </c>
      <c r="H1979" s="318"/>
    </row>
    <row r="1980" spans="1:8" s="189" customFormat="1" ht="22.9" customHeight="1" x14ac:dyDescent="0.2">
      <c r="A1980" s="529"/>
      <c r="B1980" s="530"/>
      <c r="C1980" s="364" t="s">
        <v>4344</v>
      </c>
      <c r="D1980" s="364" t="s">
        <v>4345</v>
      </c>
      <c r="E1980" s="364" t="s">
        <v>255</v>
      </c>
      <c r="F1980" s="364" t="s">
        <v>19929</v>
      </c>
      <c r="G1980" s="364" t="s">
        <v>447</v>
      </c>
      <c r="H1980" s="318"/>
    </row>
    <row r="1981" spans="1:8" s="189" customFormat="1" ht="22.9" customHeight="1" x14ac:dyDescent="0.2">
      <c r="A1981" s="529"/>
      <c r="B1981" s="530"/>
      <c r="C1981" s="364" t="s">
        <v>4346</v>
      </c>
      <c r="D1981" s="364" t="s">
        <v>4347</v>
      </c>
      <c r="E1981" s="364" t="s">
        <v>255</v>
      </c>
      <c r="F1981" s="364" t="s">
        <v>19929</v>
      </c>
      <c r="G1981" s="364" t="s">
        <v>447</v>
      </c>
      <c r="H1981" s="318"/>
    </row>
    <row r="1982" spans="1:8" s="189" customFormat="1" ht="22.9" customHeight="1" x14ac:dyDescent="0.2">
      <c r="A1982" s="363" t="s">
        <v>837</v>
      </c>
      <c r="B1982" s="364" t="s">
        <v>838</v>
      </c>
      <c r="C1982" s="364" t="s">
        <v>4348</v>
      </c>
      <c r="D1982" s="364" t="s">
        <v>839</v>
      </c>
      <c r="E1982" s="364" t="s">
        <v>254</v>
      </c>
      <c r="F1982" s="364" t="s">
        <v>4349</v>
      </c>
      <c r="G1982" s="364" t="s">
        <v>462</v>
      </c>
      <c r="H1982" s="318"/>
    </row>
    <row r="1983" spans="1:8" s="189" customFormat="1" ht="22.9" customHeight="1" x14ac:dyDescent="0.2">
      <c r="A1983" s="529" t="s">
        <v>840</v>
      </c>
      <c r="B1983" s="530" t="s">
        <v>841</v>
      </c>
      <c r="C1983" s="364" t="s">
        <v>4351</v>
      </c>
      <c r="D1983" s="364" t="s">
        <v>4352</v>
      </c>
      <c r="E1983" s="364" t="s">
        <v>254</v>
      </c>
      <c r="F1983" s="364" t="s">
        <v>4349</v>
      </c>
      <c r="G1983" s="364" t="s">
        <v>447</v>
      </c>
      <c r="H1983" s="318" t="s">
        <v>1152</v>
      </c>
    </row>
    <row r="1984" spans="1:8" s="189" customFormat="1" ht="22.9" customHeight="1" x14ac:dyDescent="0.2">
      <c r="A1984" s="529"/>
      <c r="B1984" s="530"/>
      <c r="C1984" s="364" t="s">
        <v>4353</v>
      </c>
      <c r="D1984" s="364" t="s">
        <v>4354</v>
      </c>
      <c r="E1984" s="364" t="s">
        <v>254</v>
      </c>
      <c r="F1984" s="364" t="s">
        <v>4349</v>
      </c>
      <c r="G1984" s="364" t="s">
        <v>447</v>
      </c>
      <c r="H1984" s="318" t="s">
        <v>1152</v>
      </c>
    </row>
    <row r="1985" spans="1:8" s="189" customFormat="1" ht="22.9" customHeight="1" x14ac:dyDescent="0.2">
      <c r="A1985" s="529"/>
      <c r="B1985" s="530"/>
      <c r="C1985" s="364" t="s">
        <v>4355</v>
      </c>
      <c r="D1985" s="364" t="s">
        <v>4354</v>
      </c>
      <c r="E1985" s="364" t="s">
        <v>254</v>
      </c>
      <c r="F1985" s="364" t="s">
        <v>4349</v>
      </c>
      <c r="G1985" s="364" t="s">
        <v>447</v>
      </c>
      <c r="H1985" s="318" t="s">
        <v>1152</v>
      </c>
    </row>
    <row r="1986" spans="1:8" s="189" customFormat="1" ht="22.9" customHeight="1" x14ac:dyDescent="0.2">
      <c r="A1986" s="529"/>
      <c r="B1986" s="530"/>
      <c r="C1986" s="364" t="s">
        <v>4356</v>
      </c>
      <c r="D1986" s="364" t="s">
        <v>4357</v>
      </c>
      <c r="E1986" s="364" t="s">
        <v>254</v>
      </c>
      <c r="F1986" s="364" t="s">
        <v>4349</v>
      </c>
      <c r="G1986" s="364" t="s">
        <v>447</v>
      </c>
      <c r="H1986" s="318" t="s">
        <v>1152</v>
      </c>
    </row>
    <row r="1987" spans="1:8" s="189" customFormat="1" ht="22.9" customHeight="1" x14ac:dyDescent="0.2">
      <c r="A1987" s="529"/>
      <c r="B1987" s="530"/>
      <c r="C1987" s="364" t="s">
        <v>4358</v>
      </c>
      <c r="D1987" s="364" t="s">
        <v>4359</v>
      </c>
      <c r="E1987" s="364" t="s">
        <v>254</v>
      </c>
      <c r="F1987" s="364" t="s">
        <v>4349</v>
      </c>
      <c r="G1987" s="364" t="s">
        <v>447</v>
      </c>
      <c r="H1987" s="318" t="s">
        <v>1152</v>
      </c>
    </row>
    <row r="1988" spans="1:8" s="189" customFormat="1" ht="22.9" customHeight="1" x14ac:dyDescent="0.2">
      <c r="A1988" s="529"/>
      <c r="B1988" s="530"/>
      <c r="C1988" s="364" t="s">
        <v>4360</v>
      </c>
      <c r="D1988" s="364" t="s">
        <v>4359</v>
      </c>
      <c r="E1988" s="364" t="s">
        <v>254</v>
      </c>
      <c r="F1988" s="364" t="s">
        <v>4349</v>
      </c>
      <c r="G1988" s="364" t="s">
        <v>447</v>
      </c>
      <c r="H1988" s="318" t="s">
        <v>1152</v>
      </c>
    </row>
    <row r="1989" spans="1:8" s="189" customFormat="1" ht="22.9" customHeight="1" x14ac:dyDescent="0.2">
      <c r="A1989" s="529"/>
      <c r="B1989" s="530"/>
      <c r="C1989" s="364" t="s">
        <v>4361</v>
      </c>
      <c r="D1989" s="364" t="s">
        <v>4362</v>
      </c>
      <c r="E1989" s="364" t="s">
        <v>254</v>
      </c>
      <c r="F1989" s="364" t="s">
        <v>4363</v>
      </c>
      <c r="G1989" s="364" t="s">
        <v>447</v>
      </c>
      <c r="H1989" s="318" t="s">
        <v>1152</v>
      </c>
    </row>
    <row r="1990" spans="1:8" s="189" customFormat="1" ht="22.9" customHeight="1" x14ac:dyDescent="0.2">
      <c r="A1990" s="529"/>
      <c r="B1990" s="530"/>
      <c r="C1990" s="364" t="s">
        <v>4364</v>
      </c>
      <c r="D1990" s="364" t="s">
        <v>4362</v>
      </c>
      <c r="E1990" s="364" t="s">
        <v>254</v>
      </c>
      <c r="F1990" s="364" t="s">
        <v>4363</v>
      </c>
      <c r="G1990" s="364" t="s">
        <v>447</v>
      </c>
      <c r="H1990" s="318" t="s">
        <v>1152</v>
      </c>
    </row>
    <row r="1991" spans="1:8" s="189" customFormat="1" ht="22.9" customHeight="1" x14ac:dyDescent="0.2">
      <c r="A1991" s="529" t="s">
        <v>842</v>
      </c>
      <c r="B1991" s="530" t="s">
        <v>843</v>
      </c>
      <c r="C1991" s="364" t="s">
        <v>16090</v>
      </c>
      <c r="D1991" s="364" t="s">
        <v>4365</v>
      </c>
      <c r="E1991" s="364" t="s">
        <v>254</v>
      </c>
      <c r="F1991" s="364" t="s">
        <v>1151</v>
      </c>
      <c r="G1991" s="364" t="s">
        <v>462</v>
      </c>
      <c r="H1991" s="318" t="s">
        <v>1152</v>
      </c>
    </row>
    <row r="1992" spans="1:8" s="189" customFormat="1" ht="22.9" customHeight="1" x14ac:dyDescent="0.2">
      <c r="A1992" s="529"/>
      <c r="B1992" s="530"/>
      <c r="C1992" s="364" t="s">
        <v>4366</v>
      </c>
      <c r="D1992" s="364" t="s">
        <v>4367</v>
      </c>
      <c r="E1992" s="364" t="s">
        <v>254</v>
      </c>
      <c r="F1992" s="364" t="s">
        <v>4349</v>
      </c>
      <c r="G1992" s="364" t="s">
        <v>447</v>
      </c>
      <c r="H1992" s="318" t="s">
        <v>1152</v>
      </c>
    </row>
    <row r="1993" spans="1:8" s="189" customFormat="1" ht="22.9" customHeight="1" x14ac:dyDescent="0.2">
      <c r="A1993" s="529"/>
      <c r="B1993" s="530"/>
      <c r="C1993" s="364" t="s">
        <v>4368</v>
      </c>
      <c r="D1993" s="364" t="s">
        <v>4365</v>
      </c>
      <c r="E1993" s="364" t="s">
        <v>254</v>
      </c>
      <c r="F1993" s="364" t="s">
        <v>4349</v>
      </c>
      <c r="G1993" s="364" t="s">
        <v>447</v>
      </c>
      <c r="H1993" s="318" t="s">
        <v>1152</v>
      </c>
    </row>
    <row r="1994" spans="1:8" s="189" customFormat="1" ht="22.9" customHeight="1" x14ac:dyDescent="0.2">
      <c r="A1994" s="529"/>
      <c r="B1994" s="530"/>
      <c r="C1994" s="364" t="s">
        <v>4369</v>
      </c>
      <c r="D1994" s="364" t="s">
        <v>4365</v>
      </c>
      <c r="E1994" s="364" t="s">
        <v>254</v>
      </c>
      <c r="F1994" s="364" t="s">
        <v>4349</v>
      </c>
      <c r="G1994" s="364" t="s">
        <v>462</v>
      </c>
      <c r="H1994" s="318" t="s">
        <v>1152</v>
      </c>
    </row>
    <row r="1995" spans="1:8" s="189" customFormat="1" ht="22.9" customHeight="1" x14ac:dyDescent="0.2">
      <c r="A1995" s="529"/>
      <c r="B1995" s="530"/>
      <c r="C1995" s="364" t="s">
        <v>4370</v>
      </c>
      <c r="D1995" s="364" t="s">
        <v>4365</v>
      </c>
      <c r="E1995" s="364" t="s">
        <v>254</v>
      </c>
      <c r="F1995" s="364" t="s">
        <v>4349</v>
      </c>
      <c r="G1995" s="364" t="s">
        <v>462</v>
      </c>
      <c r="H1995" s="318" t="s">
        <v>1152</v>
      </c>
    </row>
    <row r="1996" spans="1:8" s="189" customFormat="1" ht="22.9" customHeight="1" x14ac:dyDescent="0.2">
      <c r="A1996" s="529"/>
      <c r="B1996" s="530"/>
      <c r="C1996" s="364" t="s">
        <v>4371</v>
      </c>
      <c r="D1996" s="364" t="s">
        <v>4365</v>
      </c>
      <c r="E1996" s="364" t="s">
        <v>254</v>
      </c>
      <c r="F1996" s="364" t="s">
        <v>4349</v>
      </c>
      <c r="G1996" s="364" t="s">
        <v>462</v>
      </c>
      <c r="H1996" s="318" t="s">
        <v>1152</v>
      </c>
    </row>
    <row r="1997" spans="1:8" s="189" customFormat="1" ht="22.9" customHeight="1" x14ac:dyDescent="0.2">
      <c r="A1997" s="529"/>
      <c r="B1997" s="530"/>
      <c r="C1997" s="364" t="s">
        <v>4372</v>
      </c>
      <c r="D1997" s="364" t="s">
        <v>4365</v>
      </c>
      <c r="E1997" s="364" t="s">
        <v>254</v>
      </c>
      <c r="F1997" s="364" t="s">
        <v>4349</v>
      </c>
      <c r="G1997" s="364" t="s">
        <v>462</v>
      </c>
      <c r="H1997" s="318" t="s">
        <v>1152</v>
      </c>
    </row>
    <row r="1998" spans="1:8" s="189" customFormat="1" ht="22.9" customHeight="1" x14ac:dyDescent="0.2">
      <c r="A1998" s="529"/>
      <c r="B1998" s="530"/>
      <c r="C1998" s="364" t="s">
        <v>4373</v>
      </c>
      <c r="D1998" s="364" t="s">
        <v>4365</v>
      </c>
      <c r="E1998" s="364" t="s">
        <v>254</v>
      </c>
      <c r="F1998" s="364" t="s">
        <v>4349</v>
      </c>
      <c r="G1998" s="364" t="s">
        <v>462</v>
      </c>
      <c r="H1998" s="318" t="s">
        <v>1152</v>
      </c>
    </row>
    <row r="1999" spans="1:8" s="189" customFormat="1" ht="22.9" customHeight="1" x14ac:dyDescent="0.2">
      <c r="A1999" s="529" t="s">
        <v>844</v>
      </c>
      <c r="B1999" s="530" t="s">
        <v>845</v>
      </c>
      <c r="C1999" s="364" t="s">
        <v>4374</v>
      </c>
      <c r="D1999" s="364" t="s">
        <v>4375</v>
      </c>
      <c r="E1999" s="364" t="s">
        <v>254</v>
      </c>
      <c r="F1999" s="364" t="s">
        <v>4349</v>
      </c>
      <c r="G1999" s="364" t="s">
        <v>462</v>
      </c>
      <c r="H1999" s="318" t="s">
        <v>1152</v>
      </c>
    </row>
    <row r="2000" spans="1:8" s="189" customFormat="1" ht="22.9" customHeight="1" x14ac:dyDescent="0.2">
      <c r="A2000" s="529"/>
      <c r="B2000" s="530"/>
      <c r="C2000" s="364" t="s">
        <v>4376</v>
      </c>
      <c r="D2000" s="364" t="s">
        <v>4377</v>
      </c>
      <c r="E2000" s="364" t="s">
        <v>254</v>
      </c>
      <c r="F2000" s="364" t="s">
        <v>4349</v>
      </c>
      <c r="G2000" s="364" t="s">
        <v>447</v>
      </c>
      <c r="H2000" s="318" t="s">
        <v>1152</v>
      </c>
    </row>
    <row r="2001" spans="1:8" s="189" customFormat="1" ht="22.9" customHeight="1" x14ac:dyDescent="0.2">
      <c r="A2001" s="529"/>
      <c r="B2001" s="530"/>
      <c r="C2001" s="364" t="s">
        <v>4378</v>
      </c>
      <c r="D2001" s="364" t="s">
        <v>4379</v>
      </c>
      <c r="E2001" s="364" t="s">
        <v>254</v>
      </c>
      <c r="F2001" s="364" t="s">
        <v>4349</v>
      </c>
      <c r="G2001" s="364" t="s">
        <v>462</v>
      </c>
      <c r="H2001" s="318" t="s">
        <v>1152</v>
      </c>
    </row>
    <row r="2002" spans="1:8" s="189" customFormat="1" ht="22.9" customHeight="1" x14ac:dyDescent="0.2">
      <c r="A2002" s="529"/>
      <c r="B2002" s="530"/>
      <c r="C2002" s="364" t="s">
        <v>4380</v>
      </c>
      <c r="D2002" s="364" t="s">
        <v>4381</v>
      </c>
      <c r="E2002" s="364" t="s">
        <v>254</v>
      </c>
      <c r="F2002" s="364" t="s">
        <v>4349</v>
      </c>
      <c r="G2002" s="364" t="s">
        <v>462</v>
      </c>
      <c r="H2002" s="318" t="s">
        <v>1152</v>
      </c>
    </row>
    <row r="2003" spans="1:8" s="189" customFormat="1" ht="22.9" customHeight="1" x14ac:dyDescent="0.2">
      <c r="A2003" s="529"/>
      <c r="B2003" s="530"/>
      <c r="C2003" s="364" t="s">
        <v>4382</v>
      </c>
      <c r="D2003" s="364" t="s">
        <v>4383</v>
      </c>
      <c r="E2003" s="364" t="s">
        <v>254</v>
      </c>
      <c r="F2003" s="364" t="s">
        <v>4349</v>
      </c>
      <c r="G2003" s="364" t="s">
        <v>462</v>
      </c>
      <c r="H2003" s="318" t="s">
        <v>1152</v>
      </c>
    </row>
    <row r="2004" spans="1:8" s="189" customFormat="1" ht="22.9" customHeight="1" x14ac:dyDescent="0.2">
      <c r="A2004" s="529"/>
      <c r="B2004" s="530"/>
      <c r="C2004" s="364" t="s">
        <v>4384</v>
      </c>
      <c r="D2004" s="364" t="s">
        <v>4385</v>
      </c>
      <c r="E2004" s="364" t="s">
        <v>254</v>
      </c>
      <c r="F2004" s="364" t="s">
        <v>4349</v>
      </c>
      <c r="G2004" s="364" t="s">
        <v>462</v>
      </c>
      <c r="H2004" s="318" t="s">
        <v>1152</v>
      </c>
    </row>
    <row r="2005" spans="1:8" s="189" customFormat="1" ht="22.9" customHeight="1" x14ac:dyDescent="0.2">
      <c r="A2005" s="529"/>
      <c r="B2005" s="530"/>
      <c r="C2005" s="364" t="s">
        <v>4386</v>
      </c>
      <c r="D2005" s="364" t="s">
        <v>4387</v>
      </c>
      <c r="E2005" s="364" t="s">
        <v>254</v>
      </c>
      <c r="F2005" s="364" t="s">
        <v>4349</v>
      </c>
      <c r="G2005" s="364" t="s">
        <v>462</v>
      </c>
      <c r="H2005" s="318" t="s">
        <v>1152</v>
      </c>
    </row>
    <row r="2006" spans="1:8" s="189" customFormat="1" ht="22.9" customHeight="1" x14ac:dyDescent="0.2">
      <c r="A2006" s="529"/>
      <c r="B2006" s="530"/>
      <c r="C2006" s="364" t="s">
        <v>4388</v>
      </c>
      <c r="D2006" s="364" t="s">
        <v>4379</v>
      </c>
      <c r="E2006" s="364" t="s">
        <v>254</v>
      </c>
      <c r="F2006" s="364" t="s">
        <v>4349</v>
      </c>
      <c r="G2006" s="364" t="s">
        <v>462</v>
      </c>
      <c r="H2006" s="318" t="s">
        <v>1152</v>
      </c>
    </row>
    <row r="2007" spans="1:8" s="189" customFormat="1" ht="22.9" customHeight="1" x14ac:dyDescent="0.2">
      <c r="A2007" s="529" t="s">
        <v>605</v>
      </c>
      <c r="B2007" s="530" t="s">
        <v>606</v>
      </c>
      <c r="C2007" s="364" t="s">
        <v>4389</v>
      </c>
      <c r="D2007" s="364" t="s">
        <v>4390</v>
      </c>
      <c r="E2007" s="364" t="s">
        <v>254</v>
      </c>
      <c r="F2007" s="364" t="s">
        <v>4349</v>
      </c>
      <c r="G2007" s="364" t="s">
        <v>447</v>
      </c>
      <c r="H2007" s="318"/>
    </row>
    <row r="2008" spans="1:8" s="189" customFormat="1" ht="22.9" customHeight="1" x14ac:dyDescent="0.2">
      <c r="A2008" s="529"/>
      <c r="B2008" s="530"/>
      <c r="C2008" s="364" t="s">
        <v>4391</v>
      </c>
      <c r="D2008" s="364" t="s">
        <v>4392</v>
      </c>
      <c r="E2008" s="364" t="s">
        <v>254</v>
      </c>
      <c r="F2008" s="364" t="s">
        <v>4349</v>
      </c>
      <c r="G2008" s="364" t="s">
        <v>447</v>
      </c>
      <c r="H2008" s="318"/>
    </row>
    <row r="2009" spans="1:8" s="189" customFormat="1" ht="22.9" customHeight="1" x14ac:dyDescent="0.2">
      <c r="A2009" s="529"/>
      <c r="B2009" s="530"/>
      <c r="C2009" s="364" t="s">
        <v>4393</v>
      </c>
      <c r="D2009" s="364" t="s">
        <v>4394</v>
      </c>
      <c r="E2009" s="364" t="s">
        <v>254</v>
      </c>
      <c r="F2009" s="364" t="s">
        <v>4349</v>
      </c>
      <c r="G2009" s="364" t="s">
        <v>447</v>
      </c>
      <c r="H2009" s="318"/>
    </row>
    <row r="2010" spans="1:8" s="189" customFormat="1" ht="22.9" customHeight="1" x14ac:dyDescent="0.2">
      <c r="A2010" s="529"/>
      <c r="B2010" s="530"/>
      <c r="C2010" s="364" t="s">
        <v>4395</v>
      </c>
      <c r="D2010" s="364" t="s">
        <v>4396</v>
      </c>
      <c r="E2010" s="364" t="s">
        <v>254</v>
      </c>
      <c r="F2010" s="364" t="s">
        <v>4349</v>
      </c>
      <c r="G2010" s="364" t="s">
        <v>447</v>
      </c>
      <c r="H2010" s="318"/>
    </row>
    <row r="2011" spans="1:8" s="189" customFormat="1" ht="22.9" customHeight="1" x14ac:dyDescent="0.2">
      <c r="A2011" s="529"/>
      <c r="B2011" s="530"/>
      <c r="C2011" s="364" t="s">
        <v>4397</v>
      </c>
      <c r="D2011" s="364" t="s">
        <v>4398</v>
      </c>
      <c r="E2011" s="364" t="s">
        <v>254</v>
      </c>
      <c r="F2011" s="364" t="s">
        <v>4349</v>
      </c>
      <c r="G2011" s="364" t="s">
        <v>447</v>
      </c>
      <c r="H2011" s="318"/>
    </row>
    <row r="2012" spans="1:8" s="189" customFormat="1" ht="22.9" customHeight="1" x14ac:dyDescent="0.2">
      <c r="A2012" s="529" t="s">
        <v>846</v>
      </c>
      <c r="B2012" s="530" t="s">
        <v>847</v>
      </c>
      <c r="C2012" s="364" t="s">
        <v>4399</v>
      </c>
      <c r="D2012" s="364" t="s">
        <v>4400</v>
      </c>
      <c r="E2012" s="364" t="s">
        <v>254</v>
      </c>
      <c r="F2012" s="364" t="s">
        <v>4349</v>
      </c>
      <c r="G2012" s="364" t="s">
        <v>447</v>
      </c>
      <c r="H2012" s="318" t="s">
        <v>1225</v>
      </c>
    </row>
    <row r="2013" spans="1:8" s="189" customFormat="1" ht="22.9" customHeight="1" x14ac:dyDescent="0.2">
      <c r="A2013" s="529"/>
      <c r="B2013" s="530"/>
      <c r="C2013" s="364" t="s">
        <v>4401</v>
      </c>
      <c r="D2013" s="364" t="s">
        <v>4402</v>
      </c>
      <c r="E2013" s="364" t="s">
        <v>254</v>
      </c>
      <c r="F2013" s="364" t="s">
        <v>4349</v>
      </c>
      <c r="G2013" s="364"/>
      <c r="H2013" s="318" t="s">
        <v>1225</v>
      </c>
    </row>
    <row r="2014" spans="1:8" s="189" customFormat="1" ht="22.9" customHeight="1" x14ac:dyDescent="0.2">
      <c r="A2014" s="529"/>
      <c r="B2014" s="530"/>
      <c r="C2014" s="364" t="s">
        <v>4403</v>
      </c>
      <c r="D2014" s="364" t="s">
        <v>4402</v>
      </c>
      <c r="E2014" s="364" t="s">
        <v>254</v>
      </c>
      <c r="F2014" s="364" t="s">
        <v>4349</v>
      </c>
      <c r="G2014" s="364"/>
      <c r="H2014" s="318" t="s">
        <v>1225</v>
      </c>
    </row>
    <row r="2015" spans="1:8" s="189" customFormat="1" ht="22.9" customHeight="1" x14ac:dyDescent="0.2">
      <c r="A2015" s="529"/>
      <c r="B2015" s="530"/>
      <c r="C2015" s="364" t="s">
        <v>4404</v>
      </c>
      <c r="D2015" s="364" t="s">
        <v>4402</v>
      </c>
      <c r="E2015" s="364" t="s">
        <v>254</v>
      </c>
      <c r="F2015" s="364" t="s">
        <v>4349</v>
      </c>
      <c r="G2015" s="364"/>
      <c r="H2015" s="318" t="s">
        <v>1225</v>
      </c>
    </row>
    <row r="2016" spans="1:8" s="189" customFormat="1" ht="22.9" customHeight="1" x14ac:dyDescent="0.2">
      <c r="A2016" s="529"/>
      <c r="B2016" s="530"/>
      <c r="C2016" s="364" t="s">
        <v>4405</v>
      </c>
      <c r="D2016" s="364" t="s">
        <v>4402</v>
      </c>
      <c r="E2016" s="364" t="s">
        <v>254</v>
      </c>
      <c r="F2016" s="364" t="s">
        <v>4349</v>
      </c>
      <c r="G2016" s="364"/>
      <c r="H2016" s="318" t="s">
        <v>1225</v>
      </c>
    </row>
    <row r="2017" spans="1:8" s="189" customFormat="1" ht="22.9" customHeight="1" x14ac:dyDescent="0.2">
      <c r="A2017" s="529"/>
      <c r="B2017" s="530"/>
      <c r="C2017" s="364" t="s">
        <v>4406</v>
      </c>
      <c r="D2017" s="364" t="s">
        <v>4402</v>
      </c>
      <c r="E2017" s="364" t="s">
        <v>254</v>
      </c>
      <c r="F2017" s="364" t="s">
        <v>4349</v>
      </c>
      <c r="G2017" s="364"/>
      <c r="H2017" s="318" t="s">
        <v>1225</v>
      </c>
    </row>
    <row r="2018" spans="1:8" s="189" customFormat="1" ht="22.9" customHeight="1" x14ac:dyDescent="0.2">
      <c r="A2018" s="529"/>
      <c r="B2018" s="530"/>
      <c r="C2018" s="364" t="s">
        <v>4407</v>
      </c>
      <c r="D2018" s="364" t="s">
        <v>4402</v>
      </c>
      <c r="E2018" s="364" t="s">
        <v>254</v>
      </c>
      <c r="F2018" s="364" t="s">
        <v>4349</v>
      </c>
      <c r="G2018" s="364"/>
      <c r="H2018" s="318" t="s">
        <v>1225</v>
      </c>
    </row>
    <row r="2019" spans="1:8" s="189" customFormat="1" ht="22.9" customHeight="1" x14ac:dyDescent="0.2">
      <c r="A2019" s="529"/>
      <c r="B2019" s="530"/>
      <c r="C2019" s="364" t="s">
        <v>4408</v>
      </c>
      <c r="D2019" s="364" t="s">
        <v>4402</v>
      </c>
      <c r="E2019" s="364" t="s">
        <v>254</v>
      </c>
      <c r="F2019" s="364" t="s">
        <v>4349</v>
      </c>
      <c r="G2019" s="364"/>
      <c r="H2019" s="318" t="s">
        <v>1225</v>
      </c>
    </row>
    <row r="2020" spans="1:8" s="189" customFormat="1" ht="22.9" customHeight="1" x14ac:dyDescent="0.2">
      <c r="A2020" s="529"/>
      <c r="B2020" s="530"/>
      <c r="C2020" s="364" t="s">
        <v>4409</v>
      </c>
      <c r="D2020" s="364" t="s">
        <v>4402</v>
      </c>
      <c r="E2020" s="364" t="s">
        <v>254</v>
      </c>
      <c r="F2020" s="364" t="s">
        <v>4349</v>
      </c>
      <c r="G2020" s="364"/>
      <c r="H2020" s="318" t="s">
        <v>1225</v>
      </c>
    </row>
    <row r="2021" spans="1:8" s="189" customFormat="1" ht="22.9" customHeight="1" x14ac:dyDescent="0.2">
      <c r="A2021" s="529"/>
      <c r="B2021" s="530"/>
      <c r="C2021" s="364" t="s">
        <v>4410</v>
      </c>
      <c r="D2021" s="364" t="s">
        <v>4402</v>
      </c>
      <c r="E2021" s="364" t="s">
        <v>254</v>
      </c>
      <c r="F2021" s="364" t="s">
        <v>4349</v>
      </c>
      <c r="G2021" s="364"/>
      <c r="H2021" s="318" t="s">
        <v>1225</v>
      </c>
    </row>
    <row r="2022" spans="1:8" s="189" customFormat="1" ht="22.9" customHeight="1" x14ac:dyDescent="0.2">
      <c r="A2022" s="529"/>
      <c r="B2022" s="530"/>
      <c r="C2022" s="364" t="s">
        <v>4411</v>
      </c>
      <c r="D2022" s="364" t="s">
        <v>4402</v>
      </c>
      <c r="E2022" s="364" t="s">
        <v>254</v>
      </c>
      <c r="F2022" s="364" t="s">
        <v>4349</v>
      </c>
      <c r="G2022" s="364"/>
      <c r="H2022" s="318" t="s">
        <v>1225</v>
      </c>
    </row>
    <row r="2023" spans="1:8" s="189" customFormat="1" ht="22.9" customHeight="1" x14ac:dyDescent="0.2">
      <c r="A2023" s="529"/>
      <c r="B2023" s="530"/>
      <c r="C2023" s="364" t="s">
        <v>4412</v>
      </c>
      <c r="D2023" s="364" t="s">
        <v>4402</v>
      </c>
      <c r="E2023" s="364" t="s">
        <v>254</v>
      </c>
      <c r="F2023" s="364" t="s">
        <v>4349</v>
      </c>
      <c r="G2023" s="364"/>
      <c r="H2023" s="318" t="s">
        <v>1225</v>
      </c>
    </row>
    <row r="2024" spans="1:8" s="189" customFormat="1" ht="22.9" customHeight="1" x14ac:dyDescent="0.2">
      <c r="A2024" s="529"/>
      <c r="B2024" s="530"/>
      <c r="C2024" s="364" t="s">
        <v>4413</v>
      </c>
      <c r="D2024" s="364" t="s">
        <v>4402</v>
      </c>
      <c r="E2024" s="364" t="s">
        <v>254</v>
      </c>
      <c r="F2024" s="364" t="s">
        <v>4349</v>
      </c>
      <c r="G2024" s="364"/>
      <c r="H2024" s="318" t="s">
        <v>1225</v>
      </c>
    </row>
    <row r="2025" spans="1:8" s="189" customFormat="1" ht="22.9" customHeight="1" x14ac:dyDescent="0.2">
      <c r="A2025" s="529"/>
      <c r="B2025" s="530"/>
      <c r="C2025" s="364" t="s">
        <v>4414</v>
      </c>
      <c r="D2025" s="364" t="s">
        <v>4402</v>
      </c>
      <c r="E2025" s="364" t="s">
        <v>254</v>
      </c>
      <c r="F2025" s="364" t="s">
        <v>4349</v>
      </c>
      <c r="G2025" s="364"/>
      <c r="H2025" s="318" t="s">
        <v>1225</v>
      </c>
    </row>
    <row r="2026" spans="1:8" s="189" customFormat="1" ht="22.9" customHeight="1" x14ac:dyDescent="0.2">
      <c r="A2026" s="529"/>
      <c r="B2026" s="530"/>
      <c r="C2026" s="364" t="s">
        <v>4415</v>
      </c>
      <c r="D2026" s="364" t="s">
        <v>4402</v>
      </c>
      <c r="E2026" s="364" t="s">
        <v>254</v>
      </c>
      <c r="F2026" s="364" t="s">
        <v>4349</v>
      </c>
      <c r="G2026" s="364"/>
      <c r="H2026" s="318" t="s">
        <v>1225</v>
      </c>
    </row>
    <row r="2027" spans="1:8" s="189" customFormat="1" ht="22.9" customHeight="1" x14ac:dyDescent="0.2">
      <c r="A2027" s="529"/>
      <c r="B2027" s="530"/>
      <c r="C2027" s="364" t="s">
        <v>4416</v>
      </c>
      <c r="D2027" s="364" t="s">
        <v>4402</v>
      </c>
      <c r="E2027" s="364" t="s">
        <v>254</v>
      </c>
      <c r="F2027" s="364" t="s">
        <v>4349</v>
      </c>
      <c r="G2027" s="364"/>
      <c r="H2027" s="318" t="s">
        <v>1225</v>
      </c>
    </row>
    <row r="2028" spans="1:8" s="189" customFormat="1" ht="22.9" customHeight="1" x14ac:dyDescent="0.2">
      <c r="A2028" s="529"/>
      <c r="B2028" s="530"/>
      <c r="C2028" s="364" t="s">
        <v>4417</v>
      </c>
      <c r="D2028" s="364" t="s">
        <v>4402</v>
      </c>
      <c r="E2028" s="364" t="s">
        <v>254</v>
      </c>
      <c r="F2028" s="364" t="s">
        <v>4349</v>
      </c>
      <c r="G2028" s="364"/>
      <c r="H2028" s="318" t="s">
        <v>1225</v>
      </c>
    </row>
    <row r="2029" spans="1:8" s="189" customFormat="1" ht="22.9" customHeight="1" x14ac:dyDescent="0.2">
      <c r="A2029" s="529"/>
      <c r="B2029" s="530"/>
      <c r="C2029" s="364" t="s">
        <v>4418</v>
      </c>
      <c r="D2029" s="364" t="s">
        <v>4402</v>
      </c>
      <c r="E2029" s="364" t="s">
        <v>254</v>
      </c>
      <c r="F2029" s="364" t="s">
        <v>4349</v>
      </c>
      <c r="G2029" s="364"/>
      <c r="H2029" s="318" t="s">
        <v>1225</v>
      </c>
    </row>
    <row r="2030" spans="1:8" s="189" customFormat="1" ht="22.9" customHeight="1" x14ac:dyDescent="0.2">
      <c r="A2030" s="529"/>
      <c r="B2030" s="530"/>
      <c r="C2030" s="364" t="s">
        <v>4419</v>
      </c>
      <c r="D2030" s="364" t="s">
        <v>4402</v>
      </c>
      <c r="E2030" s="364" t="s">
        <v>254</v>
      </c>
      <c r="F2030" s="364" t="s">
        <v>4349</v>
      </c>
      <c r="G2030" s="364"/>
      <c r="H2030" s="318" t="s">
        <v>1225</v>
      </c>
    </row>
    <row r="2031" spans="1:8" s="189" customFormat="1" ht="22.9" customHeight="1" x14ac:dyDescent="0.2">
      <c r="A2031" s="529"/>
      <c r="B2031" s="530"/>
      <c r="C2031" s="364" t="s">
        <v>4420</v>
      </c>
      <c r="D2031" s="364" t="s">
        <v>4402</v>
      </c>
      <c r="E2031" s="364" t="s">
        <v>254</v>
      </c>
      <c r="F2031" s="364" t="s">
        <v>4349</v>
      </c>
      <c r="G2031" s="364"/>
      <c r="H2031" s="318" t="s">
        <v>1225</v>
      </c>
    </row>
    <row r="2032" spans="1:8" s="189" customFormat="1" ht="22.9" customHeight="1" x14ac:dyDescent="0.2">
      <c r="A2032" s="529"/>
      <c r="B2032" s="530"/>
      <c r="C2032" s="364" t="s">
        <v>4421</v>
      </c>
      <c r="D2032" s="364" t="s">
        <v>4402</v>
      </c>
      <c r="E2032" s="364" t="s">
        <v>254</v>
      </c>
      <c r="F2032" s="364" t="s">
        <v>4349</v>
      </c>
      <c r="G2032" s="364"/>
      <c r="H2032" s="318" t="s">
        <v>1225</v>
      </c>
    </row>
    <row r="2033" spans="1:8" s="189" customFormat="1" ht="22.9" customHeight="1" x14ac:dyDescent="0.2">
      <c r="A2033" s="529"/>
      <c r="B2033" s="530"/>
      <c r="C2033" s="364" t="s">
        <v>4422</v>
      </c>
      <c r="D2033" s="364" t="s">
        <v>4402</v>
      </c>
      <c r="E2033" s="364" t="s">
        <v>254</v>
      </c>
      <c r="F2033" s="364" t="s">
        <v>4349</v>
      </c>
      <c r="G2033" s="364" t="s">
        <v>447</v>
      </c>
      <c r="H2033" s="318" t="s">
        <v>1225</v>
      </c>
    </row>
    <row r="2034" spans="1:8" s="189" customFormat="1" ht="22.9" customHeight="1" x14ac:dyDescent="0.2">
      <c r="A2034" s="529" t="s">
        <v>848</v>
      </c>
      <c r="B2034" s="530" t="s">
        <v>849</v>
      </c>
      <c r="C2034" s="364" t="s">
        <v>4423</v>
      </c>
      <c r="D2034" s="364" t="s">
        <v>4424</v>
      </c>
      <c r="E2034" s="364" t="s">
        <v>254</v>
      </c>
      <c r="F2034" s="364" t="s">
        <v>4349</v>
      </c>
      <c r="G2034" s="364" t="s">
        <v>462</v>
      </c>
      <c r="H2034" s="318"/>
    </row>
    <row r="2035" spans="1:8" s="189" customFormat="1" ht="22.9" customHeight="1" x14ac:dyDescent="0.2">
      <c r="A2035" s="529"/>
      <c r="B2035" s="530"/>
      <c r="C2035" s="364" t="s">
        <v>4425</v>
      </c>
      <c r="D2035" s="364" t="s">
        <v>4426</v>
      </c>
      <c r="E2035" s="364" t="s">
        <v>254</v>
      </c>
      <c r="F2035" s="364" t="s">
        <v>4349</v>
      </c>
      <c r="G2035" s="364" t="s">
        <v>462</v>
      </c>
      <c r="H2035" s="318"/>
    </row>
    <row r="2036" spans="1:8" s="189" customFormat="1" ht="22.9" customHeight="1" x14ac:dyDescent="0.2">
      <c r="A2036" s="529"/>
      <c r="B2036" s="530"/>
      <c r="C2036" s="364" t="s">
        <v>4427</v>
      </c>
      <c r="D2036" s="364" t="s">
        <v>4428</v>
      </c>
      <c r="E2036" s="364" t="s">
        <v>254</v>
      </c>
      <c r="F2036" s="364" t="s">
        <v>4349</v>
      </c>
      <c r="G2036" s="364" t="s">
        <v>447</v>
      </c>
      <c r="H2036" s="318"/>
    </row>
    <row r="2037" spans="1:8" s="189" customFormat="1" ht="22.9" customHeight="1" x14ac:dyDescent="0.2">
      <c r="A2037" s="529"/>
      <c r="B2037" s="530"/>
      <c r="C2037" s="364" t="s">
        <v>4429</v>
      </c>
      <c r="D2037" s="364" t="s">
        <v>4430</v>
      </c>
      <c r="E2037" s="364" t="s">
        <v>254</v>
      </c>
      <c r="F2037" s="364" t="s">
        <v>4349</v>
      </c>
      <c r="G2037" s="364" t="s">
        <v>462</v>
      </c>
      <c r="H2037" s="318"/>
    </row>
    <row r="2038" spans="1:8" s="189" customFormat="1" ht="22.9" customHeight="1" x14ac:dyDescent="0.2">
      <c r="A2038" s="529"/>
      <c r="B2038" s="530"/>
      <c r="C2038" s="364" t="s">
        <v>4431</v>
      </c>
      <c r="D2038" s="364" t="s">
        <v>4432</v>
      </c>
      <c r="E2038" s="364" t="s">
        <v>254</v>
      </c>
      <c r="F2038" s="364" t="s">
        <v>4349</v>
      </c>
      <c r="G2038" s="364" t="s">
        <v>462</v>
      </c>
      <c r="H2038" s="318"/>
    </row>
    <row r="2039" spans="1:8" s="189" customFormat="1" ht="22.9" customHeight="1" x14ac:dyDescent="0.2">
      <c r="A2039" s="529"/>
      <c r="B2039" s="530"/>
      <c r="C2039" s="364" t="s">
        <v>4433</v>
      </c>
      <c r="D2039" s="364" t="s">
        <v>4434</v>
      </c>
      <c r="E2039" s="364" t="s">
        <v>254</v>
      </c>
      <c r="F2039" s="364" t="s">
        <v>4349</v>
      </c>
      <c r="G2039" s="364" t="s">
        <v>462</v>
      </c>
      <c r="H2039" s="318"/>
    </row>
    <row r="2040" spans="1:8" s="189" customFormat="1" ht="22.9" customHeight="1" x14ac:dyDescent="0.2">
      <c r="A2040" s="529"/>
      <c r="B2040" s="530"/>
      <c r="C2040" s="364" t="s">
        <v>4435</v>
      </c>
      <c r="D2040" s="364" t="s">
        <v>4436</v>
      </c>
      <c r="E2040" s="364" t="s">
        <v>254</v>
      </c>
      <c r="F2040" s="364" t="s">
        <v>4349</v>
      </c>
      <c r="G2040" s="364" t="s">
        <v>462</v>
      </c>
      <c r="H2040" s="318"/>
    </row>
    <row r="2041" spans="1:8" s="189" customFormat="1" ht="22.9" customHeight="1" x14ac:dyDescent="0.2">
      <c r="A2041" s="529"/>
      <c r="B2041" s="530"/>
      <c r="C2041" s="364" t="s">
        <v>4437</v>
      </c>
      <c r="D2041" s="364" t="s">
        <v>4438</v>
      </c>
      <c r="E2041" s="364" t="s">
        <v>254</v>
      </c>
      <c r="F2041" s="364" t="s">
        <v>4349</v>
      </c>
      <c r="G2041" s="364" t="s">
        <v>462</v>
      </c>
      <c r="H2041" s="318"/>
    </row>
    <row r="2042" spans="1:8" s="189" customFormat="1" ht="22.9" customHeight="1" x14ac:dyDescent="0.2">
      <c r="A2042" s="529"/>
      <c r="B2042" s="530"/>
      <c r="C2042" s="364" t="s">
        <v>4439</v>
      </c>
      <c r="D2042" s="364" t="s">
        <v>4440</v>
      </c>
      <c r="E2042" s="364" t="s">
        <v>254</v>
      </c>
      <c r="F2042" s="364" t="s">
        <v>4349</v>
      </c>
      <c r="G2042" s="364" t="s">
        <v>462</v>
      </c>
      <c r="H2042" s="318"/>
    </row>
    <row r="2043" spans="1:8" s="189" customFormat="1" ht="22.9" customHeight="1" x14ac:dyDescent="0.2">
      <c r="A2043" s="363" t="s">
        <v>850</v>
      </c>
      <c r="B2043" s="364" t="s">
        <v>851</v>
      </c>
      <c r="C2043" s="364" t="s">
        <v>4441</v>
      </c>
      <c r="D2043" s="364" t="s">
        <v>851</v>
      </c>
      <c r="E2043" s="364" t="s">
        <v>254</v>
      </c>
      <c r="F2043" s="364" t="s">
        <v>4349</v>
      </c>
      <c r="G2043" s="364"/>
      <c r="H2043" s="318"/>
    </row>
    <row r="2044" spans="1:8" s="189" customFormat="1" ht="22.9" customHeight="1" x14ac:dyDescent="0.2">
      <c r="A2044" s="529" t="s">
        <v>852</v>
      </c>
      <c r="B2044" s="530" t="s">
        <v>853</v>
      </c>
      <c r="C2044" s="364" t="s">
        <v>4442</v>
      </c>
      <c r="D2044" s="364" t="s">
        <v>4443</v>
      </c>
      <c r="E2044" s="364" t="s">
        <v>254</v>
      </c>
      <c r="F2044" s="364" t="s">
        <v>4349</v>
      </c>
      <c r="G2044" s="364" t="s">
        <v>447</v>
      </c>
      <c r="H2044" s="318"/>
    </row>
    <row r="2045" spans="1:8" s="189" customFormat="1" ht="22.9" customHeight="1" x14ac:dyDescent="0.2">
      <c r="A2045" s="529"/>
      <c r="B2045" s="530"/>
      <c r="C2045" s="364" t="s">
        <v>4444</v>
      </c>
      <c r="D2045" s="364" t="s">
        <v>4445</v>
      </c>
      <c r="E2045" s="364" t="s">
        <v>254</v>
      </c>
      <c r="F2045" s="364" t="s">
        <v>4349</v>
      </c>
      <c r="G2045" s="364" t="s">
        <v>462</v>
      </c>
      <c r="H2045" s="318"/>
    </row>
    <row r="2046" spans="1:8" s="189" customFormat="1" ht="22.9" customHeight="1" x14ac:dyDescent="0.2">
      <c r="A2046" s="529"/>
      <c r="B2046" s="530"/>
      <c r="C2046" s="364" t="s">
        <v>4446</v>
      </c>
      <c r="D2046" s="364" t="s">
        <v>4447</v>
      </c>
      <c r="E2046" s="364" t="s">
        <v>254</v>
      </c>
      <c r="F2046" s="364" t="s">
        <v>4349</v>
      </c>
      <c r="G2046" s="364" t="s">
        <v>462</v>
      </c>
      <c r="H2046" s="318"/>
    </row>
    <row r="2047" spans="1:8" s="189" customFormat="1" ht="22.9" customHeight="1" x14ac:dyDescent="0.2">
      <c r="A2047" s="529"/>
      <c r="B2047" s="530"/>
      <c r="C2047" s="364" t="s">
        <v>4448</v>
      </c>
      <c r="D2047" s="364" t="s">
        <v>4449</v>
      </c>
      <c r="E2047" s="364" t="s">
        <v>254</v>
      </c>
      <c r="F2047" s="364" t="s">
        <v>4349</v>
      </c>
      <c r="G2047" s="364" t="s">
        <v>462</v>
      </c>
      <c r="H2047" s="318"/>
    </row>
    <row r="2048" spans="1:8" s="189" customFormat="1" ht="22.9" customHeight="1" x14ac:dyDescent="0.2">
      <c r="A2048" s="529"/>
      <c r="B2048" s="530"/>
      <c r="C2048" s="364" t="s">
        <v>4450</v>
      </c>
      <c r="D2048" s="364" t="s">
        <v>4451</v>
      </c>
      <c r="E2048" s="364" t="s">
        <v>254</v>
      </c>
      <c r="F2048" s="364" t="s">
        <v>4349</v>
      </c>
      <c r="G2048" s="364" t="s">
        <v>462</v>
      </c>
      <c r="H2048" s="318"/>
    </row>
    <row r="2049" spans="1:8" s="189" customFormat="1" ht="22.9" customHeight="1" x14ac:dyDescent="0.2">
      <c r="A2049" s="529"/>
      <c r="B2049" s="530"/>
      <c r="C2049" s="364" t="s">
        <v>4452</v>
      </c>
      <c r="D2049" s="364" t="s">
        <v>4453</v>
      </c>
      <c r="E2049" s="364" t="s">
        <v>254</v>
      </c>
      <c r="F2049" s="364" t="s">
        <v>4349</v>
      </c>
      <c r="G2049" s="364" t="s">
        <v>462</v>
      </c>
      <c r="H2049" s="318"/>
    </row>
    <row r="2050" spans="1:8" s="189" customFormat="1" ht="22.9" customHeight="1" x14ac:dyDescent="0.2">
      <c r="A2050" s="529"/>
      <c r="B2050" s="530"/>
      <c r="C2050" s="364" t="s">
        <v>4454</v>
      </c>
      <c r="D2050" s="364" t="s">
        <v>4455</v>
      </c>
      <c r="E2050" s="364" t="s">
        <v>254</v>
      </c>
      <c r="F2050" s="364" t="s">
        <v>4349</v>
      </c>
      <c r="G2050" s="364" t="s">
        <v>462</v>
      </c>
      <c r="H2050" s="318"/>
    </row>
    <row r="2051" spans="1:8" s="189" customFormat="1" ht="22.9" customHeight="1" x14ac:dyDescent="0.2">
      <c r="A2051" s="529"/>
      <c r="B2051" s="530"/>
      <c r="C2051" s="364" t="s">
        <v>4456</v>
      </c>
      <c r="D2051" s="364" t="s">
        <v>4457</v>
      </c>
      <c r="E2051" s="364" t="s">
        <v>254</v>
      </c>
      <c r="F2051" s="364" t="s">
        <v>4349</v>
      </c>
      <c r="G2051" s="364" t="s">
        <v>462</v>
      </c>
      <c r="H2051" s="318"/>
    </row>
    <row r="2052" spans="1:8" s="189" customFormat="1" ht="22.9" customHeight="1" x14ac:dyDescent="0.2">
      <c r="A2052" s="529"/>
      <c r="B2052" s="530"/>
      <c r="C2052" s="364" t="s">
        <v>4458</v>
      </c>
      <c r="D2052" s="364" t="s">
        <v>4459</v>
      </c>
      <c r="E2052" s="364" t="s">
        <v>254</v>
      </c>
      <c r="F2052" s="364" t="s">
        <v>4349</v>
      </c>
      <c r="G2052" s="364" t="s">
        <v>462</v>
      </c>
      <c r="H2052" s="318"/>
    </row>
    <row r="2053" spans="1:8" s="189" customFormat="1" ht="22.9" customHeight="1" x14ac:dyDescent="0.2">
      <c r="A2053" s="529"/>
      <c r="B2053" s="530"/>
      <c r="C2053" s="364" t="s">
        <v>4460</v>
      </c>
      <c r="D2053" s="364" t="s">
        <v>4461</v>
      </c>
      <c r="E2053" s="364" t="s">
        <v>254</v>
      </c>
      <c r="F2053" s="364" t="s">
        <v>4349</v>
      </c>
      <c r="G2053" s="364" t="s">
        <v>462</v>
      </c>
      <c r="H2053" s="318"/>
    </row>
    <row r="2054" spans="1:8" s="189" customFormat="1" ht="22.9" customHeight="1" x14ac:dyDescent="0.2">
      <c r="A2054" s="529"/>
      <c r="B2054" s="530"/>
      <c r="C2054" s="364" t="s">
        <v>4462</v>
      </c>
      <c r="D2054" s="364" t="s">
        <v>4463</v>
      </c>
      <c r="E2054" s="364" t="s">
        <v>254</v>
      </c>
      <c r="F2054" s="364" t="s">
        <v>4349</v>
      </c>
      <c r="G2054" s="364" t="s">
        <v>462</v>
      </c>
      <c r="H2054" s="318"/>
    </row>
    <row r="2055" spans="1:8" s="189" customFormat="1" ht="22.9" customHeight="1" x14ac:dyDescent="0.2">
      <c r="A2055" s="529"/>
      <c r="B2055" s="530"/>
      <c r="C2055" s="364" t="s">
        <v>4464</v>
      </c>
      <c r="D2055" s="364" t="s">
        <v>4465</v>
      </c>
      <c r="E2055" s="364" t="s">
        <v>254</v>
      </c>
      <c r="F2055" s="364" t="s">
        <v>4349</v>
      </c>
      <c r="G2055" s="364" t="s">
        <v>462</v>
      </c>
      <c r="H2055" s="318"/>
    </row>
    <row r="2056" spans="1:8" s="189" customFormat="1" ht="22.9" customHeight="1" x14ac:dyDescent="0.2">
      <c r="A2056" s="529"/>
      <c r="B2056" s="530"/>
      <c r="C2056" s="364" t="s">
        <v>4466</v>
      </c>
      <c r="D2056" s="364" t="s">
        <v>4467</v>
      </c>
      <c r="E2056" s="364" t="s">
        <v>254</v>
      </c>
      <c r="F2056" s="364" t="s">
        <v>4349</v>
      </c>
      <c r="G2056" s="364" t="s">
        <v>462</v>
      </c>
      <c r="H2056" s="318"/>
    </row>
    <row r="2057" spans="1:8" s="189" customFormat="1" ht="22.9" customHeight="1" x14ac:dyDescent="0.2">
      <c r="A2057" s="529"/>
      <c r="B2057" s="530"/>
      <c r="C2057" s="364" t="s">
        <v>4468</v>
      </c>
      <c r="D2057" s="364" t="s">
        <v>4469</v>
      </c>
      <c r="E2057" s="364" t="s">
        <v>254</v>
      </c>
      <c r="F2057" s="364" t="s">
        <v>4349</v>
      </c>
      <c r="G2057" s="364" t="s">
        <v>462</v>
      </c>
      <c r="H2057" s="318"/>
    </row>
    <row r="2058" spans="1:8" s="189" customFormat="1" ht="22.9" customHeight="1" x14ac:dyDescent="0.2">
      <c r="A2058" s="529"/>
      <c r="B2058" s="530"/>
      <c r="C2058" s="364" t="s">
        <v>4470</v>
      </c>
      <c r="D2058" s="364" t="s">
        <v>4471</v>
      </c>
      <c r="E2058" s="364" t="s">
        <v>254</v>
      </c>
      <c r="F2058" s="364" t="s">
        <v>4349</v>
      </c>
      <c r="G2058" s="364" t="s">
        <v>462</v>
      </c>
      <c r="H2058" s="318"/>
    </row>
    <row r="2059" spans="1:8" s="189" customFormat="1" ht="22.9" customHeight="1" x14ac:dyDescent="0.2">
      <c r="A2059" s="529"/>
      <c r="B2059" s="530"/>
      <c r="C2059" s="364" t="s">
        <v>4472</v>
      </c>
      <c r="D2059" s="364" t="s">
        <v>4473</v>
      </c>
      <c r="E2059" s="364" t="s">
        <v>254</v>
      </c>
      <c r="F2059" s="364" t="s">
        <v>4349</v>
      </c>
      <c r="G2059" s="364" t="s">
        <v>462</v>
      </c>
      <c r="H2059" s="318"/>
    </row>
    <row r="2060" spans="1:8" s="189" customFormat="1" ht="22.9" customHeight="1" x14ac:dyDescent="0.2">
      <c r="A2060" s="529"/>
      <c r="B2060" s="530"/>
      <c r="C2060" s="364" t="s">
        <v>4474</v>
      </c>
      <c r="D2060" s="364" t="s">
        <v>4475</v>
      </c>
      <c r="E2060" s="364" t="s">
        <v>254</v>
      </c>
      <c r="F2060" s="364" t="s">
        <v>4349</v>
      </c>
      <c r="G2060" s="364" t="s">
        <v>462</v>
      </c>
      <c r="H2060" s="318"/>
    </row>
    <row r="2061" spans="1:8" s="189" customFormat="1" ht="22.9" customHeight="1" x14ac:dyDescent="0.2">
      <c r="A2061" s="529"/>
      <c r="B2061" s="530"/>
      <c r="C2061" s="364" t="s">
        <v>4476</v>
      </c>
      <c r="D2061" s="364" t="s">
        <v>4477</v>
      </c>
      <c r="E2061" s="364" t="s">
        <v>254</v>
      </c>
      <c r="F2061" s="364" t="s">
        <v>4349</v>
      </c>
      <c r="G2061" s="364" t="s">
        <v>462</v>
      </c>
      <c r="H2061" s="318"/>
    </row>
    <row r="2062" spans="1:8" s="189" customFormat="1" ht="22.9" customHeight="1" x14ac:dyDescent="0.2">
      <c r="A2062" s="529"/>
      <c r="B2062" s="530"/>
      <c r="C2062" s="364" t="s">
        <v>4478</v>
      </c>
      <c r="D2062" s="364" t="s">
        <v>4479</v>
      </c>
      <c r="E2062" s="364" t="s">
        <v>254</v>
      </c>
      <c r="F2062" s="364" t="s">
        <v>4349</v>
      </c>
      <c r="G2062" s="364" t="s">
        <v>462</v>
      </c>
      <c r="H2062" s="318"/>
    </row>
    <row r="2063" spans="1:8" s="189" customFormat="1" ht="22.9" customHeight="1" x14ac:dyDescent="0.2">
      <c r="A2063" s="529"/>
      <c r="B2063" s="530"/>
      <c r="C2063" s="364" t="s">
        <v>4480</v>
      </c>
      <c r="D2063" s="364" t="s">
        <v>4481</v>
      </c>
      <c r="E2063" s="364" t="s">
        <v>254</v>
      </c>
      <c r="F2063" s="364" t="s">
        <v>4349</v>
      </c>
      <c r="G2063" s="364" t="s">
        <v>462</v>
      </c>
      <c r="H2063" s="318"/>
    </row>
    <row r="2064" spans="1:8" s="189" customFormat="1" ht="22.9" customHeight="1" x14ac:dyDescent="0.2">
      <c r="A2064" s="529"/>
      <c r="B2064" s="530"/>
      <c r="C2064" s="364" t="s">
        <v>4482</v>
      </c>
      <c r="D2064" s="364" t="s">
        <v>4483</v>
      </c>
      <c r="E2064" s="364" t="s">
        <v>254</v>
      </c>
      <c r="F2064" s="364" t="s">
        <v>4349</v>
      </c>
      <c r="G2064" s="364" t="s">
        <v>462</v>
      </c>
      <c r="H2064" s="318"/>
    </row>
    <row r="2065" spans="1:8" s="189" customFormat="1" ht="22.9" customHeight="1" x14ac:dyDescent="0.2">
      <c r="A2065" s="529"/>
      <c r="B2065" s="530"/>
      <c r="C2065" s="364" t="s">
        <v>4484</v>
      </c>
      <c r="D2065" s="364" t="s">
        <v>4485</v>
      </c>
      <c r="E2065" s="364" t="s">
        <v>254</v>
      </c>
      <c r="F2065" s="364" t="s">
        <v>4349</v>
      </c>
      <c r="G2065" s="364" t="s">
        <v>462</v>
      </c>
      <c r="H2065" s="318"/>
    </row>
    <row r="2066" spans="1:8" s="189" customFormat="1" ht="22.9" customHeight="1" x14ac:dyDescent="0.2">
      <c r="A2066" s="529"/>
      <c r="B2066" s="530"/>
      <c r="C2066" s="364" t="s">
        <v>4486</v>
      </c>
      <c r="D2066" s="364" t="s">
        <v>4487</v>
      </c>
      <c r="E2066" s="364" t="s">
        <v>254</v>
      </c>
      <c r="F2066" s="364" t="s">
        <v>4349</v>
      </c>
      <c r="G2066" s="364" t="s">
        <v>462</v>
      </c>
      <c r="H2066" s="318"/>
    </row>
    <row r="2067" spans="1:8" s="189" customFormat="1" ht="22.9" customHeight="1" x14ac:dyDescent="0.2">
      <c r="A2067" s="529"/>
      <c r="B2067" s="530"/>
      <c r="C2067" s="364" t="s">
        <v>4488</v>
      </c>
      <c r="D2067" s="364" t="s">
        <v>4489</v>
      </c>
      <c r="E2067" s="364" t="s">
        <v>254</v>
      </c>
      <c r="F2067" s="364" t="s">
        <v>4349</v>
      </c>
      <c r="G2067" s="364" t="s">
        <v>462</v>
      </c>
      <c r="H2067" s="318"/>
    </row>
    <row r="2068" spans="1:8" s="189" customFormat="1" ht="22.9" customHeight="1" x14ac:dyDescent="0.2">
      <c r="A2068" s="529"/>
      <c r="B2068" s="530"/>
      <c r="C2068" s="364" t="s">
        <v>4490</v>
      </c>
      <c r="D2068" s="364" t="s">
        <v>4491</v>
      </c>
      <c r="E2068" s="364" t="s">
        <v>254</v>
      </c>
      <c r="F2068" s="364" t="s">
        <v>4349</v>
      </c>
      <c r="G2068" s="364" t="s">
        <v>462</v>
      </c>
      <c r="H2068" s="318"/>
    </row>
    <row r="2069" spans="1:8" s="189" customFormat="1" ht="22.9" customHeight="1" x14ac:dyDescent="0.2">
      <c r="A2069" s="529"/>
      <c r="B2069" s="530"/>
      <c r="C2069" s="364" t="s">
        <v>4492</v>
      </c>
      <c r="D2069" s="364" t="s">
        <v>4493</v>
      </c>
      <c r="E2069" s="364" t="s">
        <v>254</v>
      </c>
      <c r="F2069" s="364" t="s">
        <v>4349</v>
      </c>
      <c r="G2069" s="364"/>
      <c r="H2069" s="318"/>
    </row>
    <row r="2070" spans="1:8" s="189" customFormat="1" ht="22.9" customHeight="1" x14ac:dyDescent="0.2">
      <c r="A2070" s="529"/>
      <c r="B2070" s="530"/>
      <c r="C2070" s="364" t="s">
        <v>4494</v>
      </c>
      <c r="D2070" s="364" t="s">
        <v>4495</v>
      </c>
      <c r="E2070" s="364" t="s">
        <v>254</v>
      </c>
      <c r="F2070" s="364" t="s">
        <v>4349</v>
      </c>
      <c r="G2070" s="364" t="s">
        <v>462</v>
      </c>
      <c r="H2070" s="318"/>
    </row>
    <row r="2071" spans="1:8" s="189" customFormat="1" ht="22.9" customHeight="1" x14ac:dyDescent="0.2">
      <c r="A2071" s="529"/>
      <c r="B2071" s="530"/>
      <c r="C2071" s="364" t="s">
        <v>4496</v>
      </c>
      <c r="D2071" s="364" t="s">
        <v>4497</v>
      </c>
      <c r="E2071" s="364" t="s">
        <v>254</v>
      </c>
      <c r="F2071" s="364" t="s">
        <v>4349</v>
      </c>
      <c r="G2071" s="364" t="s">
        <v>462</v>
      </c>
      <c r="H2071" s="318"/>
    </row>
    <row r="2072" spans="1:8" s="189" customFormat="1" ht="22.9" customHeight="1" x14ac:dyDescent="0.2">
      <c r="A2072" s="529" t="s">
        <v>854</v>
      </c>
      <c r="B2072" s="530" t="s">
        <v>855</v>
      </c>
      <c r="C2072" s="364" t="s">
        <v>4498</v>
      </c>
      <c r="D2072" s="364" t="s">
        <v>4499</v>
      </c>
      <c r="E2072" s="364" t="s">
        <v>254</v>
      </c>
      <c r="F2072" s="364" t="s">
        <v>4349</v>
      </c>
      <c r="G2072" s="364"/>
      <c r="H2072" s="318"/>
    </row>
    <row r="2073" spans="1:8" s="189" customFormat="1" ht="22.9" customHeight="1" x14ac:dyDescent="0.2">
      <c r="A2073" s="529"/>
      <c r="B2073" s="530"/>
      <c r="C2073" s="364" t="s">
        <v>4500</v>
      </c>
      <c r="D2073" s="364" t="s">
        <v>4501</v>
      </c>
      <c r="E2073" s="364" t="s">
        <v>254</v>
      </c>
      <c r="F2073" s="364" t="s">
        <v>4349</v>
      </c>
      <c r="G2073" s="364" t="s">
        <v>462</v>
      </c>
      <c r="H2073" s="318"/>
    </row>
    <row r="2074" spans="1:8" s="189" customFormat="1" ht="22.9" customHeight="1" x14ac:dyDescent="0.2">
      <c r="A2074" s="529" t="s">
        <v>856</v>
      </c>
      <c r="B2074" s="530" t="s">
        <v>857</v>
      </c>
      <c r="C2074" s="364" t="s">
        <v>4502</v>
      </c>
      <c r="D2074" s="364" t="s">
        <v>4503</v>
      </c>
      <c r="E2074" s="364" t="s">
        <v>254</v>
      </c>
      <c r="F2074" s="364" t="s">
        <v>4349</v>
      </c>
      <c r="G2074" s="364" t="s">
        <v>447</v>
      </c>
      <c r="H2074" s="318" t="s">
        <v>1152</v>
      </c>
    </row>
    <row r="2075" spans="1:8" s="189" customFormat="1" ht="22.9" customHeight="1" x14ac:dyDescent="0.2">
      <c r="A2075" s="529"/>
      <c r="B2075" s="530"/>
      <c r="C2075" s="364" t="s">
        <v>4504</v>
      </c>
      <c r="D2075" s="364" t="s">
        <v>4503</v>
      </c>
      <c r="E2075" s="364" t="s">
        <v>254</v>
      </c>
      <c r="F2075" s="364" t="s">
        <v>4349</v>
      </c>
      <c r="G2075" s="364" t="s">
        <v>447</v>
      </c>
      <c r="H2075" s="318" t="s">
        <v>1152</v>
      </c>
    </row>
    <row r="2076" spans="1:8" s="189" customFormat="1" ht="22.9" customHeight="1" x14ac:dyDescent="0.2">
      <c r="A2076" s="529"/>
      <c r="B2076" s="530"/>
      <c r="C2076" s="364" t="s">
        <v>4505</v>
      </c>
      <c r="D2076" s="364" t="s">
        <v>4503</v>
      </c>
      <c r="E2076" s="364" t="s">
        <v>254</v>
      </c>
      <c r="F2076" s="364" t="s">
        <v>4349</v>
      </c>
      <c r="G2076" s="364" t="s">
        <v>447</v>
      </c>
      <c r="H2076" s="318" t="s">
        <v>1152</v>
      </c>
    </row>
    <row r="2077" spans="1:8" s="189" customFormat="1" ht="22.9" customHeight="1" x14ac:dyDescent="0.2">
      <c r="A2077" s="529"/>
      <c r="B2077" s="530"/>
      <c r="C2077" s="364" t="s">
        <v>4506</v>
      </c>
      <c r="D2077" s="364" t="s">
        <v>4503</v>
      </c>
      <c r="E2077" s="364" t="s">
        <v>254</v>
      </c>
      <c r="F2077" s="364" t="s">
        <v>4349</v>
      </c>
      <c r="G2077" s="364" t="s">
        <v>447</v>
      </c>
      <c r="H2077" s="318" t="s">
        <v>1152</v>
      </c>
    </row>
    <row r="2078" spans="1:8" s="189" customFormat="1" ht="22.9" customHeight="1" x14ac:dyDescent="0.2">
      <c r="A2078" s="529"/>
      <c r="B2078" s="530"/>
      <c r="C2078" s="364" t="s">
        <v>4507</v>
      </c>
      <c r="D2078" s="364" t="s">
        <v>4503</v>
      </c>
      <c r="E2078" s="364" t="s">
        <v>254</v>
      </c>
      <c r="F2078" s="364" t="s">
        <v>4349</v>
      </c>
      <c r="G2078" s="364" t="s">
        <v>447</v>
      </c>
      <c r="H2078" s="318" t="s">
        <v>1152</v>
      </c>
    </row>
    <row r="2079" spans="1:8" s="189" customFormat="1" ht="22.9" customHeight="1" x14ac:dyDescent="0.2">
      <c r="A2079" s="529"/>
      <c r="B2079" s="530"/>
      <c r="C2079" s="364" t="s">
        <v>4508</v>
      </c>
      <c r="D2079" s="364" t="s">
        <v>4503</v>
      </c>
      <c r="E2079" s="364" t="s">
        <v>254</v>
      </c>
      <c r="F2079" s="364" t="s">
        <v>4349</v>
      </c>
      <c r="G2079" s="364" t="s">
        <v>447</v>
      </c>
      <c r="H2079" s="318" t="s">
        <v>1152</v>
      </c>
    </row>
    <row r="2080" spans="1:8" s="189" customFormat="1" ht="22.9" customHeight="1" x14ac:dyDescent="0.2">
      <c r="A2080" s="529"/>
      <c r="B2080" s="530"/>
      <c r="C2080" s="364" t="s">
        <v>4509</v>
      </c>
      <c r="D2080" s="364" t="s">
        <v>4503</v>
      </c>
      <c r="E2080" s="364" t="s">
        <v>254</v>
      </c>
      <c r="F2080" s="364" t="s">
        <v>4349</v>
      </c>
      <c r="G2080" s="364" t="s">
        <v>447</v>
      </c>
      <c r="H2080" s="318" t="s">
        <v>1152</v>
      </c>
    </row>
    <row r="2081" spans="1:8" s="189" customFormat="1" ht="22.9" customHeight="1" x14ac:dyDescent="0.2">
      <c r="A2081" s="529"/>
      <c r="B2081" s="530"/>
      <c r="C2081" s="364" t="s">
        <v>4510</v>
      </c>
      <c r="D2081" s="364" t="s">
        <v>4503</v>
      </c>
      <c r="E2081" s="364" t="s">
        <v>254</v>
      </c>
      <c r="F2081" s="364" t="s">
        <v>4349</v>
      </c>
      <c r="G2081" s="364" t="s">
        <v>447</v>
      </c>
      <c r="H2081" s="318" t="s">
        <v>1152</v>
      </c>
    </row>
    <row r="2082" spans="1:8" s="189" customFormat="1" ht="22.9" customHeight="1" x14ac:dyDescent="0.2">
      <c r="A2082" s="529"/>
      <c r="B2082" s="530"/>
      <c r="C2082" s="364" t="s">
        <v>4511</v>
      </c>
      <c r="D2082" s="364" t="s">
        <v>4503</v>
      </c>
      <c r="E2082" s="364" t="s">
        <v>254</v>
      </c>
      <c r="F2082" s="364" t="s">
        <v>4349</v>
      </c>
      <c r="G2082" s="364" t="s">
        <v>447</v>
      </c>
      <c r="H2082" s="318" t="s">
        <v>1152</v>
      </c>
    </row>
    <row r="2083" spans="1:8" s="189" customFormat="1" ht="22.9" customHeight="1" x14ac:dyDescent="0.2">
      <c r="A2083" s="529"/>
      <c r="B2083" s="530"/>
      <c r="C2083" s="364" t="s">
        <v>4512</v>
      </c>
      <c r="D2083" s="364" t="s">
        <v>4503</v>
      </c>
      <c r="E2083" s="364" t="s">
        <v>254</v>
      </c>
      <c r="F2083" s="364" t="s">
        <v>4349</v>
      </c>
      <c r="G2083" s="364" t="s">
        <v>447</v>
      </c>
      <c r="H2083" s="318" t="s">
        <v>1152</v>
      </c>
    </row>
    <row r="2084" spans="1:8" s="189" customFormat="1" ht="22.9" customHeight="1" x14ac:dyDescent="0.2">
      <c r="A2084" s="529"/>
      <c r="B2084" s="530"/>
      <c r="C2084" s="364" t="s">
        <v>4513</v>
      </c>
      <c r="D2084" s="364" t="s">
        <v>4503</v>
      </c>
      <c r="E2084" s="364" t="s">
        <v>254</v>
      </c>
      <c r="F2084" s="364" t="s">
        <v>4349</v>
      </c>
      <c r="G2084" s="364" t="s">
        <v>447</v>
      </c>
      <c r="H2084" s="318" t="s">
        <v>1152</v>
      </c>
    </row>
    <row r="2085" spans="1:8" s="189" customFormat="1" ht="22.9" customHeight="1" x14ac:dyDescent="0.2">
      <c r="A2085" s="529"/>
      <c r="B2085" s="530"/>
      <c r="C2085" s="364" t="s">
        <v>4514</v>
      </c>
      <c r="D2085" s="364" t="s">
        <v>4503</v>
      </c>
      <c r="E2085" s="364" t="s">
        <v>254</v>
      </c>
      <c r="F2085" s="364" t="s">
        <v>4349</v>
      </c>
      <c r="G2085" s="364" t="s">
        <v>447</v>
      </c>
      <c r="H2085" s="318" t="s">
        <v>1152</v>
      </c>
    </row>
    <row r="2086" spans="1:8" s="189" customFormat="1" ht="22.9" customHeight="1" x14ac:dyDescent="0.2">
      <c r="A2086" s="529"/>
      <c r="B2086" s="530"/>
      <c r="C2086" s="364" t="s">
        <v>4515</v>
      </c>
      <c r="D2086" s="364" t="s">
        <v>4503</v>
      </c>
      <c r="E2086" s="364" t="s">
        <v>254</v>
      </c>
      <c r="F2086" s="364" t="s">
        <v>4349</v>
      </c>
      <c r="G2086" s="364" t="s">
        <v>447</v>
      </c>
      <c r="H2086" s="318" t="s">
        <v>1152</v>
      </c>
    </row>
    <row r="2087" spans="1:8" s="189" customFormat="1" ht="22.9" customHeight="1" x14ac:dyDescent="0.2">
      <c r="A2087" s="529"/>
      <c r="B2087" s="530"/>
      <c r="C2087" s="364" t="s">
        <v>4516</v>
      </c>
      <c r="D2087" s="364" t="s">
        <v>4503</v>
      </c>
      <c r="E2087" s="364" t="s">
        <v>254</v>
      </c>
      <c r="F2087" s="364" t="s">
        <v>4349</v>
      </c>
      <c r="G2087" s="364" t="s">
        <v>447</v>
      </c>
      <c r="H2087" s="318" t="s">
        <v>1152</v>
      </c>
    </row>
    <row r="2088" spans="1:8" s="189" customFormat="1" ht="22.9" customHeight="1" x14ac:dyDescent="0.2">
      <c r="A2088" s="529"/>
      <c r="B2088" s="530"/>
      <c r="C2088" s="364" t="s">
        <v>4517</v>
      </c>
      <c r="D2088" s="364" t="s">
        <v>4503</v>
      </c>
      <c r="E2088" s="364" t="s">
        <v>254</v>
      </c>
      <c r="F2088" s="364" t="s">
        <v>4349</v>
      </c>
      <c r="G2088" s="364" t="s">
        <v>447</v>
      </c>
      <c r="H2088" s="318" t="s">
        <v>1152</v>
      </c>
    </row>
    <row r="2089" spans="1:8" s="189" customFormat="1" ht="22.9" customHeight="1" x14ac:dyDescent="0.2">
      <c r="A2089" s="529"/>
      <c r="B2089" s="530"/>
      <c r="C2089" s="364" t="s">
        <v>4518</v>
      </c>
      <c r="D2089" s="364" t="s">
        <v>4503</v>
      </c>
      <c r="E2089" s="364" t="s">
        <v>254</v>
      </c>
      <c r="F2089" s="364" t="s">
        <v>4349</v>
      </c>
      <c r="G2089" s="364" t="s">
        <v>447</v>
      </c>
      <c r="H2089" s="318" t="s">
        <v>1152</v>
      </c>
    </row>
    <row r="2090" spans="1:8" s="189" customFormat="1" ht="22.9" customHeight="1" x14ac:dyDescent="0.2">
      <c r="A2090" s="529"/>
      <c r="B2090" s="530"/>
      <c r="C2090" s="364" t="s">
        <v>4519</v>
      </c>
      <c r="D2090" s="364" t="s">
        <v>4520</v>
      </c>
      <c r="E2090" s="364" t="s">
        <v>254</v>
      </c>
      <c r="F2090" s="364" t="s">
        <v>4349</v>
      </c>
      <c r="G2090" s="364" t="s">
        <v>447</v>
      </c>
      <c r="H2090" s="318" t="s">
        <v>1152</v>
      </c>
    </row>
    <row r="2091" spans="1:8" s="189" customFormat="1" ht="22.9" customHeight="1" x14ac:dyDescent="0.2">
      <c r="A2091" s="529"/>
      <c r="B2091" s="530"/>
      <c r="C2091" s="364" t="s">
        <v>4521</v>
      </c>
      <c r="D2091" s="364" t="s">
        <v>4503</v>
      </c>
      <c r="E2091" s="364" t="s">
        <v>254</v>
      </c>
      <c r="F2091" s="364" t="s">
        <v>4363</v>
      </c>
      <c r="G2091" s="364" t="s">
        <v>447</v>
      </c>
      <c r="H2091" s="318" t="s">
        <v>1152</v>
      </c>
    </row>
    <row r="2092" spans="1:8" s="189" customFormat="1" ht="22.9" customHeight="1" x14ac:dyDescent="0.2">
      <c r="A2092" s="529"/>
      <c r="B2092" s="530"/>
      <c r="C2092" s="364" t="s">
        <v>4522</v>
      </c>
      <c r="D2092" s="364" t="s">
        <v>4503</v>
      </c>
      <c r="E2092" s="364" t="s">
        <v>254</v>
      </c>
      <c r="F2092" s="364" t="s">
        <v>4363</v>
      </c>
      <c r="G2092" s="364" t="s">
        <v>447</v>
      </c>
      <c r="H2092" s="318" t="s">
        <v>1152</v>
      </c>
    </row>
    <row r="2093" spans="1:8" s="189" customFormat="1" ht="22.9" customHeight="1" x14ac:dyDescent="0.2">
      <c r="A2093" s="529"/>
      <c r="B2093" s="530"/>
      <c r="C2093" s="364" t="s">
        <v>4523</v>
      </c>
      <c r="D2093" s="364" t="s">
        <v>4503</v>
      </c>
      <c r="E2093" s="364" t="s">
        <v>254</v>
      </c>
      <c r="F2093" s="364" t="s">
        <v>4363</v>
      </c>
      <c r="G2093" s="364" t="s">
        <v>447</v>
      </c>
      <c r="H2093" s="318" t="s">
        <v>1152</v>
      </c>
    </row>
    <row r="2094" spans="1:8" s="189" customFormat="1" ht="22.9" customHeight="1" x14ac:dyDescent="0.2">
      <c r="A2094" s="529"/>
      <c r="B2094" s="530"/>
      <c r="C2094" s="364" t="s">
        <v>4524</v>
      </c>
      <c r="D2094" s="364" t="s">
        <v>4503</v>
      </c>
      <c r="E2094" s="364" t="s">
        <v>254</v>
      </c>
      <c r="F2094" s="364" t="s">
        <v>4363</v>
      </c>
      <c r="G2094" s="364" t="s">
        <v>447</v>
      </c>
      <c r="H2094" s="318" t="s">
        <v>1152</v>
      </c>
    </row>
    <row r="2095" spans="1:8" s="189" customFormat="1" ht="22.9" customHeight="1" x14ac:dyDescent="0.2">
      <c r="A2095" s="529"/>
      <c r="B2095" s="530"/>
      <c r="C2095" s="364" t="s">
        <v>4525</v>
      </c>
      <c r="D2095" s="364" t="s">
        <v>4503</v>
      </c>
      <c r="E2095" s="364" t="s">
        <v>254</v>
      </c>
      <c r="F2095" s="364" t="s">
        <v>4363</v>
      </c>
      <c r="G2095" s="364" t="s">
        <v>447</v>
      </c>
      <c r="H2095" s="318" t="s">
        <v>1152</v>
      </c>
    </row>
    <row r="2096" spans="1:8" s="189" customFormat="1" ht="22.9" customHeight="1" x14ac:dyDescent="0.2">
      <c r="A2096" s="529"/>
      <c r="B2096" s="530"/>
      <c r="C2096" s="364" t="s">
        <v>4526</v>
      </c>
      <c r="D2096" s="364" t="s">
        <v>4503</v>
      </c>
      <c r="E2096" s="364" t="s">
        <v>254</v>
      </c>
      <c r="F2096" s="364" t="s">
        <v>4363</v>
      </c>
      <c r="G2096" s="364" t="s">
        <v>447</v>
      </c>
      <c r="H2096" s="318" t="s">
        <v>1152</v>
      </c>
    </row>
    <row r="2097" spans="1:8" s="189" customFormat="1" ht="22.9" customHeight="1" x14ac:dyDescent="0.2">
      <c r="A2097" s="529" t="s">
        <v>16313</v>
      </c>
      <c r="B2097" s="530" t="s">
        <v>16314</v>
      </c>
      <c r="C2097" s="364" t="s">
        <v>16627</v>
      </c>
      <c r="D2097" s="364" t="s">
        <v>16628</v>
      </c>
      <c r="E2097" s="364" t="s">
        <v>254</v>
      </c>
      <c r="F2097" s="364" t="s">
        <v>4349</v>
      </c>
      <c r="G2097" s="364" t="s">
        <v>462</v>
      </c>
      <c r="H2097" s="318"/>
    </row>
    <row r="2098" spans="1:8" s="189" customFormat="1" ht="22.9" customHeight="1" x14ac:dyDescent="0.2">
      <c r="A2098" s="529"/>
      <c r="B2098" s="530"/>
      <c r="C2098" s="364" t="s">
        <v>16629</v>
      </c>
      <c r="D2098" s="364" t="s">
        <v>16630</v>
      </c>
      <c r="E2098" s="364" t="s">
        <v>254</v>
      </c>
      <c r="F2098" s="364" t="s">
        <v>4349</v>
      </c>
      <c r="G2098" s="364" t="s">
        <v>462</v>
      </c>
      <c r="H2098" s="318"/>
    </row>
    <row r="2099" spans="1:8" s="189" customFormat="1" ht="22.9" customHeight="1" x14ac:dyDescent="0.2">
      <c r="A2099" s="529"/>
      <c r="B2099" s="530"/>
      <c r="C2099" s="364" t="s">
        <v>16631</v>
      </c>
      <c r="D2099" s="364" t="s">
        <v>16632</v>
      </c>
      <c r="E2099" s="364" t="s">
        <v>254</v>
      </c>
      <c r="F2099" s="364" t="s">
        <v>4363</v>
      </c>
      <c r="G2099" s="364" t="s">
        <v>462</v>
      </c>
      <c r="H2099" s="318"/>
    </row>
    <row r="2100" spans="1:8" s="189" customFormat="1" ht="22.9" customHeight="1" x14ac:dyDescent="0.2">
      <c r="A2100" s="529"/>
      <c r="B2100" s="530"/>
      <c r="C2100" s="364" t="s">
        <v>16633</v>
      </c>
      <c r="D2100" s="364" t="s">
        <v>16634</v>
      </c>
      <c r="E2100" s="364" t="s">
        <v>254</v>
      </c>
      <c r="F2100" s="364" t="s">
        <v>4363</v>
      </c>
      <c r="G2100" s="364" t="s">
        <v>462</v>
      </c>
      <c r="H2100" s="318"/>
    </row>
    <row r="2101" spans="1:8" s="189" customFormat="1" ht="22.9" customHeight="1" x14ac:dyDescent="0.2">
      <c r="A2101" s="529"/>
      <c r="B2101" s="530"/>
      <c r="C2101" s="364" t="s">
        <v>16635</v>
      </c>
      <c r="D2101" s="364" t="s">
        <v>16636</v>
      </c>
      <c r="E2101" s="364" t="s">
        <v>254</v>
      </c>
      <c r="F2101" s="364" t="s">
        <v>4363</v>
      </c>
      <c r="G2101" s="364" t="s">
        <v>462</v>
      </c>
      <c r="H2101" s="318"/>
    </row>
    <row r="2102" spans="1:8" s="189" customFormat="1" ht="22.9" customHeight="1" x14ac:dyDescent="0.2">
      <c r="A2102" s="363" t="s">
        <v>16316</v>
      </c>
      <c r="B2102" s="364" t="s">
        <v>16317</v>
      </c>
      <c r="C2102" s="364" t="s">
        <v>16637</v>
      </c>
      <c r="D2102" s="364" t="s">
        <v>16318</v>
      </c>
      <c r="E2102" s="364" t="s">
        <v>254</v>
      </c>
      <c r="F2102" s="364" t="s">
        <v>4349</v>
      </c>
      <c r="G2102" s="364" t="s">
        <v>447</v>
      </c>
      <c r="H2102" s="318"/>
    </row>
    <row r="2103" spans="1:8" s="189" customFormat="1" ht="22.9" customHeight="1" x14ac:dyDescent="0.2">
      <c r="A2103" s="363" t="s">
        <v>858</v>
      </c>
      <c r="B2103" s="364" t="s">
        <v>859</v>
      </c>
      <c r="C2103" s="364" t="s">
        <v>4527</v>
      </c>
      <c r="D2103" s="364" t="s">
        <v>16319</v>
      </c>
      <c r="E2103" s="364" t="s">
        <v>254</v>
      </c>
      <c r="F2103" s="364" t="s">
        <v>1169</v>
      </c>
      <c r="G2103" s="364" t="s">
        <v>447</v>
      </c>
      <c r="H2103" s="318"/>
    </row>
    <row r="2104" spans="1:8" s="189" customFormat="1" ht="22.9" customHeight="1" x14ac:dyDescent="0.2">
      <c r="A2104" s="529" t="s">
        <v>860</v>
      </c>
      <c r="B2104" s="530" t="s">
        <v>392</v>
      </c>
      <c r="C2104" s="364" t="s">
        <v>4528</v>
      </c>
      <c r="D2104" s="364" t="s">
        <v>4529</v>
      </c>
      <c r="E2104" s="364" t="s">
        <v>254</v>
      </c>
      <c r="F2104" s="364" t="s">
        <v>1169</v>
      </c>
      <c r="G2104" s="364" t="s">
        <v>447</v>
      </c>
      <c r="H2104" s="318" t="s">
        <v>1225</v>
      </c>
    </row>
    <row r="2105" spans="1:8" s="189" customFormat="1" ht="22.9" customHeight="1" x14ac:dyDescent="0.2">
      <c r="A2105" s="529"/>
      <c r="B2105" s="530"/>
      <c r="C2105" s="364" t="s">
        <v>4530</v>
      </c>
      <c r="D2105" s="364" t="s">
        <v>4531</v>
      </c>
      <c r="E2105" s="364" t="s">
        <v>254</v>
      </c>
      <c r="F2105" s="364" t="s">
        <v>1169</v>
      </c>
      <c r="G2105" s="364" t="s">
        <v>447</v>
      </c>
      <c r="H2105" s="318" t="s">
        <v>1225</v>
      </c>
    </row>
    <row r="2106" spans="1:8" s="189" customFormat="1" ht="22.9" customHeight="1" x14ac:dyDescent="0.2">
      <c r="A2106" s="529"/>
      <c r="B2106" s="530"/>
      <c r="C2106" s="364" t="s">
        <v>4532</v>
      </c>
      <c r="D2106" s="364" t="s">
        <v>16638</v>
      </c>
      <c r="E2106" s="364" t="s">
        <v>254</v>
      </c>
      <c r="F2106" s="364" t="s">
        <v>1169</v>
      </c>
      <c r="G2106" s="364" t="s">
        <v>447</v>
      </c>
      <c r="H2106" s="318" t="s">
        <v>1225</v>
      </c>
    </row>
    <row r="2107" spans="1:8" s="189" customFormat="1" ht="22.9" customHeight="1" x14ac:dyDescent="0.2">
      <c r="A2107" s="529"/>
      <c r="B2107" s="530"/>
      <c r="C2107" s="364" t="s">
        <v>4533</v>
      </c>
      <c r="D2107" s="364" t="s">
        <v>4534</v>
      </c>
      <c r="E2107" s="364" t="s">
        <v>254</v>
      </c>
      <c r="F2107" s="364" t="s">
        <v>1169</v>
      </c>
      <c r="G2107" s="364" t="s">
        <v>447</v>
      </c>
      <c r="H2107" s="318" t="s">
        <v>1225</v>
      </c>
    </row>
    <row r="2108" spans="1:8" s="189" customFormat="1" ht="22.9" customHeight="1" x14ac:dyDescent="0.2">
      <c r="A2108" s="529"/>
      <c r="B2108" s="530"/>
      <c r="C2108" s="364" t="s">
        <v>4535</v>
      </c>
      <c r="D2108" s="364" t="s">
        <v>4536</v>
      </c>
      <c r="E2108" s="364" t="s">
        <v>254</v>
      </c>
      <c r="F2108" s="364" t="s">
        <v>1169</v>
      </c>
      <c r="G2108" s="364" t="s">
        <v>447</v>
      </c>
      <c r="H2108" s="318" t="s">
        <v>1225</v>
      </c>
    </row>
    <row r="2109" spans="1:8" s="189" customFormat="1" ht="22.9" customHeight="1" x14ac:dyDescent="0.2">
      <c r="A2109" s="529"/>
      <c r="B2109" s="530"/>
      <c r="C2109" s="364" t="s">
        <v>4537</v>
      </c>
      <c r="D2109" s="364" t="s">
        <v>4538</v>
      </c>
      <c r="E2109" s="364" t="s">
        <v>254</v>
      </c>
      <c r="F2109" s="364" t="s">
        <v>1169</v>
      </c>
      <c r="G2109" s="364" t="s">
        <v>447</v>
      </c>
      <c r="H2109" s="318" t="s">
        <v>1225</v>
      </c>
    </row>
    <row r="2110" spans="1:8" s="189" customFormat="1" ht="22.9" customHeight="1" x14ac:dyDescent="0.2">
      <c r="A2110" s="529"/>
      <c r="B2110" s="530"/>
      <c r="C2110" s="364" t="s">
        <v>4539</v>
      </c>
      <c r="D2110" s="364" t="s">
        <v>4540</v>
      </c>
      <c r="E2110" s="364" t="s">
        <v>254</v>
      </c>
      <c r="F2110" s="364" t="s">
        <v>1169</v>
      </c>
      <c r="G2110" s="364" t="s">
        <v>447</v>
      </c>
      <c r="H2110" s="318" t="s">
        <v>1225</v>
      </c>
    </row>
    <row r="2111" spans="1:8" s="189" customFormat="1" ht="22.9" customHeight="1" x14ac:dyDescent="0.2">
      <c r="A2111" s="529"/>
      <c r="B2111" s="530"/>
      <c r="C2111" s="364" t="s">
        <v>4541</v>
      </c>
      <c r="D2111" s="364" t="s">
        <v>4542</v>
      </c>
      <c r="E2111" s="364" t="s">
        <v>254</v>
      </c>
      <c r="F2111" s="364" t="s">
        <v>1169</v>
      </c>
      <c r="G2111" s="364" t="s">
        <v>447</v>
      </c>
      <c r="H2111" s="318" t="s">
        <v>1225</v>
      </c>
    </row>
    <row r="2112" spans="1:8" s="189" customFormat="1" ht="22.9" customHeight="1" x14ac:dyDescent="0.2">
      <c r="A2112" s="529"/>
      <c r="B2112" s="530"/>
      <c r="C2112" s="364" t="s">
        <v>4543</v>
      </c>
      <c r="D2112" s="364" t="s">
        <v>4544</v>
      </c>
      <c r="E2112" s="364" t="s">
        <v>254</v>
      </c>
      <c r="F2112" s="364" t="s">
        <v>1169</v>
      </c>
      <c r="G2112" s="364" t="s">
        <v>447</v>
      </c>
      <c r="H2112" s="318" t="s">
        <v>1225</v>
      </c>
    </row>
    <row r="2113" spans="1:8" s="189" customFormat="1" ht="22.9" customHeight="1" x14ac:dyDescent="0.2">
      <c r="A2113" s="529"/>
      <c r="B2113" s="530"/>
      <c r="C2113" s="364" t="s">
        <v>4545</v>
      </c>
      <c r="D2113" s="364" t="s">
        <v>4546</v>
      </c>
      <c r="E2113" s="364" t="s">
        <v>254</v>
      </c>
      <c r="F2113" s="364" t="s">
        <v>1169</v>
      </c>
      <c r="G2113" s="364" t="s">
        <v>447</v>
      </c>
      <c r="H2113" s="318" t="s">
        <v>1225</v>
      </c>
    </row>
    <row r="2114" spans="1:8" s="189" customFormat="1" ht="22.9" customHeight="1" x14ac:dyDescent="0.2">
      <c r="A2114" s="529"/>
      <c r="B2114" s="530"/>
      <c r="C2114" s="364" t="s">
        <v>4547</v>
      </c>
      <c r="D2114" s="364" t="s">
        <v>4548</v>
      </c>
      <c r="E2114" s="364" t="s">
        <v>254</v>
      </c>
      <c r="F2114" s="364" t="s">
        <v>1169</v>
      </c>
      <c r="G2114" s="364" t="s">
        <v>447</v>
      </c>
      <c r="H2114" s="318" t="s">
        <v>1225</v>
      </c>
    </row>
    <row r="2115" spans="1:8" s="189" customFormat="1" ht="22.9" customHeight="1" x14ac:dyDescent="0.2">
      <c r="A2115" s="529"/>
      <c r="B2115" s="530"/>
      <c r="C2115" s="364" t="s">
        <v>4549</v>
      </c>
      <c r="D2115" s="364" t="s">
        <v>4550</v>
      </c>
      <c r="E2115" s="364" t="s">
        <v>254</v>
      </c>
      <c r="F2115" s="364" t="s">
        <v>1169</v>
      </c>
      <c r="G2115" s="364" t="s">
        <v>447</v>
      </c>
      <c r="H2115" s="318" t="s">
        <v>1225</v>
      </c>
    </row>
    <row r="2116" spans="1:8" s="189" customFormat="1" ht="22.9" customHeight="1" x14ac:dyDescent="0.2">
      <c r="A2116" s="529"/>
      <c r="B2116" s="530"/>
      <c r="C2116" s="364" t="s">
        <v>4551</v>
      </c>
      <c r="D2116" s="364" t="s">
        <v>4552</v>
      </c>
      <c r="E2116" s="364" t="s">
        <v>257</v>
      </c>
      <c r="F2116" s="364" t="s">
        <v>4553</v>
      </c>
      <c r="G2116" s="364" t="s">
        <v>447</v>
      </c>
      <c r="H2116" s="318" t="s">
        <v>1225</v>
      </c>
    </row>
    <row r="2117" spans="1:8" s="189" customFormat="1" ht="22.9" customHeight="1" x14ac:dyDescent="0.2">
      <c r="A2117" s="529"/>
      <c r="B2117" s="530"/>
      <c r="C2117" s="364" t="s">
        <v>4554</v>
      </c>
      <c r="D2117" s="364" t="s">
        <v>4555</v>
      </c>
      <c r="E2117" s="364" t="s">
        <v>257</v>
      </c>
      <c r="F2117" s="364" t="s">
        <v>4553</v>
      </c>
      <c r="G2117" s="364" t="s">
        <v>447</v>
      </c>
      <c r="H2117" s="318" t="s">
        <v>1225</v>
      </c>
    </row>
    <row r="2118" spans="1:8" s="189" customFormat="1" ht="22.9" customHeight="1" x14ac:dyDescent="0.2">
      <c r="A2118" s="529" t="s">
        <v>861</v>
      </c>
      <c r="B2118" s="530" t="s">
        <v>391</v>
      </c>
      <c r="C2118" s="364" t="s">
        <v>4556</v>
      </c>
      <c r="D2118" s="364" t="s">
        <v>4557</v>
      </c>
      <c r="E2118" s="364" t="s">
        <v>254</v>
      </c>
      <c r="F2118" s="364" t="s">
        <v>1169</v>
      </c>
      <c r="G2118" s="364" t="s">
        <v>447</v>
      </c>
      <c r="H2118" s="318" t="s">
        <v>1280</v>
      </c>
    </row>
    <row r="2119" spans="1:8" s="189" customFormat="1" ht="22.9" customHeight="1" x14ac:dyDescent="0.2">
      <c r="A2119" s="529"/>
      <c r="B2119" s="530"/>
      <c r="C2119" s="364" t="s">
        <v>4558</v>
      </c>
      <c r="D2119" s="364" t="s">
        <v>4559</v>
      </c>
      <c r="E2119" s="364" t="s">
        <v>254</v>
      </c>
      <c r="F2119" s="364" t="s">
        <v>1169</v>
      </c>
      <c r="G2119" s="364" t="s">
        <v>447</v>
      </c>
      <c r="H2119" s="318" t="s">
        <v>1280</v>
      </c>
    </row>
    <row r="2120" spans="1:8" s="189" customFormat="1" ht="22.9" customHeight="1" x14ac:dyDescent="0.2">
      <c r="A2120" s="529"/>
      <c r="B2120" s="530"/>
      <c r="C2120" s="364" t="s">
        <v>4560</v>
      </c>
      <c r="D2120" s="364" t="s">
        <v>4561</v>
      </c>
      <c r="E2120" s="364" t="s">
        <v>254</v>
      </c>
      <c r="F2120" s="364" t="s">
        <v>1169</v>
      </c>
      <c r="G2120" s="364" t="s">
        <v>447</v>
      </c>
      <c r="H2120" s="318" t="s">
        <v>1280</v>
      </c>
    </row>
    <row r="2121" spans="1:8" s="189" customFormat="1" ht="22.9" customHeight="1" x14ac:dyDescent="0.2">
      <c r="A2121" s="529"/>
      <c r="B2121" s="530"/>
      <c r="C2121" s="364" t="s">
        <v>4562</v>
      </c>
      <c r="D2121" s="364" t="s">
        <v>8067</v>
      </c>
      <c r="E2121" s="364" t="s">
        <v>254</v>
      </c>
      <c r="F2121" s="364" t="s">
        <v>1169</v>
      </c>
      <c r="G2121" s="364" t="s">
        <v>447</v>
      </c>
      <c r="H2121" s="318" t="s">
        <v>1280</v>
      </c>
    </row>
    <row r="2122" spans="1:8" s="189" customFormat="1" ht="22.9" customHeight="1" x14ac:dyDescent="0.2">
      <c r="A2122" s="529"/>
      <c r="B2122" s="530"/>
      <c r="C2122" s="364" t="s">
        <v>4563</v>
      </c>
      <c r="D2122" s="364" t="s">
        <v>4564</v>
      </c>
      <c r="E2122" s="364" t="s">
        <v>254</v>
      </c>
      <c r="F2122" s="364" t="s">
        <v>1169</v>
      </c>
      <c r="G2122" s="364" t="s">
        <v>447</v>
      </c>
      <c r="H2122" s="318" t="s">
        <v>1280</v>
      </c>
    </row>
    <row r="2123" spans="1:8" s="189" customFormat="1" ht="22.9" customHeight="1" x14ac:dyDescent="0.2">
      <c r="A2123" s="529"/>
      <c r="B2123" s="530"/>
      <c r="C2123" s="364" t="s">
        <v>4565</v>
      </c>
      <c r="D2123" s="364" t="s">
        <v>8068</v>
      </c>
      <c r="E2123" s="364" t="s">
        <v>254</v>
      </c>
      <c r="F2123" s="364" t="s">
        <v>1169</v>
      </c>
      <c r="G2123" s="364" t="s">
        <v>447</v>
      </c>
      <c r="H2123" s="318" t="s">
        <v>1280</v>
      </c>
    </row>
    <row r="2124" spans="1:8" s="189" customFormat="1" ht="22.9" customHeight="1" x14ac:dyDescent="0.2">
      <c r="A2124" s="529"/>
      <c r="B2124" s="530"/>
      <c r="C2124" s="364" t="s">
        <v>4566</v>
      </c>
      <c r="D2124" s="364" t="s">
        <v>4567</v>
      </c>
      <c r="E2124" s="364" t="s">
        <v>254</v>
      </c>
      <c r="F2124" s="364" t="s">
        <v>1169</v>
      </c>
      <c r="G2124" s="364" t="s">
        <v>447</v>
      </c>
      <c r="H2124" s="318" t="s">
        <v>1280</v>
      </c>
    </row>
    <row r="2125" spans="1:8" s="189" customFormat="1" ht="22.9" customHeight="1" x14ac:dyDescent="0.2">
      <c r="A2125" s="529"/>
      <c r="B2125" s="530"/>
      <c r="C2125" s="364" t="s">
        <v>4568</v>
      </c>
      <c r="D2125" s="364" t="s">
        <v>4569</v>
      </c>
      <c r="E2125" s="364" t="s">
        <v>254</v>
      </c>
      <c r="F2125" s="364" t="s">
        <v>1169</v>
      </c>
      <c r="G2125" s="364" t="s">
        <v>447</v>
      </c>
      <c r="H2125" s="318" t="s">
        <v>1280</v>
      </c>
    </row>
    <row r="2126" spans="1:8" s="189" customFormat="1" ht="22.9" customHeight="1" x14ac:dyDescent="0.2">
      <c r="A2126" s="529"/>
      <c r="B2126" s="530"/>
      <c r="C2126" s="364" t="s">
        <v>4570</v>
      </c>
      <c r="D2126" s="364" t="s">
        <v>4571</v>
      </c>
      <c r="E2126" s="364" t="s">
        <v>254</v>
      </c>
      <c r="F2126" s="364" t="s">
        <v>1169</v>
      </c>
      <c r="G2126" s="364" t="s">
        <v>447</v>
      </c>
      <c r="H2126" s="318" t="s">
        <v>1280</v>
      </c>
    </row>
    <row r="2127" spans="1:8" s="189" customFormat="1" ht="22.9" customHeight="1" x14ac:dyDescent="0.2">
      <c r="A2127" s="529"/>
      <c r="B2127" s="530"/>
      <c r="C2127" s="364" t="s">
        <v>4572</v>
      </c>
      <c r="D2127" s="364" t="s">
        <v>4573</v>
      </c>
      <c r="E2127" s="364" t="s">
        <v>254</v>
      </c>
      <c r="F2127" s="364" t="s">
        <v>1169</v>
      </c>
      <c r="G2127" s="364" t="s">
        <v>447</v>
      </c>
      <c r="H2127" s="318" t="s">
        <v>1280</v>
      </c>
    </row>
    <row r="2128" spans="1:8" s="189" customFormat="1" ht="22.9" customHeight="1" x14ac:dyDescent="0.2">
      <c r="A2128" s="529"/>
      <c r="B2128" s="530"/>
      <c r="C2128" s="364" t="s">
        <v>4574</v>
      </c>
      <c r="D2128" s="364" t="s">
        <v>4567</v>
      </c>
      <c r="E2128" s="364" t="s">
        <v>254</v>
      </c>
      <c r="F2128" s="364" t="s">
        <v>1169</v>
      </c>
      <c r="G2128" s="364" t="s">
        <v>447</v>
      </c>
      <c r="H2128" s="318" t="s">
        <v>1280</v>
      </c>
    </row>
    <row r="2129" spans="1:8" s="189" customFormat="1" ht="22.9" customHeight="1" x14ac:dyDescent="0.2">
      <c r="A2129" s="529"/>
      <c r="B2129" s="530"/>
      <c r="C2129" s="364" t="s">
        <v>4575</v>
      </c>
      <c r="D2129" s="364" t="s">
        <v>4576</v>
      </c>
      <c r="E2129" s="364" t="s">
        <v>254</v>
      </c>
      <c r="F2129" s="364" t="s">
        <v>1169</v>
      </c>
      <c r="G2129" s="364" t="s">
        <v>447</v>
      </c>
      <c r="H2129" s="318" t="s">
        <v>1280</v>
      </c>
    </row>
    <row r="2130" spans="1:8" s="189" customFormat="1" ht="22.9" customHeight="1" x14ac:dyDescent="0.2">
      <c r="A2130" s="529"/>
      <c r="B2130" s="530"/>
      <c r="C2130" s="364" t="s">
        <v>4577</v>
      </c>
      <c r="D2130" s="364" t="s">
        <v>8069</v>
      </c>
      <c r="E2130" s="364" t="s">
        <v>254</v>
      </c>
      <c r="F2130" s="364" t="s">
        <v>1169</v>
      </c>
      <c r="G2130" s="364" t="s">
        <v>447</v>
      </c>
      <c r="H2130" s="318" t="s">
        <v>1280</v>
      </c>
    </row>
    <row r="2131" spans="1:8" s="189" customFormat="1" ht="22.9" customHeight="1" x14ac:dyDescent="0.2">
      <c r="A2131" s="529"/>
      <c r="B2131" s="530"/>
      <c r="C2131" s="364" t="s">
        <v>4578</v>
      </c>
      <c r="D2131" s="364" t="s">
        <v>4579</v>
      </c>
      <c r="E2131" s="364" t="s">
        <v>254</v>
      </c>
      <c r="F2131" s="364" t="s">
        <v>1169</v>
      </c>
      <c r="G2131" s="364" t="s">
        <v>447</v>
      </c>
      <c r="H2131" s="318" t="s">
        <v>1280</v>
      </c>
    </row>
    <row r="2132" spans="1:8" s="189" customFormat="1" ht="22.9" customHeight="1" x14ac:dyDescent="0.2">
      <c r="A2132" s="529"/>
      <c r="B2132" s="530"/>
      <c r="C2132" s="364" t="s">
        <v>4580</v>
      </c>
      <c r="D2132" s="364" t="s">
        <v>4581</v>
      </c>
      <c r="E2132" s="364" t="s">
        <v>254</v>
      </c>
      <c r="F2132" s="364" t="s">
        <v>1169</v>
      </c>
      <c r="G2132" s="364" t="s">
        <v>447</v>
      </c>
      <c r="H2132" s="318" t="s">
        <v>1280</v>
      </c>
    </row>
    <row r="2133" spans="1:8" s="189" customFormat="1" ht="22.9" customHeight="1" x14ac:dyDescent="0.2">
      <c r="A2133" s="529"/>
      <c r="B2133" s="530"/>
      <c r="C2133" s="364" t="s">
        <v>4582</v>
      </c>
      <c r="D2133" s="364" t="s">
        <v>4583</v>
      </c>
      <c r="E2133" s="364" t="s">
        <v>254</v>
      </c>
      <c r="F2133" s="364" t="s">
        <v>1169</v>
      </c>
      <c r="G2133" s="364" t="s">
        <v>447</v>
      </c>
      <c r="H2133" s="318" t="s">
        <v>1280</v>
      </c>
    </row>
    <row r="2134" spans="1:8" s="189" customFormat="1" ht="22.9" customHeight="1" x14ac:dyDescent="0.2">
      <c r="A2134" s="529"/>
      <c r="B2134" s="530"/>
      <c r="C2134" s="364" t="s">
        <v>4584</v>
      </c>
      <c r="D2134" s="364" t="s">
        <v>4585</v>
      </c>
      <c r="E2134" s="364" t="s">
        <v>254</v>
      </c>
      <c r="F2134" s="364" t="s">
        <v>1169</v>
      </c>
      <c r="G2134" s="364" t="s">
        <v>447</v>
      </c>
      <c r="H2134" s="318" t="s">
        <v>1280</v>
      </c>
    </row>
    <row r="2135" spans="1:8" s="189" customFormat="1" ht="22.9" customHeight="1" x14ac:dyDescent="0.2">
      <c r="A2135" s="529"/>
      <c r="B2135" s="530"/>
      <c r="C2135" s="364" t="s">
        <v>4586</v>
      </c>
      <c r="D2135" s="364" t="s">
        <v>4587</v>
      </c>
      <c r="E2135" s="364" t="s">
        <v>14947</v>
      </c>
      <c r="F2135" s="364" t="s">
        <v>1410</v>
      </c>
      <c r="G2135" s="364" t="s">
        <v>447</v>
      </c>
      <c r="H2135" s="318" t="s">
        <v>1280</v>
      </c>
    </row>
    <row r="2136" spans="1:8" s="189" customFormat="1" ht="22.9" customHeight="1" x14ac:dyDescent="0.2">
      <c r="A2136" s="529"/>
      <c r="B2136" s="530"/>
      <c r="C2136" s="364" t="s">
        <v>4588</v>
      </c>
      <c r="D2136" s="364" t="s">
        <v>4589</v>
      </c>
      <c r="E2136" s="364" t="s">
        <v>14947</v>
      </c>
      <c r="F2136" s="364" t="s">
        <v>1410</v>
      </c>
      <c r="G2136" s="364" t="s">
        <v>447</v>
      </c>
      <c r="H2136" s="318" t="s">
        <v>1280</v>
      </c>
    </row>
    <row r="2137" spans="1:8" s="189" customFormat="1" ht="22.9" customHeight="1" x14ac:dyDescent="0.2">
      <c r="A2137" s="529"/>
      <c r="B2137" s="530"/>
      <c r="C2137" s="364" t="s">
        <v>4590</v>
      </c>
      <c r="D2137" s="364" t="s">
        <v>4591</v>
      </c>
      <c r="E2137" s="364" t="s">
        <v>14947</v>
      </c>
      <c r="F2137" s="364" t="s">
        <v>2334</v>
      </c>
      <c r="G2137" s="364" t="s">
        <v>447</v>
      </c>
      <c r="H2137" s="318" t="s">
        <v>1280</v>
      </c>
    </row>
    <row r="2138" spans="1:8" s="189" customFormat="1" ht="22.9" customHeight="1" x14ac:dyDescent="0.2">
      <c r="A2138" s="529"/>
      <c r="B2138" s="530"/>
      <c r="C2138" s="364" t="s">
        <v>4592</v>
      </c>
      <c r="D2138" s="364" t="s">
        <v>4593</v>
      </c>
      <c r="E2138" s="364" t="s">
        <v>14947</v>
      </c>
      <c r="F2138" s="364" t="s">
        <v>2334</v>
      </c>
      <c r="G2138" s="364" t="s">
        <v>447</v>
      </c>
      <c r="H2138" s="318" t="s">
        <v>1280</v>
      </c>
    </row>
    <row r="2139" spans="1:8" s="189" customFormat="1" ht="22.9" customHeight="1" x14ac:dyDescent="0.2">
      <c r="A2139" s="529"/>
      <c r="B2139" s="530"/>
      <c r="C2139" s="364" t="s">
        <v>4594</v>
      </c>
      <c r="D2139" s="364" t="s">
        <v>4595</v>
      </c>
      <c r="E2139" s="364" t="s">
        <v>14947</v>
      </c>
      <c r="F2139" s="364" t="s">
        <v>2334</v>
      </c>
      <c r="G2139" s="364" t="s">
        <v>447</v>
      </c>
      <c r="H2139" s="318" t="s">
        <v>1280</v>
      </c>
    </row>
    <row r="2140" spans="1:8" s="189" customFormat="1" ht="22.9" customHeight="1" x14ac:dyDescent="0.2">
      <c r="A2140" s="529"/>
      <c r="B2140" s="530"/>
      <c r="C2140" s="364" t="s">
        <v>4596</v>
      </c>
      <c r="D2140" s="364" t="s">
        <v>4597</v>
      </c>
      <c r="E2140" s="364" t="s">
        <v>14947</v>
      </c>
      <c r="F2140" s="364" t="s">
        <v>2334</v>
      </c>
      <c r="G2140" s="364" t="s">
        <v>447</v>
      </c>
      <c r="H2140" s="318" t="s">
        <v>1280</v>
      </c>
    </row>
    <row r="2141" spans="1:8" s="189" customFormat="1" ht="22.9" customHeight="1" x14ac:dyDescent="0.2">
      <c r="A2141" s="529" t="s">
        <v>698</v>
      </c>
      <c r="B2141" s="530" t="s">
        <v>412</v>
      </c>
      <c r="C2141" s="364" t="s">
        <v>4598</v>
      </c>
      <c r="D2141" s="364" t="s">
        <v>16639</v>
      </c>
      <c r="E2141" s="364" t="s">
        <v>254</v>
      </c>
      <c r="F2141" s="364" t="s">
        <v>1169</v>
      </c>
      <c r="G2141" s="364" t="s">
        <v>447</v>
      </c>
      <c r="H2141" s="318"/>
    </row>
    <row r="2142" spans="1:8" s="189" customFormat="1" ht="22.9" customHeight="1" x14ac:dyDescent="0.2">
      <c r="A2142" s="529"/>
      <c r="B2142" s="530"/>
      <c r="C2142" s="364" t="s">
        <v>4599</v>
      </c>
      <c r="D2142" s="364" t="s">
        <v>16640</v>
      </c>
      <c r="E2142" s="364" t="s">
        <v>254</v>
      </c>
      <c r="F2142" s="364" t="s">
        <v>1169</v>
      </c>
      <c r="G2142" s="364" t="s">
        <v>447</v>
      </c>
      <c r="H2142" s="318"/>
    </row>
    <row r="2143" spans="1:8" s="189" customFormat="1" ht="22.9" customHeight="1" x14ac:dyDescent="0.2">
      <c r="A2143" s="529"/>
      <c r="B2143" s="530"/>
      <c r="C2143" s="364" t="s">
        <v>4600</v>
      </c>
      <c r="D2143" s="364" t="s">
        <v>16641</v>
      </c>
      <c r="E2143" s="364" t="s">
        <v>254</v>
      </c>
      <c r="F2143" s="364" t="s">
        <v>1169</v>
      </c>
      <c r="G2143" s="364" t="s">
        <v>447</v>
      </c>
      <c r="H2143" s="318"/>
    </row>
    <row r="2144" spans="1:8" s="189" customFormat="1" ht="22.9" customHeight="1" x14ac:dyDescent="0.2">
      <c r="A2144" s="529"/>
      <c r="B2144" s="530"/>
      <c r="C2144" s="364" t="s">
        <v>4601</v>
      </c>
      <c r="D2144" s="364" t="s">
        <v>4602</v>
      </c>
      <c r="E2144" s="364" t="s">
        <v>254</v>
      </c>
      <c r="F2144" s="364" t="s">
        <v>1169</v>
      </c>
      <c r="G2144" s="364" t="s">
        <v>447</v>
      </c>
      <c r="H2144" s="318"/>
    </row>
    <row r="2145" spans="1:8" s="189" customFormat="1" ht="22.9" customHeight="1" x14ac:dyDescent="0.2">
      <c r="A2145" s="529"/>
      <c r="B2145" s="530"/>
      <c r="C2145" s="364" t="s">
        <v>4603</v>
      </c>
      <c r="D2145" s="364" t="s">
        <v>8070</v>
      </c>
      <c r="E2145" s="364" t="s">
        <v>254</v>
      </c>
      <c r="F2145" s="364" t="s">
        <v>1169</v>
      </c>
      <c r="G2145" s="364" t="s">
        <v>447</v>
      </c>
      <c r="H2145" s="318"/>
    </row>
    <row r="2146" spans="1:8" s="189" customFormat="1" ht="22.9" customHeight="1" x14ac:dyDescent="0.2">
      <c r="A2146" s="363" t="s">
        <v>862</v>
      </c>
      <c r="B2146" s="364" t="s">
        <v>863</v>
      </c>
      <c r="C2146" s="364" t="s">
        <v>4604</v>
      </c>
      <c r="D2146" s="364" t="s">
        <v>863</v>
      </c>
      <c r="E2146" s="364" t="s">
        <v>254</v>
      </c>
      <c r="F2146" s="364" t="s">
        <v>1169</v>
      </c>
      <c r="G2146" s="364" t="s">
        <v>447</v>
      </c>
      <c r="H2146" s="318"/>
    </row>
    <row r="2147" spans="1:8" s="189" customFormat="1" ht="22.9" customHeight="1" x14ac:dyDescent="0.2">
      <c r="A2147" s="529" t="s">
        <v>864</v>
      </c>
      <c r="B2147" s="530" t="s">
        <v>865</v>
      </c>
      <c r="C2147" s="364" t="s">
        <v>4605</v>
      </c>
      <c r="D2147" s="364" t="s">
        <v>4606</v>
      </c>
      <c r="E2147" s="364" t="s">
        <v>254</v>
      </c>
      <c r="F2147" s="364" t="s">
        <v>1169</v>
      </c>
      <c r="G2147" s="364" t="s">
        <v>462</v>
      </c>
      <c r="H2147" s="318"/>
    </row>
    <row r="2148" spans="1:8" s="189" customFormat="1" ht="22.9" customHeight="1" x14ac:dyDescent="0.2">
      <c r="A2148" s="529"/>
      <c r="B2148" s="530"/>
      <c r="C2148" s="364" t="s">
        <v>4607</v>
      </c>
      <c r="D2148" s="364" t="s">
        <v>4608</v>
      </c>
      <c r="E2148" s="364" t="s">
        <v>254</v>
      </c>
      <c r="F2148" s="364" t="s">
        <v>1169</v>
      </c>
      <c r="G2148" s="364" t="s">
        <v>462</v>
      </c>
      <c r="H2148" s="318"/>
    </row>
    <row r="2149" spans="1:8" s="189" customFormat="1" ht="22.9" customHeight="1" x14ac:dyDescent="0.2">
      <c r="A2149" s="529"/>
      <c r="B2149" s="530"/>
      <c r="C2149" s="364" t="s">
        <v>16642</v>
      </c>
      <c r="D2149" s="364" t="s">
        <v>16643</v>
      </c>
      <c r="E2149" s="364" t="s">
        <v>254</v>
      </c>
      <c r="F2149" s="364" t="s">
        <v>1169</v>
      </c>
      <c r="G2149" s="364" t="s">
        <v>462</v>
      </c>
      <c r="H2149" s="318"/>
    </row>
    <row r="2150" spans="1:8" s="189" customFormat="1" ht="22.9" customHeight="1" x14ac:dyDescent="0.2">
      <c r="A2150" s="529" t="s">
        <v>1002</v>
      </c>
      <c r="B2150" s="530" t="s">
        <v>1003</v>
      </c>
      <c r="C2150" s="364" t="s">
        <v>4609</v>
      </c>
      <c r="D2150" s="364" t="s">
        <v>4610</v>
      </c>
      <c r="E2150" s="364" t="s">
        <v>257</v>
      </c>
      <c r="F2150" s="364" t="s">
        <v>2328</v>
      </c>
      <c r="G2150" s="364"/>
      <c r="H2150" s="318"/>
    </row>
    <row r="2151" spans="1:8" s="189" customFormat="1" ht="22.9" customHeight="1" x14ac:dyDescent="0.2">
      <c r="A2151" s="529"/>
      <c r="B2151" s="530"/>
      <c r="C2151" s="364" t="s">
        <v>4611</v>
      </c>
      <c r="D2151" s="364" t="s">
        <v>4612</v>
      </c>
      <c r="E2151" s="364" t="s">
        <v>257</v>
      </c>
      <c r="F2151" s="364" t="s">
        <v>2328</v>
      </c>
      <c r="G2151" s="364" t="s">
        <v>447</v>
      </c>
      <c r="H2151" s="318"/>
    </row>
    <row r="2152" spans="1:8" s="189" customFormat="1" ht="22.9" customHeight="1" x14ac:dyDescent="0.2">
      <c r="A2152" s="529" t="s">
        <v>625</v>
      </c>
      <c r="B2152" s="530" t="s">
        <v>626</v>
      </c>
      <c r="C2152" s="364" t="s">
        <v>4613</v>
      </c>
      <c r="D2152" s="364" t="s">
        <v>4614</v>
      </c>
      <c r="E2152" s="364" t="s">
        <v>257</v>
      </c>
      <c r="F2152" s="364" t="s">
        <v>1949</v>
      </c>
      <c r="G2152" s="364" t="s">
        <v>447</v>
      </c>
      <c r="H2152" s="318"/>
    </row>
    <row r="2153" spans="1:8" s="189" customFormat="1" ht="22.9" customHeight="1" x14ac:dyDescent="0.2">
      <c r="A2153" s="529"/>
      <c r="B2153" s="530"/>
      <c r="C2153" s="364" t="s">
        <v>4615</v>
      </c>
      <c r="D2153" s="364" t="s">
        <v>4616</v>
      </c>
      <c r="E2153" s="364" t="s">
        <v>257</v>
      </c>
      <c r="F2153" s="364" t="s">
        <v>2328</v>
      </c>
      <c r="G2153" s="364" t="s">
        <v>447</v>
      </c>
      <c r="H2153" s="318"/>
    </row>
    <row r="2154" spans="1:8" s="189" customFormat="1" ht="22.9" customHeight="1" x14ac:dyDescent="0.2">
      <c r="A2154" s="529" t="s">
        <v>1004</v>
      </c>
      <c r="B2154" s="530" t="s">
        <v>1005</v>
      </c>
      <c r="C2154" s="364" t="s">
        <v>4617</v>
      </c>
      <c r="D2154" s="364" t="s">
        <v>4618</v>
      </c>
      <c r="E2154" s="364" t="s">
        <v>257</v>
      </c>
      <c r="F2154" s="364" t="s">
        <v>2328</v>
      </c>
      <c r="G2154" s="364" t="s">
        <v>447</v>
      </c>
      <c r="H2154" s="318" t="s">
        <v>1152</v>
      </c>
    </row>
    <row r="2155" spans="1:8" s="189" customFormat="1" ht="22.9" customHeight="1" x14ac:dyDescent="0.2">
      <c r="A2155" s="529"/>
      <c r="B2155" s="530"/>
      <c r="C2155" s="364" t="s">
        <v>4619</v>
      </c>
      <c r="D2155" s="364" t="s">
        <v>4620</v>
      </c>
      <c r="E2155" s="364" t="s">
        <v>257</v>
      </c>
      <c r="F2155" s="364" t="s">
        <v>2328</v>
      </c>
      <c r="G2155" s="364" t="s">
        <v>462</v>
      </c>
      <c r="H2155" s="318" t="s">
        <v>1152</v>
      </c>
    </row>
    <row r="2156" spans="1:8" s="189" customFormat="1" ht="22.9" customHeight="1" x14ac:dyDescent="0.2">
      <c r="A2156" s="529" t="s">
        <v>1098</v>
      </c>
      <c r="B2156" s="530" t="s">
        <v>1099</v>
      </c>
      <c r="C2156" s="364" t="s">
        <v>4621</v>
      </c>
      <c r="D2156" s="364" t="s">
        <v>4622</v>
      </c>
      <c r="E2156" s="364" t="s">
        <v>250</v>
      </c>
      <c r="F2156" s="364" t="s">
        <v>4043</v>
      </c>
      <c r="G2156" s="364" t="s">
        <v>447</v>
      </c>
      <c r="H2156" s="318" t="s">
        <v>1152</v>
      </c>
    </row>
    <row r="2157" spans="1:8" s="189" customFormat="1" ht="22.9" customHeight="1" x14ac:dyDescent="0.2">
      <c r="A2157" s="529"/>
      <c r="B2157" s="530"/>
      <c r="C2157" s="364" t="s">
        <v>4623</v>
      </c>
      <c r="D2157" s="364" t="s">
        <v>4624</v>
      </c>
      <c r="E2157" s="364" t="s">
        <v>250</v>
      </c>
      <c r="F2157" s="364" t="s">
        <v>4043</v>
      </c>
      <c r="G2157" s="364" t="s">
        <v>447</v>
      </c>
      <c r="H2157" s="318" t="s">
        <v>1152</v>
      </c>
    </row>
    <row r="2158" spans="1:8" s="189" customFormat="1" ht="22.9" customHeight="1" x14ac:dyDescent="0.2">
      <c r="A2158" s="529"/>
      <c r="B2158" s="530"/>
      <c r="C2158" s="364" t="s">
        <v>4625</v>
      </c>
      <c r="D2158" s="364" t="s">
        <v>4626</v>
      </c>
      <c r="E2158" s="364" t="s">
        <v>250</v>
      </c>
      <c r="F2158" s="364" t="s">
        <v>4043</v>
      </c>
      <c r="G2158" s="364" t="s">
        <v>447</v>
      </c>
      <c r="H2158" s="318" t="s">
        <v>1152</v>
      </c>
    </row>
    <row r="2159" spans="1:8" s="189" customFormat="1" ht="22.9" customHeight="1" x14ac:dyDescent="0.2">
      <c r="A2159" s="529"/>
      <c r="B2159" s="530"/>
      <c r="C2159" s="364" t="s">
        <v>4627</v>
      </c>
      <c r="D2159" s="364" t="s">
        <v>4628</v>
      </c>
      <c r="E2159" s="364" t="s">
        <v>257</v>
      </c>
      <c r="F2159" s="364" t="s">
        <v>2328</v>
      </c>
      <c r="G2159" s="364" t="s">
        <v>447</v>
      </c>
      <c r="H2159" s="318" t="s">
        <v>1152</v>
      </c>
    </row>
    <row r="2160" spans="1:8" s="189" customFormat="1" ht="22.9" customHeight="1" x14ac:dyDescent="0.2">
      <c r="A2160" s="529"/>
      <c r="B2160" s="530"/>
      <c r="C2160" s="364" t="s">
        <v>4629</v>
      </c>
      <c r="D2160" s="364" t="s">
        <v>4630</v>
      </c>
      <c r="E2160" s="364" t="s">
        <v>257</v>
      </c>
      <c r="F2160" s="364" t="s">
        <v>2328</v>
      </c>
      <c r="G2160" s="364" t="s">
        <v>447</v>
      </c>
      <c r="H2160" s="318" t="s">
        <v>1152</v>
      </c>
    </row>
    <row r="2161" spans="1:8" s="189" customFormat="1" ht="22.9" customHeight="1" x14ac:dyDescent="0.2">
      <c r="A2161" s="529" t="s">
        <v>866</v>
      </c>
      <c r="B2161" s="530" t="s">
        <v>16323</v>
      </c>
      <c r="C2161" s="364" t="s">
        <v>4631</v>
      </c>
      <c r="D2161" s="364" t="s">
        <v>4632</v>
      </c>
      <c r="E2161" s="364" t="s">
        <v>254</v>
      </c>
      <c r="F2161" s="364" t="s">
        <v>4349</v>
      </c>
      <c r="G2161" s="364" t="s">
        <v>447</v>
      </c>
      <c r="H2161" s="318"/>
    </row>
    <row r="2162" spans="1:8" s="189" customFormat="1" ht="22.9" customHeight="1" x14ac:dyDescent="0.2">
      <c r="A2162" s="529"/>
      <c r="B2162" s="530"/>
      <c r="C2162" s="364" t="s">
        <v>4633</v>
      </c>
      <c r="D2162" s="364" t="s">
        <v>4634</v>
      </c>
      <c r="E2162" s="364" t="s">
        <v>254</v>
      </c>
      <c r="F2162" s="364" t="s">
        <v>4363</v>
      </c>
      <c r="G2162" s="364" t="s">
        <v>447</v>
      </c>
      <c r="H2162" s="318"/>
    </row>
    <row r="2163" spans="1:8" s="189" customFormat="1" ht="22.9" customHeight="1" x14ac:dyDescent="0.2">
      <c r="A2163" s="529"/>
      <c r="B2163" s="530"/>
      <c r="C2163" s="364" t="s">
        <v>4635</v>
      </c>
      <c r="D2163" s="364" t="s">
        <v>4636</v>
      </c>
      <c r="E2163" s="364" t="s">
        <v>254</v>
      </c>
      <c r="F2163" s="364" t="s">
        <v>4363</v>
      </c>
      <c r="G2163" s="364" t="s">
        <v>447</v>
      </c>
      <c r="H2163" s="318"/>
    </row>
    <row r="2164" spans="1:8" s="189" customFormat="1" ht="22.9" customHeight="1" x14ac:dyDescent="0.2">
      <c r="A2164" s="529"/>
      <c r="B2164" s="530"/>
      <c r="C2164" s="364" t="s">
        <v>4637</v>
      </c>
      <c r="D2164" s="364" t="s">
        <v>4638</v>
      </c>
      <c r="E2164" s="364" t="s">
        <v>254</v>
      </c>
      <c r="F2164" s="364" t="s">
        <v>4363</v>
      </c>
      <c r="G2164" s="364" t="s">
        <v>447</v>
      </c>
      <c r="H2164" s="318"/>
    </row>
    <row r="2165" spans="1:8" s="189" customFormat="1" ht="22.9" customHeight="1" x14ac:dyDescent="0.2">
      <c r="A2165" s="529" t="s">
        <v>480</v>
      </c>
      <c r="B2165" s="530" t="s">
        <v>481</v>
      </c>
      <c r="C2165" s="364" t="s">
        <v>4639</v>
      </c>
      <c r="D2165" s="364" t="s">
        <v>4640</v>
      </c>
      <c r="E2165" s="364" t="s">
        <v>254</v>
      </c>
      <c r="F2165" s="364" t="s">
        <v>4349</v>
      </c>
      <c r="G2165" s="364" t="s">
        <v>447</v>
      </c>
      <c r="H2165" s="318"/>
    </row>
    <row r="2166" spans="1:8" s="189" customFormat="1" ht="22.9" customHeight="1" x14ac:dyDescent="0.2">
      <c r="A2166" s="529"/>
      <c r="B2166" s="530"/>
      <c r="C2166" s="364" t="s">
        <v>4641</v>
      </c>
      <c r="D2166" s="364" t="s">
        <v>4640</v>
      </c>
      <c r="E2166" s="364" t="s">
        <v>254</v>
      </c>
      <c r="F2166" s="364" t="s">
        <v>4349</v>
      </c>
      <c r="G2166" s="364" t="s">
        <v>447</v>
      </c>
      <c r="H2166" s="318"/>
    </row>
    <row r="2167" spans="1:8" s="189" customFormat="1" ht="22.9" customHeight="1" x14ac:dyDescent="0.2">
      <c r="A2167" s="529"/>
      <c r="B2167" s="530"/>
      <c r="C2167" s="364" t="s">
        <v>4642</v>
      </c>
      <c r="D2167" s="364" t="s">
        <v>4640</v>
      </c>
      <c r="E2167" s="364" t="s">
        <v>254</v>
      </c>
      <c r="F2167" s="364" t="s">
        <v>4349</v>
      </c>
      <c r="G2167" s="364" t="s">
        <v>447</v>
      </c>
      <c r="H2167" s="318"/>
    </row>
    <row r="2168" spans="1:8" s="189" customFormat="1" ht="22.9" customHeight="1" x14ac:dyDescent="0.2">
      <c r="A2168" s="529"/>
      <c r="B2168" s="530"/>
      <c r="C2168" s="364" t="s">
        <v>4643</v>
      </c>
      <c r="D2168" s="364" t="s">
        <v>4640</v>
      </c>
      <c r="E2168" s="364" t="s">
        <v>254</v>
      </c>
      <c r="F2168" s="364" t="s">
        <v>4349</v>
      </c>
      <c r="G2168" s="364" t="s">
        <v>447</v>
      </c>
      <c r="H2168" s="318"/>
    </row>
    <row r="2169" spans="1:8" s="189" customFormat="1" ht="22.9" customHeight="1" x14ac:dyDescent="0.2">
      <c r="A2169" s="529"/>
      <c r="B2169" s="530"/>
      <c r="C2169" s="364" t="s">
        <v>4644</v>
      </c>
      <c r="D2169" s="364" t="s">
        <v>4640</v>
      </c>
      <c r="E2169" s="364" t="s">
        <v>254</v>
      </c>
      <c r="F2169" s="364" t="s">
        <v>4349</v>
      </c>
      <c r="G2169" s="364" t="s">
        <v>447</v>
      </c>
      <c r="H2169" s="318"/>
    </row>
    <row r="2170" spans="1:8" s="189" customFormat="1" ht="22.9" customHeight="1" x14ac:dyDescent="0.2">
      <c r="A2170" s="529"/>
      <c r="B2170" s="530"/>
      <c r="C2170" s="364" t="s">
        <v>4645</v>
      </c>
      <c r="D2170" s="364" t="s">
        <v>4640</v>
      </c>
      <c r="E2170" s="364" t="s">
        <v>254</v>
      </c>
      <c r="F2170" s="364" t="s">
        <v>4349</v>
      </c>
      <c r="G2170" s="364" t="s">
        <v>447</v>
      </c>
      <c r="H2170" s="318"/>
    </row>
    <row r="2171" spans="1:8" s="189" customFormat="1" ht="22.9" customHeight="1" x14ac:dyDescent="0.2">
      <c r="A2171" s="529"/>
      <c r="B2171" s="530"/>
      <c r="C2171" s="364" t="s">
        <v>4646</v>
      </c>
      <c r="D2171" s="364" t="s">
        <v>4640</v>
      </c>
      <c r="E2171" s="364" t="s">
        <v>254</v>
      </c>
      <c r="F2171" s="364" t="s">
        <v>4349</v>
      </c>
      <c r="G2171" s="364" t="s">
        <v>447</v>
      </c>
      <c r="H2171" s="318"/>
    </row>
    <row r="2172" spans="1:8" s="189" customFormat="1" ht="22.9" customHeight="1" x14ac:dyDescent="0.2">
      <c r="A2172" s="529"/>
      <c r="B2172" s="530"/>
      <c r="C2172" s="364" t="s">
        <v>4647</v>
      </c>
      <c r="D2172" s="364" t="s">
        <v>4640</v>
      </c>
      <c r="E2172" s="364" t="s">
        <v>254</v>
      </c>
      <c r="F2172" s="364" t="s">
        <v>4349</v>
      </c>
      <c r="G2172" s="364" t="s">
        <v>447</v>
      </c>
      <c r="H2172" s="318"/>
    </row>
    <row r="2173" spans="1:8" s="189" customFormat="1" ht="22.9" customHeight="1" x14ac:dyDescent="0.2">
      <c r="A2173" s="529"/>
      <c r="B2173" s="530"/>
      <c r="C2173" s="364" t="s">
        <v>4648</v>
      </c>
      <c r="D2173" s="364" t="s">
        <v>4640</v>
      </c>
      <c r="E2173" s="364" t="s">
        <v>254</v>
      </c>
      <c r="F2173" s="364" t="s">
        <v>4349</v>
      </c>
      <c r="G2173" s="364" t="s">
        <v>447</v>
      </c>
      <c r="H2173" s="318"/>
    </row>
    <row r="2174" spans="1:8" s="189" customFormat="1" ht="22.9" customHeight="1" x14ac:dyDescent="0.2">
      <c r="A2174" s="529"/>
      <c r="B2174" s="530"/>
      <c r="C2174" s="364" t="s">
        <v>4649</v>
      </c>
      <c r="D2174" s="364" t="s">
        <v>4640</v>
      </c>
      <c r="E2174" s="364" t="s">
        <v>254</v>
      </c>
      <c r="F2174" s="364" t="s">
        <v>4349</v>
      </c>
      <c r="G2174" s="364" t="s">
        <v>447</v>
      </c>
      <c r="H2174" s="318"/>
    </row>
    <row r="2175" spans="1:8" s="189" customFormat="1" ht="22.9" customHeight="1" x14ac:dyDescent="0.2">
      <c r="A2175" s="529"/>
      <c r="B2175" s="530"/>
      <c r="C2175" s="364" t="s">
        <v>4650</v>
      </c>
      <c r="D2175" s="364" t="s">
        <v>4640</v>
      </c>
      <c r="E2175" s="364" t="s">
        <v>254</v>
      </c>
      <c r="F2175" s="364" t="s">
        <v>4349</v>
      </c>
      <c r="G2175" s="364" t="s">
        <v>447</v>
      </c>
      <c r="H2175" s="318"/>
    </row>
    <row r="2176" spans="1:8" s="189" customFormat="1" ht="22.9" customHeight="1" x14ac:dyDescent="0.2">
      <c r="A2176" s="529"/>
      <c r="B2176" s="530"/>
      <c r="C2176" s="364" t="s">
        <v>4651</v>
      </c>
      <c r="D2176" s="364" t="s">
        <v>4640</v>
      </c>
      <c r="E2176" s="364" t="s">
        <v>254</v>
      </c>
      <c r="F2176" s="364" t="s">
        <v>4349</v>
      </c>
      <c r="G2176" s="364" t="s">
        <v>447</v>
      </c>
      <c r="H2176" s="318"/>
    </row>
    <row r="2177" spans="1:8" s="189" customFormat="1" ht="22.9" customHeight="1" x14ac:dyDescent="0.2">
      <c r="A2177" s="529"/>
      <c r="B2177" s="530"/>
      <c r="C2177" s="364" t="s">
        <v>4652</v>
      </c>
      <c r="D2177" s="364" t="s">
        <v>4653</v>
      </c>
      <c r="E2177" s="364" t="s">
        <v>254</v>
      </c>
      <c r="F2177" s="364" t="s">
        <v>4349</v>
      </c>
      <c r="G2177" s="364" t="s">
        <v>447</v>
      </c>
      <c r="H2177" s="318"/>
    </row>
    <row r="2178" spans="1:8" s="189" customFormat="1" ht="22.9" customHeight="1" x14ac:dyDescent="0.2">
      <c r="A2178" s="529"/>
      <c r="B2178" s="530"/>
      <c r="C2178" s="364" t="s">
        <v>4654</v>
      </c>
      <c r="D2178" s="364" t="s">
        <v>4640</v>
      </c>
      <c r="E2178" s="364" t="s">
        <v>254</v>
      </c>
      <c r="F2178" s="364" t="s">
        <v>4349</v>
      </c>
      <c r="G2178" s="364" t="s">
        <v>447</v>
      </c>
      <c r="H2178" s="318"/>
    </row>
    <row r="2179" spans="1:8" s="189" customFormat="1" ht="22.9" customHeight="1" x14ac:dyDescent="0.2">
      <c r="A2179" s="529"/>
      <c r="B2179" s="530"/>
      <c r="C2179" s="364" t="s">
        <v>4655</v>
      </c>
      <c r="D2179" s="364" t="s">
        <v>4656</v>
      </c>
      <c r="E2179" s="364" t="s">
        <v>254</v>
      </c>
      <c r="F2179" s="364" t="s">
        <v>4349</v>
      </c>
      <c r="G2179" s="364" t="s">
        <v>447</v>
      </c>
      <c r="H2179" s="318"/>
    </row>
    <row r="2180" spans="1:8" s="189" customFormat="1" ht="22.9" customHeight="1" x14ac:dyDescent="0.2">
      <c r="A2180" s="529"/>
      <c r="B2180" s="530"/>
      <c r="C2180" s="364" t="s">
        <v>4657</v>
      </c>
      <c r="D2180" s="364" t="s">
        <v>4658</v>
      </c>
      <c r="E2180" s="364" t="s">
        <v>254</v>
      </c>
      <c r="F2180" s="364" t="s">
        <v>4349</v>
      </c>
      <c r="G2180" s="364" t="s">
        <v>447</v>
      </c>
      <c r="H2180" s="318"/>
    </row>
    <row r="2181" spans="1:8" s="189" customFormat="1" ht="22.9" customHeight="1" x14ac:dyDescent="0.2">
      <c r="A2181" s="529"/>
      <c r="B2181" s="530"/>
      <c r="C2181" s="364" t="s">
        <v>4659</v>
      </c>
      <c r="D2181" s="364" t="s">
        <v>4660</v>
      </c>
      <c r="E2181" s="364" t="s">
        <v>254</v>
      </c>
      <c r="F2181" s="364" t="s">
        <v>4363</v>
      </c>
      <c r="G2181" s="364" t="s">
        <v>447</v>
      </c>
      <c r="H2181" s="318"/>
    </row>
    <row r="2182" spans="1:8" s="189" customFormat="1" ht="22.9" customHeight="1" x14ac:dyDescent="0.2">
      <c r="A2182" s="529"/>
      <c r="B2182" s="530"/>
      <c r="C2182" s="364" t="s">
        <v>4661</v>
      </c>
      <c r="D2182" s="364" t="s">
        <v>4640</v>
      </c>
      <c r="E2182" s="364" t="s">
        <v>254</v>
      </c>
      <c r="F2182" s="364" t="s">
        <v>4363</v>
      </c>
      <c r="G2182" s="364" t="s">
        <v>447</v>
      </c>
      <c r="H2182" s="318"/>
    </row>
    <row r="2183" spans="1:8" s="189" customFormat="1" ht="22.9" customHeight="1" x14ac:dyDescent="0.2">
      <c r="A2183" s="529"/>
      <c r="B2183" s="530"/>
      <c r="C2183" s="364" t="s">
        <v>4662</v>
      </c>
      <c r="D2183" s="364" t="s">
        <v>4640</v>
      </c>
      <c r="E2183" s="364" t="s">
        <v>254</v>
      </c>
      <c r="F2183" s="364" t="s">
        <v>4363</v>
      </c>
      <c r="G2183" s="364" t="s">
        <v>447</v>
      </c>
      <c r="H2183" s="318"/>
    </row>
    <row r="2184" spans="1:8" s="189" customFormat="1" ht="22.9" customHeight="1" x14ac:dyDescent="0.2">
      <c r="A2184" s="529"/>
      <c r="B2184" s="530"/>
      <c r="C2184" s="364" t="s">
        <v>4663</v>
      </c>
      <c r="D2184" s="364" t="s">
        <v>4640</v>
      </c>
      <c r="E2184" s="364" t="s">
        <v>254</v>
      </c>
      <c r="F2184" s="364" t="s">
        <v>4363</v>
      </c>
      <c r="G2184" s="364" t="s">
        <v>447</v>
      </c>
      <c r="H2184" s="318"/>
    </row>
    <row r="2185" spans="1:8" s="189" customFormat="1" ht="22.9" customHeight="1" x14ac:dyDescent="0.2">
      <c r="A2185" s="529"/>
      <c r="B2185" s="530"/>
      <c r="C2185" s="364" t="s">
        <v>4664</v>
      </c>
      <c r="D2185" s="364" t="s">
        <v>4640</v>
      </c>
      <c r="E2185" s="364" t="s">
        <v>254</v>
      </c>
      <c r="F2185" s="364" t="s">
        <v>4363</v>
      </c>
      <c r="G2185" s="364" t="s">
        <v>447</v>
      </c>
      <c r="H2185" s="318"/>
    </row>
    <row r="2186" spans="1:8" s="189" customFormat="1" ht="22.9" customHeight="1" x14ac:dyDescent="0.2">
      <c r="A2186" s="529"/>
      <c r="B2186" s="530"/>
      <c r="C2186" s="364" t="s">
        <v>4665</v>
      </c>
      <c r="D2186" s="364" t="s">
        <v>4640</v>
      </c>
      <c r="E2186" s="364" t="s">
        <v>254</v>
      </c>
      <c r="F2186" s="364" t="s">
        <v>4363</v>
      </c>
      <c r="G2186" s="364" t="s">
        <v>447</v>
      </c>
      <c r="H2186" s="318"/>
    </row>
    <row r="2187" spans="1:8" s="189" customFormat="1" ht="22.9" customHeight="1" x14ac:dyDescent="0.2">
      <c r="A2187" s="529"/>
      <c r="B2187" s="530"/>
      <c r="C2187" s="364" t="s">
        <v>4666</v>
      </c>
      <c r="D2187" s="364" t="s">
        <v>4640</v>
      </c>
      <c r="E2187" s="364" t="s">
        <v>254</v>
      </c>
      <c r="F2187" s="364" t="s">
        <v>4363</v>
      </c>
      <c r="G2187" s="364" t="s">
        <v>447</v>
      </c>
      <c r="H2187" s="318"/>
    </row>
    <row r="2188" spans="1:8" s="189" customFormat="1" ht="22.9" customHeight="1" x14ac:dyDescent="0.2">
      <c r="A2188" s="529"/>
      <c r="B2188" s="530"/>
      <c r="C2188" s="364" t="s">
        <v>4667</v>
      </c>
      <c r="D2188" s="364" t="s">
        <v>4640</v>
      </c>
      <c r="E2188" s="364" t="s">
        <v>254</v>
      </c>
      <c r="F2188" s="364" t="s">
        <v>4363</v>
      </c>
      <c r="G2188" s="364" t="s">
        <v>447</v>
      </c>
      <c r="H2188" s="318"/>
    </row>
    <row r="2189" spans="1:8" s="189" customFormat="1" ht="22.9" customHeight="1" x14ac:dyDescent="0.2">
      <c r="A2189" s="529"/>
      <c r="B2189" s="530"/>
      <c r="C2189" s="364" t="s">
        <v>4668</v>
      </c>
      <c r="D2189" s="364" t="s">
        <v>4640</v>
      </c>
      <c r="E2189" s="364" t="s">
        <v>254</v>
      </c>
      <c r="F2189" s="364" t="s">
        <v>4363</v>
      </c>
      <c r="G2189" s="364" t="s">
        <v>447</v>
      </c>
      <c r="H2189" s="318"/>
    </row>
    <row r="2190" spans="1:8" s="189" customFormat="1" ht="22.9" customHeight="1" x14ac:dyDescent="0.2">
      <c r="A2190" s="529"/>
      <c r="B2190" s="530"/>
      <c r="C2190" s="364" t="s">
        <v>4669</v>
      </c>
      <c r="D2190" s="364" t="s">
        <v>4640</v>
      </c>
      <c r="E2190" s="364" t="s">
        <v>254</v>
      </c>
      <c r="F2190" s="364" t="s">
        <v>4363</v>
      </c>
      <c r="G2190" s="364" t="s">
        <v>447</v>
      </c>
      <c r="H2190" s="318"/>
    </row>
    <row r="2191" spans="1:8" s="189" customFormat="1" ht="22.9" customHeight="1" x14ac:dyDescent="0.2">
      <c r="A2191" s="529"/>
      <c r="B2191" s="530"/>
      <c r="C2191" s="364" t="s">
        <v>4670</v>
      </c>
      <c r="D2191" s="364" t="s">
        <v>4640</v>
      </c>
      <c r="E2191" s="364" t="s">
        <v>254</v>
      </c>
      <c r="F2191" s="364" t="s">
        <v>4363</v>
      </c>
      <c r="G2191" s="364" t="s">
        <v>447</v>
      </c>
      <c r="H2191" s="318"/>
    </row>
    <row r="2192" spans="1:8" s="189" customFormat="1" ht="22.9" customHeight="1" x14ac:dyDescent="0.2">
      <c r="A2192" s="529"/>
      <c r="B2192" s="530"/>
      <c r="C2192" s="364" t="s">
        <v>4671</v>
      </c>
      <c r="D2192" s="364" t="s">
        <v>4640</v>
      </c>
      <c r="E2192" s="364" t="s">
        <v>254</v>
      </c>
      <c r="F2192" s="364" t="s">
        <v>4363</v>
      </c>
      <c r="G2192" s="364" t="s">
        <v>447</v>
      </c>
      <c r="H2192" s="318"/>
    </row>
    <row r="2193" spans="1:8" s="189" customFormat="1" ht="22.9" customHeight="1" x14ac:dyDescent="0.2">
      <c r="A2193" s="529"/>
      <c r="B2193" s="530"/>
      <c r="C2193" s="364" t="s">
        <v>4672</v>
      </c>
      <c r="D2193" s="364" t="s">
        <v>4640</v>
      </c>
      <c r="E2193" s="364" t="s">
        <v>254</v>
      </c>
      <c r="F2193" s="364" t="s">
        <v>4363</v>
      </c>
      <c r="G2193" s="364" t="s">
        <v>447</v>
      </c>
      <c r="H2193" s="318"/>
    </row>
    <row r="2194" spans="1:8" s="189" customFormat="1" ht="22.9" customHeight="1" x14ac:dyDescent="0.2">
      <c r="A2194" s="529"/>
      <c r="B2194" s="530"/>
      <c r="C2194" s="364" t="s">
        <v>4673</v>
      </c>
      <c r="D2194" s="364" t="s">
        <v>4640</v>
      </c>
      <c r="E2194" s="364" t="s">
        <v>254</v>
      </c>
      <c r="F2194" s="364" t="s">
        <v>4363</v>
      </c>
      <c r="G2194" s="364" t="s">
        <v>447</v>
      </c>
      <c r="H2194" s="318"/>
    </row>
    <row r="2195" spans="1:8" s="189" customFormat="1" ht="22.9" customHeight="1" x14ac:dyDescent="0.2">
      <c r="A2195" s="529"/>
      <c r="B2195" s="530"/>
      <c r="C2195" s="364" t="s">
        <v>4674</v>
      </c>
      <c r="D2195" s="364" t="s">
        <v>4640</v>
      </c>
      <c r="E2195" s="364" t="s">
        <v>254</v>
      </c>
      <c r="F2195" s="364" t="s">
        <v>4363</v>
      </c>
      <c r="G2195" s="364" t="s">
        <v>447</v>
      </c>
      <c r="H2195" s="318"/>
    </row>
    <row r="2196" spans="1:8" s="189" customFormat="1" ht="22.9" customHeight="1" x14ac:dyDescent="0.2">
      <c r="A2196" s="529"/>
      <c r="B2196" s="530"/>
      <c r="C2196" s="364" t="s">
        <v>4675</v>
      </c>
      <c r="D2196" s="364" t="s">
        <v>4640</v>
      </c>
      <c r="E2196" s="364" t="s">
        <v>254</v>
      </c>
      <c r="F2196" s="364" t="s">
        <v>4363</v>
      </c>
      <c r="G2196" s="364" t="s">
        <v>447</v>
      </c>
      <c r="H2196" s="318"/>
    </row>
    <row r="2197" spans="1:8" s="189" customFormat="1" ht="22.9" customHeight="1" x14ac:dyDescent="0.2">
      <c r="A2197" s="529"/>
      <c r="B2197" s="530"/>
      <c r="C2197" s="364" t="s">
        <v>4676</v>
      </c>
      <c r="D2197" s="364" t="s">
        <v>4640</v>
      </c>
      <c r="E2197" s="364" t="s">
        <v>254</v>
      </c>
      <c r="F2197" s="364" t="s">
        <v>4363</v>
      </c>
      <c r="G2197" s="364" t="s">
        <v>447</v>
      </c>
      <c r="H2197" s="318"/>
    </row>
    <row r="2198" spans="1:8" s="189" customFormat="1" ht="22.9" customHeight="1" x14ac:dyDescent="0.2">
      <c r="A2198" s="529"/>
      <c r="B2198" s="530"/>
      <c r="C2198" s="364" t="s">
        <v>4677</v>
      </c>
      <c r="D2198" s="364" t="s">
        <v>4640</v>
      </c>
      <c r="E2198" s="364" t="s">
        <v>254</v>
      </c>
      <c r="F2198" s="364" t="s">
        <v>4363</v>
      </c>
      <c r="G2198" s="364" t="s">
        <v>447</v>
      </c>
      <c r="H2198" s="318"/>
    </row>
    <row r="2199" spans="1:8" s="189" customFormat="1" ht="22.9" customHeight="1" x14ac:dyDescent="0.2">
      <c r="A2199" s="529"/>
      <c r="B2199" s="530"/>
      <c r="C2199" s="364" t="s">
        <v>4678</v>
      </c>
      <c r="D2199" s="364" t="s">
        <v>4640</v>
      </c>
      <c r="E2199" s="364" t="s">
        <v>254</v>
      </c>
      <c r="F2199" s="364" t="s">
        <v>4363</v>
      </c>
      <c r="G2199" s="364" t="s">
        <v>447</v>
      </c>
      <c r="H2199" s="318"/>
    </row>
    <row r="2200" spans="1:8" s="189" customFormat="1" ht="22.9" customHeight="1" x14ac:dyDescent="0.2">
      <c r="A2200" s="529"/>
      <c r="B2200" s="530"/>
      <c r="C2200" s="364" t="s">
        <v>4679</v>
      </c>
      <c r="D2200" s="364" t="s">
        <v>4640</v>
      </c>
      <c r="E2200" s="364" t="s">
        <v>254</v>
      </c>
      <c r="F2200" s="364" t="s">
        <v>4363</v>
      </c>
      <c r="G2200" s="364" t="s">
        <v>447</v>
      </c>
      <c r="H2200" s="318"/>
    </row>
    <row r="2201" spans="1:8" s="189" customFormat="1" ht="22.9" customHeight="1" x14ac:dyDescent="0.2">
      <c r="A2201" s="529"/>
      <c r="B2201" s="530"/>
      <c r="C2201" s="364" t="s">
        <v>4680</v>
      </c>
      <c r="D2201" s="364" t="s">
        <v>4640</v>
      </c>
      <c r="E2201" s="364" t="s">
        <v>254</v>
      </c>
      <c r="F2201" s="364" t="s">
        <v>4363</v>
      </c>
      <c r="G2201" s="364" t="s">
        <v>447</v>
      </c>
      <c r="H2201" s="318"/>
    </row>
    <row r="2202" spans="1:8" s="189" customFormat="1" ht="22.9" customHeight="1" x14ac:dyDescent="0.2">
      <c r="A2202" s="529"/>
      <c r="B2202" s="530"/>
      <c r="C2202" s="364" t="s">
        <v>4681</v>
      </c>
      <c r="D2202" s="364" t="s">
        <v>4640</v>
      </c>
      <c r="E2202" s="364" t="s">
        <v>254</v>
      </c>
      <c r="F2202" s="364" t="s">
        <v>4363</v>
      </c>
      <c r="G2202" s="364" t="s">
        <v>447</v>
      </c>
      <c r="H2202" s="318"/>
    </row>
    <row r="2203" spans="1:8" s="189" customFormat="1" ht="22.9" customHeight="1" x14ac:dyDescent="0.2">
      <c r="A2203" s="529" t="s">
        <v>533</v>
      </c>
      <c r="B2203" s="530" t="s">
        <v>534</v>
      </c>
      <c r="C2203" s="364" t="s">
        <v>4682</v>
      </c>
      <c r="D2203" s="364" t="s">
        <v>4683</v>
      </c>
      <c r="E2203" s="364" t="s">
        <v>254</v>
      </c>
      <c r="F2203" s="364" t="s">
        <v>4349</v>
      </c>
      <c r="G2203" s="364" t="s">
        <v>447</v>
      </c>
      <c r="H2203" s="318" t="s">
        <v>1152</v>
      </c>
    </row>
    <row r="2204" spans="1:8" s="189" customFormat="1" ht="22.9" customHeight="1" x14ac:dyDescent="0.2">
      <c r="A2204" s="529"/>
      <c r="B2204" s="530"/>
      <c r="C2204" s="364" t="s">
        <v>4684</v>
      </c>
      <c r="D2204" s="364" t="s">
        <v>4685</v>
      </c>
      <c r="E2204" s="364" t="s">
        <v>254</v>
      </c>
      <c r="F2204" s="364" t="s">
        <v>4363</v>
      </c>
      <c r="G2204" s="364" t="s">
        <v>447</v>
      </c>
      <c r="H2204" s="318" t="s">
        <v>1152</v>
      </c>
    </row>
    <row r="2205" spans="1:8" s="189" customFormat="1" ht="22.9" customHeight="1" x14ac:dyDescent="0.2">
      <c r="A2205" s="529"/>
      <c r="B2205" s="530"/>
      <c r="C2205" s="364" t="s">
        <v>4686</v>
      </c>
      <c r="D2205" s="364" t="s">
        <v>4683</v>
      </c>
      <c r="E2205" s="364" t="s">
        <v>254</v>
      </c>
      <c r="F2205" s="364" t="s">
        <v>4363</v>
      </c>
      <c r="G2205" s="364" t="s">
        <v>447</v>
      </c>
      <c r="H2205" s="318" t="s">
        <v>1152</v>
      </c>
    </row>
    <row r="2206" spans="1:8" s="189" customFormat="1" ht="22.9" customHeight="1" x14ac:dyDescent="0.2">
      <c r="A2206" s="529"/>
      <c r="B2206" s="530"/>
      <c r="C2206" s="364" t="s">
        <v>4687</v>
      </c>
      <c r="D2206" s="364" t="s">
        <v>4683</v>
      </c>
      <c r="E2206" s="364" t="s">
        <v>254</v>
      </c>
      <c r="F2206" s="364" t="s">
        <v>4363</v>
      </c>
      <c r="G2206" s="364" t="s">
        <v>447</v>
      </c>
      <c r="H2206" s="318" t="s">
        <v>1152</v>
      </c>
    </row>
    <row r="2207" spans="1:8" s="189" customFormat="1" ht="22.9" customHeight="1" x14ac:dyDescent="0.2">
      <c r="A2207" s="529"/>
      <c r="B2207" s="530"/>
      <c r="C2207" s="364" t="s">
        <v>4688</v>
      </c>
      <c r="D2207" s="364" t="s">
        <v>4683</v>
      </c>
      <c r="E2207" s="364" t="s">
        <v>254</v>
      </c>
      <c r="F2207" s="364" t="s">
        <v>4363</v>
      </c>
      <c r="G2207" s="364" t="s">
        <v>447</v>
      </c>
      <c r="H2207" s="318" t="s">
        <v>1152</v>
      </c>
    </row>
    <row r="2208" spans="1:8" s="189" customFormat="1" ht="22.9" customHeight="1" x14ac:dyDescent="0.2">
      <c r="A2208" s="529"/>
      <c r="B2208" s="530"/>
      <c r="C2208" s="364" t="s">
        <v>4689</v>
      </c>
      <c r="D2208" s="364" t="s">
        <v>4683</v>
      </c>
      <c r="E2208" s="364" t="s">
        <v>254</v>
      </c>
      <c r="F2208" s="364" t="s">
        <v>4363</v>
      </c>
      <c r="G2208" s="364" t="s">
        <v>447</v>
      </c>
      <c r="H2208" s="318" t="s">
        <v>1152</v>
      </c>
    </row>
    <row r="2209" spans="1:8" s="189" customFormat="1" ht="22.9" customHeight="1" x14ac:dyDescent="0.2">
      <c r="A2209" s="529"/>
      <c r="B2209" s="530"/>
      <c r="C2209" s="364" t="s">
        <v>4690</v>
      </c>
      <c r="D2209" s="364" t="s">
        <v>4691</v>
      </c>
      <c r="E2209" s="364" t="s">
        <v>254</v>
      </c>
      <c r="F2209" s="364" t="s">
        <v>4363</v>
      </c>
      <c r="G2209" s="364" t="s">
        <v>447</v>
      </c>
      <c r="H2209" s="318" t="s">
        <v>1152</v>
      </c>
    </row>
    <row r="2210" spans="1:8" s="189" customFormat="1" ht="22.9" customHeight="1" x14ac:dyDescent="0.2">
      <c r="A2210" s="529"/>
      <c r="B2210" s="530"/>
      <c r="C2210" s="364" t="s">
        <v>4692</v>
      </c>
      <c r="D2210" s="364" t="s">
        <v>4683</v>
      </c>
      <c r="E2210" s="364" t="s">
        <v>254</v>
      </c>
      <c r="F2210" s="364" t="s">
        <v>4363</v>
      </c>
      <c r="G2210" s="364" t="s">
        <v>447</v>
      </c>
      <c r="H2210" s="318" t="s">
        <v>1152</v>
      </c>
    </row>
    <row r="2211" spans="1:8" s="189" customFormat="1" ht="22.9" customHeight="1" x14ac:dyDescent="0.2">
      <c r="A2211" s="529"/>
      <c r="B2211" s="530"/>
      <c r="C2211" s="364" t="s">
        <v>4693</v>
      </c>
      <c r="D2211" s="364" t="s">
        <v>4683</v>
      </c>
      <c r="E2211" s="364" t="s">
        <v>254</v>
      </c>
      <c r="F2211" s="364" t="s">
        <v>4363</v>
      </c>
      <c r="G2211" s="364" t="s">
        <v>447</v>
      </c>
      <c r="H2211" s="318" t="s">
        <v>1152</v>
      </c>
    </row>
    <row r="2212" spans="1:8" s="189" customFormat="1" ht="22.9" customHeight="1" x14ac:dyDescent="0.2">
      <c r="A2212" s="529" t="s">
        <v>548</v>
      </c>
      <c r="B2212" s="530" t="s">
        <v>549</v>
      </c>
      <c r="C2212" s="364" t="s">
        <v>4694</v>
      </c>
      <c r="D2212" s="364" t="s">
        <v>4695</v>
      </c>
      <c r="E2212" s="364" t="s">
        <v>254</v>
      </c>
      <c r="F2212" s="364" t="s">
        <v>4349</v>
      </c>
      <c r="G2212" s="364" t="s">
        <v>447</v>
      </c>
      <c r="H2212" s="318" t="s">
        <v>1170</v>
      </c>
    </row>
    <row r="2213" spans="1:8" s="189" customFormat="1" ht="22.9" customHeight="1" x14ac:dyDescent="0.2">
      <c r="A2213" s="529"/>
      <c r="B2213" s="530"/>
      <c r="C2213" s="364" t="s">
        <v>4696</v>
      </c>
      <c r="D2213" s="364" t="s">
        <v>4695</v>
      </c>
      <c r="E2213" s="364" t="s">
        <v>254</v>
      </c>
      <c r="F2213" s="364" t="s">
        <v>4349</v>
      </c>
      <c r="G2213" s="364" t="s">
        <v>447</v>
      </c>
      <c r="H2213" s="318" t="s">
        <v>1170</v>
      </c>
    </row>
    <row r="2214" spans="1:8" s="189" customFormat="1" ht="22.9" customHeight="1" x14ac:dyDescent="0.2">
      <c r="A2214" s="529"/>
      <c r="B2214" s="530"/>
      <c r="C2214" s="364" t="s">
        <v>4697</v>
      </c>
      <c r="D2214" s="364" t="s">
        <v>4695</v>
      </c>
      <c r="E2214" s="364" t="s">
        <v>254</v>
      </c>
      <c r="F2214" s="364" t="s">
        <v>4349</v>
      </c>
      <c r="G2214" s="364" t="s">
        <v>447</v>
      </c>
      <c r="H2214" s="318" t="s">
        <v>1170</v>
      </c>
    </row>
    <row r="2215" spans="1:8" s="189" customFormat="1" ht="22.9" customHeight="1" x14ac:dyDescent="0.2">
      <c r="A2215" s="529"/>
      <c r="B2215" s="530"/>
      <c r="C2215" s="364" t="s">
        <v>4698</v>
      </c>
      <c r="D2215" s="364" t="s">
        <v>4695</v>
      </c>
      <c r="E2215" s="364" t="s">
        <v>254</v>
      </c>
      <c r="F2215" s="364" t="s">
        <v>4349</v>
      </c>
      <c r="G2215" s="364" t="s">
        <v>447</v>
      </c>
      <c r="H2215" s="318" t="s">
        <v>1170</v>
      </c>
    </row>
    <row r="2216" spans="1:8" s="189" customFormat="1" ht="22.9" customHeight="1" x14ac:dyDescent="0.2">
      <c r="A2216" s="529"/>
      <c r="B2216" s="530"/>
      <c r="C2216" s="364" t="s">
        <v>4699</v>
      </c>
      <c r="D2216" s="364" t="s">
        <v>4695</v>
      </c>
      <c r="E2216" s="364" t="s">
        <v>254</v>
      </c>
      <c r="F2216" s="364" t="s">
        <v>4349</v>
      </c>
      <c r="G2216" s="364" t="s">
        <v>447</v>
      </c>
      <c r="H2216" s="318" t="s">
        <v>1170</v>
      </c>
    </row>
    <row r="2217" spans="1:8" s="189" customFormat="1" ht="22.9" customHeight="1" x14ac:dyDescent="0.2">
      <c r="A2217" s="529"/>
      <c r="B2217" s="530"/>
      <c r="C2217" s="364" t="s">
        <v>4700</v>
      </c>
      <c r="D2217" s="364" t="s">
        <v>4695</v>
      </c>
      <c r="E2217" s="364" t="s">
        <v>254</v>
      </c>
      <c r="F2217" s="364" t="s">
        <v>4349</v>
      </c>
      <c r="G2217" s="364" t="s">
        <v>447</v>
      </c>
      <c r="H2217" s="318" t="s">
        <v>1170</v>
      </c>
    </row>
    <row r="2218" spans="1:8" s="189" customFormat="1" ht="22.9" customHeight="1" x14ac:dyDescent="0.2">
      <c r="A2218" s="529"/>
      <c r="B2218" s="530"/>
      <c r="C2218" s="364" t="s">
        <v>4701</v>
      </c>
      <c r="D2218" s="364" t="s">
        <v>4695</v>
      </c>
      <c r="E2218" s="364" t="s">
        <v>254</v>
      </c>
      <c r="F2218" s="364" t="s">
        <v>4363</v>
      </c>
      <c r="G2218" s="364" t="s">
        <v>447</v>
      </c>
      <c r="H2218" s="318" t="s">
        <v>1170</v>
      </c>
    </row>
    <row r="2219" spans="1:8" s="189" customFormat="1" ht="22.9" customHeight="1" x14ac:dyDescent="0.2">
      <c r="A2219" s="529"/>
      <c r="B2219" s="530"/>
      <c r="C2219" s="364" t="s">
        <v>4702</v>
      </c>
      <c r="D2219" s="364" t="s">
        <v>4695</v>
      </c>
      <c r="E2219" s="364" t="s">
        <v>254</v>
      </c>
      <c r="F2219" s="364" t="s">
        <v>4363</v>
      </c>
      <c r="G2219" s="364" t="s">
        <v>447</v>
      </c>
      <c r="H2219" s="318" t="s">
        <v>1170</v>
      </c>
    </row>
    <row r="2220" spans="1:8" s="189" customFormat="1" ht="22.9" customHeight="1" x14ac:dyDescent="0.2">
      <c r="A2220" s="529"/>
      <c r="B2220" s="530"/>
      <c r="C2220" s="364" t="s">
        <v>4703</v>
      </c>
      <c r="D2220" s="364" t="s">
        <v>4695</v>
      </c>
      <c r="E2220" s="364" t="s">
        <v>254</v>
      </c>
      <c r="F2220" s="364" t="s">
        <v>4363</v>
      </c>
      <c r="G2220" s="364" t="s">
        <v>447</v>
      </c>
      <c r="H2220" s="318" t="s">
        <v>1170</v>
      </c>
    </row>
    <row r="2221" spans="1:8" s="189" customFormat="1" ht="22.9" customHeight="1" x14ac:dyDescent="0.2">
      <c r="A2221" s="529"/>
      <c r="B2221" s="530"/>
      <c r="C2221" s="364" t="s">
        <v>4704</v>
      </c>
      <c r="D2221" s="364" t="s">
        <v>4695</v>
      </c>
      <c r="E2221" s="364" t="s">
        <v>254</v>
      </c>
      <c r="F2221" s="364" t="s">
        <v>4363</v>
      </c>
      <c r="G2221" s="364" t="s">
        <v>447</v>
      </c>
      <c r="H2221" s="318" t="s">
        <v>1170</v>
      </c>
    </row>
    <row r="2222" spans="1:8" s="189" customFormat="1" ht="22.9" customHeight="1" x14ac:dyDescent="0.2">
      <c r="A2222" s="529"/>
      <c r="B2222" s="530"/>
      <c r="C2222" s="364" t="s">
        <v>4705</v>
      </c>
      <c r="D2222" s="364" t="s">
        <v>4695</v>
      </c>
      <c r="E2222" s="364" t="s">
        <v>254</v>
      </c>
      <c r="F2222" s="364" t="s">
        <v>4363</v>
      </c>
      <c r="G2222" s="364" t="s">
        <v>447</v>
      </c>
      <c r="H2222" s="318" t="s">
        <v>1170</v>
      </c>
    </row>
    <row r="2223" spans="1:8" s="189" customFormat="1" ht="22.9" customHeight="1" x14ac:dyDescent="0.2">
      <c r="A2223" s="529"/>
      <c r="B2223" s="530"/>
      <c r="C2223" s="364" t="s">
        <v>4706</v>
      </c>
      <c r="D2223" s="364" t="s">
        <v>4695</v>
      </c>
      <c r="E2223" s="364" t="s">
        <v>254</v>
      </c>
      <c r="F2223" s="364" t="s">
        <v>4363</v>
      </c>
      <c r="G2223" s="364" t="s">
        <v>447</v>
      </c>
      <c r="H2223" s="318" t="s">
        <v>1170</v>
      </c>
    </row>
    <row r="2224" spans="1:8" s="189" customFormat="1" ht="22.9" customHeight="1" x14ac:dyDescent="0.2">
      <c r="A2224" s="529"/>
      <c r="B2224" s="530"/>
      <c r="C2224" s="364" t="s">
        <v>4707</v>
      </c>
      <c r="D2224" s="364" t="s">
        <v>4695</v>
      </c>
      <c r="E2224" s="364" t="s">
        <v>254</v>
      </c>
      <c r="F2224" s="364" t="s">
        <v>4363</v>
      </c>
      <c r="G2224" s="364" t="s">
        <v>447</v>
      </c>
      <c r="H2224" s="318" t="s">
        <v>1170</v>
      </c>
    </row>
    <row r="2225" spans="1:8" s="189" customFormat="1" ht="22.9" customHeight="1" x14ac:dyDescent="0.2">
      <c r="A2225" s="529"/>
      <c r="B2225" s="530"/>
      <c r="C2225" s="364" t="s">
        <v>4708</v>
      </c>
      <c r="D2225" s="364" t="s">
        <v>4695</v>
      </c>
      <c r="E2225" s="364" t="s">
        <v>254</v>
      </c>
      <c r="F2225" s="364" t="s">
        <v>4363</v>
      </c>
      <c r="G2225" s="364" t="s">
        <v>447</v>
      </c>
      <c r="H2225" s="318" t="s">
        <v>1170</v>
      </c>
    </row>
    <row r="2226" spans="1:8" s="189" customFormat="1" ht="22.9" customHeight="1" x14ac:dyDescent="0.2">
      <c r="A2226" s="529"/>
      <c r="B2226" s="530"/>
      <c r="C2226" s="364" t="s">
        <v>4709</v>
      </c>
      <c r="D2226" s="364" t="s">
        <v>4695</v>
      </c>
      <c r="E2226" s="364" t="s">
        <v>254</v>
      </c>
      <c r="F2226" s="364" t="s">
        <v>4363</v>
      </c>
      <c r="G2226" s="364" t="s">
        <v>447</v>
      </c>
      <c r="H2226" s="318" t="s">
        <v>1170</v>
      </c>
    </row>
    <row r="2227" spans="1:8" s="189" customFormat="1" ht="22.9" customHeight="1" x14ac:dyDescent="0.2">
      <c r="A2227" s="529"/>
      <c r="B2227" s="530"/>
      <c r="C2227" s="364" t="s">
        <v>4710</v>
      </c>
      <c r="D2227" s="364" t="s">
        <v>4695</v>
      </c>
      <c r="E2227" s="364" t="s">
        <v>254</v>
      </c>
      <c r="F2227" s="364" t="s">
        <v>4363</v>
      </c>
      <c r="G2227" s="364" t="s">
        <v>447</v>
      </c>
      <c r="H2227" s="318" t="s">
        <v>1170</v>
      </c>
    </row>
    <row r="2228" spans="1:8" s="189" customFormat="1" ht="22.9" customHeight="1" x14ac:dyDescent="0.2">
      <c r="A2228" s="529" t="s">
        <v>579</v>
      </c>
      <c r="B2228" s="530" t="s">
        <v>580</v>
      </c>
      <c r="C2228" s="364" t="s">
        <v>4711</v>
      </c>
      <c r="D2228" s="364" t="s">
        <v>4712</v>
      </c>
      <c r="E2228" s="364" t="s">
        <v>254</v>
      </c>
      <c r="F2228" s="364" t="s">
        <v>4363</v>
      </c>
      <c r="G2228" s="364" t="s">
        <v>447</v>
      </c>
      <c r="H2228" s="318"/>
    </row>
    <row r="2229" spans="1:8" s="189" customFormat="1" ht="22.9" customHeight="1" x14ac:dyDescent="0.2">
      <c r="A2229" s="529"/>
      <c r="B2229" s="530"/>
      <c r="C2229" s="364" t="s">
        <v>4713</v>
      </c>
      <c r="D2229" s="364" t="s">
        <v>4714</v>
      </c>
      <c r="E2229" s="364" t="s">
        <v>254</v>
      </c>
      <c r="F2229" s="364" t="s">
        <v>4363</v>
      </c>
      <c r="G2229" s="364" t="s">
        <v>447</v>
      </c>
      <c r="H2229" s="318"/>
    </row>
    <row r="2230" spans="1:8" s="189" customFormat="1" ht="22.9" customHeight="1" x14ac:dyDescent="0.2">
      <c r="A2230" s="529"/>
      <c r="B2230" s="530"/>
      <c r="C2230" s="364" t="s">
        <v>4715</v>
      </c>
      <c r="D2230" s="364" t="s">
        <v>4716</v>
      </c>
      <c r="E2230" s="364" t="s">
        <v>254</v>
      </c>
      <c r="F2230" s="364" t="s">
        <v>4363</v>
      </c>
      <c r="G2230" s="364" t="s">
        <v>447</v>
      </c>
      <c r="H2230" s="318"/>
    </row>
    <row r="2231" spans="1:8" s="189" customFormat="1" ht="22.9" customHeight="1" x14ac:dyDescent="0.2">
      <c r="A2231" s="529"/>
      <c r="B2231" s="530"/>
      <c r="C2231" s="364" t="s">
        <v>4717</v>
      </c>
      <c r="D2231" s="364" t="s">
        <v>4718</v>
      </c>
      <c r="E2231" s="364" t="s">
        <v>254</v>
      </c>
      <c r="F2231" s="364" t="s">
        <v>4363</v>
      </c>
      <c r="G2231" s="364" t="s">
        <v>447</v>
      </c>
      <c r="H2231" s="318"/>
    </row>
    <row r="2232" spans="1:8" s="189" customFormat="1" ht="22.9" customHeight="1" x14ac:dyDescent="0.2">
      <c r="A2232" s="529" t="s">
        <v>867</v>
      </c>
      <c r="B2232" s="530" t="s">
        <v>868</v>
      </c>
      <c r="C2232" s="364" t="s">
        <v>4719</v>
      </c>
      <c r="D2232" s="364" t="s">
        <v>4720</v>
      </c>
      <c r="E2232" s="364" t="s">
        <v>254</v>
      </c>
      <c r="F2232" s="364" t="s">
        <v>4363</v>
      </c>
      <c r="G2232" s="364"/>
      <c r="H2232" s="318"/>
    </row>
    <row r="2233" spans="1:8" s="189" customFormat="1" ht="22.9" customHeight="1" x14ac:dyDescent="0.2">
      <c r="A2233" s="529"/>
      <c r="B2233" s="530"/>
      <c r="C2233" s="364" t="s">
        <v>4721</v>
      </c>
      <c r="D2233" s="364" t="s">
        <v>4722</v>
      </c>
      <c r="E2233" s="364" t="s">
        <v>254</v>
      </c>
      <c r="F2233" s="364" t="s">
        <v>4363</v>
      </c>
      <c r="G2233" s="364"/>
      <c r="H2233" s="318"/>
    </row>
    <row r="2234" spans="1:8" s="189" customFormat="1" ht="22.9" customHeight="1" x14ac:dyDescent="0.2">
      <c r="A2234" s="529"/>
      <c r="B2234" s="530"/>
      <c r="C2234" s="364" t="s">
        <v>4723</v>
      </c>
      <c r="D2234" s="364" t="s">
        <v>4724</v>
      </c>
      <c r="E2234" s="364" t="s">
        <v>254</v>
      </c>
      <c r="F2234" s="364" t="s">
        <v>4363</v>
      </c>
      <c r="G2234" s="364" t="s">
        <v>447</v>
      </c>
      <c r="H2234" s="318"/>
    </row>
    <row r="2235" spans="1:8" s="189" customFormat="1" ht="22.9" customHeight="1" x14ac:dyDescent="0.2">
      <c r="A2235" s="529" t="s">
        <v>869</v>
      </c>
      <c r="B2235" s="530" t="s">
        <v>870</v>
      </c>
      <c r="C2235" s="364" t="s">
        <v>4725</v>
      </c>
      <c r="D2235" s="364" t="s">
        <v>4726</v>
      </c>
      <c r="E2235" s="364" t="s">
        <v>254</v>
      </c>
      <c r="F2235" s="364" t="s">
        <v>4363</v>
      </c>
      <c r="G2235" s="364" t="s">
        <v>447</v>
      </c>
      <c r="H2235" s="318" t="s">
        <v>1225</v>
      </c>
    </row>
    <row r="2236" spans="1:8" s="189" customFormat="1" ht="22.9" customHeight="1" x14ac:dyDescent="0.2">
      <c r="A2236" s="529"/>
      <c r="B2236" s="530"/>
      <c r="C2236" s="364" t="s">
        <v>4727</v>
      </c>
      <c r="D2236" s="364" t="s">
        <v>4728</v>
      </c>
      <c r="E2236" s="364" t="s">
        <v>254</v>
      </c>
      <c r="F2236" s="364" t="s">
        <v>4363</v>
      </c>
      <c r="G2236" s="364" t="s">
        <v>447</v>
      </c>
      <c r="H2236" s="318" t="s">
        <v>1225</v>
      </c>
    </row>
    <row r="2237" spans="1:8" s="189" customFormat="1" ht="22.9" customHeight="1" x14ac:dyDescent="0.2">
      <c r="A2237" s="529"/>
      <c r="B2237" s="530"/>
      <c r="C2237" s="364" t="s">
        <v>4729</v>
      </c>
      <c r="D2237" s="364" t="s">
        <v>4728</v>
      </c>
      <c r="E2237" s="364" t="s">
        <v>254</v>
      </c>
      <c r="F2237" s="364" t="s">
        <v>4363</v>
      </c>
      <c r="G2237" s="364" t="s">
        <v>447</v>
      </c>
      <c r="H2237" s="318" t="s">
        <v>1225</v>
      </c>
    </row>
    <row r="2238" spans="1:8" s="189" customFormat="1" ht="22.9" customHeight="1" x14ac:dyDescent="0.2">
      <c r="A2238" s="529"/>
      <c r="B2238" s="530"/>
      <c r="C2238" s="364" t="s">
        <v>4730</v>
      </c>
      <c r="D2238" s="364" t="s">
        <v>4728</v>
      </c>
      <c r="E2238" s="364" t="s">
        <v>254</v>
      </c>
      <c r="F2238" s="364" t="s">
        <v>4363</v>
      </c>
      <c r="G2238" s="364" t="s">
        <v>447</v>
      </c>
      <c r="H2238" s="318" t="s">
        <v>1225</v>
      </c>
    </row>
    <row r="2239" spans="1:8" s="189" customFormat="1" ht="22.9" customHeight="1" x14ac:dyDescent="0.2">
      <c r="A2239" s="529" t="s">
        <v>871</v>
      </c>
      <c r="B2239" s="530" t="s">
        <v>872</v>
      </c>
      <c r="C2239" s="364" t="s">
        <v>4731</v>
      </c>
      <c r="D2239" s="364" t="s">
        <v>4732</v>
      </c>
      <c r="E2239" s="364" t="s">
        <v>254</v>
      </c>
      <c r="F2239" s="364" t="s">
        <v>4363</v>
      </c>
      <c r="G2239" s="364" t="s">
        <v>447</v>
      </c>
      <c r="H2239" s="318"/>
    </row>
    <row r="2240" spans="1:8" s="189" customFormat="1" ht="22.9" customHeight="1" x14ac:dyDescent="0.2">
      <c r="A2240" s="529"/>
      <c r="B2240" s="530"/>
      <c r="C2240" s="364" t="s">
        <v>4733</v>
      </c>
      <c r="D2240" s="364" t="s">
        <v>4734</v>
      </c>
      <c r="E2240" s="364" t="s">
        <v>254</v>
      </c>
      <c r="F2240" s="364" t="s">
        <v>4363</v>
      </c>
      <c r="G2240" s="364" t="s">
        <v>447</v>
      </c>
      <c r="H2240" s="318"/>
    </row>
    <row r="2241" spans="1:8" s="189" customFormat="1" ht="22.9" customHeight="1" x14ac:dyDescent="0.2">
      <c r="A2241" s="529"/>
      <c r="B2241" s="530"/>
      <c r="C2241" s="364" t="s">
        <v>4735</v>
      </c>
      <c r="D2241" s="364" t="s">
        <v>4736</v>
      </c>
      <c r="E2241" s="364" t="s">
        <v>254</v>
      </c>
      <c r="F2241" s="364" t="s">
        <v>4363</v>
      </c>
      <c r="G2241" s="364" t="s">
        <v>447</v>
      </c>
      <c r="H2241" s="318"/>
    </row>
    <row r="2242" spans="1:8" s="189" customFormat="1" ht="22.9" customHeight="1" x14ac:dyDescent="0.2">
      <c r="A2242" s="529"/>
      <c r="B2242" s="530"/>
      <c r="C2242" s="364" t="s">
        <v>4737</v>
      </c>
      <c r="D2242" s="364" t="s">
        <v>4738</v>
      </c>
      <c r="E2242" s="364" t="s">
        <v>254</v>
      </c>
      <c r="F2242" s="364" t="s">
        <v>4363</v>
      </c>
      <c r="G2242" s="364" t="s">
        <v>447</v>
      </c>
      <c r="H2242" s="318"/>
    </row>
    <row r="2243" spans="1:8" s="189" customFormat="1" ht="22.9" customHeight="1" x14ac:dyDescent="0.2">
      <c r="A2243" s="363" t="s">
        <v>873</v>
      </c>
      <c r="B2243" s="364" t="s">
        <v>874</v>
      </c>
      <c r="C2243" s="364" t="s">
        <v>4739</v>
      </c>
      <c r="D2243" s="364" t="s">
        <v>875</v>
      </c>
      <c r="E2243" s="364" t="s">
        <v>254</v>
      </c>
      <c r="F2243" s="364" t="s">
        <v>4363</v>
      </c>
      <c r="G2243" s="364"/>
      <c r="H2243" s="318"/>
    </row>
    <row r="2244" spans="1:8" s="189" customFormat="1" ht="22.9" customHeight="1" x14ac:dyDescent="0.2">
      <c r="A2244" s="363" t="s">
        <v>16324</v>
      </c>
      <c r="B2244" s="364" t="s">
        <v>16325</v>
      </c>
      <c r="C2244" s="364" t="s">
        <v>16644</v>
      </c>
      <c r="D2244" s="364" t="s">
        <v>16325</v>
      </c>
      <c r="E2244" s="364" t="s">
        <v>254</v>
      </c>
      <c r="F2244" s="364" t="s">
        <v>4363</v>
      </c>
      <c r="G2244" s="364" t="s">
        <v>447</v>
      </c>
      <c r="H2244" s="318"/>
    </row>
    <row r="2245" spans="1:8" s="189" customFormat="1" ht="22.9" customHeight="1" x14ac:dyDescent="0.2">
      <c r="A2245" s="363" t="s">
        <v>666</v>
      </c>
      <c r="B2245" s="364" t="s">
        <v>16645</v>
      </c>
      <c r="C2245" s="364" t="s">
        <v>4740</v>
      </c>
      <c r="D2245" s="364" t="s">
        <v>667</v>
      </c>
      <c r="E2245" s="364" t="s">
        <v>252</v>
      </c>
      <c r="F2245" s="364" t="s">
        <v>15496</v>
      </c>
      <c r="G2245" s="364" t="s">
        <v>447</v>
      </c>
      <c r="H2245" s="318"/>
    </row>
    <row r="2246" spans="1:8" s="189" customFormat="1" ht="22.9" customHeight="1" x14ac:dyDescent="0.2">
      <c r="A2246" s="529" t="s">
        <v>448</v>
      </c>
      <c r="B2246" s="530" t="s">
        <v>395</v>
      </c>
      <c r="C2246" s="364" t="s">
        <v>16091</v>
      </c>
      <c r="D2246" s="364" t="s">
        <v>4743</v>
      </c>
      <c r="E2246" s="364" t="s">
        <v>252</v>
      </c>
      <c r="F2246" s="364" t="s">
        <v>350</v>
      </c>
      <c r="G2246" s="364" t="s">
        <v>447</v>
      </c>
      <c r="H2246" s="318" t="s">
        <v>1413</v>
      </c>
    </row>
    <row r="2247" spans="1:8" s="189" customFormat="1" ht="22.9" customHeight="1" x14ac:dyDescent="0.2">
      <c r="A2247" s="529"/>
      <c r="B2247" s="530"/>
      <c r="C2247" s="364" t="s">
        <v>16092</v>
      </c>
      <c r="D2247" s="364" t="s">
        <v>16646</v>
      </c>
      <c r="E2247" s="364" t="s">
        <v>252</v>
      </c>
      <c r="F2247" s="364" t="s">
        <v>350</v>
      </c>
      <c r="G2247" s="364" t="s">
        <v>447</v>
      </c>
      <c r="H2247" s="318" t="s">
        <v>1413</v>
      </c>
    </row>
    <row r="2248" spans="1:8" s="189" customFormat="1" ht="22.9" customHeight="1" x14ac:dyDescent="0.2">
      <c r="A2248" s="529"/>
      <c r="B2248" s="530"/>
      <c r="C2248" s="364" t="s">
        <v>16093</v>
      </c>
      <c r="D2248" s="364" t="s">
        <v>4744</v>
      </c>
      <c r="E2248" s="364" t="s">
        <v>252</v>
      </c>
      <c r="F2248" s="364" t="s">
        <v>350</v>
      </c>
      <c r="G2248" s="364" t="s">
        <v>447</v>
      </c>
      <c r="H2248" s="318" t="s">
        <v>1413</v>
      </c>
    </row>
    <row r="2249" spans="1:8" s="189" customFormat="1" ht="22.9" customHeight="1" x14ac:dyDescent="0.2">
      <c r="A2249" s="529"/>
      <c r="B2249" s="530"/>
      <c r="C2249" s="364" t="s">
        <v>16094</v>
      </c>
      <c r="D2249" s="364" t="s">
        <v>8071</v>
      </c>
      <c r="E2249" s="364" t="s">
        <v>252</v>
      </c>
      <c r="F2249" s="364" t="s">
        <v>350</v>
      </c>
      <c r="G2249" s="364" t="s">
        <v>447</v>
      </c>
      <c r="H2249" s="318" t="s">
        <v>1413</v>
      </c>
    </row>
    <row r="2250" spans="1:8" s="189" customFormat="1" ht="22.9" customHeight="1" x14ac:dyDescent="0.2">
      <c r="A2250" s="529"/>
      <c r="B2250" s="530"/>
      <c r="C2250" s="364" t="s">
        <v>16095</v>
      </c>
      <c r="D2250" s="364" t="s">
        <v>8072</v>
      </c>
      <c r="E2250" s="364" t="s">
        <v>252</v>
      </c>
      <c r="F2250" s="364" t="s">
        <v>350</v>
      </c>
      <c r="G2250" s="364" t="s">
        <v>447</v>
      </c>
      <c r="H2250" s="318" t="s">
        <v>1413</v>
      </c>
    </row>
    <row r="2251" spans="1:8" s="189" customFormat="1" ht="22.9" customHeight="1" x14ac:dyDescent="0.2">
      <c r="A2251" s="529"/>
      <c r="B2251" s="530"/>
      <c r="C2251" s="364" t="s">
        <v>16096</v>
      </c>
      <c r="D2251" s="364" t="s">
        <v>8073</v>
      </c>
      <c r="E2251" s="364" t="s">
        <v>252</v>
      </c>
      <c r="F2251" s="364" t="s">
        <v>350</v>
      </c>
      <c r="G2251" s="364" t="s">
        <v>447</v>
      </c>
      <c r="H2251" s="318" t="s">
        <v>1413</v>
      </c>
    </row>
    <row r="2252" spans="1:8" s="189" customFormat="1" ht="22.9" customHeight="1" x14ac:dyDescent="0.2">
      <c r="A2252" s="529"/>
      <c r="B2252" s="530"/>
      <c r="C2252" s="364" t="s">
        <v>16097</v>
      </c>
      <c r="D2252" s="364" t="s">
        <v>4745</v>
      </c>
      <c r="E2252" s="364" t="s">
        <v>252</v>
      </c>
      <c r="F2252" s="364" t="s">
        <v>350</v>
      </c>
      <c r="G2252" s="364" t="s">
        <v>447</v>
      </c>
      <c r="H2252" s="318" t="s">
        <v>1413</v>
      </c>
    </row>
    <row r="2253" spans="1:8" s="189" customFormat="1" ht="22.9" customHeight="1" x14ac:dyDescent="0.2">
      <c r="A2253" s="529"/>
      <c r="B2253" s="530"/>
      <c r="C2253" s="364" t="s">
        <v>16098</v>
      </c>
      <c r="D2253" s="364" t="s">
        <v>4746</v>
      </c>
      <c r="E2253" s="364" t="s">
        <v>252</v>
      </c>
      <c r="F2253" s="364" t="s">
        <v>350</v>
      </c>
      <c r="G2253" s="364" t="s">
        <v>447</v>
      </c>
      <c r="H2253" s="318" t="s">
        <v>1413</v>
      </c>
    </row>
    <row r="2254" spans="1:8" s="189" customFormat="1" ht="22.9" customHeight="1" x14ac:dyDescent="0.2">
      <c r="A2254" s="529"/>
      <c r="B2254" s="530"/>
      <c r="C2254" s="364" t="s">
        <v>4741</v>
      </c>
      <c r="D2254" s="364" t="s">
        <v>4742</v>
      </c>
      <c r="E2254" s="364" t="s">
        <v>372</v>
      </c>
      <c r="F2254" s="364" t="s">
        <v>2062</v>
      </c>
      <c r="G2254" s="364" t="s">
        <v>447</v>
      </c>
      <c r="H2254" s="318" t="s">
        <v>1413</v>
      </c>
    </row>
    <row r="2255" spans="1:8" s="189" customFormat="1" ht="22.9" customHeight="1" x14ac:dyDescent="0.2">
      <c r="A2255" s="529"/>
      <c r="B2255" s="530"/>
      <c r="C2255" s="364" t="s">
        <v>4747</v>
      </c>
      <c r="D2255" s="364" t="s">
        <v>4748</v>
      </c>
      <c r="E2255" s="364" t="s">
        <v>252</v>
      </c>
      <c r="F2255" s="364" t="s">
        <v>15496</v>
      </c>
      <c r="G2255" s="364" t="s">
        <v>447</v>
      </c>
      <c r="H2255" s="318" t="s">
        <v>1413</v>
      </c>
    </row>
    <row r="2256" spans="1:8" s="189" customFormat="1" ht="22.9" customHeight="1" x14ac:dyDescent="0.2">
      <c r="A2256" s="529"/>
      <c r="B2256" s="530"/>
      <c r="C2256" s="364" t="s">
        <v>4749</v>
      </c>
      <c r="D2256" s="364" t="s">
        <v>16647</v>
      </c>
      <c r="E2256" s="364" t="s">
        <v>252</v>
      </c>
      <c r="F2256" s="364" t="s">
        <v>15496</v>
      </c>
      <c r="G2256" s="364" t="s">
        <v>447</v>
      </c>
      <c r="H2256" s="318" t="s">
        <v>1413</v>
      </c>
    </row>
    <row r="2257" spans="1:8" s="189" customFormat="1" ht="22.9" customHeight="1" x14ac:dyDescent="0.2">
      <c r="A2257" s="529"/>
      <c r="B2257" s="530"/>
      <c r="C2257" s="364" t="s">
        <v>4750</v>
      </c>
      <c r="D2257" s="364" t="s">
        <v>4751</v>
      </c>
      <c r="E2257" s="364" t="s">
        <v>252</v>
      </c>
      <c r="F2257" s="364" t="s">
        <v>15496</v>
      </c>
      <c r="G2257" s="364" t="s">
        <v>447</v>
      </c>
      <c r="H2257" s="318" t="s">
        <v>1413</v>
      </c>
    </row>
    <row r="2258" spans="1:8" s="189" customFormat="1" ht="22.9" customHeight="1" x14ac:dyDescent="0.2">
      <c r="A2258" s="529"/>
      <c r="B2258" s="530"/>
      <c r="C2258" s="364" t="s">
        <v>4752</v>
      </c>
      <c r="D2258" s="364" t="s">
        <v>4753</v>
      </c>
      <c r="E2258" s="364" t="s">
        <v>252</v>
      </c>
      <c r="F2258" s="364" t="s">
        <v>15496</v>
      </c>
      <c r="G2258" s="364" t="s">
        <v>447</v>
      </c>
      <c r="H2258" s="318" t="s">
        <v>1413</v>
      </c>
    </row>
    <row r="2259" spans="1:8" s="189" customFormat="1" ht="22.9" customHeight="1" x14ac:dyDescent="0.2">
      <c r="A2259" s="529"/>
      <c r="B2259" s="530"/>
      <c r="C2259" s="364" t="s">
        <v>4754</v>
      </c>
      <c r="D2259" s="364" t="s">
        <v>383</v>
      </c>
      <c r="E2259" s="364" t="s">
        <v>252</v>
      </c>
      <c r="F2259" s="364" t="s">
        <v>15496</v>
      </c>
      <c r="G2259" s="364" t="s">
        <v>447</v>
      </c>
      <c r="H2259" s="318" t="s">
        <v>1413</v>
      </c>
    </row>
    <row r="2260" spans="1:8" s="189" customFormat="1" ht="22.9" customHeight="1" x14ac:dyDescent="0.2">
      <c r="A2260" s="529"/>
      <c r="B2260" s="530"/>
      <c r="C2260" s="364" t="s">
        <v>4755</v>
      </c>
      <c r="D2260" s="364" t="s">
        <v>16648</v>
      </c>
      <c r="E2260" s="364" t="s">
        <v>252</v>
      </c>
      <c r="F2260" s="364" t="s">
        <v>15496</v>
      </c>
      <c r="G2260" s="364" t="s">
        <v>447</v>
      </c>
      <c r="H2260" s="318" t="s">
        <v>1413</v>
      </c>
    </row>
    <row r="2261" spans="1:8" s="189" customFormat="1" ht="22.9" customHeight="1" x14ac:dyDescent="0.2">
      <c r="A2261" s="529"/>
      <c r="B2261" s="530"/>
      <c r="C2261" s="364" t="s">
        <v>4756</v>
      </c>
      <c r="D2261" s="364" t="s">
        <v>8074</v>
      </c>
      <c r="E2261" s="364" t="s">
        <v>252</v>
      </c>
      <c r="F2261" s="364" t="s">
        <v>15496</v>
      </c>
      <c r="G2261" s="364" t="s">
        <v>447</v>
      </c>
      <c r="H2261" s="318" t="s">
        <v>1413</v>
      </c>
    </row>
    <row r="2262" spans="1:8" s="189" customFormat="1" ht="22.9" customHeight="1" x14ac:dyDescent="0.2">
      <c r="A2262" s="529"/>
      <c r="B2262" s="530"/>
      <c r="C2262" s="364" t="s">
        <v>4757</v>
      </c>
      <c r="D2262" s="364" t="s">
        <v>4758</v>
      </c>
      <c r="E2262" s="364" t="s">
        <v>252</v>
      </c>
      <c r="F2262" s="364" t="s">
        <v>15496</v>
      </c>
      <c r="G2262" s="364" t="s">
        <v>447</v>
      </c>
      <c r="H2262" s="318" t="s">
        <v>1413</v>
      </c>
    </row>
    <row r="2263" spans="1:8" s="189" customFormat="1" ht="22.9" customHeight="1" x14ac:dyDescent="0.2">
      <c r="A2263" s="529"/>
      <c r="B2263" s="530"/>
      <c r="C2263" s="364" t="s">
        <v>4759</v>
      </c>
      <c r="D2263" s="364" t="s">
        <v>4760</v>
      </c>
      <c r="E2263" s="364" t="s">
        <v>252</v>
      </c>
      <c r="F2263" s="364" t="s">
        <v>15496</v>
      </c>
      <c r="G2263" s="364" t="s">
        <v>447</v>
      </c>
      <c r="H2263" s="318" t="s">
        <v>1413</v>
      </c>
    </row>
    <row r="2264" spans="1:8" s="189" customFormat="1" ht="22.9" customHeight="1" x14ac:dyDescent="0.2">
      <c r="A2264" s="529"/>
      <c r="B2264" s="530"/>
      <c r="C2264" s="364" t="s">
        <v>4761</v>
      </c>
      <c r="D2264" s="364" t="s">
        <v>4762</v>
      </c>
      <c r="E2264" s="364" t="s">
        <v>252</v>
      </c>
      <c r="F2264" s="364" t="s">
        <v>15496</v>
      </c>
      <c r="G2264" s="364" t="s">
        <v>447</v>
      </c>
      <c r="H2264" s="318" t="s">
        <v>1413</v>
      </c>
    </row>
    <row r="2265" spans="1:8" s="189" customFormat="1" ht="22.9" customHeight="1" x14ac:dyDescent="0.2">
      <c r="A2265" s="529"/>
      <c r="B2265" s="530"/>
      <c r="C2265" s="364" t="s">
        <v>4763</v>
      </c>
      <c r="D2265" s="364" t="s">
        <v>8075</v>
      </c>
      <c r="E2265" s="364" t="s">
        <v>252</v>
      </c>
      <c r="F2265" s="364" t="s">
        <v>15496</v>
      </c>
      <c r="G2265" s="364" t="s">
        <v>447</v>
      </c>
      <c r="H2265" s="318" t="s">
        <v>1413</v>
      </c>
    </row>
    <row r="2266" spans="1:8" s="189" customFormat="1" ht="22.9" customHeight="1" x14ac:dyDescent="0.2">
      <c r="A2266" s="529"/>
      <c r="B2266" s="530"/>
      <c r="C2266" s="364" t="s">
        <v>4764</v>
      </c>
      <c r="D2266" s="364" t="s">
        <v>4765</v>
      </c>
      <c r="E2266" s="364" t="s">
        <v>252</v>
      </c>
      <c r="F2266" s="364" t="s">
        <v>15496</v>
      </c>
      <c r="G2266" s="364" t="s">
        <v>447</v>
      </c>
      <c r="H2266" s="318" t="s">
        <v>1413</v>
      </c>
    </row>
    <row r="2267" spans="1:8" s="189" customFormat="1" ht="22.9" customHeight="1" x14ac:dyDescent="0.2">
      <c r="A2267" s="529"/>
      <c r="B2267" s="530"/>
      <c r="C2267" s="364" t="s">
        <v>4766</v>
      </c>
      <c r="D2267" s="364" t="s">
        <v>4767</v>
      </c>
      <c r="E2267" s="364" t="s">
        <v>252</v>
      </c>
      <c r="F2267" s="364" t="s">
        <v>15496</v>
      </c>
      <c r="G2267" s="364" t="s">
        <v>447</v>
      </c>
      <c r="H2267" s="318" t="s">
        <v>1413</v>
      </c>
    </row>
    <row r="2268" spans="1:8" s="189" customFormat="1" ht="22.9" customHeight="1" x14ac:dyDescent="0.2">
      <c r="A2268" s="529"/>
      <c r="B2268" s="530"/>
      <c r="C2268" s="364" t="s">
        <v>4768</v>
      </c>
      <c r="D2268" s="364" t="s">
        <v>4769</v>
      </c>
      <c r="E2268" s="364" t="s">
        <v>252</v>
      </c>
      <c r="F2268" s="364" t="s">
        <v>15496</v>
      </c>
      <c r="G2268" s="364" t="s">
        <v>447</v>
      </c>
      <c r="H2268" s="318" t="s">
        <v>1413</v>
      </c>
    </row>
    <row r="2269" spans="1:8" s="189" customFormat="1" ht="22.9" customHeight="1" x14ac:dyDescent="0.2">
      <c r="A2269" s="529"/>
      <c r="B2269" s="530"/>
      <c r="C2269" s="364" t="s">
        <v>4770</v>
      </c>
      <c r="D2269" s="364" t="s">
        <v>8076</v>
      </c>
      <c r="E2269" s="364" t="s">
        <v>252</v>
      </c>
      <c r="F2269" s="364" t="s">
        <v>15496</v>
      </c>
      <c r="G2269" s="364" t="s">
        <v>447</v>
      </c>
      <c r="H2269" s="318" t="s">
        <v>1413</v>
      </c>
    </row>
    <row r="2270" spans="1:8" s="189" customFormat="1" ht="22.9" customHeight="1" x14ac:dyDescent="0.2">
      <c r="A2270" s="529" t="s">
        <v>532</v>
      </c>
      <c r="B2270" s="530" t="s">
        <v>429</v>
      </c>
      <c r="C2270" s="364" t="s">
        <v>4771</v>
      </c>
      <c r="D2270" s="364" t="s">
        <v>4772</v>
      </c>
      <c r="E2270" s="364" t="s">
        <v>252</v>
      </c>
      <c r="F2270" s="364" t="s">
        <v>15496</v>
      </c>
      <c r="G2270" s="364" t="s">
        <v>447</v>
      </c>
      <c r="H2270" s="318" t="s">
        <v>1170</v>
      </c>
    </row>
    <row r="2271" spans="1:8" s="189" customFormat="1" ht="22.9" customHeight="1" x14ac:dyDescent="0.2">
      <c r="A2271" s="529"/>
      <c r="B2271" s="530"/>
      <c r="C2271" s="364" t="s">
        <v>4773</v>
      </c>
      <c r="D2271" s="364" t="s">
        <v>19942</v>
      </c>
      <c r="E2271" s="364" t="s">
        <v>252</v>
      </c>
      <c r="F2271" s="364" t="s">
        <v>15496</v>
      </c>
      <c r="G2271" s="364" t="s">
        <v>447</v>
      </c>
      <c r="H2271" s="318" t="s">
        <v>1170</v>
      </c>
    </row>
    <row r="2272" spans="1:8" s="189" customFormat="1" ht="22.9" customHeight="1" x14ac:dyDescent="0.2">
      <c r="A2272" s="529"/>
      <c r="B2272" s="530"/>
      <c r="C2272" s="364" t="s">
        <v>4774</v>
      </c>
      <c r="D2272" s="364" t="s">
        <v>4775</v>
      </c>
      <c r="E2272" s="364" t="s">
        <v>252</v>
      </c>
      <c r="F2272" s="364" t="s">
        <v>15496</v>
      </c>
      <c r="G2272" s="364" t="s">
        <v>447</v>
      </c>
      <c r="H2272" s="318" t="s">
        <v>1170</v>
      </c>
    </row>
    <row r="2273" spans="1:8" s="189" customFormat="1" ht="22.9" customHeight="1" x14ac:dyDescent="0.2">
      <c r="A2273" s="529"/>
      <c r="B2273" s="530"/>
      <c r="C2273" s="364" t="s">
        <v>4776</v>
      </c>
      <c r="D2273" s="364" t="s">
        <v>4777</v>
      </c>
      <c r="E2273" s="364" t="s">
        <v>252</v>
      </c>
      <c r="F2273" s="364" t="s">
        <v>15496</v>
      </c>
      <c r="G2273" s="364" t="s">
        <v>447</v>
      </c>
      <c r="H2273" s="318" t="s">
        <v>1170</v>
      </c>
    </row>
    <row r="2274" spans="1:8" s="189" customFormat="1" ht="22.9" customHeight="1" x14ac:dyDescent="0.2">
      <c r="A2274" s="529"/>
      <c r="B2274" s="530"/>
      <c r="C2274" s="364" t="s">
        <v>4778</v>
      </c>
      <c r="D2274" s="364" t="s">
        <v>4779</v>
      </c>
      <c r="E2274" s="364" t="s">
        <v>252</v>
      </c>
      <c r="F2274" s="364" t="s">
        <v>15496</v>
      </c>
      <c r="G2274" s="364" t="s">
        <v>447</v>
      </c>
      <c r="H2274" s="318" t="s">
        <v>1170</v>
      </c>
    </row>
    <row r="2275" spans="1:8" s="189" customFormat="1" ht="22.9" customHeight="1" x14ac:dyDescent="0.2">
      <c r="A2275" s="529"/>
      <c r="B2275" s="530"/>
      <c r="C2275" s="364" t="s">
        <v>4780</v>
      </c>
      <c r="D2275" s="364" t="s">
        <v>4781</v>
      </c>
      <c r="E2275" s="364" t="s">
        <v>252</v>
      </c>
      <c r="F2275" s="364" t="s">
        <v>15496</v>
      </c>
      <c r="G2275" s="364" t="s">
        <v>447</v>
      </c>
      <c r="H2275" s="318" t="s">
        <v>1170</v>
      </c>
    </row>
    <row r="2276" spans="1:8" s="189" customFormat="1" ht="22.9" customHeight="1" x14ac:dyDescent="0.2">
      <c r="A2276" s="529"/>
      <c r="B2276" s="530"/>
      <c r="C2276" s="364" t="s">
        <v>4782</v>
      </c>
      <c r="D2276" s="364" t="s">
        <v>4783</v>
      </c>
      <c r="E2276" s="364" t="s">
        <v>252</v>
      </c>
      <c r="F2276" s="364" t="s">
        <v>15496</v>
      </c>
      <c r="G2276" s="364" t="s">
        <v>447</v>
      </c>
      <c r="H2276" s="318" t="s">
        <v>1170</v>
      </c>
    </row>
    <row r="2277" spans="1:8" s="189" customFormat="1" ht="22.9" customHeight="1" x14ac:dyDescent="0.2">
      <c r="A2277" s="529" t="s">
        <v>1048</v>
      </c>
      <c r="B2277" s="530" t="s">
        <v>16649</v>
      </c>
      <c r="C2277" s="364" t="s">
        <v>4784</v>
      </c>
      <c r="D2277" s="364" t="s">
        <v>4785</v>
      </c>
      <c r="E2277" s="364" t="s">
        <v>251</v>
      </c>
      <c r="F2277" s="364" t="s">
        <v>2983</v>
      </c>
      <c r="G2277" s="364" t="s">
        <v>447</v>
      </c>
      <c r="H2277" s="318" t="s">
        <v>2856</v>
      </c>
    </row>
    <row r="2278" spans="1:8" s="189" customFormat="1" ht="22.9" customHeight="1" x14ac:dyDescent="0.2">
      <c r="A2278" s="529"/>
      <c r="B2278" s="530"/>
      <c r="C2278" s="364" t="s">
        <v>16650</v>
      </c>
      <c r="D2278" s="364" t="s">
        <v>16651</v>
      </c>
      <c r="E2278" s="364" t="s">
        <v>251</v>
      </c>
      <c r="F2278" s="364" t="s">
        <v>2983</v>
      </c>
      <c r="G2278" s="364" t="s">
        <v>447</v>
      </c>
      <c r="H2278" s="318" t="s">
        <v>2856</v>
      </c>
    </row>
    <row r="2279" spans="1:8" s="189" customFormat="1" ht="22.9" customHeight="1" x14ac:dyDescent="0.2">
      <c r="A2279" s="529"/>
      <c r="B2279" s="530"/>
      <c r="C2279" s="364" t="s">
        <v>4786</v>
      </c>
      <c r="D2279" s="364" t="s">
        <v>4787</v>
      </c>
      <c r="E2279" s="364" t="s">
        <v>251</v>
      </c>
      <c r="F2279" s="364" t="s">
        <v>3574</v>
      </c>
      <c r="G2279" s="364" t="s">
        <v>447</v>
      </c>
      <c r="H2279" s="318" t="s">
        <v>2856</v>
      </c>
    </row>
    <row r="2280" spans="1:8" s="189" customFormat="1" ht="22.9" customHeight="1" x14ac:dyDescent="0.2">
      <c r="A2280" s="529"/>
      <c r="B2280" s="530"/>
      <c r="C2280" s="364" t="s">
        <v>4788</v>
      </c>
      <c r="D2280" s="364" t="s">
        <v>4789</v>
      </c>
      <c r="E2280" s="364" t="s">
        <v>251</v>
      </c>
      <c r="F2280" s="364" t="s">
        <v>3574</v>
      </c>
      <c r="G2280" s="364" t="s">
        <v>447</v>
      </c>
      <c r="H2280" s="318" t="s">
        <v>2856</v>
      </c>
    </row>
    <row r="2281" spans="1:8" s="189" customFormat="1" ht="22.9" customHeight="1" x14ac:dyDescent="0.2">
      <c r="A2281" s="529"/>
      <c r="B2281" s="530"/>
      <c r="C2281" s="364" t="s">
        <v>4790</v>
      </c>
      <c r="D2281" s="364" t="s">
        <v>16652</v>
      </c>
      <c r="E2281" s="364" t="s">
        <v>251</v>
      </c>
      <c r="F2281" s="364" t="s">
        <v>3574</v>
      </c>
      <c r="G2281" s="364" t="s">
        <v>447</v>
      </c>
      <c r="H2281" s="318" t="s">
        <v>2856</v>
      </c>
    </row>
    <row r="2282" spans="1:8" s="189" customFormat="1" ht="22.9" customHeight="1" x14ac:dyDescent="0.2">
      <c r="A2282" s="529"/>
      <c r="B2282" s="530"/>
      <c r="C2282" s="364" t="s">
        <v>4791</v>
      </c>
      <c r="D2282" s="364" t="s">
        <v>4792</v>
      </c>
      <c r="E2282" s="364" t="s">
        <v>251</v>
      </c>
      <c r="F2282" s="364" t="s">
        <v>3574</v>
      </c>
      <c r="G2282" s="364" t="s">
        <v>447</v>
      </c>
      <c r="H2282" s="318" t="s">
        <v>2856</v>
      </c>
    </row>
    <row r="2283" spans="1:8" s="189" customFormat="1" ht="22.9" customHeight="1" x14ac:dyDescent="0.2">
      <c r="A2283" s="529"/>
      <c r="B2283" s="530"/>
      <c r="C2283" s="364" t="s">
        <v>4793</v>
      </c>
      <c r="D2283" s="364" t="s">
        <v>4794</v>
      </c>
      <c r="E2283" s="364" t="s">
        <v>251</v>
      </c>
      <c r="F2283" s="364" t="s">
        <v>3574</v>
      </c>
      <c r="G2283" s="364" t="s">
        <v>447</v>
      </c>
      <c r="H2283" s="318" t="s">
        <v>2856</v>
      </c>
    </row>
    <row r="2284" spans="1:8" s="189" customFormat="1" ht="22.9" customHeight="1" x14ac:dyDescent="0.2">
      <c r="A2284" s="529"/>
      <c r="B2284" s="530"/>
      <c r="C2284" s="364" t="s">
        <v>4795</v>
      </c>
      <c r="D2284" s="364" t="s">
        <v>4796</v>
      </c>
      <c r="E2284" s="364" t="s">
        <v>251</v>
      </c>
      <c r="F2284" s="364" t="s">
        <v>3574</v>
      </c>
      <c r="G2284" s="364" t="s">
        <v>447</v>
      </c>
      <c r="H2284" s="318" t="s">
        <v>2856</v>
      </c>
    </row>
    <row r="2285" spans="1:8" s="189" customFormat="1" ht="22.9" customHeight="1" x14ac:dyDescent="0.2">
      <c r="A2285" s="529"/>
      <c r="B2285" s="530"/>
      <c r="C2285" s="364" t="s">
        <v>4797</v>
      </c>
      <c r="D2285" s="364" t="s">
        <v>4798</v>
      </c>
      <c r="E2285" s="364" t="s">
        <v>251</v>
      </c>
      <c r="F2285" s="364" t="s">
        <v>3574</v>
      </c>
      <c r="G2285" s="364" t="s">
        <v>447</v>
      </c>
      <c r="H2285" s="318" t="s">
        <v>2856</v>
      </c>
    </row>
    <row r="2286" spans="1:8" s="189" customFormat="1" ht="22.9" customHeight="1" x14ac:dyDescent="0.2">
      <c r="A2286" s="529"/>
      <c r="B2286" s="530"/>
      <c r="C2286" s="364" t="s">
        <v>4799</v>
      </c>
      <c r="D2286" s="364" t="s">
        <v>4800</v>
      </c>
      <c r="E2286" s="364" t="s">
        <v>251</v>
      </c>
      <c r="F2286" s="364" t="s">
        <v>3574</v>
      </c>
      <c r="G2286" s="364" t="s">
        <v>447</v>
      </c>
      <c r="H2286" s="318" t="s">
        <v>2856</v>
      </c>
    </row>
    <row r="2287" spans="1:8" s="189" customFormat="1" ht="22.9" customHeight="1" x14ac:dyDescent="0.2">
      <c r="A2287" s="529"/>
      <c r="B2287" s="530"/>
      <c r="C2287" s="364" t="s">
        <v>4801</v>
      </c>
      <c r="D2287" s="364" t="s">
        <v>4802</v>
      </c>
      <c r="E2287" s="364" t="s">
        <v>251</v>
      </c>
      <c r="F2287" s="364" t="s">
        <v>3574</v>
      </c>
      <c r="G2287" s="364" t="s">
        <v>447</v>
      </c>
      <c r="H2287" s="318" t="s">
        <v>2856</v>
      </c>
    </row>
    <row r="2288" spans="1:8" s="189" customFormat="1" ht="22.9" customHeight="1" x14ac:dyDescent="0.2">
      <c r="A2288" s="529"/>
      <c r="B2288" s="530"/>
      <c r="C2288" s="364" t="s">
        <v>4803</v>
      </c>
      <c r="D2288" s="364" t="s">
        <v>4804</v>
      </c>
      <c r="E2288" s="364" t="s">
        <v>251</v>
      </c>
      <c r="F2288" s="364" t="s">
        <v>3574</v>
      </c>
      <c r="G2288" s="364" t="s">
        <v>447</v>
      </c>
      <c r="H2288" s="318" t="s">
        <v>2856</v>
      </c>
    </row>
    <row r="2289" spans="1:8" s="189" customFormat="1" ht="22.9" customHeight="1" x14ac:dyDescent="0.2">
      <c r="A2289" s="529"/>
      <c r="B2289" s="530"/>
      <c r="C2289" s="364" t="s">
        <v>4805</v>
      </c>
      <c r="D2289" s="364" t="s">
        <v>4806</v>
      </c>
      <c r="E2289" s="364" t="s">
        <v>251</v>
      </c>
      <c r="F2289" s="364" t="s">
        <v>3574</v>
      </c>
      <c r="G2289" s="364" t="s">
        <v>447</v>
      </c>
      <c r="H2289" s="318" t="s">
        <v>2856</v>
      </c>
    </row>
    <row r="2290" spans="1:8" s="189" customFormat="1" ht="22.9" customHeight="1" x14ac:dyDescent="0.2">
      <c r="A2290" s="529"/>
      <c r="B2290" s="530"/>
      <c r="C2290" s="364" t="s">
        <v>4807</v>
      </c>
      <c r="D2290" s="364" t="s">
        <v>4808</v>
      </c>
      <c r="E2290" s="364" t="s">
        <v>251</v>
      </c>
      <c r="F2290" s="364" t="s">
        <v>3574</v>
      </c>
      <c r="G2290" s="364" t="s">
        <v>447</v>
      </c>
      <c r="H2290" s="318" t="s">
        <v>2856</v>
      </c>
    </row>
    <row r="2291" spans="1:8" s="189" customFormat="1" ht="22.9" customHeight="1" x14ac:dyDescent="0.2">
      <c r="A2291" s="529"/>
      <c r="B2291" s="530"/>
      <c r="C2291" s="364" t="s">
        <v>4809</v>
      </c>
      <c r="D2291" s="364" t="s">
        <v>4810</v>
      </c>
      <c r="E2291" s="364" t="s">
        <v>251</v>
      </c>
      <c r="F2291" s="364" t="s">
        <v>3574</v>
      </c>
      <c r="G2291" s="364" t="s">
        <v>447</v>
      </c>
      <c r="H2291" s="318" t="s">
        <v>2856</v>
      </c>
    </row>
    <row r="2292" spans="1:8" s="189" customFormat="1" ht="22.9" customHeight="1" x14ac:dyDescent="0.2">
      <c r="A2292" s="529"/>
      <c r="B2292" s="530"/>
      <c r="C2292" s="364" t="s">
        <v>4811</v>
      </c>
      <c r="D2292" s="364" t="s">
        <v>4812</v>
      </c>
      <c r="E2292" s="364" t="s">
        <v>251</v>
      </c>
      <c r="F2292" s="364" t="s">
        <v>3574</v>
      </c>
      <c r="G2292" s="364" t="s">
        <v>447</v>
      </c>
      <c r="H2292" s="318" t="s">
        <v>2856</v>
      </c>
    </row>
    <row r="2293" spans="1:8" s="189" customFormat="1" ht="22.9" customHeight="1" x14ac:dyDescent="0.2">
      <c r="A2293" s="529"/>
      <c r="B2293" s="530"/>
      <c r="C2293" s="364" t="s">
        <v>4813</v>
      </c>
      <c r="D2293" s="364" t="s">
        <v>4814</v>
      </c>
      <c r="E2293" s="364" t="s">
        <v>251</v>
      </c>
      <c r="F2293" s="364" t="s">
        <v>3574</v>
      </c>
      <c r="G2293" s="364" t="s">
        <v>447</v>
      </c>
      <c r="H2293" s="318" t="s">
        <v>2856</v>
      </c>
    </row>
    <row r="2294" spans="1:8" s="189" customFormat="1" ht="22.9" customHeight="1" x14ac:dyDescent="0.2">
      <c r="A2294" s="529"/>
      <c r="B2294" s="530"/>
      <c r="C2294" s="364" t="s">
        <v>4815</v>
      </c>
      <c r="D2294" s="364" t="s">
        <v>4816</v>
      </c>
      <c r="E2294" s="364" t="s">
        <v>251</v>
      </c>
      <c r="F2294" s="364" t="s">
        <v>3574</v>
      </c>
      <c r="G2294" s="364" t="s">
        <v>447</v>
      </c>
      <c r="H2294" s="318" t="s">
        <v>2856</v>
      </c>
    </row>
    <row r="2295" spans="1:8" s="189" customFormat="1" ht="22.9" customHeight="1" x14ac:dyDescent="0.2">
      <c r="A2295" s="529"/>
      <c r="B2295" s="530"/>
      <c r="C2295" s="364" t="s">
        <v>4817</v>
      </c>
      <c r="D2295" s="364" t="s">
        <v>4818</v>
      </c>
      <c r="E2295" s="364" t="s">
        <v>251</v>
      </c>
      <c r="F2295" s="364" t="s">
        <v>3574</v>
      </c>
      <c r="G2295" s="364" t="s">
        <v>447</v>
      </c>
      <c r="H2295" s="318" t="s">
        <v>2856</v>
      </c>
    </row>
    <row r="2296" spans="1:8" s="189" customFormat="1" ht="22.9" customHeight="1" x14ac:dyDescent="0.2">
      <c r="A2296" s="529"/>
      <c r="B2296" s="530"/>
      <c r="C2296" s="364" t="s">
        <v>4819</v>
      </c>
      <c r="D2296" s="364" t="s">
        <v>4820</v>
      </c>
      <c r="E2296" s="364" t="s">
        <v>251</v>
      </c>
      <c r="F2296" s="364" t="s">
        <v>3574</v>
      </c>
      <c r="G2296" s="364" t="s">
        <v>447</v>
      </c>
      <c r="H2296" s="318" t="s">
        <v>2856</v>
      </c>
    </row>
    <row r="2297" spans="1:8" s="189" customFormat="1" ht="22.9" customHeight="1" x14ac:dyDescent="0.2">
      <c r="A2297" s="529" t="s">
        <v>465</v>
      </c>
      <c r="B2297" s="530" t="s">
        <v>439</v>
      </c>
      <c r="C2297" s="364" t="s">
        <v>16653</v>
      </c>
      <c r="D2297" s="364" t="s">
        <v>16654</v>
      </c>
      <c r="E2297" s="364" t="s">
        <v>251</v>
      </c>
      <c r="F2297" s="364" t="s">
        <v>2983</v>
      </c>
      <c r="G2297" s="364" t="s">
        <v>447</v>
      </c>
      <c r="H2297" s="318" t="s">
        <v>1413</v>
      </c>
    </row>
    <row r="2298" spans="1:8" s="189" customFormat="1" ht="22.9" customHeight="1" x14ac:dyDescent="0.2">
      <c r="A2298" s="529"/>
      <c r="B2298" s="530"/>
      <c r="C2298" s="364" t="s">
        <v>16655</v>
      </c>
      <c r="D2298" s="364" t="s">
        <v>16656</v>
      </c>
      <c r="E2298" s="364" t="s">
        <v>251</v>
      </c>
      <c r="F2298" s="364" t="s">
        <v>2983</v>
      </c>
      <c r="G2298" s="364" t="s">
        <v>447</v>
      </c>
      <c r="H2298" s="318" t="s">
        <v>1413</v>
      </c>
    </row>
    <row r="2299" spans="1:8" s="189" customFormat="1" ht="22.9" customHeight="1" x14ac:dyDescent="0.2">
      <c r="A2299" s="529"/>
      <c r="B2299" s="530"/>
      <c r="C2299" s="364" t="s">
        <v>4821</v>
      </c>
      <c r="D2299" s="364" t="s">
        <v>4822</v>
      </c>
      <c r="E2299" s="364" t="s">
        <v>251</v>
      </c>
      <c r="F2299" s="364" t="s">
        <v>3574</v>
      </c>
      <c r="G2299" s="364" t="s">
        <v>447</v>
      </c>
      <c r="H2299" s="318" t="s">
        <v>1413</v>
      </c>
    </row>
    <row r="2300" spans="1:8" s="189" customFormat="1" ht="22.9" customHeight="1" x14ac:dyDescent="0.2">
      <c r="A2300" s="529"/>
      <c r="B2300" s="530"/>
      <c r="C2300" s="364" t="s">
        <v>4823</v>
      </c>
      <c r="D2300" s="364" t="s">
        <v>4824</v>
      </c>
      <c r="E2300" s="364" t="s">
        <v>251</v>
      </c>
      <c r="F2300" s="364" t="s">
        <v>3574</v>
      </c>
      <c r="G2300" s="364" t="s">
        <v>447</v>
      </c>
      <c r="H2300" s="318" t="s">
        <v>1413</v>
      </c>
    </row>
    <row r="2301" spans="1:8" s="189" customFormat="1" ht="22.9" customHeight="1" x14ac:dyDescent="0.2">
      <c r="A2301" s="529"/>
      <c r="B2301" s="530"/>
      <c r="C2301" s="364" t="s">
        <v>4825</v>
      </c>
      <c r="D2301" s="364" t="s">
        <v>4826</v>
      </c>
      <c r="E2301" s="364" t="s">
        <v>251</v>
      </c>
      <c r="F2301" s="364" t="s">
        <v>3574</v>
      </c>
      <c r="G2301" s="364" t="s">
        <v>447</v>
      </c>
      <c r="H2301" s="318" t="s">
        <v>1413</v>
      </c>
    </row>
    <row r="2302" spans="1:8" s="189" customFormat="1" ht="22.9" customHeight="1" x14ac:dyDescent="0.2">
      <c r="A2302" s="529"/>
      <c r="B2302" s="530"/>
      <c r="C2302" s="364" t="s">
        <v>4827</v>
      </c>
      <c r="D2302" s="364" t="s">
        <v>4828</v>
      </c>
      <c r="E2302" s="364" t="s">
        <v>251</v>
      </c>
      <c r="F2302" s="364" t="s">
        <v>3574</v>
      </c>
      <c r="G2302" s="364" t="s">
        <v>447</v>
      </c>
      <c r="H2302" s="318" t="s">
        <v>1413</v>
      </c>
    </row>
    <row r="2303" spans="1:8" s="189" customFormat="1" ht="22.9" customHeight="1" x14ac:dyDescent="0.2">
      <c r="A2303" s="529"/>
      <c r="B2303" s="530"/>
      <c r="C2303" s="364" t="s">
        <v>4829</v>
      </c>
      <c r="D2303" s="364" t="s">
        <v>4830</v>
      </c>
      <c r="E2303" s="364" t="s">
        <v>251</v>
      </c>
      <c r="F2303" s="364" t="s">
        <v>3574</v>
      </c>
      <c r="G2303" s="364" t="s">
        <v>447</v>
      </c>
      <c r="H2303" s="318" t="s">
        <v>1413</v>
      </c>
    </row>
    <row r="2304" spans="1:8" s="189" customFormat="1" ht="22.9" customHeight="1" x14ac:dyDescent="0.2">
      <c r="A2304" s="529"/>
      <c r="B2304" s="530"/>
      <c r="C2304" s="364" t="s">
        <v>4831</v>
      </c>
      <c r="D2304" s="364" t="s">
        <v>4832</v>
      </c>
      <c r="E2304" s="364" t="s">
        <v>251</v>
      </c>
      <c r="F2304" s="364" t="s">
        <v>3574</v>
      </c>
      <c r="G2304" s="364" t="s">
        <v>447</v>
      </c>
      <c r="H2304" s="318" t="s">
        <v>1413</v>
      </c>
    </row>
    <row r="2305" spans="1:8" s="189" customFormat="1" ht="22.9" customHeight="1" x14ac:dyDescent="0.2">
      <c r="A2305" s="529"/>
      <c r="B2305" s="530"/>
      <c r="C2305" s="364" t="s">
        <v>4833</v>
      </c>
      <c r="D2305" s="364" t="s">
        <v>4834</v>
      </c>
      <c r="E2305" s="364" t="s">
        <v>251</v>
      </c>
      <c r="F2305" s="364" t="s">
        <v>3574</v>
      </c>
      <c r="G2305" s="364" t="s">
        <v>447</v>
      </c>
      <c r="H2305" s="318" t="s">
        <v>1413</v>
      </c>
    </row>
    <row r="2306" spans="1:8" s="189" customFormat="1" ht="22.9" customHeight="1" x14ac:dyDescent="0.2">
      <c r="A2306" s="529"/>
      <c r="B2306" s="530"/>
      <c r="C2306" s="364" t="s">
        <v>4835</v>
      </c>
      <c r="D2306" s="364" t="s">
        <v>4836</v>
      </c>
      <c r="E2306" s="364" t="s">
        <v>251</v>
      </c>
      <c r="F2306" s="364" t="s">
        <v>3574</v>
      </c>
      <c r="G2306" s="364" t="s">
        <v>447</v>
      </c>
      <c r="H2306" s="318" t="s">
        <v>1413</v>
      </c>
    </row>
    <row r="2307" spans="1:8" s="189" customFormat="1" ht="22.9" customHeight="1" x14ac:dyDescent="0.2">
      <c r="A2307" s="529"/>
      <c r="B2307" s="530"/>
      <c r="C2307" s="364" t="s">
        <v>4837</v>
      </c>
      <c r="D2307" s="364" t="s">
        <v>4838</v>
      </c>
      <c r="E2307" s="364" t="s">
        <v>251</v>
      </c>
      <c r="F2307" s="364" t="s">
        <v>3574</v>
      </c>
      <c r="G2307" s="364" t="s">
        <v>447</v>
      </c>
      <c r="H2307" s="318" t="s">
        <v>1413</v>
      </c>
    </row>
    <row r="2308" spans="1:8" s="189" customFormat="1" ht="22.9" customHeight="1" x14ac:dyDescent="0.2">
      <c r="A2308" s="529"/>
      <c r="B2308" s="530"/>
      <c r="C2308" s="364" t="s">
        <v>4839</v>
      </c>
      <c r="D2308" s="364" t="s">
        <v>4840</v>
      </c>
      <c r="E2308" s="364" t="s">
        <v>251</v>
      </c>
      <c r="F2308" s="364" t="s">
        <v>3574</v>
      </c>
      <c r="G2308" s="364" t="s">
        <v>447</v>
      </c>
      <c r="H2308" s="318" t="s">
        <v>1413</v>
      </c>
    </row>
    <row r="2309" spans="1:8" s="189" customFormat="1" ht="22.9" customHeight="1" x14ac:dyDescent="0.2">
      <c r="A2309" s="529"/>
      <c r="B2309" s="530"/>
      <c r="C2309" s="364" t="s">
        <v>4841</v>
      </c>
      <c r="D2309" s="364" t="s">
        <v>4842</v>
      </c>
      <c r="E2309" s="364" t="s">
        <v>249</v>
      </c>
      <c r="F2309" s="364" t="s">
        <v>2885</v>
      </c>
      <c r="G2309" s="364" t="s">
        <v>447</v>
      </c>
      <c r="H2309" s="318" t="s">
        <v>1413</v>
      </c>
    </row>
    <row r="2310" spans="1:8" s="189" customFormat="1" ht="22.9" customHeight="1" x14ac:dyDescent="0.2">
      <c r="A2310" s="529"/>
      <c r="B2310" s="530"/>
      <c r="C2310" s="364" t="s">
        <v>4843</v>
      </c>
      <c r="D2310" s="364" t="s">
        <v>4844</v>
      </c>
      <c r="E2310" s="364" t="s">
        <v>249</v>
      </c>
      <c r="F2310" s="364" t="s">
        <v>2885</v>
      </c>
      <c r="G2310" s="364" t="s">
        <v>447</v>
      </c>
      <c r="H2310" s="318" t="s">
        <v>1413</v>
      </c>
    </row>
    <row r="2311" spans="1:8" s="189" customFormat="1" ht="22.9" customHeight="1" x14ac:dyDescent="0.2">
      <c r="A2311" s="529" t="s">
        <v>488</v>
      </c>
      <c r="B2311" s="530" t="s">
        <v>422</v>
      </c>
      <c r="C2311" s="364" t="s">
        <v>4845</v>
      </c>
      <c r="D2311" s="364" t="s">
        <v>4846</v>
      </c>
      <c r="E2311" s="364" t="s">
        <v>251</v>
      </c>
      <c r="F2311" s="364" t="s">
        <v>2983</v>
      </c>
      <c r="G2311" s="364" t="s">
        <v>447</v>
      </c>
      <c r="H2311" s="318" t="s">
        <v>1413</v>
      </c>
    </row>
    <row r="2312" spans="1:8" s="189" customFormat="1" ht="22.9" customHeight="1" x14ac:dyDescent="0.2">
      <c r="A2312" s="529"/>
      <c r="B2312" s="530"/>
      <c r="C2312" s="364" t="s">
        <v>4847</v>
      </c>
      <c r="D2312" s="364" t="s">
        <v>4848</v>
      </c>
      <c r="E2312" s="364" t="s">
        <v>251</v>
      </c>
      <c r="F2312" s="364" t="s">
        <v>2983</v>
      </c>
      <c r="G2312" s="364" t="s">
        <v>447</v>
      </c>
      <c r="H2312" s="318" t="s">
        <v>1413</v>
      </c>
    </row>
    <row r="2313" spans="1:8" s="189" customFormat="1" ht="22.9" customHeight="1" x14ac:dyDescent="0.2">
      <c r="A2313" s="529"/>
      <c r="B2313" s="530"/>
      <c r="C2313" s="364" t="s">
        <v>4849</v>
      </c>
      <c r="D2313" s="364" t="s">
        <v>4850</v>
      </c>
      <c r="E2313" s="364" t="s">
        <v>251</v>
      </c>
      <c r="F2313" s="364" t="s">
        <v>2983</v>
      </c>
      <c r="G2313" s="364" t="s">
        <v>447</v>
      </c>
      <c r="H2313" s="318" t="s">
        <v>1413</v>
      </c>
    </row>
    <row r="2314" spans="1:8" s="189" customFormat="1" ht="22.9" customHeight="1" x14ac:dyDescent="0.2">
      <c r="A2314" s="529"/>
      <c r="B2314" s="530"/>
      <c r="C2314" s="364" t="s">
        <v>4851</v>
      </c>
      <c r="D2314" s="364" t="s">
        <v>4852</v>
      </c>
      <c r="E2314" s="364" t="s">
        <v>251</v>
      </c>
      <c r="F2314" s="364" t="s">
        <v>2983</v>
      </c>
      <c r="G2314" s="364" t="s">
        <v>447</v>
      </c>
      <c r="H2314" s="318" t="s">
        <v>1413</v>
      </c>
    </row>
    <row r="2315" spans="1:8" s="189" customFormat="1" ht="22.9" customHeight="1" x14ac:dyDescent="0.2">
      <c r="A2315" s="529"/>
      <c r="B2315" s="530"/>
      <c r="C2315" s="364" t="s">
        <v>4853</v>
      </c>
      <c r="D2315" s="364" t="s">
        <v>4852</v>
      </c>
      <c r="E2315" s="364" t="s">
        <v>251</v>
      </c>
      <c r="F2315" s="364" t="s">
        <v>2983</v>
      </c>
      <c r="G2315" s="364" t="s">
        <v>447</v>
      </c>
      <c r="H2315" s="318" t="s">
        <v>1413</v>
      </c>
    </row>
    <row r="2316" spans="1:8" s="189" customFormat="1" ht="22.9" customHeight="1" x14ac:dyDescent="0.2">
      <c r="A2316" s="529"/>
      <c r="B2316" s="530"/>
      <c r="C2316" s="364" t="s">
        <v>4854</v>
      </c>
      <c r="D2316" s="364" t="s">
        <v>4852</v>
      </c>
      <c r="E2316" s="364" t="s">
        <v>251</v>
      </c>
      <c r="F2316" s="364" t="s">
        <v>2983</v>
      </c>
      <c r="G2316" s="364" t="s">
        <v>447</v>
      </c>
      <c r="H2316" s="318" t="s">
        <v>1413</v>
      </c>
    </row>
    <row r="2317" spans="1:8" s="189" customFormat="1" ht="22.9" customHeight="1" x14ac:dyDescent="0.2">
      <c r="A2317" s="529"/>
      <c r="B2317" s="530"/>
      <c r="C2317" s="364" t="s">
        <v>4855</v>
      </c>
      <c r="D2317" s="364" t="s">
        <v>4852</v>
      </c>
      <c r="E2317" s="364" t="s">
        <v>251</v>
      </c>
      <c r="F2317" s="364" t="s">
        <v>2983</v>
      </c>
      <c r="G2317" s="364" t="s">
        <v>447</v>
      </c>
      <c r="H2317" s="318" t="s">
        <v>1413</v>
      </c>
    </row>
    <row r="2318" spans="1:8" s="189" customFormat="1" ht="22.9" customHeight="1" x14ac:dyDescent="0.2">
      <c r="A2318" s="529"/>
      <c r="B2318" s="530"/>
      <c r="C2318" s="364" t="s">
        <v>4856</v>
      </c>
      <c r="D2318" s="364" t="s">
        <v>4852</v>
      </c>
      <c r="E2318" s="364" t="s">
        <v>251</v>
      </c>
      <c r="F2318" s="364" t="s">
        <v>2983</v>
      </c>
      <c r="G2318" s="364" t="s">
        <v>447</v>
      </c>
      <c r="H2318" s="318" t="s">
        <v>1413</v>
      </c>
    </row>
    <row r="2319" spans="1:8" s="189" customFormat="1" ht="22.9" customHeight="1" x14ac:dyDescent="0.2">
      <c r="A2319" s="529"/>
      <c r="B2319" s="530"/>
      <c r="C2319" s="364" t="s">
        <v>4857</v>
      </c>
      <c r="D2319" s="364" t="s">
        <v>4858</v>
      </c>
      <c r="E2319" s="364" t="s">
        <v>251</v>
      </c>
      <c r="F2319" s="364" t="s">
        <v>3574</v>
      </c>
      <c r="G2319" s="364" t="s">
        <v>447</v>
      </c>
      <c r="H2319" s="318" t="s">
        <v>1413</v>
      </c>
    </row>
    <row r="2320" spans="1:8" s="189" customFormat="1" ht="22.9" customHeight="1" x14ac:dyDescent="0.2">
      <c r="A2320" s="529"/>
      <c r="B2320" s="530"/>
      <c r="C2320" s="364" t="s">
        <v>4859</v>
      </c>
      <c r="D2320" s="364" t="s">
        <v>4860</v>
      </c>
      <c r="E2320" s="364" t="s">
        <v>251</v>
      </c>
      <c r="F2320" s="364" t="s">
        <v>3574</v>
      </c>
      <c r="G2320" s="364" t="s">
        <v>447</v>
      </c>
      <c r="H2320" s="318" t="s">
        <v>1413</v>
      </c>
    </row>
    <row r="2321" spans="1:8" s="189" customFormat="1" ht="22.9" customHeight="1" x14ac:dyDescent="0.2">
      <c r="A2321" s="529"/>
      <c r="B2321" s="530"/>
      <c r="C2321" s="364" t="s">
        <v>4861</v>
      </c>
      <c r="D2321" s="364" t="s">
        <v>4862</v>
      </c>
      <c r="E2321" s="364" t="s">
        <v>251</v>
      </c>
      <c r="F2321" s="364" t="s">
        <v>3574</v>
      </c>
      <c r="G2321" s="364" t="s">
        <v>447</v>
      </c>
      <c r="H2321" s="318" t="s">
        <v>1413</v>
      </c>
    </row>
    <row r="2322" spans="1:8" s="189" customFormat="1" ht="22.9" customHeight="1" x14ac:dyDescent="0.2">
      <c r="A2322" s="529"/>
      <c r="B2322" s="530"/>
      <c r="C2322" s="364" t="s">
        <v>4863</v>
      </c>
      <c r="D2322" s="364" t="s">
        <v>4852</v>
      </c>
      <c r="E2322" s="364" t="s">
        <v>251</v>
      </c>
      <c r="F2322" s="364" t="s">
        <v>3574</v>
      </c>
      <c r="G2322" s="364" t="s">
        <v>447</v>
      </c>
      <c r="H2322" s="318" t="s">
        <v>1413</v>
      </c>
    </row>
    <row r="2323" spans="1:8" s="189" customFormat="1" ht="22.9" customHeight="1" x14ac:dyDescent="0.2">
      <c r="A2323" s="529"/>
      <c r="B2323" s="530"/>
      <c r="C2323" s="364" t="s">
        <v>4864</v>
      </c>
      <c r="D2323" s="364" t="s">
        <v>4852</v>
      </c>
      <c r="E2323" s="364" t="s">
        <v>251</v>
      </c>
      <c r="F2323" s="364" t="s">
        <v>3574</v>
      </c>
      <c r="G2323" s="364" t="s">
        <v>447</v>
      </c>
      <c r="H2323" s="318" t="s">
        <v>1413</v>
      </c>
    </row>
    <row r="2324" spans="1:8" s="189" customFormat="1" ht="22.9" customHeight="1" x14ac:dyDescent="0.2">
      <c r="A2324" s="529"/>
      <c r="B2324" s="530"/>
      <c r="C2324" s="364" t="s">
        <v>4865</v>
      </c>
      <c r="D2324" s="364" t="s">
        <v>4852</v>
      </c>
      <c r="E2324" s="364" t="s">
        <v>251</v>
      </c>
      <c r="F2324" s="364" t="s">
        <v>3574</v>
      </c>
      <c r="G2324" s="364" t="s">
        <v>447</v>
      </c>
      <c r="H2324" s="318" t="s">
        <v>1413</v>
      </c>
    </row>
    <row r="2325" spans="1:8" s="189" customFormat="1" ht="22.9" customHeight="1" x14ac:dyDescent="0.2">
      <c r="A2325" s="529"/>
      <c r="B2325" s="530"/>
      <c r="C2325" s="364" t="s">
        <v>4866</v>
      </c>
      <c r="D2325" s="364" t="s">
        <v>4852</v>
      </c>
      <c r="E2325" s="364" t="s">
        <v>251</v>
      </c>
      <c r="F2325" s="364" t="s">
        <v>3574</v>
      </c>
      <c r="G2325" s="364" t="s">
        <v>447</v>
      </c>
      <c r="H2325" s="318" t="s">
        <v>1413</v>
      </c>
    </row>
    <row r="2326" spans="1:8" s="189" customFormat="1" ht="22.9" customHeight="1" x14ac:dyDescent="0.2">
      <c r="A2326" s="529"/>
      <c r="B2326" s="530"/>
      <c r="C2326" s="364" t="s">
        <v>4867</v>
      </c>
      <c r="D2326" s="364" t="s">
        <v>16657</v>
      </c>
      <c r="E2326" s="364" t="s">
        <v>251</v>
      </c>
      <c r="F2326" s="364" t="s">
        <v>3574</v>
      </c>
      <c r="G2326" s="364" t="s">
        <v>447</v>
      </c>
      <c r="H2326" s="318" t="s">
        <v>1413</v>
      </c>
    </row>
    <row r="2327" spans="1:8" s="189" customFormat="1" ht="22.9" customHeight="1" x14ac:dyDescent="0.2">
      <c r="A2327" s="529"/>
      <c r="B2327" s="530"/>
      <c r="C2327" s="364" t="s">
        <v>4868</v>
      </c>
      <c r="D2327" s="364" t="s">
        <v>4852</v>
      </c>
      <c r="E2327" s="364" t="s">
        <v>251</v>
      </c>
      <c r="F2327" s="364" t="s">
        <v>3574</v>
      </c>
      <c r="G2327" s="364" t="s">
        <v>447</v>
      </c>
      <c r="H2327" s="318" t="s">
        <v>1413</v>
      </c>
    </row>
    <row r="2328" spans="1:8" s="189" customFormat="1" ht="22.9" customHeight="1" x14ac:dyDescent="0.2">
      <c r="A2328" s="529"/>
      <c r="B2328" s="530"/>
      <c r="C2328" s="364" t="s">
        <v>4869</v>
      </c>
      <c r="D2328" s="364" t="s">
        <v>4852</v>
      </c>
      <c r="E2328" s="364" t="s">
        <v>251</v>
      </c>
      <c r="F2328" s="364" t="s">
        <v>3574</v>
      </c>
      <c r="G2328" s="364" t="s">
        <v>447</v>
      </c>
      <c r="H2328" s="318" t="s">
        <v>1413</v>
      </c>
    </row>
    <row r="2329" spans="1:8" s="189" customFormat="1" ht="22.9" customHeight="1" x14ac:dyDescent="0.2">
      <c r="A2329" s="529"/>
      <c r="B2329" s="530"/>
      <c r="C2329" s="364" t="s">
        <v>4870</v>
      </c>
      <c r="D2329" s="364" t="s">
        <v>4852</v>
      </c>
      <c r="E2329" s="364" t="s">
        <v>251</v>
      </c>
      <c r="F2329" s="364" t="s">
        <v>3574</v>
      </c>
      <c r="G2329" s="364" t="s">
        <v>447</v>
      </c>
      <c r="H2329" s="318" t="s">
        <v>1413</v>
      </c>
    </row>
    <row r="2330" spans="1:8" s="189" customFormat="1" ht="22.9" customHeight="1" x14ac:dyDescent="0.2">
      <c r="A2330" s="529"/>
      <c r="B2330" s="530"/>
      <c r="C2330" s="364" t="s">
        <v>4871</v>
      </c>
      <c r="D2330" s="364" t="s">
        <v>4852</v>
      </c>
      <c r="E2330" s="364" t="s">
        <v>251</v>
      </c>
      <c r="F2330" s="364" t="s">
        <v>3574</v>
      </c>
      <c r="G2330" s="364" t="s">
        <v>447</v>
      </c>
      <c r="H2330" s="318" t="s">
        <v>1413</v>
      </c>
    </row>
    <row r="2331" spans="1:8" s="189" customFormat="1" ht="22.9" customHeight="1" x14ac:dyDescent="0.2">
      <c r="A2331" s="529"/>
      <c r="B2331" s="530"/>
      <c r="C2331" s="364" t="s">
        <v>4872</v>
      </c>
      <c r="D2331" s="364" t="s">
        <v>4852</v>
      </c>
      <c r="E2331" s="364" t="s">
        <v>251</v>
      </c>
      <c r="F2331" s="364" t="s">
        <v>3574</v>
      </c>
      <c r="G2331" s="364" t="s">
        <v>447</v>
      </c>
      <c r="H2331" s="318" t="s">
        <v>1413</v>
      </c>
    </row>
    <row r="2332" spans="1:8" s="189" customFormat="1" ht="22.9" customHeight="1" x14ac:dyDescent="0.2">
      <c r="A2332" s="529"/>
      <c r="B2332" s="530"/>
      <c r="C2332" s="364" t="s">
        <v>4873</v>
      </c>
      <c r="D2332" s="364" t="s">
        <v>4852</v>
      </c>
      <c r="E2332" s="364" t="s">
        <v>251</v>
      </c>
      <c r="F2332" s="364" t="s">
        <v>3574</v>
      </c>
      <c r="G2332" s="364" t="s">
        <v>447</v>
      </c>
      <c r="H2332" s="318" t="s">
        <v>1413</v>
      </c>
    </row>
    <row r="2333" spans="1:8" s="189" customFormat="1" ht="22.9" customHeight="1" x14ac:dyDescent="0.2">
      <c r="A2333" s="529"/>
      <c r="B2333" s="530"/>
      <c r="C2333" s="364" t="s">
        <v>4874</v>
      </c>
      <c r="D2333" s="364" t="s">
        <v>4852</v>
      </c>
      <c r="E2333" s="364" t="s">
        <v>251</v>
      </c>
      <c r="F2333" s="364" t="s">
        <v>3574</v>
      </c>
      <c r="G2333" s="364" t="s">
        <v>447</v>
      </c>
      <c r="H2333" s="318" t="s">
        <v>1413</v>
      </c>
    </row>
    <row r="2334" spans="1:8" s="189" customFormat="1" ht="22.9" customHeight="1" x14ac:dyDescent="0.2">
      <c r="A2334" s="529" t="s">
        <v>478</v>
      </c>
      <c r="B2334" s="530" t="s">
        <v>479</v>
      </c>
      <c r="C2334" s="364" t="s">
        <v>4875</v>
      </c>
      <c r="D2334" s="364" t="s">
        <v>4876</v>
      </c>
      <c r="E2334" s="364" t="s">
        <v>251</v>
      </c>
      <c r="F2334" s="364" t="s">
        <v>2983</v>
      </c>
      <c r="G2334" s="364" t="s">
        <v>447</v>
      </c>
      <c r="H2334" s="318"/>
    </row>
    <row r="2335" spans="1:8" s="189" customFormat="1" ht="22.9" customHeight="1" x14ac:dyDescent="0.2">
      <c r="A2335" s="529"/>
      <c r="B2335" s="530"/>
      <c r="C2335" s="364" t="s">
        <v>4877</v>
      </c>
      <c r="D2335" s="364" t="s">
        <v>4876</v>
      </c>
      <c r="E2335" s="364" t="s">
        <v>251</v>
      </c>
      <c r="F2335" s="364" t="s">
        <v>2983</v>
      </c>
      <c r="G2335" s="364" t="s">
        <v>447</v>
      </c>
      <c r="H2335" s="318"/>
    </row>
    <row r="2336" spans="1:8" s="189" customFormat="1" ht="22.9" customHeight="1" x14ac:dyDescent="0.2">
      <c r="A2336" s="529"/>
      <c r="B2336" s="530"/>
      <c r="C2336" s="364" t="s">
        <v>4878</v>
      </c>
      <c r="D2336" s="364" t="s">
        <v>4879</v>
      </c>
      <c r="E2336" s="364" t="s">
        <v>251</v>
      </c>
      <c r="F2336" s="364" t="s">
        <v>3574</v>
      </c>
      <c r="G2336" s="364" t="s">
        <v>447</v>
      </c>
      <c r="H2336" s="318"/>
    </row>
    <row r="2337" spans="1:8" s="189" customFormat="1" ht="22.9" customHeight="1" x14ac:dyDescent="0.2">
      <c r="A2337" s="529"/>
      <c r="B2337" s="530"/>
      <c r="C2337" s="364" t="s">
        <v>4880</v>
      </c>
      <c r="D2337" s="364" t="s">
        <v>4876</v>
      </c>
      <c r="E2337" s="364" t="s">
        <v>251</v>
      </c>
      <c r="F2337" s="364" t="s">
        <v>3574</v>
      </c>
      <c r="G2337" s="364" t="s">
        <v>447</v>
      </c>
      <c r="H2337" s="318"/>
    </row>
    <row r="2338" spans="1:8" s="189" customFormat="1" ht="22.9" customHeight="1" x14ac:dyDescent="0.2">
      <c r="A2338" s="529"/>
      <c r="B2338" s="530"/>
      <c r="C2338" s="364" t="s">
        <v>4881</v>
      </c>
      <c r="D2338" s="364" t="s">
        <v>4876</v>
      </c>
      <c r="E2338" s="364" t="s">
        <v>251</v>
      </c>
      <c r="F2338" s="364" t="s">
        <v>3574</v>
      </c>
      <c r="G2338" s="364" t="s">
        <v>447</v>
      </c>
      <c r="H2338" s="318"/>
    </row>
    <row r="2339" spans="1:8" s="189" customFormat="1" ht="22.9" customHeight="1" x14ac:dyDescent="0.2">
      <c r="A2339" s="529"/>
      <c r="B2339" s="530"/>
      <c r="C2339" s="364" t="s">
        <v>4882</v>
      </c>
      <c r="D2339" s="364" t="s">
        <v>4876</v>
      </c>
      <c r="E2339" s="364" t="s">
        <v>251</v>
      </c>
      <c r="F2339" s="364" t="s">
        <v>3574</v>
      </c>
      <c r="G2339" s="364" t="s">
        <v>447</v>
      </c>
      <c r="H2339" s="318"/>
    </row>
    <row r="2340" spans="1:8" s="189" customFormat="1" ht="22.9" customHeight="1" x14ac:dyDescent="0.2">
      <c r="A2340" s="529"/>
      <c r="B2340" s="530"/>
      <c r="C2340" s="364" t="s">
        <v>4883</v>
      </c>
      <c r="D2340" s="364" t="s">
        <v>4876</v>
      </c>
      <c r="E2340" s="364" t="s">
        <v>251</v>
      </c>
      <c r="F2340" s="364" t="s">
        <v>3574</v>
      </c>
      <c r="G2340" s="364" t="s">
        <v>447</v>
      </c>
      <c r="H2340" s="318"/>
    </row>
    <row r="2341" spans="1:8" s="189" customFormat="1" ht="22.9" customHeight="1" x14ac:dyDescent="0.2">
      <c r="A2341" s="529"/>
      <c r="B2341" s="530"/>
      <c r="C2341" s="364" t="s">
        <v>4884</v>
      </c>
      <c r="D2341" s="364" t="s">
        <v>4876</v>
      </c>
      <c r="E2341" s="364" t="s">
        <v>251</v>
      </c>
      <c r="F2341" s="364" t="s">
        <v>3574</v>
      </c>
      <c r="G2341" s="364" t="s">
        <v>447</v>
      </c>
      <c r="H2341" s="318"/>
    </row>
    <row r="2342" spans="1:8" s="189" customFormat="1" ht="22.9" customHeight="1" x14ac:dyDescent="0.2">
      <c r="A2342" s="529"/>
      <c r="B2342" s="530"/>
      <c r="C2342" s="364" t="s">
        <v>4885</v>
      </c>
      <c r="D2342" s="364" t="s">
        <v>4876</v>
      </c>
      <c r="E2342" s="364" t="s">
        <v>251</v>
      </c>
      <c r="F2342" s="364" t="s">
        <v>3574</v>
      </c>
      <c r="G2342" s="364" t="s">
        <v>447</v>
      </c>
      <c r="H2342" s="318"/>
    </row>
    <row r="2343" spans="1:8" s="189" customFormat="1" ht="22.9" customHeight="1" x14ac:dyDescent="0.2">
      <c r="A2343" s="529"/>
      <c r="B2343" s="530"/>
      <c r="C2343" s="364" t="s">
        <v>4886</v>
      </c>
      <c r="D2343" s="364" t="s">
        <v>4876</v>
      </c>
      <c r="E2343" s="364" t="s">
        <v>251</v>
      </c>
      <c r="F2343" s="364" t="s">
        <v>3574</v>
      </c>
      <c r="G2343" s="364" t="s">
        <v>447</v>
      </c>
      <c r="H2343" s="318"/>
    </row>
    <row r="2344" spans="1:8" s="189" customFormat="1" ht="22.9" customHeight="1" x14ac:dyDescent="0.2">
      <c r="A2344" s="529"/>
      <c r="B2344" s="530"/>
      <c r="C2344" s="364" t="s">
        <v>4887</v>
      </c>
      <c r="D2344" s="364" t="s">
        <v>4888</v>
      </c>
      <c r="E2344" s="364" t="s">
        <v>251</v>
      </c>
      <c r="F2344" s="364" t="s">
        <v>3574</v>
      </c>
      <c r="G2344" s="364" t="s">
        <v>447</v>
      </c>
      <c r="H2344" s="318"/>
    </row>
    <row r="2345" spans="1:8" s="189" customFormat="1" ht="22.9" customHeight="1" x14ac:dyDescent="0.2">
      <c r="A2345" s="529"/>
      <c r="B2345" s="530"/>
      <c r="C2345" s="364" t="s">
        <v>4889</v>
      </c>
      <c r="D2345" s="364" t="s">
        <v>4876</v>
      </c>
      <c r="E2345" s="364" t="s">
        <v>251</v>
      </c>
      <c r="F2345" s="364" t="s">
        <v>3574</v>
      </c>
      <c r="G2345" s="364" t="s">
        <v>447</v>
      </c>
      <c r="H2345" s="318"/>
    </row>
    <row r="2346" spans="1:8" s="189" customFormat="1" ht="22.9" customHeight="1" x14ac:dyDescent="0.2">
      <c r="A2346" s="529"/>
      <c r="B2346" s="530"/>
      <c r="C2346" s="364" t="s">
        <v>4890</v>
      </c>
      <c r="D2346" s="364" t="s">
        <v>4876</v>
      </c>
      <c r="E2346" s="364" t="s">
        <v>251</v>
      </c>
      <c r="F2346" s="364" t="s">
        <v>3574</v>
      </c>
      <c r="G2346" s="364" t="s">
        <v>447</v>
      </c>
      <c r="H2346" s="318"/>
    </row>
    <row r="2347" spans="1:8" s="189" customFormat="1" ht="22.9" customHeight="1" x14ac:dyDescent="0.2">
      <c r="A2347" s="529"/>
      <c r="B2347" s="530"/>
      <c r="C2347" s="364" t="s">
        <v>4891</v>
      </c>
      <c r="D2347" s="364" t="s">
        <v>4876</v>
      </c>
      <c r="E2347" s="364" t="s">
        <v>251</v>
      </c>
      <c r="F2347" s="364" t="s">
        <v>3574</v>
      </c>
      <c r="G2347" s="364" t="s">
        <v>447</v>
      </c>
      <c r="H2347" s="318"/>
    </row>
    <row r="2348" spans="1:8" s="189" customFormat="1" ht="22.9" customHeight="1" x14ac:dyDescent="0.2">
      <c r="A2348" s="529"/>
      <c r="B2348" s="530"/>
      <c r="C2348" s="364" t="s">
        <v>16658</v>
      </c>
      <c r="D2348" s="364" t="s">
        <v>16659</v>
      </c>
      <c r="E2348" s="364" t="s">
        <v>251</v>
      </c>
      <c r="F2348" s="364" t="s">
        <v>3574</v>
      </c>
      <c r="G2348" s="364" t="s">
        <v>447</v>
      </c>
      <c r="H2348" s="318"/>
    </row>
    <row r="2349" spans="1:8" s="189" customFormat="1" ht="22.9" customHeight="1" x14ac:dyDescent="0.2">
      <c r="A2349" s="363" t="s">
        <v>668</v>
      </c>
      <c r="B2349" s="364" t="s">
        <v>16281</v>
      </c>
      <c r="C2349" s="364" t="s">
        <v>4892</v>
      </c>
      <c r="D2349" s="364" t="s">
        <v>16281</v>
      </c>
      <c r="E2349" s="364" t="s">
        <v>249</v>
      </c>
      <c r="F2349" s="364" t="s">
        <v>2885</v>
      </c>
      <c r="G2349" s="364" t="s">
        <v>447</v>
      </c>
      <c r="H2349" s="318"/>
    </row>
    <row r="2350" spans="1:8" s="189" customFormat="1" ht="22.9" customHeight="1" x14ac:dyDescent="0.2">
      <c r="A2350" s="529" t="s">
        <v>1067</v>
      </c>
      <c r="B2350" s="530" t="s">
        <v>436</v>
      </c>
      <c r="C2350" s="364" t="s">
        <v>4893</v>
      </c>
      <c r="D2350" s="364" t="s">
        <v>4894</v>
      </c>
      <c r="E2350" s="364" t="s">
        <v>249</v>
      </c>
      <c r="F2350" s="364" t="s">
        <v>1421</v>
      </c>
      <c r="G2350" s="364" t="s">
        <v>447</v>
      </c>
      <c r="H2350" s="318" t="s">
        <v>1413</v>
      </c>
    </row>
    <row r="2351" spans="1:8" s="189" customFormat="1" ht="22.9" customHeight="1" x14ac:dyDescent="0.2">
      <c r="A2351" s="529"/>
      <c r="B2351" s="530"/>
      <c r="C2351" s="364" t="s">
        <v>4895</v>
      </c>
      <c r="D2351" s="364" t="s">
        <v>16660</v>
      </c>
      <c r="E2351" s="364" t="s">
        <v>249</v>
      </c>
      <c r="F2351" s="364" t="s">
        <v>1421</v>
      </c>
      <c r="G2351" s="364" t="s">
        <v>447</v>
      </c>
      <c r="H2351" s="318" t="s">
        <v>1413</v>
      </c>
    </row>
    <row r="2352" spans="1:8" s="189" customFormat="1" ht="22.9" customHeight="1" x14ac:dyDescent="0.2">
      <c r="A2352" s="529"/>
      <c r="B2352" s="530"/>
      <c r="C2352" s="364" t="s">
        <v>4896</v>
      </c>
      <c r="D2352" s="364" t="s">
        <v>8077</v>
      </c>
      <c r="E2352" s="364" t="s">
        <v>249</v>
      </c>
      <c r="F2352" s="364" t="s">
        <v>1421</v>
      </c>
      <c r="G2352" s="364" t="s">
        <v>447</v>
      </c>
      <c r="H2352" s="318" t="s">
        <v>1413</v>
      </c>
    </row>
    <row r="2353" spans="1:8" s="189" customFormat="1" ht="22.9" customHeight="1" x14ac:dyDescent="0.2">
      <c r="A2353" s="529"/>
      <c r="B2353" s="530"/>
      <c r="C2353" s="364" t="s">
        <v>4897</v>
      </c>
      <c r="D2353" s="364" t="s">
        <v>4898</v>
      </c>
      <c r="E2353" s="364" t="s">
        <v>249</v>
      </c>
      <c r="F2353" s="364" t="s">
        <v>2885</v>
      </c>
      <c r="G2353" s="364" t="s">
        <v>447</v>
      </c>
      <c r="H2353" s="318" t="s">
        <v>1413</v>
      </c>
    </row>
    <row r="2354" spans="1:8" s="189" customFormat="1" ht="22.9" customHeight="1" x14ac:dyDescent="0.2">
      <c r="A2354" s="529"/>
      <c r="B2354" s="530"/>
      <c r="C2354" s="364" t="s">
        <v>4899</v>
      </c>
      <c r="D2354" s="364" t="s">
        <v>16661</v>
      </c>
      <c r="E2354" s="364" t="s">
        <v>249</v>
      </c>
      <c r="F2354" s="364" t="s">
        <v>2885</v>
      </c>
      <c r="G2354" s="364" t="s">
        <v>447</v>
      </c>
      <c r="H2354" s="318" t="s">
        <v>1413</v>
      </c>
    </row>
    <row r="2355" spans="1:8" s="189" customFormat="1" ht="22.9" customHeight="1" x14ac:dyDescent="0.2">
      <c r="A2355" s="529"/>
      <c r="B2355" s="530"/>
      <c r="C2355" s="364" t="s">
        <v>4900</v>
      </c>
      <c r="D2355" s="364" t="s">
        <v>4901</v>
      </c>
      <c r="E2355" s="364" t="s">
        <v>249</v>
      </c>
      <c r="F2355" s="364" t="s">
        <v>2885</v>
      </c>
      <c r="G2355" s="364" t="s">
        <v>447</v>
      </c>
      <c r="H2355" s="318" t="s">
        <v>1413</v>
      </c>
    </row>
    <row r="2356" spans="1:8" s="189" customFormat="1" ht="22.9" customHeight="1" x14ac:dyDescent="0.2">
      <c r="A2356" s="529"/>
      <c r="B2356" s="530"/>
      <c r="C2356" s="364" t="s">
        <v>4902</v>
      </c>
      <c r="D2356" s="364" t="s">
        <v>4903</v>
      </c>
      <c r="E2356" s="364" t="s">
        <v>249</v>
      </c>
      <c r="F2356" s="364" t="s">
        <v>2885</v>
      </c>
      <c r="G2356" s="364" t="s">
        <v>447</v>
      </c>
      <c r="H2356" s="318" t="s">
        <v>1413</v>
      </c>
    </row>
    <row r="2357" spans="1:8" s="189" customFormat="1" ht="22.9" customHeight="1" x14ac:dyDescent="0.2">
      <c r="A2357" s="529" t="s">
        <v>503</v>
      </c>
      <c r="B2357" s="530" t="s">
        <v>504</v>
      </c>
      <c r="C2357" s="364" t="s">
        <v>16099</v>
      </c>
      <c r="D2357" s="364" t="s">
        <v>4924</v>
      </c>
      <c r="E2357" s="364" t="s">
        <v>249</v>
      </c>
      <c r="F2357" s="364" t="s">
        <v>19930</v>
      </c>
      <c r="G2357" s="364" t="s">
        <v>447</v>
      </c>
      <c r="H2357" s="318" t="s">
        <v>1225</v>
      </c>
    </row>
    <row r="2358" spans="1:8" s="189" customFormat="1" ht="22.9" customHeight="1" x14ac:dyDescent="0.2">
      <c r="A2358" s="529"/>
      <c r="B2358" s="530"/>
      <c r="C2358" s="364" t="s">
        <v>4904</v>
      </c>
      <c r="D2358" s="364" t="s">
        <v>4905</v>
      </c>
      <c r="E2358" s="364" t="s">
        <v>249</v>
      </c>
      <c r="F2358" s="364" t="s">
        <v>1421</v>
      </c>
      <c r="G2358" s="364" t="s">
        <v>447</v>
      </c>
      <c r="H2358" s="318" t="s">
        <v>1225</v>
      </c>
    </row>
    <row r="2359" spans="1:8" s="189" customFormat="1" ht="22.9" customHeight="1" x14ac:dyDescent="0.2">
      <c r="A2359" s="529"/>
      <c r="B2359" s="530"/>
      <c r="C2359" s="364" t="s">
        <v>4906</v>
      </c>
      <c r="D2359" s="364" t="s">
        <v>16662</v>
      </c>
      <c r="E2359" s="364" t="s">
        <v>249</v>
      </c>
      <c r="F2359" s="364" t="s">
        <v>1421</v>
      </c>
      <c r="G2359" s="364" t="s">
        <v>447</v>
      </c>
      <c r="H2359" s="318" t="s">
        <v>1225</v>
      </c>
    </row>
    <row r="2360" spans="1:8" s="189" customFormat="1" ht="22.9" customHeight="1" x14ac:dyDescent="0.2">
      <c r="A2360" s="529"/>
      <c r="B2360" s="530"/>
      <c r="C2360" s="364" t="s">
        <v>4907</v>
      </c>
      <c r="D2360" s="364" t="s">
        <v>4908</v>
      </c>
      <c r="E2360" s="364" t="s">
        <v>249</v>
      </c>
      <c r="F2360" s="364" t="s">
        <v>1421</v>
      </c>
      <c r="G2360" s="364" t="s">
        <v>447</v>
      </c>
      <c r="H2360" s="318" t="s">
        <v>1225</v>
      </c>
    </row>
    <row r="2361" spans="1:8" s="189" customFormat="1" ht="22.9" customHeight="1" x14ac:dyDescent="0.2">
      <c r="A2361" s="529"/>
      <c r="B2361" s="530"/>
      <c r="C2361" s="364" t="s">
        <v>4909</v>
      </c>
      <c r="D2361" s="364" t="s">
        <v>4910</v>
      </c>
      <c r="E2361" s="364" t="s">
        <v>249</v>
      </c>
      <c r="F2361" s="364" t="s">
        <v>1421</v>
      </c>
      <c r="G2361" s="364" t="s">
        <v>447</v>
      </c>
      <c r="H2361" s="318" t="s">
        <v>1225</v>
      </c>
    </row>
    <row r="2362" spans="1:8" s="189" customFormat="1" ht="22.9" customHeight="1" x14ac:dyDescent="0.2">
      <c r="A2362" s="529"/>
      <c r="B2362" s="530"/>
      <c r="C2362" s="364" t="s">
        <v>4911</v>
      </c>
      <c r="D2362" s="364" t="s">
        <v>4912</v>
      </c>
      <c r="E2362" s="364" t="s">
        <v>249</v>
      </c>
      <c r="F2362" s="364" t="s">
        <v>2885</v>
      </c>
      <c r="G2362" s="364" t="s">
        <v>447</v>
      </c>
      <c r="H2362" s="318" t="s">
        <v>1225</v>
      </c>
    </row>
    <row r="2363" spans="1:8" s="189" customFormat="1" ht="22.9" customHeight="1" x14ac:dyDescent="0.2">
      <c r="A2363" s="529"/>
      <c r="B2363" s="530"/>
      <c r="C2363" s="364" t="s">
        <v>4913</v>
      </c>
      <c r="D2363" s="364" t="s">
        <v>4914</v>
      </c>
      <c r="E2363" s="364" t="s">
        <v>249</v>
      </c>
      <c r="F2363" s="364" t="s">
        <v>2885</v>
      </c>
      <c r="G2363" s="364" t="s">
        <v>447</v>
      </c>
      <c r="H2363" s="318" t="s">
        <v>1225</v>
      </c>
    </row>
    <row r="2364" spans="1:8" s="189" customFormat="1" ht="22.9" customHeight="1" x14ac:dyDescent="0.2">
      <c r="A2364" s="529"/>
      <c r="B2364" s="530"/>
      <c r="C2364" s="364" t="s">
        <v>4915</v>
      </c>
      <c r="D2364" s="364" t="s">
        <v>4916</v>
      </c>
      <c r="E2364" s="364" t="s">
        <v>249</v>
      </c>
      <c r="F2364" s="364" t="s">
        <v>2885</v>
      </c>
      <c r="G2364" s="364" t="s">
        <v>447</v>
      </c>
      <c r="H2364" s="318" t="s">
        <v>1225</v>
      </c>
    </row>
    <row r="2365" spans="1:8" s="189" customFormat="1" ht="22.9" customHeight="1" x14ac:dyDescent="0.2">
      <c r="A2365" s="529"/>
      <c r="B2365" s="530"/>
      <c r="C2365" s="364" t="s">
        <v>4917</v>
      </c>
      <c r="D2365" s="364" t="s">
        <v>4918</v>
      </c>
      <c r="E2365" s="364" t="s">
        <v>249</v>
      </c>
      <c r="F2365" s="364" t="s">
        <v>2885</v>
      </c>
      <c r="G2365" s="364" t="s">
        <v>447</v>
      </c>
      <c r="H2365" s="318" t="s">
        <v>1225</v>
      </c>
    </row>
    <row r="2366" spans="1:8" s="189" customFormat="1" ht="22.9" customHeight="1" x14ac:dyDescent="0.2">
      <c r="A2366" s="529"/>
      <c r="B2366" s="530"/>
      <c r="C2366" s="364" t="s">
        <v>4919</v>
      </c>
      <c r="D2366" s="364" t="s">
        <v>8078</v>
      </c>
      <c r="E2366" s="364" t="s">
        <v>249</v>
      </c>
      <c r="F2366" s="364" t="s">
        <v>2885</v>
      </c>
      <c r="G2366" s="364" t="s">
        <v>447</v>
      </c>
      <c r="H2366" s="318" t="s">
        <v>1225</v>
      </c>
    </row>
    <row r="2367" spans="1:8" s="189" customFormat="1" ht="22.9" customHeight="1" x14ac:dyDescent="0.2">
      <c r="A2367" s="529"/>
      <c r="B2367" s="530"/>
      <c r="C2367" s="364" t="s">
        <v>4920</v>
      </c>
      <c r="D2367" s="364" t="s">
        <v>16663</v>
      </c>
      <c r="E2367" s="364" t="s">
        <v>249</v>
      </c>
      <c r="F2367" s="364" t="s">
        <v>2885</v>
      </c>
      <c r="G2367" s="364" t="s">
        <v>447</v>
      </c>
      <c r="H2367" s="318" t="s">
        <v>1225</v>
      </c>
    </row>
    <row r="2368" spans="1:8" s="189" customFormat="1" ht="22.9" customHeight="1" x14ac:dyDescent="0.2">
      <c r="A2368" s="529"/>
      <c r="B2368" s="530"/>
      <c r="C2368" s="364" t="s">
        <v>4921</v>
      </c>
      <c r="D2368" s="364" t="s">
        <v>4922</v>
      </c>
      <c r="E2368" s="364" t="s">
        <v>249</v>
      </c>
      <c r="F2368" s="364" t="s">
        <v>2885</v>
      </c>
      <c r="G2368" s="364" t="s">
        <v>447</v>
      </c>
      <c r="H2368" s="318" t="s">
        <v>1225</v>
      </c>
    </row>
    <row r="2369" spans="1:8" s="189" customFormat="1" ht="22.9" customHeight="1" x14ac:dyDescent="0.2">
      <c r="A2369" s="529"/>
      <c r="B2369" s="530"/>
      <c r="C2369" s="364" t="s">
        <v>4923</v>
      </c>
      <c r="D2369" s="364" t="s">
        <v>8079</v>
      </c>
      <c r="E2369" s="364" t="s">
        <v>249</v>
      </c>
      <c r="F2369" s="364" t="s">
        <v>2885</v>
      </c>
      <c r="G2369" s="364" t="s">
        <v>447</v>
      </c>
      <c r="H2369" s="318" t="s">
        <v>1225</v>
      </c>
    </row>
    <row r="2370" spans="1:8" s="189" customFormat="1" ht="22.9" customHeight="1" x14ac:dyDescent="0.2">
      <c r="A2370" s="363" t="s">
        <v>1068</v>
      </c>
      <c r="B2370" s="364" t="s">
        <v>1069</v>
      </c>
      <c r="C2370" s="364" t="s">
        <v>4925</v>
      </c>
      <c r="D2370" s="364" t="s">
        <v>1069</v>
      </c>
      <c r="E2370" s="364" t="s">
        <v>249</v>
      </c>
      <c r="F2370" s="364" t="s">
        <v>4926</v>
      </c>
      <c r="G2370" s="364"/>
      <c r="H2370" s="318"/>
    </row>
    <row r="2371" spans="1:8" s="189" customFormat="1" ht="22.9" customHeight="1" x14ac:dyDescent="0.2">
      <c r="A2371" s="529" t="s">
        <v>505</v>
      </c>
      <c r="B2371" s="530" t="s">
        <v>506</v>
      </c>
      <c r="C2371" s="364" t="s">
        <v>4945</v>
      </c>
      <c r="D2371" s="364" t="s">
        <v>16664</v>
      </c>
      <c r="E2371" s="364" t="s">
        <v>249</v>
      </c>
      <c r="F2371" s="364" t="s">
        <v>4926</v>
      </c>
      <c r="G2371" s="364" t="s">
        <v>447</v>
      </c>
      <c r="H2371" s="318" t="s">
        <v>1413</v>
      </c>
    </row>
    <row r="2372" spans="1:8" s="189" customFormat="1" ht="22.9" customHeight="1" x14ac:dyDescent="0.2">
      <c r="A2372" s="529"/>
      <c r="B2372" s="530"/>
      <c r="C2372" s="364" t="s">
        <v>4946</v>
      </c>
      <c r="D2372" s="364" t="s">
        <v>16665</v>
      </c>
      <c r="E2372" s="364" t="s">
        <v>249</v>
      </c>
      <c r="F2372" s="364" t="s">
        <v>4926</v>
      </c>
      <c r="G2372" s="364" t="s">
        <v>447</v>
      </c>
      <c r="H2372" s="318" t="s">
        <v>1413</v>
      </c>
    </row>
    <row r="2373" spans="1:8" s="189" customFormat="1" ht="22.9" customHeight="1" x14ac:dyDescent="0.2">
      <c r="A2373" s="529"/>
      <c r="B2373" s="530"/>
      <c r="C2373" s="364" t="s">
        <v>4927</v>
      </c>
      <c r="D2373" s="364" t="s">
        <v>4928</v>
      </c>
      <c r="E2373" s="364" t="s">
        <v>249</v>
      </c>
      <c r="F2373" s="364" t="s">
        <v>4926</v>
      </c>
      <c r="G2373" s="364" t="s">
        <v>447</v>
      </c>
      <c r="H2373" s="318" t="s">
        <v>1413</v>
      </c>
    </row>
    <row r="2374" spans="1:8" s="189" customFormat="1" ht="22.9" customHeight="1" x14ac:dyDescent="0.2">
      <c r="A2374" s="529"/>
      <c r="B2374" s="530"/>
      <c r="C2374" s="364" t="s">
        <v>4929</v>
      </c>
      <c r="D2374" s="364" t="s">
        <v>16666</v>
      </c>
      <c r="E2374" s="364" t="s">
        <v>249</v>
      </c>
      <c r="F2374" s="364" t="s">
        <v>4926</v>
      </c>
      <c r="G2374" s="364" t="s">
        <v>447</v>
      </c>
      <c r="H2374" s="318" t="s">
        <v>1413</v>
      </c>
    </row>
    <row r="2375" spans="1:8" s="189" customFormat="1" ht="22.9" customHeight="1" x14ac:dyDescent="0.2">
      <c r="A2375" s="529"/>
      <c r="B2375" s="530"/>
      <c r="C2375" s="364" t="s">
        <v>4930</v>
      </c>
      <c r="D2375" s="364" t="s">
        <v>4931</v>
      </c>
      <c r="E2375" s="364" t="s">
        <v>249</v>
      </c>
      <c r="F2375" s="364" t="s">
        <v>4926</v>
      </c>
      <c r="G2375" s="364" t="s">
        <v>447</v>
      </c>
      <c r="H2375" s="318" t="s">
        <v>1413</v>
      </c>
    </row>
    <row r="2376" spans="1:8" s="189" customFormat="1" ht="22.9" customHeight="1" x14ac:dyDescent="0.2">
      <c r="A2376" s="529"/>
      <c r="B2376" s="530"/>
      <c r="C2376" s="364" t="s">
        <v>4932</v>
      </c>
      <c r="D2376" s="364" t="s">
        <v>4933</v>
      </c>
      <c r="E2376" s="364" t="s">
        <v>249</v>
      </c>
      <c r="F2376" s="364" t="s">
        <v>4926</v>
      </c>
      <c r="G2376" s="364" t="s">
        <v>447</v>
      </c>
      <c r="H2376" s="318" t="s">
        <v>1413</v>
      </c>
    </row>
    <row r="2377" spans="1:8" s="189" customFormat="1" ht="22.9" customHeight="1" x14ac:dyDescent="0.2">
      <c r="A2377" s="529"/>
      <c r="B2377" s="530"/>
      <c r="C2377" s="364" t="s">
        <v>4934</v>
      </c>
      <c r="D2377" s="364" t="s">
        <v>4935</v>
      </c>
      <c r="E2377" s="364" t="s">
        <v>249</v>
      </c>
      <c r="F2377" s="364" t="s">
        <v>4926</v>
      </c>
      <c r="G2377" s="364" t="s">
        <v>447</v>
      </c>
      <c r="H2377" s="318" t="s">
        <v>1413</v>
      </c>
    </row>
    <row r="2378" spans="1:8" s="189" customFormat="1" ht="22.9" customHeight="1" x14ac:dyDescent="0.2">
      <c r="A2378" s="529"/>
      <c r="B2378" s="530"/>
      <c r="C2378" s="364" t="s">
        <v>4947</v>
      </c>
      <c r="D2378" s="364" t="s">
        <v>16667</v>
      </c>
      <c r="E2378" s="364" t="s">
        <v>249</v>
      </c>
      <c r="F2378" s="364" t="s">
        <v>4926</v>
      </c>
      <c r="G2378" s="364" t="s">
        <v>447</v>
      </c>
      <c r="H2378" s="318" t="s">
        <v>1413</v>
      </c>
    </row>
    <row r="2379" spans="1:8" s="189" customFormat="1" ht="22.9" customHeight="1" x14ac:dyDescent="0.2">
      <c r="A2379" s="529"/>
      <c r="B2379" s="530"/>
      <c r="C2379" s="364" t="s">
        <v>4948</v>
      </c>
      <c r="D2379" s="364" t="s">
        <v>16668</v>
      </c>
      <c r="E2379" s="364" t="s">
        <v>249</v>
      </c>
      <c r="F2379" s="364" t="s">
        <v>4926</v>
      </c>
      <c r="G2379" s="364" t="s">
        <v>447</v>
      </c>
      <c r="H2379" s="318" t="s">
        <v>1413</v>
      </c>
    </row>
    <row r="2380" spans="1:8" s="189" customFormat="1" ht="22.9" customHeight="1" x14ac:dyDescent="0.2">
      <c r="A2380" s="529"/>
      <c r="B2380" s="530"/>
      <c r="C2380" s="364" t="s">
        <v>4949</v>
      </c>
      <c r="D2380" s="364" t="s">
        <v>16669</v>
      </c>
      <c r="E2380" s="364" t="s">
        <v>249</v>
      </c>
      <c r="F2380" s="364" t="s">
        <v>4926</v>
      </c>
      <c r="G2380" s="364" t="s">
        <v>447</v>
      </c>
      <c r="H2380" s="318" t="s">
        <v>1413</v>
      </c>
    </row>
    <row r="2381" spans="1:8" s="189" customFormat="1" ht="22.9" customHeight="1" x14ac:dyDescent="0.2">
      <c r="A2381" s="529"/>
      <c r="B2381" s="530"/>
      <c r="C2381" s="364" t="s">
        <v>4950</v>
      </c>
      <c r="D2381" s="364" t="s">
        <v>16670</v>
      </c>
      <c r="E2381" s="364" t="s">
        <v>249</v>
      </c>
      <c r="F2381" s="364" t="s">
        <v>4926</v>
      </c>
      <c r="G2381" s="364" t="s">
        <v>447</v>
      </c>
      <c r="H2381" s="318" t="s">
        <v>1413</v>
      </c>
    </row>
    <row r="2382" spans="1:8" s="189" customFormat="1" ht="22.9" customHeight="1" x14ac:dyDescent="0.2">
      <c r="A2382" s="529"/>
      <c r="B2382" s="530"/>
      <c r="C2382" s="364" t="s">
        <v>4936</v>
      </c>
      <c r="D2382" s="364" t="s">
        <v>16671</v>
      </c>
      <c r="E2382" s="364" t="s">
        <v>249</v>
      </c>
      <c r="F2382" s="364" t="s">
        <v>4926</v>
      </c>
      <c r="G2382" s="364" t="s">
        <v>447</v>
      </c>
      <c r="H2382" s="318" t="s">
        <v>1413</v>
      </c>
    </row>
    <row r="2383" spans="1:8" s="189" customFormat="1" ht="22.9" customHeight="1" x14ac:dyDescent="0.2">
      <c r="A2383" s="529"/>
      <c r="B2383" s="530"/>
      <c r="C2383" s="364" t="s">
        <v>4951</v>
      </c>
      <c r="D2383" s="364" t="s">
        <v>16672</v>
      </c>
      <c r="E2383" s="364" t="s">
        <v>249</v>
      </c>
      <c r="F2383" s="364" t="s">
        <v>4926</v>
      </c>
      <c r="G2383" s="364" t="s">
        <v>447</v>
      </c>
      <c r="H2383" s="318" t="s">
        <v>1413</v>
      </c>
    </row>
    <row r="2384" spans="1:8" s="189" customFormat="1" ht="22.9" customHeight="1" x14ac:dyDescent="0.2">
      <c r="A2384" s="529"/>
      <c r="B2384" s="530"/>
      <c r="C2384" s="364" t="s">
        <v>4937</v>
      </c>
      <c r="D2384" s="364" t="s">
        <v>4938</v>
      </c>
      <c r="E2384" s="364" t="s">
        <v>249</v>
      </c>
      <c r="F2384" s="364" t="s">
        <v>4926</v>
      </c>
      <c r="G2384" s="364" t="s">
        <v>447</v>
      </c>
      <c r="H2384" s="318" t="s">
        <v>1413</v>
      </c>
    </row>
    <row r="2385" spans="1:8" s="189" customFormat="1" ht="22.9" customHeight="1" x14ac:dyDescent="0.2">
      <c r="A2385" s="529"/>
      <c r="B2385" s="530"/>
      <c r="C2385" s="364" t="s">
        <v>4939</v>
      </c>
      <c r="D2385" s="364" t="s">
        <v>4940</v>
      </c>
      <c r="E2385" s="364" t="s">
        <v>249</v>
      </c>
      <c r="F2385" s="364" t="s">
        <v>4926</v>
      </c>
      <c r="G2385" s="364" t="s">
        <v>447</v>
      </c>
      <c r="H2385" s="318" t="s">
        <v>1413</v>
      </c>
    </row>
    <row r="2386" spans="1:8" s="189" customFormat="1" ht="22.9" customHeight="1" x14ac:dyDescent="0.2">
      <c r="A2386" s="529"/>
      <c r="B2386" s="530"/>
      <c r="C2386" s="364" t="s">
        <v>4941</v>
      </c>
      <c r="D2386" s="364" t="s">
        <v>4942</v>
      </c>
      <c r="E2386" s="364" t="s">
        <v>249</v>
      </c>
      <c r="F2386" s="364" t="s">
        <v>4926</v>
      </c>
      <c r="G2386" s="364" t="s">
        <v>447</v>
      </c>
      <c r="H2386" s="318" t="s">
        <v>1413</v>
      </c>
    </row>
    <row r="2387" spans="1:8" s="189" customFormat="1" ht="22.9" customHeight="1" x14ac:dyDescent="0.2">
      <c r="A2387" s="529"/>
      <c r="B2387" s="530"/>
      <c r="C2387" s="364" t="s">
        <v>4943</v>
      </c>
      <c r="D2387" s="364" t="s">
        <v>4944</v>
      </c>
      <c r="E2387" s="364" t="s">
        <v>249</v>
      </c>
      <c r="F2387" s="364" t="s">
        <v>4926</v>
      </c>
      <c r="G2387" s="364" t="s">
        <v>447</v>
      </c>
      <c r="H2387" s="318" t="s">
        <v>1413</v>
      </c>
    </row>
    <row r="2388" spans="1:8" s="189" customFormat="1" ht="22.9" customHeight="1" x14ac:dyDescent="0.2">
      <c r="A2388" s="529"/>
      <c r="B2388" s="530"/>
      <c r="C2388" s="364" t="s">
        <v>4952</v>
      </c>
      <c r="D2388" s="364" t="s">
        <v>16673</v>
      </c>
      <c r="E2388" s="364" t="s">
        <v>249</v>
      </c>
      <c r="F2388" s="364" t="s">
        <v>4926</v>
      </c>
      <c r="G2388" s="364" t="s">
        <v>447</v>
      </c>
      <c r="H2388" s="318" t="s">
        <v>1413</v>
      </c>
    </row>
    <row r="2389" spans="1:8" s="189" customFormat="1" ht="22.9" customHeight="1" x14ac:dyDescent="0.2">
      <c r="A2389" s="529" t="s">
        <v>695</v>
      </c>
      <c r="B2389" s="530" t="s">
        <v>696</v>
      </c>
      <c r="C2389" s="364" t="s">
        <v>4953</v>
      </c>
      <c r="D2389" s="364" t="s">
        <v>4954</v>
      </c>
      <c r="E2389" s="364" t="s">
        <v>249</v>
      </c>
      <c r="F2389" s="364" t="s">
        <v>1412</v>
      </c>
      <c r="G2389" s="364" t="s">
        <v>447</v>
      </c>
      <c r="H2389" s="318" t="s">
        <v>1413</v>
      </c>
    </row>
    <row r="2390" spans="1:8" s="189" customFormat="1" ht="22.9" customHeight="1" x14ac:dyDescent="0.2">
      <c r="A2390" s="529"/>
      <c r="B2390" s="530"/>
      <c r="C2390" s="364" t="s">
        <v>4955</v>
      </c>
      <c r="D2390" s="364" t="s">
        <v>4956</v>
      </c>
      <c r="E2390" s="364" t="s">
        <v>249</v>
      </c>
      <c r="F2390" s="364" t="s">
        <v>1412</v>
      </c>
      <c r="G2390" s="364" t="s">
        <v>447</v>
      </c>
      <c r="H2390" s="318" t="s">
        <v>1413</v>
      </c>
    </row>
    <row r="2391" spans="1:8" s="189" customFormat="1" ht="22.9" customHeight="1" x14ac:dyDescent="0.2">
      <c r="A2391" s="529"/>
      <c r="B2391" s="530"/>
      <c r="C2391" s="364" t="s">
        <v>4957</v>
      </c>
      <c r="D2391" s="364" t="s">
        <v>4958</v>
      </c>
      <c r="E2391" s="364" t="s">
        <v>249</v>
      </c>
      <c r="F2391" s="364" t="s">
        <v>1412</v>
      </c>
      <c r="G2391" s="364" t="s">
        <v>447</v>
      </c>
      <c r="H2391" s="318" t="s">
        <v>1413</v>
      </c>
    </row>
    <row r="2392" spans="1:8" s="189" customFormat="1" ht="22.9" customHeight="1" x14ac:dyDescent="0.2">
      <c r="A2392" s="529"/>
      <c r="B2392" s="530"/>
      <c r="C2392" s="364" t="s">
        <v>16674</v>
      </c>
      <c r="D2392" s="364" t="s">
        <v>16675</v>
      </c>
      <c r="E2392" s="364" t="s">
        <v>249</v>
      </c>
      <c r="F2392" s="364" t="s">
        <v>1412</v>
      </c>
      <c r="G2392" s="364" t="s">
        <v>447</v>
      </c>
      <c r="H2392" s="318" t="s">
        <v>1413</v>
      </c>
    </row>
    <row r="2393" spans="1:8" s="189" customFormat="1" ht="22.9" customHeight="1" x14ac:dyDescent="0.2">
      <c r="A2393" s="529"/>
      <c r="B2393" s="530"/>
      <c r="C2393" s="364" t="s">
        <v>1411</v>
      </c>
      <c r="D2393" s="364" t="s">
        <v>1051</v>
      </c>
      <c r="E2393" s="364" t="s">
        <v>249</v>
      </c>
      <c r="F2393" s="364" t="s">
        <v>1412</v>
      </c>
      <c r="G2393" s="364" t="s">
        <v>447</v>
      </c>
      <c r="H2393" s="318" t="s">
        <v>1413</v>
      </c>
    </row>
    <row r="2394" spans="1:8" s="189" customFormat="1" ht="22.9" customHeight="1" x14ac:dyDescent="0.2">
      <c r="A2394" s="529"/>
      <c r="B2394" s="530"/>
      <c r="C2394" s="364" t="s">
        <v>4959</v>
      </c>
      <c r="D2394" s="364" t="s">
        <v>4960</v>
      </c>
      <c r="E2394" s="364" t="s">
        <v>249</v>
      </c>
      <c r="F2394" s="364" t="s">
        <v>1412</v>
      </c>
      <c r="G2394" s="364" t="s">
        <v>447</v>
      </c>
      <c r="H2394" s="318" t="s">
        <v>1413</v>
      </c>
    </row>
    <row r="2395" spans="1:8" s="189" customFormat="1" ht="22.9" customHeight="1" x14ac:dyDescent="0.2">
      <c r="A2395" s="529"/>
      <c r="B2395" s="530"/>
      <c r="C2395" s="364" t="s">
        <v>4961</v>
      </c>
      <c r="D2395" s="364" t="s">
        <v>4962</v>
      </c>
      <c r="E2395" s="364" t="s">
        <v>249</v>
      </c>
      <c r="F2395" s="364" t="s">
        <v>4926</v>
      </c>
      <c r="G2395" s="364" t="s">
        <v>447</v>
      </c>
      <c r="H2395" s="318" t="s">
        <v>1413</v>
      </c>
    </row>
    <row r="2396" spans="1:8" s="189" customFormat="1" ht="22.9" customHeight="1" x14ac:dyDescent="0.2">
      <c r="A2396" s="529"/>
      <c r="B2396" s="530"/>
      <c r="C2396" s="364" t="s">
        <v>4963</v>
      </c>
      <c r="D2396" s="364" t="s">
        <v>4964</v>
      </c>
      <c r="E2396" s="364" t="s">
        <v>249</v>
      </c>
      <c r="F2396" s="364" t="s">
        <v>4926</v>
      </c>
      <c r="G2396" s="364" t="s">
        <v>447</v>
      </c>
      <c r="H2396" s="318" t="s">
        <v>1413</v>
      </c>
    </row>
    <row r="2397" spans="1:8" s="189" customFormat="1" ht="22.9" customHeight="1" x14ac:dyDescent="0.2">
      <c r="A2397" s="529"/>
      <c r="B2397" s="530"/>
      <c r="C2397" s="364" t="s">
        <v>4965</v>
      </c>
      <c r="D2397" s="364" t="s">
        <v>4966</v>
      </c>
      <c r="E2397" s="364" t="s">
        <v>249</v>
      </c>
      <c r="F2397" s="364" t="s">
        <v>4926</v>
      </c>
      <c r="G2397" s="364" t="s">
        <v>447</v>
      </c>
      <c r="H2397" s="318" t="s">
        <v>1413</v>
      </c>
    </row>
    <row r="2398" spans="1:8" s="189" customFormat="1" ht="22.9" customHeight="1" x14ac:dyDescent="0.2">
      <c r="A2398" s="529"/>
      <c r="B2398" s="530"/>
      <c r="C2398" s="364" t="s">
        <v>4967</v>
      </c>
      <c r="D2398" s="364" t="s">
        <v>4968</v>
      </c>
      <c r="E2398" s="364" t="s">
        <v>249</v>
      </c>
      <c r="F2398" s="364" t="s">
        <v>4926</v>
      </c>
      <c r="G2398" s="364" t="s">
        <v>447</v>
      </c>
      <c r="H2398" s="318" t="s">
        <v>1413</v>
      </c>
    </row>
    <row r="2399" spans="1:8" s="189" customFormat="1" ht="22.9" customHeight="1" x14ac:dyDescent="0.2">
      <c r="A2399" s="529"/>
      <c r="B2399" s="530"/>
      <c r="C2399" s="364" t="s">
        <v>4969</v>
      </c>
      <c r="D2399" s="364" t="s">
        <v>4970</v>
      </c>
      <c r="E2399" s="364" t="s">
        <v>249</v>
      </c>
      <c r="F2399" s="364" t="s">
        <v>4926</v>
      </c>
      <c r="G2399" s="364" t="s">
        <v>447</v>
      </c>
      <c r="H2399" s="318" t="s">
        <v>1413</v>
      </c>
    </row>
    <row r="2400" spans="1:8" s="189" customFormat="1" ht="22.9" customHeight="1" x14ac:dyDescent="0.2">
      <c r="A2400" s="529"/>
      <c r="B2400" s="530"/>
      <c r="C2400" s="364" t="s">
        <v>4971</v>
      </c>
      <c r="D2400" s="364" t="s">
        <v>4972</v>
      </c>
      <c r="E2400" s="364" t="s">
        <v>249</v>
      </c>
      <c r="F2400" s="364" t="s">
        <v>4926</v>
      </c>
      <c r="G2400" s="364" t="s">
        <v>447</v>
      </c>
      <c r="H2400" s="318" t="s">
        <v>1413</v>
      </c>
    </row>
    <row r="2401" spans="1:8" s="189" customFormat="1" ht="22.9" customHeight="1" x14ac:dyDescent="0.2">
      <c r="A2401" s="529"/>
      <c r="B2401" s="530"/>
      <c r="C2401" s="364" t="s">
        <v>4973</v>
      </c>
      <c r="D2401" s="364" t="s">
        <v>4974</v>
      </c>
      <c r="E2401" s="364" t="s">
        <v>249</v>
      </c>
      <c r="F2401" s="364" t="s">
        <v>4926</v>
      </c>
      <c r="G2401" s="364" t="s">
        <v>447</v>
      </c>
      <c r="H2401" s="318" t="s">
        <v>1413</v>
      </c>
    </row>
    <row r="2402" spans="1:8" s="189" customFormat="1" ht="22.9" customHeight="1" x14ac:dyDescent="0.2">
      <c r="A2402" s="529"/>
      <c r="B2402" s="530"/>
      <c r="C2402" s="364" t="s">
        <v>4975</v>
      </c>
      <c r="D2402" s="364" t="s">
        <v>4976</v>
      </c>
      <c r="E2402" s="364" t="s">
        <v>249</v>
      </c>
      <c r="F2402" s="364" t="s">
        <v>4926</v>
      </c>
      <c r="G2402" s="364" t="s">
        <v>447</v>
      </c>
      <c r="H2402" s="318" t="s">
        <v>1413</v>
      </c>
    </row>
    <row r="2403" spans="1:8" s="189" customFormat="1" ht="22.9" customHeight="1" x14ac:dyDescent="0.2">
      <c r="A2403" s="529"/>
      <c r="B2403" s="530"/>
      <c r="C2403" s="364" t="s">
        <v>4977</v>
      </c>
      <c r="D2403" s="364" t="s">
        <v>4978</v>
      </c>
      <c r="E2403" s="364" t="s">
        <v>249</v>
      </c>
      <c r="F2403" s="364" t="s">
        <v>4926</v>
      </c>
      <c r="G2403" s="364" t="s">
        <v>447</v>
      </c>
      <c r="H2403" s="318" t="s">
        <v>1413</v>
      </c>
    </row>
    <row r="2404" spans="1:8" s="189" customFormat="1" ht="22.9" customHeight="1" x14ac:dyDescent="0.2">
      <c r="A2404" s="529"/>
      <c r="B2404" s="530"/>
      <c r="C2404" s="364" t="s">
        <v>4979</v>
      </c>
      <c r="D2404" s="364" t="s">
        <v>4980</v>
      </c>
      <c r="E2404" s="364" t="s">
        <v>249</v>
      </c>
      <c r="F2404" s="364" t="s">
        <v>4926</v>
      </c>
      <c r="G2404" s="364" t="s">
        <v>447</v>
      </c>
      <c r="H2404" s="318" t="s">
        <v>1413</v>
      </c>
    </row>
    <row r="2405" spans="1:8" s="189" customFormat="1" ht="22.9" customHeight="1" x14ac:dyDescent="0.2">
      <c r="A2405" s="529"/>
      <c r="B2405" s="530"/>
      <c r="C2405" s="364" t="s">
        <v>4981</v>
      </c>
      <c r="D2405" s="364" t="s">
        <v>4982</v>
      </c>
      <c r="E2405" s="364" t="s">
        <v>249</v>
      </c>
      <c r="F2405" s="364" t="s">
        <v>4926</v>
      </c>
      <c r="G2405" s="364" t="s">
        <v>447</v>
      </c>
      <c r="H2405" s="318" t="s">
        <v>1413</v>
      </c>
    </row>
    <row r="2406" spans="1:8" s="189" customFormat="1" ht="22.9" customHeight="1" x14ac:dyDescent="0.2">
      <c r="A2406" s="529"/>
      <c r="B2406" s="530"/>
      <c r="C2406" s="364" t="s">
        <v>4983</v>
      </c>
      <c r="D2406" s="364" t="s">
        <v>4984</v>
      </c>
      <c r="E2406" s="364" t="s">
        <v>249</v>
      </c>
      <c r="F2406" s="364" t="s">
        <v>4926</v>
      </c>
      <c r="G2406" s="364" t="s">
        <v>447</v>
      </c>
      <c r="H2406" s="318" t="s">
        <v>1413</v>
      </c>
    </row>
    <row r="2407" spans="1:8" s="189" customFormat="1" ht="22.9" customHeight="1" x14ac:dyDescent="0.2">
      <c r="A2407" s="529"/>
      <c r="B2407" s="530"/>
      <c r="C2407" s="364" t="s">
        <v>4985</v>
      </c>
      <c r="D2407" s="364" t="s">
        <v>4986</v>
      </c>
      <c r="E2407" s="364" t="s">
        <v>249</v>
      </c>
      <c r="F2407" s="364" t="s">
        <v>4926</v>
      </c>
      <c r="G2407" s="364" t="s">
        <v>447</v>
      </c>
      <c r="H2407" s="318" t="s">
        <v>1413</v>
      </c>
    </row>
    <row r="2408" spans="1:8" s="189" customFormat="1" ht="22.9" customHeight="1" x14ac:dyDescent="0.2">
      <c r="A2408" s="529"/>
      <c r="B2408" s="530"/>
      <c r="C2408" s="364" t="s">
        <v>4987</v>
      </c>
      <c r="D2408" s="364" t="s">
        <v>4988</v>
      </c>
      <c r="E2408" s="364" t="s">
        <v>249</v>
      </c>
      <c r="F2408" s="364" t="s">
        <v>4926</v>
      </c>
      <c r="G2408" s="364" t="s">
        <v>447</v>
      </c>
      <c r="H2408" s="318" t="s">
        <v>1413</v>
      </c>
    </row>
    <row r="2409" spans="1:8" s="189" customFormat="1" ht="22.9" customHeight="1" x14ac:dyDescent="0.2">
      <c r="A2409" s="529" t="s">
        <v>585</v>
      </c>
      <c r="B2409" s="530" t="s">
        <v>586</v>
      </c>
      <c r="C2409" s="364" t="s">
        <v>4989</v>
      </c>
      <c r="D2409" s="364" t="s">
        <v>4990</v>
      </c>
      <c r="E2409" s="364" t="s">
        <v>371</v>
      </c>
      <c r="F2409" s="364" t="s">
        <v>4225</v>
      </c>
      <c r="G2409" s="364" t="s">
        <v>447</v>
      </c>
      <c r="H2409" s="318" t="s">
        <v>1280</v>
      </c>
    </row>
    <row r="2410" spans="1:8" s="189" customFormat="1" ht="22.9" customHeight="1" x14ac:dyDescent="0.2">
      <c r="A2410" s="529"/>
      <c r="B2410" s="530"/>
      <c r="C2410" s="364" t="s">
        <v>4991</v>
      </c>
      <c r="D2410" s="364" t="s">
        <v>4992</v>
      </c>
      <c r="E2410" s="364" t="s">
        <v>371</v>
      </c>
      <c r="F2410" s="364" t="s">
        <v>4225</v>
      </c>
      <c r="G2410" s="364" t="s">
        <v>447</v>
      </c>
      <c r="H2410" s="318" t="s">
        <v>1280</v>
      </c>
    </row>
    <row r="2411" spans="1:8" s="189" customFormat="1" ht="22.9" customHeight="1" x14ac:dyDescent="0.2">
      <c r="A2411" s="529"/>
      <c r="B2411" s="530"/>
      <c r="C2411" s="364" t="s">
        <v>4993</v>
      </c>
      <c r="D2411" s="364" t="s">
        <v>4994</v>
      </c>
      <c r="E2411" s="364" t="s">
        <v>371</v>
      </c>
      <c r="F2411" s="364" t="s">
        <v>4225</v>
      </c>
      <c r="G2411" s="364" t="s">
        <v>447</v>
      </c>
      <c r="H2411" s="318" t="s">
        <v>1280</v>
      </c>
    </row>
    <row r="2412" spans="1:8" s="189" customFormat="1" ht="22.9" customHeight="1" x14ac:dyDescent="0.2">
      <c r="A2412" s="529"/>
      <c r="B2412" s="530"/>
      <c r="C2412" s="364" t="s">
        <v>4995</v>
      </c>
      <c r="D2412" s="364" t="s">
        <v>4996</v>
      </c>
      <c r="E2412" s="364" t="s">
        <v>371</v>
      </c>
      <c r="F2412" s="364" t="s">
        <v>4225</v>
      </c>
      <c r="G2412" s="364" t="s">
        <v>447</v>
      </c>
      <c r="H2412" s="318" t="s">
        <v>1280</v>
      </c>
    </row>
    <row r="2413" spans="1:8" s="189" customFormat="1" ht="22.9" customHeight="1" x14ac:dyDescent="0.2">
      <c r="A2413" s="529"/>
      <c r="B2413" s="530"/>
      <c r="C2413" s="364" t="s">
        <v>4997</v>
      </c>
      <c r="D2413" s="364" t="s">
        <v>4998</v>
      </c>
      <c r="E2413" s="364" t="s">
        <v>371</v>
      </c>
      <c r="F2413" s="364" t="s">
        <v>4225</v>
      </c>
      <c r="G2413" s="364" t="s">
        <v>447</v>
      </c>
      <c r="H2413" s="318" t="s">
        <v>1280</v>
      </c>
    </row>
    <row r="2414" spans="1:8" s="189" customFormat="1" ht="22.9" customHeight="1" x14ac:dyDescent="0.2">
      <c r="A2414" s="529"/>
      <c r="B2414" s="530"/>
      <c r="C2414" s="364" t="s">
        <v>4999</v>
      </c>
      <c r="D2414" s="364" t="s">
        <v>5000</v>
      </c>
      <c r="E2414" s="364" t="s">
        <v>371</v>
      </c>
      <c r="F2414" s="364" t="s">
        <v>4225</v>
      </c>
      <c r="G2414" s="364" t="s">
        <v>447</v>
      </c>
      <c r="H2414" s="318" t="s">
        <v>1280</v>
      </c>
    </row>
    <row r="2415" spans="1:8" s="189" customFormat="1" ht="22.9" customHeight="1" x14ac:dyDescent="0.2">
      <c r="A2415" s="529"/>
      <c r="B2415" s="530"/>
      <c r="C2415" s="364" t="s">
        <v>5001</v>
      </c>
      <c r="D2415" s="364" t="s">
        <v>5002</v>
      </c>
      <c r="E2415" s="364" t="s">
        <v>371</v>
      </c>
      <c r="F2415" s="364" t="s">
        <v>4225</v>
      </c>
      <c r="G2415" s="364" t="s">
        <v>447</v>
      </c>
      <c r="H2415" s="318" t="s">
        <v>1280</v>
      </c>
    </row>
    <row r="2416" spans="1:8" s="189" customFormat="1" ht="22.9" customHeight="1" x14ac:dyDescent="0.2">
      <c r="A2416" s="529"/>
      <c r="B2416" s="530"/>
      <c r="C2416" s="364" t="s">
        <v>5003</v>
      </c>
      <c r="D2416" s="364" t="s">
        <v>5004</v>
      </c>
      <c r="E2416" s="364" t="s">
        <v>371</v>
      </c>
      <c r="F2416" s="364" t="s">
        <v>4225</v>
      </c>
      <c r="G2416" s="364" t="s">
        <v>447</v>
      </c>
      <c r="H2416" s="318" t="s">
        <v>1280</v>
      </c>
    </row>
    <row r="2417" spans="1:8" s="189" customFormat="1" ht="22.9" customHeight="1" x14ac:dyDescent="0.2">
      <c r="A2417" s="529"/>
      <c r="B2417" s="530"/>
      <c r="C2417" s="364" t="s">
        <v>5005</v>
      </c>
      <c r="D2417" s="364" t="s">
        <v>5006</v>
      </c>
      <c r="E2417" s="364" t="s">
        <v>371</v>
      </c>
      <c r="F2417" s="364" t="s">
        <v>4225</v>
      </c>
      <c r="G2417" s="364" t="s">
        <v>447</v>
      </c>
      <c r="H2417" s="318" t="s">
        <v>1280</v>
      </c>
    </row>
    <row r="2418" spans="1:8" s="189" customFormat="1" ht="22.9" customHeight="1" x14ac:dyDescent="0.2">
      <c r="A2418" s="529"/>
      <c r="B2418" s="530"/>
      <c r="C2418" s="364" t="s">
        <v>5007</v>
      </c>
      <c r="D2418" s="364" t="s">
        <v>5008</v>
      </c>
      <c r="E2418" s="364" t="s">
        <v>371</v>
      </c>
      <c r="F2418" s="364" t="s">
        <v>4225</v>
      </c>
      <c r="G2418" s="364" t="s">
        <v>447</v>
      </c>
      <c r="H2418" s="318" t="s">
        <v>1280</v>
      </c>
    </row>
    <row r="2419" spans="1:8" s="189" customFormat="1" ht="22.9" customHeight="1" x14ac:dyDescent="0.2">
      <c r="A2419" s="529"/>
      <c r="B2419" s="530"/>
      <c r="C2419" s="364" t="s">
        <v>5009</v>
      </c>
      <c r="D2419" s="364" t="s">
        <v>5010</v>
      </c>
      <c r="E2419" s="364" t="s">
        <v>371</v>
      </c>
      <c r="F2419" s="364" t="s">
        <v>4225</v>
      </c>
      <c r="G2419" s="364" t="s">
        <v>447</v>
      </c>
      <c r="H2419" s="318" t="s">
        <v>1280</v>
      </c>
    </row>
    <row r="2420" spans="1:8" s="189" customFormat="1" ht="22.9" customHeight="1" x14ac:dyDescent="0.2">
      <c r="A2420" s="529" t="s">
        <v>502</v>
      </c>
      <c r="B2420" s="530" t="s">
        <v>16233</v>
      </c>
      <c r="C2420" s="364" t="s">
        <v>5011</v>
      </c>
      <c r="D2420" s="364" t="s">
        <v>5012</v>
      </c>
      <c r="E2420" s="364" t="s">
        <v>371</v>
      </c>
      <c r="F2420" s="364" t="s">
        <v>4225</v>
      </c>
      <c r="G2420" s="364" t="s">
        <v>447</v>
      </c>
      <c r="H2420" s="318"/>
    </row>
    <row r="2421" spans="1:8" s="189" customFormat="1" ht="22.9" customHeight="1" x14ac:dyDescent="0.2">
      <c r="A2421" s="529"/>
      <c r="B2421" s="530"/>
      <c r="C2421" s="364" t="s">
        <v>5013</v>
      </c>
      <c r="D2421" s="364" t="s">
        <v>5014</v>
      </c>
      <c r="E2421" s="364" t="s">
        <v>371</v>
      </c>
      <c r="F2421" s="364" t="s">
        <v>4225</v>
      </c>
      <c r="G2421" s="364" t="s">
        <v>447</v>
      </c>
      <c r="H2421" s="318"/>
    </row>
    <row r="2422" spans="1:8" s="189" customFormat="1" ht="22.9" customHeight="1" x14ac:dyDescent="0.2">
      <c r="A2422" s="529"/>
      <c r="B2422" s="530"/>
      <c r="C2422" s="364" t="s">
        <v>5015</v>
      </c>
      <c r="D2422" s="364" t="s">
        <v>5016</v>
      </c>
      <c r="E2422" s="364" t="s">
        <v>371</v>
      </c>
      <c r="F2422" s="364" t="s">
        <v>4225</v>
      </c>
      <c r="G2422" s="364" t="s">
        <v>447</v>
      </c>
      <c r="H2422" s="318"/>
    </row>
    <row r="2423" spans="1:8" s="189" customFormat="1" ht="22.9" customHeight="1" x14ac:dyDescent="0.2">
      <c r="A2423" s="529"/>
      <c r="B2423" s="530"/>
      <c r="C2423" s="364" t="s">
        <v>5017</v>
      </c>
      <c r="D2423" s="364" t="s">
        <v>5018</v>
      </c>
      <c r="E2423" s="364" t="s">
        <v>371</v>
      </c>
      <c r="F2423" s="364" t="s">
        <v>4225</v>
      </c>
      <c r="G2423" s="364" t="s">
        <v>447</v>
      </c>
      <c r="H2423" s="318"/>
    </row>
    <row r="2424" spans="1:8" s="189" customFormat="1" ht="22.9" customHeight="1" x14ac:dyDescent="0.2">
      <c r="A2424" s="529"/>
      <c r="B2424" s="530"/>
      <c r="C2424" s="364" t="s">
        <v>5019</v>
      </c>
      <c r="D2424" s="364" t="s">
        <v>5020</v>
      </c>
      <c r="E2424" s="364" t="s">
        <v>371</v>
      </c>
      <c r="F2424" s="364" t="s">
        <v>4225</v>
      </c>
      <c r="G2424" s="364" t="s">
        <v>447</v>
      </c>
      <c r="H2424" s="318"/>
    </row>
    <row r="2425" spans="1:8" s="189" customFormat="1" ht="22.9" customHeight="1" x14ac:dyDescent="0.2">
      <c r="A2425" s="529"/>
      <c r="B2425" s="530"/>
      <c r="C2425" s="364" t="s">
        <v>5021</v>
      </c>
      <c r="D2425" s="364" t="s">
        <v>5022</v>
      </c>
      <c r="E2425" s="364" t="s">
        <v>371</v>
      </c>
      <c r="F2425" s="364" t="s">
        <v>4225</v>
      </c>
      <c r="G2425" s="364" t="s">
        <v>447</v>
      </c>
      <c r="H2425" s="318"/>
    </row>
    <row r="2426" spans="1:8" s="189" customFormat="1" ht="22.9" customHeight="1" x14ac:dyDescent="0.2">
      <c r="A2426" s="529"/>
      <c r="B2426" s="530"/>
      <c r="C2426" s="364" t="s">
        <v>5023</v>
      </c>
      <c r="D2426" s="364" t="s">
        <v>5024</v>
      </c>
      <c r="E2426" s="364" t="s">
        <v>371</v>
      </c>
      <c r="F2426" s="364" t="s">
        <v>4225</v>
      </c>
      <c r="G2426" s="364" t="s">
        <v>447</v>
      </c>
      <c r="H2426" s="318"/>
    </row>
    <row r="2427" spans="1:8" s="189" customFormat="1" ht="22.9" customHeight="1" x14ac:dyDescent="0.2">
      <c r="A2427" s="529"/>
      <c r="B2427" s="530"/>
      <c r="C2427" s="364" t="s">
        <v>5025</v>
      </c>
      <c r="D2427" s="364" t="s">
        <v>5026</v>
      </c>
      <c r="E2427" s="364" t="s">
        <v>371</v>
      </c>
      <c r="F2427" s="364" t="s">
        <v>4225</v>
      </c>
      <c r="G2427" s="364" t="s">
        <v>447</v>
      </c>
      <c r="H2427" s="318"/>
    </row>
    <row r="2428" spans="1:8" s="189" customFormat="1" ht="22.9" customHeight="1" x14ac:dyDescent="0.2">
      <c r="A2428" s="529"/>
      <c r="B2428" s="530"/>
      <c r="C2428" s="364" t="s">
        <v>5027</v>
      </c>
      <c r="D2428" s="364" t="s">
        <v>5028</v>
      </c>
      <c r="E2428" s="364" t="s">
        <v>371</v>
      </c>
      <c r="F2428" s="364" t="s">
        <v>4225</v>
      </c>
      <c r="G2428" s="364" t="s">
        <v>447</v>
      </c>
      <c r="H2428" s="318"/>
    </row>
    <row r="2429" spans="1:8" s="189" customFormat="1" ht="22.9" customHeight="1" x14ac:dyDescent="0.2">
      <c r="A2429" s="529"/>
      <c r="B2429" s="530"/>
      <c r="C2429" s="364" t="s">
        <v>5029</v>
      </c>
      <c r="D2429" s="364" t="s">
        <v>5030</v>
      </c>
      <c r="E2429" s="364" t="s">
        <v>371</v>
      </c>
      <c r="F2429" s="364" t="s">
        <v>4225</v>
      </c>
      <c r="G2429" s="364" t="s">
        <v>447</v>
      </c>
      <c r="H2429" s="318"/>
    </row>
    <row r="2430" spans="1:8" s="189" customFormat="1" ht="22.9" customHeight="1" x14ac:dyDescent="0.2">
      <c r="A2430" s="529"/>
      <c r="B2430" s="530"/>
      <c r="C2430" s="364" t="s">
        <v>5031</v>
      </c>
      <c r="D2430" s="364" t="s">
        <v>5032</v>
      </c>
      <c r="E2430" s="364" t="s">
        <v>371</v>
      </c>
      <c r="F2430" s="364" t="s">
        <v>4225</v>
      </c>
      <c r="G2430" s="364" t="s">
        <v>447</v>
      </c>
      <c r="H2430" s="318"/>
    </row>
    <row r="2431" spans="1:8" s="189" customFormat="1" ht="22.9" customHeight="1" x14ac:dyDescent="0.2">
      <c r="A2431" s="529"/>
      <c r="B2431" s="530"/>
      <c r="C2431" s="364" t="s">
        <v>5033</v>
      </c>
      <c r="D2431" s="364" t="s">
        <v>5034</v>
      </c>
      <c r="E2431" s="364" t="s">
        <v>371</v>
      </c>
      <c r="F2431" s="364" t="s">
        <v>4225</v>
      </c>
      <c r="G2431" s="364" t="s">
        <v>447</v>
      </c>
      <c r="H2431" s="318"/>
    </row>
    <row r="2432" spans="1:8" s="189" customFormat="1" ht="22.9" customHeight="1" x14ac:dyDescent="0.2">
      <c r="A2432" s="529"/>
      <c r="B2432" s="530"/>
      <c r="C2432" s="364" t="s">
        <v>5035</v>
      </c>
      <c r="D2432" s="364" t="s">
        <v>5036</v>
      </c>
      <c r="E2432" s="364" t="s">
        <v>371</v>
      </c>
      <c r="F2432" s="364" t="s">
        <v>4225</v>
      </c>
      <c r="G2432" s="364" t="s">
        <v>447</v>
      </c>
      <c r="H2432" s="318"/>
    </row>
    <row r="2433" spans="1:8" s="189" customFormat="1" ht="22.9" customHeight="1" x14ac:dyDescent="0.2">
      <c r="A2433" s="529"/>
      <c r="B2433" s="530"/>
      <c r="C2433" s="364" t="s">
        <v>5037</v>
      </c>
      <c r="D2433" s="364" t="s">
        <v>5038</v>
      </c>
      <c r="E2433" s="364" t="s">
        <v>371</v>
      </c>
      <c r="F2433" s="364" t="s">
        <v>4225</v>
      </c>
      <c r="G2433" s="364" t="s">
        <v>447</v>
      </c>
      <c r="H2433" s="318"/>
    </row>
    <row r="2434" spans="1:8" s="189" customFormat="1" ht="22.9" customHeight="1" x14ac:dyDescent="0.2">
      <c r="A2434" s="529"/>
      <c r="B2434" s="530"/>
      <c r="C2434" s="364" t="s">
        <v>5039</v>
      </c>
      <c r="D2434" s="364" t="s">
        <v>5040</v>
      </c>
      <c r="E2434" s="364" t="s">
        <v>371</v>
      </c>
      <c r="F2434" s="364" t="s">
        <v>4225</v>
      </c>
      <c r="G2434" s="364" t="s">
        <v>447</v>
      </c>
      <c r="H2434" s="318"/>
    </row>
    <row r="2435" spans="1:8" s="189" customFormat="1" ht="22.9" customHeight="1" x14ac:dyDescent="0.2">
      <c r="A2435" s="529"/>
      <c r="B2435" s="530"/>
      <c r="C2435" s="364" t="s">
        <v>5041</v>
      </c>
      <c r="D2435" s="364" t="s">
        <v>5042</v>
      </c>
      <c r="E2435" s="364" t="s">
        <v>371</v>
      </c>
      <c r="F2435" s="364" t="s">
        <v>4225</v>
      </c>
      <c r="G2435" s="364" t="s">
        <v>447</v>
      </c>
      <c r="H2435" s="318"/>
    </row>
    <row r="2436" spans="1:8" s="189" customFormat="1" ht="22.9" customHeight="1" x14ac:dyDescent="0.2">
      <c r="A2436" s="529"/>
      <c r="B2436" s="530"/>
      <c r="C2436" s="364" t="s">
        <v>5043</v>
      </c>
      <c r="D2436" s="364" t="s">
        <v>5044</v>
      </c>
      <c r="E2436" s="364" t="s">
        <v>371</v>
      </c>
      <c r="F2436" s="364" t="s">
        <v>4225</v>
      </c>
      <c r="G2436" s="364" t="s">
        <v>447</v>
      </c>
      <c r="H2436" s="318"/>
    </row>
    <row r="2437" spans="1:8" s="189" customFormat="1" ht="22.9" customHeight="1" x14ac:dyDescent="0.2">
      <c r="A2437" s="529"/>
      <c r="B2437" s="530"/>
      <c r="C2437" s="364" t="s">
        <v>5045</v>
      </c>
      <c r="D2437" s="364" t="s">
        <v>5046</v>
      </c>
      <c r="E2437" s="364" t="s">
        <v>371</v>
      </c>
      <c r="F2437" s="364" t="s">
        <v>4225</v>
      </c>
      <c r="G2437" s="364" t="s">
        <v>447</v>
      </c>
      <c r="H2437" s="318"/>
    </row>
    <row r="2438" spans="1:8" s="189" customFormat="1" ht="22.9" customHeight="1" x14ac:dyDescent="0.2">
      <c r="A2438" s="529"/>
      <c r="B2438" s="530"/>
      <c r="C2438" s="364" t="s">
        <v>5047</v>
      </c>
      <c r="D2438" s="364" t="s">
        <v>5048</v>
      </c>
      <c r="E2438" s="364" t="s">
        <v>371</v>
      </c>
      <c r="F2438" s="364" t="s">
        <v>4225</v>
      </c>
      <c r="G2438" s="364" t="s">
        <v>447</v>
      </c>
      <c r="H2438" s="318"/>
    </row>
    <row r="2439" spans="1:8" s="189" customFormat="1" ht="22.9" customHeight="1" x14ac:dyDescent="0.2">
      <c r="A2439" s="529"/>
      <c r="B2439" s="530"/>
      <c r="C2439" s="364" t="s">
        <v>5049</v>
      </c>
      <c r="D2439" s="364" t="s">
        <v>5050</v>
      </c>
      <c r="E2439" s="364" t="s">
        <v>371</v>
      </c>
      <c r="F2439" s="364" t="s">
        <v>4225</v>
      </c>
      <c r="G2439" s="364" t="s">
        <v>447</v>
      </c>
      <c r="H2439" s="318"/>
    </row>
    <row r="2440" spans="1:8" s="189" customFormat="1" ht="22.9" customHeight="1" x14ac:dyDescent="0.2">
      <c r="A2440" s="529"/>
      <c r="B2440" s="530"/>
      <c r="C2440" s="364" t="s">
        <v>5051</v>
      </c>
      <c r="D2440" s="364" t="s">
        <v>5052</v>
      </c>
      <c r="E2440" s="364" t="s">
        <v>371</v>
      </c>
      <c r="F2440" s="364" t="s">
        <v>4225</v>
      </c>
      <c r="G2440" s="364" t="s">
        <v>447</v>
      </c>
      <c r="H2440" s="318"/>
    </row>
    <row r="2441" spans="1:8" s="189" customFormat="1" ht="22.9" customHeight="1" x14ac:dyDescent="0.2">
      <c r="A2441" s="529"/>
      <c r="B2441" s="530"/>
      <c r="C2441" s="364" t="s">
        <v>5053</v>
      </c>
      <c r="D2441" s="364" t="s">
        <v>5054</v>
      </c>
      <c r="E2441" s="364" t="s">
        <v>371</v>
      </c>
      <c r="F2441" s="364" t="s">
        <v>4225</v>
      </c>
      <c r="G2441" s="364" t="s">
        <v>447</v>
      </c>
      <c r="H2441" s="318"/>
    </row>
    <row r="2442" spans="1:8" s="189" customFormat="1" ht="22.9" customHeight="1" x14ac:dyDescent="0.2">
      <c r="A2442" s="529"/>
      <c r="B2442" s="530"/>
      <c r="C2442" s="364" t="s">
        <v>5055</v>
      </c>
      <c r="D2442" s="364" t="s">
        <v>5056</v>
      </c>
      <c r="E2442" s="364" t="s">
        <v>371</v>
      </c>
      <c r="F2442" s="364" t="s">
        <v>4225</v>
      </c>
      <c r="G2442" s="364" t="s">
        <v>447</v>
      </c>
      <c r="H2442" s="318"/>
    </row>
    <row r="2443" spans="1:8" s="189" customFormat="1" ht="22.9" customHeight="1" x14ac:dyDescent="0.2">
      <c r="A2443" s="529"/>
      <c r="B2443" s="530"/>
      <c r="C2443" s="364" t="s">
        <v>5057</v>
      </c>
      <c r="D2443" s="364" t="s">
        <v>5058</v>
      </c>
      <c r="E2443" s="364" t="s">
        <v>371</v>
      </c>
      <c r="F2443" s="364" t="s">
        <v>4225</v>
      </c>
      <c r="G2443" s="364" t="s">
        <v>447</v>
      </c>
      <c r="H2443" s="318"/>
    </row>
    <row r="2444" spans="1:8" s="189" customFormat="1" ht="22.9" customHeight="1" x14ac:dyDescent="0.2">
      <c r="A2444" s="529"/>
      <c r="B2444" s="530"/>
      <c r="C2444" s="364" t="s">
        <v>5059</v>
      </c>
      <c r="D2444" s="364" t="s">
        <v>5026</v>
      </c>
      <c r="E2444" s="364" t="s">
        <v>371</v>
      </c>
      <c r="F2444" s="364" t="s">
        <v>4225</v>
      </c>
      <c r="G2444" s="364" t="s">
        <v>447</v>
      </c>
      <c r="H2444" s="318"/>
    </row>
    <row r="2445" spans="1:8" s="189" customFormat="1" ht="22.9" customHeight="1" x14ac:dyDescent="0.2">
      <c r="A2445" s="529"/>
      <c r="B2445" s="530"/>
      <c r="C2445" s="364" t="s">
        <v>5060</v>
      </c>
      <c r="D2445" s="364" t="s">
        <v>16676</v>
      </c>
      <c r="E2445" s="364" t="s">
        <v>371</v>
      </c>
      <c r="F2445" s="364" t="s">
        <v>4225</v>
      </c>
      <c r="G2445" s="364" t="s">
        <v>447</v>
      </c>
      <c r="H2445" s="318"/>
    </row>
    <row r="2446" spans="1:8" s="189" customFormat="1" ht="22.9" customHeight="1" x14ac:dyDescent="0.2">
      <c r="A2446" s="529"/>
      <c r="B2446" s="530"/>
      <c r="C2446" s="364" t="s">
        <v>5061</v>
      </c>
      <c r="D2446" s="364" t="s">
        <v>16677</v>
      </c>
      <c r="E2446" s="364" t="s">
        <v>371</v>
      </c>
      <c r="F2446" s="364" t="s">
        <v>4225</v>
      </c>
      <c r="G2446" s="364" t="s">
        <v>447</v>
      </c>
      <c r="H2446" s="318"/>
    </row>
    <row r="2447" spans="1:8" s="189" customFormat="1" ht="22.9" customHeight="1" x14ac:dyDescent="0.2">
      <c r="A2447" s="529"/>
      <c r="B2447" s="530"/>
      <c r="C2447" s="364" t="s">
        <v>5062</v>
      </c>
      <c r="D2447" s="364" t="s">
        <v>16678</v>
      </c>
      <c r="E2447" s="364" t="s">
        <v>371</v>
      </c>
      <c r="F2447" s="364" t="s">
        <v>4225</v>
      </c>
      <c r="G2447" s="364" t="s">
        <v>447</v>
      </c>
      <c r="H2447" s="318"/>
    </row>
    <row r="2448" spans="1:8" s="189" customFormat="1" ht="22.9" customHeight="1" x14ac:dyDescent="0.2">
      <c r="A2448" s="529"/>
      <c r="B2448" s="530"/>
      <c r="C2448" s="364" t="s">
        <v>5063</v>
      </c>
      <c r="D2448" s="364" t="s">
        <v>5064</v>
      </c>
      <c r="E2448" s="364" t="s">
        <v>371</v>
      </c>
      <c r="F2448" s="364" t="s">
        <v>4225</v>
      </c>
      <c r="G2448" s="364" t="s">
        <v>447</v>
      </c>
      <c r="H2448" s="318"/>
    </row>
    <row r="2449" spans="1:8" s="189" customFormat="1" ht="22.9" customHeight="1" x14ac:dyDescent="0.2">
      <c r="A2449" s="529"/>
      <c r="B2449" s="530"/>
      <c r="C2449" s="364" t="s">
        <v>5065</v>
      </c>
      <c r="D2449" s="364" t="s">
        <v>5066</v>
      </c>
      <c r="E2449" s="364" t="s">
        <v>371</v>
      </c>
      <c r="F2449" s="364" t="s">
        <v>4225</v>
      </c>
      <c r="G2449" s="364" t="s">
        <v>447</v>
      </c>
      <c r="H2449" s="318"/>
    </row>
    <row r="2450" spans="1:8" s="189" customFormat="1" ht="22.9" customHeight="1" x14ac:dyDescent="0.2">
      <c r="A2450" s="529"/>
      <c r="B2450" s="530"/>
      <c r="C2450" s="364" t="s">
        <v>5067</v>
      </c>
      <c r="D2450" s="364" t="s">
        <v>5068</v>
      </c>
      <c r="E2450" s="364" t="s">
        <v>371</v>
      </c>
      <c r="F2450" s="364" t="s">
        <v>4225</v>
      </c>
      <c r="G2450" s="364" t="s">
        <v>447</v>
      </c>
      <c r="H2450" s="318"/>
    </row>
    <row r="2451" spans="1:8" s="189" customFormat="1" ht="22.9" customHeight="1" x14ac:dyDescent="0.2">
      <c r="A2451" s="529"/>
      <c r="B2451" s="530"/>
      <c r="C2451" s="364" t="s">
        <v>5069</v>
      </c>
      <c r="D2451" s="364" t="s">
        <v>5070</v>
      </c>
      <c r="E2451" s="364" t="s">
        <v>371</v>
      </c>
      <c r="F2451" s="364" t="s">
        <v>4225</v>
      </c>
      <c r="G2451" s="364" t="s">
        <v>447</v>
      </c>
      <c r="H2451" s="318"/>
    </row>
    <row r="2452" spans="1:8" s="189" customFormat="1" ht="22.9" customHeight="1" x14ac:dyDescent="0.2">
      <c r="A2452" s="529"/>
      <c r="B2452" s="530"/>
      <c r="C2452" s="364" t="s">
        <v>5071</v>
      </c>
      <c r="D2452" s="364" t="s">
        <v>5072</v>
      </c>
      <c r="E2452" s="364" t="s">
        <v>371</v>
      </c>
      <c r="F2452" s="364" t="s">
        <v>4225</v>
      </c>
      <c r="G2452" s="364" t="s">
        <v>447</v>
      </c>
      <c r="H2452" s="318"/>
    </row>
    <row r="2453" spans="1:8" s="189" customFormat="1" ht="22.9" customHeight="1" x14ac:dyDescent="0.2">
      <c r="A2453" s="529"/>
      <c r="B2453" s="530"/>
      <c r="C2453" s="364" t="s">
        <v>5073</v>
      </c>
      <c r="D2453" s="364" t="s">
        <v>5074</v>
      </c>
      <c r="E2453" s="364" t="s">
        <v>371</v>
      </c>
      <c r="F2453" s="364" t="s">
        <v>4225</v>
      </c>
      <c r="G2453" s="364" t="s">
        <v>447</v>
      </c>
      <c r="H2453" s="318"/>
    </row>
    <row r="2454" spans="1:8" s="189" customFormat="1" ht="22.9" customHeight="1" x14ac:dyDescent="0.2">
      <c r="A2454" s="529"/>
      <c r="B2454" s="530"/>
      <c r="C2454" s="364" t="s">
        <v>5075</v>
      </c>
      <c r="D2454" s="364" t="s">
        <v>5076</v>
      </c>
      <c r="E2454" s="364" t="s">
        <v>371</v>
      </c>
      <c r="F2454" s="364" t="s">
        <v>4225</v>
      </c>
      <c r="G2454" s="364" t="s">
        <v>447</v>
      </c>
      <c r="H2454" s="318"/>
    </row>
    <row r="2455" spans="1:8" s="189" customFormat="1" ht="22.9" customHeight="1" x14ac:dyDescent="0.2">
      <c r="A2455" s="529"/>
      <c r="B2455" s="530"/>
      <c r="C2455" s="364" t="s">
        <v>5077</v>
      </c>
      <c r="D2455" s="364" t="s">
        <v>5078</v>
      </c>
      <c r="E2455" s="364" t="s">
        <v>371</v>
      </c>
      <c r="F2455" s="364" t="s">
        <v>4225</v>
      </c>
      <c r="G2455" s="364" t="s">
        <v>447</v>
      </c>
      <c r="H2455" s="318"/>
    </row>
    <row r="2456" spans="1:8" s="189" customFormat="1" ht="22.9" customHeight="1" x14ac:dyDescent="0.2">
      <c r="A2456" s="529"/>
      <c r="B2456" s="530"/>
      <c r="C2456" s="364" t="s">
        <v>5079</v>
      </c>
      <c r="D2456" s="364" t="s">
        <v>5080</v>
      </c>
      <c r="E2456" s="364" t="s">
        <v>371</v>
      </c>
      <c r="F2456" s="364" t="s">
        <v>4225</v>
      </c>
      <c r="G2456" s="364" t="s">
        <v>447</v>
      </c>
      <c r="H2456" s="318"/>
    </row>
    <row r="2457" spans="1:8" s="189" customFormat="1" ht="22.9" customHeight="1" x14ac:dyDescent="0.2">
      <c r="A2457" s="529"/>
      <c r="B2457" s="530"/>
      <c r="C2457" s="364" t="s">
        <v>5081</v>
      </c>
      <c r="D2457" s="364" t="s">
        <v>5082</v>
      </c>
      <c r="E2457" s="364" t="s">
        <v>371</v>
      </c>
      <c r="F2457" s="364" t="s">
        <v>4225</v>
      </c>
      <c r="G2457" s="364" t="s">
        <v>447</v>
      </c>
      <c r="H2457" s="318"/>
    </row>
    <row r="2458" spans="1:8" s="189" customFormat="1" ht="22.9" customHeight="1" x14ac:dyDescent="0.2">
      <c r="A2458" s="529"/>
      <c r="B2458" s="530"/>
      <c r="C2458" s="364" t="s">
        <v>5083</v>
      </c>
      <c r="D2458" s="364" t="s">
        <v>16679</v>
      </c>
      <c r="E2458" s="364" t="s">
        <v>371</v>
      </c>
      <c r="F2458" s="364" t="s">
        <v>4225</v>
      </c>
      <c r="G2458" s="364" t="s">
        <v>447</v>
      </c>
      <c r="H2458" s="318"/>
    </row>
    <row r="2459" spans="1:8" s="189" customFormat="1" ht="22.9" customHeight="1" x14ac:dyDescent="0.2">
      <c r="A2459" s="529"/>
      <c r="B2459" s="530"/>
      <c r="C2459" s="364" t="s">
        <v>5084</v>
      </c>
      <c r="D2459" s="364" t="s">
        <v>5085</v>
      </c>
      <c r="E2459" s="364" t="s">
        <v>371</v>
      </c>
      <c r="F2459" s="364" t="s">
        <v>4225</v>
      </c>
      <c r="G2459" s="364" t="s">
        <v>447</v>
      </c>
      <c r="H2459" s="318"/>
    </row>
    <row r="2460" spans="1:8" s="189" customFormat="1" ht="22.9" customHeight="1" x14ac:dyDescent="0.2">
      <c r="A2460" s="529"/>
      <c r="B2460" s="530"/>
      <c r="C2460" s="364" t="s">
        <v>5086</v>
      </c>
      <c r="D2460" s="364" t="s">
        <v>16680</v>
      </c>
      <c r="E2460" s="364" t="s">
        <v>371</v>
      </c>
      <c r="F2460" s="364" t="s">
        <v>4225</v>
      </c>
      <c r="G2460" s="364" t="s">
        <v>447</v>
      </c>
      <c r="H2460" s="318"/>
    </row>
    <row r="2461" spans="1:8" s="189" customFormat="1" ht="22.9" customHeight="1" x14ac:dyDescent="0.2">
      <c r="A2461" s="529" t="s">
        <v>485</v>
      </c>
      <c r="B2461" s="530" t="s">
        <v>423</v>
      </c>
      <c r="C2461" s="364" t="s">
        <v>5087</v>
      </c>
      <c r="D2461" s="364" t="s">
        <v>16681</v>
      </c>
      <c r="E2461" s="364" t="s">
        <v>371</v>
      </c>
      <c r="F2461" s="364" t="s">
        <v>4084</v>
      </c>
      <c r="G2461" s="364" t="s">
        <v>447</v>
      </c>
      <c r="H2461" s="318" t="s">
        <v>5088</v>
      </c>
    </row>
    <row r="2462" spans="1:8" s="189" customFormat="1" ht="22.9" customHeight="1" x14ac:dyDescent="0.2">
      <c r="A2462" s="529"/>
      <c r="B2462" s="530"/>
      <c r="C2462" s="364" t="s">
        <v>5089</v>
      </c>
      <c r="D2462" s="364" t="s">
        <v>16682</v>
      </c>
      <c r="E2462" s="364" t="s">
        <v>371</v>
      </c>
      <c r="F2462" s="364" t="s">
        <v>4084</v>
      </c>
      <c r="G2462" s="364" t="s">
        <v>447</v>
      </c>
      <c r="H2462" s="318" t="s">
        <v>5088</v>
      </c>
    </row>
    <row r="2463" spans="1:8" s="189" customFormat="1" ht="22.9" customHeight="1" x14ac:dyDescent="0.2">
      <c r="A2463" s="529"/>
      <c r="B2463" s="530"/>
      <c r="C2463" s="364" t="s">
        <v>5090</v>
      </c>
      <c r="D2463" s="364" t="s">
        <v>16683</v>
      </c>
      <c r="E2463" s="364" t="s">
        <v>371</v>
      </c>
      <c r="F2463" s="364" t="s">
        <v>4084</v>
      </c>
      <c r="G2463" s="364" t="s">
        <v>447</v>
      </c>
      <c r="H2463" s="318" t="s">
        <v>5088</v>
      </c>
    </row>
    <row r="2464" spans="1:8" s="189" customFormat="1" ht="22.9" customHeight="1" x14ac:dyDescent="0.2">
      <c r="A2464" s="529"/>
      <c r="B2464" s="530"/>
      <c r="C2464" s="364" t="s">
        <v>5091</v>
      </c>
      <c r="D2464" s="364" t="s">
        <v>16684</v>
      </c>
      <c r="E2464" s="364" t="s">
        <v>371</v>
      </c>
      <c r="F2464" s="364" t="s">
        <v>4225</v>
      </c>
      <c r="G2464" s="364" t="s">
        <v>447</v>
      </c>
      <c r="H2464" s="318" t="s">
        <v>5088</v>
      </c>
    </row>
    <row r="2465" spans="1:8" s="189" customFormat="1" ht="22.9" customHeight="1" x14ac:dyDescent="0.2">
      <c r="A2465" s="529"/>
      <c r="B2465" s="530"/>
      <c r="C2465" s="364" t="s">
        <v>5134</v>
      </c>
      <c r="D2465" s="364" t="s">
        <v>16685</v>
      </c>
      <c r="E2465" s="364" t="s">
        <v>371</v>
      </c>
      <c r="F2465" s="364" t="s">
        <v>4225</v>
      </c>
      <c r="G2465" s="364" t="s">
        <v>447</v>
      </c>
      <c r="H2465" s="318" t="s">
        <v>5088</v>
      </c>
    </row>
    <row r="2466" spans="1:8" s="189" customFormat="1" ht="22.9" customHeight="1" x14ac:dyDescent="0.2">
      <c r="A2466" s="529"/>
      <c r="B2466" s="530"/>
      <c r="C2466" s="364" t="s">
        <v>5092</v>
      </c>
      <c r="D2466" s="364" t="s">
        <v>16684</v>
      </c>
      <c r="E2466" s="364" t="s">
        <v>371</v>
      </c>
      <c r="F2466" s="364" t="s">
        <v>4225</v>
      </c>
      <c r="G2466" s="364" t="s">
        <v>447</v>
      </c>
      <c r="H2466" s="318" t="s">
        <v>5088</v>
      </c>
    </row>
    <row r="2467" spans="1:8" s="189" customFormat="1" ht="22.9" customHeight="1" x14ac:dyDescent="0.2">
      <c r="A2467" s="529"/>
      <c r="B2467" s="530"/>
      <c r="C2467" s="364" t="s">
        <v>5093</v>
      </c>
      <c r="D2467" s="364" t="s">
        <v>16686</v>
      </c>
      <c r="E2467" s="364" t="s">
        <v>371</v>
      </c>
      <c r="F2467" s="364" t="s">
        <v>4225</v>
      </c>
      <c r="G2467" s="364" t="s">
        <v>447</v>
      </c>
      <c r="H2467" s="318" t="s">
        <v>5088</v>
      </c>
    </row>
    <row r="2468" spans="1:8" s="189" customFormat="1" ht="22.9" customHeight="1" x14ac:dyDescent="0.2">
      <c r="A2468" s="529"/>
      <c r="B2468" s="530"/>
      <c r="C2468" s="364" t="s">
        <v>5094</v>
      </c>
      <c r="D2468" s="364" t="s">
        <v>16687</v>
      </c>
      <c r="E2468" s="364" t="s">
        <v>371</v>
      </c>
      <c r="F2468" s="364" t="s">
        <v>4225</v>
      </c>
      <c r="G2468" s="364" t="s">
        <v>447</v>
      </c>
      <c r="H2468" s="318" t="s">
        <v>5088</v>
      </c>
    </row>
    <row r="2469" spans="1:8" s="189" customFormat="1" ht="22.9" customHeight="1" x14ac:dyDescent="0.2">
      <c r="A2469" s="529"/>
      <c r="B2469" s="530"/>
      <c r="C2469" s="364" t="s">
        <v>5095</v>
      </c>
      <c r="D2469" s="364" t="s">
        <v>16688</v>
      </c>
      <c r="E2469" s="364" t="s">
        <v>371</v>
      </c>
      <c r="F2469" s="364" t="s">
        <v>4225</v>
      </c>
      <c r="G2469" s="364" t="s">
        <v>447</v>
      </c>
      <c r="H2469" s="318" t="s">
        <v>5088</v>
      </c>
    </row>
    <row r="2470" spans="1:8" s="189" customFormat="1" ht="22.9" customHeight="1" x14ac:dyDescent="0.2">
      <c r="A2470" s="529"/>
      <c r="B2470" s="530"/>
      <c r="C2470" s="364" t="s">
        <v>5096</v>
      </c>
      <c r="D2470" s="364" t="s">
        <v>16689</v>
      </c>
      <c r="E2470" s="364" t="s">
        <v>371</v>
      </c>
      <c r="F2470" s="364" t="s">
        <v>4225</v>
      </c>
      <c r="G2470" s="364" t="s">
        <v>447</v>
      </c>
      <c r="H2470" s="318" t="s">
        <v>5088</v>
      </c>
    </row>
    <row r="2471" spans="1:8" s="189" customFormat="1" ht="22.9" customHeight="1" x14ac:dyDescent="0.2">
      <c r="A2471" s="529"/>
      <c r="B2471" s="530"/>
      <c r="C2471" s="364" t="s">
        <v>5097</v>
      </c>
      <c r="D2471" s="364" t="s">
        <v>16690</v>
      </c>
      <c r="E2471" s="364" t="s">
        <v>371</v>
      </c>
      <c r="F2471" s="364" t="s">
        <v>4225</v>
      </c>
      <c r="G2471" s="364" t="s">
        <v>447</v>
      </c>
      <c r="H2471" s="318" t="s">
        <v>5088</v>
      </c>
    </row>
    <row r="2472" spans="1:8" s="189" customFormat="1" ht="22.9" customHeight="1" x14ac:dyDescent="0.2">
      <c r="A2472" s="529"/>
      <c r="B2472" s="530"/>
      <c r="C2472" s="364" t="s">
        <v>5098</v>
      </c>
      <c r="D2472" s="364" t="s">
        <v>16691</v>
      </c>
      <c r="E2472" s="364" t="s">
        <v>371</v>
      </c>
      <c r="F2472" s="364" t="s">
        <v>4225</v>
      </c>
      <c r="G2472" s="364" t="s">
        <v>447</v>
      </c>
      <c r="H2472" s="318" t="s">
        <v>5088</v>
      </c>
    </row>
    <row r="2473" spans="1:8" s="189" customFormat="1" ht="22.9" customHeight="1" x14ac:dyDescent="0.2">
      <c r="A2473" s="529"/>
      <c r="B2473" s="530"/>
      <c r="C2473" s="364" t="s">
        <v>5099</v>
      </c>
      <c r="D2473" s="364" t="s">
        <v>16692</v>
      </c>
      <c r="E2473" s="364" t="s">
        <v>371</v>
      </c>
      <c r="F2473" s="364" t="s">
        <v>4225</v>
      </c>
      <c r="G2473" s="364" t="s">
        <v>447</v>
      </c>
      <c r="H2473" s="318" t="s">
        <v>5088</v>
      </c>
    </row>
    <row r="2474" spans="1:8" s="189" customFormat="1" ht="22.9" customHeight="1" x14ac:dyDescent="0.2">
      <c r="A2474" s="529"/>
      <c r="B2474" s="530"/>
      <c r="C2474" s="364" t="s">
        <v>5100</v>
      </c>
      <c r="D2474" s="364" t="s">
        <v>16693</v>
      </c>
      <c r="E2474" s="364" t="s">
        <v>371</v>
      </c>
      <c r="F2474" s="364" t="s">
        <v>4225</v>
      </c>
      <c r="G2474" s="364" t="s">
        <v>447</v>
      </c>
      <c r="H2474" s="318" t="s">
        <v>5088</v>
      </c>
    </row>
    <row r="2475" spans="1:8" s="189" customFormat="1" ht="22.9" customHeight="1" x14ac:dyDescent="0.2">
      <c r="A2475" s="529"/>
      <c r="B2475" s="530"/>
      <c r="C2475" s="364" t="s">
        <v>5135</v>
      </c>
      <c r="D2475" s="364" t="s">
        <v>16694</v>
      </c>
      <c r="E2475" s="364" t="s">
        <v>371</v>
      </c>
      <c r="F2475" s="364" t="s">
        <v>4225</v>
      </c>
      <c r="G2475" s="364" t="s">
        <v>447</v>
      </c>
      <c r="H2475" s="318" t="s">
        <v>5088</v>
      </c>
    </row>
    <row r="2476" spans="1:8" s="189" customFormat="1" ht="22.9" customHeight="1" x14ac:dyDescent="0.2">
      <c r="A2476" s="529"/>
      <c r="B2476" s="530"/>
      <c r="C2476" s="364" t="s">
        <v>5136</v>
      </c>
      <c r="D2476" s="364" t="s">
        <v>16695</v>
      </c>
      <c r="E2476" s="364" t="s">
        <v>371</v>
      </c>
      <c r="F2476" s="364" t="s">
        <v>4225</v>
      </c>
      <c r="G2476" s="364" t="s">
        <v>447</v>
      </c>
      <c r="H2476" s="318" t="s">
        <v>5088</v>
      </c>
    </row>
    <row r="2477" spans="1:8" s="189" customFormat="1" ht="22.9" customHeight="1" x14ac:dyDescent="0.2">
      <c r="A2477" s="529"/>
      <c r="B2477" s="530"/>
      <c r="C2477" s="364" t="s">
        <v>5101</v>
      </c>
      <c r="D2477" s="364" t="s">
        <v>16696</v>
      </c>
      <c r="E2477" s="364" t="s">
        <v>371</v>
      </c>
      <c r="F2477" s="364" t="s">
        <v>4225</v>
      </c>
      <c r="G2477" s="364" t="s">
        <v>447</v>
      </c>
      <c r="H2477" s="318" t="s">
        <v>5088</v>
      </c>
    </row>
    <row r="2478" spans="1:8" s="189" customFormat="1" ht="22.9" customHeight="1" x14ac:dyDescent="0.2">
      <c r="A2478" s="529"/>
      <c r="B2478" s="530"/>
      <c r="C2478" s="364" t="s">
        <v>5102</v>
      </c>
      <c r="D2478" s="364" t="s">
        <v>16697</v>
      </c>
      <c r="E2478" s="364" t="s">
        <v>371</v>
      </c>
      <c r="F2478" s="364" t="s">
        <v>4225</v>
      </c>
      <c r="G2478" s="364" t="s">
        <v>447</v>
      </c>
      <c r="H2478" s="318" t="s">
        <v>5088</v>
      </c>
    </row>
    <row r="2479" spans="1:8" s="189" customFormat="1" ht="22.9" customHeight="1" x14ac:dyDescent="0.2">
      <c r="A2479" s="529"/>
      <c r="B2479" s="530"/>
      <c r="C2479" s="364" t="s">
        <v>5137</v>
      </c>
      <c r="D2479" s="364" t="s">
        <v>16698</v>
      </c>
      <c r="E2479" s="364" t="s">
        <v>371</v>
      </c>
      <c r="F2479" s="364" t="s">
        <v>4225</v>
      </c>
      <c r="G2479" s="364" t="s">
        <v>447</v>
      </c>
      <c r="H2479" s="318" t="s">
        <v>5088</v>
      </c>
    </row>
    <row r="2480" spans="1:8" s="189" customFormat="1" ht="22.9" customHeight="1" x14ac:dyDescent="0.2">
      <c r="A2480" s="529"/>
      <c r="B2480" s="530"/>
      <c r="C2480" s="364" t="s">
        <v>5138</v>
      </c>
      <c r="D2480" s="364" t="s">
        <v>16699</v>
      </c>
      <c r="E2480" s="364" t="s">
        <v>371</v>
      </c>
      <c r="F2480" s="364" t="s">
        <v>4225</v>
      </c>
      <c r="G2480" s="364" t="s">
        <v>447</v>
      </c>
      <c r="H2480" s="318" t="s">
        <v>5088</v>
      </c>
    </row>
    <row r="2481" spans="1:8" s="189" customFormat="1" ht="22.9" customHeight="1" x14ac:dyDescent="0.2">
      <c r="A2481" s="529"/>
      <c r="B2481" s="530"/>
      <c r="C2481" s="364" t="s">
        <v>5103</v>
      </c>
      <c r="D2481" s="364" t="s">
        <v>16700</v>
      </c>
      <c r="E2481" s="364" t="s">
        <v>371</v>
      </c>
      <c r="F2481" s="364" t="s">
        <v>4225</v>
      </c>
      <c r="G2481" s="364" t="s">
        <v>447</v>
      </c>
      <c r="H2481" s="318" t="s">
        <v>5088</v>
      </c>
    </row>
    <row r="2482" spans="1:8" s="189" customFormat="1" ht="22.9" customHeight="1" x14ac:dyDescent="0.2">
      <c r="A2482" s="529"/>
      <c r="B2482" s="530"/>
      <c r="C2482" s="364" t="s">
        <v>5104</v>
      </c>
      <c r="D2482" s="364" t="s">
        <v>16701</v>
      </c>
      <c r="E2482" s="364" t="s">
        <v>371</v>
      </c>
      <c r="F2482" s="364" t="s">
        <v>4225</v>
      </c>
      <c r="G2482" s="364" t="s">
        <v>447</v>
      </c>
      <c r="H2482" s="318" t="s">
        <v>5088</v>
      </c>
    </row>
    <row r="2483" spans="1:8" s="189" customFormat="1" ht="22.9" customHeight="1" x14ac:dyDescent="0.2">
      <c r="A2483" s="529"/>
      <c r="B2483" s="530"/>
      <c r="C2483" s="364" t="s">
        <v>5105</v>
      </c>
      <c r="D2483" s="364" t="s">
        <v>16702</v>
      </c>
      <c r="E2483" s="364" t="s">
        <v>371</v>
      </c>
      <c r="F2483" s="364" t="s">
        <v>4225</v>
      </c>
      <c r="G2483" s="364" t="s">
        <v>447</v>
      </c>
      <c r="H2483" s="318" t="s">
        <v>5088</v>
      </c>
    </row>
    <row r="2484" spans="1:8" s="189" customFormat="1" ht="22.9" customHeight="1" x14ac:dyDescent="0.2">
      <c r="A2484" s="529"/>
      <c r="B2484" s="530"/>
      <c r="C2484" s="364" t="s">
        <v>5106</v>
      </c>
      <c r="D2484" s="364" t="s">
        <v>16703</v>
      </c>
      <c r="E2484" s="364" t="s">
        <v>371</v>
      </c>
      <c r="F2484" s="364" t="s">
        <v>4225</v>
      </c>
      <c r="G2484" s="364" t="s">
        <v>447</v>
      </c>
      <c r="H2484" s="318" t="s">
        <v>5088</v>
      </c>
    </row>
    <row r="2485" spans="1:8" s="189" customFormat="1" ht="22.9" customHeight="1" x14ac:dyDescent="0.2">
      <c r="A2485" s="529"/>
      <c r="B2485" s="530"/>
      <c r="C2485" s="364" t="s">
        <v>5107</v>
      </c>
      <c r="D2485" s="364" t="s">
        <v>16704</v>
      </c>
      <c r="E2485" s="364" t="s">
        <v>371</v>
      </c>
      <c r="F2485" s="364" t="s">
        <v>4225</v>
      </c>
      <c r="G2485" s="364" t="s">
        <v>447</v>
      </c>
      <c r="H2485" s="318" t="s">
        <v>5088</v>
      </c>
    </row>
    <row r="2486" spans="1:8" s="189" customFormat="1" ht="22.9" customHeight="1" x14ac:dyDescent="0.2">
      <c r="A2486" s="529"/>
      <c r="B2486" s="530"/>
      <c r="C2486" s="364" t="s">
        <v>5139</v>
      </c>
      <c r="D2486" s="364" t="s">
        <v>16705</v>
      </c>
      <c r="E2486" s="364" t="s">
        <v>371</v>
      </c>
      <c r="F2486" s="364" t="s">
        <v>4225</v>
      </c>
      <c r="G2486" s="364" t="s">
        <v>447</v>
      </c>
      <c r="H2486" s="318" t="s">
        <v>5088</v>
      </c>
    </row>
    <row r="2487" spans="1:8" s="189" customFormat="1" ht="22.9" customHeight="1" x14ac:dyDescent="0.2">
      <c r="A2487" s="529"/>
      <c r="B2487" s="530"/>
      <c r="C2487" s="364" t="s">
        <v>5108</v>
      </c>
      <c r="D2487" s="364" t="s">
        <v>16706</v>
      </c>
      <c r="E2487" s="364" t="s">
        <v>371</v>
      </c>
      <c r="F2487" s="364" t="s">
        <v>4225</v>
      </c>
      <c r="G2487" s="364" t="s">
        <v>447</v>
      </c>
      <c r="H2487" s="318" t="s">
        <v>5088</v>
      </c>
    </row>
    <row r="2488" spans="1:8" s="189" customFormat="1" ht="22.9" customHeight="1" x14ac:dyDescent="0.2">
      <c r="A2488" s="529"/>
      <c r="B2488" s="530"/>
      <c r="C2488" s="364" t="s">
        <v>5109</v>
      </c>
      <c r="D2488" s="364" t="s">
        <v>16707</v>
      </c>
      <c r="E2488" s="364" t="s">
        <v>371</v>
      </c>
      <c r="F2488" s="364" t="s">
        <v>5110</v>
      </c>
      <c r="G2488" s="364" t="s">
        <v>447</v>
      </c>
      <c r="H2488" s="318" t="s">
        <v>5088</v>
      </c>
    </row>
    <row r="2489" spans="1:8" s="189" customFormat="1" ht="22.9" customHeight="1" x14ac:dyDescent="0.2">
      <c r="A2489" s="529"/>
      <c r="B2489" s="530"/>
      <c r="C2489" s="364" t="s">
        <v>5111</v>
      </c>
      <c r="D2489" s="364" t="s">
        <v>16708</v>
      </c>
      <c r="E2489" s="364" t="s">
        <v>371</v>
      </c>
      <c r="F2489" s="364" t="s">
        <v>5110</v>
      </c>
      <c r="G2489" s="364" t="s">
        <v>447</v>
      </c>
      <c r="H2489" s="318" t="s">
        <v>5088</v>
      </c>
    </row>
    <row r="2490" spans="1:8" s="189" customFormat="1" ht="22.9" customHeight="1" x14ac:dyDescent="0.2">
      <c r="A2490" s="529"/>
      <c r="B2490" s="530"/>
      <c r="C2490" s="364" t="s">
        <v>5112</v>
      </c>
      <c r="D2490" s="364" t="s">
        <v>16709</v>
      </c>
      <c r="E2490" s="364" t="s">
        <v>371</v>
      </c>
      <c r="F2490" s="364" t="s">
        <v>5110</v>
      </c>
      <c r="G2490" s="364" t="s">
        <v>447</v>
      </c>
      <c r="H2490" s="318" t="s">
        <v>5088</v>
      </c>
    </row>
    <row r="2491" spans="1:8" s="189" customFormat="1" ht="22.9" customHeight="1" x14ac:dyDescent="0.2">
      <c r="A2491" s="529"/>
      <c r="B2491" s="530"/>
      <c r="C2491" s="364" t="s">
        <v>5113</v>
      </c>
      <c r="D2491" s="364" t="s">
        <v>16710</v>
      </c>
      <c r="E2491" s="364" t="s">
        <v>371</v>
      </c>
      <c r="F2491" s="364" t="s">
        <v>5110</v>
      </c>
      <c r="G2491" s="364" t="s">
        <v>447</v>
      </c>
      <c r="H2491" s="318" t="s">
        <v>5088</v>
      </c>
    </row>
    <row r="2492" spans="1:8" s="189" customFormat="1" ht="22.9" customHeight="1" x14ac:dyDescent="0.2">
      <c r="A2492" s="529"/>
      <c r="B2492" s="530"/>
      <c r="C2492" s="364" t="s">
        <v>5114</v>
      </c>
      <c r="D2492" s="364" t="s">
        <v>16711</v>
      </c>
      <c r="E2492" s="364" t="s">
        <v>371</v>
      </c>
      <c r="F2492" s="364" t="s">
        <v>5110</v>
      </c>
      <c r="G2492" s="364" t="s">
        <v>447</v>
      </c>
      <c r="H2492" s="318" t="s">
        <v>5088</v>
      </c>
    </row>
    <row r="2493" spans="1:8" s="189" customFormat="1" ht="22.9" customHeight="1" x14ac:dyDescent="0.2">
      <c r="A2493" s="529"/>
      <c r="B2493" s="530"/>
      <c r="C2493" s="364" t="s">
        <v>5115</v>
      </c>
      <c r="D2493" s="364" t="s">
        <v>16712</v>
      </c>
      <c r="E2493" s="364" t="s">
        <v>371</v>
      </c>
      <c r="F2493" s="364" t="s">
        <v>5110</v>
      </c>
      <c r="G2493" s="364" t="s">
        <v>447</v>
      </c>
      <c r="H2493" s="318" t="s">
        <v>5088</v>
      </c>
    </row>
    <row r="2494" spans="1:8" s="189" customFormat="1" ht="22.9" customHeight="1" x14ac:dyDescent="0.2">
      <c r="A2494" s="529"/>
      <c r="B2494" s="530"/>
      <c r="C2494" s="364" t="s">
        <v>5116</v>
      </c>
      <c r="D2494" s="364" t="s">
        <v>16713</v>
      </c>
      <c r="E2494" s="364" t="s">
        <v>371</v>
      </c>
      <c r="F2494" s="364" t="s">
        <v>5110</v>
      </c>
      <c r="G2494" s="364" t="s">
        <v>447</v>
      </c>
      <c r="H2494" s="318" t="s">
        <v>5088</v>
      </c>
    </row>
    <row r="2495" spans="1:8" s="189" customFormat="1" ht="22.9" customHeight="1" x14ac:dyDescent="0.2">
      <c r="A2495" s="529"/>
      <c r="B2495" s="530"/>
      <c r="C2495" s="364" t="s">
        <v>5117</v>
      </c>
      <c r="D2495" s="364" t="s">
        <v>16714</v>
      </c>
      <c r="E2495" s="364" t="s">
        <v>371</v>
      </c>
      <c r="F2495" s="364" t="s">
        <v>5110</v>
      </c>
      <c r="G2495" s="364" t="s">
        <v>447</v>
      </c>
      <c r="H2495" s="318" t="s">
        <v>5088</v>
      </c>
    </row>
    <row r="2496" spans="1:8" s="189" customFormat="1" ht="22.9" customHeight="1" x14ac:dyDescent="0.2">
      <c r="A2496" s="529"/>
      <c r="B2496" s="530"/>
      <c r="C2496" s="364" t="s">
        <v>5118</v>
      </c>
      <c r="D2496" s="364" t="s">
        <v>16715</v>
      </c>
      <c r="E2496" s="364" t="s">
        <v>371</v>
      </c>
      <c r="F2496" s="364" t="s">
        <v>5110</v>
      </c>
      <c r="G2496" s="364" t="s">
        <v>447</v>
      </c>
      <c r="H2496" s="318" t="s">
        <v>5088</v>
      </c>
    </row>
    <row r="2497" spans="1:8" s="189" customFormat="1" ht="22.9" customHeight="1" x14ac:dyDescent="0.2">
      <c r="A2497" s="529"/>
      <c r="B2497" s="530"/>
      <c r="C2497" s="364" t="s">
        <v>5119</v>
      </c>
      <c r="D2497" s="364" t="s">
        <v>16716</v>
      </c>
      <c r="E2497" s="364" t="s">
        <v>371</v>
      </c>
      <c r="F2497" s="364" t="s">
        <v>5110</v>
      </c>
      <c r="G2497" s="364" t="s">
        <v>447</v>
      </c>
      <c r="H2497" s="318" t="s">
        <v>5088</v>
      </c>
    </row>
    <row r="2498" spans="1:8" s="189" customFormat="1" ht="22.9" customHeight="1" x14ac:dyDescent="0.2">
      <c r="A2498" s="529"/>
      <c r="B2498" s="530"/>
      <c r="C2498" s="364" t="s">
        <v>5120</v>
      </c>
      <c r="D2498" s="364" t="s">
        <v>16717</v>
      </c>
      <c r="E2498" s="364" t="s">
        <v>371</v>
      </c>
      <c r="F2498" s="364" t="s">
        <v>5110</v>
      </c>
      <c r="G2498" s="364" t="s">
        <v>447</v>
      </c>
      <c r="H2498" s="318" t="s">
        <v>5088</v>
      </c>
    </row>
    <row r="2499" spans="1:8" s="189" customFormat="1" ht="22.9" customHeight="1" x14ac:dyDescent="0.2">
      <c r="A2499" s="529"/>
      <c r="B2499" s="530"/>
      <c r="C2499" s="364" t="s">
        <v>5121</v>
      </c>
      <c r="D2499" s="364" t="s">
        <v>16718</v>
      </c>
      <c r="E2499" s="364" t="s">
        <v>371</v>
      </c>
      <c r="F2499" s="364" t="s">
        <v>5110</v>
      </c>
      <c r="G2499" s="364" t="s">
        <v>447</v>
      </c>
      <c r="H2499" s="318" t="s">
        <v>5088</v>
      </c>
    </row>
    <row r="2500" spans="1:8" s="189" customFormat="1" ht="22.9" customHeight="1" x14ac:dyDescent="0.2">
      <c r="A2500" s="529"/>
      <c r="B2500" s="530"/>
      <c r="C2500" s="364" t="s">
        <v>5122</v>
      </c>
      <c r="D2500" s="364" t="s">
        <v>16719</v>
      </c>
      <c r="E2500" s="364" t="s">
        <v>371</v>
      </c>
      <c r="F2500" s="364" t="s">
        <v>5110</v>
      </c>
      <c r="G2500" s="364" t="s">
        <v>447</v>
      </c>
      <c r="H2500" s="318" t="s">
        <v>5088</v>
      </c>
    </row>
    <row r="2501" spans="1:8" s="189" customFormat="1" ht="22.9" customHeight="1" x14ac:dyDescent="0.2">
      <c r="A2501" s="529"/>
      <c r="B2501" s="530"/>
      <c r="C2501" s="364" t="s">
        <v>5123</v>
      </c>
      <c r="D2501" s="364" t="s">
        <v>16720</v>
      </c>
      <c r="E2501" s="364" t="s">
        <v>371</v>
      </c>
      <c r="F2501" s="364" t="s">
        <v>5110</v>
      </c>
      <c r="G2501" s="364" t="s">
        <v>447</v>
      </c>
      <c r="H2501" s="318" t="s">
        <v>5088</v>
      </c>
    </row>
    <row r="2502" spans="1:8" s="189" customFormat="1" ht="22.9" customHeight="1" x14ac:dyDescent="0.2">
      <c r="A2502" s="529"/>
      <c r="B2502" s="530"/>
      <c r="C2502" s="364" t="s">
        <v>5124</v>
      </c>
      <c r="D2502" s="364" t="s">
        <v>16721</v>
      </c>
      <c r="E2502" s="364" t="s">
        <v>371</v>
      </c>
      <c r="F2502" s="364" t="s">
        <v>5110</v>
      </c>
      <c r="G2502" s="364" t="s">
        <v>447</v>
      </c>
      <c r="H2502" s="318" t="s">
        <v>5088</v>
      </c>
    </row>
    <row r="2503" spans="1:8" s="189" customFormat="1" ht="22.9" customHeight="1" x14ac:dyDescent="0.2">
      <c r="A2503" s="529"/>
      <c r="B2503" s="530"/>
      <c r="C2503" s="364" t="s">
        <v>5140</v>
      </c>
      <c r="D2503" s="364" t="s">
        <v>16722</v>
      </c>
      <c r="E2503" s="364" t="s">
        <v>371</v>
      </c>
      <c r="F2503" s="364" t="s">
        <v>5110</v>
      </c>
      <c r="G2503" s="364" t="s">
        <v>447</v>
      </c>
      <c r="H2503" s="318" t="s">
        <v>5088</v>
      </c>
    </row>
    <row r="2504" spans="1:8" s="189" customFormat="1" ht="22.9" customHeight="1" x14ac:dyDescent="0.2">
      <c r="A2504" s="529"/>
      <c r="B2504" s="530"/>
      <c r="C2504" s="364" t="s">
        <v>5125</v>
      </c>
      <c r="D2504" s="364" t="s">
        <v>16723</v>
      </c>
      <c r="E2504" s="364" t="s">
        <v>371</v>
      </c>
      <c r="F2504" s="364" t="s">
        <v>5110</v>
      </c>
      <c r="G2504" s="364" t="s">
        <v>447</v>
      </c>
      <c r="H2504" s="318" t="s">
        <v>5088</v>
      </c>
    </row>
    <row r="2505" spans="1:8" s="189" customFormat="1" ht="22.9" customHeight="1" x14ac:dyDescent="0.2">
      <c r="A2505" s="529"/>
      <c r="B2505" s="530"/>
      <c r="C2505" s="364" t="s">
        <v>5126</v>
      </c>
      <c r="D2505" s="364" t="s">
        <v>16724</v>
      </c>
      <c r="E2505" s="364" t="s">
        <v>371</v>
      </c>
      <c r="F2505" s="364" t="s">
        <v>5110</v>
      </c>
      <c r="G2505" s="364" t="s">
        <v>447</v>
      </c>
      <c r="H2505" s="318" t="s">
        <v>5088</v>
      </c>
    </row>
    <row r="2506" spans="1:8" s="189" customFormat="1" ht="22.9" customHeight="1" x14ac:dyDescent="0.2">
      <c r="A2506" s="529"/>
      <c r="B2506" s="530"/>
      <c r="C2506" s="364" t="s">
        <v>16725</v>
      </c>
      <c r="D2506" s="364" t="s">
        <v>16726</v>
      </c>
      <c r="E2506" s="364" t="s">
        <v>371</v>
      </c>
      <c r="F2506" s="364" t="s">
        <v>5110</v>
      </c>
      <c r="G2506" s="364" t="s">
        <v>447</v>
      </c>
      <c r="H2506" s="318" t="s">
        <v>5088</v>
      </c>
    </row>
    <row r="2507" spans="1:8" s="189" customFormat="1" ht="22.9" customHeight="1" x14ac:dyDescent="0.2">
      <c r="A2507" s="529"/>
      <c r="B2507" s="530"/>
      <c r="C2507" s="364" t="s">
        <v>5141</v>
      </c>
      <c r="D2507" s="364" t="s">
        <v>16727</v>
      </c>
      <c r="E2507" s="364" t="s">
        <v>371</v>
      </c>
      <c r="F2507" s="364" t="s">
        <v>4228</v>
      </c>
      <c r="G2507" s="364" t="s">
        <v>447</v>
      </c>
      <c r="H2507" s="318" t="s">
        <v>5088</v>
      </c>
    </row>
    <row r="2508" spans="1:8" s="189" customFormat="1" ht="22.9" customHeight="1" x14ac:dyDescent="0.2">
      <c r="A2508" s="529"/>
      <c r="B2508" s="530"/>
      <c r="C2508" s="364" t="s">
        <v>5142</v>
      </c>
      <c r="D2508" s="364" t="s">
        <v>16728</v>
      </c>
      <c r="E2508" s="364" t="s">
        <v>371</v>
      </c>
      <c r="F2508" s="364" t="s">
        <v>4228</v>
      </c>
      <c r="G2508" s="364" t="s">
        <v>447</v>
      </c>
      <c r="H2508" s="318" t="s">
        <v>5088</v>
      </c>
    </row>
    <row r="2509" spans="1:8" s="189" customFormat="1" ht="22.9" customHeight="1" x14ac:dyDescent="0.2">
      <c r="A2509" s="529" t="s">
        <v>823</v>
      </c>
      <c r="B2509" s="530" t="s">
        <v>590</v>
      </c>
      <c r="C2509" s="364" t="s">
        <v>5127</v>
      </c>
      <c r="D2509" s="364" t="s">
        <v>5128</v>
      </c>
      <c r="E2509" s="364" t="s">
        <v>371</v>
      </c>
      <c r="F2509" s="364" t="s">
        <v>4225</v>
      </c>
      <c r="G2509" s="364"/>
      <c r="H2509" s="318"/>
    </row>
    <row r="2510" spans="1:8" s="189" customFormat="1" ht="22.9" customHeight="1" x14ac:dyDescent="0.2">
      <c r="A2510" s="529"/>
      <c r="B2510" s="530"/>
      <c r="C2510" s="364" t="s">
        <v>5129</v>
      </c>
      <c r="D2510" s="364" t="s">
        <v>5044</v>
      </c>
      <c r="E2510" s="364" t="s">
        <v>371</v>
      </c>
      <c r="F2510" s="364" t="s">
        <v>4225</v>
      </c>
      <c r="G2510" s="364"/>
      <c r="H2510" s="318"/>
    </row>
    <row r="2511" spans="1:8" s="189" customFormat="1" ht="22.9" customHeight="1" x14ac:dyDescent="0.2">
      <c r="A2511" s="529"/>
      <c r="B2511" s="530"/>
      <c r="C2511" s="364" t="s">
        <v>5130</v>
      </c>
      <c r="D2511" s="364" t="s">
        <v>8080</v>
      </c>
      <c r="E2511" s="364" t="s">
        <v>371</v>
      </c>
      <c r="F2511" s="364" t="s">
        <v>4225</v>
      </c>
      <c r="G2511" s="364"/>
      <c r="H2511" s="318"/>
    </row>
    <row r="2512" spans="1:8" s="189" customFormat="1" ht="22.9" customHeight="1" x14ac:dyDescent="0.2">
      <c r="A2512" s="529"/>
      <c r="B2512" s="530"/>
      <c r="C2512" s="364" t="s">
        <v>5131</v>
      </c>
      <c r="D2512" s="364" t="s">
        <v>16729</v>
      </c>
      <c r="E2512" s="364" t="s">
        <v>371</v>
      </c>
      <c r="F2512" s="364" t="s">
        <v>5110</v>
      </c>
      <c r="G2512" s="364"/>
      <c r="H2512" s="318"/>
    </row>
    <row r="2513" spans="1:8" s="189" customFormat="1" ht="22.9" customHeight="1" x14ac:dyDescent="0.2">
      <c r="A2513" s="529"/>
      <c r="B2513" s="530"/>
      <c r="C2513" s="364" t="s">
        <v>5132</v>
      </c>
      <c r="D2513" s="364" t="s">
        <v>5133</v>
      </c>
      <c r="E2513" s="364" t="s">
        <v>371</v>
      </c>
      <c r="F2513" s="364" t="s">
        <v>5110</v>
      </c>
      <c r="G2513" s="364"/>
      <c r="H2513" s="318"/>
    </row>
    <row r="2514" spans="1:8" s="189" customFormat="1" ht="22.9" customHeight="1" x14ac:dyDescent="0.2">
      <c r="A2514" s="529"/>
      <c r="B2514" s="530"/>
      <c r="C2514" s="364" t="s">
        <v>16730</v>
      </c>
      <c r="D2514" s="364" t="s">
        <v>16731</v>
      </c>
      <c r="E2514" s="364" t="s">
        <v>371</v>
      </c>
      <c r="F2514" s="364" t="s">
        <v>5110</v>
      </c>
      <c r="G2514" s="364"/>
      <c r="H2514" s="318"/>
    </row>
    <row r="2515" spans="1:8" s="189" customFormat="1" ht="22.9" customHeight="1" x14ac:dyDescent="0.2">
      <c r="A2515" s="363" t="s">
        <v>701</v>
      </c>
      <c r="B2515" s="364" t="s">
        <v>702</v>
      </c>
      <c r="C2515" s="364" t="s">
        <v>5143</v>
      </c>
      <c r="D2515" s="364" t="s">
        <v>703</v>
      </c>
      <c r="E2515" s="364" t="s">
        <v>371</v>
      </c>
      <c r="F2515" s="364" t="s">
        <v>4225</v>
      </c>
      <c r="G2515" s="364" t="s">
        <v>447</v>
      </c>
      <c r="H2515" s="318"/>
    </row>
    <row r="2516" spans="1:8" s="189" customFormat="1" ht="22.9" customHeight="1" x14ac:dyDescent="0.2">
      <c r="A2516" s="529" t="s">
        <v>719</v>
      </c>
      <c r="B2516" s="530" t="s">
        <v>720</v>
      </c>
      <c r="C2516" s="364" t="s">
        <v>16732</v>
      </c>
      <c r="D2516" s="364" t="s">
        <v>5144</v>
      </c>
      <c r="E2516" s="364" t="s">
        <v>371</v>
      </c>
      <c r="F2516" s="364" t="s">
        <v>5110</v>
      </c>
      <c r="G2516" s="364" t="s">
        <v>447</v>
      </c>
      <c r="H2516" s="318"/>
    </row>
    <row r="2517" spans="1:8" s="189" customFormat="1" ht="22.9" customHeight="1" x14ac:dyDescent="0.2">
      <c r="A2517" s="529"/>
      <c r="B2517" s="530"/>
      <c r="C2517" s="364" t="s">
        <v>16733</v>
      </c>
      <c r="D2517" s="364" t="s">
        <v>16734</v>
      </c>
      <c r="E2517" s="364" t="s">
        <v>371</v>
      </c>
      <c r="F2517" s="364" t="s">
        <v>5110</v>
      </c>
      <c r="G2517" s="364" t="s">
        <v>447</v>
      </c>
      <c r="H2517" s="318"/>
    </row>
    <row r="2518" spans="1:8" s="189" customFormat="1" ht="22.9" customHeight="1" x14ac:dyDescent="0.2">
      <c r="A2518" s="529"/>
      <c r="B2518" s="530"/>
      <c r="C2518" s="364" t="s">
        <v>16735</v>
      </c>
      <c r="D2518" s="364" t="s">
        <v>16736</v>
      </c>
      <c r="E2518" s="364" t="s">
        <v>371</v>
      </c>
      <c r="F2518" s="364" t="s">
        <v>5110</v>
      </c>
      <c r="G2518" s="364" t="s">
        <v>447</v>
      </c>
      <c r="H2518" s="318"/>
    </row>
    <row r="2519" spans="1:8" s="189" customFormat="1" ht="22.9" customHeight="1" x14ac:dyDescent="0.2">
      <c r="A2519" s="529" t="s">
        <v>589</v>
      </c>
      <c r="B2519" s="530" t="s">
        <v>590</v>
      </c>
      <c r="C2519" s="364" t="s">
        <v>5145</v>
      </c>
      <c r="D2519" s="364" t="s">
        <v>5128</v>
      </c>
      <c r="E2519" s="364" t="s">
        <v>371</v>
      </c>
      <c r="F2519" s="364" t="s">
        <v>5110</v>
      </c>
      <c r="G2519" s="364" t="s">
        <v>447</v>
      </c>
      <c r="H2519" s="318"/>
    </row>
    <row r="2520" spans="1:8" s="189" customFormat="1" ht="22.9" customHeight="1" x14ac:dyDescent="0.2">
      <c r="A2520" s="529"/>
      <c r="B2520" s="530"/>
      <c r="C2520" s="364" t="s">
        <v>5146</v>
      </c>
      <c r="D2520" s="364" t="s">
        <v>5147</v>
      </c>
      <c r="E2520" s="364" t="s">
        <v>371</v>
      </c>
      <c r="F2520" s="364" t="s">
        <v>5110</v>
      </c>
      <c r="G2520" s="364" t="s">
        <v>447</v>
      </c>
      <c r="H2520" s="318"/>
    </row>
    <row r="2521" spans="1:8" s="189" customFormat="1" ht="22.9" customHeight="1" x14ac:dyDescent="0.2">
      <c r="A2521" s="529"/>
      <c r="B2521" s="530"/>
      <c r="C2521" s="364" t="s">
        <v>5148</v>
      </c>
      <c r="D2521" s="364" t="s">
        <v>5128</v>
      </c>
      <c r="E2521" s="364" t="s">
        <v>371</v>
      </c>
      <c r="F2521" s="364" t="s">
        <v>5110</v>
      </c>
      <c r="G2521" s="364" t="s">
        <v>447</v>
      </c>
      <c r="H2521" s="318"/>
    </row>
    <row r="2522" spans="1:8" s="189" customFormat="1" ht="22.9" customHeight="1" x14ac:dyDescent="0.2">
      <c r="A2522" s="529" t="s">
        <v>459</v>
      </c>
      <c r="B2522" s="530" t="s">
        <v>460</v>
      </c>
      <c r="C2522" s="364" t="s">
        <v>5149</v>
      </c>
      <c r="D2522" s="364" t="s">
        <v>5150</v>
      </c>
      <c r="E2522" s="364" t="s">
        <v>371</v>
      </c>
      <c r="F2522" s="364" t="s">
        <v>4225</v>
      </c>
      <c r="G2522" s="364" t="s">
        <v>447</v>
      </c>
      <c r="H2522" s="318" t="s">
        <v>1280</v>
      </c>
    </row>
    <row r="2523" spans="1:8" s="189" customFormat="1" ht="22.9" customHeight="1" x14ac:dyDescent="0.2">
      <c r="A2523" s="529"/>
      <c r="B2523" s="530"/>
      <c r="C2523" s="364" t="s">
        <v>5151</v>
      </c>
      <c r="D2523" s="364" t="s">
        <v>5152</v>
      </c>
      <c r="E2523" s="364" t="s">
        <v>371</v>
      </c>
      <c r="F2523" s="364" t="s">
        <v>4225</v>
      </c>
      <c r="G2523" s="364" t="s">
        <v>447</v>
      </c>
      <c r="H2523" s="318" t="s">
        <v>1280</v>
      </c>
    </row>
    <row r="2524" spans="1:8" s="189" customFormat="1" ht="22.9" customHeight="1" x14ac:dyDescent="0.2">
      <c r="A2524" s="529"/>
      <c r="B2524" s="530"/>
      <c r="C2524" s="364" t="s">
        <v>5153</v>
      </c>
      <c r="D2524" s="364" t="s">
        <v>5154</v>
      </c>
      <c r="E2524" s="364" t="s">
        <v>371</v>
      </c>
      <c r="F2524" s="364" t="s">
        <v>4225</v>
      </c>
      <c r="G2524" s="364" t="s">
        <v>447</v>
      </c>
      <c r="H2524" s="318" t="s">
        <v>1280</v>
      </c>
    </row>
    <row r="2525" spans="1:8" s="189" customFormat="1" ht="22.9" customHeight="1" x14ac:dyDescent="0.2">
      <c r="A2525" s="529"/>
      <c r="B2525" s="530"/>
      <c r="C2525" s="364" t="s">
        <v>5155</v>
      </c>
      <c r="D2525" s="364" t="s">
        <v>5156</v>
      </c>
      <c r="E2525" s="364" t="s">
        <v>371</v>
      </c>
      <c r="F2525" s="364" t="s">
        <v>4225</v>
      </c>
      <c r="G2525" s="364" t="s">
        <v>447</v>
      </c>
      <c r="H2525" s="318" t="s">
        <v>1280</v>
      </c>
    </row>
    <row r="2526" spans="1:8" s="189" customFormat="1" ht="22.9" customHeight="1" x14ac:dyDescent="0.2">
      <c r="A2526" s="529"/>
      <c r="B2526" s="530"/>
      <c r="C2526" s="364" t="s">
        <v>5157</v>
      </c>
      <c r="D2526" s="364" t="s">
        <v>5158</v>
      </c>
      <c r="E2526" s="364" t="s">
        <v>371</v>
      </c>
      <c r="F2526" s="364" t="s">
        <v>4225</v>
      </c>
      <c r="G2526" s="364" t="s">
        <v>447</v>
      </c>
      <c r="H2526" s="318" t="s">
        <v>1280</v>
      </c>
    </row>
    <row r="2527" spans="1:8" s="189" customFormat="1" ht="22.9" customHeight="1" x14ac:dyDescent="0.2">
      <c r="A2527" s="529"/>
      <c r="B2527" s="530"/>
      <c r="C2527" s="364" t="s">
        <v>5159</v>
      </c>
      <c r="D2527" s="364" t="s">
        <v>5160</v>
      </c>
      <c r="E2527" s="364" t="s">
        <v>371</v>
      </c>
      <c r="F2527" s="364" t="s">
        <v>4225</v>
      </c>
      <c r="G2527" s="364" t="s">
        <v>447</v>
      </c>
      <c r="H2527" s="318" t="s">
        <v>1280</v>
      </c>
    </row>
    <row r="2528" spans="1:8" s="189" customFormat="1" ht="22.9" customHeight="1" x14ac:dyDescent="0.2">
      <c r="A2528" s="529"/>
      <c r="B2528" s="530"/>
      <c r="C2528" s="364" t="s">
        <v>5161</v>
      </c>
      <c r="D2528" s="364" t="s">
        <v>5162</v>
      </c>
      <c r="E2528" s="364" t="s">
        <v>371</v>
      </c>
      <c r="F2528" s="364" t="s">
        <v>4225</v>
      </c>
      <c r="G2528" s="364" t="s">
        <v>447</v>
      </c>
      <c r="H2528" s="318" t="s">
        <v>1280</v>
      </c>
    </row>
    <row r="2529" spans="1:8" s="189" customFormat="1" ht="22.9" customHeight="1" x14ac:dyDescent="0.2">
      <c r="A2529" s="529"/>
      <c r="B2529" s="530"/>
      <c r="C2529" s="364" t="s">
        <v>5163</v>
      </c>
      <c r="D2529" s="364" t="s">
        <v>5164</v>
      </c>
      <c r="E2529" s="364" t="s">
        <v>371</v>
      </c>
      <c r="F2529" s="364" t="s">
        <v>4225</v>
      </c>
      <c r="G2529" s="364" t="s">
        <v>447</v>
      </c>
      <c r="H2529" s="318" t="s">
        <v>1280</v>
      </c>
    </row>
    <row r="2530" spans="1:8" s="189" customFormat="1" ht="22.9" customHeight="1" x14ac:dyDescent="0.2">
      <c r="A2530" s="529"/>
      <c r="B2530" s="530"/>
      <c r="C2530" s="364" t="s">
        <v>5165</v>
      </c>
      <c r="D2530" s="364" t="s">
        <v>5166</v>
      </c>
      <c r="E2530" s="364" t="s">
        <v>371</v>
      </c>
      <c r="F2530" s="364" t="s">
        <v>4225</v>
      </c>
      <c r="G2530" s="364" t="s">
        <v>447</v>
      </c>
      <c r="H2530" s="318" t="s">
        <v>1280</v>
      </c>
    </row>
    <row r="2531" spans="1:8" s="189" customFormat="1" ht="22.9" customHeight="1" x14ac:dyDescent="0.2">
      <c r="A2531" s="529"/>
      <c r="B2531" s="530"/>
      <c r="C2531" s="364" t="s">
        <v>5167</v>
      </c>
      <c r="D2531" s="364" t="s">
        <v>5168</v>
      </c>
      <c r="E2531" s="364" t="s">
        <v>371</v>
      </c>
      <c r="F2531" s="364" t="s">
        <v>4225</v>
      </c>
      <c r="G2531" s="364" t="s">
        <v>447</v>
      </c>
      <c r="H2531" s="318" t="s">
        <v>1280</v>
      </c>
    </row>
    <row r="2532" spans="1:8" s="189" customFormat="1" ht="22.9" customHeight="1" x14ac:dyDescent="0.2">
      <c r="A2532" s="529"/>
      <c r="B2532" s="530"/>
      <c r="C2532" s="364" t="s">
        <v>5169</v>
      </c>
      <c r="D2532" s="364" t="s">
        <v>5170</v>
      </c>
      <c r="E2532" s="364" t="s">
        <v>371</v>
      </c>
      <c r="F2532" s="364" t="s">
        <v>4225</v>
      </c>
      <c r="G2532" s="364" t="s">
        <v>447</v>
      </c>
      <c r="H2532" s="318" t="s">
        <v>1280</v>
      </c>
    </row>
    <row r="2533" spans="1:8" s="189" customFormat="1" ht="22.9" customHeight="1" x14ac:dyDescent="0.2">
      <c r="A2533" s="529"/>
      <c r="B2533" s="530"/>
      <c r="C2533" s="364" t="s">
        <v>5171</v>
      </c>
      <c r="D2533" s="364" t="s">
        <v>5172</v>
      </c>
      <c r="E2533" s="364" t="s">
        <v>371</v>
      </c>
      <c r="F2533" s="364" t="s">
        <v>4225</v>
      </c>
      <c r="G2533" s="364" t="s">
        <v>447</v>
      </c>
      <c r="H2533" s="318" t="s">
        <v>1280</v>
      </c>
    </row>
    <row r="2534" spans="1:8" s="189" customFormat="1" ht="22.9" customHeight="1" x14ac:dyDescent="0.2">
      <c r="A2534" s="529"/>
      <c r="B2534" s="530"/>
      <c r="C2534" s="364" t="s">
        <v>5173</v>
      </c>
      <c r="D2534" s="364" t="s">
        <v>5174</v>
      </c>
      <c r="E2534" s="364" t="s">
        <v>371</v>
      </c>
      <c r="F2534" s="364" t="s">
        <v>4225</v>
      </c>
      <c r="G2534" s="364" t="s">
        <v>447</v>
      </c>
      <c r="H2534" s="318" t="s">
        <v>1280</v>
      </c>
    </row>
    <row r="2535" spans="1:8" s="189" customFormat="1" ht="22.9" customHeight="1" x14ac:dyDescent="0.2">
      <c r="A2535" s="529"/>
      <c r="B2535" s="530"/>
      <c r="C2535" s="364" t="s">
        <v>5175</v>
      </c>
      <c r="D2535" s="364" t="s">
        <v>5176</v>
      </c>
      <c r="E2535" s="364" t="s">
        <v>371</v>
      </c>
      <c r="F2535" s="364" t="s">
        <v>4225</v>
      </c>
      <c r="G2535" s="364" t="s">
        <v>447</v>
      </c>
      <c r="H2535" s="318" t="s">
        <v>1280</v>
      </c>
    </row>
    <row r="2536" spans="1:8" s="189" customFormat="1" ht="22.9" customHeight="1" x14ac:dyDescent="0.2">
      <c r="A2536" s="529"/>
      <c r="B2536" s="530"/>
      <c r="C2536" s="364" t="s">
        <v>5177</v>
      </c>
      <c r="D2536" s="364" t="s">
        <v>5178</v>
      </c>
      <c r="E2536" s="364" t="s">
        <v>371</v>
      </c>
      <c r="F2536" s="364" t="s">
        <v>4225</v>
      </c>
      <c r="G2536" s="364" t="s">
        <v>447</v>
      </c>
      <c r="H2536" s="318" t="s">
        <v>1280</v>
      </c>
    </row>
    <row r="2537" spans="1:8" s="189" customFormat="1" ht="22.9" customHeight="1" x14ac:dyDescent="0.2">
      <c r="A2537" s="529"/>
      <c r="B2537" s="530"/>
      <c r="C2537" s="364" t="s">
        <v>5179</v>
      </c>
      <c r="D2537" s="364" t="s">
        <v>5180</v>
      </c>
      <c r="E2537" s="364" t="s">
        <v>371</v>
      </c>
      <c r="F2537" s="364" t="s">
        <v>4225</v>
      </c>
      <c r="G2537" s="364" t="s">
        <v>447</v>
      </c>
      <c r="H2537" s="318" t="s">
        <v>1280</v>
      </c>
    </row>
    <row r="2538" spans="1:8" s="189" customFormat="1" ht="22.9" customHeight="1" x14ac:dyDescent="0.2">
      <c r="A2538" s="529"/>
      <c r="B2538" s="530"/>
      <c r="C2538" s="364" t="s">
        <v>5181</v>
      </c>
      <c r="D2538" s="364" t="s">
        <v>5182</v>
      </c>
      <c r="E2538" s="364" t="s">
        <v>371</v>
      </c>
      <c r="F2538" s="364" t="s">
        <v>4225</v>
      </c>
      <c r="G2538" s="364" t="s">
        <v>447</v>
      </c>
      <c r="H2538" s="318" t="s">
        <v>1280</v>
      </c>
    </row>
    <row r="2539" spans="1:8" s="189" customFormat="1" ht="22.9" customHeight="1" x14ac:dyDescent="0.2">
      <c r="A2539" s="529"/>
      <c r="B2539" s="530"/>
      <c r="C2539" s="364" t="s">
        <v>5183</v>
      </c>
      <c r="D2539" s="364" t="s">
        <v>5184</v>
      </c>
      <c r="E2539" s="364" t="s">
        <v>371</v>
      </c>
      <c r="F2539" s="364" t="s">
        <v>4225</v>
      </c>
      <c r="G2539" s="364" t="s">
        <v>447</v>
      </c>
      <c r="H2539" s="318" t="s">
        <v>1280</v>
      </c>
    </row>
    <row r="2540" spans="1:8" s="189" customFormat="1" ht="22.9" customHeight="1" x14ac:dyDescent="0.2">
      <c r="A2540" s="529"/>
      <c r="B2540" s="530"/>
      <c r="C2540" s="364" t="s">
        <v>5185</v>
      </c>
      <c r="D2540" s="364" t="s">
        <v>5186</v>
      </c>
      <c r="E2540" s="364" t="s">
        <v>371</v>
      </c>
      <c r="F2540" s="364" t="s">
        <v>4225</v>
      </c>
      <c r="G2540" s="364" t="s">
        <v>447</v>
      </c>
      <c r="H2540" s="318" t="s">
        <v>1280</v>
      </c>
    </row>
    <row r="2541" spans="1:8" s="189" customFormat="1" ht="22.9" customHeight="1" x14ac:dyDescent="0.2">
      <c r="A2541" s="529"/>
      <c r="B2541" s="530"/>
      <c r="C2541" s="364" t="s">
        <v>5187</v>
      </c>
      <c r="D2541" s="364" t="s">
        <v>5188</v>
      </c>
      <c r="E2541" s="364" t="s">
        <v>371</v>
      </c>
      <c r="F2541" s="364" t="s">
        <v>4225</v>
      </c>
      <c r="G2541" s="364" t="s">
        <v>447</v>
      </c>
      <c r="H2541" s="318" t="s">
        <v>1280</v>
      </c>
    </row>
    <row r="2542" spans="1:8" s="189" customFormat="1" ht="22.9" customHeight="1" x14ac:dyDescent="0.2">
      <c r="A2542" s="529"/>
      <c r="B2542" s="530"/>
      <c r="C2542" s="364" t="s">
        <v>5189</v>
      </c>
      <c r="D2542" s="364" t="s">
        <v>5190</v>
      </c>
      <c r="E2542" s="364" t="s">
        <v>371</v>
      </c>
      <c r="F2542" s="364" t="s">
        <v>4225</v>
      </c>
      <c r="G2542" s="364" t="s">
        <v>447</v>
      </c>
      <c r="H2542" s="318" t="s">
        <v>1280</v>
      </c>
    </row>
    <row r="2543" spans="1:8" s="189" customFormat="1" ht="22.9" customHeight="1" x14ac:dyDescent="0.2">
      <c r="A2543" s="529"/>
      <c r="B2543" s="530"/>
      <c r="C2543" s="364" t="s">
        <v>5191</v>
      </c>
      <c r="D2543" s="364" t="s">
        <v>5192</v>
      </c>
      <c r="E2543" s="364" t="s">
        <v>371</v>
      </c>
      <c r="F2543" s="364" t="s">
        <v>4225</v>
      </c>
      <c r="G2543" s="364" t="s">
        <v>447</v>
      </c>
      <c r="H2543" s="318" t="s">
        <v>1280</v>
      </c>
    </row>
    <row r="2544" spans="1:8" s="189" customFormat="1" ht="22.9" customHeight="1" x14ac:dyDescent="0.2">
      <c r="A2544" s="529"/>
      <c r="B2544" s="530"/>
      <c r="C2544" s="364" t="s">
        <v>5193</v>
      </c>
      <c r="D2544" s="364" t="s">
        <v>5194</v>
      </c>
      <c r="E2544" s="364" t="s">
        <v>371</v>
      </c>
      <c r="F2544" s="364" t="s">
        <v>4225</v>
      </c>
      <c r="G2544" s="364" t="s">
        <v>447</v>
      </c>
      <c r="H2544" s="318" t="s">
        <v>1280</v>
      </c>
    </row>
    <row r="2545" spans="1:8" s="189" customFormat="1" ht="22.9" customHeight="1" x14ac:dyDescent="0.2">
      <c r="A2545" s="529"/>
      <c r="B2545" s="530"/>
      <c r="C2545" s="364" t="s">
        <v>5195</v>
      </c>
      <c r="D2545" s="364" t="s">
        <v>5196</v>
      </c>
      <c r="E2545" s="364" t="s">
        <v>371</v>
      </c>
      <c r="F2545" s="364" t="s">
        <v>4225</v>
      </c>
      <c r="G2545" s="364" t="s">
        <v>447</v>
      </c>
      <c r="H2545" s="318" t="s">
        <v>1280</v>
      </c>
    </row>
    <row r="2546" spans="1:8" s="189" customFormat="1" ht="22.9" customHeight="1" x14ac:dyDescent="0.2">
      <c r="A2546" s="529"/>
      <c r="B2546" s="530"/>
      <c r="C2546" s="364" t="s">
        <v>5197</v>
      </c>
      <c r="D2546" s="364" t="s">
        <v>5198</v>
      </c>
      <c r="E2546" s="364" t="s">
        <v>371</v>
      </c>
      <c r="F2546" s="364" t="s">
        <v>4225</v>
      </c>
      <c r="G2546" s="364" t="s">
        <v>447</v>
      </c>
      <c r="H2546" s="318" t="s">
        <v>1280</v>
      </c>
    </row>
    <row r="2547" spans="1:8" s="189" customFormat="1" ht="22.9" customHeight="1" x14ac:dyDescent="0.2">
      <c r="A2547" s="529"/>
      <c r="B2547" s="530"/>
      <c r="C2547" s="364" t="s">
        <v>5199</v>
      </c>
      <c r="D2547" s="364" t="s">
        <v>5200</v>
      </c>
      <c r="E2547" s="364" t="s">
        <v>371</v>
      </c>
      <c r="F2547" s="364" t="s">
        <v>4225</v>
      </c>
      <c r="G2547" s="364" t="s">
        <v>447</v>
      </c>
      <c r="H2547" s="318" t="s">
        <v>1280</v>
      </c>
    </row>
    <row r="2548" spans="1:8" s="189" customFormat="1" ht="22.9" customHeight="1" x14ac:dyDescent="0.2">
      <c r="A2548" s="529"/>
      <c r="B2548" s="530"/>
      <c r="C2548" s="364" t="s">
        <v>5201</v>
      </c>
      <c r="D2548" s="364" t="s">
        <v>5202</v>
      </c>
      <c r="E2548" s="364" t="s">
        <v>371</v>
      </c>
      <c r="F2548" s="364" t="s">
        <v>4225</v>
      </c>
      <c r="G2548" s="364" t="s">
        <v>447</v>
      </c>
      <c r="H2548" s="318" t="s">
        <v>1280</v>
      </c>
    </row>
    <row r="2549" spans="1:8" s="189" customFormat="1" ht="22.9" customHeight="1" x14ac:dyDescent="0.2">
      <c r="A2549" s="529"/>
      <c r="B2549" s="530"/>
      <c r="C2549" s="364" t="s">
        <v>5203</v>
      </c>
      <c r="D2549" s="364" t="s">
        <v>5204</v>
      </c>
      <c r="E2549" s="364" t="s">
        <v>371</v>
      </c>
      <c r="F2549" s="364" t="s">
        <v>4225</v>
      </c>
      <c r="G2549" s="364" t="s">
        <v>447</v>
      </c>
      <c r="H2549" s="318" t="s">
        <v>1280</v>
      </c>
    </row>
    <row r="2550" spans="1:8" s="189" customFormat="1" ht="22.9" customHeight="1" x14ac:dyDescent="0.2">
      <c r="A2550" s="529"/>
      <c r="B2550" s="530"/>
      <c r="C2550" s="364" t="s">
        <v>5205</v>
      </c>
      <c r="D2550" s="364" t="s">
        <v>5206</v>
      </c>
      <c r="E2550" s="364" t="s">
        <v>371</v>
      </c>
      <c r="F2550" s="364" t="s">
        <v>4225</v>
      </c>
      <c r="G2550" s="364" t="s">
        <v>447</v>
      </c>
      <c r="H2550" s="318" t="s">
        <v>1280</v>
      </c>
    </row>
    <row r="2551" spans="1:8" s="189" customFormat="1" ht="22.9" customHeight="1" x14ac:dyDescent="0.2">
      <c r="A2551" s="529"/>
      <c r="B2551" s="530"/>
      <c r="C2551" s="364" t="s">
        <v>5207</v>
      </c>
      <c r="D2551" s="364" t="s">
        <v>5208</v>
      </c>
      <c r="E2551" s="364" t="s">
        <v>371</v>
      </c>
      <c r="F2551" s="364" t="s">
        <v>4225</v>
      </c>
      <c r="G2551" s="364" t="s">
        <v>447</v>
      </c>
      <c r="H2551" s="318" t="s">
        <v>1280</v>
      </c>
    </row>
    <row r="2552" spans="1:8" s="189" customFormat="1" ht="22.9" customHeight="1" x14ac:dyDescent="0.2">
      <c r="A2552" s="529"/>
      <c r="B2552" s="530"/>
      <c r="C2552" s="364" t="s">
        <v>5209</v>
      </c>
      <c r="D2552" s="364" t="s">
        <v>5210</v>
      </c>
      <c r="E2552" s="364" t="s">
        <v>371</v>
      </c>
      <c r="F2552" s="364" t="s">
        <v>4225</v>
      </c>
      <c r="G2552" s="364" t="s">
        <v>447</v>
      </c>
      <c r="H2552" s="318" t="s">
        <v>1280</v>
      </c>
    </row>
    <row r="2553" spans="1:8" s="189" customFormat="1" ht="22.9" customHeight="1" x14ac:dyDescent="0.2">
      <c r="A2553" s="529"/>
      <c r="B2553" s="530"/>
      <c r="C2553" s="364" t="s">
        <v>5211</v>
      </c>
      <c r="D2553" s="364" t="s">
        <v>5212</v>
      </c>
      <c r="E2553" s="364" t="s">
        <v>371</v>
      </c>
      <c r="F2553" s="364" t="s">
        <v>5110</v>
      </c>
      <c r="G2553" s="364" t="s">
        <v>447</v>
      </c>
      <c r="H2553" s="318" t="s">
        <v>1280</v>
      </c>
    </row>
    <row r="2554" spans="1:8" s="189" customFormat="1" ht="22.9" customHeight="1" x14ac:dyDescent="0.2">
      <c r="A2554" s="529"/>
      <c r="B2554" s="530"/>
      <c r="C2554" s="364" t="s">
        <v>5213</v>
      </c>
      <c r="D2554" s="364" t="s">
        <v>5214</v>
      </c>
      <c r="E2554" s="364" t="s">
        <v>371</v>
      </c>
      <c r="F2554" s="364" t="s">
        <v>5110</v>
      </c>
      <c r="G2554" s="364" t="s">
        <v>447</v>
      </c>
      <c r="H2554" s="318" t="s">
        <v>1280</v>
      </c>
    </row>
    <row r="2555" spans="1:8" s="189" customFormat="1" ht="22.9" customHeight="1" x14ac:dyDescent="0.2">
      <c r="A2555" s="529"/>
      <c r="B2555" s="530"/>
      <c r="C2555" s="364" t="s">
        <v>5215</v>
      </c>
      <c r="D2555" s="364" t="s">
        <v>5216</v>
      </c>
      <c r="E2555" s="364" t="s">
        <v>371</v>
      </c>
      <c r="F2555" s="364" t="s">
        <v>5110</v>
      </c>
      <c r="G2555" s="364" t="s">
        <v>447</v>
      </c>
      <c r="H2555" s="318" t="s">
        <v>1280</v>
      </c>
    </row>
    <row r="2556" spans="1:8" s="189" customFormat="1" ht="22.9" customHeight="1" x14ac:dyDescent="0.2">
      <c r="A2556" s="529"/>
      <c r="B2556" s="530"/>
      <c r="C2556" s="364" t="s">
        <v>5217</v>
      </c>
      <c r="D2556" s="364" t="s">
        <v>5218</v>
      </c>
      <c r="E2556" s="364" t="s">
        <v>371</v>
      </c>
      <c r="F2556" s="364" t="s">
        <v>5110</v>
      </c>
      <c r="G2556" s="364" t="s">
        <v>447</v>
      </c>
      <c r="H2556" s="318" t="s">
        <v>1280</v>
      </c>
    </row>
    <row r="2557" spans="1:8" s="189" customFormat="1" ht="22.9" customHeight="1" x14ac:dyDescent="0.2">
      <c r="A2557" s="529"/>
      <c r="B2557" s="530"/>
      <c r="C2557" s="364" t="s">
        <v>5219</v>
      </c>
      <c r="D2557" s="364" t="s">
        <v>5220</v>
      </c>
      <c r="E2557" s="364" t="s">
        <v>371</v>
      </c>
      <c r="F2557" s="364" t="s">
        <v>5110</v>
      </c>
      <c r="G2557" s="364" t="s">
        <v>447</v>
      </c>
      <c r="H2557" s="318" t="s">
        <v>1280</v>
      </c>
    </row>
    <row r="2558" spans="1:8" s="189" customFormat="1" ht="22.9" customHeight="1" x14ac:dyDescent="0.2">
      <c r="A2558" s="529"/>
      <c r="B2558" s="530"/>
      <c r="C2558" s="364" t="s">
        <v>5221</v>
      </c>
      <c r="D2558" s="364" t="s">
        <v>5222</v>
      </c>
      <c r="E2558" s="364" t="s">
        <v>371</v>
      </c>
      <c r="F2558" s="364" t="s">
        <v>5110</v>
      </c>
      <c r="G2558" s="364" t="s">
        <v>447</v>
      </c>
      <c r="H2558" s="318" t="s">
        <v>1280</v>
      </c>
    </row>
    <row r="2559" spans="1:8" s="189" customFormat="1" ht="22.9" customHeight="1" x14ac:dyDescent="0.2">
      <c r="A2559" s="529"/>
      <c r="B2559" s="530"/>
      <c r="C2559" s="364" t="s">
        <v>5223</v>
      </c>
      <c r="D2559" s="364" t="s">
        <v>5224</v>
      </c>
      <c r="E2559" s="364" t="s">
        <v>371</v>
      </c>
      <c r="F2559" s="364" t="s">
        <v>5110</v>
      </c>
      <c r="G2559" s="364" t="s">
        <v>447</v>
      </c>
      <c r="H2559" s="318" t="s">
        <v>1280</v>
      </c>
    </row>
    <row r="2560" spans="1:8" s="189" customFormat="1" ht="22.9" customHeight="1" x14ac:dyDescent="0.2">
      <c r="A2560" s="529"/>
      <c r="B2560" s="530"/>
      <c r="C2560" s="364" t="s">
        <v>5225</v>
      </c>
      <c r="D2560" s="364" t="s">
        <v>5226</v>
      </c>
      <c r="E2560" s="364" t="s">
        <v>371</v>
      </c>
      <c r="F2560" s="364" t="s">
        <v>5110</v>
      </c>
      <c r="G2560" s="364" t="s">
        <v>447</v>
      </c>
      <c r="H2560" s="318" t="s">
        <v>1280</v>
      </c>
    </row>
    <row r="2561" spans="1:8" s="189" customFormat="1" ht="22.9" customHeight="1" x14ac:dyDescent="0.2">
      <c r="A2561" s="529"/>
      <c r="B2561" s="530"/>
      <c r="C2561" s="364" t="s">
        <v>5227</v>
      </c>
      <c r="D2561" s="364" t="s">
        <v>5228</v>
      </c>
      <c r="E2561" s="364" t="s">
        <v>371</v>
      </c>
      <c r="F2561" s="364" t="s">
        <v>5110</v>
      </c>
      <c r="G2561" s="364" t="s">
        <v>447</v>
      </c>
      <c r="H2561" s="318" t="s">
        <v>1280</v>
      </c>
    </row>
    <row r="2562" spans="1:8" s="189" customFormat="1" ht="22.9" customHeight="1" x14ac:dyDescent="0.2">
      <c r="A2562" s="529"/>
      <c r="B2562" s="530"/>
      <c r="C2562" s="364" t="s">
        <v>5229</v>
      </c>
      <c r="D2562" s="364" t="s">
        <v>5230</v>
      </c>
      <c r="E2562" s="364" t="s">
        <v>371</v>
      </c>
      <c r="F2562" s="364" t="s">
        <v>5110</v>
      </c>
      <c r="G2562" s="364" t="s">
        <v>447</v>
      </c>
      <c r="H2562" s="318" t="s">
        <v>1280</v>
      </c>
    </row>
    <row r="2563" spans="1:8" s="189" customFormat="1" ht="22.9" customHeight="1" x14ac:dyDescent="0.2">
      <c r="A2563" s="529"/>
      <c r="B2563" s="530"/>
      <c r="C2563" s="364" t="s">
        <v>5231</v>
      </c>
      <c r="D2563" s="364" t="s">
        <v>5232</v>
      </c>
      <c r="E2563" s="364" t="s">
        <v>371</v>
      </c>
      <c r="F2563" s="364" t="s">
        <v>5110</v>
      </c>
      <c r="G2563" s="364" t="s">
        <v>447</v>
      </c>
      <c r="H2563" s="318" t="s">
        <v>1280</v>
      </c>
    </row>
    <row r="2564" spans="1:8" s="189" customFormat="1" ht="22.9" customHeight="1" x14ac:dyDescent="0.2">
      <c r="A2564" s="529"/>
      <c r="B2564" s="530"/>
      <c r="C2564" s="364" t="s">
        <v>5233</v>
      </c>
      <c r="D2564" s="364" t="s">
        <v>5234</v>
      </c>
      <c r="E2564" s="364" t="s">
        <v>371</v>
      </c>
      <c r="F2564" s="364" t="s">
        <v>5110</v>
      </c>
      <c r="G2564" s="364" t="s">
        <v>447</v>
      </c>
      <c r="H2564" s="318" t="s">
        <v>1280</v>
      </c>
    </row>
    <row r="2565" spans="1:8" s="189" customFormat="1" ht="22.9" customHeight="1" x14ac:dyDescent="0.2">
      <c r="A2565" s="529"/>
      <c r="B2565" s="530"/>
      <c r="C2565" s="364" t="s">
        <v>5235</v>
      </c>
      <c r="D2565" s="364" t="s">
        <v>5236</v>
      </c>
      <c r="E2565" s="364" t="s">
        <v>371</v>
      </c>
      <c r="F2565" s="364" t="s">
        <v>5110</v>
      </c>
      <c r="G2565" s="364" t="s">
        <v>447</v>
      </c>
      <c r="H2565" s="318" t="s">
        <v>1280</v>
      </c>
    </row>
    <row r="2566" spans="1:8" s="189" customFormat="1" ht="22.9" customHeight="1" x14ac:dyDescent="0.2">
      <c r="A2566" s="529"/>
      <c r="B2566" s="530"/>
      <c r="C2566" s="364" t="s">
        <v>5237</v>
      </c>
      <c r="D2566" s="364" t="s">
        <v>5238</v>
      </c>
      <c r="E2566" s="364" t="s">
        <v>371</v>
      </c>
      <c r="F2566" s="364" t="s">
        <v>5110</v>
      </c>
      <c r="G2566" s="364" t="s">
        <v>447</v>
      </c>
      <c r="H2566" s="318" t="s">
        <v>1280</v>
      </c>
    </row>
    <row r="2567" spans="1:8" s="189" customFormat="1" ht="22.9" customHeight="1" x14ac:dyDescent="0.2">
      <c r="A2567" s="529"/>
      <c r="B2567" s="530"/>
      <c r="C2567" s="364" t="s">
        <v>5239</v>
      </c>
      <c r="D2567" s="364" t="s">
        <v>5240</v>
      </c>
      <c r="E2567" s="364" t="s">
        <v>371</v>
      </c>
      <c r="F2567" s="364" t="s">
        <v>5110</v>
      </c>
      <c r="G2567" s="364" t="s">
        <v>447</v>
      </c>
      <c r="H2567" s="318" t="s">
        <v>1280</v>
      </c>
    </row>
    <row r="2568" spans="1:8" s="189" customFormat="1" ht="22.9" customHeight="1" x14ac:dyDescent="0.2">
      <c r="A2568" s="529"/>
      <c r="B2568" s="530"/>
      <c r="C2568" s="364" t="s">
        <v>5241</v>
      </c>
      <c r="D2568" s="364" t="s">
        <v>5242</v>
      </c>
      <c r="E2568" s="364" t="s">
        <v>371</v>
      </c>
      <c r="F2568" s="364" t="s">
        <v>5110</v>
      </c>
      <c r="G2568" s="364" t="s">
        <v>447</v>
      </c>
      <c r="H2568" s="318" t="s">
        <v>1280</v>
      </c>
    </row>
    <row r="2569" spans="1:8" s="189" customFormat="1" ht="22.9" customHeight="1" x14ac:dyDescent="0.2">
      <c r="A2569" s="529"/>
      <c r="B2569" s="530"/>
      <c r="C2569" s="364" t="s">
        <v>5243</v>
      </c>
      <c r="D2569" s="364" t="s">
        <v>5244</v>
      </c>
      <c r="E2569" s="364" t="s">
        <v>371</v>
      </c>
      <c r="F2569" s="364" t="s">
        <v>5110</v>
      </c>
      <c r="G2569" s="364" t="s">
        <v>447</v>
      </c>
      <c r="H2569" s="318" t="s">
        <v>1280</v>
      </c>
    </row>
    <row r="2570" spans="1:8" s="189" customFormat="1" ht="22.9" customHeight="1" x14ac:dyDescent="0.2">
      <c r="A2570" s="529"/>
      <c r="B2570" s="530"/>
      <c r="C2570" s="364" t="s">
        <v>5245</v>
      </c>
      <c r="D2570" s="364" t="s">
        <v>5246</v>
      </c>
      <c r="E2570" s="364" t="s">
        <v>371</v>
      </c>
      <c r="F2570" s="364" t="s">
        <v>5110</v>
      </c>
      <c r="G2570" s="364" t="s">
        <v>447</v>
      </c>
      <c r="H2570" s="318" t="s">
        <v>1280</v>
      </c>
    </row>
    <row r="2571" spans="1:8" s="189" customFormat="1" ht="22.9" customHeight="1" x14ac:dyDescent="0.2">
      <c r="A2571" s="529"/>
      <c r="B2571" s="530"/>
      <c r="C2571" s="364" t="s">
        <v>5247</v>
      </c>
      <c r="D2571" s="364" t="s">
        <v>5248</v>
      </c>
      <c r="E2571" s="364" t="s">
        <v>371</v>
      </c>
      <c r="F2571" s="364" t="s">
        <v>5110</v>
      </c>
      <c r="G2571" s="364" t="s">
        <v>447</v>
      </c>
      <c r="H2571" s="318" t="s">
        <v>1280</v>
      </c>
    </row>
    <row r="2572" spans="1:8" s="189" customFormat="1" ht="22.9" customHeight="1" x14ac:dyDescent="0.2">
      <c r="A2572" s="529"/>
      <c r="B2572" s="530"/>
      <c r="C2572" s="364" t="s">
        <v>5249</v>
      </c>
      <c r="D2572" s="364" t="s">
        <v>5250</v>
      </c>
      <c r="E2572" s="364" t="s">
        <v>371</v>
      </c>
      <c r="F2572" s="364" t="s">
        <v>5110</v>
      </c>
      <c r="G2572" s="364" t="s">
        <v>447</v>
      </c>
      <c r="H2572" s="318" t="s">
        <v>1280</v>
      </c>
    </row>
    <row r="2573" spans="1:8" s="189" customFormat="1" ht="22.9" customHeight="1" x14ac:dyDescent="0.2">
      <c r="A2573" s="529"/>
      <c r="B2573" s="530"/>
      <c r="C2573" s="364" t="s">
        <v>5251</v>
      </c>
      <c r="D2573" s="364" t="s">
        <v>5252</v>
      </c>
      <c r="E2573" s="364" t="s">
        <v>371</v>
      </c>
      <c r="F2573" s="364" t="s">
        <v>5110</v>
      </c>
      <c r="G2573" s="364" t="s">
        <v>447</v>
      </c>
      <c r="H2573" s="318" t="s">
        <v>1280</v>
      </c>
    </row>
    <row r="2574" spans="1:8" s="189" customFormat="1" ht="22.9" customHeight="1" x14ac:dyDescent="0.2">
      <c r="A2574" s="529"/>
      <c r="B2574" s="530"/>
      <c r="C2574" s="364" t="s">
        <v>5253</v>
      </c>
      <c r="D2574" s="364" t="s">
        <v>5254</v>
      </c>
      <c r="E2574" s="364" t="s">
        <v>371</v>
      </c>
      <c r="F2574" s="364" t="s">
        <v>5110</v>
      </c>
      <c r="G2574" s="364" t="s">
        <v>447</v>
      </c>
      <c r="H2574" s="318" t="s">
        <v>1280</v>
      </c>
    </row>
    <row r="2575" spans="1:8" s="189" customFormat="1" ht="22.9" customHeight="1" x14ac:dyDescent="0.2">
      <c r="A2575" s="529"/>
      <c r="B2575" s="530"/>
      <c r="C2575" s="364" t="s">
        <v>5255</v>
      </c>
      <c r="D2575" s="364" t="s">
        <v>5256</v>
      </c>
      <c r="E2575" s="364" t="s">
        <v>371</v>
      </c>
      <c r="F2575" s="364" t="s">
        <v>5110</v>
      </c>
      <c r="G2575" s="364" t="s">
        <v>447</v>
      </c>
      <c r="H2575" s="318" t="s">
        <v>1280</v>
      </c>
    </row>
    <row r="2576" spans="1:8" s="189" customFormat="1" ht="22.9" customHeight="1" x14ac:dyDescent="0.2">
      <c r="A2576" s="529"/>
      <c r="B2576" s="530"/>
      <c r="C2576" s="364" t="s">
        <v>5257</v>
      </c>
      <c r="D2576" s="364" t="s">
        <v>5258</v>
      </c>
      <c r="E2576" s="364" t="s">
        <v>371</v>
      </c>
      <c r="F2576" s="364" t="s">
        <v>5110</v>
      </c>
      <c r="G2576" s="364" t="s">
        <v>447</v>
      </c>
      <c r="H2576" s="318" t="s">
        <v>1280</v>
      </c>
    </row>
    <row r="2577" spans="1:8" s="189" customFormat="1" ht="22.9" customHeight="1" x14ac:dyDescent="0.2">
      <c r="A2577" s="529"/>
      <c r="B2577" s="530"/>
      <c r="C2577" s="364" t="s">
        <v>5259</v>
      </c>
      <c r="D2577" s="364" t="s">
        <v>5260</v>
      </c>
      <c r="E2577" s="364" t="s">
        <v>371</v>
      </c>
      <c r="F2577" s="364" t="s">
        <v>5110</v>
      </c>
      <c r="G2577" s="364" t="s">
        <v>447</v>
      </c>
      <c r="H2577" s="318" t="s">
        <v>1280</v>
      </c>
    </row>
    <row r="2578" spans="1:8" s="189" customFormat="1" ht="22.9" customHeight="1" x14ac:dyDescent="0.2">
      <c r="A2578" s="529"/>
      <c r="B2578" s="530"/>
      <c r="C2578" s="364" t="s">
        <v>5261</v>
      </c>
      <c r="D2578" s="364" t="s">
        <v>5262</v>
      </c>
      <c r="E2578" s="364" t="s">
        <v>371</v>
      </c>
      <c r="F2578" s="364" t="s">
        <v>5110</v>
      </c>
      <c r="G2578" s="364" t="s">
        <v>447</v>
      </c>
      <c r="H2578" s="318" t="s">
        <v>1280</v>
      </c>
    </row>
    <row r="2579" spans="1:8" s="189" customFormat="1" ht="22.9" customHeight="1" x14ac:dyDescent="0.2">
      <c r="A2579" s="529"/>
      <c r="B2579" s="530"/>
      <c r="C2579" s="364" t="s">
        <v>5263</v>
      </c>
      <c r="D2579" s="364" t="s">
        <v>5264</v>
      </c>
      <c r="E2579" s="364" t="s">
        <v>371</v>
      </c>
      <c r="F2579" s="364" t="s">
        <v>5110</v>
      </c>
      <c r="G2579" s="364" t="s">
        <v>447</v>
      </c>
      <c r="H2579" s="318" t="s">
        <v>1280</v>
      </c>
    </row>
    <row r="2580" spans="1:8" s="189" customFormat="1" ht="22.9" customHeight="1" x14ac:dyDescent="0.2">
      <c r="A2580" s="529"/>
      <c r="B2580" s="530"/>
      <c r="C2580" s="364" t="s">
        <v>5265</v>
      </c>
      <c r="D2580" s="364" t="s">
        <v>5266</v>
      </c>
      <c r="E2580" s="364" t="s">
        <v>371</v>
      </c>
      <c r="F2580" s="364" t="s">
        <v>5110</v>
      </c>
      <c r="G2580" s="364" t="s">
        <v>447</v>
      </c>
      <c r="H2580" s="318" t="s">
        <v>1280</v>
      </c>
    </row>
    <row r="2581" spans="1:8" s="189" customFormat="1" ht="22.9" customHeight="1" x14ac:dyDescent="0.2">
      <c r="A2581" s="529"/>
      <c r="B2581" s="530"/>
      <c r="C2581" s="364" t="s">
        <v>5267</v>
      </c>
      <c r="D2581" s="364" t="s">
        <v>5268</v>
      </c>
      <c r="E2581" s="364" t="s">
        <v>371</v>
      </c>
      <c r="F2581" s="364" t="s">
        <v>5110</v>
      </c>
      <c r="G2581" s="364" t="s">
        <v>447</v>
      </c>
      <c r="H2581" s="318" t="s">
        <v>1280</v>
      </c>
    </row>
    <row r="2582" spans="1:8" s="189" customFormat="1" ht="22.9" customHeight="1" x14ac:dyDescent="0.2">
      <c r="A2582" s="529"/>
      <c r="B2582" s="530"/>
      <c r="C2582" s="364" t="s">
        <v>5269</v>
      </c>
      <c r="D2582" s="364" t="s">
        <v>16737</v>
      </c>
      <c r="E2582" s="364" t="s">
        <v>371</v>
      </c>
      <c r="F2582" s="364" t="s">
        <v>5110</v>
      </c>
      <c r="G2582" s="364" t="s">
        <v>447</v>
      </c>
      <c r="H2582" s="318" t="s">
        <v>1280</v>
      </c>
    </row>
    <row r="2583" spans="1:8" s="189" customFormat="1" ht="22.9" customHeight="1" x14ac:dyDescent="0.2">
      <c r="A2583" s="529"/>
      <c r="B2583" s="530"/>
      <c r="C2583" s="364" t="s">
        <v>5270</v>
      </c>
      <c r="D2583" s="364" t="s">
        <v>16738</v>
      </c>
      <c r="E2583" s="364" t="s">
        <v>371</v>
      </c>
      <c r="F2583" s="364" t="s">
        <v>5110</v>
      </c>
      <c r="G2583" s="364" t="s">
        <v>447</v>
      </c>
      <c r="H2583" s="318" t="s">
        <v>1280</v>
      </c>
    </row>
    <row r="2584" spans="1:8" s="189" customFormat="1" ht="22.9" customHeight="1" x14ac:dyDescent="0.2">
      <c r="A2584" s="529"/>
      <c r="B2584" s="530"/>
      <c r="C2584" s="364" t="s">
        <v>5271</v>
      </c>
      <c r="D2584" s="364" t="s">
        <v>16739</v>
      </c>
      <c r="E2584" s="364" t="s">
        <v>371</v>
      </c>
      <c r="F2584" s="364" t="s">
        <v>5110</v>
      </c>
      <c r="G2584" s="364" t="s">
        <v>447</v>
      </c>
      <c r="H2584" s="318" t="s">
        <v>1280</v>
      </c>
    </row>
    <row r="2585" spans="1:8" s="189" customFormat="1" ht="22.9" customHeight="1" x14ac:dyDescent="0.2">
      <c r="A2585" s="529"/>
      <c r="B2585" s="530"/>
      <c r="C2585" s="364" t="s">
        <v>5272</v>
      </c>
      <c r="D2585" s="364" t="s">
        <v>5273</v>
      </c>
      <c r="E2585" s="364" t="s">
        <v>371</v>
      </c>
      <c r="F2585" s="364" t="s">
        <v>5110</v>
      </c>
      <c r="G2585" s="364" t="s">
        <v>447</v>
      </c>
      <c r="H2585" s="318" t="s">
        <v>1280</v>
      </c>
    </row>
    <row r="2586" spans="1:8" s="189" customFormat="1" ht="22.9" customHeight="1" x14ac:dyDescent="0.2">
      <c r="A2586" s="363" t="s">
        <v>740</v>
      </c>
      <c r="B2586" s="364" t="s">
        <v>741</v>
      </c>
      <c r="C2586" s="364" t="s">
        <v>5274</v>
      </c>
      <c r="D2586" s="364" t="s">
        <v>742</v>
      </c>
      <c r="E2586" s="364" t="s">
        <v>252</v>
      </c>
      <c r="F2586" s="364" t="s">
        <v>358</v>
      </c>
      <c r="G2586" s="364" t="s">
        <v>462</v>
      </c>
      <c r="H2586" s="318"/>
    </row>
    <row r="2587" spans="1:8" s="189" customFormat="1" ht="22.9" customHeight="1" x14ac:dyDescent="0.2">
      <c r="A2587" s="529" t="s">
        <v>627</v>
      </c>
      <c r="B2587" s="530" t="s">
        <v>394</v>
      </c>
      <c r="C2587" s="364" t="s">
        <v>5275</v>
      </c>
      <c r="D2587" s="364" t="s">
        <v>8081</v>
      </c>
      <c r="E2587" s="364" t="s">
        <v>252</v>
      </c>
      <c r="F2587" s="364" t="s">
        <v>358</v>
      </c>
      <c r="G2587" s="364" t="s">
        <v>447</v>
      </c>
      <c r="H2587" s="318" t="s">
        <v>1255</v>
      </c>
    </row>
    <row r="2588" spans="1:8" s="189" customFormat="1" ht="22.9" customHeight="1" x14ac:dyDescent="0.2">
      <c r="A2588" s="529"/>
      <c r="B2588" s="530"/>
      <c r="C2588" s="364" t="s">
        <v>5276</v>
      </c>
      <c r="D2588" s="364" t="s">
        <v>5277</v>
      </c>
      <c r="E2588" s="364" t="s">
        <v>252</v>
      </c>
      <c r="F2588" s="364" t="s">
        <v>358</v>
      </c>
      <c r="G2588" s="364" t="s">
        <v>447</v>
      </c>
      <c r="H2588" s="318" t="s">
        <v>1255</v>
      </c>
    </row>
    <row r="2589" spans="1:8" s="189" customFormat="1" ht="22.9" customHeight="1" x14ac:dyDescent="0.2">
      <c r="A2589" s="529"/>
      <c r="B2589" s="530"/>
      <c r="C2589" s="364" t="s">
        <v>5278</v>
      </c>
      <c r="D2589" s="364" t="s">
        <v>5279</v>
      </c>
      <c r="E2589" s="364" t="s">
        <v>252</v>
      </c>
      <c r="F2589" s="364" t="s">
        <v>358</v>
      </c>
      <c r="G2589" s="364" t="s">
        <v>447</v>
      </c>
      <c r="H2589" s="318" t="s">
        <v>1255</v>
      </c>
    </row>
    <row r="2590" spans="1:8" s="189" customFormat="1" ht="22.9" customHeight="1" x14ac:dyDescent="0.2">
      <c r="A2590" s="529"/>
      <c r="B2590" s="530"/>
      <c r="C2590" s="364" t="s">
        <v>5280</v>
      </c>
      <c r="D2590" s="364" t="s">
        <v>5281</v>
      </c>
      <c r="E2590" s="364" t="s">
        <v>14947</v>
      </c>
      <c r="F2590" s="364" t="s">
        <v>5282</v>
      </c>
      <c r="G2590" s="364" t="s">
        <v>447</v>
      </c>
      <c r="H2590" s="318" t="s">
        <v>1255</v>
      </c>
    </row>
    <row r="2591" spans="1:8" s="189" customFormat="1" ht="22.9" customHeight="1" x14ac:dyDescent="0.2">
      <c r="A2591" s="529"/>
      <c r="B2591" s="530"/>
      <c r="C2591" s="364" t="s">
        <v>5283</v>
      </c>
      <c r="D2591" s="364" t="s">
        <v>5284</v>
      </c>
      <c r="E2591" s="364" t="s">
        <v>14947</v>
      </c>
      <c r="F2591" s="364" t="s">
        <v>5285</v>
      </c>
      <c r="G2591" s="364" t="s">
        <v>447</v>
      </c>
      <c r="H2591" s="318" t="s">
        <v>1255</v>
      </c>
    </row>
    <row r="2592" spans="1:8" s="189" customFormat="1" ht="22.9" customHeight="1" x14ac:dyDescent="0.2">
      <c r="A2592" s="529" t="s">
        <v>743</v>
      </c>
      <c r="B2592" s="530" t="s">
        <v>744</v>
      </c>
      <c r="C2592" s="364" t="s">
        <v>5286</v>
      </c>
      <c r="D2592" s="364" t="s">
        <v>5287</v>
      </c>
      <c r="E2592" s="364" t="s">
        <v>252</v>
      </c>
      <c r="F2592" s="364" t="s">
        <v>19934</v>
      </c>
      <c r="G2592" s="364"/>
      <c r="H2592" s="318" t="s">
        <v>1225</v>
      </c>
    </row>
    <row r="2593" spans="1:8" s="189" customFormat="1" ht="22.9" customHeight="1" x14ac:dyDescent="0.2">
      <c r="A2593" s="529"/>
      <c r="B2593" s="530"/>
      <c r="C2593" s="364" t="s">
        <v>5288</v>
      </c>
      <c r="D2593" s="364" t="s">
        <v>5289</v>
      </c>
      <c r="E2593" s="364" t="s">
        <v>252</v>
      </c>
      <c r="F2593" s="364" t="s">
        <v>19934</v>
      </c>
      <c r="G2593" s="364"/>
      <c r="H2593" s="318" t="s">
        <v>1225</v>
      </c>
    </row>
    <row r="2594" spans="1:8" s="189" customFormat="1" ht="22.9" customHeight="1" x14ac:dyDescent="0.2">
      <c r="A2594" s="529"/>
      <c r="B2594" s="530"/>
      <c r="C2594" s="364" t="s">
        <v>5290</v>
      </c>
      <c r="D2594" s="364" t="s">
        <v>5291</v>
      </c>
      <c r="E2594" s="364" t="s">
        <v>252</v>
      </c>
      <c r="F2594" s="364" t="s">
        <v>19934</v>
      </c>
      <c r="G2594" s="364"/>
      <c r="H2594" s="318" t="s">
        <v>1225</v>
      </c>
    </row>
    <row r="2595" spans="1:8" s="189" customFormat="1" ht="22.9" customHeight="1" x14ac:dyDescent="0.2">
      <c r="A2595" s="529"/>
      <c r="B2595" s="530"/>
      <c r="C2595" s="364" t="s">
        <v>5292</v>
      </c>
      <c r="D2595" s="364" t="s">
        <v>5293</v>
      </c>
      <c r="E2595" s="364" t="s">
        <v>252</v>
      </c>
      <c r="F2595" s="364" t="s">
        <v>19934</v>
      </c>
      <c r="G2595" s="364"/>
      <c r="H2595" s="318" t="s">
        <v>1225</v>
      </c>
    </row>
    <row r="2596" spans="1:8" s="189" customFormat="1" ht="22.9" customHeight="1" x14ac:dyDescent="0.2">
      <c r="A2596" s="529"/>
      <c r="B2596" s="530"/>
      <c r="C2596" s="364" t="s">
        <v>5294</v>
      </c>
      <c r="D2596" s="364" t="s">
        <v>5295</v>
      </c>
      <c r="E2596" s="364" t="s">
        <v>252</v>
      </c>
      <c r="F2596" s="364" t="s">
        <v>358</v>
      </c>
      <c r="G2596" s="364" t="s">
        <v>447</v>
      </c>
      <c r="H2596" s="318" t="s">
        <v>1225</v>
      </c>
    </row>
    <row r="2597" spans="1:8" s="189" customFormat="1" ht="22.9" customHeight="1" x14ac:dyDescent="0.2">
      <c r="A2597" s="529"/>
      <c r="B2597" s="530"/>
      <c r="C2597" s="364" t="s">
        <v>5296</v>
      </c>
      <c r="D2597" s="364" t="s">
        <v>5297</v>
      </c>
      <c r="E2597" s="364" t="s">
        <v>252</v>
      </c>
      <c r="F2597" s="364" t="s">
        <v>358</v>
      </c>
      <c r="G2597" s="364"/>
      <c r="H2597" s="318" t="s">
        <v>1225</v>
      </c>
    </row>
    <row r="2598" spans="1:8" s="189" customFormat="1" ht="22.9" customHeight="1" x14ac:dyDescent="0.2">
      <c r="A2598" s="529"/>
      <c r="B2598" s="530"/>
      <c r="C2598" s="364" t="s">
        <v>5298</v>
      </c>
      <c r="D2598" s="364" t="s">
        <v>5299</v>
      </c>
      <c r="E2598" s="364" t="s">
        <v>252</v>
      </c>
      <c r="F2598" s="364" t="s">
        <v>358</v>
      </c>
      <c r="G2598" s="364"/>
      <c r="H2598" s="318" t="s">
        <v>1225</v>
      </c>
    </row>
    <row r="2599" spans="1:8" s="189" customFormat="1" ht="22.9" customHeight="1" x14ac:dyDescent="0.2">
      <c r="A2599" s="529"/>
      <c r="B2599" s="530"/>
      <c r="C2599" s="364" t="s">
        <v>5300</v>
      </c>
      <c r="D2599" s="364" t="s">
        <v>5301</v>
      </c>
      <c r="E2599" s="364" t="s">
        <v>252</v>
      </c>
      <c r="F2599" s="364" t="s">
        <v>358</v>
      </c>
      <c r="G2599" s="364"/>
      <c r="H2599" s="318" t="s">
        <v>1225</v>
      </c>
    </row>
    <row r="2600" spans="1:8" s="189" customFormat="1" ht="22.9" customHeight="1" x14ac:dyDescent="0.2">
      <c r="A2600" s="529"/>
      <c r="B2600" s="530"/>
      <c r="C2600" s="364" t="s">
        <v>5302</v>
      </c>
      <c r="D2600" s="364" t="s">
        <v>5303</v>
      </c>
      <c r="E2600" s="364" t="s">
        <v>252</v>
      </c>
      <c r="F2600" s="364" t="s">
        <v>358</v>
      </c>
      <c r="G2600" s="364"/>
      <c r="H2600" s="318" t="s">
        <v>1225</v>
      </c>
    </row>
    <row r="2601" spans="1:8" s="189" customFormat="1" ht="22.9" customHeight="1" x14ac:dyDescent="0.2">
      <c r="A2601" s="529"/>
      <c r="B2601" s="530"/>
      <c r="C2601" s="364" t="s">
        <v>5304</v>
      </c>
      <c r="D2601" s="364" t="s">
        <v>5305</v>
      </c>
      <c r="E2601" s="364" t="s">
        <v>252</v>
      </c>
      <c r="F2601" s="364" t="s">
        <v>358</v>
      </c>
      <c r="G2601" s="364"/>
      <c r="H2601" s="318" t="s">
        <v>1225</v>
      </c>
    </row>
    <row r="2602" spans="1:8" s="189" customFormat="1" ht="22.9" customHeight="1" x14ac:dyDescent="0.2">
      <c r="A2602" s="529"/>
      <c r="B2602" s="530"/>
      <c r="C2602" s="364" t="s">
        <v>5306</v>
      </c>
      <c r="D2602" s="364" t="s">
        <v>5307</v>
      </c>
      <c r="E2602" s="364" t="s">
        <v>252</v>
      </c>
      <c r="F2602" s="364" t="s">
        <v>358</v>
      </c>
      <c r="G2602" s="364" t="s">
        <v>447</v>
      </c>
      <c r="H2602" s="318" t="s">
        <v>1225</v>
      </c>
    </row>
    <row r="2603" spans="1:8" s="189" customFormat="1" ht="22.9" customHeight="1" x14ac:dyDescent="0.2">
      <c r="A2603" s="529"/>
      <c r="B2603" s="530"/>
      <c r="C2603" s="364" t="s">
        <v>5308</v>
      </c>
      <c r="D2603" s="364" t="s">
        <v>5309</v>
      </c>
      <c r="E2603" s="364" t="s">
        <v>252</v>
      </c>
      <c r="F2603" s="364" t="s">
        <v>358</v>
      </c>
      <c r="G2603" s="364" t="s">
        <v>462</v>
      </c>
      <c r="H2603" s="318" t="s">
        <v>1225</v>
      </c>
    </row>
    <row r="2604" spans="1:8" s="189" customFormat="1" ht="22.9" customHeight="1" x14ac:dyDescent="0.2">
      <c r="A2604" s="529"/>
      <c r="B2604" s="530"/>
      <c r="C2604" s="364" t="s">
        <v>5310</v>
      </c>
      <c r="D2604" s="364" t="s">
        <v>5311</v>
      </c>
      <c r="E2604" s="364" t="s">
        <v>252</v>
      </c>
      <c r="F2604" s="364" t="s">
        <v>358</v>
      </c>
      <c r="G2604" s="364" t="s">
        <v>462</v>
      </c>
      <c r="H2604" s="318" t="s">
        <v>1225</v>
      </c>
    </row>
    <row r="2605" spans="1:8" s="189" customFormat="1" ht="22.9" customHeight="1" x14ac:dyDescent="0.2">
      <c r="A2605" s="529"/>
      <c r="B2605" s="530"/>
      <c r="C2605" s="364" t="s">
        <v>5312</v>
      </c>
      <c r="D2605" s="364" t="s">
        <v>5313</v>
      </c>
      <c r="E2605" s="364" t="s">
        <v>252</v>
      </c>
      <c r="F2605" s="364" t="s">
        <v>358</v>
      </c>
      <c r="G2605" s="364" t="s">
        <v>447</v>
      </c>
      <c r="H2605" s="318" t="s">
        <v>1225</v>
      </c>
    </row>
    <row r="2606" spans="1:8" s="189" customFormat="1" ht="22.9" customHeight="1" x14ac:dyDescent="0.2">
      <c r="A2606" s="529"/>
      <c r="B2606" s="530"/>
      <c r="C2606" s="364" t="s">
        <v>5314</v>
      </c>
      <c r="D2606" s="364" t="s">
        <v>5315</v>
      </c>
      <c r="E2606" s="364" t="s">
        <v>252</v>
      </c>
      <c r="F2606" s="364" t="s">
        <v>358</v>
      </c>
      <c r="G2606" s="364"/>
      <c r="H2606" s="318" t="s">
        <v>1225</v>
      </c>
    </row>
    <row r="2607" spans="1:8" s="189" customFormat="1" ht="22.9" customHeight="1" x14ac:dyDescent="0.2">
      <c r="A2607" s="529"/>
      <c r="B2607" s="530"/>
      <c r="C2607" s="364" t="s">
        <v>5316</v>
      </c>
      <c r="D2607" s="364" t="s">
        <v>5317</v>
      </c>
      <c r="E2607" s="364" t="s">
        <v>252</v>
      </c>
      <c r="F2607" s="364" t="s">
        <v>358</v>
      </c>
      <c r="G2607" s="364"/>
      <c r="H2607" s="318" t="s">
        <v>1225</v>
      </c>
    </row>
    <row r="2608" spans="1:8" s="189" customFormat="1" ht="22.9" customHeight="1" x14ac:dyDescent="0.2">
      <c r="A2608" s="529"/>
      <c r="B2608" s="530"/>
      <c r="C2608" s="364" t="s">
        <v>5318</v>
      </c>
      <c r="D2608" s="364" t="s">
        <v>5319</v>
      </c>
      <c r="E2608" s="364" t="s">
        <v>252</v>
      </c>
      <c r="F2608" s="364" t="s">
        <v>358</v>
      </c>
      <c r="G2608" s="364" t="s">
        <v>447</v>
      </c>
      <c r="H2608" s="318" t="s">
        <v>1225</v>
      </c>
    </row>
    <row r="2609" spans="1:8" s="189" customFormat="1" ht="22.9" customHeight="1" x14ac:dyDescent="0.2">
      <c r="A2609" s="529"/>
      <c r="B2609" s="530"/>
      <c r="C2609" s="364" t="s">
        <v>5320</v>
      </c>
      <c r="D2609" s="364" t="s">
        <v>5321</v>
      </c>
      <c r="E2609" s="364" t="s">
        <v>252</v>
      </c>
      <c r="F2609" s="364" t="s">
        <v>358</v>
      </c>
      <c r="G2609" s="364"/>
      <c r="H2609" s="318" t="s">
        <v>1225</v>
      </c>
    </row>
    <row r="2610" spans="1:8" s="189" customFormat="1" ht="22.9" customHeight="1" x14ac:dyDescent="0.2">
      <c r="A2610" s="529"/>
      <c r="B2610" s="530"/>
      <c r="C2610" s="364" t="s">
        <v>5322</v>
      </c>
      <c r="D2610" s="364" t="s">
        <v>5323</v>
      </c>
      <c r="E2610" s="364" t="s">
        <v>252</v>
      </c>
      <c r="F2610" s="364" t="s">
        <v>358</v>
      </c>
      <c r="G2610" s="364" t="s">
        <v>447</v>
      </c>
      <c r="H2610" s="318" t="s">
        <v>1225</v>
      </c>
    </row>
    <row r="2611" spans="1:8" s="189" customFormat="1" ht="22.9" customHeight="1" x14ac:dyDescent="0.2">
      <c r="A2611" s="529"/>
      <c r="B2611" s="530"/>
      <c r="C2611" s="364" t="s">
        <v>5324</v>
      </c>
      <c r="D2611" s="364" t="s">
        <v>5325</v>
      </c>
      <c r="E2611" s="364" t="s">
        <v>252</v>
      </c>
      <c r="F2611" s="364" t="s">
        <v>358</v>
      </c>
      <c r="G2611" s="364"/>
      <c r="H2611" s="318" t="s">
        <v>1225</v>
      </c>
    </row>
    <row r="2612" spans="1:8" s="189" customFormat="1" ht="22.9" customHeight="1" x14ac:dyDescent="0.2">
      <c r="A2612" s="529"/>
      <c r="B2612" s="530"/>
      <c r="C2612" s="364" t="s">
        <v>5326</v>
      </c>
      <c r="D2612" s="364" t="s">
        <v>5327</v>
      </c>
      <c r="E2612" s="364" t="s">
        <v>252</v>
      </c>
      <c r="F2612" s="364" t="s">
        <v>358</v>
      </c>
      <c r="G2612" s="364"/>
      <c r="H2612" s="318" t="s">
        <v>1225</v>
      </c>
    </row>
    <row r="2613" spans="1:8" s="189" customFormat="1" ht="22.9" customHeight="1" x14ac:dyDescent="0.2">
      <c r="A2613" s="529"/>
      <c r="B2613" s="530"/>
      <c r="C2613" s="364" t="s">
        <v>16740</v>
      </c>
      <c r="D2613" s="364" t="s">
        <v>16741</v>
      </c>
      <c r="E2613" s="364" t="s">
        <v>252</v>
      </c>
      <c r="F2613" s="364" t="s">
        <v>358</v>
      </c>
      <c r="G2613" s="364" t="s">
        <v>447</v>
      </c>
      <c r="H2613" s="318" t="s">
        <v>1225</v>
      </c>
    </row>
    <row r="2614" spans="1:8" s="189" customFormat="1" ht="22.9" customHeight="1" x14ac:dyDescent="0.2">
      <c r="A2614" s="529"/>
      <c r="B2614" s="530"/>
      <c r="C2614" s="364" t="s">
        <v>16742</v>
      </c>
      <c r="D2614" s="364" t="s">
        <v>16743</v>
      </c>
      <c r="E2614" s="364" t="s">
        <v>252</v>
      </c>
      <c r="F2614" s="364" t="s">
        <v>358</v>
      </c>
      <c r="G2614" s="364" t="s">
        <v>447</v>
      </c>
      <c r="H2614" s="318" t="s">
        <v>1225</v>
      </c>
    </row>
    <row r="2615" spans="1:8" s="189" customFormat="1" ht="22.9" customHeight="1" x14ac:dyDescent="0.2">
      <c r="A2615" s="529" t="s">
        <v>613</v>
      </c>
      <c r="B2615" s="530" t="s">
        <v>614</v>
      </c>
      <c r="C2615" s="364" t="s">
        <v>16100</v>
      </c>
      <c r="D2615" s="364" t="s">
        <v>5328</v>
      </c>
      <c r="E2615" s="364" t="s">
        <v>252</v>
      </c>
      <c r="F2615" s="364" t="s">
        <v>349</v>
      </c>
      <c r="G2615" s="364" t="s">
        <v>447</v>
      </c>
      <c r="H2615" s="318"/>
    </row>
    <row r="2616" spans="1:8" s="189" customFormat="1" ht="22.9" customHeight="1" x14ac:dyDescent="0.2">
      <c r="A2616" s="529"/>
      <c r="B2616" s="530"/>
      <c r="C2616" s="364" t="s">
        <v>16101</v>
      </c>
      <c r="D2616" s="364" t="s">
        <v>5329</v>
      </c>
      <c r="E2616" s="364" t="s">
        <v>252</v>
      </c>
      <c r="F2616" s="364" t="s">
        <v>349</v>
      </c>
      <c r="G2616" s="364" t="s">
        <v>447</v>
      </c>
      <c r="H2616" s="318"/>
    </row>
    <row r="2617" spans="1:8" s="189" customFormat="1" ht="22.9" customHeight="1" x14ac:dyDescent="0.2">
      <c r="A2617" s="529"/>
      <c r="B2617" s="530"/>
      <c r="C2617" s="364" t="s">
        <v>16102</v>
      </c>
      <c r="D2617" s="364" t="s">
        <v>5330</v>
      </c>
      <c r="E2617" s="364" t="s">
        <v>252</v>
      </c>
      <c r="F2617" s="364" t="s">
        <v>349</v>
      </c>
      <c r="G2617" s="364" t="s">
        <v>447</v>
      </c>
      <c r="H2617" s="318"/>
    </row>
    <row r="2618" spans="1:8" s="189" customFormat="1" ht="22.9" customHeight="1" x14ac:dyDescent="0.2">
      <c r="A2618" s="529"/>
      <c r="B2618" s="530"/>
      <c r="C2618" s="364" t="s">
        <v>16103</v>
      </c>
      <c r="D2618" s="364" t="s">
        <v>5331</v>
      </c>
      <c r="E2618" s="364" t="s">
        <v>252</v>
      </c>
      <c r="F2618" s="364" t="s">
        <v>349</v>
      </c>
      <c r="G2618" s="364" t="s">
        <v>447</v>
      </c>
      <c r="H2618" s="318"/>
    </row>
    <row r="2619" spans="1:8" s="189" customFormat="1" ht="22.9" customHeight="1" x14ac:dyDescent="0.2">
      <c r="A2619" s="529"/>
      <c r="B2619" s="530"/>
      <c r="C2619" s="364" t="s">
        <v>16104</v>
      </c>
      <c r="D2619" s="364" t="s">
        <v>5332</v>
      </c>
      <c r="E2619" s="364" t="s">
        <v>252</v>
      </c>
      <c r="F2619" s="364" t="s">
        <v>349</v>
      </c>
      <c r="G2619" s="364" t="s">
        <v>447</v>
      </c>
      <c r="H2619" s="318"/>
    </row>
    <row r="2620" spans="1:8" s="189" customFormat="1" ht="22.9" customHeight="1" x14ac:dyDescent="0.2">
      <c r="A2620" s="529"/>
      <c r="B2620" s="530"/>
      <c r="C2620" s="364" t="s">
        <v>16105</v>
      </c>
      <c r="D2620" s="364" t="s">
        <v>5333</v>
      </c>
      <c r="E2620" s="364" t="s">
        <v>252</v>
      </c>
      <c r="F2620" s="364" t="s">
        <v>349</v>
      </c>
      <c r="G2620" s="364" t="s">
        <v>447</v>
      </c>
      <c r="H2620" s="318"/>
    </row>
    <row r="2621" spans="1:8" s="189" customFormat="1" ht="22.9" customHeight="1" x14ac:dyDescent="0.2">
      <c r="A2621" s="529"/>
      <c r="B2621" s="530"/>
      <c r="C2621" s="364" t="s">
        <v>16106</v>
      </c>
      <c r="D2621" s="364" t="s">
        <v>8082</v>
      </c>
      <c r="E2621" s="364" t="s">
        <v>252</v>
      </c>
      <c r="F2621" s="364" t="s">
        <v>349</v>
      </c>
      <c r="G2621" s="364" t="s">
        <v>447</v>
      </c>
      <c r="H2621" s="318"/>
    </row>
    <row r="2622" spans="1:8" s="189" customFormat="1" ht="22.9" customHeight="1" x14ac:dyDescent="0.2">
      <c r="A2622" s="529"/>
      <c r="B2622" s="530"/>
      <c r="C2622" s="364" t="s">
        <v>16107</v>
      </c>
      <c r="D2622" s="364" t="s">
        <v>8083</v>
      </c>
      <c r="E2622" s="364" t="s">
        <v>252</v>
      </c>
      <c r="F2622" s="364" t="s">
        <v>349</v>
      </c>
      <c r="G2622" s="364" t="s">
        <v>447</v>
      </c>
      <c r="H2622" s="318"/>
    </row>
    <row r="2623" spans="1:8" s="189" customFormat="1" ht="22.9" customHeight="1" x14ac:dyDescent="0.2">
      <c r="A2623" s="529"/>
      <c r="B2623" s="530"/>
      <c r="C2623" s="364" t="s">
        <v>16108</v>
      </c>
      <c r="D2623" s="364" t="s">
        <v>5334</v>
      </c>
      <c r="E2623" s="364" t="s">
        <v>252</v>
      </c>
      <c r="F2623" s="364" t="s">
        <v>349</v>
      </c>
      <c r="G2623" s="364" t="s">
        <v>447</v>
      </c>
      <c r="H2623" s="318"/>
    </row>
    <row r="2624" spans="1:8" s="189" customFormat="1" ht="22.9" customHeight="1" x14ac:dyDescent="0.2">
      <c r="A2624" s="529"/>
      <c r="B2624" s="530"/>
      <c r="C2624" s="364" t="s">
        <v>16109</v>
      </c>
      <c r="D2624" s="364" t="s">
        <v>5335</v>
      </c>
      <c r="E2624" s="364" t="s">
        <v>252</v>
      </c>
      <c r="F2624" s="364" t="s">
        <v>349</v>
      </c>
      <c r="G2624" s="364" t="s">
        <v>447</v>
      </c>
      <c r="H2624" s="318"/>
    </row>
    <row r="2625" spans="1:8" s="189" customFormat="1" ht="22.9" customHeight="1" x14ac:dyDescent="0.2">
      <c r="A2625" s="529"/>
      <c r="B2625" s="530"/>
      <c r="C2625" s="364" t="s">
        <v>16110</v>
      </c>
      <c r="D2625" s="364" t="s">
        <v>5336</v>
      </c>
      <c r="E2625" s="364" t="s">
        <v>252</v>
      </c>
      <c r="F2625" s="364" t="s">
        <v>349</v>
      </c>
      <c r="G2625" s="364" t="s">
        <v>447</v>
      </c>
      <c r="H2625" s="318"/>
    </row>
    <row r="2626" spans="1:8" s="189" customFormat="1" ht="22.9" customHeight="1" x14ac:dyDescent="0.2">
      <c r="A2626" s="529"/>
      <c r="B2626" s="530"/>
      <c r="C2626" s="364" t="s">
        <v>16111</v>
      </c>
      <c r="D2626" s="364" t="s">
        <v>5337</v>
      </c>
      <c r="E2626" s="364" t="s">
        <v>252</v>
      </c>
      <c r="F2626" s="364" t="s">
        <v>349</v>
      </c>
      <c r="G2626" s="364" t="s">
        <v>447</v>
      </c>
      <c r="H2626" s="318"/>
    </row>
    <row r="2627" spans="1:8" s="189" customFormat="1" ht="22.9" customHeight="1" x14ac:dyDescent="0.2">
      <c r="A2627" s="529"/>
      <c r="B2627" s="530"/>
      <c r="C2627" s="364" t="s">
        <v>16112</v>
      </c>
      <c r="D2627" s="364" t="s">
        <v>8084</v>
      </c>
      <c r="E2627" s="364" t="s">
        <v>252</v>
      </c>
      <c r="F2627" s="364" t="s">
        <v>349</v>
      </c>
      <c r="G2627" s="364" t="s">
        <v>447</v>
      </c>
      <c r="H2627" s="318"/>
    </row>
    <row r="2628" spans="1:8" s="189" customFormat="1" ht="22.9" customHeight="1" x14ac:dyDescent="0.2">
      <c r="A2628" s="529"/>
      <c r="B2628" s="530"/>
      <c r="C2628" s="364" t="s">
        <v>16113</v>
      </c>
      <c r="D2628" s="364" t="s">
        <v>5338</v>
      </c>
      <c r="E2628" s="364" t="s">
        <v>252</v>
      </c>
      <c r="F2628" s="364" t="s">
        <v>349</v>
      </c>
      <c r="G2628" s="364" t="s">
        <v>447</v>
      </c>
      <c r="H2628" s="318"/>
    </row>
    <row r="2629" spans="1:8" s="189" customFormat="1" ht="22.9" customHeight="1" x14ac:dyDescent="0.2">
      <c r="A2629" s="529"/>
      <c r="B2629" s="530"/>
      <c r="C2629" s="364" t="s">
        <v>5339</v>
      </c>
      <c r="D2629" s="364" t="s">
        <v>16744</v>
      </c>
      <c r="E2629" s="364" t="s">
        <v>252</v>
      </c>
      <c r="F2629" s="364" t="s">
        <v>358</v>
      </c>
      <c r="G2629" s="364" t="s">
        <v>447</v>
      </c>
      <c r="H2629" s="318"/>
    </row>
    <row r="2630" spans="1:8" s="189" customFormat="1" ht="22.9" customHeight="1" x14ac:dyDescent="0.2">
      <c r="A2630" s="529"/>
      <c r="B2630" s="530"/>
      <c r="C2630" s="364" t="s">
        <v>5340</v>
      </c>
      <c r="D2630" s="364" t="s">
        <v>16745</v>
      </c>
      <c r="E2630" s="364" t="s">
        <v>252</v>
      </c>
      <c r="F2630" s="364" t="s">
        <v>358</v>
      </c>
      <c r="G2630" s="364" t="s">
        <v>447</v>
      </c>
      <c r="H2630" s="318"/>
    </row>
    <row r="2631" spans="1:8" s="189" customFormat="1" ht="22.9" customHeight="1" x14ac:dyDescent="0.2">
      <c r="A2631" s="529"/>
      <c r="B2631" s="530"/>
      <c r="C2631" s="364" t="s">
        <v>5341</v>
      </c>
      <c r="D2631" s="364" t="s">
        <v>5342</v>
      </c>
      <c r="E2631" s="364" t="s">
        <v>252</v>
      </c>
      <c r="F2631" s="364" t="s">
        <v>358</v>
      </c>
      <c r="G2631" s="364" t="s">
        <v>447</v>
      </c>
      <c r="H2631" s="318"/>
    </row>
    <row r="2632" spans="1:8" s="189" customFormat="1" ht="22.9" customHeight="1" x14ac:dyDescent="0.2">
      <c r="A2632" s="529"/>
      <c r="B2632" s="530"/>
      <c r="C2632" s="364" t="s">
        <v>5343</v>
      </c>
      <c r="D2632" s="364" t="s">
        <v>5344</v>
      </c>
      <c r="E2632" s="364" t="s">
        <v>252</v>
      </c>
      <c r="F2632" s="364" t="s">
        <v>358</v>
      </c>
      <c r="G2632" s="364" t="s">
        <v>447</v>
      </c>
      <c r="H2632" s="318"/>
    </row>
    <row r="2633" spans="1:8" s="189" customFormat="1" ht="22.9" customHeight="1" x14ac:dyDescent="0.2">
      <c r="A2633" s="529"/>
      <c r="B2633" s="530"/>
      <c r="C2633" s="364" t="s">
        <v>5345</v>
      </c>
      <c r="D2633" s="364" t="s">
        <v>16746</v>
      </c>
      <c r="E2633" s="364" t="s">
        <v>252</v>
      </c>
      <c r="F2633" s="364" t="s">
        <v>358</v>
      </c>
      <c r="G2633" s="364" t="s">
        <v>447</v>
      </c>
      <c r="H2633" s="318"/>
    </row>
    <row r="2634" spans="1:8" s="189" customFormat="1" ht="22.9" customHeight="1" x14ac:dyDescent="0.2">
      <c r="A2634" s="529"/>
      <c r="B2634" s="530"/>
      <c r="C2634" s="364" t="s">
        <v>5346</v>
      </c>
      <c r="D2634" s="364" t="s">
        <v>16747</v>
      </c>
      <c r="E2634" s="364" t="s">
        <v>252</v>
      </c>
      <c r="F2634" s="364" t="s">
        <v>358</v>
      </c>
      <c r="G2634" s="364" t="s">
        <v>447</v>
      </c>
      <c r="H2634" s="318"/>
    </row>
    <row r="2635" spans="1:8" s="189" customFormat="1" ht="22.9" customHeight="1" x14ac:dyDescent="0.2">
      <c r="A2635" s="529"/>
      <c r="B2635" s="530"/>
      <c r="C2635" s="364" t="s">
        <v>5347</v>
      </c>
      <c r="D2635" s="364" t="s">
        <v>16748</v>
      </c>
      <c r="E2635" s="364" t="s">
        <v>252</v>
      </c>
      <c r="F2635" s="364" t="s">
        <v>358</v>
      </c>
      <c r="G2635" s="364" t="s">
        <v>447</v>
      </c>
      <c r="H2635" s="318"/>
    </row>
    <row r="2636" spans="1:8" s="189" customFormat="1" ht="22.9" customHeight="1" x14ac:dyDescent="0.2">
      <c r="A2636" s="529"/>
      <c r="B2636" s="530"/>
      <c r="C2636" s="364" t="s">
        <v>5348</v>
      </c>
      <c r="D2636" s="364" t="s">
        <v>16749</v>
      </c>
      <c r="E2636" s="364" t="s">
        <v>255</v>
      </c>
      <c r="F2636" s="364" t="s">
        <v>1207</v>
      </c>
      <c r="G2636" s="364" t="s">
        <v>447</v>
      </c>
      <c r="H2636" s="318"/>
    </row>
    <row r="2637" spans="1:8" s="189" customFormat="1" ht="22.9" customHeight="1" x14ac:dyDescent="0.2">
      <c r="A2637" s="529"/>
      <c r="B2637" s="530"/>
      <c r="C2637" s="364" t="s">
        <v>5349</v>
      </c>
      <c r="D2637" s="364" t="s">
        <v>5350</v>
      </c>
      <c r="E2637" s="364" t="s">
        <v>255</v>
      </c>
      <c r="F2637" s="364" t="s">
        <v>1207</v>
      </c>
      <c r="G2637" s="364" t="s">
        <v>447</v>
      </c>
      <c r="H2637" s="318"/>
    </row>
    <row r="2638" spans="1:8" s="189" customFormat="1" ht="22.9" customHeight="1" x14ac:dyDescent="0.2">
      <c r="A2638" s="529" t="s">
        <v>513</v>
      </c>
      <c r="B2638" s="530" t="s">
        <v>556</v>
      </c>
      <c r="C2638" s="364" t="s">
        <v>16114</v>
      </c>
      <c r="D2638" s="364" t="s">
        <v>16750</v>
      </c>
      <c r="E2638" s="364" t="s">
        <v>252</v>
      </c>
      <c r="F2638" s="364" t="s">
        <v>349</v>
      </c>
      <c r="G2638" s="364" t="s">
        <v>447</v>
      </c>
      <c r="H2638" s="318" t="s">
        <v>1280</v>
      </c>
    </row>
    <row r="2639" spans="1:8" s="189" customFormat="1" ht="22.9" customHeight="1" x14ac:dyDescent="0.2">
      <c r="A2639" s="529"/>
      <c r="B2639" s="530"/>
      <c r="C2639" s="364" t="s">
        <v>16116</v>
      </c>
      <c r="D2639" s="364" t="s">
        <v>5413</v>
      </c>
      <c r="E2639" s="364" t="s">
        <v>252</v>
      </c>
      <c r="F2639" s="364" t="s">
        <v>349</v>
      </c>
      <c r="G2639" s="364" t="s">
        <v>447</v>
      </c>
      <c r="H2639" s="318" t="s">
        <v>1280</v>
      </c>
    </row>
    <row r="2640" spans="1:8" s="189" customFormat="1" ht="22.9" customHeight="1" x14ac:dyDescent="0.2">
      <c r="A2640" s="529"/>
      <c r="B2640" s="530"/>
      <c r="C2640" s="364" t="s">
        <v>16117</v>
      </c>
      <c r="D2640" s="364" t="s">
        <v>5414</v>
      </c>
      <c r="E2640" s="364" t="s">
        <v>252</v>
      </c>
      <c r="F2640" s="364" t="s">
        <v>349</v>
      </c>
      <c r="G2640" s="364" t="s">
        <v>447</v>
      </c>
      <c r="H2640" s="318" t="s">
        <v>1280</v>
      </c>
    </row>
    <row r="2641" spans="1:8" s="189" customFormat="1" ht="22.9" customHeight="1" x14ac:dyDescent="0.2">
      <c r="A2641" s="529"/>
      <c r="B2641" s="530"/>
      <c r="C2641" s="364" t="s">
        <v>16115</v>
      </c>
      <c r="D2641" s="364" t="s">
        <v>16751</v>
      </c>
      <c r="E2641" s="364" t="s">
        <v>252</v>
      </c>
      <c r="F2641" s="364" t="s">
        <v>349</v>
      </c>
      <c r="G2641" s="364" t="s">
        <v>447</v>
      </c>
      <c r="H2641" s="318" t="s">
        <v>1280</v>
      </c>
    </row>
    <row r="2642" spans="1:8" s="189" customFormat="1" ht="22.9" customHeight="1" x14ac:dyDescent="0.2">
      <c r="A2642" s="529"/>
      <c r="B2642" s="530"/>
      <c r="C2642" s="364" t="s">
        <v>5351</v>
      </c>
      <c r="D2642" s="364" t="s">
        <v>16752</v>
      </c>
      <c r="E2642" s="364" t="s">
        <v>252</v>
      </c>
      <c r="F2642" s="364" t="s">
        <v>19934</v>
      </c>
      <c r="G2642" s="364" t="s">
        <v>447</v>
      </c>
      <c r="H2642" s="318" t="s">
        <v>1280</v>
      </c>
    </row>
    <row r="2643" spans="1:8" s="189" customFormat="1" ht="22.9" customHeight="1" x14ac:dyDescent="0.2">
      <c r="A2643" s="529"/>
      <c r="B2643" s="530"/>
      <c r="C2643" s="364" t="s">
        <v>5415</v>
      </c>
      <c r="D2643" s="364" t="s">
        <v>8085</v>
      </c>
      <c r="E2643" s="364" t="s">
        <v>252</v>
      </c>
      <c r="F2643" s="364" t="s">
        <v>19934</v>
      </c>
      <c r="G2643" s="364" t="s">
        <v>447</v>
      </c>
      <c r="H2643" s="318" t="s">
        <v>1280</v>
      </c>
    </row>
    <row r="2644" spans="1:8" s="189" customFormat="1" ht="22.9" customHeight="1" x14ac:dyDescent="0.2">
      <c r="A2644" s="529"/>
      <c r="B2644" s="530"/>
      <c r="C2644" s="364" t="s">
        <v>5416</v>
      </c>
      <c r="D2644" s="364" t="s">
        <v>8086</v>
      </c>
      <c r="E2644" s="364" t="s">
        <v>252</v>
      </c>
      <c r="F2644" s="364" t="s">
        <v>357</v>
      </c>
      <c r="G2644" s="364" t="s">
        <v>447</v>
      </c>
      <c r="H2644" s="318" t="s">
        <v>1280</v>
      </c>
    </row>
    <row r="2645" spans="1:8" s="189" customFormat="1" ht="22.9" customHeight="1" x14ac:dyDescent="0.2">
      <c r="A2645" s="529"/>
      <c r="B2645" s="530"/>
      <c r="C2645" s="364" t="s">
        <v>5417</v>
      </c>
      <c r="D2645" s="364" t="s">
        <v>5418</v>
      </c>
      <c r="E2645" s="364" t="s">
        <v>252</v>
      </c>
      <c r="F2645" s="364" t="s">
        <v>357</v>
      </c>
      <c r="G2645" s="364" t="s">
        <v>447</v>
      </c>
      <c r="H2645" s="318" t="s">
        <v>1280</v>
      </c>
    </row>
    <row r="2646" spans="1:8" s="189" customFormat="1" ht="22.9" customHeight="1" x14ac:dyDescent="0.2">
      <c r="A2646" s="529"/>
      <c r="B2646" s="530"/>
      <c r="C2646" s="364" t="s">
        <v>5419</v>
      </c>
      <c r="D2646" s="364" t="s">
        <v>5420</v>
      </c>
      <c r="E2646" s="364" t="s">
        <v>252</v>
      </c>
      <c r="F2646" s="364" t="s">
        <v>357</v>
      </c>
      <c r="G2646" s="364" t="s">
        <v>447</v>
      </c>
      <c r="H2646" s="318" t="s">
        <v>1280</v>
      </c>
    </row>
    <row r="2647" spans="1:8" s="189" customFormat="1" ht="22.9" customHeight="1" x14ac:dyDescent="0.2">
      <c r="A2647" s="529"/>
      <c r="B2647" s="530"/>
      <c r="C2647" s="364" t="s">
        <v>5421</v>
      </c>
      <c r="D2647" s="364" t="s">
        <v>5422</v>
      </c>
      <c r="E2647" s="364" t="s">
        <v>252</v>
      </c>
      <c r="F2647" s="364" t="s">
        <v>357</v>
      </c>
      <c r="G2647" s="364" t="s">
        <v>447</v>
      </c>
      <c r="H2647" s="318" t="s">
        <v>1280</v>
      </c>
    </row>
    <row r="2648" spans="1:8" s="189" customFormat="1" ht="22.9" customHeight="1" x14ac:dyDescent="0.2">
      <c r="A2648" s="529"/>
      <c r="B2648" s="530"/>
      <c r="C2648" s="364" t="s">
        <v>5423</v>
      </c>
      <c r="D2648" s="364" t="s">
        <v>5424</v>
      </c>
      <c r="E2648" s="364" t="s">
        <v>252</v>
      </c>
      <c r="F2648" s="364" t="s">
        <v>357</v>
      </c>
      <c r="G2648" s="364" t="s">
        <v>447</v>
      </c>
      <c r="H2648" s="318" t="s">
        <v>1280</v>
      </c>
    </row>
    <row r="2649" spans="1:8" s="189" customFormat="1" ht="22.9" customHeight="1" x14ac:dyDescent="0.2">
      <c r="A2649" s="529"/>
      <c r="B2649" s="530"/>
      <c r="C2649" s="364" t="s">
        <v>5425</v>
      </c>
      <c r="D2649" s="364" t="s">
        <v>5426</v>
      </c>
      <c r="E2649" s="364" t="s">
        <v>252</v>
      </c>
      <c r="F2649" s="364" t="s">
        <v>357</v>
      </c>
      <c r="G2649" s="364" t="s">
        <v>447</v>
      </c>
      <c r="H2649" s="318" t="s">
        <v>1280</v>
      </c>
    </row>
    <row r="2650" spans="1:8" s="189" customFormat="1" ht="22.9" customHeight="1" x14ac:dyDescent="0.2">
      <c r="A2650" s="529"/>
      <c r="B2650" s="530"/>
      <c r="C2650" s="364" t="s">
        <v>5427</v>
      </c>
      <c r="D2650" s="364" t="s">
        <v>8087</v>
      </c>
      <c r="E2650" s="364" t="s">
        <v>252</v>
      </c>
      <c r="F2650" s="364" t="s">
        <v>357</v>
      </c>
      <c r="G2650" s="364" t="s">
        <v>447</v>
      </c>
      <c r="H2650" s="318" t="s">
        <v>1280</v>
      </c>
    </row>
    <row r="2651" spans="1:8" s="189" customFormat="1" ht="22.9" customHeight="1" x14ac:dyDescent="0.2">
      <c r="A2651" s="529"/>
      <c r="B2651" s="530"/>
      <c r="C2651" s="364" t="s">
        <v>5428</v>
      </c>
      <c r="D2651" s="364" t="s">
        <v>16753</v>
      </c>
      <c r="E2651" s="364" t="s">
        <v>252</v>
      </c>
      <c r="F2651" s="364" t="s">
        <v>357</v>
      </c>
      <c r="G2651" s="364" t="s">
        <v>447</v>
      </c>
      <c r="H2651" s="318" t="s">
        <v>1280</v>
      </c>
    </row>
    <row r="2652" spans="1:8" s="189" customFormat="1" ht="22.9" customHeight="1" x14ac:dyDescent="0.2">
      <c r="A2652" s="529"/>
      <c r="B2652" s="530"/>
      <c r="C2652" s="364" t="s">
        <v>5352</v>
      </c>
      <c r="D2652" s="364" t="s">
        <v>16754</v>
      </c>
      <c r="E2652" s="364" t="s">
        <v>252</v>
      </c>
      <c r="F2652" s="364" t="s">
        <v>357</v>
      </c>
      <c r="G2652" s="364" t="s">
        <v>447</v>
      </c>
      <c r="H2652" s="318" t="s">
        <v>1280</v>
      </c>
    </row>
    <row r="2653" spans="1:8" s="189" customFormat="1" ht="22.9" customHeight="1" x14ac:dyDescent="0.2">
      <c r="A2653" s="529"/>
      <c r="B2653" s="530"/>
      <c r="C2653" s="364" t="s">
        <v>5429</v>
      </c>
      <c r="D2653" s="364" t="s">
        <v>5430</v>
      </c>
      <c r="E2653" s="364" t="s">
        <v>252</v>
      </c>
      <c r="F2653" s="364" t="s">
        <v>358</v>
      </c>
      <c r="G2653" s="364" t="s">
        <v>447</v>
      </c>
      <c r="H2653" s="318" t="s">
        <v>1280</v>
      </c>
    </row>
    <row r="2654" spans="1:8" s="189" customFormat="1" ht="22.9" customHeight="1" x14ac:dyDescent="0.2">
      <c r="A2654" s="529"/>
      <c r="B2654" s="530"/>
      <c r="C2654" s="364" t="s">
        <v>5431</v>
      </c>
      <c r="D2654" s="364" t="s">
        <v>16755</v>
      </c>
      <c r="E2654" s="364" t="s">
        <v>252</v>
      </c>
      <c r="F2654" s="364" t="s">
        <v>358</v>
      </c>
      <c r="G2654" s="364" t="s">
        <v>447</v>
      </c>
      <c r="H2654" s="318" t="s">
        <v>1280</v>
      </c>
    </row>
    <row r="2655" spans="1:8" s="189" customFormat="1" ht="22.9" customHeight="1" x14ac:dyDescent="0.2">
      <c r="A2655" s="529"/>
      <c r="B2655" s="530"/>
      <c r="C2655" s="364" t="s">
        <v>5432</v>
      </c>
      <c r="D2655" s="364" t="s">
        <v>5433</v>
      </c>
      <c r="E2655" s="364" t="s">
        <v>252</v>
      </c>
      <c r="F2655" s="364" t="s">
        <v>358</v>
      </c>
      <c r="G2655" s="364" t="s">
        <v>447</v>
      </c>
      <c r="H2655" s="318" t="s">
        <v>1280</v>
      </c>
    </row>
    <row r="2656" spans="1:8" s="189" customFormat="1" ht="22.9" customHeight="1" x14ac:dyDescent="0.2">
      <c r="A2656" s="529"/>
      <c r="B2656" s="530"/>
      <c r="C2656" s="364" t="s">
        <v>5354</v>
      </c>
      <c r="D2656" s="364" t="s">
        <v>16756</v>
      </c>
      <c r="E2656" s="364" t="s">
        <v>252</v>
      </c>
      <c r="F2656" s="364" t="s">
        <v>358</v>
      </c>
      <c r="G2656" s="364" t="s">
        <v>447</v>
      </c>
      <c r="H2656" s="318" t="s">
        <v>1280</v>
      </c>
    </row>
    <row r="2657" spans="1:8" s="189" customFormat="1" ht="22.9" customHeight="1" x14ac:dyDescent="0.2">
      <c r="A2657" s="529"/>
      <c r="B2657" s="530"/>
      <c r="C2657" s="364" t="s">
        <v>5355</v>
      </c>
      <c r="D2657" s="364" t="s">
        <v>16757</v>
      </c>
      <c r="E2657" s="364" t="s">
        <v>252</v>
      </c>
      <c r="F2657" s="364" t="s">
        <v>358</v>
      </c>
      <c r="G2657" s="364" t="s">
        <v>447</v>
      </c>
      <c r="H2657" s="318" t="s">
        <v>1280</v>
      </c>
    </row>
    <row r="2658" spans="1:8" s="189" customFormat="1" ht="22.9" customHeight="1" x14ac:dyDescent="0.2">
      <c r="A2658" s="529"/>
      <c r="B2658" s="530"/>
      <c r="C2658" s="364" t="s">
        <v>5356</v>
      </c>
      <c r="D2658" s="364" t="s">
        <v>16758</v>
      </c>
      <c r="E2658" s="364" t="s">
        <v>252</v>
      </c>
      <c r="F2658" s="364" t="s">
        <v>358</v>
      </c>
      <c r="G2658" s="364" t="s">
        <v>447</v>
      </c>
      <c r="H2658" s="318" t="s">
        <v>1280</v>
      </c>
    </row>
    <row r="2659" spans="1:8" s="189" customFormat="1" ht="22.9" customHeight="1" x14ac:dyDescent="0.2">
      <c r="A2659" s="529"/>
      <c r="B2659" s="530"/>
      <c r="C2659" s="364" t="s">
        <v>5357</v>
      </c>
      <c r="D2659" s="364" t="s">
        <v>16759</v>
      </c>
      <c r="E2659" s="364" t="s">
        <v>252</v>
      </c>
      <c r="F2659" s="364" t="s">
        <v>358</v>
      </c>
      <c r="G2659" s="364" t="s">
        <v>447</v>
      </c>
      <c r="H2659" s="318" t="s">
        <v>1280</v>
      </c>
    </row>
    <row r="2660" spans="1:8" s="189" customFormat="1" ht="22.9" customHeight="1" x14ac:dyDescent="0.2">
      <c r="A2660" s="529"/>
      <c r="B2660" s="530"/>
      <c r="C2660" s="364" t="s">
        <v>5358</v>
      </c>
      <c r="D2660" s="364" t="s">
        <v>16760</v>
      </c>
      <c r="E2660" s="364" t="s">
        <v>252</v>
      </c>
      <c r="F2660" s="364" t="s">
        <v>358</v>
      </c>
      <c r="G2660" s="364" t="s">
        <v>447</v>
      </c>
      <c r="H2660" s="318" t="s">
        <v>1280</v>
      </c>
    </row>
    <row r="2661" spans="1:8" s="189" customFormat="1" ht="22.9" customHeight="1" x14ac:dyDescent="0.2">
      <c r="A2661" s="529"/>
      <c r="B2661" s="530"/>
      <c r="C2661" s="364" t="s">
        <v>5359</v>
      </c>
      <c r="D2661" s="364" t="s">
        <v>16761</v>
      </c>
      <c r="E2661" s="364" t="s">
        <v>252</v>
      </c>
      <c r="F2661" s="364" t="s">
        <v>358</v>
      </c>
      <c r="G2661" s="364" t="s">
        <v>447</v>
      </c>
      <c r="H2661" s="318" t="s">
        <v>1280</v>
      </c>
    </row>
    <row r="2662" spans="1:8" s="189" customFormat="1" ht="22.9" customHeight="1" x14ac:dyDescent="0.2">
      <c r="A2662" s="529"/>
      <c r="B2662" s="530"/>
      <c r="C2662" s="364" t="s">
        <v>5360</v>
      </c>
      <c r="D2662" s="364" t="s">
        <v>16762</v>
      </c>
      <c r="E2662" s="364" t="s">
        <v>252</v>
      </c>
      <c r="F2662" s="364" t="s">
        <v>358</v>
      </c>
      <c r="G2662" s="364" t="s">
        <v>447</v>
      </c>
      <c r="H2662" s="318" t="s">
        <v>1280</v>
      </c>
    </row>
    <row r="2663" spans="1:8" s="189" customFormat="1" ht="22.9" customHeight="1" x14ac:dyDescent="0.2">
      <c r="A2663" s="529"/>
      <c r="B2663" s="530"/>
      <c r="C2663" s="364" t="s">
        <v>5361</v>
      </c>
      <c r="D2663" s="364" t="s">
        <v>16763</v>
      </c>
      <c r="E2663" s="364" t="s">
        <v>252</v>
      </c>
      <c r="F2663" s="364" t="s">
        <v>358</v>
      </c>
      <c r="G2663" s="364" t="s">
        <v>447</v>
      </c>
      <c r="H2663" s="318" t="s">
        <v>1280</v>
      </c>
    </row>
    <row r="2664" spans="1:8" s="189" customFormat="1" ht="22.9" customHeight="1" x14ac:dyDescent="0.2">
      <c r="A2664" s="529"/>
      <c r="B2664" s="530"/>
      <c r="C2664" s="364" t="s">
        <v>5362</v>
      </c>
      <c r="D2664" s="364" t="s">
        <v>16764</v>
      </c>
      <c r="E2664" s="364" t="s">
        <v>252</v>
      </c>
      <c r="F2664" s="364" t="s">
        <v>358</v>
      </c>
      <c r="G2664" s="364" t="s">
        <v>447</v>
      </c>
      <c r="H2664" s="318" t="s">
        <v>1280</v>
      </c>
    </row>
    <row r="2665" spans="1:8" s="189" customFormat="1" ht="22.9" customHeight="1" x14ac:dyDescent="0.2">
      <c r="A2665" s="529"/>
      <c r="B2665" s="530"/>
      <c r="C2665" s="364" t="s">
        <v>5363</v>
      </c>
      <c r="D2665" s="364" t="s">
        <v>5454</v>
      </c>
      <c r="E2665" s="364" t="s">
        <v>252</v>
      </c>
      <c r="F2665" s="364" t="s">
        <v>358</v>
      </c>
      <c r="G2665" s="364" t="s">
        <v>447</v>
      </c>
      <c r="H2665" s="318" t="s">
        <v>1280</v>
      </c>
    </row>
    <row r="2666" spans="1:8" s="189" customFormat="1" ht="22.9" customHeight="1" x14ac:dyDescent="0.2">
      <c r="A2666" s="529"/>
      <c r="B2666" s="530"/>
      <c r="C2666" s="364" t="s">
        <v>5364</v>
      </c>
      <c r="D2666" s="364" t="s">
        <v>16765</v>
      </c>
      <c r="E2666" s="364" t="s">
        <v>252</v>
      </c>
      <c r="F2666" s="364" t="s">
        <v>358</v>
      </c>
      <c r="G2666" s="364" t="s">
        <v>447</v>
      </c>
      <c r="H2666" s="318" t="s">
        <v>1280</v>
      </c>
    </row>
    <row r="2667" spans="1:8" s="189" customFormat="1" ht="22.9" customHeight="1" x14ac:dyDescent="0.2">
      <c r="A2667" s="529"/>
      <c r="B2667" s="530"/>
      <c r="C2667" s="364" t="s">
        <v>5365</v>
      </c>
      <c r="D2667" s="364" t="s">
        <v>16766</v>
      </c>
      <c r="E2667" s="364" t="s">
        <v>252</v>
      </c>
      <c r="F2667" s="364" t="s">
        <v>358</v>
      </c>
      <c r="G2667" s="364" t="s">
        <v>447</v>
      </c>
      <c r="H2667" s="318" t="s">
        <v>1280</v>
      </c>
    </row>
    <row r="2668" spans="1:8" s="189" customFormat="1" ht="22.9" customHeight="1" x14ac:dyDescent="0.2">
      <c r="A2668" s="529"/>
      <c r="B2668" s="530"/>
      <c r="C2668" s="364" t="s">
        <v>5366</v>
      </c>
      <c r="D2668" s="364" t="s">
        <v>16767</v>
      </c>
      <c r="E2668" s="364" t="s">
        <v>252</v>
      </c>
      <c r="F2668" s="364" t="s">
        <v>358</v>
      </c>
      <c r="G2668" s="364" t="s">
        <v>447</v>
      </c>
      <c r="H2668" s="318" t="s">
        <v>1280</v>
      </c>
    </row>
    <row r="2669" spans="1:8" s="189" customFormat="1" ht="22.9" customHeight="1" x14ac:dyDescent="0.2">
      <c r="A2669" s="529"/>
      <c r="B2669" s="530"/>
      <c r="C2669" s="364" t="s">
        <v>5367</v>
      </c>
      <c r="D2669" s="364" t="s">
        <v>16768</v>
      </c>
      <c r="E2669" s="364" t="s">
        <v>252</v>
      </c>
      <c r="F2669" s="364" t="s">
        <v>358</v>
      </c>
      <c r="G2669" s="364" t="s">
        <v>447</v>
      </c>
      <c r="H2669" s="318" t="s">
        <v>1280</v>
      </c>
    </row>
    <row r="2670" spans="1:8" s="189" customFormat="1" ht="22.9" customHeight="1" x14ac:dyDescent="0.2">
      <c r="A2670" s="529"/>
      <c r="B2670" s="530"/>
      <c r="C2670" s="364" t="s">
        <v>5369</v>
      </c>
      <c r="D2670" s="364" t="s">
        <v>16769</v>
      </c>
      <c r="E2670" s="364" t="s">
        <v>252</v>
      </c>
      <c r="F2670" s="364" t="s">
        <v>358</v>
      </c>
      <c r="G2670" s="364" t="s">
        <v>447</v>
      </c>
      <c r="H2670" s="318" t="s">
        <v>1280</v>
      </c>
    </row>
    <row r="2671" spans="1:8" s="189" customFormat="1" ht="22.9" customHeight="1" x14ac:dyDescent="0.2">
      <c r="A2671" s="529"/>
      <c r="B2671" s="530"/>
      <c r="C2671" s="364" t="s">
        <v>5436</v>
      </c>
      <c r="D2671" s="364" t="s">
        <v>5437</v>
      </c>
      <c r="E2671" s="364" t="s">
        <v>252</v>
      </c>
      <c r="F2671" s="364" t="s">
        <v>358</v>
      </c>
      <c r="G2671" s="364" t="s">
        <v>447</v>
      </c>
      <c r="H2671" s="318" t="s">
        <v>1280</v>
      </c>
    </row>
    <row r="2672" spans="1:8" s="189" customFormat="1" ht="22.9" customHeight="1" x14ac:dyDescent="0.2">
      <c r="A2672" s="529"/>
      <c r="B2672" s="530"/>
      <c r="C2672" s="364" t="s">
        <v>5438</v>
      </c>
      <c r="D2672" s="364" t="s">
        <v>16770</v>
      </c>
      <c r="E2672" s="364" t="s">
        <v>252</v>
      </c>
      <c r="F2672" s="364" t="s">
        <v>358</v>
      </c>
      <c r="G2672" s="364" t="s">
        <v>447</v>
      </c>
      <c r="H2672" s="318" t="s">
        <v>1280</v>
      </c>
    </row>
    <row r="2673" spans="1:8" s="189" customFormat="1" ht="22.9" customHeight="1" x14ac:dyDescent="0.2">
      <c r="A2673" s="529"/>
      <c r="B2673" s="530"/>
      <c r="C2673" s="364" t="s">
        <v>5439</v>
      </c>
      <c r="D2673" s="364" t="s">
        <v>5440</v>
      </c>
      <c r="E2673" s="364" t="s">
        <v>252</v>
      </c>
      <c r="F2673" s="364" t="s">
        <v>358</v>
      </c>
      <c r="G2673" s="364" t="s">
        <v>447</v>
      </c>
      <c r="H2673" s="318" t="s">
        <v>1280</v>
      </c>
    </row>
    <row r="2674" spans="1:8" s="189" customFormat="1" ht="22.9" customHeight="1" x14ac:dyDescent="0.2">
      <c r="A2674" s="529"/>
      <c r="B2674" s="530"/>
      <c r="C2674" s="364" t="s">
        <v>5441</v>
      </c>
      <c r="D2674" s="364" t="s">
        <v>8088</v>
      </c>
      <c r="E2674" s="364" t="s">
        <v>252</v>
      </c>
      <c r="F2674" s="364" t="s">
        <v>358</v>
      </c>
      <c r="G2674" s="364" t="s">
        <v>447</v>
      </c>
      <c r="H2674" s="318" t="s">
        <v>1280</v>
      </c>
    </row>
    <row r="2675" spans="1:8" s="189" customFormat="1" ht="22.9" customHeight="1" x14ac:dyDescent="0.2">
      <c r="A2675" s="529"/>
      <c r="B2675" s="530"/>
      <c r="C2675" s="364" t="s">
        <v>5442</v>
      </c>
      <c r="D2675" s="364" t="s">
        <v>8089</v>
      </c>
      <c r="E2675" s="364" t="s">
        <v>252</v>
      </c>
      <c r="F2675" s="364" t="s">
        <v>358</v>
      </c>
      <c r="G2675" s="364" t="s">
        <v>447</v>
      </c>
      <c r="H2675" s="318" t="s">
        <v>1280</v>
      </c>
    </row>
    <row r="2676" spans="1:8" s="189" customFormat="1" ht="22.9" customHeight="1" x14ac:dyDescent="0.2">
      <c r="A2676" s="529"/>
      <c r="B2676" s="530"/>
      <c r="C2676" s="364" t="s">
        <v>5370</v>
      </c>
      <c r="D2676" s="364" t="s">
        <v>16771</v>
      </c>
      <c r="E2676" s="364" t="s">
        <v>252</v>
      </c>
      <c r="F2676" s="364" t="s">
        <v>358</v>
      </c>
      <c r="G2676" s="364" t="s">
        <v>447</v>
      </c>
      <c r="H2676" s="318" t="s">
        <v>1280</v>
      </c>
    </row>
    <row r="2677" spans="1:8" s="189" customFormat="1" ht="22.9" customHeight="1" x14ac:dyDescent="0.2">
      <c r="A2677" s="529"/>
      <c r="B2677" s="530"/>
      <c r="C2677" s="364" t="s">
        <v>5443</v>
      </c>
      <c r="D2677" s="364" t="s">
        <v>8090</v>
      </c>
      <c r="E2677" s="364" t="s">
        <v>252</v>
      </c>
      <c r="F2677" s="364" t="s">
        <v>358</v>
      </c>
      <c r="G2677" s="364" t="s">
        <v>447</v>
      </c>
      <c r="H2677" s="318" t="s">
        <v>1280</v>
      </c>
    </row>
    <row r="2678" spans="1:8" s="189" customFormat="1" ht="22.9" customHeight="1" x14ac:dyDescent="0.2">
      <c r="A2678" s="529"/>
      <c r="B2678" s="530"/>
      <c r="C2678" s="364" t="s">
        <v>5444</v>
      </c>
      <c r="D2678" s="364" t="s">
        <v>8091</v>
      </c>
      <c r="E2678" s="364" t="s">
        <v>252</v>
      </c>
      <c r="F2678" s="364" t="s">
        <v>358</v>
      </c>
      <c r="G2678" s="364" t="s">
        <v>447</v>
      </c>
      <c r="H2678" s="318" t="s">
        <v>1280</v>
      </c>
    </row>
    <row r="2679" spans="1:8" s="189" customFormat="1" ht="22.9" customHeight="1" x14ac:dyDescent="0.2">
      <c r="A2679" s="529"/>
      <c r="B2679" s="530"/>
      <c r="C2679" s="364" t="s">
        <v>5372</v>
      </c>
      <c r="D2679" s="364" t="s">
        <v>16772</v>
      </c>
      <c r="E2679" s="364" t="s">
        <v>252</v>
      </c>
      <c r="F2679" s="364" t="s">
        <v>358</v>
      </c>
      <c r="G2679" s="364" t="s">
        <v>447</v>
      </c>
      <c r="H2679" s="318" t="s">
        <v>1280</v>
      </c>
    </row>
    <row r="2680" spans="1:8" s="189" customFormat="1" ht="22.9" customHeight="1" x14ac:dyDescent="0.2">
      <c r="A2680" s="529"/>
      <c r="B2680" s="530"/>
      <c r="C2680" s="364" t="s">
        <v>5373</v>
      </c>
      <c r="D2680" s="364" t="s">
        <v>16773</v>
      </c>
      <c r="E2680" s="364" t="s">
        <v>252</v>
      </c>
      <c r="F2680" s="364" t="s">
        <v>358</v>
      </c>
      <c r="G2680" s="364" t="s">
        <v>447</v>
      </c>
      <c r="H2680" s="318" t="s">
        <v>1280</v>
      </c>
    </row>
    <row r="2681" spans="1:8" s="189" customFormat="1" ht="22.9" customHeight="1" x14ac:dyDescent="0.2">
      <c r="A2681" s="529"/>
      <c r="B2681" s="530"/>
      <c r="C2681" s="364" t="s">
        <v>5374</v>
      </c>
      <c r="D2681" s="364" t="s">
        <v>16774</v>
      </c>
      <c r="E2681" s="364" t="s">
        <v>252</v>
      </c>
      <c r="F2681" s="364" t="s">
        <v>358</v>
      </c>
      <c r="G2681" s="364" t="s">
        <v>447</v>
      </c>
      <c r="H2681" s="318" t="s">
        <v>1280</v>
      </c>
    </row>
    <row r="2682" spans="1:8" s="189" customFormat="1" ht="22.9" customHeight="1" x14ac:dyDescent="0.2">
      <c r="A2682" s="529"/>
      <c r="B2682" s="530"/>
      <c r="C2682" s="364" t="s">
        <v>5375</v>
      </c>
      <c r="D2682" s="364" t="s">
        <v>16775</v>
      </c>
      <c r="E2682" s="364" t="s">
        <v>252</v>
      </c>
      <c r="F2682" s="364" t="s">
        <v>358</v>
      </c>
      <c r="G2682" s="364" t="s">
        <v>447</v>
      </c>
      <c r="H2682" s="318" t="s">
        <v>1280</v>
      </c>
    </row>
    <row r="2683" spans="1:8" s="189" customFormat="1" ht="22.9" customHeight="1" x14ac:dyDescent="0.2">
      <c r="A2683" s="529"/>
      <c r="B2683" s="530"/>
      <c r="C2683" s="364" t="s">
        <v>5376</v>
      </c>
      <c r="D2683" s="364" t="s">
        <v>16776</v>
      </c>
      <c r="E2683" s="364" t="s">
        <v>252</v>
      </c>
      <c r="F2683" s="364" t="s">
        <v>358</v>
      </c>
      <c r="G2683" s="364" t="s">
        <v>447</v>
      </c>
      <c r="H2683" s="318" t="s">
        <v>1280</v>
      </c>
    </row>
    <row r="2684" spans="1:8" s="189" customFormat="1" ht="22.9" customHeight="1" x14ac:dyDescent="0.2">
      <c r="A2684" s="529"/>
      <c r="B2684" s="530"/>
      <c r="C2684" s="364" t="s">
        <v>5377</v>
      </c>
      <c r="D2684" s="364" t="s">
        <v>16777</v>
      </c>
      <c r="E2684" s="364" t="s">
        <v>252</v>
      </c>
      <c r="F2684" s="364" t="s">
        <v>358</v>
      </c>
      <c r="G2684" s="364" t="s">
        <v>447</v>
      </c>
      <c r="H2684" s="318" t="s">
        <v>1280</v>
      </c>
    </row>
    <row r="2685" spans="1:8" s="189" customFormat="1" ht="22.9" customHeight="1" x14ac:dyDescent="0.2">
      <c r="A2685" s="529"/>
      <c r="B2685" s="530"/>
      <c r="C2685" s="364" t="s">
        <v>5378</v>
      </c>
      <c r="D2685" s="364" t="s">
        <v>16778</v>
      </c>
      <c r="E2685" s="364" t="s">
        <v>252</v>
      </c>
      <c r="F2685" s="364" t="s">
        <v>358</v>
      </c>
      <c r="G2685" s="364" t="s">
        <v>447</v>
      </c>
      <c r="H2685" s="318" t="s">
        <v>1280</v>
      </c>
    </row>
    <row r="2686" spans="1:8" s="189" customFormat="1" ht="22.9" customHeight="1" x14ac:dyDescent="0.2">
      <c r="A2686" s="529"/>
      <c r="B2686" s="530"/>
      <c r="C2686" s="364" t="s">
        <v>5379</v>
      </c>
      <c r="D2686" s="364" t="s">
        <v>16779</v>
      </c>
      <c r="E2686" s="364" t="s">
        <v>252</v>
      </c>
      <c r="F2686" s="364" t="s">
        <v>358</v>
      </c>
      <c r="G2686" s="364" t="s">
        <v>447</v>
      </c>
      <c r="H2686" s="318" t="s">
        <v>1280</v>
      </c>
    </row>
    <row r="2687" spans="1:8" s="189" customFormat="1" ht="22.9" customHeight="1" x14ac:dyDescent="0.2">
      <c r="A2687" s="529"/>
      <c r="B2687" s="530"/>
      <c r="C2687" s="364" t="s">
        <v>5380</v>
      </c>
      <c r="D2687" s="364" t="s">
        <v>16780</v>
      </c>
      <c r="E2687" s="364" t="s">
        <v>252</v>
      </c>
      <c r="F2687" s="364" t="s">
        <v>358</v>
      </c>
      <c r="G2687" s="364" t="s">
        <v>447</v>
      </c>
      <c r="H2687" s="318" t="s">
        <v>1280</v>
      </c>
    </row>
    <row r="2688" spans="1:8" s="189" customFormat="1" ht="22.9" customHeight="1" x14ac:dyDescent="0.2">
      <c r="A2688" s="529"/>
      <c r="B2688" s="530"/>
      <c r="C2688" s="364" t="s">
        <v>5381</v>
      </c>
      <c r="D2688" s="364" t="s">
        <v>16781</v>
      </c>
      <c r="E2688" s="364" t="s">
        <v>252</v>
      </c>
      <c r="F2688" s="364" t="s">
        <v>358</v>
      </c>
      <c r="G2688" s="364" t="s">
        <v>447</v>
      </c>
      <c r="H2688" s="318" t="s">
        <v>1280</v>
      </c>
    </row>
    <row r="2689" spans="1:8" s="189" customFormat="1" ht="22.9" customHeight="1" x14ac:dyDescent="0.2">
      <c r="A2689" s="529"/>
      <c r="B2689" s="530"/>
      <c r="C2689" s="364" t="s">
        <v>5446</v>
      </c>
      <c r="D2689" s="364" t="s">
        <v>16782</v>
      </c>
      <c r="E2689" s="364" t="s">
        <v>252</v>
      </c>
      <c r="F2689" s="364" t="s">
        <v>358</v>
      </c>
      <c r="G2689" s="364" t="s">
        <v>447</v>
      </c>
      <c r="H2689" s="318" t="s">
        <v>1280</v>
      </c>
    </row>
    <row r="2690" spans="1:8" s="189" customFormat="1" ht="22.9" customHeight="1" x14ac:dyDescent="0.2">
      <c r="A2690" s="529"/>
      <c r="B2690" s="530"/>
      <c r="C2690" s="364" t="s">
        <v>5447</v>
      </c>
      <c r="D2690" s="364" t="s">
        <v>8092</v>
      </c>
      <c r="E2690" s="364" t="s">
        <v>252</v>
      </c>
      <c r="F2690" s="364" t="s">
        <v>358</v>
      </c>
      <c r="G2690" s="364" t="s">
        <v>447</v>
      </c>
      <c r="H2690" s="318" t="s">
        <v>1280</v>
      </c>
    </row>
    <row r="2691" spans="1:8" s="189" customFormat="1" ht="22.9" customHeight="1" x14ac:dyDescent="0.2">
      <c r="A2691" s="529"/>
      <c r="B2691" s="530"/>
      <c r="C2691" s="364" t="s">
        <v>5448</v>
      </c>
      <c r="D2691" s="364" t="s">
        <v>16783</v>
      </c>
      <c r="E2691" s="364" t="s">
        <v>252</v>
      </c>
      <c r="F2691" s="364" t="s">
        <v>358</v>
      </c>
      <c r="G2691" s="364" t="s">
        <v>447</v>
      </c>
      <c r="H2691" s="318" t="s">
        <v>1280</v>
      </c>
    </row>
    <row r="2692" spans="1:8" s="189" customFormat="1" ht="22.9" customHeight="1" x14ac:dyDescent="0.2">
      <c r="A2692" s="529"/>
      <c r="B2692" s="530"/>
      <c r="C2692" s="364" t="s">
        <v>5449</v>
      </c>
      <c r="D2692" s="364" t="s">
        <v>5450</v>
      </c>
      <c r="E2692" s="364" t="s">
        <v>252</v>
      </c>
      <c r="F2692" s="364" t="s">
        <v>358</v>
      </c>
      <c r="G2692" s="364" t="s">
        <v>447</v>
      </c>
      <c r="H2692" s="318" t="s">
        <v>1280</v>
      </c>
    </row>
    <row r="2693" spans="1:8" s="189" customFormat="1" ht="22.9" customHeight="1" x14ac:dyDescent="0.2">
      <c r="A2693" s="529"/>
      <c r="B2693" s="530"/>
      <c r="C2693" s="364" t="s">
        <v>5451</v>
      </c>
      <c r="D2693" s="364" t="s">
        <v>5452</v>
      </c>
      <c r="E2693" s="364" t="s">
        <v>252</v>
      </c>
      <c r="F2693" s="364" t="s">
        <v>358</v>
      </c>
      <c r="G2693" s="364" t="s">
        <v>447</v>
      </c>
      <c r="H2693" s="318" t="s">
        <v>1280</v>
      </c>
    </row>
    <row r="2694" spans="1:8" s="189" customFormat="1" ht="22.9" customHeight="1" x14ac:dyDescent="0.2">
      <c r="A2694" s="529"/>
      <c r="B2694" s="530"/>
      <c r="C2694" s="364" t="s">
        <v>5455</v>
      </c>
      <c r="D2694" s="364" t="s">
        <v>16784</v>
      </c>
      <c r="E2694" s="364" t="s">
        <v>252</v>
      </c>
      <c r="F2694" s="364" t="s">
        <v>358</v>
      </c>
      <c r="G2694" s="364" t="s">
        <v>447</v>
      </c>
      <c r="H2694" s="318" t="s">
        <v>1280</v>
      </c>
    </row>
    <row r="2695" spans="1:8" s="189" customFormat="1" ht="22.9" customHeight="1" x14ac:dyDescent="0.2">
      <c r="A2695" s="529"/>
      <c r="B2695" s="530"/>
      <c r="C2695" s="364" t="s">
        <v>5456</v>
      </c>
      <c r="D2695" s="364" t="s">
        <v>5457</v>
      </c>
      <c r="E2695" s="364" t="s">
        <v>252</v>
      </c>
      <c r="F2695" s="364" t="s">
        <v>358</v>
      </c>
      <c r="G2695" s="364" t="s">
        <v>447</v>
      </c>
      <c r="H2695" s="318" t="s">
        <v>1280</v>
      </c>
    </row>
    <row r="2696" spans="1:8" s="189" customFormat="1" ht="22.9" customHeight="1" x14ac:dyDescent="0.2">
      <c r="A2696" s="529"/>
      <c r="B2696" s="530"/>
      <c r="C2696" s="364" t="s">
        <v>5458</v>
      </c>
      <c r="D2696" s="364" t="s">
        <v>5459</v>
      </c>
      <c r="E2696" s="364" t="s">
        <v>252</v>
      </c>
      <c r="F2696" s="364" t="s">
        <v>358</v>
      </c>
      <c r="G2696" s="364" t="s">
        <v>447</v>
      </c>
      <c r="H2696" s="318" t="s">
        <v>1280</v>
      </c>
    </row>
    <row r="2697" spans="1:8" s="189" customFormat="1" ht="22.9" customHeight="1" x14ac:dyDescent="0.2">
      <c r="A2697" s="529"/>
      <c r="B2697" s="530"/>
      <c r="C2697" s="364" t="s">
        <v>5382</v>
      </c>
      <c r="D2697" s="364" t="s">
        <v>16785</v>
      </c>
      <c r="E2697" s="364" t="s">
        <v>252</v>
      </c>
      <c r="F2697" s="364" t="s">
        <v>358</v>
      </c>
      <c r="G2697" s="364" t="s">
        <v>447</v>
      </c>
      <c r="H2697" s="318" t="s">
        <v>1280</v>
      </c>
    </row>
    <row r="2698" spans="1:8" s="189" customFormat="1" ht="22.9" customHeight="1" x14ac:dyDescent="0.2">
      <c r="A2698" s="529"/>
      <c r="B2698" s="530"/>
      <c r="C2698" s="364" t="s">
        <v>5383</v>
      </c>
      <c r="D2698" s="364" t="s">
        <v>16786</v>
      </c>
      <c r="E2698" s="364" t="s">
        <v>252</v>
      </c>
      <c r="F2698" s="364" t="s">
        <v>358</v>
      </c>
      <c r="G2698" s="364" t="s">
        <v>447</v>
      </c>
      <c r="H2698" s="318" t="s">
        <v>1280</v>
      </c>
    </row>
    <row r="2699" spans="1:8" s="189" customFormat="1" ht="22.9" customHeight="1" x14ac:dyDescent="0.2">
      <c r="A2699" s="529"/>
      <c r="B2699" s="530"/>
      <c r="C2699" s="364" t="s">
        <v>5384</v>
      </c>
      <c r="D2699" s="364" t="s">
        <v>16787</v>
      </c>
      <c r="E2699" s="364" t="s">
        <v>252</v>
      </c>
      <c r="F2699" s="364" t="s">
        <v>358</v>
      </c>
      <c r="G2699" s="364" t="s">
        <v>447</v>
      </c>
      <c r="H2699" s="318" t="s">
        <v>1280</v>
      </c>
    </row>
    <row r="2700" spans="1:8" s="189" customFormat="1" ht="22.9" customHeight="1" x14ac:dyDescent="0.2">
      <c r="A2700" s="529"/>
      <c r="B2700" s="530"/>
      <c r="C2700" s="364" t="s">
        <v>5385</v>
      </c>
      <c r="D2700" s="364" t="s">
        <v>16788</v>
      </c>
      <c r="E2700" s="364" t="s">
        <v>252</v>
      </c>
      <c r="F2700" s="364" t="s">
        <v>358</v>
      </c>
      <c r="G2700" s="364" t="s">
        <v>447</v>
      </c>
      <c r="H2700" s="318" t="s">
        <v>1280</v>
      </c>
    </row>
    <row r="2701" spans="1:8" s="189" customFormat="1" ht="22.9" customHeight="1" x14ac:dyDescent="0.2">
      <c r="A2701" s="529"/>
      <c r="B2701" s="530"/>
      <c r="C2701" s="364" t="s">
        <v>5386</v>
      </c>
      <c r="D2701" s="364" t="s">
        <v>16789</v>
      </c>
      <c r="E2701" s="364" t="s">
        <v>252</v>
      </c>
      <c r="F2701" s="364" t="s">
        <v>358</v>
      </c>
      <c r="G2701" s="364" t="s">
        <v>447</v>
      </c>
      <c r="H2701" s="318" t="s">
        <v>1280</v>
      </c>
    </row>
    <row r="2702" spans="1:8" s="189" customFormat="1" ht="22.9" customHeight="1" x14ac:dyDescent="0.2">
      <c r="A2702" s="529"/>
      <c r="B2702" s="530"/>
      <c r="C2702" s="364" t="s">
        <v>5387</v>
      </c>
      <c r="D2702" s="364" t="s">
        <v>16790</v>
      </c>
      <c r="E2702" s="364" t="s">
        <v>252</v>
      </c>
      <c r="F2702" s="364" t="s">
        <v>358</v>
      </c>
      <c r="G2702" s="364" t="s">
        <v>447</v>
      </c>
      <c r="H2702" s="318" t="s">
        <v>1280</v>
      </c>
    </row>
    <row r="2703" spans="1:8" s="189" customFormat="1" ht="22.9" customHeight="1" x14ac:dyDescent="0.2">
      <c r="A2703" s="529"/>
      <c r="B2703" s="530"/>
      <c r="C2703" s="364" t="s">
        <v>5460</v>
      </c>
      <c r="D2703" s="364" t="s">
        <v>5461</v>
      </c>
      <c r="E2703" s="364" t="s">
        <v>252</v>
      </c>
      <c r="F2703" s="364" t="s">
        <v>358</v>
      </c>
      <c r="G2703" s="364" t="s">
        <v>447</v>
      </c>
      <c r="H2703" s="318" t="s">
        <v>1280</v>
      </c>
    </row>
    <row r="2704" spans="1:8" s="189" customFormat="1" ht="22.9" customHeight="1" x14ac:dyDescent="0.2">
      <c r="A2704" s="529"/>
      <c r="B2704" s="530"/>
      <c r="C2704" s="364" t="s">
        <v>5462</v>
      </c>
      <c r="D2704" s="364" t="s">
        <v>16791</v>
      </c>
      <c r="E2704" s="364" t="s">
        <v>252</v>
      </c>
      <c r="F2704" s="364" t="s">
        <v>358</v>
      </c>
      <c r="G2704" s="364" t="s">
        <v>447</v>
      </c>
      <c r="H2704" s="318" t="s">
        <v>1280</v>
      </c>
    </row>
    <row r="2705" spans="1:8" s="189" customFormat="1" ht="22.9" customHeight="1" x14ac:dyDescent="0.2">
      <c r="A2705" s="529"/>
      <c r="B2705" s="530"/>
      <c r="C2705" s="364" t="s">
        <v>5463</v>
      </c>
      <c r="D2705" s="364" t="s">
        <v>5464</v>
      </c>
      <c r="E2705" s="364" t="s">
        <v>252</v>
      </c>
      <c r="F2705" s="364" t="s">
        <v>358</v>
      </c>
      <c r="G2705" s="364" t="s">
        <v>447</v>
      </c>
      <c r="H2705" s="318" t="s">
        <v>1280</v>
      </c>
    </row>
    <row r="2706" spans="1:8" s="189" customFormat="1" ht="22.9" customHeight="1" x14ac:dyDescent="0.2">
      <c r="A2706" s="529"/>
      <c r="B2706" s="530"/>
      <c r="C2706" s="364" t="s">
        <v>5465</v>
      </c>
      <c r="D2706" s="364" t="s">
        <v>5466</v>
      </c>
      <c r="E2706" s="364" t="s">
        <v>252</v>
      </c>
      <c r="F2706" s="364" t="s">
        <v>358</v>
      </c>
      <c r="G2706" s="364" t="s">
        <v>447</v>
      </c>
      <c r="H2706" s="318" t="s">
        <v>1280</v>
      </c>
    </row>
    <row r="2707" spans="1:8" s="189" customFormat="1" ht="22.9" customHeight="1" x14ac:dyDescent="0.2">
      <c r="A2707" s="529"/>
      <c r="B2707" s="530"/>
      <c r="C2707" s="364" t="s">
        <v>5388</v>
      </c>
      <c r="D2707" s="364" t="s">
        <v>16792</v>
      </c>
      <c r="E2707" s="364" t="s">
        <v>252</v>
      </c>
      <c r="F2707" s="364" t="s">
        <v>358</v>
      </c>
      <c r="G2707" s="364" t="s">
        <v>447</v>
      </c>
      <c r="H2707" s="318" t="s">
        <v>1280</v>
      </c>
    </row>
    <row r="2708" spans="1:8" s="189" customFormat="1" ht="22.9" customHeight="1" x14ac:dyDescent="0.2">
      <c r="A2708" s="529"/>
      <c r="B2708" s="530"/>
      <c r="C2708" s="364" t="s">
        <v>5467</v>
      </c>
      <c r="D2708" s="364" t="s">
        <v>16793</v>
      </c>
      <c r="E2708" s="364" t="s">
        <v>252</v>
      </c>
      <c r="F2708" s="364" t="s">
        <v>358</v>
      </c>
      <c r="G2708" s="364" t="s">
        <v>447</v>
      </c>
      <c r="H2708" s="318" t="s">
        <v>1280</v>
      </c>
    </row>
    <row r="2709" spans="1:8" s="189" customFormat="1" ht="22.9" customHeight="1" x14ac:dyDescent="0.2">
      <c r="A2709" s="529"/>
      <c r="B2709" s="530"/>
      <c r="C2709" s="364" t="s">
        <v>5468</v>
      </c>
      <c r="D2709" s="364" t="s">
        <v>5469</v>
      </c>
      <c r="E2709" s="364" t="s">
        <v>252</v>
      </c>
      <c r="F2709" s="364" t="s">
        <v>358</v>
      </c>
      <c r="G2709" s="364" t="s">
        <v>447</v>
      </c>
      <c r="H2709" s="318" t="s">
        <v>1280</v>
      </c>
    </row>
    <row r="2710" spans="1:8" s="189" customFormat="1" ht="22.9" customHeight="1" x14ac:dyDescent="0.2">
      <c r="A2710" s="529"/>
      <c r="B2710" s="530"/>
      <c r="C2710" s="364" t="s">
        <v>5389</v>
      </c>
      <c r="D2710" s="364" t="s">
        <v>16794</v>
      </c>
      <c r="E2710" s="364" t="s">
        <v>252</v>
      </c>
      <c r="F2710" s="364" t="s">
        <v>358</v>
      </c>
      <c r="G2710" s="364" t="s">
        <v>447</v>
      </c>
      <c r="H2710" s="318" t="s">
        <v>1280</v>
      </c>
    </row>
    <row r="2711" spans="1:8" s="189" customFormat="1" ht="22.9" customHeight="1" x14ac:dyDescent="0.2">
      <c r="A2711" s="529"/>
      <c r="B2711" s="530"/>
      <c r="C2711" s="364" t="s">
        <v>5390</v>
      </c>
      <c r="D2711" s="364" t="s">
        <v>16795</v>
      </c>
      <c r="E2711" s="364" t="s">
        <v>252</v>
      </c>
      <c r="F2711" s="364" t="s">
        <v>358</v>
      </c>
      <c r="G2711" s="364" t="s">
        <v>447</v>
      </c>
      <c r="H2711" s="318" t="s">
        <v>1280</v>
      </c>
    </row>
    <row r="2712" spans="1:8" s="189" customFormat="1" ht="22.9" customHeight="1" x14ac:dyDescent="0.2">
      <c r="A2712" s="529"/>
      <c r="B2712" s="530"/>
      <c r="C2712" s="364" t="s">
        <v>5470</v>
      </c>
      <c r="D2712" s="364" t="s">
        <v>5471</v>
      </c>
      <c r="E2712" s="364" t="s">
        <v>252</v>
      </c>
      <c r="F2712" s="364" t="s">
        <v>358</v>
      </c>
      <c r="G2712" s="364" t="s">
        <v>447</v>
      </c>
      <c r="H2712" s="318" t="s">
        <v>1280</v>
      </c>
    </row>
    <row r="2713" spans="1:8" s="189" customFormat="1" ht="22.9" customHeight="1" x14ac:dyDescent="0.2">
      <c r="A2713" s="529"/>
      <c r="B2713" s="530"/>
      <c r="C2713" s="364" t="s">
        <v>5472</v>
      </c>
      <c r="D2713" s="364" t="s">
        <v>5473</v>
      </c>
      <c r="E2713" s="364" t="s">
        <v>252</v>
      </c>
      <c r="F2713" s="364" t="s">
        <v>358</v>
      </c>
      <c r="G2713" s="364" t="s">
        <v>447</v>
      </c>
      <c r="H2713" s="318" t="s">
        <v>1280</v>
      </c>
    </row>
    <row r="2714" spans="1:8" s="189" customFormat="1" ht="22.9" customHeight="1" x14ac:dyDescent="0.2">
      <c r="A2714" s="529"/>
      <c r="B2714" s="530"/>
      <c r="C2714" s="364" t="s">
        <v>5391</v>
      </c>
      <c r="D2714" s="364" t="s">
        <v>16796</v>
      </c>
      <c r="E2714" s="364" t="s">
        <v>252</v>
      </c>
      <c r="F2714" s="364" t="s">
        <v>358</v>
      </c>
      <c r="G2714" s="364" t="s">
        <v>447</v>
      </c>
      <c r="H2714" s="318" t="s">
        <v>1280</v>
      </c>
    </row>
    <row r="2715" spans="1:8" s="189" customFormat="1" ht="22.9" customHeight="1" x14ac:dyDescent="0.2">
      <c r="A2715" s="529" t="s">
        <v>649</v>
      </c>
      <c r="B2715" s="530" t="s">
        <v>650</v>
      </c>
      <c r="C2715" s="364" t="s">
        <v>5353</v>
      </c>
      <c r="D2715" s="364" t="s">
        <v>16797</v>
      </c>
      <c r="E2715" s="364" t="s">
        <v>252</v>
      </c>
      <c r="F2715" s="364" t="s">
        <v>358</v>
      </c>
      <c r="G2715" s="364" t="s">
        <v>447</v>
      </c>
      <c r="H2715" s="318" t="s">
        <v>1255</v>
      </c>
    </row>
    <row r="2716" spans="1:8" s="189" customFormat="1" ht="22.9" customHeight="1" x14ac:dyDescent="0.2">
      <c r="A2716" s="529"/>
      <c r="B2716" s="530"/>
      <c r="C2716" s="364" t="s">
        <v>5434</v>
      </c>
      <c r="D2716" s="364" t="s">
        <v>16798</v>
      </c>
      <c r="E2716" s="364" t="s">
        <v>252</v>
      </c>
      <c r="F2716" s="364" t="s">
        <v>358</v>
      </c>
      <c r="G2716" s="364" t="s">
        <v>447</v>
      </c>
      <c r="H2716" s="318" t="s">
        <v>1255</v>
      </c>
    </row>
    <row r="2717" spans="1:8" s="189" customFormat="1" ht="22.9" customHeight="1" x14ac:dyDescent="0.2">
      <c r="A2717" s="529"/>
      <c r="B2717" s="530"/>
      <c r="C2717" s="364" t="s">
        <v>5435</v>
      </c>
      <c r="D2717" s="364" t="s">
        <v>16799</v>
      </c>
      <c r="E2717" s="364" t="s">
        <v>252</v>
      </c>
      <c r="F2717" s="364" t="s">
        <v>358</v>
      </c>
      <c r="G2717" s="364" t="s">
        <v>447</v>
      </c>
      <c r="H2717" s="318" t="s">
        <v>1255</v>
      </c>
    </row>
    <row r="2718" spans="1:8" s="189" customFormat="1" ht="22.9" customHeight="1" x14ac:dyDescent="0.2">
      <c r="A2718" s="529"/>
      <c r="B2718" s="530"/>
      <c r="C2718" s="364" t="s">
        <v>5368</v>
      </c>
      <c r="D2718" s="364" t="s">
        <v>16800</v>
      </c>
      <c r="E2718" s="364" t="s">
        <v>252</v>
      </c>
      <c r="F2718" s="364" t="s">
        <v>358</v>
      </c>
      <c r="G2718" s="364" t="s">
        <v>447</v>
      </c>
      <c r="H2718" s="318" t="s">
        <v>1255</v>
      </c>
    </row>
    <row r="2719" spans="1:8" s="189" customFormat="1" ht="22.9" customHeight="1" x14ac:dyDescent="0.2">
      <c r="A2719" s="529"/>
      <c r="B2719" s="530"/>
      <c r="C2719" s="364" t="s">
        <v>5392</v>
      </c>
      <c r="D2719" s="364" t="s">
        <v>5393</v>
      </c>
      <c r="E2719" s="364" t="s">
        <v>252</v>
      </c>
      <c r="F2719" s="364" t="s">
        <v>358</v>
      </c>
      <c r="G2719" s="364" t="s">
        <v>447</v>
      </c>
      <c r="H2719" s="318" t="s">
        <v>1255</v>
      </c>
    </row>
    <row r="2720" spans="1:8" s="189" customFormat="1" ht="22.9" customHeight="1" x14ac:dyDescent="0.2">
      <c r="A2720" s="529"/>
      <c r="B2720" s="530"/>
      <c r="C2720" s="364" t="s">
        <v>5394</v>
      </c>
      <c r="D2720" s="364" t="s">
        <v>16801</v>
      </c>
      <c r="E2720" s="364" t="s">
        <v>252</v>
      </c>
      <c r="F2720" s="364" t="s">
        <v>358</v>
      </c>
      <c r="G2720" s="364" t="s">
        <v>447</v>
      </c>
      <c r="H2720" s="318" t="s">
        <v>1255</v>
      </c>
    </row>
    <row r="2721" spans="1:8" s="189" customFormat="1" ht="22.9" customHeight="1" x14ac:dyDescent="0.2">
      <c r="A2721" s="529"/>
      <c r="B2721" s="530"/>
      <c r="C2721" s="364" t="s">
        <v>5395</v>
      </c>
      <c r="D2721" s="364" t="s">
        <v>5396</v>
      </c>
      <c r="E2721" s="364" t="s">
        <v>252</v>
      </c>
      <c r="F2721" s="364" t="s">
        <v>358</v>
      </c>
      <c r="G2721" s="364" t="s">
        <v>447</v>
      </c>
      <c r="H2721" s="318" t="s">
        <v>1255</v>
      </c>
    </row>
    <row r="2722" spans="1:8" s="189" customFormat="1" ht="22.9" customHeight="1" x14ac:dyDescent="0.2">
      <c r="A2722" s="529"/>
      <c r="B2722" s="530"/>
      <c r="C2722" s="364" t="s">
        <v>5397</v>
      </c>
      <c r="D2722" s="364" t="s">
        <v>5398</v>
      </c>
      <c r="E2722" s="364" t="s">
        <v>252</v>
      </c>
      <c r="F2722" s="364" t="s">
        <v>358</v>
      </c>
      <c r="G2722" s="364" t="s">
        <v>447</v>
      </c>
      <c r="H2722" s="318" t="s">
        <v>1255</v>
      </c>
    </row>
    <row r="2723" spans="1:8" s="189" customFormat="1" ht="22.9" customHeight="1" x14ac:dyDescent="0.2">
      <c r="A2723" s="529"/>
      <c r="B2723" s="530"/>
      <c r="C2723" s="364" t="s">
        <v>5399</v>
      </c>
      <c r="D2723" s="364" t="s">
        <v>16802</v>
      </c>
      <c r="E2723" s="364" t="s">
        <v>252</v>
      </c>
      <c r="F2723" s="364" t="s">
        <v>358</v>
      </c>
      <c r="G2723" s="364" t="s">
        <v>447</v>
      </c>
      <c r="H2723" s="318" t="s">
        <v>1255</v>
      </c>
    </row>
    <row r="2724" spans="1:8" s="189" customFormat="1" ht="22.9" customHeight="1" x14ac:dyDescent="0.2">
      <c r="A2724" s="529"/>
      <c r="B2724" s="530"/>
      <c r="C2724" s="364" t="s">
        <v>5371</v>
      </c>
      <c r="D2724" s="364" t="s">
        <v>16803</v>
      </c>
      <c r="E2724" s="364" t="s">
        <v>252</v>
      </c>
      <c r="F2724" s="364" t="s">
        <v>358</v>
      </c>
      <c r="G2724" s="364" t="s">
        <v>447</v>
      </c>
      <c r="H2724" s="318" t="s">
        <v>1255</v>
      </c>
    </row>
    <row r="2725" spans="1:8" s="189" customFormat="1" ht="22.9" customHeight="1" x14ac:dyDescent="0.2">
      <c r="A2725" s="529"/>
      <c r="B2725" s="530"/>
      <c r="C2725" s="364" t="s">
        <v>5445</v>
      </c>
      <c r="D2725" s="364" t="s">
        <v>16804</v>
      </c>
      <c r="E2725" s="364" t="s">
        <v>252</v>
      </c>
      <c r="F2725" s="364" t="s">
        <v>358</v>
      </c>
      <c r="G2725" s="364" t="s">
        <v>447</v>
      </c>
      <c r="H2725" s="318" t="s">
        <v>1255</v>
      </c>
    </row>
    <row r="2726" spans="1:8" s="189" customFormat="1" ht="22.9" customHeight="1" x14ac:dyDescent="0.2">
      <c r="A2726" s="529"/>
      <c r="B2726" s="530"/>
      <c r="C2726" s="364" t="s">
        <v>5453</v>
      </c>
      <c r="D2726" s="364" t="s">
        <v>16805</v>
      </c>
      <c r="E2726" s="364" t="s">
        <v>252</v>
      </c>
      <c r="F2726" s="364" t="s">
        <v>358</v>
      </c>
      <c r="G2726" s="364" t="s">
        <v>447</v>
      </c>
      <c r="H2726" s="318" t="s">
        <v>1255</v>
      </c>
    </row>
    <row r="2727" spans="1:8" s="189" customFormat="1" ht="22.9" customHeight="1" x14ac:dyDescent="0.2">
      <c r="A2727" s="529"/>
      <c r="B2727" s="530"/>
      <c r="C2727" s="364" t="s">
        <v>5400</v>
      </c>
      <c r="D2727" s="364" t="s">
        <v>5401</v>
      </c>
      <c r="E2727" s="364" t="s">
        <v>252</v>
      </c>
      <c r="F2727" s="364" t="s">
        <v>358</v>
      </c>
      <c r="G2727" s="364" t="s">
        <v>447</v>
      </c>
      <c r="H2727" s="318" t="s">
        <v>1255</v>
      </c>
    </row>
    <row r="2728" spans="1:8" s="189" customFormat="1" ht="22.9" customHeight="1" x14ac:dyDescent="0.2">
      <c r="A2728" s="529"/>
      <c r="B2728" s="530"/>
      <c r="C2728" s="364" t="s">
        <v>5402</v>
      </c>
      <c r="D2728" s="364" t="s">
        <v>5403</v>
      </c>
      <c r="E2728" s="364" t="s">
        <v>252</v>
      </c>
      <c r="F2728" s="364" t="s">
        <v>358</v>
      </c>
      <c r="G2728" s="364" t="s">
        <v>447</v>
      </c>
      <c r="H2728" s="318" t="s">
        <v>1255</v>
      </c>
    </row>
    <row r="2729" spans="1:8" s="189" customFormat="1" ht="22.9" customHeight="1" x14ac:dyDescent="0.2">
      <c r="A2729" s="529" t="s">
        <v>618</v>
      </c>
      <c r="B2729" s="530" t="s">
        <v>418</v>
      </c>
      <c r="C2729" s="364" t="s">
        <v>5404</v>
      </c>
      <c r="D2729" s="364" t="s">
        <v>5405</v>
      </c>
      <c r="E2729" s="364" t="s">
        <v>252</v>
      </c>
      <c r="F2729" s="364" t="s">
        <v>358</v>
      </c>
      <c r="G2729" s="364" t="s">
        <v>447</v>
      </c>
      <c r="H2729" s="318"/>
    </row>
    <row r="2730" spans="1:8" s="189" customFormat="1" ht="22.9" customHeight="1" x14ac:dyDescent="0.2">
      <c r="A2730" s="529"/>
      <c r="B2730" s="530"/>
      <c r="C2730" s="364" t="s">
        <v>5406</v>
      </c>
      <c r="D2730" s="364" t="s">
        <v>5407</v>
      </c>
      <c r="E2730" s="364" t="s">
        <v>252</v>
      </c>
      <c r="F2730" s="364" t="s">
        <v>358</v>
      </c>
      <c r="G2730" s="364" t="s">
        <v>447</v>
      </c>
      <c r="H2730" s="318"/>
    </row>
    <row r="2731" spans="1:8" s="189" customFormat="1" ht="22.9" customHeight="1" x14ac:dyDescent="0.2">
      <c r="A2731" s="529"/>
      <c r="B2731" s="530"/>
      <c r="C2731" s="364" t="s">
        <v>5408</v>
      </c>
      <c r="D2731" s="364" t="s">
        <v>5409</v>
      </c>
      <c r="E2731" s="364" t="s">
        <v>252</v>
      </c>
      <c r="F2731" s="364" t="s">
        <v>358</v>
      </c>
      <c r="G2731" s="364" t="s">
        <v>447</v>
      </c>
      <c r="H2731" s="318"/>
    </row>
    <row r="2732" spans="1:8" s="189" customFormat="1" ht="22.9" customHeight="1" x14ac:dyDescent="0.2">
      <c r="A2732" s="529"/>
      <c r="B2732" s="530"/>
      <c r="C2732" s="364" t="s">
        <v>5410</v>
      </c>
      <c r="D2732" s="364" t="s">
        <v>16806</v>
      </c>
      <c r="E2732" s="364" t="s">
        <v>252</v>
      </c>
      <c r="F2732" s="364" t="s">
        <v>358</v>
      </c>
      <c r="G2732" s="364" t="s">
        <v>447</v>
      </c>
      <c r="H2732" s="318"/>
    </row>
    <row r="2733" spans="1:8" s="189" customFormat="1" ht="22.9" customHeight="1" x14ac:dyDescent="0.2">
      <c r="A2733" s="529"/>
      <c r="B2733" s="530"/>
      <c r="C2733" s="364" t="s">
        <v>5411</v>
      </c>
      <c r="D2733" s="364" t="s">
        <v>5412</v>
      </c>
      <c r="E2733" s="364" t="s">
        <v>252</v>
      </c>
      <c r="F2733" s="364" t="s">
        <v>358</v>
      </c>
      <c r="G2733" s="364" t="s">
        <v>447</v>
      </c>
      <c r="H2733" s="318"/>
    </row>
    <row r="2734" spans="1:8" s="189" customFormat="1" ht="22.9" customHeight="1" x14ac:dyDescent="0.2">
      <c r="A2734" s="363" t="s">
        <v>745</v>
      </c>
      <c r="B2734" s="364" t="s">
        <v>746</v>
      </c>
      <c r="C2734" s="364" t="s">
        <v>5474</v>
      </c>
      <c r="D2734" s="364" t="s">
        <v>747</v>
      </c>
      <c r="E2734" s="364" t="s">
        <v>252</v>
      </c>
      <c r="F2734" s="364" t="s">
        <v>358</v>
      </c>
      <c r="G2734" s="364" t="s">
        <v>447</v>
      </c>
      <c r="H2734" s="318" t="s">
        <v>1152</v>
      </c>
    </row>
    <row r="2735" spans="1:8" s="189" customFormat="1" ht="22.9" customHeight="1" x14ac:dyDescent="0.2">
      <c r="A2735" s="529" t="s">
        <v>757</v>
      </c>
      <c r="B2735" s="530" t="s">
        <v>427</v>
      </c>
      <c r="C2735" s="364" t="s">
        <v>5475</v>
      </c>
      <c r="D2735" s="364" t="s">
        <v>5476</v>
      </c>
      <c r="E2735" s="364" t="s">
        <v>255</v>
      </c>
      <c r="F2735" s="364" t="s">
        <v>5477</v>
      </c>
      <c r="G2735" s="364" t="s">
        <v>447</v>
      </c>
      <c r="H2735" s="318"/>
    </row>
    <row r="2736" spans="1:8" s="189" customFormat="1" ht="22.9" customHeight="1" x14ac:dyDescent="0.2">
      <c r="A2736" s="529"/>
      <c r="B2736" s="530"/>
      <c r="C2736" s="364" t="s">
        <v>5478</v>
      </c>
      <c r="D2736" s="364" t="s">
        <v>8093</v>
      </c>
      <c r="E2736" s="364" t="s">
        <v>255</v>
      </c>
      <c r="F2736" s="364" t="s">
        <v>5477</v>
      </c>
      <c r="G2736" s="364" t="s">
        <v>447</v>
      </c>
      <c r="H2736" s="318"/>
    </row>
    <row r="2737" spans="1:8" s="189" customFormat="1" ht="22.9" customHeight="1" x14ac:dyDescent="0.2">
      <c r="A2737" s="529"/>
      <c r="B2737" s="530"/>
      <c r="C2737" s="364" t="s">
        <v>5479</v>
      </c>
      <c r="D2737" s="364" t="s">
        <v>5480</v>
      </c>
      <c r="E2737" s="364" t="s">
        <v>255</v>
      </c>
      <c r="F2737" s="364" t="s">
        <v>5477</v>
      </c>
      <c r="G2737" s="364" t="s">
        <v>447</v>
      </c>
      <c r="H2737" s="318"/>
    </row>
    <row r="2738" spans="1:8" s="189" customFormat="1" ht="22.9" customHeight="1" x14ac:dyDescent="0.2">
      <c r="A2738" s="529" t="s">
        <v>541</v>
      </c>
      <c r="B2738" s="530" t="s">
        <v>16251</v>
      </c>
      <c r="C2738" s="364" t="s">
        <v>5481</v>
      </c>
      <c r="D2738" s="364" t="s">
        <v>5482</v>
      </c>
      <c r="E2738" s="364" t="s">
        <v>255</v>
      </c>
      <c r="F2738" s="364" t="s">
        <v>2076</v>
      </c>
      <c r="G2738" s="364" t="s">
        <v>447</v>
      </c>
      <c r="H2738" s="318"/>
    </row>
    <row r="2739" spans="1:8" s="189" customFormat="1" ht="22.9" customHeight="1" x14ac:dyDescent="0.2">
      <c r="A2739" s="529"/>
      <c r="B2739" s="530"/>
      <c r="C2739" s="364" t="s">
        <v>5483</v>
      </c>
      <c r="D2739" s="364" t="s">
        <v>5484</v>
      </c>
      <c r="E2739" s="364" t="s">
        <v>255</v>
      </c>
      <c r="F2739" s="364" t="s">
        <v>2196</v>
      </c>
      <c r="G2739" s="364" t="s">
        <v>447</v>
      </c>
      <c r="H2739" s="318"/>
    </row>
    <row r="2740" spans="1:8" s="189" customFormat="1" ht="22.9" customHeight="1" x14ac:dyDescent="0.2">
      <c r="A2740" s="529"/>
      <c r="B2740" s="530"/>
      <c r="C2740" s="364" t="s">
        <v>5485</v>
      </c>
      <c r="D2740" s="364" t="s">
        <v>5486</v>
      </c>
      <c r="E2740" s="364" t="s">
        <v>255</v>
      </c>
      <c r="F2740" s="364" t="s">
        <v>2196</v>
      </c>
      <c r="G2740" s="364" t="s">
        <v>447</v>
      </c>
      <c r="H2740" s="318"/>
    </row>
    <row r="2741" spans="1:8" s="189" customFormat="1" ht="22.9" customHeight="1" x14ac:dyDescent="0.2">
      <c r="A2741" s="529"/>
      <c r="B2741" s="530"/>
      <c r="C2741" s="364" t="s">
        <v>5487</v>
      </c>
      <c r="D2741" s="364" t="s">
        <v>5488</v>
      </c>
      <c r="E2741" s="364" t="s">
        <v>255</v>
      </c>
      <c r="F2741" s="364" t="s">
        <v>2196</v>
      </c>
      <c r="G2741" s="364" t="s">
        <v>447</v>
      </c>
      <c r="H2741" s="318"/>
    </row>
    <row r="2742" spans="1:8" s="189" customFormat="1" ht="22.9" customHeight="1" x14ac:dyDescent="0.2">
      <c r="A2742" s="529"/>
      <c r="B2742" s="530"/>
      <c r="C2742" s="364" t="s">
        <v>5489</v>
      </c>
      <c r="D2742" s="364" t="s">
        <v>5490</v>
      </c>
      <c r="E2742" s="364" t="s">
        <v>255</v>
      </c>
      <c r="F2742" s="364" t="s">
        <v>2196</v>
      </c>
      <c r="G2742" s="364" t="s">
        <v>447</v>
      </c>
      <c r="H2742" s="318"/>
    </row>
    <row r="2743" spans="1:8" s="189" customFormat="1" ht="22.9" customHeight="1" x14ac:dyDescent="0.2">
      <c r="A2743" s="529"/>
      <c r="B2743" s="530"/>
      <c r="C2743" s="364" t="s">
        <v>5491</v>
      </c>
      <c r="D2743" s="364" t="s">
        <v>5492</v>
      </c>
      <c r="E2743" s="364" t="s">
        <v>255</v>
      </c>
      <c r="F2743" s="364" t="s">
        <v>2196</v>
      </c>
      <c r="G2743" s="364" t="s">
        <v>447</v>
      </c>
      <c r="H2743" s="318"/>
    </row>
    <row r="2744" spans="1:8" s="189" customFormat="1" ht="22.9" customHeight="1" x14ac:dyDescent="0.2">
      <c r="A2744" s="529"/>
      <c r="B2744" s="530"/>
      <c r="C2744" s="364" t="s">
        <v>5493</v>
      </c>
      <c r="D2744" s="364" t="s">
        <v>8094</v>
      </c>
      <c r="E2744" s="364" t="s">
        <v>255</v>
      </c>
      <c r="F2744" s="364" t="s">
        <v>2196</v>
      </c>
      <c r="G2744" s="364" t="s">
        <v>447</v>
      </c>
      <c r="H2744" s="318"/>
    </row>
    <row r="2745" spans="1:8" s="189" customFormat="1" ht="22.9" customHeight="1" x14ac:dyDescent="0.2">
      <c r="A2745" s="529"/>
      <c r="B2745" s="530"/>
      <c r="C2745" s="364" t="s">
        <v>5494</v>
      </c>
      <c r="D2745" s="364" t="s">
        <v>5495</v>
      </c>
      <c r="E2745" s="364" t="s">
        <v>255</v>
      </c>
      <c r="F2745" s="364" t="s">
        <v>5477</v>
      </c>
      <c r="G2745" s="364" t="s">
        <v>447</v>
      </c>
      <c r="H2745" s="318"/>
    </row>
    <row r="2746" spans="1:8" s="189" customFormat="1" ht="22.9" customHeight="1" x14ac:dyDescent="0.2">
      <c r="A2746" s="529"/>
      <c r="B2746" s="530"/>
      <c r="C2746" s="364" t="s">
        <v>5496</v>
      </c>
      <c r="D2746" s="364" t="s">
        <v>5497</v>
      </c>
      <c r="E2746" s="364" t="s">
        <v>255</v>
      </c>
      <c r="F2746" s="364" t="s">
        <v>5477</v>
      </c>
      <c r="G2746" s="364" t="s">
        <v>447</v>
      </c>
      <c r="H2746" s="318"/>
    </row>
    <row r="2747" spans="1:8" s="189" customFormat="1" ht="22.9" customHeight="1" x14ac:dyDescent="0.2">
      <c r="A2747" s="529"/>
      <c r="B2747" s="530"/>
      <c r="C2747" s="364" t="s">
        <v>5498</v>
      </c>
      <c r="D2747" s="364" t="s">
        <v>5499</v>
      </c>
      <c r="E2747" s="364" t="s">
        <v>255</v>
      </c>
      <c r="F2747" s="364" t="s">
        <v>5477</v>
      </c>
      <c r="G2747" s="364" t="s">
        <v>447</v>
      </c>
      <c r="H2747" s="318"/>
    </row>
    <row r="2748" spans="1:8" s="189" customFormat="1" ht="22.9" customHeight="1" x14ac:dyDescent="0.2">
      <c r="A2748" s="529"/>
      <c r="B2748" s="530"/>
      <c r="C2748" s="364" t="s">
        <v>5500</v>
      </c>
      <c r="D2748" s="364" t="s">
        <v>5501</v>
      </c>
      <c r="E2748" s="364" t="s">
        <v>255</v>
      </c>
      <c r="F2748" s="364" t="s">
        <v>5477</v>
      </c>
      <c r="G2748" s="364" t="s">
        <v>447</v>
      </c>
      <c r="H2748" s="318"/>
    </row>
    <row r="2749" spans="1:8" s="189" customFormat="1" ht="22.9" customHeight="1" x14ac:dyDescent="0.2">
      <c r="A2749" s="529"/>
      <c r="B2749" s="530"/>
      <c r="C2749" s="364" t="s">
        <v>5502</v>
      </c>
      <c r="D2749" s="364" t="s">
        <v>5503</v>
      </c>
      <c r="E2749" s="364" t="s">
        <v>255</v>
      </c>
      <c r="F2749" s="364" t="s">
        <v>5477</v>
      </c>
      <c r="G2749" s="364" t="s">
        <v>447</v>
      </c>
      <c r="H2749" s="318"/>
    </row>
    <row r="2750" spans="1:8" s="189" customFormat="1" ht="22.9" customHeight="1" x14ac:dyDescent="0.2">
      <c r="A2750" s="529" t="s">
        <v>758</v>
      </c>
      <c r="B2750" s="530" t="s">
        <v>759</v>
      </c>
      <c r="C2750" s="364" t="s">
        <v>5504</v>
      </c>
      <c r="D2750" s="364" t="s">
        <v>8095</v>
      </c>
      <c r="E2750" s="364" t="s">
        <v>255</v>
      </c>
      <c r="F2750" s="364" t="s">
        <v>2196</v>
      </c>
      <c r="G2750" s="364" t="s">
        <v>447</v>
      </c>
      <c r="H2750" s="318" t="s">
        <v>1280</v>
      </c>
    </row>
    <row r="2751" spans="1:8" s="189" customFormat="1" ht="22.9" customHeight="1" x14ac:dyDescent="0.2">
      <c r="A2751" s="529"/>
      <c r="B2751" s="530"/>
      <c r="C2751" s="364" t="s">
        <v>5505</v>
      </c>
      <c r="D2751" s="364" t="s">
        <v>8096</v>
      </c>
      <c r="E2751" s="364" t="s">
        <v>255</v>
      </c>
      <c r="F2751" s="364" t="s">
        <v>2196</v>
      </c>
      <c r="G2751" s="364" t="s">
        <v>447</v>
      </c>
      <c r="H2751" s="318" t="s">
        <v>1280</v>
      </c>
    </row>
    <row r="2752" spans="1:8" s="189" customFormat="1" ht="22.9" customHeight="1" x14ac:dyDescent="0.2">
      <c r="A2752" s="529"/>
      <c r="B2752" s="530"/>
      <c r="C2752" s="364" t="s">
        <v>5506</v>
      </c>
      <c r="D2752" s="364" t="s">
        <v>8097</v>
      </c>
      <c r="E2752" s="364" t="s">
        <v>255</v>
      </c>
      <c r="F2752" s="364" t="s">
        <v>2196</v>
      </c>
      <c r="G2752" s="364" t="s">
        <v>447</v>
      </c>
      <c r="H2752" s="318" t="s">
        <v>1280</v>
      </c>
    </row>
    <row r="2753" spans="1:8" s="189" customFormat="1" ht="22.9" customHeight="1" x14ac:dyDescent="0.2">
      <c r="A2753" s="529"/>
      <c r="B2753" s="530"/>
      <c r="C2753" s="364" t="s">
        <v>5507</v>
      </c>
      <c r="D2753" s="364" t="s">
        <v>8098</v>
      </c>
      <c r="E2753" s="364" t="s">
        <v>255</v>
      </c>
      <c r="F2753" s="364" t="s">
        <v>2196</v>
      </c>
      <c r="G2753" s="364" t="s">
        <v>447</v>
      </c>
      <c r="H2753" s="318" t="s">
        <v>1280</v>
      </c>
    </row>
    <row r="2754" spans="1:8" s="189" customFormat="1" ht="22.9" customHeight="1" x14ac:dyDescent="0.2">
      <c r="A2754" s="529"/>
      <c r="B2754" s="530"/>
      <c r="C2754" s="364" t="s">
        <v>5508</v>
      </c>
      <c r="D2754" s="364" t="s">
        <v>8099</v>
      </c>
      <c r="E2754" s="364" t="s">
        <v>255</v>
      </c>
      <c r="F2754" s="364" t="s">
        <v>5477</v>
      </c>
      <c r="G2754" s="364" t="s">
        <v>447</v>
      </c>
      <c r="H2754" s="318" t="s">
        <v>1280</v>
      </c>
    </row>
    <row r="2755" spans="1:8" s="189" customFormat="1" ht="22.9" customHeight="1" x14ac:dyDescent="0.2">
      <c r="A2755" s="529"/>
      <c r="B2755" s="530"/>
      <c r="C2755" s="364" t="s">
        <v>5509</v>
      </c>
      <c r="D2755" s="364" t="s">
        <v>8100</v>
      </c>
      <c r="E2755" s="364" t="s">
        <v>255</v>
      </c>
      <c r="F2755" s="364" t="s">
        <v>5477</v>
      </c>
      <c r="G2755" s="364" t="s">
        <v>447</v>
      </c>
      <c r="H2755" s="318" t="s">
        <v>1280</v>
      </c>
    </row>
    <row r="2756" spans="1:8" s="189" customFormat="1" ht="22.9" customHeight="1" x14ac:dyDescent="0.2">
      <c r="A2756" s="529" t="s">
        <v>554</v>
      </c>
      <c r="B2756" s="530" t="s">
        <v>555</v>
      </c>
      <c r="C2756" s="364" t="s">
        <v>5510</v>
      </c>
      <c r="D2756" s="364" t="s">
        <v>5511</v>
      </c>
      <c r="E2756" s="364" t="s">
        <v>255</v>
      </c>
      <c r="F2756" s="364" t="s">
        <v>19929</v>
      </c>
      <c r="G2756" s="364" t="s">
        <v>447</v>
      </c>
      <c r="H2756" s="318" t="s">
        <v>1170</v>
      </c>
    </row>
    <row r="2757" spans="1:8" s="189" customFormat="1" ht="22.9" customHeight="1" x14ac:dyDescent="0.2">
      <c r="A2757" s="529"/>
      <c r="B2757" s="530"/>
      <c r="C2757" s="364" t="s">
        <v>5512</v>
      </c>
      <c r="D2757" s="364" t="s">
        <v>5513</v>
      </c>
      <c r="E2757" s="364" t="s">
        <v>255</v>
      </c>
      <c r="F2757" s="364" t="s">
        <v>1207</v>
      </c>
      <c r="G2757" s="364" t="s">
        <v>447</v>
      </c>
      <c r="H2757" s="318" t="s">
        <v>1170</v>
      </c>
    </row>
    <row r="2758" spans="1:8" s="189" customFormat="1" ht="22.9" customHeight="1" x14ac:dyDescent="0.2">
      <c r="A2758" s="529"/>
      <c r="B2758" s="530"/>
      <c r="C2758" s="364" t="s">
        <v>5514</v>
      </c>
      <c r="D2758" s="364" t="s">
        <v>5515</v>
      </c>
      <c r="E2758" s="364" t="s">
        <v>255</v>
      </c>
      <c r="F2758" s="364" t="s">
        <v>1207</v>
      </c>
      <c r="G2758" s="364" t="s">
        <v>447</v>
      </c>
      <c r="H2758" s="318" t="s">
        <v>1170</v>
      </c>
    </row>
    <row r="2759" spans="1:8" s="189" customFormat="1" ht="22.9" customHeight="1" x14ac:dyDescent="0.2">
      <c r="A2759" s="529"/>
      <c r="B2759" s="530"/>
      <c r="C2759" s="364" t="s">
        <v>5516</v>
      </c>
      <c r="D2759" s="364" t="s">
        <v>5517</v>
      </c>
      <c r="E2759" s="364" t="s">
        <v>255</v>
      </c>
      <c r="F2759" s="364" t="s">
        <v>1207</v>
      </c>
      <c r="G2759" s="364" t="s">
        <v>447</v>
      </c>
      <c r="H2759" s="318" t="s">
        <v>1170</v>
      </c>
    </row>
    <row r="2760" spans="1:8" s="189" customFormat="1" ht="22.9" customHeight="1" x14ac:dyDescent="0.2">
      <c r="A2760" s="529"/>
      <c r="B2760" s="530"/>
      <c r="C2760" s="364" t="s">
        <v>5518</v>
      </c>
      <c r="D2760" s="364" t="s">
        <v>5519</v>
      </c>
      <c r="E2760" s="364" t="s">
        <v>255</v>
      </c>
      <c r="F2760" s="364" t="s">
        <v>1207</v>
      </c>
      <c r="G2760" s="364" t="s">
        <v>447</v>
      </c>
      <c r="H2760" s="318" t="s">
        <v>1170</v>
      </c>
    </row>
    <row r="2761" spans="1:8" s="189" customFormat="1" ht="22.9" customHeight="1" x14ac:dyDescent="0.2">
      <c r="A2761" s="529" t="s">
        <v>643</v>
      </c>
      <c r="B2761" s="530" t="s">
        <v>644</v>
      </c>
      <c r="C2761" s="364" t="s">
        <v>16118</v>
      </c>
      <c r="D2761" s="364" t="s">
        <v>5520</v>
      </c>
      <c r="E2761" s="364" t="s">
        <v>252</v>
      </c>
      <c r="F2761" s="364" t="s">
        <v>349</v>
      </c>
      <c r="G2761" s="364" t="s">
        <v>447</v>
      </c>
      <c r="H2761" s="318" t="s">
        <v>1152</v>
      </c>
    </row>
    <row r="2762" spans="1:8" s="189" customFormat="1" ht="22.9" customHeight="1" x14ac:dyDescent="0.2">
      <c r="A2762" s="529"/>
      <c r="B2762" s="530"/>
      <c r="C2762" s="364" t="s">
        <v>16119</v>
      </c>
      <c r="D2762" s="364" t="s">
        <v>5521</v>
      </c>
      <c r="E2762" s="364" t="s">
        <v>252</v>
      </c>
      <c r="F2762" s="364" t="s">
        <v>350</v>
      </c>
      <c r="G2762" s="364" t="s">
        <v>447</v>
      </c>
      <c r="H2762" s="318" t="s">
        <v>1152</v>
      </c>
    </row>
    <row r="2763" spans="1:8" s="189" customFormat="1" ht="22.9" customHeight="1" x14ac:dyDescent="0.2">
      <c r="A2763" s="529"/>
      <c r="B2763" s="530"/>
      <c r="C2763" s="364" t="s">
        <v>5522</v>
      </c>
      <c r="D2763" s="364" t="s">
        <v>5523</v>
      </c>
      <c r="E2763" s="364" t="s">
        <v>255</v>
      </c>
      <c r="F2763" s="364" t="s">
        <v>1207</v>
      </c>
      <c r="G2763" s="364" t="s">
        <v>447</v>
      </c>
      <c r="H2763" s="318" t="s">
        <v>1152</v>
      </c>
    </row>
    <row r="2764" spans="1:8" s="189" customFormat="1" ht="22.9" customHeight="1" x14ac:dyDescent="0.2">
      <c r="A2764" s="529"/>
      <c r="B2764" s="530"/>
      <c r="C2764" s="364" t="s">
        <v>5524</v>
      </c>
      <c r="D2764" s="364" t="s">
        <v>5525</v>
      </c>
      <c r="E2764" s="364" t="s">
        <v>255</v>
      </c>
      <c r="F2764" s="364" t="s">
        <v>1207</v>
      </c>
      <c r="G2764" s="364" t="s">
        <v>447</v>
      </c>
      <c r="H2764" s="318" t="s">
        <v>1152</v>
      </c>
    </row>
    <row r="2765" spans="1:8" s="189" customFormat="1" ht="22.9" customHeight="1" x14ac:dyDescent="0.2">
      <c r="A2765" s="529"/>
      <c r="B2765" s="530"/>
      <c r="C2765" s="364" t="s">
        <v>5526</v>
      </c>
      <c r="D2765" s="364" t="s">
        <v>5527</v>
      </c>
      <c r="E2765" s="364" t="s">
        <v>255</v>
      </c>
      <c r="F2765" s="364" t="s">
        <v>1207</v>
      </c>
      <c r="G2765" s="364" t="s">
        <v>447</v>
      </c>
      <c r="H2765" s="318" t="s">
        <v>1152</v>
      </c>
    </row>
    <row r="2766" spans="1:8" s="189" customFormat="1" ht="22.9" customHeight="1" x14ac:dyDescent="0.2">
      <c r="A2766" s="529"/>
      <c r="B2766" s="530"/>
      <c r="C2766" s="364" t="s">
        <v>5528</v>
      </c>
      <c r="D2766" s="364" t="s">
        <v>5529</v>
      </c>
      <c r="E2766" s="364" t="s">
        <v>255</v>
      </c>
      <c r="F2766" s="364" t="s">
        <v>1207</v>
      </c>
      <c r="G2766" s="364" t="s">
        <v>447</v>
      </c>
      <c r="H2766" s="318" t="s">
        <v>1152</v>
      </c>
    </row>
    <row r="2767" spans="1:8" s="189" customFormat="1" ht="22.9" customHeight="1" x14ac:dyDescent="0.2">
      <c r="A2767" s="529"/>
      <c r="B2767" s="530"/>
      <c r="C2767" s="364" t="s">
        <v>5530</v>
      </c>
      <c r="D2767" s="364" t="s">
        <v>5531</v>
      </c>
      <c r="E2767" s="364" t="s">
        <v>255</v>
      </c>
      <c r="F2767" s="364" t="s">
        <v>1207</v>
      </c>
      <c r="G2767" s="364" t="s">
        <v>447</v>
      </c>
      <c r="H2767" s="318" t="s">
        <v>1152</v>
      </c>
    </row>
    <row r="2768" spans="1:8" s="189" customFormat="1" ht="22.9" customHeight="1" x14ac:dyDescent="0.2">
      <c r="A2768" s="529"/>
      <c r="B2768" s="530"/>
      <c r="C2768" s="364" t="s">
        <v>5532</v>
      </c>
      <c r="D2768" s="364" t="s">
        <v>5533</v>
      </c>
      <c r="E2768" s="364" t="s">
        <v>255</v>
      </c>
      <c r="F2768" s="364" t="s">
        <v>1207</v>
      </c>
      <c r="G2768" s="364" t="s">
        <v>447</v>
      </c>
      <c r="H2768" s="318" t="s">
        <v>1152</v>
      </c>
    </row>
    <row r="2769" spans="1:8" s="189" customFormat="1" ht="22.9" customHeight="1" x14ac:dyDescent="0.2">
      <c r="A2769" s="529"/>
      <c r="B2769" s="530"/>
      <c r="C2769" s="364" t="s">
        <v>5534</v>
      </c>
      <c r="D2769" s="364" t="s">
        <v>5535</v>
      </c>
      <c r="E2769" s="364" t="s">
        <v>255</v>
      </c>
      <c r="F2769" s="364" t="s">
        <v>1207</v>
      </c>
      <c r="G2769" s="364" t="s">
        <v>447</v>
      </c>
      <c r="H2769" s="318" t="s">
        <v>1152</v>
      </c>
    </row>
    <row r="2770" spans="1:8" s="189" customFormat="1" ht="22.9" customHeight="1" x14ac:dyDescent="0.2">
      <c r="A2770" s="529"/>
      <c r="B2770" s="530"/>
      <c r="C2770" s="364" t="s">
        <v>5536</v>
      </c>
      <c r="D2770" s="364" t="s">
        <v>5537</v>
      </c>
      <c r="E2770" s="364" t="s">
        <v>255</v>
      </c>
      <c r="F2770" s="364" t="s">
        <v>1207</v>
      </c>
      <c r="G2770" s="364" t="s">
        <v>447</v>
      </c>
      <c r="H2770" s="318" t="s">
        <v>1152</v>
      </c>
    </row>
    <row r="2771" spans="1:8" s="189" customFormat="1" ht="22.9" customHeight="1" x14ac:dyDescent="0.2">
      <c r="A2771" s="529"/>
      <c r="B2771" s="530"/>
      <c r="C2771" s="364" t="s">
        <v>5538</v>
      </c>
      <c r="D2771" s="364" t="s">
        <v>5539</v>
      </c>
      <c r="E2771" s="364" t="s">
        <v>255</v>
      </c>
      <c r="F2771" s="364" t="s">
        <v>1207</v>
      </c>
      <c r="G2771" s="364" t="s">
        <v>447</v>
      </c>
      <c r="H2771" s="318" t="s">
        <v>1152</v>
      </c>
    </row>
    <row r="2772" spans="1:8" s="189" customFormat="1" ht="22.9" customHeight="1" x14ac:dyDescent="0.2">
      <c r="A2772" s="529" t="s">
        <v>760</v>
      </c>
      <c r="B2772" s="530" t="s">
        <v>761</v>
      </c>
      <c r="C2772" s="364" t="s">
        <v>5540</v>
      </c>
      <c r="D2772" s="364" t="s">
        <v>5541</v>
      </c>
      <c r="E2772" s="364" t="s">
        <v>255</v>
      </c>
      <c r="F2772" s="364" t="s">
        <v>2076</v>
      </c>
      <c r="G2772" s="364" t="s">
        <v>447</v>
      </c>
      <c r="H2772" s="318" t="s">
        <v>1225</v>
      </c>
    </row>
    <row r="2773" spans="1:8" s="189" customFormat="1" ht="22.9" customHeight="1" x14ac:dyDescent="0.2">
      <c r="A2773" s="529"/>
      <c r="B2773" s="530"/>
      <c r="C2773" s="364" t="s">
        <v>5542</v>
      </c>
      <c r="D2773" s="364" t="s">
        <v>5543</v>
      </c>
      <c r="E2773" s="364" t="s">
        <v>255</v>
      </c>
      <c r="F2773" s="364" t="s">
        <v>2076</v>
      </c>
      <c r="G2773" s="364" t="s">
        <v>447</v>
      </c>
      <c r="H2773" s="318" t="s">
        <v>1225</v>
      </c>
    </row>
    <row r="2774" spans="1:8" s="189" customFormat="1" ht="22.9" customHeight="1" x14ac:dyDescent="0.2">
      <c r="A2774" s="529"/>
      <c r="B2774" s="530"/>
      <c r="C2774" s="364" t="s">
        <v>5544</v>
      </c>
      <c r="D2774" s="364" t="s">
        <v>5545</v>
      </c>
      <c r="E2774" s="364" t="s">
        <v>255</v>
      </c>
      <c r="F2774" s="364" t="s">
        <v>2076</v>
      </c>
      <c r="G2774" s="364" t="s">
        <v>447</v>
      </c>
      <c r="H2774" s="318" t="s">
        <v>1225</v>
      </c>
    </row>
    <row r="2775" spans="1:8" s="189" customFormat="1" ht="22.9" customHeight="1" x14ac:dyDescent="0.2">
      <c r="A2775" s="529"/>
      <c r="B2775" s="530"/>
      <c r="C2775" s="364" t="s">
        <v>5546</v>
      </c>
      <c r="D2775" s="364" t="s">
        <v>5547</v>
      </c>
      <c r="E2775" s="364" t="s">
        <v>255</v>
      </c>
      <c r="F2775" s="364" t="s">
        <v>2076</v>
      </c>
      <c r="G2775" s="364" t="s">
        <v>447</v>
      </c>
      <c r="H2775" s="318" t="s">
        <v>1225</v>
      </c>
    </row>
    <row r="2776" spans="1:8" s="189" customFormat="1" ht="22.9" customHeight="1" x14ac:dyDescent="0.2">
      <c r="A2776" s="529"/>
      <c r="B2776" s="530"/>
      <c r="C2776" s="364" t="s">
        <v>5548</v>
      </c>
      <c r="D2776" s="364" t="s">
        <v>5549</v>
      </c>
      <c r="E2776" s="364" t="s">
        <v>255</v>
      </c>
      <c r="F2776" s="364" t="s">
        <v>1207</v>
      </c>
      <c r="G2776" s="364" t="s">
        <v>447</v>
      </c>
      <c r="H2776" s="318" t="s">
        <v>1225</v>
      </c>
    </row>
    <row r="2777" spans="1:8" s="189" customFormat="1" ht="22.9" customHeight="1" x14ac:dyDescent="0.2">
      <c r="A2777" s="529"/>
      <c r="B2777" s="530"/>
      <c r="C2777" s="364" t="s">
        <v>5550</v>
      </c>
      <c r="D2777" s="364" t="s">
        <v>5551</v>
      </c>
      <c r="E2777" s="364" t="s">
        <v>255</v>
      </c>
      <c r="F2777" s="364" t="s">
        <v>1207</v>
      </c>
      <c r="G2777" s="364" t="s">
        <v>447</v>
      </c>
      <c r="H2777" s="318" t="s">
        <v>1225</v>
      </c>
    </row>
    <row r="2778" spans="1:8" s="189" customFormat="1" ht="22.9" customHeight="1" x14ac:dyDescent="0.2">
      <c r="A2778" s="529" t="s">
        <v>527</v>
      </c>
      <c r="B2778" s="530" t="s">
        <v>528</v>
      </c>
      <c r="C2778" s="364" t="s">
        <v>5552</v>
      </c>
      <c r="D2778" s="364" t="s">
        <v>5553</v>
      </c>
      <c r="E2778" s="364" t="s">
        <v>255</v>
      </c>
      <c r="F2778" s="364" t="s">
        <v>2076</v>
      </c>
      <c r="G2778" s="364" t="s">
        <v>447</v>
      </c>
      <c r="H2778" s="318" t="s">
        <v>1170</v>
      </c>
    </row>
    <row r="2779" spans="1:8" s="189" customFormat="1" ht="22.9" customHeight="1" x14ac:dyDescent="0.2">
      <c r="A2779" s="529"/>
      <c r="B2779" s="530"/>
      <c r="C2779" s="364" t="s">
        <v>5554</v>
      </c>
      <c r="D2779" s="364" t="s">
        <v>5555</v>
      </c>
      <c r="E2779" s="364" t="s">
        <v>255</v>
      </c>
      <c r="F2779" s="364" t="s">
        <v>2243</v>
      </c>
      <c r="G2779" s="364" t="s">
        <v>447</v>
      </c>
      <c r="H2779" s="318" t="s">
        <v>1170</v>
      </c>
    </row>
    <row r="2780" spans="1:8" s="189" customFormat="1" ht="22.9" customHeight="1" x14ac:dyDescent="0.2">
      <c r="A2780" s="529"/>
      <c r="B2780" s="530"/>
      <c r="C2780" s="364" t="s">
        <v>5556</v>
      </c>
      <c r="D2780" s="364" t="s">
        <v>5557</v>
      </c>
      <c r="E2780" s="364" t="s">
        <v>255</v>
      </c>
      <c r="F2780" s="364" t="s">
        <v>2243</v>
      </c>
      <c r="G2780" s="364" t="s">
        <v>447</v>
      </c>
      <c r="H2780" s="318" t="s">
        <v>1170</v>
      </c>
    </row>
    <row r="2781" spans="1:8" s="189" customFormat="1" ht="22.9" customHeight="1" x14ac:dyDescent="0.2">
      <c r="A2781" s="529"/>
      <c r="B2781" s="530"/>
      <c r="C2781" s="364" t="s">
        <v>5558</v>
      </c>
      <c r="D2781" s="364" t="s">
        <v>5559</v>
      </c>
      <c r="E2781" s="364" t="s">
        <v>255</v>
      </c>
      <c r="F2781" s="364" t="s">
        <v>1207</v>
      </c>
      <c r="G2781" s="364" t="s">
        <v>447</v>
      </c>
      <c r="H2781" s="318" t="s">
        <v>1170</v>
      </c>
    </row>
    <row r="2782" spans="1:8" s="189" customFormat="1" ht="22.9" customHeight="1" x14ac:dyDescent="0.2">
      <c r="A2782" s="529"/>
      <c r="B2782" s="530"/>
      <c r="C2782" s="364" t="s">
        <v>5560</v>
      </c>
      <c r="D2782" s="364" t="s">
        <v>5561</v>
      </c>
      <c r="E2782" s="364" t="s">
        <v>255</v>
      </c>
      <c r="F2782" s="364" t="s">
        <v>1207</v>
      </c>
      <c r="G2782" s="364" t="s">
        <v>447</v>
      </c>
      <c r="H2782" s="318" t="s">
        <v>1170</v>
      </c>
    </row>
    <row r="2783" spans="1:8" s="189" customFormat="1" ht="22.9" customHeight="1" x14ac:dyDescent="0.2">
      <c r="A2783" s="529"/>
      <c r="B2783" s="530"/>
      <c r="C2783" s="364" t="s">
        <v>5562</v>
      </c>
      <c r="D2783" s="364" t="s">
        <v>5563</v>
      </c>
      <c r="E2783" s="364" t="s">
        <v>255</v>
      </c>
      <c r="F2783" s="364" t="s">
        <v>1207</v>
      </c>
      <c r="G2783" s="364" t="s">
        <v>447</v>
      </c>
      <c r="H2783" s="318" t="s">
        <v>1170</v>
      </c>
    </row>
    <row r="2784" spans="1:8" s="189" customFormat="1" ht="22.9" customHeight="1" x14ac:dyDescent="0.2">
      <c r="A2784" s="529"/>
      <c r="B2784" s="530"/>
      <c r="C2784" s="364" t="s">
        <v>5564</v>
      </c>
      <c r="D2784" s="364" t="s">
        <v>5565</v>
      </c>
      <c r="E2784" s="364" t="s">
        <v>255</v>
      </c>
      <c r="F2784" s="364" t="s">
        <v>1207</v>
      </c>
      <c r="G2784" s="364" t="s">
        <v>447</v>
      </c>
      <c r="H2784" s="318" t="s">
        <v>1170</v>
      </c>
    </row>
    <row r="2785" spans="1:8" s="189" customFormat="1" ht="22.9" customHeight="1" x14ac:dyDescent="0.2">
      <c r="A2785" s="529"/>
      <c r="B2785" s="530"/>
      <c r="C2785" s="364" t="s">
        <v>5566</v>
      </c>
      <c r="D2785" s="364" t="s">
        <v>5567</v>
      </c>
      <c r="E2785" s="364" t="s">
        <v>255</v>
      </c>
      <c r="F2785" s="364" t="s">
        <v>1207</v>
      </c>
      <c r="G2785" s="364" t="s">
        <v>447</v>
      </c>
      <c r="H2785" s="318" t="s">
        <v>1170</v>
      </c>
    </row>
    <row r="2786" spans="1:8" s="189" customFormat="1" ht="22.9" customHeight="1" x14ac:dyDescent="0.2">
      <c r="A2786" s="529"/>
      <c r="B2786" s="530"/>
      <c r="C2786" s="364" t="s">
        <v>5568</v>
      </c>
      <c r="D2786" s="364" t="s">
        <v>5569</v>
      </c>
      <c r="E2786" s="364" t="s">
        <v>255</v>
      </c>
      <c r="F2786" s="364" t="s">
        <v>1207</v>
      </c>
      <c r="G2786" s="364" t="s">
        <v>447</v>
      </c>
      <c r="H2786" s="318" t="s">
        <v>1170</v>
      </c>
    </row>
    <row r="2787" spans="1:8" s="189" customFormat="1" ht="22.9" customHeight="1" x14ac:dyDescent="0.2">
      <c r="A2787" s="529" t="s">
        <v>762</v>
      </c>
      <c r="B2787" s="530" t="s">
        <v>763</v>
      </c>
      <c r="C2787" s="364" t="s">
        <v>5570</v>
      </c>
      <c r="D2787" s="364" t="s">
        <v>5571</v>
      </c>
      <c r="E2787" s="364" t="s">
        <v>255</v>
      </c>
      <c r="F2787" s="364" t="s">
        <v>1207</v>
      </c>
      <c r="G2787" s="364" t="s">
        <v>447</v>
      </c>
      <c r="H2787" s="318" t="s">
        <v>1152</v>
      </c>
    </row>
    <row r="2788" spans="1:8" s="189" customFormat="1" ht="22.9" customHeight="1" x14ac:dyDescent="0.2">
      <c r="A2788" s="529"/>
      <c r="B2788" s="530"/>
      <c r="C2788" s="364" t="s">
        <v>5572</v>
      </c>
      <c r="D2788" s="364" t="s">
        <v>5573</v>
      </c>
      <c r="E2788" s="364" t="s">
        <v>255</v>
      </c>
      <c r="F2788" s="364" t="s">
        <v>1207</v>
      </c>
      <c r="G2788" s="364" t="s">
        <v>462</v>
      </c>
      <c r="H2788" s="318" t="s">
        <v>1152</v>
      </c>
    </row>
    <row r="2789" spans="1:8" s="189" customFormat="1" ht="22.9" customHeight="1" x14ac:dyDescent="0.2">
      <c r="A2789" s="529"/>
      <c r="B2789" s="530"/>
      <c r="C2789" s="364" t="s">
        <v>5574</v>
      </c>
      <c r="D2789" s="364" t="s">
        <v>5575</v>
      </c>
      <c r="E2789" s="364" t="s">
        <v>255</v>
      </c>
      <c r="F2789" s="364" t="s">
        <v>1207</v>
      </c>
      <c r="G2789" s="364" t="s">
        <v>462</v>
      </c>
      <c r="H2789" s="318" t="s">
        <v>1152</v>
      </c>
    </row>
    <row r="2790" spans="1:8" s="189" customFormat="1" ht="22.9" customHeight="1" x14ac:dyDescent="0.2">
      <c r="A2790" s="363" t="s">
        <v>764</v>
      </c>
      <c r="B2790" s="364" t="s">
        <v>765</v>
      </c>
      <c r="C2790" s="364" t="s">
        <v>5576</v>
      </c>
      <c r="D2790" s="364" t="s">
        <v>766</v>
      </c>
      <c r="E2790" s="364" t="s">
        <v>255</v>
      </c>
      <c r="F2790" s="364" t="s">
        <v>1207</v>
      </c>
      <c r="G2790" s="364" t="s">
        <v>447</v>
      </c>
      <c r="H2790" s="318"/>
    </row>
    <row r="2791" spans="1:8" s="189" customFormat="1" ht="22.9" customHeight="1" x14ac:dyDescent="0.2">
      <c r="A2791" s="529" t="s">
        <v>1100</v>
      </c>
      <c r="B2791" s="530" t="s">
        <v>1101</v>
      </c>
      <c r="C2791" s="364" t="s">
        <v>5577</v>
      </c>
      <c r="D2791" s="364" t="s">
        <v>5578</v>
      </c>
      <c r="E2791" s="364" t="s">
        <v>250</v>
      </c>
      <c r="F2791" s="364" t="s">
        <v>3722</v>
      </c>
      <c r="G2791" s="364" t="s">
        <v>447</v>
      </c>
      <c r="H2791" s="318" t="s">
        <v>1280</v>
      </c>
    </row>
    <row r="2792" spans="1:8" s="189" customFormat="1" ht="22.9" customHeight="1" x14ac:dyDescent="0.2">
      <c r="A2792" s="529"/>
      <c r="B2792" s="530"/>
      <c r="C2792" s="364" t="s">
        <v>5579</v>
      </c>
      <c r="D2792" s="364" t="s">
        <v>5580</v>
      </c>
      <c r="E2792" s="364" t="s">
        <v>250</v>
      </c>
      <c r="F2792" s="364" t="s">
        <v>3722</v>
      </c>
      <c r="G2792" s="364" t="s">
        <v>447</v>
      </c>
      <c r="H2792" s="318" t="s">
        <v>1280</v>
      </c>
    </row>
    <row r="2793" spans="1:8" s="189" customFormat="1" ht="22.9" customHeight="1" x14ac:dyDescent="0.2">
      <c r="A2793" s="529"/>
      <c r="B2793" s="530"/>
      <c r="C2793" s="364" t="s">
        <v>3985</v>
      </c>
      <c r="D2793" s="364" t="s">
        <v>3986</v>
      </c>
      <c r="E2793" s="364" t="s">
        <v>250</v>
      </c>
      <c r="F2793" s="364" t="s">
        <v>3722</v>
      </c>
      <c r="G2793" s="364" t="s">
        <v>447</v>
      </c>
      <c r="H2793" s="318" t="s">
        <v>1280</v>
      </c>
    </row>
    <row r="2794" spans="1:8" s="189" customFormat="1" ht="22.9" customHeight="1" x14ac:dyDescent="0.2">
      <c r="A2794" s="529"/>
      <c r="B2794" s="530"/>
      <c r="C2794" s="364" t="s">
        <v>3987</v>
      </c>
      <c r="D2794" s="364" t="s">
        <v>3988</v>
      </c>
      <c r="E2794" s="364" t="s">
        <v>250</v>
      </c>
      <c r="F2794" s="364" t="s">
        <v>3722</v>
      </c>
      <c r="G2794" s="364" t="s">
        <v>447</v>
      </c>
      <c r="H2794" s="318" t="s">
        <v>1280</v>
      </c>
    </row>
    <row r="2795" spans="1:8" s="189" customFormat="1" ht="22.9" customHeight="1" x14ac:dyDescent="0.2">
      <c r="A2795" s="529"/>
      <c r="B2795" s="530"/>
      <c r="C2795" s="364" t="s">
        <v>3989</v>
      </c>
      <c r="D2795" s="364" t="s">
        <v>3990</v>
      </c>
      <c r="E2795" s="364" t="s">
        <v>250</v>
      </c>
      <c r="F2795" s="364" t="s">
        <v>3722</v>
      </c>
      <c r="G2795" s="364" t="s">
        <v>447</v>
      </c>
      <c r="H2795" s="318" t="s">
        <v>1280</v>
      </c>
    </row>
    <row r="2796" spans="1:8" s="189" customFormat="1" ht="22.9" customHeight="1" x14ac:dyDescent="0.2">
      <c r="A2796" s="529"/>
      <c r="B2796" s="530"/>
      <c r="C2796" s="364" t="s">
        <v>5581</v>
      </c>
      <c r="D2796" s="364" t="s">
        <v>5582</v>
      </c>
      <c r="E2796" s="364" t="s">
        <v>250</v>
      </c>
      <c r="F2796" s="364" t="s">
        <v>3722</v>
      </c>
      <c r="G2796" s="364" t="s">
        <v>447</v>
      </c>
      <c r="H2796" s="318" t="s">
        <v>1280</v>
      </c>
    </row>
    <row r="2797" spans="1:8" s="189" customFormat="1" ht="22.9" customHeight="1" x14ac:dyDescent="0.2">
      <c r="A2797" s="529"/>
      <c r="B2797" s="530"/>
      <c r="C2797" s="364" t="s">
        <v>5583</v>
      </c>
      <c r="D2797" s="364" t="s">
        <v>5584</v>
      </c>
      <c r="E2797" s="364" t="s">
        <v>250</v>
      </c>
      <c r="F2797" s="364" t="s">
        <v>3722</v>
      </c>
      <c r="G2797" s="364" t="s">
        <v>447</v>
      </c>
      <c r="H2797" s="318" t="s">
        <v>1280</v>
      </c>
    </row>
    <row r="2798" spans="1:8" s="189" customFormat="1" ht="22.9" customHeight="1" x14ac:dyDescent="0.2">
      <c r="A2798" s="529"/>
      <c r="B2798" s="530"/>
      <c r="C2798" s="364" t="s">
        <v>5585</v>
      </c>
      <c r="D2798" s="364" t="s">
        <v>5586</v>
      </c>
      <c r="E2798" s="364" t="s">
        <v>250</v>
      </c>
      <c r="F2798" s="364" t="s">
        <v>3722</v>
      </c>
      <c r="G2798" s="364" t="s">
        <v>447</v>
      </c>
      <c r="H2798" s="318" t="s">
        <v>1280</v>
      </c>
    </row>
    <row r="2799" spans="1:8" s="189" customFormat="1" ht="22.9" customHeight="1" x14ac:dyDescent="0.2">
      <c r="A2799" s="529"/>
      <c r="B2799" s="530"/>
      <c r="C2799" s="364" t="s">
        <v>5587</v>
      </c>
      <c r="D2799" s="364" t="s">
        <v>5588</v>
      </c>
      <c r="E2799" s="364" t="s">
        <v>250</v>
      </c>
      <c r="F2799" s="364" t="s">
        <v>3722</v>
      </c>
      <c r="G2799" s="364" t="s">
        <v>447</v>
      </c>
      <c r="H2799" s="318" t="s">
        <v>1280</v>
      </c>
    </row>
    <row r="2800" spans="1:8" s="189" customFormat="1" ht="22.9" customHeight="1" x14ac:dyDescent="0.2">
      <c r="A2800" s="529"/>
      <c r="B2800" s="530"/>
      <c r="C2800" s="364" t="s">
        <v>5589</v>
      </c>
      <c r="D2800" s="364" t="s">
        <v>5590</v>
      </c>
      <c r="E2800" s="364" t="s">
        <v>250</v>
      </c>
      <c r="F2800" s="364" t="s">
        <v>3722</v>
      </c>
      <c r="G2800" s="364" t="s">
        <v>447</v>
      </c>
      <c r="H2800" s="318" t="s">
        <v>1280</v>
      </c>
    </row>
    <row r="2801" spans="1:8" s="189" customFormat="1" ht="22.9" customHeight="1" x14ac:dyDescent="0.2">
      <c r="A2801" s="529"/>
      <c r="B2801" s="530"/>
      <c r="C2801" s="364" t="s">
        <v>16807</v>
      </c>
      <c r="D2801" s="364" t="s">
        <v>16808</v>
      </c>
      <c r="E2801" s="364" t="s">
        <v>250</v>
      </c>
      <c r="F2801" s="364" t="s">
        <v>3722</v>
      </c>
      <c r="G2801" s="364" t="s">
        <v>447</v>
      </c>
      <c r="H2801" s="318" t="s">
        <v>1280</v>
      </c>
    </row>
    <row r="2802" spans="1:8" s="189" customFormat="1" ht="22.9" customHeight="1" x14ac:dyDescent="0.2">
      <c r="A2802" s="529"/>
      <c r="B2802" s="530"/>
      <c r="C2802" s="364" t="s">
        <v>5591</v>
      </c>
      <c r="D2802" s="364" t="s">
        <v>5592</v>
      </c>
      <c r="E2802" s="364" t="s">
        <v>250</v>
      </c>
      <c r="F2802" s="364" t="s">
        <v>2344</v>
      </c>
      <c r="G2802" s="364" t="s">
        <v>447</v>
      </c>
      <c r="H2802" s="318" t="s">
        <v>1280</v>
      </c>
    </row>
    <row r="2803" spans="1:8" s="189" customFormat="1" ht="22.9" customHeight="1" x14ac:dyDescent="0.2">
      <c r="A2803" s="529"/>
      <c r="B2803" s="530"/>
      <c r="C2803" s="364" t="s">
        <v>5593</v>
      </c>
      <c r="D2803" s="364" t="s">
        <v>5594</v>
      </c>
      <c r="E2803" s="364" t="s">
        <v>250</v>
      </c>
      <c r="F2803" s="364" t="s">
        <v>2344</v>
      </c>
      <c r="G2803" s="364" t="s">
        <v>447</v>
      </c>
      <c r="H2803" s="318" t="s">
        <v>1280</v>
      </c>
    </row>
    <row r="2804" spans="1:8" s="189" customFormat="1" ht="22.9" customHeight="1" x14ac:dyDescent="0.2">
      <c r="A2804" s="529"/>
      <c r="B2804" s="530"/>
      <c r="C2804" s="364" t="s">
        <v>5595</v>
      </c>
      <c r="D2804" s="364" t="s">
        <v>5596</v>
      </c>
      <c r="E2804" s="364" t="s">
        <v>250</v>
      </c>
      <c r="F2804" s="364" t="s">
        <v>2344</v>
      </c>
      <c r="G2804" s="364" t="s">
        <v>447</v>
      </c>
      <c r="H2804" s="318" t="s">
        <v>1280</v>
      </c>
    </row>
    <row r="2805" spans="1:8" s="189" customFormat="1" ht="22.9" customHeight="1" x14ac:dyDescent="0.2">
      <c r="A2805" s="529"/>
      <c r="B2805" s="530"/>
      <c r="C2805" s="364" t="s">
        <v>5597</v>
      </c>
      <c r="D2805" s="364" t="s">
        <v>5598</v>
      </c>
      <c r="E2805" s="364" t="s">
        <v>250</v>
      </c>
      <c r="F2805" s="364" t="s">
        <v>2344</v>
      </c>
      <c r="G2805" s="364" t="s">
        <v>447</v>
      </c>
      <c r="H2805" s="318" t="s">
        <v>1280</v>
      </c>
    </row>
    <row r="2806" spans="1:8" s="189" customFormat="1" ht="22.9" customHeight="1" x14ac:dyDescent="0.2">
      <c r="A2806" s="529"/>
      <c r="B2806" s="530"/>
      <c r="C2806" s="364" t="s">
        <v>5599</v>
      </c>
      <c r="D2806" s="364" t="s">
        <v>5600</v>
      </c>
      <c r="E2806" s="364" t="s">
        <v>250</v>
      </c>
      <c r="F2806" s="364" t="s">
        <v>2344</v>
      </c>
      <c r="G2806" s="364" t="s">
        <v>447</v>
      </c>
      <c r="H2806" s="318" t="s">
        <v>1280</v>
      </c>
    </row>
    <row r="2807" spans="1:8" s="189" customFormat="1" ht="22.9" customHeight="1" x14ac:dyDescent="0.2">
      <c r="A2807" s="529"/>
      <c r="B2807" s="530"/>
      <c r="C2807" s="364" t="s">
        <v>5601</v>
      </c>
      <c r="D2807" s="364" t="s">
        <v>5602</v>
      </c>
      <c r="E2807" s="364" t="s">
        <v>250</v>
      </c>
      <c r="F2807" s="364" t="s">
        <v>2344</v>
      </c>
      <c r="G2807" s="364" t="s">
        <v>447</v>
      </c>
      <c r="H2807" s="318" t="s">
        <v>1280</v>
      </c>
    </row>
    <row r="2808" spans="1:8" s="189" customFormat="1" ht="22.9" customHeight="1" x14ac:dyDescent="0.2">
      <c r="A2808" s="529"/>
      <c r="B2808" s="530"/>
      <c r="C2808" s="364" t="s">
        <v>5603</v>
      </c>
      <c r="D2808" s="364" t="s">
        <v>5604</v>
      </c>
      <c r="E2808" s="364" t="s">
        <v>250</v>
      </c>
      <c r="F2808" s="364" t="s">
        <v>2344</v>
      </c>
      <c r="G2808" s="364" t="s">
        <v>447</v>
      </c>
      <c r="H2808" s="318" t="s">
        <v>1280</v>
      </c>
    </row>
    <row r="2809" spans="1:8" s="189" customFormat="1" ht="22.9" customHeight="1" x14ac:dyDescent="0.2">
      <c r="A2809" s="529"/>
      <c r="B2809" s="530"/>
      <c r="C2809" s="364" t="s">
        <v>5605</v>
      </c>
      <c r="D2809" s="364" t="s">
        <v>5606</v>
      </c>
      <c r="E2809" s="364" t="s">
        <v>250</v>
      </c>
      <c r="F2809" s="364" t="s">
        <v>2344</v>
      </c>
      <c r="G2809" s="364" t="s">
        <v>447</v>
      </c>
      <c r="H2809" s="318" t="s">
        <v>1280</v>
      </c>
    </row>
    <row r="2810" spans="1:8" s="189" customFormat="1" ht="22.9" customHeight="1" x14ac:dyDescent="0.2">
      <c r="A2810" s="529"/>
      <c r="B2810" s="530"/>
      <c r="C2810" s="364" t="s">
        <v>5607</v>
      </c>
      <c r="D2810" s="364" t="s">
        <v>5608</v>
      </c>
      <c r="E2810" s="364" t="s">
        <v>250</v>
      </c>
      <c r="F2810" s="364" t="s">
        <v>2344</v>
      </c>
      <c r="G2810" s="364" t="s">
        <v>447</v>
      </c>
      <c r="H2810" s="318" t="s">
        <v>1280</v>
      </c>
    </row>
    <row r="2811" spans="1:8" s="189" customFormat="1" ht="22.9" customHeight="1" x14ac:dyDescent="0.2">
      <c r="A2811" s="529"/>
      <c r="B2811" s="530"/>
      <c r="C2811" s="364" t="s">
        <v>5609</v>
      </c>
      <c r="D2811" s="364" t="s">
        <v>5610</v>
      </c>
      <c r="E2811" s="364" t="s">
        <v>250</v>
      </c>
      <c r="F2811" s="364" t="s">
        <v>2344</v>
      </c>
      <c r="G2811" s="364" t="s">
        <v>447</v>
      </c>
      <c r="H2811" s="318" t="s">
        <v>1280</v>
      </c>
    </row>
    <row r="2812" spans="1:8" s="189" customFormat="1" ht="22.9" customHeight="1" x14ac:dyDescent="0.2">
      <c r="A2812" s="529"/>
      <c r="B2812" s="530"/>
      <c r="C2812" s="364" t="s">
        <v>5611</v>
      </c>
      <c r="D2812" s="364" t="s">
        <v>5612</v>
      </c>
      <c r="E2812" s="364" t="s">
        <v>250</v>
      </c>
      <c r="F2812" s="364" t="s">
        <v>2344</v>
      </c>
      <c r="G2812" s="364" t="s">
        <v>447</v>
      </c>
      <c r="H2812" s="318" t="s">
        <v>1280</v>
      </c>
    </row>
    <row r="2813" spans="1:8" s="189" customFormat="1" ht="22.9" customHeight="1" x14ac:dyDescent="0.2">
      <c r="A2813" s="529"/>
      <c r="B2813" s="530"/>
      <c r="C2813" s="364" t="s">
        <v>5613</v>
      </c>
      <c r="D2813" s="364" t="s">
        <v>5614</v>
      </c>
      <c r="E2813" s="364" t="s">
        <v>250</v>
      </c>
      <c r="F2813" s="364" t="s">
        <v>3695</v>
      </c>
      <c r="G2813" s="364" t="s">
        <v>447</v>
      </c>
      <c r="H2813" s="318" t="s">
        <v>1280</v>
      </c>
    </row>
    <row r="2814" spans="1:8" s="189" customFormat="1" ht="22.9" customHeight="1" x14ac:dyDescent="0.2">
      <c r="A2814" s="529" t="s">
        <v>473</v>
      </c>
      <c r="B2814" s="530" t="s">
        <v>474</v>
      </c>
      <c r="C2814" s="364" t="s">
        <v>16120</v>
      </c>
      <c r="D2814" s="364" t="s">
        <v>5615</v>
      </c>
      <c r="E2814" s="364" t="s">
        <v>252</v>
      </c>
      <c r="F2814" s="364" t="s">
        <v>349</v>
      </c>
      <c r="G2814" s="364" t="s">
        <v>447</v>
      </c>
      <c r="H2814" s="318" t="s">
        <v>1255</v>
      </c>
    </row>
    <row r="2815" spans="1:8" s="189" customFormat="1" ht="22.9" customHeight="1" x14ac:dyDescent="0.2">
      <c r="A2815" s="529"/>
      <c r="B2815" s="530"/>
      <c r="C2815" s="364" t="s">
        <v>5616</v>
      </c>
      <c r="D2815" s="364" t="s">
        <v>5617</v>
      </c>
      <c r="E2815" s="364" t="s">
        <v>252</v>
      </c>
      <c r="F2815" s="364" t="s">
        <v>19934</v>
      </c>
      <c r="G2815" s="364" t="s">
        <v>447</v>
      </c>
      <c r="H2815" s="318" t="s">
        <v>1255</v>
      </c>
    </row>
    <row r="2816" spans="1:8" s="189" customFormat="1" ht="22.9" customHeight="1" x14ac:dyDescent="0.2">
      <c r="A2816" s="529"/>
      <c r="B2816" s="530"/>
      <c r="C2816" s="364" t="s">
        <v>5618</v>
      </c>
      <c r="D2816" s="364" t="s">
        <v>5619</v>
      </c>
      <c r="E2816" s="364" t="s">
        <v>252</v>
      </c>
      <c r="F2816" s="364" t="s">
        <v>19934</v>
      </c>
      <c r="G2816" s="364" t="s">
        <v>447</v>
      </c>
      <c r="H2816" s="318" t="s">
        <v>1255</v>
      </c>
    </row>
    <row r="2817" spans="1:8" s="189" customFormat="1" ht="22.9" customHeight="1" x14ac:dyDescent="0.2">
      <c r="A2817" s="529"/>
      <c r="B2817" s="530"/>
      <c r="C2817" s="364" t="s">
        <v>5620</v>
      </c>
      <c r="D2817" s="364" t="s">
        <v>5621</v>
      </c>
      <c r="E2817" s="364" t="s">
        <v>252</v>
      </c>
      <c r="F2817" s="364" t="s">
        <v>19934</v>
      </c>
      <c r="G2817" s="364" t="s">
        <v>447</v>
      </c>
      <c r="H2817" s="318" t="s">
        <v>1255</v>
      </c>
    </row>
    <row r="2818" spans="1:8" s="189" customFormat="1" ht="22.9" customHeight="1" x14ac:dyDescent="0.2">
      <c r="A2818" s="529"/>
      <c r="B2818" s="530"/>
      <c r="C2818" s="364" t="s">
        <v>5622</v>
      </c>
      <c r="D2818" s="364" t="s">
        <v>5623</v>
      </c>
      <c r="E2818" s="364" t="s">
        <v>252</v>
      </c>
      <c r="F2818" s="364" t="s">
        <v>19934</v>
      </c>
      <c r="G2818" s="364" t="s">
        <v>447</v>
      </c>
      <c r="H2818" s="318" t="s">
        <v>1255</v>
      </c>
    </row>
    <row r="2819" spans="1:8" s="189" customFormat="1" ht="22.9" customHeight="1" x14ac:dyDescent="0.2">
      <c r="A2819" s="529"/>
      <c r="B2819" s="530"/>
      <c r="C2819" s="364" t="s">
        <v>5624</v>
      </c>
      <c r="D2819" s="364" t="s">
        <v>5625</v>
      </c>
      <c r="E2819" s="364" t="s">
        <v>252</v>
      </c>
      <c r="F2819" s="364" t="s">
        <v>19934</v>
      </c>
      <c r="G2819" s="364" t="s">
        <v>447</v>
      </c>
      <c r="H2819" s="318" t="s">
        <v>1255</v>
      </c>
    </row>
    <row r="2820" spans="1:8" s="189" customFormat="1" ht="22.9" customHeight="1" x14ac:dyDescent="0.2">
      <c r="A2820" s="529"/>
      <c r="B2820" s="530"/>
      <c r="C2820" s="364" t="s">
        <v>5626</v>
      </c>
      <c r="D2820" s="364" t="s">
        <v>5627</v>
      </c>
      <c r="E2820" s="364" t="s">
        <v>252</v>
      </c>
      <c r="F2820" s="364" t="s">
        <v>19934</v>
      </c>
      <c r="G2820" s="364" t="s">
        <v>447</v>
      </c>
      <c r="H2820" s="318" t="s">
        <v>1255</v>
      </c>
    </row>
    <row r="2821" spans="1:8" s="189" customFormat="1" ht="22.9" customHeight="1" x14ac:dyDescent="0.2">
      <c r="A2821" s="529"/>
      <c r="B2821" s="530"/>
      <c r="C2821" s="364" t="s">
        <v>5628</v>
      </c>
      <c r="D2821" s="364" t="s">
        <v>5629</v>
      </c>
      <c r="E2821" s="364" t="s">
        <v>252</v>
      </c>
      <c r="F2821" s="364" t="s">
        <v>19934</v>
      </c>
      <c r="G2821" s="364" t="s">
        <v>447</v>
      </c>
      <c r="H2821" s="318" t="s">
        <v>1255</v>
      </c>
    </row>
    <row r="2822" spans="1:8" s="189" customFormat="1" ht="22.9" customHeight="1" x14ac:dyDescent="0.2">
      <c r="A2822" s="529"/>
      <c r="B2822" s="530"/>
      <c r="C2822" s="364" t="s">
        <v>5630</v>
      </c>
      <c r="D2822" s="364" t="s">
        <v>5631</v>
      </c>
      <c r="E2822" s="364" t="s">
        <v>252</v>
      </c>
      <c r="F2822" s="364" t="s">
        <v>19934</v>
      </c>
      <c r="G2822" s="364" t="s">
        <v>447</v>
      </c>
      <c r="H2822" s="318" t="s">
        <v>1255</v>
      </c>
    </row>
    <row r="2823" spans="1:8" s="189" customFormat="1" ht="22.9" customHeight="1" x14ac:dyDescent="0.2">
      <c r="A2823" s="529"/>
      <c r="B2823" s="530"/>
      <c r="C2823" s="364" t="s">
        <v>5632</v>
      </c>
      <c r="D2823" s="364" t="s">
        <v>5633</v>
      </c>
      <c r="E2823" s="364" t="s">
        <v>252</v>
      </c>
      <c r="F2823" s="364" t="s">
        <v>19934</v>
      </c>
      <c r="G2823" s="364" t="s">
        <v>447</v>
      </c>
      <c r="H2823" s="318" t="s">
        <v>1255</v>
      </c>
    </row>
    <row r="2824" spans="1:8" s="189" customFormat="1" ht="22.9" customHeight="1" x14ac:dyDescent="0.2">
      <c r="A2824" s="529"/>
      <c r="B2824" s="530"/>
      <c r="C2824" s="364" t="s">
        <v>5634</v>
      </c>
      <c r="D2824" s="364" t="s">
        <v>8101</v>
      </c>
      <c r="E2824" s="364" t="s">
        <v>252</v>
      </c>
      <c r="F2824" s="364" t="s">
        <v>19934</v>
      </c>
      <c r="G2824" s="364" t="s">
        <v>447</v>
      </c>
      <c r="H2824" s="318" t="s">
        <v>1255</v>
      </c>
    </row>
    <row r="2825" spans="1:8" s="189" customFormat="1" ht="22.9" customHeight="1" x14ac:dyDescent="0.2">
      <c r="A2825" s="529"/>
      <c r="B2825" s="530"/>
      <c r="C2825" s="364" t="s">
        <v>5635</v>
      </c>
      <c r="D2825" s="364" t="s">
        <v>5621</v>
      </c>
      <c r="E2825" s="364" t="s">
        <v>252</v>
      </c>
      <c r="F2825" s="364" t="s">
        <v>19934</v>
      </c>
      <c r="G2825" s="364" t="s">
        <v>447</v>
      </c>
      <c r="H2825" s="318" t="s">
        <v>1255</v>
      </c>
    </row>
    <row r="2826" spans="1:8" s="189" customFormat="1" ht="22.9" customHeight="1" x14ac:dyDescent="0.2">
      <c r="A2826" s="529"/>
      <c r="B2826" s="530"/>
      <c r="C2826" s="364" t="s">
        <v>5636</v>
      </c>
      <c r="D2826" s="364" t="s">
        <v>8102</v>
      </c>
      <c r="E2826" s="364" t="s">
        <v>252</v>
      </c>
      <c r="F2826" s="364" t="s">
        <v>359</v>
      </c>
      <c r="G2826" s="364" t="s">
        <v>447</v>
      </c>
      <c r="H2826" s="318" t="s">
        <v>1255</v>
      </c>
    </row>
    <row r="2827" spans="1:8" s="189" customFormat="1" ht="22.9" customHeight="1" x14ac:dyDescent="0.2">
      <c r="A2827" s="529"/>
      <c r="B2827" s="530"/>
      <c r="C2827" s="364" t="s">
        <v>5637</v>
      </c>
      <c r="D2827" s="364" t="s">
        <v>5638</v>
      </c>
      <c r="E2827" s="364" t="s">
        <v>252</v>
      </c>
      <c r="F2827" s="364" t="s">
        <v>359</v>
      </c>
      <c r="G2827" s="364" t="s">
        <v>447</v>
      </c>
      <c r="H2827" s="318" t="s">
        <v>1255</v>
      </c>
    </row>
    <row r="2828" spans="1:8" s="189" customFormat="1" ht="22.9" customHeight="1" x14ac:dyDescent="0.2">
      <c r="A2828" s="529"/>
      <c r="B2828" s="530"/>
      <c r="C2828" s="364" t="s">
        <v>5639</v>
      </c>
      <c r="D2828" s="364" t="s">
        <v>5640</v>
      </c>
      <c r="E2828" s="364" t="s">
        <v>252</v>
      </c>
      <c r="F2828" s="364" t="s">
        <v>359</v>
      </c>
      <c r="G2828" s="364" t="s">
        <v>447</v>
      </c>
      <c r="H2828" s="318" t="s">
        <v>1255</v>
      </c>
    </row>
    <row r="2829" spans="1:8" s="189" customFormat="1" ht="22.9" customHeight="1" x14ac:dyDescent="0.2">
      <c r="A2829" s="529"/>
      <c r="B2829" s="530"/>
      <c r="C2829" s="364" t="s">
        <v>5641</v>
      </c>
      <c r="D2829" s="364" t="s">
        <v>5640</v>
      </c>
      <c r="E2829" s="364" t="s">
        <v>252</v>
      </c>
      <c r="F2829" s="364" t="s">
        <v>359</v>
      </c>
      <c r="G2829" s="364" t="s">
        <v>447</v>
      </c>
      <c r="H2829" s="318" t="s">
        <v>1255</v>
      </c>
    </row>
    <row r="2830" spans="1:8" s="189" customFormat="1" ht="22.9" customHeight="1" x14ac:dyDescent="0.2">
      <c r="A2830" s="529"/>
      <c r="B2830" s="530"/>
      <c r="C2830" s="364" t="s">
        <v>5642</v>
      </c>
      <c r="D2830" s="364" t="s">
        <v>5643</v>
      </c>
      <c r="E2830" s="364" t="s">
        <v>252</v>
      </c>
      <c r="F2830" s="364" t="s">
        <v>359</v>
      </c>
      <c r="G2830" s="364" t="s">
        <v>447</v>
      </c>
      <c r="H2830" s="318" t="s">
        <v>1255</v>
      </c>
    </row>
    <row r="2831" spans="1:8" s="189" customFormat="1" ht="22.9" customHeight="1" x14ac:dyDescent="0.2">
      <c r="A2831" s="529"/>
      <c r="B2831" s="530"/>
      <c r="C2831" s="364" t="s">
        <v>5644</v>
      </c>
      <c r="D2831" s="364" t="s">
        <v>8103</v>
      </c>
      <c r="E2831" s="364" t="s">
        <v>252</v>
      </c>
      <c r="F2831" s="364" t="s">
        <v>359</v>
      </c>
      <c r="G2831" s="364" t="s">
        <v>447</v>
      </c>
      <c r="H2831" s="318" t="s">
        <v>1255</v>
      </c>
    </row>
    <row r="2832" spans="1:8" s="189" customFormat="1" ht="22.9" customHeight="1" x14ac:dyDescent="0.2">
      <c r="A2832" s="529"/>
      <c r="B2832" s="530"/>
      <c r="C2832" s="364" t="s">
        <v>5645</v>
      </c>
      <c r="D2832" s="364" t="s">
        <v>5646</v>
      </c>
      <c r="E2832" s="364" t="s">
        <v>252</v>
      </c>
      <c r="F2832" s="364" t="s">
        <v>359</v>
      </c>
      <c r="G2832" s="364" t="s">
        <v>447</v>
      </c>
      <c r="H2832" s="318" t="s">
        <v>1255</v>
      </c>
    </row>
    <row r="2833" spans="1:8" s="189" customFormat="1" ht="22.9" customHeight="1" x14ac:dyDescent="0.2">
      <c r="A2833" s="529"/>
      <c r="B2833" s="530"/>
      <c r="C2833" s="364" t="s">
        <v>5647</v>
      </c>
      <c r="D2833" s="364" t="s">
        <v>5648</v>
      </c>
      <c r="E2833" s="364" t="s">
        <v>252</v>
      </c>
      <c r="F2833" s="364" t="s">
        <v>355</v>
      </c>
      <c r="G2833" s="364" t="s">
        <v>447</v>
      </c>
      <c r="H2833" s="318" t="s">
        <v>1255</v>
      </c>
    </row>
    <row r="2834" spans="1:8" s="189" customFormat="1" ht="22.9" customHeight="1" x14ac:dyDescent="0.2">
      <c r="A2834" s="529" t="s">
        <v>748</v>
      </c>
      <c r="B2834" s="530" t="s">
        <v>749</v>
      </c>
      <c r="C2834" s="364" t="s">
        <v>5649</v>
      </c>
      <c r="D2834" s="364" t="s">
        <v>5650</v>
      </c>
      <c r="E2834" s="364" t="s">
        <v>252</v>
      </c>
      <c r="F2834" s="364" t="s">
        <v>359</v>
      </c>
      <c r="G2834" s="364" t="s">
        <v>447</v>
      </c>
      <c r="H2834" s="318" t="s">
        <v>1280</v>
      </c>
    </row>
    <row r="2835" spans="1:8" s="189" customFormat="1" ht="22.9" customHeight="1" x14ac:dyDescent="0.2">
      <c r="A2835" s="529"/>
      <c r="B2835" s="530"/>
      <c r="C2835" s="364" t="s">
        <v>5651</v>
      </c>
      <c r="D2835" s="364" t="s">
        <v>8104</v>
      </c>
      <c r="E2835" s="364" t="s">
        <v>252</v>
      </c>
      <c r="F2835" s="364" t="s">
        <v>359</v>
      </c>
      <c r="G2835" s="364" t="s">
        <v>447</v>
      </c>
      <c r="H2835" s="318" t="s">
        <v>1280</v>
      </c>
    </row>
    <row r="2836" spans="1:8" s="189" customFormat="1" ht="22.9" customHeight="1" x14ac:dyDescent="0.2">
      <c r="A2836" s="529"/>
      <c r="B2836" s="530"/>
      <c r="C2836" s="364" t="s">
        <v>5652</v>
      </c>
      <c r="D2836" s="364" t="s">
        <v>5653</v>
      </c>
      <c r="E2836" s="364" t="s">
        <v>252</v>
      </c>
      <c r="F2836" s="364" t="s">
        <v>359</v>
      </c>
      <c r="G2836" s="364" t="s">
        <v>447</v>
      </c>
      <c r="H2836" s="318" t="s">
        <v>1280</v>
      </c>
    </row>
    <row r="2837" spans="1:8" s="189" customFormat="1" ht="22.9" customHeight="1" x14ac:dyDescent="0.2">
      <c r="A2837" s="529"/>
      <c r="B2837" s="530"/>
      <c r="C2837" s="364" t="s">
        <v>5654</v>
      </c>
      <c r="D2837" s="364" t="s">
        <v>5655</v>
      </c>
      <c r="E2837" s="364" t="s">
        <v>252</v>
      </c>
      <c r="F2837" s="364" t="s">
        <v>359</v>
      </c>
      <c r="G2837" s="364" t="s">
        <v>447</v>
      </c>
      <c r="H2837" s="318" t="s">
        <v>1280</v>
      </c>
    </row>
    <row r="2838" spans="1:8" s="189" customFormat="1" ht="22.9" customHeight="1" x14ac:dyDescent="0.2">
      <c r="A2838" s="529"/>
      <c r="B2838" s="530"/>
      <c r="C2838" s="364" t="s">
        <v>5656</v>
      </c>
      <c r="D2838" s="364" t="s">
        <v>8105</v>
      </c>
      <c r="E2838" s="364" t="s">
        <v>252</v>
      </c>
      <c r="F2838" s="364" t="s">
        <v>359</v>
      </c>
      <c r="G2838" s="364" t="s">
        <v>447</v>
      </c>
      <c r="H2838" s="318" t="s">
        <v>1280</v>
      </c>
    </row>
    <row r="2839" spans="1:8" s="189" customFormat="1" ht="22.9" customHeight="1" x14ac:dyDescent="0.2">
      <c r="A2839" s="529" t="s">
        <v>647</v>
      </c>
      <c r="B2839" s="530" t="s">
        <v>648</v>
      </c>
      <c r="C2839" s="364" t="s">
        <v>5657</v>
      </c>
      <c r="D2839" s="364" t="s">
        <v>5658</v>
      </c>
      <c r="E2839" s="364" t="s">
        <v>252</v>
      </c>
      <c r="F2839" s="364" t="s">
        <v>359</v>
      </c>
      <c r="G2839" s="364" t="s">
        <v>447</v>
      </c>
      <c r="H2839" s="318" t="s">
        <v>1152</v>
      </c>
    </row>
    <row r="2840" spans="1:8" s="189" customFormat="1" ht="22.9" customHeight="1" x14ac:dyDescent="0.2">
      <c r="A2840" s="529"/>
      <c r="B2840" s="530"/>
      <c r="C2840" s="364" t="s">
        <v>5659</v>
      </c>
      <c r="D2840" s="364" t="s">
        <v>5660</v>
      </c>
      <c r="E2840" s="364" t="s">
        <v>252</v>
      </c>
      <c r="F2840" s="364" t="s">
        <v>359</v>
      </c>
      <c r="G2840" s="364" t="s">
        <v>447</v>
      </c>
      <c r="H2840" s="318" t="s">
        <v>1152</v>
      </c>
    </row>
    <row r="2841" spans="1:8" s="189" customFormat="1" ht="22.9" customHeight="1" x14ac:dyDescent="0.2">
      <c r="A2841" s="529"/>
      <c r="B2841" s="530"/>
      <c r="C2841" s="364" t="s">
        <v>5661</v>
      </c>
      <c r="D2841" s="364" t="s">
        <v>5662</v>
      </c>
      <c r="E2841" s="364" t="s">
        <v>252</v>
      </c>
      <c r="F2841" s="364" t="s">
        <v>359</v>
      </c>
      <c r="G2841" s="364" t="s">
        <v>447</v>
      </c>
      <c r="H2841" s="318" t="s">
        <v>1152</v>
      </c>
    </row>
    <row r="2842" spans="1:8" s="189" customFormat="1" ht="22.9" customHeight="1" x14ac:dyDescent="0.2">
      <c r="A2842" s="529"/>
      <c r="B2842" s="530"/>
      <c r="C2842" s="364" t="s">
        <v>5663</v>
      </c>
      <c r="D2842" s="364" t="s">
        <v>16809</v>
      </c>
      <c r="E2842" s="364" t="s">
        <v>252</v>
      </c>
      <c r="F2842" s="364" t="s">
        <v>355</v>
      </c>
      <c r="G2842" s="364" t="s">
        <v>447</v>
      </c>
      <c r="H2842" s="318" t="s">
        <v>1152</v>
      </c>
    </row>
    <row r="2843" spans="1:8" s="189" customFormat="1" ht="22.9" customHeight="1" x14ac:dyDescent="0.2">
      <c r="A2843" s="529"/>
      <c r="B2843" s="530"/>
      <c r="C2843" s="364" t="s">
        <v>5664</v>
      </c>
      <c r="D2843" s="364" t="s">
        <v>5665</v>
      </c>
      <c r="E2843" s="364" t="s">
        <v>252</v>
      </c>
      <c r="F2843" s="364" t="s">
        <v>355</v>
      </c>
      <c r="G2843" s="364" t="s">
        <v>447</v>
      </c>
      <c r="H2843" s="318" t="s">
        <v>1152</v>
      </c>
    </row>
    <row r="2844" spans="1:8" s="189" customFormat="1" ht="22.9" customHeight="1" x14ac:dyDescent="0.2">
      <c r="A2844" s="529"/>
      <c r="B2844" s="530"/>
      <c r="C2844" s="364" t="s">
        <v>5666</v>
      </c>
      <c r="D2844" s="364" t="s">
        <v>5667</v>
      </c>
      <c r="E2844" s="364" t="s">
        <v>252</v>
      </c>
      <c r="F2844" s="364" t="s">
        <v>355</v>
      </c>
      <c r="G2844" s="364" t="s">
        <v>447</v>
      </c>
      <c r="H2844" s="318" t="s">
        <v>1152</v>
      </c>
    </row>
    <row r="2845" spans="1:8" s="189" customFormat="1" ht="22.9" customHeight="1" x14ac:dyDescent="0.2">
      <c r="A2845" s="529"/>
      <c r="B2845" s="530"/>
      <c r="C2845" s="364" t="s">
        <v>5668</v>
      </c>
      <c r="D2845" s="364" t="s">
        <v>5669</v>
      </c>
      <c r="E2845" s="364" t="s">
        <v>252</v>
      </c>
      <c r="F2845" s="364" t="s">
        <v>355</v>
      </c>
      <c r="G2845" s="364" t="s">
        <v>447</v>
      </c>
      <c r="H2845" s="318" t="s">
        <v>1152</v>
      </c>
    </row>
    <row r="2846" spans="1:8" s="189" customFormat="1" ht="22.9" customHeight="1" x14ac:dyDescent="0.2">
      <c r="A2846" s="529"/>
      <c r="B2846" s="530"/>
      <c r="C2846" s="364" t="s">
        <v>5670</v>
      </c>
      <c r="D2846" s="364" t="s">
        <v>5671</v>
      </c>
      <c r="E2846" s="364" t="s">
        <v>252</v>
      </c>
      <c r="F2846" s="364" t="s">
        <v>355</v>
      </c>
      <c r="G2846" s="364" t="s">
        <v>447</v>
      </c>
      <c r="H2846" s="318" t="s">
        <v>1152</v>
      </c>
    </row>
    <row r="2847" spans="1:8" s="189" customFormat="1" ht="22.9" customHeight="1" x14ac:dyDescent="0.2">
      <c r="A2847" s="529"/>
      <c r="B2847" s="530"/>
      <c r="C2847" s="364" t="s">
        <v>5672</v>
      </c>
      <c r="D2847" s="364" t="s">
        <v>5673</v>
      </c>
      <c r="E2847" s="364" t="s">
        <v>252</v>
      </c>
      <c r="F2847" s="364" t="s">
        <v>355</v>
      </c>
      <c r="G2847" s="364" t="s">
        <v>447</v>
      </c>
      <c r="H2847" s="318" t="s">
        <v>1152</v>
      </c>
    </row>
    <row r="2848" spans="1:8" s="189" customFormat="1" ht="22.9" customHeight="1" x14ac:dyDescent="0.2">
      <c r="A2848" s="529"/>
      <c r="B2848" s="530"/>
      <c r="C2848" s="364" t="s">
        <v>5674</v>
      </c>
      <c r="D2848" s="364" t="s">
        <v>5675</v>
      </c>
      <c r="E2848" s="364" t="s">
        <v>252</v>
      </c>
      <c r="F2848" s="364" t="s">
        <v>355</v>
      </c>
      <c r="G2848" s="364" t="s">
        <v>447</v>
      </c>
      <c r="H2848" s="318" t="s">
        <v>1152</v>
      </c>
    </row>
    <row r="2849" spans="1:8" s="189" customFormat="1" ht="22.9" customHeight="1" x14ac:dyDescent="0.2">
      <c r="A2849" s="529"/>
      <c r="B2849" s="530"/>
      <c r="C2849" s="364" t="s">
        <v>5676</v>
      </c>
      <c r="D2849" s="364" t="s">
        <v>16810</v>
      </c>
      <c r="E2849" s="364" t="s">
        <v>252</v>
      </c>
      <c r="F2849" s="364" t="s">
        <v>355</v>
      </c>
      <c r="G2849" s="364" t="s">
        <v>447</v>
      </c>
      <c r="H2849" s="318" t="s">
        <v>1152</v>
      </c>
    </row>
    <row r="2850" spans="1:8" s="189" customFormat="1" ht="22.9" customHeight="1" x14ac:dyDescent="0.2">
      <c r="A2850" s="529"/>
      <c r="B2850" s="530"/>
      <c r="C2850" s="364" t="s">
        <v>5677</v>
      </c>
      <c r="D2850" s="364" t="s">
        <v>5678</v>
      </c>
      <c r="E2850" s="364" t="s">
        <v>252</v>
      </c>
      <c r="F2850" s="364" t="s">
        <v>355</v>
      </c>
      <c r="G2850" s="364" t="s">
        <v>447</v>
      </c>
      <c r="H2850" s="318" t="s">
        <v>1152</v>
      </c>
    </row>
    <row r="2851" spans="1:8" s="189" customFormat="1" ht="22.9" customHeight="1" x14ac:dyDescent="0.2">
      <c r="A2851" s="363" t="s">
        <v>16328</v>
      </c>
      <c r="B2851" s="364" t="s">
        <v>16329</v>
      </c>
      <c r="C2851" s="364" t="s">
        <v>16811</v>
      </c>
      <c r="D2851" s="364" t="s">
        <v>16330</v>
      </c>
      <c r="E2851" s="364" t="s">
        <v>252</v>
      </c>
      <c r="F2851" s="364" t="s">
        <v>359</v>
      </c>
      <c r="G2851" s="364" t="s">
        <v>447</v>
      </c>
      <c r="H2851" s="318"/>
    </row>
    <row r="2852" spans="1:8" s="189" customFormat="1" ht="22.9" customHeight="1" x14ac:dyDescent="0.2">
      <c r="A2852" s="529" t="s">
        <v>565</v>
      </c>
      <c r="B2852" s="530" t="s">
        <v>566</v>
      </c>
      <c r="C2852" s="364" t="s">
        <v>16121</v>
      </c>
      <c r="D2852" s="364" t="s">
        <v>8106</v>
      </c>
      <c r="E2852" s="364" t="s">
        <v>252</v>
      </c>
      <c r="F2852" s="364" t="s">
        <v>349</v>
      </c>
      <c r="G2852" s="364" t="s">
        <v>447</v>
      </c>
      <c r="H2852" s="318" t="s">
        <v>1280</v>
      </c>
    </row>
    <row r="2853" spans="1:8" s="189" customFormat="1" ht="22.9" customHeight="1" x14ac:dyDescent="0.2">
      <c r="A2853" s="529"/>
      <c r="B2853" s="530"/>
      <c r="C2853" s="364" t="s">
        <v>16122</v>
      </c>
      <c r="D2853" s="364" t="s">
        <v>5679</v>
      </c>
      <c r="E2853" s="364" t="s">
        <v>252</v>
      </c>
      <c r="F2853" s="364" t="s">
        <v>349</v>
      </c>
      <c r="G2853" s="364" t="s">
        <v>447</v>
      </c>
      <c r="H2853" s="318" t="s">
        <v>1280</v>
      </c>
    </row>
    <row r="2854" spans="1:8" s="189" customFormat="1" ht="22.9" customHeight="1" x14ac:dyDescent="0.2">
      <c r="A2854" s="529"/>
      <c r="B2854" s="530"/>
      <c r="C2854" s="364" t="s">
        <v>5680</v>
      </c>
      <c r="D2854" s="364" t="s">
        <v>5681</v>
      </c>
      <c r="E2854" s="364" t="s">
        <v>252</v>
      </c>
      <c r="F2854" s="364" t="s">
        <v>355</v>
      </c>
      <c r="G2854" s="364" t="s">
        <v>447</v>
      </c>
      <c r="H2854" s="318" t="s">
        <v>1280</v>
      </c>
    </row>
    <row r="2855" spans="1:8" s="189" customFormat="1" ht="22.9" customHeight="1" x14ac:dyDescent="0.2">
      <c r="A2855" s="529"/>
      <c r="B2855" s="530"/>
      <c r="C2855" s="364" t="s">
        <v>5682</v>
      </c>
      <c r="D2855" s="364" t="s">
        <v>5683</v>
      </c>
      <c r="E2855" s="364" t="s">
        <v>252</v>
      </c>
      <c r="F2855" s="364" t="s">
        <v>355</v>
      </c>
      <c r="G2855" s="364" t="s">
        <v>447</v>
      </c>
      <c r="H2855" s="318" t="s">
        <v>1280</v>
      </c>
    </row>
    <row r="2856" spans="1:8" s="189" customFormat="1" ht="22.9" customHeight="1" x14ac:dyDescent="0.2">
      <c r="A2856" s="529"/>
      <c r="B2856" s="530"/>
      <c r="C2856" s="364" t="s">
        <v>5684</v>
      </c>
      <c r="D2856" s="364" t="s">
        <v>16812</v>
      </c>
      <c r="E2856" s="364" t="s">
        <v>252</v>
      </c>
      <c r="F2856" s="364" t="s">
        <v>355</v>
      </c>
      <c r="G2856" s="364" t="s">
        <v>447</v>
      </c>
      <c r="H2856" s="318" t="s">
        <v>1280</v>
      </c>
    </row>
    <row r="2857" spans="1:8" s="189" customFormat="1" ht="22.9" customHeight="1" x14ac:dyDescent="0.2">
      <c r="A2857" s="529"/>
      <c r="B2857" s="530"/>
      <c r="C2857" s="364" t="s">
        <v>5685</v>
      </c>
      <c r="D2857" s="364" t="s">
        <v>5686</v>
      </c>
      <c r="E2857" s="364" t="s">
        <v>252</v>
      </c>
      <c r="F2857" s="364" t="s">
        <v>355</v>
      </c>
      <c r="G2857" s="364" t="s">
        <v>447</v>
      </c>
      <c r="H2857" s="318" t="s">
        <v>1280</v>
      </c>
    </row>
    <row r="2858" spans="1:8" s="189" customFormat="1" ht="22.9" customHeight="1" x14ac:dyDescent="0.2">
      <c r="A2858" s="529"/>
      <c r="B2858" s="530"/>
      <c r="C2858" s="364" t="s">
        <v>5687</v>
      </c>
      <c r="D2858" s="364" t="s">
        <v>5688</v>
      </c>
      <c r="E2858" s="364" t="s">
        <v>252</v>
      </c>
      <c r="F2858" s="364" t="s">
        <v>355</v>
      </c>
      <c r="G2858" s="364" t="s">
        <v>447</v>
      </c>
      <c r="H2858" s="318" t="s">
        <v>1280</v>
      </c>
    </row>
    <row r="2859" spans="1:8" s="189" customFormat="1" ht="22.9" customHeight="1" x14ac:dyDescent="0.2">
      <c r="A2859" s="529"/>
      <c r="B2859" s="530"/>
      <c r="C2859" s="364" t="s">
        <v>5689</v>
      </c>
      <c r="D2859" s="364" t="s">
        <v>5690</v>
      </c>
      <c r="E2859" s="364" t="s">
        <v>252</v>
      </c>
      <c r="F2859" s="364" t="s">
        <v>355</v>
      </c>
      <c r="G2859" s="364" t="s">
        <v>447</v>
      </c>
      <c r="H2859" s="318" t="s">
        <v>1280</v>
      </c>
    </row>
    <row r="2860" spans="1:8" s="189" customFormat="1" ht="22.9" customHeight="1" x14ac:dyDescent="0.2">
      <c r="A2860" s="529"/>
      <c r="B2860" s="530"/>
      <c r="C2860" s="364" t="s">
        <v>5691</v>
      </c>
      <c r="D2860" s="364" t="s">
        <v>5692</v>
      </c>
      <c r="E2860" s="364" t="s">
        <v>252</v>
      </c>
      <c r="F2860" s="364" t="s">
        <v>355</v>
      </c>
      <c r="G2860" s="364" t="s">
        <v>447</v>
      </c>
      <c r="H2860" s="318" t="s">
        <v>1280</v>
      </c>
    </row>
    <row r="2861" spans="1:8" s="189" customFormat="1" ht="22.9" customHeight="1" x14ac:dyDescent="0.2">
      <c r="A2861" s="529"/>
      <c r="B2861" s="530"/>
      <c r="C2861" s="364" t="s">
        <v>5693</v>
      </c>
      <c r="D2861" s="364" t="s">
        <v>5694</v>
      </c>
      <c r="E2861" s="364" t="s">
        <v>252</v>
      </c>
      <c r="F2861" s="364" t="s">
        <v>355</v>
      </c>
      <c r="G2861" s="364" t="s">
        <v>447</v>
      </c>
      <c r="H2861" s="318" t="s">
        <v>1280</v>
      </c>
    </row>
    <row r="2862" spans="1:8" s="189" customFormat="1" ht="22.9" customHeight="1" x14ac:dyDescent="0.2">
      <c r="A2862" s="529"/>
      <c r="B2862" s="530"/>
      <c r="C2862" s="364" t="s">
        <v>5695</v>
      </c>
      <c r="D2862" s="364" t="s">
        <v>5696</v>
      </c>
      <c r="E2862" s="364" t="s">
        <v>252</v>
      </c>
      <c r="F2862" s="364" t="s">
        <v>355</v>
      </c>
      <c r="G2862" s="364" t="s">
        <v>447</v>
      </c>
      <c r="H2862" s="318" t="s">
        <v>1280</v>
      </c>
    </row>
    <row r="2863" spans="1:8" s="189" customFormat="1" ht="22.9" customHeight="1" x14ac:dyDescent="0.2">
      <c r="A2863" s="529"/>
      <c r="B2863" s="530"/>
      <c r="C2863" s="364" t="s">
        <v>5697</v>
      </c>
      <c r="D2863" s="364" t="s">
        <v>16813</v>
      </c>
      <c r="E2863" s="364" t="s">
        <v>252</v>
      </c>
      <c r="F2863" s="364" t="s">
        <v>355</v>
      </c>
      <c r="G2863" s="364" t="s">
        <v>447</v>
      </c>
      <c r="H2863" s="318" t="s">
        <v>1280</v>
      </c>
    </row>
    <row r="2864" spans="1:8" s="189" customFormat="1" ht="22.9" customHeight="1" x14ac:dyDescent="0.2">
      <c r="A2864" s="529"/>
      <c r="B2864" s="530"/>
      <c r="C2864" s="364" t="s">
        <v>5698</v>
      </c>
      <c r="D2864" s="364" t="s">
        <v>5699</v>
      </c>
      <c r="E2864" s="364" t="s">
        <v>252</v>
      </c>
      <c r="F2864" s="364" t="s">
        <v>355</v>
      </c>
      <c r="G2864" s="364" t="s">
        <v>447</v>
      </c>
      <c r="H2864" s="318" t="s">
        <v>1280</v>
      </c>
    </row>
    <row r="2865" spans="1:8" s="189" customFormat="1" ht="22.9" customHeight="1" x14ac:dyDescent="0.2">
      <c r="A2865" s="529"/>
      <c r="B2865" s="530"/>
      <c r="C2865" s="364" t="s">
        <v>5700</v>
      </c>
      <c r="D2865" s="364" t="s">
        <v>5701</v>
      </c>
      <c r="E2865" s="364" t="s">
        <v>252</v>
      </c>
      <c r="F2865" s="364" t="s">
        <v>355</v>
      </c>
      <c r="G2865" s="364" t="s">
        <v>447</v>
      </c>
      <c r="H2865" s="318" t="s">
        <v>1280</v>
      </c>
    </row>
    <row r="2866" spans="1:8" s="189" customFormat="1" ht="22.9" customHeight="1" x14ac:dyDescent="0.2">
      <c r="A2866" s="529"/>
      <c r="B2866" s="530"/>
      <c r="C2866" s="364" t="s">
        <v>5702</v>
      </c>
      <c r="D2866" s="364" t="s">
        <v>5703</v>
      </c>
      <c r="E2866" s="364" t="s">
        <v>252</v>
      </c>
      <c r="F2866" s="364" t="s">
        <v>355</v>
      </c>
      <c r="G2866" s="364" t="s">
        <v>447</v>
      </c>
      <c r="H2866" s="318" t="s">
        <v>1280</v>
      </c>
    </row>
    <row r="2867" spans="1:8" s="189" customFormat="1" ht="22.9" customHeight="1" x14ac:dyDescent="0.2">
      <c r="A2867" s="529"/>
      <c r="B2867" s="530"/>
      <c r="C2867" s="364" t="s">
        <v>5704</v>
      </c>
      <c r="D2867" s="364" t="s">
        <v>16814</v>
      </c>
      <c r="E2867" s="364" t="s">
        <v>252</v>
      </c>
      <c r="F2867" s="364" t="s">
        <v>355</v>
      </c>
      <c r="G2867" s="364" t="s">
        <v>447</v>
      </c>
      <c r="H2867" s="318" t="s">
        <v>1280</v>
      </c>
    </row>
    <row r="2868" spans="1:8" s="189" customFormat="1" ht="22.9" customHeight="1" x14ac:dyDescent="0.2">
      <c r="A2868" s="529"/>
      <c r="B2868" s="530"/>
      <c r="C2868" s="364" t="s">
        <v>5705</v>
      </c>
      <c r="D2868" s="364" t="s">
        <v>5706</v>
      </c>
      <c r="E2868" s="364" t="s">
        <v>252</v>
      </c>
      <c r="F2868" s="364" t="s">
        <v>355</v>
      </c>
      <c r="G2868" s="364" t="s">
        <v>447</v>
      </c>
      <c r="H2868" s="318" t="s">
        <v>1280</v>
      </c>
    </row>
    <row r="2869" spans="1:8" s="189" customFormat="1" ht="22.9" customHeight="1" x14ac:dyDescent="0.2">
      <c r="A2869" s="529"/>
      <c r="B2869" s="530"/>
      <c r="C2869" s="364" t="s">
        <v>5707</v>
      </c>
      <c r="D2869" s="364" t="s">
        <v>5708</v>
      </c>
      <c r="E2869" s="364" t="s">
        <v>252</v>
      </c>
      <c r="F2869" s="364" t="s">
        <v>355</v>
      </c>
      <c r="G2869" s="364" t="s">
        <v>447</v>
      </c>
      <c r="H2869" s="318" t="s">
        <v>1280</v>
      </c>
    </row>
    <row r="2870" spans="1:8" s="189" customFormat="1" ht="22.9" customHeight="1" x14ac:dyDescent="0.2">
      <c r="A2870" s="529"/>
      <c r="B2870" s="530"/>
      <c r="C2870" s="364" t="s">
        <v>5709</v>
      </c>
      <c r="D2870" s="364" t="s">
        <v>5710</v>
      </c>
      <c r="E2870" s="364" t="s">
        <v>252</v>
      </c>
      <c r="F2870" s="364" t="s">
        <v>355</v>
      </c>
      <c r="G2870" s="364" t="s">
        <v>447</v>
      </c>
      <c r="H2870" s="318" t="s">
        <v>1280</v>
      </c>
    </row>
    <row r="2871" spans="1:8" s="189" customFormat="1" ht="22.9" customHeight="1" x14ac:dyDescent="0.2">
      <c r="A2871" s="529"/>
      <c r="B2871" s="530"/>
      <c r="C2871" s="364" t="s">
        <v>5711</v>
      </c>
      <c r="D2871" s="364" t="s">
        <v>5712</v>
      </c>
      <c r="E2871" s="364" t="s">
        <v>252</v>
      </c>
      <c r="F2871" s="364" t="s">
        <v>355</v>
      </c>
      <c r="G2871" s="364" t="s">
        <v>447</v>
      </c>
      <c r="H2871" s="318" t="s">
        <v>1280</v>
      </c>
    </row>
    <row r="2872" spans="1:8" s="189" customFormat="1" ht="22.9" customHeight="1" x14ac:dyDescent="0.2">
      <c r="A2872" s="529"/>
      <c r="B2872" s="530"/>
      <c r="C2872" s="364" t="s">
        <v>5713</v>
      </c>
      <c r="D2872" s="364" t="s">
        <v>5714</v>
      </c>
      <c r="E2872" s="364" t="s">
        <v>252</v>
      </c>
      <c r="F2872" s="364" t="s">
        <v>355</v>
      </c>
      <c r="G2872" s="364" t="s">
        <v>447</v>
      </c>
      <c r="H2872" s="318" t="s">
        <v>1280</v>
      </c>
    </row>
    <row r="2873" spans="1:8" s="189" customFormat="1" ht="22.9" customHeight="1" x14ac:dyDescent="0.2">
      <c r="A2873" s="529"/>
      <c r="B2873" s="530"/>
      <c r="C2873" s="364" t="s">
        <v>5715</v>
      </c>
      <c r="D2873" s="364" t="s">
        <v>5716</v>
      </c>
      <c r="E2873" s="364" t="s">
        <v>252</v>
      </c>
      <c r="F2873" s="364" t="s">
        <v>355</v>
      </c>
      <c r="G2873" s="364" t="s">
        <v>447</v>
      </c>
      <c r="H2873" s="318" t="s">
        <v>1280</v>
      </c>
    </row>
    <row r="2874" spans="1:8" s="189" customFormat="1" ht="22.9" customHeight="1" x14ac:dyDescent="0.2">
      <c r="A2874" s="529"/>
      <c r="B2874" s="530"/>
      <c r="C2874" s="364" t="s">
        <v>5717</v>
      </c>
      <c r="D2874" s="364" t="s">
        <v>5718</v>
      </c>
      <c r="E2874" s="364" t="s">
        <v>252</v>
      </c>
      <c r="F2874" s="364" t="s">
        <v>355</v>
      </c>
      <c r="G2874" s="364" t="s">
        <v>447</v>
      </c>
      <c r="H2874" s="318" t="s">
        <v>1280</v>
      </c>
    </row>
    <row r="2875" spans="1:8" s="189" customFormat="1" ht="22.9" customHeight="1" x14ac:dyDescent="0.2">
      <c r="A2875" s="529"/>
      <c r="B2875" s="530"/>
      <c r="C2875" s="364" t="s">
        <v>5719</v>
      </c>
      <c r="D2875" s="364" t="s">
        <v>5720</v>
      </c>
      <c r="E2875" s="364" t="s">
        <v>252</v>
      </c>
      <c r="F2875" s="364" t="s">
        <v>355</v>
      </c>
      <c r="G2875" s="364" t="s">
        <v>447</v>
      </c>
      <c r="H2875" s="318" t="s">
        <v>1280</v>
      </c>
    </row>
    <row r="2876" spans="1:8" s="189" customFormat="1" ht="22.9" customHeight="1" x14ac:dyDescent="0.2">
      <c r="A2876" s="529"/>
      <c r="B2876" s="530"/>
      <c r="C2876" s="364" t="s">
        <v>5721</v>
      </c>
      <c r="D2876" s="364" t="s">
        <v>5722</v>
      </c>
      <c r="E2876" s="364" t="s">
        <v>252</v>
      </c>
      <c r="F2876" s="364" t="s">
        <v>355</v>
      </c>
      <c r="G2876" s="364" t="s">
        <v>447</v>
      </c>
      <c r="H2876" s="318" t="s">
        <v>1280</v>
      </c>
    </row>
    <row r="2877" spans="1:8" s="189" customFormat="1" ht="22.9" customHeight="1" x14ac:dyDescent="0.2">
      <c r="A2877" s="529"/>
      <c r="B2877" s="530"/>
      <c r="C2877" s="364" t="s">
        <v>5723</v>
      </c>
      <c r="D2877" s="364" t="s">
        <v>5724</v>
      </c>
      <c r="E2877" s="364" t="s">
        <v>252</v>
      </c>
      <c r="F2877" s="364" t="s">
        <v>355</v>
      </c>
      <c r="G2877" s="364" t="s">
        <v>447</v>
      </c>
      <c r="H2877" s="318" t="s">
        <v>1280</v>
      </c>
    </row>
    <row r="2878" spans="1:8" s="189" customFormat="1" ht="22.9" customHeight="1" x14ac:dyDescent="0.2">
      <c r="A2878" s="529" t="s">
        <v>657</v>
      </c>
      <c r="B2878" s="530" t="s">
        <v>440</v>
      </c>
      <c r="C2878" s="364" t="s">
        <v>5725</v>
      </c>
      <c r="D2878" s="364" t="s">
        <v>5726</v>
      </c>
      <c r="E2878" s="364" t="s">
        <v>252</v>
      </c>
      <c r="F2878" s="364" t="s">
        <v>359</v>
      </c>
      <c r="G2878" s="364" t="s">
        <v>447</v>
      </c>
      <c r="H2878" s="318"/>
    </row>
    <row r="2879" spans="1:8" s="189" customFormat="1" ht="22.9" customHeight="1" x14ac:dyDescent="0.2">
      <c r="A2879" s="529"/>
      <c r="B2879" s="530"/>
      <c r="C2879" s="364" t="s">
        <v>5727</v>
      </c>
      <c r="D2879" s="364" t="s">
        <v>8107</v>
      </c>
      <c r="E2879" s="364" t="s">
        <v>252</v>
      </c>
      <c r="F2879" s="364" t="s">
        <v>359</v>
      </c>
      <c r="G2879" s="364" t="s">
        <v>447</v>
      </c>
      <c r="H2879" s="318"/>
    </row>
    <row r="2880" spans="1:8" s="189" customFormat="1" ht="22.9" customHeight="1" x14ac:dyDescent="0.2">
      <c r="A2880" s="529"/>
      <c r="B2880" s="530"/>
      <c r="C2880" s="364" t="s">
        <v>5728</v>
      </c>
      <c r="D2880" s="364" t="s">
        <v>5729</v>
      </c>
      <c r="E2880" s="364" t="s">
        <v>252</v>
      </c>
      <c r="F2880" s="364" t="s">
        <v>355</v>
      </c>
      <c r="G2880" s="364" t="s">
        <v>447</v>
      </c>
      <c r="H2880" s="318"/>
    </row>
    <row r="2881" spans="1:8" s="189" customFormat="1" ht="22.9" customHeight="1" x14ac:dyDescent="0.2">
      <c r="A2881" s="529"/>
      <c r="B2881" s="530"/>
      <c r="C2881" s="364" t="s">
        <v>5730</v>
      </c>
      <c r="D2881" s="364" t="s">
        <v>5731</v>
      </c>
      <c r="E2881" s="364" t="s">
        <v>252</v>
      </c>
      <c r="F2881" s="364" t="s">
        <v>355</v>
      </c>
      <c r="G2881" s="364" t="s">
        <v>447</v>
      </c>
      <c r="H2881" s="318"/>
    </row>
    <row r="2882" spans="1:8" s="189" customFormat="1" ht="22.9" customHeight="1" x14ac:dyDescent="0.2">
      <c r="A2882" s="529"/>
      <c r="B2882" s="530"/>
      <c r="C2882" s="364" t="s">
        <v>5732</v>
      </c>
      <c r="D2882" s="364" t="s">
        <v>5733</v>
      </c>
      <c r="E2882" s="364" t="s">
        <v>252</v>
      </c>
      <c r="F2882" s="364" t="s">
        <v>355</v>
      </c>
      <c r="G2882" s="364" t="s">
        <v>447</v>
      </c>
      <c r="H2882" s="318"/>
    </row>
    <row r="2883" spans="1:8" s="189" customFormat="1" ht="22.9" customHeight="1" x14ac:dyDescent="0.2">
      <c r="A2883" s="529"/>
      <c r="B2883" s="530"/>
      <c r="C2883" s="364" t="s">
        <v>5734</v>
      </c>
      <c r="D2883" s="364" t="s">
        <v>5735</v>
      </c>
      <c r="E2883" s="364" t="s">
        <v>252</v>
      </c>
      <c r="F2883" s="364" t="s">
        <v>355</v>
      </c>
      <c r="G2883" s="364" t="s">
        <v>447</v>
      </c>
      <c r="H2883" s="318"/>
    </row>
    <row r="2884" spans="1:8" s="189" customFormat="1" ht="22.9" customHeight="1" x14ac:dyDescent="0.2">
      <c r="A2884" s="529"/>
      <c r="B2884" s="530"/>
      <c r="C2884" s="364" t="s">
        <v>5736</v>
      </c>
      <c r="D2884" s="364" t="s">
        <v>5737</v>
      </c>
      <c r="E2884" s="364" t="s">
        <v>252</v>
      </c>
      <c r="F2884" s="364" t="s">
        <v>355</v>
      </c>
      <c r="G2884" s="364" t="s">
        <v>447</v>
      </c>
      <c r="H2884" s="318"/>
    </row>
    <row r="2885" spans="1:8" s="189" customFormat="1" ht="22.9" customHeight="1" x14ac:dyDescent="0.2">
      <c r="A2885" s="529"/>
      <c r="B2885" s="530"/>
      <c r="C2885" s="364" t="s">
        <v>5738</v>
      </c>
      <c r="D2885" s="364" t="s">
        <v>8108</v>
      </c>
      <c r="E2885" s="364" t="s">
        <v>252</v>
      </c>
      <c r="F2885" s="364" t="s">
        <v>355</v>
      </c>
      <c r="G2885" s="364" t="s">
        <v>447</v>
      </c>
      <c r="H2885" s="318"/>
    </row>
    <row r="2886" spans="1:8" s="189" customFormat="1" ht="22.9" customHeight="1" x14ac:dyDescent="0.2">
      <c r="A2886" s="529"/>
      <c r="B2886" s="530"/>
      <c r="C2886" s="364" t="s">
        <v>5739</v>
      </c>
      <c r="D2886" s="364" t="s">
        <v>5740</v>
      </c>
      <c r="E2886" s="364" t="s">
        <v>252</v>
      </c>
      <c r="F2886" s="364" t="s">
        <v>355</v>
      </c>
      <c r="G2886" s="364" t="s">
        <v>447</v>
      </c>
      <c r="H2886" s="318"/>
    </row>
    <row r="2887" spans="1:8" s="189" customFormat="1" ht="22.9" customHeight="1" x14ac:dyDescent="0.2">
      <c r="A2887" s="529"/>
      <c r="B2887" s="530"/>
      <c r="C2887" s="364" t="s">
        <v>5741</v>
      </c>
      <c r="D2887" s="364" t="s">
        <v>5742</v>
      </c>
      <c r="E2887" s="364" t="s">
        <v>252</v>
      </c>
      <c r="F2887" s="364" t="s">
        <v>355</v>
      </c>
      <c r="G2887" s="364" t="s">
        <v>447</v>
      </c>
      <c r="H2887" s="318"/>
    </row>
    <row r="2888" spans="1:8" s="189" customFormat="1" ht="22.9" customHeight="1" x14ac:dyDescent="0.2">
      <c r="A2888" s="529"/>
      <c r="B2888" s="530"/>
      <c r="C2888" s="364" t="s">
        <v>5743</v>
      </c>
      <c r="D2888" s="364" t="s">
        <v>5744</v>
      </c>
      <c r="E2888" s="364" t="s">
        <v>252</v>
      </c>
      <c r="F2888" s="364" t="s">
        <v>355</v>
      </c>
      <c r="G2888" s="364" t="s">
        <v>447</v>
      </c>
      <c r="H2888" s="318"/>
    </row>
    <row r="2889" spans="1:8" s="189" customFormat="1" ht="22.9" customHeight="1" x14ac:dyDescent="0.2">
      <c r="A2889" s="529"/>
      <c r="B2889" s="530"/>
      <c r="C2889" s="364" t="s">
        <v>5745</v>
      </c>
      <c r="D2889" s="364" t="s">
        <v>5746</v>
      </c>
      <c r="E2889" s="364" t="s">
        <v>252</v>
      </c>
      <c r="F2889" s="364" t="s">
        <v>355</v>
      </c>
      <c r="G2889" s="364" t="s">
        <v>447</v>
      </c>
      <c r="H2889" s="318"/>
    </row>
    <row r="2890" spans="1:8" s="189" customFormat="1" ht="22.9" customHeight="1" x14ac:dyDescent="0.2">
      <c r="A2890" s="363" t="s">
        <v>886</v>
      </c>
      <c r="B2890" s="364" t="s">
        <v>887</v>
      </c>
      <c r="C2890" s="364" t="s">
        <v>5747</v>
      </c>
      <c r="D2890" s="364" t="s">
        <v>16331</v>
      </c>
      <c r="E2890" s="364" t="s">
        <v>14947</v>
      </c>
      <c r="F2890" s="364" t="s">
        <v>5282</v>
      </c>
      <c r="G2890" s="364"/>
      <c r="H2890" s="318"/>
    </row>
    <row r="2891" spans="1:8" s="189" customFormat="1" ht="22.9" customHeight="1" x14ac:dyDescent="0.2">
      <c r="A2891" s="363" t="s">
        <v>888</v>
      </c>
      <c r="B2891" s="364" t="s">
        <v>16332</v>
      </c>
      <c r="C2891" s="364" t="s">
        <v>5748</v>
      </c>
      <c r="D2891" s="364" t="s">
        <v>16333</v>
      </c>
      <c r="E2891" s="364" t="s">
        <v>14947</v>
      </c>
      <c r="F2891" s="364" t="s">
        <v>5282</v>
      </c>
      <c r="G2891" s="364"/>
      <c r="H2891" s="318"/>
    </row>
    <row r="2892" spans="1:8" s="189" customFormat="1" ht="22.9" customHeight="1" x14ac:dyDescent="0.2">
      <c r="A2892" s="363" t="s">
        <v>889</v>
      </c>
      <c r="B2892" s="364" t="s">
        <v>16334</v>
      </c>
      <c r="C2892" s="364" t="s">
        <v>5749</v>
      </c>
      <c r="D2892" s="364" t="s">
        <v>19943</v>
      </c>
      <c r="E2892" s="364" t="s">
        <v>14947</v>
      </c>
      <c r="F2892" s="364" t="s">
        <v>5282</v>
      </c>
      <c r="G2892" s="364" t="s">
        <v>447</v>
      </c>
      <c r="H2892" s="318"/>
    </row>
    <row r="2893" spans="1:8" s="189" customFormat="1" ht="22.9" customHeight="1" x14ac:dyDescent="0.2">
      <c r="A2893" s="363" t="s">
        <v>890</v>
      </c>
      <c r="B2893" s="364" t="s">
        <v>891</v>
      </c>
      <c r="C2893" s="364" t="s">
        <v>5750</v>
      </c>
      <c r="D2893" s="364" t="s">
        <v>892</v>
      </c>
      <c r="E2893" s="364" t="s">
        <v>14947</v>
      </c>
      <c r="F2893" s="364" t="s">
        <v>5282</v>
      </c>
      <c r="G2893" s="364" t="s">
        <v>462</v>
      </c>
      <c r="H2893" s="318"/>
    </row>
    <row r="2894" spans="1:8" s="189" customFormat="1" ht="22.9" customHeight="1" x14ac:dyDescent="0.2">
      <c r="A2894" s="529" t="s">
        <v>492</v>
      </c>
      <c r="B2894" s="530" t="s">
        <v>493</v>
      </c>
      <c r="C2894" s="364" t="s">
        <v>5752</v>
      </c>
      <c r="D2894" s="364" t="s">
        <v>5753</v>
      </c>
      <c r="E2894" s="364" t="s">
        <v>14947</v>
      </c>
      <c r="F2894" s="364" t="s">
        <v>5282</v>
      </c>
      <c r="G2894" s="364" t="s">
        <v>447</v>
      </c>
      <c r="H2894" s="318" t="s">
        <v>1170</v>
      </c>
    </row>
    <row r="2895" spans="1:8" s="189" customFormat="1" ht="22.9" customHeight="1" x14ac:dyDescent="0.2">
      <c r="A2895" s="529"/>
      <c r="B2895" s="530"/>
      <c r="C2895" s="364" t="s">
        <v>5754</v>
      </c>
      <c r="D2895" s="364" t="s">
        <v>5755</v>
      </c>
      <c r="E2895" s="364" t="s">
        <v>14947</v>
      </c>
      <c r="F2895" s="364" t="s">
        <v>5282</v>
      </c>
      <c r="G2895" s="364" t="s">
        <v>447</v>
      </c>
      <c r="H2895" s="318" t="s">
        <v>1170</v>
      </c>
    </row>
    <row r="2896" spans="1:8" s="189" customFormat="1" ht="22.9" customHeight="1" x14ac:dyDescent="0.2">
      <c r="A2896" s="529"/>
      <c r="B2896" s="530"/>
      <c r="C2896" s="364" t="s">
        <v>5756</v>
      </c>
      <c r="D2896" s="364" t="s">
        <v>5757</v>
      </c>
      <c r="E2896" s="364" t="s">
        <v>14947</v>
      </c>
      <c r="F2896" s="364" t="s">
        <v>5282</v>
      </c>
      <c r="G2896" s="364" t="s">
        <v>447</v>
      </c>
      <c r="H2896" s="318" t="s">
        <v>1170</v>
      </c>
    </row>
    <row r="2897" spans="1:8" s="189" customFormat="1" ht="22.9" customHeight="1" x14ac:dyDescent="0.2">
      <c r="A2897" s="529"/>
      <c r="B2897" s="530"/>
      <c r="C2897" s="364" t="s">
        <v>5758</v>
      </c>
      <c r="D2897" s="364" t="s">
        <v>5759</v>
      </c>
      <c r="E2897" s="364" t="s">
        <v>14947</v>
      </c>
      <c r="F2897" s="364" t="s">
        <v>5282</v>
      </c>
      <c r="G2897" s="364" t="s">
        <v>447</v>
      </c>
      <c r="H2897" s="318" t="s">
        <v>1170</v>
      </c>
    </row>
    <row r="2898" spans="1:8" s="189" customFormat="1" ht="22.9" customHeight="1" x14ac:dyDescent="0.2">
      <c r="A2898" s="529"/>
      <c r="B2898" s="530"/>
      <c r="C2898" s="364" t="s">
        <v>5760</v>
      </c>
      <c r="D2898" s="364" t="s">
        <v>5761</v>
      </c>
      <c r="E2898" s="364" t="s">
        <v>14947</v>
      </c>
      <c r="F2898" s="364" t="s">
        <v>5282</v>
      </c>
      <c r="G2898" s="364" t="s">
        <v>447</v>
      </c>
      <c r="H2898" s="318" t="s">
        <v>1170</v>
      </c>
    </row>
    <row r="2899" spans="1:8" s="189" customFormat="1" ht="22.9" customHeight="1" x14ac:dyDescent="0.2">
      <c r="A2899" s="529"/>
      <c r="B2899" s="530"/>
      <c r="C2899" s="364" t="s">
        <v>5762</v>
      </c>
      <c r="D2899" s="364" t="s">
        <v>5763</v>
      </c>
      <c r="E2899" s="364" t="s">
        <v>14947</v>
      </c>
      <c r="F2899" s="364" t="s">
        <v>5282</v>
      </c>
      <c r="G2899" s="364" t="s">
        <v>447</v>
      </c>
      <c r="H2899" s="318" t="s">
        <v>1170</v>
      </c>
    </row>
    <row r="2900" spans="1:8" s="189" customFormat="1" ht="22.9" customHeight="1" x14ac:dyDescent="0.2">
      <c r="A2900" s="529"/>
      <c r="B2900" s="530"/>
      <c r="C2900" s="364" t="s">
        <v>5764</v>
      </c>
      <c r="D2900" s="364" t="s">
        <v>5765</v>
      </c>
      <c r="E2900" s="364" t="s">
        <v>14947</v>
      </c>
      <c r="F2900" s="364" t="s">
        <v>5282</v>
      </c>
      <c r="G2900" s="364" t="s">
        <v>447</v>
      </c>
      <c r="H2900" s="318" t="s">
        <v>1170</v>
      </c>
    </row>
    <row r="2901" spans="1:8" s="189" customFormat="1" ht="22.9" customHeight="1" x14ac:dyDescent="0.2">
      <c r="A2901" s="529"/>
      <c r="B2901" s="530"/>
      <c r="C2901" s="364" t="s">
        <v>5766</v>
      </c>
      <c r="D2901" s="364" t="s">
        <v>5767</v>
      </c>
      <c r="E2901" s="364" t="s">
        <v>14947</v>
      </c>
      <c r="F2901" s="364" t="s">
        <v>5282</v>
      </c>
      <c r="G2901" s="364" t="s">
        <v>447</v>
      </c>
      <c r="H2901" s="318" t="s">
        <v>1170</v>
      </c>
    </row>
    <row r="2902" spans="1:8" s="189" customFormat="1" ht="22.9" customHeight="1" x14ac:dyDescent="0.2">
      <c r="A2902" s="529"/>
      <c r="B2902" s="530"/>
      <c r="C2902" s="364" t="s">
        <v>5768</v>
      </c>
      <c r="D2902" s="364" t="s">
        <v>5769</v>
      </c>
      <c r="E2902" s="364" t="s">
        <v>14947</v>
      </c>
      <c r="F2902" s="364" t="s">
        <v>5282</v>
      </c>
      <c r="G2902" s="364" t="s">
        <v>447</v>
      </c>
      <c r="H2902" s="318" t="s">
        <v>1170</v>
      </c>
    </row>
    <row r="2903" spans="1:8" s="189" customFormat="1" ht="22.9" customHeight="1" x14ac:dyDescent="0.2">
      <c r="A2903" s="529"/>
      <c r="B2903" s="530"/>
      <c r="C2903" s="364" t="s">
        <v>5770</v>
      </c>
      <c r="D2903" s="364" t="s">
        <v>5763</v>
      </c>
      <c r="E2903" s="364" t="s">
        <v>14947</v>
      </c>
      <c r="F2903" s="364" t="s">
        <v>5282</v>
      </c>
      <c r="G2903" s="364" t="s">
        <v>447</v>
      </c>
      <c r="H2903" s="318" t="s">
        <v>1170</v>
      </c>
    </row>
    <row r="2904" spans="1:8" s="189" customFormat="1" ht="22.9" customHeight="1" x14ac:dyDescent="0.2">
      <c r="A2904" s="529"/>
      <c r="B2904" s="530"/>
      <c r="C2904" s="364" t="s">
        <v>5771</v>
      </c>
      <c r="D2904" s="364" t="s">
        <v>5772</v>
      </c>
      <c r="E2904" s="364" t="s">
        <v>14947</v>
      </c>
      <c r="F2904" s="364" t="s">
        <v>5282</v>
      </c>
      <c r="G2904" s="364" t="s">
        <v>447</v>
      </c>
      <c r="H2904" s="318" t="s">
        <v>1170</v>
      </c>
    </row>
    <row r="2905" spans="1:8" s="189" customFormat="1" ht="22.9" customHeight="1" x14ac:dyDescent="0.2">
      <c r="A2905" s="529"/>
      <c r="B2905" s="530"/>
      <c r="C2905" s="364" t="s">
        <v>5773</v>
      </c>
      <c r="D2905" s="364" t="s">
        <v>5774</v>
      </c>
      <c r="E2905" s="364" t="s">
        <v>14947</v>
      </c>
      <c r="F2905" s="364" t="s">
        <v>5282</v>
      </c>
      <c r="G2905" s="364" t="s">
        <v>447</v>
      </c>
      <c r="H2905" s="318" t="s">
        <v>1170</v>
      </c>
    </row>
    <row r="2906" spans="1:8" s="189" customFormat="1" ht="22.9" customHeight="1" x14ac:dyDescent="0.2">
      <c r="A2906" s="529"/>
      <c r="B2906" s="530"/>
      <c r="C2906" s="364" t="s">
        <v>7547</v>
      </c>
      <c r="D2906" s="364" t="s">
        <v>16815</v>
      </c>
      <c r="E2906" s="364" t="s">
        <v>14947</v>
      </c>
      <c r="F2906" s="364" t="s">
        <v>6307</v>
      </c>
      <c r="G2906" s="364" t="s">
        <v>447</v>
      </c>
      <c r="H2906" s="318" t="s">
        <v>1170</v>
      </c>
    </row>
    <row r="2907" spans="1:8" s="189" customFormat="1" ht="22.9" customHeight="1" x14ac:dyDescent="0.2">
      <c r="A2907" s="529"/>
      <c r="B2907" s="530"/>
      <c r="C2907" s="364" t="s">
        <v>7548</v>
      </c>
      <c r="D2907" s="364" t="s">
        <v>16816</v>
      </c>
      <c r="E2907" s="364" t="s">
        <v>14947</v>
      </c>
      <c r="F2907" s="364" t="s">
        <v>6307</v>
      </c>
      <c r="G2907" s="364" t="s">
        <v>447</v>
      </c>
      <c r="H2907" s="318" t="s">
        <v>1170</v>
      </c>
    </row>
    <row r="2908" spans="1:8" s="189" customFormat="1" ht="22.9" customHeight="1" x14ac:dyDescent="0.2">
      <c r="A2908" s="529"/>
      <c r="B2908" s="530"/>
      <c r="C2908" s="364" t="s">
        <v>7551</v>
      </c>
      <c r="D2908" s="364" t="s">
        <v>16817</v>
      </c>
      <c r="E2908" s="364" t="s">
        <v>14947</v>
      </c>
      <c r="F2908" s="364" t="s">
        <v>6307</v>
      </c>
      <c r="G2908" s="364" t="s">
        <v>447</v>
      </c>
      <c r="H2908" s="318" t="s">
        <v>1170</v>
      </c>
    </row>
    <row r="2909" spans="1:8" s="189" customFormat="1" ht="22.9" customHeight="1" x14ac:dyDescent="0.2">
      <c r="A2909" s="529"/>
      <c r="B2909" s="530"/>
      <c r="C2909" s="364" t="s">
        <v>7552</v>
      </c>
      <c r="D2909" s="364" t="s">
        <v>16818</v>
      </c>
      <c r="E2909" s="364" t="s">
        <v>14947</v>
      </c>
      <c r="F2909" s="364" t="s">
        <v>6307</v>
      </c>
      <c r="G2909" s="364" t="s">
        <v>447</v>
      </c>
      <c r="H2909" s="318" t="s">
        <v>1170</v>
      </c>
    </row>
    <row r="2910" spans="1:8" s="189" customFormat="1" ht="22.9" customHeight="1" x14ac:dyDescent="0.2">
      <c r="A2910" s="529"/>
      <c r="B2910" s="530"/>
      <c r="C2910" s="364" t="s">
        <v>7553</v>
      </c>
      <c r="D2910" s="364" t="s">
        <v>16819</v>
      </c>
      <c r="E2910" s="364" t="s">
        <v>14947</v>
      </c>
      <c r="F2910" s="364" t="s">
        <v>6307</v>
      </c>
      <c r="G2910" s="364" t="s">
        <v>447</v>
      </c>
      <c r="H2910" s="318" t="s">
        <v>1170</v>
      </c>
    </row>
    <row r="2911" spans="1:8" s="189" customFormat="1" ht="22.9" customHeight="1" x14ac:dyDescent="0.2">
      <c r="A2911" s="529"/>
      <c r="B2911" s="530"/>
      <c r="C2911" s="364" t="s">
        <v>5775</v>
      </c>
      <c r="D2911" s="364" t="s">
        <v>5776</v>
      </c>
      <c r="E2911" s="364" t="s">
        <v>14947</v>
      </c>
      <c r="F2911" s="364" t="s">
        <v>15499</v>
      </c>
      <c r="G2911" s="364" t="s">
        <v>447</v>
      </c>
      <c r="H2911" s="318" t="s">
        <v>1170</v>
      </c>
    </row>
    <row r="2912" spans="1:8" s="189" customFormat="1" ht="22.9" customHeight="1" x14ac:dyDescent="0.2">
      <c r="A2912" s="529"/>
      <c r="B2912" s="530"/>
      <c r="C2912" s="364" t="s">
        <v>5777</v>
      </c>
      <c r="D2912" s="364" t="s">
        <v>5778</v>
      </c>
      <c r="E2912" s="364" t="s">
        <v>14947</v>
      </c>
      <c r="F2912" s="364" t="s">
        <v>15499</v>
      </c>
      <c r="G2912" s="364" t="s">
        <v>447</v>
      </c>
      <c r="H2912" s="318" t="s">
        <v>1170</v>
      </c>
    </row>
    <row r="2913" spans="1:8" s="189" customFormat="1" ht="22.9" customHeight="1" x14ac:dyDescent="0.2">
      <c r="A2913" s="529"/>
      <c r="B2913" s="530"/>
      <c r="C2913" s="364" t="s">
        <v>5779</v>
      </c>
      <c r="D2913" s="364" t="s">
        <v>5780</v>
      </c>
      <c r="E2913" s="364" t="s">
        <v>14947</v>
      </c>
      <c r="F2913" s="364" t="s">
        <v>15499</v>
      </c>
      <c r="G2913" s="364" t="s">
        <v>447</v>
      </c>
      <c r="H2913" s="318" t="s">
        <v>1170</v>
      </c>
    </row>
    <row r="2914" spans="1:8" s="189" customFormat="1" ht="22.9" customHeight="1" x14ac:dyDescent="0.2">
      <c r="A2914" s="529" t="s">
        <v>645</v>
      </c>
      <c r="B2914" s="530" t="s">
        <v>646</v>
      </c>
      <c r="C2914" s="364" t="s">
        <v>5781</v>
      </c>
      <c r="D2914" s="364" t="s">
        <v>5782</v>
      </c>
      <c r="E2914" s="364" t="s">
        <v>14947</v>
      </c>
      <c r="F2914" s="364" t="s">
        <v>5282</v>
      </c>
      <c r="G2914" s="364" t="s">
        <v>447</v>
      </c>
      <c r="H2914" s="318"/>
    </row>
    <row r="2915" spans="1:8" s="189" customFormat="1" ht="22.9" customHeight="1" x14ac:dyDescent="0.2">
      <c r="A2915" s="529"/>
      <c r="B2915" s="530"/>
      <c r="C2915" s="364" t="s">
        <v>5783</v>
      </c>
      <c r="D2915" s="364" t="s">
        <v>5784</v>
      </c>
      <c r="E2915" s="364" t="s">
        <v>14947</v>
      </c>
      <c r="F2915" s="364" t="s">
        <v>5282</v>
      </c>
      <c r="G2915" s="364" t="s">
        <v>447</v>
      </c>
      <c r="H2915" s="318"/>
    </row>
    <row r="2916" spans="1:8" s="189" customFormat="1" ht="22.9" customHeight="1" x14ac:dyDescent="0.2">
      <c r="A2916" s="529"/>
      <c r="B2916" s="530"/>
      <c r="C2916" s="364" t="s">
        <v>5785</v>
      </c>
      <c r="D2916" s="364" t="s">
        <v>5786</v>
      </c>
      <c r="E2916" s="364" t="s">
        <v>14947</v>
      </c>
      <c r="F2916" s="364" t="s">
        <v>5282</v>
      </c>
      <c r="G2916" s="364" t="s">
        <v>447</v>
      </c>
      <c r="H2916" s="318"/>
    </row>
    <row r="2917" spans="1:8" s="189" customFormat="1" ht="22.9" customHeight="1" x14ac:dyDescent="0.2">
      <c r="A2917" s="529"/>
      <c r="B2917" s="530"/>
      <c r="C2917" s="364" t="s">
        <v>5787</v>
      </c>
      <c r="D2917" s="364" t="s">
        <v>5788</v>
      </c>
      <c r="E2917" s="364" t="s">
        <v>14947</v>
      </c>
      <c r="F2917" s="364" t="s">
        <v>5282</v>
      </c>
      <c r="G2917" s="364" t="s">
        <v>447</v>
      </c>
      <c r="H2917" s="318"/>
    </row>
    <row r="2918" spans="1:8" s="189" customFormat="1" ht="22.9" customHeight="1" x14ac:dyDescent="0.2">
      <c r="A2918" s="529"/>
      <c r="B2918" s="530"/>
      <c r="C2918" s="364" t="s">
        <v>5789</v>
      </c>
      <c r="D2918" s="364" t="s">
        <v>5790</v>
      </c>
      <c r="E2918" s="364" t="s">
        <v>14947</v>
      </c>
      <c r="F2918" s="364" t="s">
        <v>5282</v>
      </c>
      <c r="G2918" s="364" t="s">
        <v>447</v>
      </c>
      <c r="H2918" s="318"/>
    </row>
    <row r="2919" spans="1:8" s="189" customFormat="1" ht="22.9" customHeight="1" x14ac:dyDescent="0.2">
      <c r="A2919" s="529"/>
      <c r="B2919" s="530"/>
      <c r="C2919" s="364" t="s">
        <v>5791</v>
      </c>
      <c r="D2919" s="364" t="s">
        <v>5792</v>
      </c>
      <c r="E2919" s="364" t="s">
        <v>14947</v>
      </c>
      <c r="F2919" s="364" t="s">
        <v>5282</v>
      </c>
      <c r="G2919" s="364" t="s">
        <v>447</v>
      </c>
      <c r="H2919" s="318"/>
    </row>
    <row r="2920" spans="1:8" s="189" customFormat="1" ht="22.9" customHeight="1" x14ac:dyDescent="0.2">
      <c r="A2920" s="529"/>
      <c r="B2920" s="530"/>
      <c r="C2920" s="364" t="s">
        <v>5793</v>
      </c>
      <c r="D2920" s="364" t="s">
        <v>5794</v>
      </c>
      <c r="E2920" s="364" t="s">
        <v>14947</v>
      </c>
      <c r="F2920" s="364" t="s">
        <v>15499</v>
      </c>
      <c r="G2920" s="364" t="s">
        <v>447</v>
      </c>
      <c r="H2920" s="318"/>
    </row>
    <row r="2921" spans="1:8" s="189" customFormat="1" ht="22.9" customHeight="1" x14ac:dyDescent="0.2">
      <c r="A2921" s="529"/>
      <c r="B2921" s="530"/>
      <c r="C2921" s="364" t="s">
        <v>5795</v>
      </c>
      <c r="D2921" s="364" t="s">
        <v>5796</v>
      </c>
      <c r="E2921" s="364" t="s">
        <v>14947</v>
      </c>
      <c r="F2921" s="364" t="s">
        <v>15499</v>
      </c>
      <c r="G2921" s="364" t="s">
        <v>447</v>
      </c>
      <c r="H2921" s="318"/>
    </row>
    <row r="2922" spans="1:8" s="189" customFormat="1" ht="22.9" customHeight="1" x14ac:dyDescent="0.2">
      <c r="A2922" s="529"/>
      <c r="B2922" s="530"/>
      <c r="C2922" s="364" t="s">
        <v>5797</v>
      </c>
      <c r="D2922" s="364" t="s">
        <v>5798</v>
      </c>
      <c r="E2922" s="364" t="s">
        <v>14947</v>
      </c>
      <c r="F2922" s="364" t="s">
        <v>15499</v>
      </c>
      <c r="G2922" s="364" t="s">
        <v>447</v>
      </c>
      <c r="H2922" s="318"/>
    </row>
    <row r="2923" spans="1:8" s="189" customFormat="1" ht="22.9" customHeight="1" x14ac:dyDescent="0.2">
      <c r="A2923" s="529"/>
      <c r="B2923" s="530"/>
      <c r="C2923" s="364" t="s">
        <v>5799</v>
      </c>
      <c r="D2923" s="364" t="s">
        <v>5800</v>
      </c>
      <c r="E2923" s="364" t="s">
        <v>14947</v>
      </c>
      <c r="F2923" s="364" t="s">
        <v>15499</v>
      </c>
      <c r="G2923" s="364" t="s">
        <v>447</v>
      </c>
      <c r="H2923" s="318"/>
    </row>
    <row r="2924" spans="1:8" s="189" customFormat="1" ht="22.9" customHeight="1" x14ac:dyDescent="0.2">
      <c r="A2924" s="529" t="s">
        <v>894</v>
      </c>
      <c r="B2924" s="530" t="s">
        <v>895</v>
      </c>
      <c r="C2924" s="364" t="s">
        <v>5801</v>
      </c>
      <c r="D2924" s="364" t="s">
        <v>5802</v>
      </c>
      <c r="E2924" s="364" t="s">
        <v>14947</v>
      </c>
      <c r="F2924" s="364" t="s">
        <v>5282</v>
      </c>
      <c r="G2924" s="364" t="s">
        <v>447</v>
      </c>
      <c r="H2924" s="318"/>
    </row>
    <row r="2925" spans="1:8" s="189" customFormat="1" ht="22.9" customHeight="1" x14ac:dyDescent="0.2">
      <c r="A2925" s="529"/>
      <c r="B2925" s="530"/>
      <c r="C2925" s="364" t="s">
        <v>5803</v>
      </c>
      <c r="D2925" s="364" t="s">
        <v>5804</v>
      </c>
      <c r="E2925" s="364" t="s">
        <v>14947</v>
      </c>
      <c r="F2925" s="364" t="s">
        <v>5282</v>
      </c>
      <c r="G2925" s="364" t="s">
        <v>447</v>
      </c>
      <c r="H2925" s="318"/>
    </row>
    <row r="2926" spans="1:8" s="189" customFormat="1" ht="22.9" customHeight="1" x14ac:dyDescent="0.2">
      <c r="A2926" s="529"/>
      <c r="B2926" s="530"/>
      <c r="C2926" s="364" t="s">
        <v>5805</v>
      </c>
      <c r="D2926" s="364" t="s">
        <v>5806</v>
      </c>
      <c r="E2926" s="364" t="s">
        <v>14947</v>
      </c>
      <c r="F2926" s="364" t="s">
        <v>5282</v>
      </c>
      <c r="G2926" s="364" t="s">
        <v>447</v>
      </c>
      <c r="H2926" s="318"/>
    </row>
    <row r="2927" spans="1:8" s="189" customFormat="1" ht="22.9" customHeight="1" x14ac:dyDescent="0.2">
      <c r="A2927" s="529"/>
      <c r="B2927" s="530"/>
      <c r="C2927" s="364" t="s">
        <v>5807</v>
      </c>
      <c r="D2927" s="364" t="s">
        <v>5808</v>
      </c>
      <c r="E2927" s="364" t="s">
        <v>14947</v>
      </c>
      <c r="F2927" s="364" t="s">
        <v>5282</v>
      </c>
      <c r="G2927" s="364" t="s">
        <v>447</v>
      </c>
      <c r="H2927" s="318"/>
    </row>
    <row r="2928" spans="1:8" s="189" customFormat="1" ht="22.9" customHeight="1" x14ac:dyDescent="0.2">
      <c r="A2928" s="529"/>
      <c r="B2928" s="530"/>
      <c r="C2928" s="364" t="s">
        <v>5809</v>
      </c>
      <c r="D2928" s="364" t="s">
        <v>16820</v>
      </c>
      <c r="E2928" s="364" t="s">
        <v>14947</v>
      </c>
      <c r="F2928" s="364" t="s">
        <v>5810</v>
      </c>
      <c r="G2928" s="364" t="s">
        <v>447</v>
      </c>
      <c r="H2928" s="318"/>
    </row>
    <row r="2929" spans="1:8" s="189" customFormat="1" ht="22.9" customHeight="1" x14ac:dyDescent="0.2">
      <c r="A2929" s="529"/>
      <c r="B2929" s="530"/>
      <c r="C2929" s="364" t="s">
        <v>5811</v>
      </c>
      <c r="D2929" s="364" t="s">
        <v>5812</v>
      </c>
      <c r="E2929" s="364" t="s">
        <v>14947</v>
      </c>
      <c r="F2929" s="364" t="s">
        <v>15499</v>
      </c>
      <c r="G2929" s="364" t="s">
        <v>447</v>
      </c>
      <c r="H2929" s="318"/>
    </row>
    <row r="2930" spans="1:8" s="189" customFormat="1" ht="22.9" customHeight="1" x14ac:dyDescent="0.2">
      <c r="A2930" s="529"/>
      <c r="B2930" s="530"/>
      <c r="C2930" s="364" t="s">
        <v>5813</v>
      </c>
      <c r="D2930" s="364" t="s">
        <v>5814</v>
      </c>
      <c r="E2930" s="364" t="s">
        <v>14947</v>
      </c>
      <c r="F2930" s="364" t="s">
        <v>5285</v>
      </c>
      <c r="G2930" s="364" t="s">
        <v>447</v>
      </c>
      <c r="H2930" s="318"/>
    </row>
    <row r="2931" spans="1:8" s="189" customFormat="1" ht="22.9" customHeight="1" x14ac:dyDescent="0.2">
      <c r="A2931" s="529"/>
      <c r="B2931" s="530"/>
      <c r="C2931" s="364" t="s">
        <v>5815</v>
      </c>
      <c r="D2931" s="364" t="s">
        <v>5816</v>
      </c>
      <c r="E2931" s="364" t="s">
        <v>14947</v>
      </c>
      <c r="F2931" s="364" t="s">
        <v>5285</v>
      </c>
      <c r="G2931" s="364" t="s">
        <v>447</v>
      </c>
      <c r="H2931" s="318"/>
    </row>
    <row r="2932" spans="1:8" s="189" customFormat="1" ht="22.9" customHeight="1" x14ac:dyDescent="0.2">
      <c r="A2932" s="529" t="s">
        <v>896</v>
      </c>
      <c r="B2932" s="530" t="s">
        <v>16336</v>
      </c>
      <c r="C2932" s="364" t="s">
        <v>5817</v>
      </c>
      <c r="D2932" s="364" t="s">
        <v>5818</v>
      </c>
      <c r="E2932" s="364" t="s">
        <v>14947</v>
      </c>
      <c r="F2932" s="364" t="s">
        <v>5282</v>
      </c>
      <c r="G2932" s="364" t="s">
        <v>447</v>
      </c>
      <c r="H2932" s="318"/>
    </row>
    <row r="2933" spans="1:8" s="189" customFormat="1" ht="22.9" customHeight="1" x14ac:dyDescent="0.2">
      <c r="A2933" s="529"/>
      <c r="B2933" s="530"/>
      <c r="C2933" s="364" t="s">
        <v>5819</v>
      </c>
      <c r="D2933" s="364" t="s">
        <v>5820</v>
      </c>
      <c r="E2933" s="364" t="s">
        <v>14947</v>
      </c>
      <c r="F2933" s="364" t="s">
        <v>5282</v>
      </c>
      <c r="G2933" s="364"/>
      <c r="H2933" s="318"/>
    </row>
    <row r="2934" spans="1:8" s="189" customFormat="1" ht="22.9" customHeight="1" x14ac:dyDescent="0.2">
      <c r="A2934" s="529"/>
      <c r="B2934" s="530"/>
      <c r="C2934" s="364" t="s">
        <v>5821</v>
      </c>
      <c r="D2934" s="364" t="s">
        <v>5822</v>
      </c>
      <c r="E2934" s="364" t="s">
        <v>14947</v>
      </c>
      <c r="F2934" s="364" t="s">
        <v>5282</v>
      </c>
      <c r="G2934" s="364"/>
      <c r="H2934" s="318"/>
    </row>
    <row r="2935" spans="1:8" s="189" customFormat="1" ht="22.9" customHeight="1" x14ac:dyDescent="0.2">
      <c r="A2935" s="529"/>
      <c r="B2935" s="530"/>
      <c r="C2935" s="364" t="s">
        <v>5823</v>
      </c>
      <c r="D2935" s="364" t="s">
        <v>5824</v>
      </c>
      <c r="E2935" s="364" t="s">
        <v>14947</v>
      </c>
      <c r="F2935" s="364" t="s">
        <v>5282</v>
      </c>
      <c r="G2935" s="364"/>
      <c r="H2935" s="318"/>
    </row>
    <row r="2936" spans="1:8" s="189" customFormat="1" ht="22.9" customHeight="1" x14ac:dyDescent="0.2">
      <c r="A2936" s="529" t="s">
        <v>897</v>
      </c>
      <c r="B2936" s="530" t="s">
        <v>898</v>
      </c>
      <c r="C2936" s="364" t="s">
        <v>5825</v>
      </c>
      <c r="D2936" s="364" t="s">
        <v>5826</v>
      </c>
      <c r="E2936" s="364" t="s">
        <v>14947</v>
      </c>
      <c r="F2936" s="364" t="s">
        <v>5282</v>
      </c>
      <c r="G2936" s="364" t="s">
        <v>447</v>
      </c>
      <c r="H2936" s="318" t="s">
        <v>1152</v>
      </c>
    </row>
    <row r="2937" spans="1:8" s="189" customFormat="1" ht="22.9" customHeight="1" x14ac:dyDescent="0.2">
      <c r="A2937" s="529"/>
      <c r="B2937" s="530"/>
      <c r="C2937" s="364" t="s">
        <v>5827</v>
      </c>
      <c r="D2937" s="364" t="s">
        <v>5828</v>
      </c>
      <c r="E2937" s="364" t="s">
        <v>14947</v>
      </c>
      <c r="F2937" s="364" t="s">
        <v>5282</v>
      </c>
      <c r="G2937" s="364" t="s">
        <v>447</v>
      </c>
      <c r="H2937" s="318" t="s">
        <v>1152</v>
      </c>
    </row>
    <row r="2938" spans="1:8" s="189" customFormat="1" ht="22.9" customHeight="1" x14ac:dyDescent="0.2">
      <c r="A2938" s="529"/>
      <c r="B2938" s="530"/>
      <c r="C2938" s="364" t="s">
        <v>5829</v>
      </c>
      <c r="D2938" s="364" t="s">
        <v>5830</v>
      </c>
      <c r="E2938" s="364" t="s">
        <v>14947</v>
      </c>
      <c r="F2938" s="364" t="s">
        <v>5282</v>
      </c>
      <c r="G2938" s="364" t="s">
        <v>447</v>
      </c>
      <c r="H2938" s="318" t="s">
        <v>1152</v>
      </c>
    </row>
    <row r="2939" spans="1:8" s="189" customFormat="1" ht="22.9" customHeight="1" x14ac:dyDescent="0.2">
      <c r="A2939" s="529"/>
      <c r="B2939" s="530"/>
      <c r="C2939" s="364" t="s">
        <v>5831</v>
      </c>
      <c r="D2939" s="364" t="s">
        <v>5832</v>
      </c>
      <c r="E2939" s="364" t="s">
        <v>14947</v>
      </c>
      <c r="F2939" s="364" t="s">
        <v>5282</v>
      </c>
      <c r="G2939" s="364" t="s">
        <v>447</v>
      </c>
      <c r="H2939" s="318" t="s">
        <v>1152</v>
      </c>
    </row>
    <row r="2940" spans="1:8" s="189" customFormat="1" ht="22.9" customHeight="1" x14ac:dyDescent="0.2">
      <c r="A2940" s="529"/>
      <c r="B2940" s="530"/>
      <c r="C2940" s="364" t="s">
        <v>5833</v>
      </c>
      <c r="D2940" s="364" t="s">
        <v>5834</v>
      </c>
      <c r="E2940" s="364" t="s">
        <v>14947</v>
      </c>
      <c r="F2940" s="364" t="s">
        <v>5282</v>
      </c>
      <c r="G2940" s="364" t="s">
        <v>447</v>
      </c>
      <c r="H2940" s="318" t="s">
        <v>1152</v>
      </c>
    </row>
    <row r="2941" spans="1:8" s="189" customFormat="1" ht="22.9" customHeight="1" x14ac:dyDescent="0.2">
      <c r="A2941" s="529"/>
      <c r="B2941" s="530"/>
      <c r="C2941" s="364" t="s">
        <v>5835</v>
      </c>
      <c r="D2941" s="364" t="s">
        <v>5836</v>
      </c>
      <c r="E2941" s="364" t="s">
        <v>14947</v>
      </c>
      <c r="F2941" s="364" t="s">
        <v>5282</v>
      </c>
      <c r="G2941" s="364" t="s">
        <v>447</v>
      </c>
      <c r="H2941" s="318" t="s">
        <v>1152</v>
      </c>
    </row>
    <row r="2942" spans="1:8" s="189" customFormat="1" ht="22.9" customHeight="1" x14ac:dyDescent="0.2">
      <c r="A2942" s="529"/>
      <c r="B2942" s="530"/>
      <c r="C2942" s="364" t="s">
        <v>5837</v>
      </c>
      <c r="D2942" s="364" t="s">
        <v>5838</v>
      </c>
      <c r="E2942" s="364" t="s">
        <v>14947</v>
      </c>
      <c r="F2942" s="364" t="s">
        <v>5282</v>
      </c>
      <c r="G2942" s="364" t="s">
        <v>447</v>
      </c>
      <c r="H2942" s="318" t="s">
        <v>1152</v>
      </c>
    </row>
    <row r="2943" spans="1:8" s="189" customFormat="1" ht="22.9" customHeight="1" x14ac:dyDescent="0.2">
      <c r="A2943" s="529"/>
      <c r="B2943" s="530"/>
      <c r="C2943" s="364" t="s">
        <v>5839</v>
      </c>
      <c r="D2943" s="364" t="s">
        <v>5840</v>
      </c>
      <c r="E2943" s="364" t="s">
        <v>14947</v>
      </c>
      <c r="F2943" s="364" t="s">
        <v>5282</v>
      </c>
      <c r="G2943" s="364" t="s">
        <v>447</v>
      </c>
      <c r="H2943" s="318" t="s">
        <v>1152</v>
      </c>
    </row>
    <row r="2944" spans="1:8" s="189" customFormat="1" ht="22.9" customHeight="1" x14ac:dyDescent="0.2">
      <c r="A2944" s="529" t="s">
        <v>899</v>
      </c>
      <c r="B2944" s="530" t="s">
        <v>900</v>
      </c>
      <c r="C2944" s="364" t="s">
        <v>5841</v>
      </c>
      <c r="D2944" s="364" t="s">
        <v>5842</v>
      </c>
      <c r="E2944" s="364" t="s">
        <v>14947</v>
      </c>
      <c r="F2944" s="364" t="s">
        <v>5282</v>
      </c>
      <c r="G2944" s="364" t="s">
        <v>447</v>
      </c>
      <c r="H2944" s="318"/>
    </row>
    <row r="2945" spans="1:8" s="189" customFormat="1" ht="22.9" customHeight="1" x14ac:dyDescent="0.2">
      <c r="A2945" s="529"/>
      <c r="B2945" s="530"/>
      <c r="C2945" s="364" t="s">
        <v>5843</v>
      </c>
      <c r="D2945" s="364" t="s">
        <v>5844</v>
      </c>
      <c r="E2945" s="364" t="s">
        <v>14947</v>
      </c>
      <c r="F2945" s="364" t="s">
        <v>5282</v>
      </c>
      <c r="G2945" s="364" t="s">
        <v>447</v>
      </c>
      <c r="H2945" s="318"/>
    </row>
    <row r="2946" spans="1:8" s="189" customFormat="1" ht="22.9" customHeight="1" x14ac:dyDescent="0.2">
      <c r="A2946" s="529"/>
      <c r="B2946" s="530"/>
      <c r="C2946" s="364" t="s">
        <v>5845</v>
      </c>
      <c r="D2946" s="364" t="s">
        <v>5846</v>
      </c>
      <c r="E2946" s="364" t="s">
        <v>14947</v>
      </c>
      <c r="F2946" s="364" t="s">
        <v>5282</v>
      </c>
      <c r="G2946" s="364" t="s">
        <v>447</v>
      </c>
      <c r="H2946" s="318"/>
    </row>
    <row r="2947" spans="1:8" s="189" customFormat="1" ht="22.9" customHeight="1" x14ac:dyDescent="0.2">
      <c r="A2947" s="529"/>
      <c r="B2947" s="530"/>
      <c r="C2947" s="364" t="s">
        <v>5847</v>
      </c>
      <c r="D2947" s="364" t="s">
        <v>5848</v>
      </c>
      <c r="E2947" s="364" t="s">
        <v>14947</v>
      </c>
      <c r="F2947" s="364" t="s">
        <v>5282</v>
      </c>
      <c r="G2947" s="364" t="s">
        <v>447</v>
      </c>
      <c r="H2947" s="318"/>
    </row>
    <row r="2948" spans="1:8" s="189" customFormat="1" ht="22.9" customHeight="1" x14ac:dyDescent="0.2">
      <c r="A2948" s="529"/>
      <c r="B2948" s="530"/>
      <c r="C2948" s="364" t="s">
        <v>5849</v>
      </c>
      <c r="D2948" s="364" t="s">
        <v>5850</v>
      </c>
      <c r="E2948" s="364" t="s">
        <v>14947</v>
      </c>
      <c r="F2948" s="364" t="s">
        <v>5282</v>
      </c>
      <c r="G2948" s="364" t="s">
        <v>447</v>
      </c>
      <c r="H2948" s="318"/>
    </row>
    <row r="2949" spans="1:8" s="189" customFormat="1" ht="22.9" customHeight="1" x14ac:dyDescent="0.2">
      <c r="A2949" s="529"/>
      <c r="B2949" s="530"/>
      <c r="C2949" s="364" t="s">
        <v>5851</v>
      </c>
      <c r="D2949" s="364" t="s">
        <v>5852</v>
      </c>
      <c r="E2949" s="364" t="s">
        <v>14947</v>
      </c>
      <c r="F2949" s="364" t="s">
        <v>5282</v>
      </c>
      <c r="G2949" s="364" t="s">
        <v>447</v>
      </c>
      <c r="H2949" s="318"/>
    </row>
    <row r="2950" spans="1:8" s="189" customFormat="1" ht="22.9" customHeight="1" x14ac:dyDescent="0.2">
      <c r="A2950" s="529"/>
      <c r="B2950" s="530"/>
      <c r="C2950" s="364" t="s">
        <v>5853</v>
      </c>
      <c r="D2950" s="364" t="s">
        <v>5854</v>
      </c>
      <c r="E2950" s="364" t="s">
        <v>14947</v>
      </c>
      <c r="F2950" s="364" t="s">
        <v>5282</v>
      </c>
      <c r="G2950" s="364" t="s">
        <v>447</v>
      </c>
      <c r="H2950" s="318"/>
    </row>
    <row r="2951" spans="1:8" s="189" customFormat="1" ht="22.9" customHeight="1" x14ac:dyDescent="0.2">
      <c r="A2951" s="529"/>
      <c r="B2951" s="530"/>
      <c r="C2951" s="364" t="s">
        <v>16821</v>
      </c>
      <c r="D2951" s="364" t="s">
        <v>16822</v>
      </c>
      <c r="E2951" s="364" t="s">
        <v>14947</v>
      </c>
      <c r="F2951" s="364" t="s">
        <v>5282</v>
      </c>
      <c r="G2951" s="364" t="s">
        <v>447</v>
      </c>
      <c r="H2951" s="318"/>
    </row>
    <row r="2952" spans="1:8" s="189" customFormat="1" ht="22.9" customHeight="1" x14ac:dyDescent="0.2">
      <c r="A2952" s="529"/>
      <c r="B2952" s="530"/>
      <c r="C2952" s="364" t="s">
        <v>5855</v>
      </c>
      <c r="D2952" s="364" t="s">
        <v>5856</v>
      </c>
      <c r="E2952" s="364" t="s">
        <v>14947</v>
      </c>
      <c r="F2952" s="364" t="s">
        <v>5282</v>
      </c>
      <c r="G2952" s="364" t="s">
        <v>447</v>
      </c>
      <c r="H2952" s="318"/>
    </row>
    <row r="2953" spans="1:8" s="189" customFormat="1" ht="22.9" customHeight="1" x14ac:dyDescent="0.2">
      <c r="A2953" s="529"/>
      <c r="B2953" s="530"/>
      <c r="C2953" s="364" t="s">
        <v>5857</v>
      </c>
      <c r="D2953" s="364" t="s">
        <v>5858</v>
      </c>
      <c r="E2953" s="364" t="s">
        <v>14947</v>
      </c>
      <c r="F2953" s="364" t="s">
        <v>5282</v>
      </c>
      <c r="G2953" s="364" t="s">
        <v>447</v>
      </c>
      <c r="H2953" s="318"/>
    </row>
    <row r="2954" spans="1:8" s="189" customFormat="1" ht="22.9" customHeight="1" x14ac:dyDescent="0.2">
      <c r="A2954" s="529"/>
      <c r="B2954" s="530"/>
      <c r="C2954" s="364" t="s">
        <v>5859</v>
      </c>
      <c r="D2954" s="364" t="s">
        <v>5860</v>
      </c>
      <c r="E2954" s="364" t="s">
        <v>14947</v>
      </c>
      <c r="F2954" s="364" t="s">
        <v>5282</v>
      </c>
      <c r="G2954" s="364" t="s">
        <v>447</v>
      </c>
      <c r="H2954" s="318"/>
    </row>
    <row r="2955" spans="1:8" s="189" customFormat="1" ht="22.9" customHeight="1" x14ac:dyDescent="0.2">
      <c r="A2955" s="529"/>
      <c r="B2955" s="530"/>
      <c r="C2955" s="364" t="s">
        <v>7499</v>
      </c>
      <c r="D2955" s="364" t="s">
        <v>16823</v>
      </c>
      <c r="E2955" s="364" t="s">
        <v>14947</v>
      </c>
      <c r="F2955" s="364" t="s">
        <v>5282</v>
      </c>
      <c r="G2955" s="364" t="s">
        <v>447</v>
      </c>
      <c r="H2955" s="318"/>
    </row>
    <row r="2956" spans="1:8" s="189" customFormat="1" ht="22.9" customHeight="1" x14ac:dyDescent="0.2">
      <c r="A2956" s="529"/>
      <c r="B2956" s="530"/>
      <c r="C2956" s="364" t="s">
        <v>5861</v>
      </c>
      <c r="D2956" s="364" t="s">
        <v>5862</v>
      </c>
      <c r="E2956" s="364" t="s">
        <v>14947</v>
      </c>
      <c r="F2956" s="364" t="s">
        <v>5282</v>
      </c>
      <c r="G2956" s="364" t="s">
        <v>447</v>
      </c>
      <c r="H2956" s="318"/>
    </row>
    <row r="2957" spans="1:8" s="189" customFormat="1" ht="22.9" customHeight="1" x14ac:dyDescent="0.2">
      <c r="A2957" s="529"/>
      <c r="B2957" s="530"/>
      <c r="C2957" s="364" t="s">
        <v>5863</v>
      </c>
      <c r="D2957" s="364" t="s">
        <v>5864</v>
      </c>
      <c r="E2957" s="364" t="s">
        <v>14947</v>
      </c>
      <c r="F2957" s="364" t="s">
        <v>5282</v>
      </c>
      <c r="G2957" s="364" t="s">
        <v>447</v>
      </c>
      <c r="H2957" s="318"/>
    </row>
    <row r="2958" spans="1:8" s="189" customFormat="1" ht="22.9" customHeight="1" x14ac:dyDescent="0.2">
      <c r="A2958" s="529"/>
      <c r="B2958" s="530"/>
      <c r="C2958" s="364" t="s">
        <v>5865</v>
      </c>
      <c r="D2958" s="364" t="s">
        <v>5866</v>
      </c>
      <c r="E2958" s="364" t="s">
        <v>14947</v>
      </c>
      <c r="F2958" s="364" t="s">
        <v>5282</v>
      </c>
      <c r="G2958" s="364" t="s">
        <v>447</v>
      </c>
      <c r="H2958" s="318"/>
    </row>
    <row r="2959" spans="1:8" s="189" customFormat="1" ht="22.9" customHeight="1" x14ac:dyDescent="0.2">
      <c r="A2959" s="529"/>
      <c r="B2959" s="530"/>
      <c r="C2959" s="364" t="s">
        <v>5867</v>
      </c>
      <c r="D2959" s="364" t="s">
        <v>5868</v>
      </c>
      <c r="E2959" s="364" t="s">
        <v>14947</v>
      </c>
      <c r="F2959" s="364" t="s">
        <v>5282</v>
      </c>
      <c r="G2959" s="364" t="s">
        <v>447</v>
      </c>
      <c r="H2959" s="318"/>
    </row>
    <row r="2960" spans="1:8" s="189" customFormat="1" ht="22.9" customHeight="1" x14ac:dyDescent="0.2">
      <c r="A2960" s="529"/>
      <c r="B2960" s="530"/>
      <c r="C2960" s="364" t="s">
        <v>5869</v>
      </c>
      <c r="D2960" s="364" t="s">
        <v>5870</v>
      </c>
      <c r="E2960" s="364" t="s">
        <v>14947</v>
      </c>
      <c r="F2960" s="364" t="s">
        <v>5871</v>
      </c>
      <c r="G2960" s="364" t="s">
        <v>447</v>
      </c>
      <c r="H2960" s="318"/>
    </row>
    <row r="2961" spans="1:8" s="189" customFormat="1" ht="22.9" customHeight="1" x14ac:dyDescent="0.2">
      <c r="A2961" s="529"/>
      <c r="B2961" s="530"/>
      <c r="C2961" s="364" t="s">
        <v>5872</v>
      </c>
      <c r="D2961" s="364" t="s">
        <v>5873</v>
      </c>
      <c r="E2961" s="364" t="s">
        <v>14947</v>
      </c>
      <c r="F2961" s="364" t="s">
        <v>5871</v>
      </c>
      <c r="G2961" s="364" t="s">
        <v>447</v>
      </c>
      <c r="H2961" s="318"/>
    </row>
    <row r="2962" spans="1:8" s="189" customFormat="1" ht="22.9" customHeight="1" x14ac:dyDescent="0.2">
      <c r="A2962" s="529"/>
      <c r="B2962" s="530"/>
      <c r="C2962" s="364" t="s">
        <v>16824</v>
      </c>
      <c r="D2962" s="364" t="s">
        <v>16825</v>
      </c>
      <c r="E2962" s="364" t="s">
        <v>14947</v>
      </c>
      <c r="F2962" s="364" t="s">
        <v>5871</v>
      </c>
      <c r="G2962" s="364" t="s">
        <v>447</v>
      </c>
      <c r="H2962" s="318"/>
    </row>
    <row r="2963" spans="1:8" s="189" customFormat="1" ht="22.9" customHeight="1" x14ac:dyDescent="0.2">
      <c r="A2963" s="529"/>
      <c r="B2963" s="530"/>
      <c r="C2963" s="364" t="s">
        <v>16826</v>
      </c>
      <c r="D2963" s="364" t="s">
        <v>16827</v>
      </c>
      <c r="E2963" s="364" t="s">
        <v>14947</v>
      </c>
      <c r="F2963" s="364" t="s">
        <v>5871</v>
      </c>
      <c r="G2963" s="364" t="s">
        <v>447</v>
      </c>
      <c r="H2963" s="318"/>
    </row>
    <row r="2964" spans="1:8" s="189" customFormat="1" ht="22.9" customHeight="1" x14ac:dyDescent="0.2">
      <c r="A2964" s="529"/>
      <c r="B2964" s="530"/>
      <c r="C2964" s="364" t="s">
        <v>5874</v>
      </c>
      <c r="D2964" s="364" t="s">
        <v>5875</v>
      </c>
      <c r="E2964" s="364" t="s">
        <v>14947</v>
      </c>
      <c r="F2964" s="364" t="s">
        <v>5871</v>
      </c>
      <c r="G2964" s="364" t="s">
        <v>447</v>
      </c>
      <c r="H2964" s="318"/>
    </row>
    <row r="2965" spans="1:8" s="189" customFormat="1" ht="22.9" customHeight="1" x14ac:dyDescent="0.2">
      <c r="A2965" s="529"/>
      <c r="B2965" s="530"/>
      <c r="C2965" s="364" t="s">
        <v>5876</v>
      </c>
      <c r="D2965" s="364" t="s">
        <v>5877</v>
      </c>
      <c r="E2965" s="364" t="s">
        <v>14947</v>
      </c>
      <c r="F2965" s="364" t="s">
        <v>5871</v>
      </c>
      <c r="G2965" s="364" t="s">
        <v>447</v>
      </c>
      <c r="H2965" s="318"/>
    </row>
    <row r="2966" spans="1:8" s="189" customFormat="1" ht="22.9" customHeight="1" x14ac:dyDescent="0.2">
      <c r="A2966" s="529"/>
      <c r="B2966" s="530"/>
      <c r="C2966" s="364" t="s">
        <v>5878</v>
      </c>
      <c r="D2966" s="364" t="s">
        <v>5879</v>
      </c>
      <c r="E2966" s="364" t="s">
        <v>14947</v>
      </c>
      <c r="F2966" s="364" t="s">
        <v>5871</v>
      </c>
      <c r="G2966" s="364" t="s">
        <v>447</v>
      </c>
      <c r="H2966" s="318"/>
    </row>
    <row r="2967" spans="1:8" s="189" customFormat="1" ht="22.9" customHeight="1" x14ac:dyDescent="0.2">
      <c r="A2967" s="529"/>
      <c r="B2967" s="530"/>
      <c r="C2967" s="364" t="s">
        <v>5880</v>
      </c>
      <c r="D2967" s="364" t="s">
        <v>5881</v>
      </c>
      <c r="E2967" s="364" t="s">
        <v>14947</v>
      </c>
      <c r="F2967" s="364" t="s">
        <v>5871</v>
      </c>
      <c r="G2967" s="364" t="s">
        <v>447</v>
      </c>
      <c r="H2967" s="318"/>
    </row>
    <row r="2968" spans="1:8" s="189" customFormat="1" ht="22.9" customHeight="1" x14ac:dyDescent="0.2">
      <c r="A2968" s="529"/>
      <c r="B2968" s="530"/>
      <c r="C2968" s="364" t="s">
        <v>5882</v>
      </c>
      <c r="D2968" s="364" t="s">
        <v>5883</v>
      </c>
      <c r="E2968" s="364" t="s">
        <v>14947</v>
      </c>
      <c r="F2968" s="364" t="s">
        <v>5871</v>
      </c>
      <c r="G2968" s="364" t="s">
        <v>447</v>
      </c>
      <c r="H2968" s="318"/>
    </row>
    <row r="2969" spans="1:8" s="189" customFormat="1" ht="22.9" customHeight="1" x14ac:dyDescent="0.2">
      <c r="A2969" s="529"/>
      <c r="B2969" s="530"/>
      <c r="C2969" s="364" t="s">
        <v>7500</v>
      </c>
      <c r="D2969" s="364" t="s">
        <v>16828</v>
      </c>
      <c r="E2969" s="364" t="s">
        <v>14947</v>
      </c>
      <c r="F2969" s="364" t="s">
        <v>5285</v>
      </c>
      <c r="G2969" s="364" t="s">
        <v>447</v>
      </c>
      <c r="H2969" s="318"/>
    </row>
    <row r="2970" spans="1:8" s="189" customFormat="1" ht="22.9" customHeight="1" x14ac:dyDescent="0.2">
      <c r="A2970" s="529"/>
      <c r="B2970" s="530"/>
      <c r="C2970" s="364" t="s">
        <v>7501</v>
      </c>
      <c r="D2970" s="364" t="s">
        <v>16829</v>
      </c>
      <c r="E2970" s="364" t="s">
        <v>14947</v>
      </c>
      <c r="F2970" s="364" t="s">
        <v>5285</v>
      </c>
      <c r="G2970" s="364" t="s">
        <v>447</v>
      </c>
      <c r="H2970" s="318"/>
    </row>
    <row r="2971" spans="1:8" s="189" customFormat="1" ht="22.9" customHeight="1" x14ac:dyDescent="0.2">
      <c r="A2971" s="529"/>
      <c r="B2971" s="530"/>
      <c r="C2971" s="364" t="s">
        <v>7502</v>
      </c>
      <c r="D2971" s="364" t="s">
        <v>16830</v>
      </c>
      <c r="E2971" s="364" t="s">
        <v>14947</v>
      </c>
      <c r="F2971" s="364" t="s">
        <v>5285</v>
      </c>
      <c r="G2971" s="364" t="s">
        <v>447</v>
      </c>
      <c r="H2971" s="318"/>
    </row>
    <row r="2972" spans="1:8" s="189" customFormat="1" ht="22.9" customHeight="1" x14ac:dyDescent="0.2">
      <c r="A2972" s="529"/>
      <c r="B2972" s="530"/>
      <c r="C2972" s="364" t="s">
        <v>7503</v>
      </c>
      <c r="D2972" s="364" t="s">
        <v>16831</v>
      </c>
      <c r="E2972" s="364" t="s">
        <v>14947</v>
      </c>
      <c r="F2972" s="364" t="s">
        <v>5285</v>
      </c>
      <c r="G2972" s="364" t="s">
        <v>447</v>
      </c>
      <c r="H2972" s="318"/>
    </row>
    <row r="2973" spans="1:8" s="189" customFormat="1" ht="22.9" customHeight="1" x14ac:dyDescent="0.2">
      <c r="A2973" s="529"/>
      <c r="B2973" s="530"/>
      <c r="C2973" s="364" t="s">
        <v>7504</v>
      </c>
      <c r="D2973" s="364" t="s">
        <v>16832</v>
      </c>
      <c r="E2973" s="364" t="s">
        <v>14947</v>
      </c>
      <c r="F2973" s="364" t="s">
        <v>5285</v>
      </c>
      <c r="G2973" s="364" t="s">
        <v>447</v>
      </c>
      <c r="H2973" s="318"/>
    </row>
    <row r="2974" spans="1:8" s="189" customFormat="1" ht="22.9" customHeight="1" x14ac:dyDescent="0.2">
      <c r="A2974" s="529"/>
      <c r="B2974" s="530"/>
      <c r="C2974" s="364" t="s">
        <v>5884</v>
      </c>
      <c r="D2974" s="364" t="s">
        <v>5885</v>
      </c>
      <c r="E2974" s="364" t="s">
        <v>14947</v>
      </c>
      <c r="F2974" s="364" t="s">
        <v>5285</v>
      </c>
      <c r="G2974" s="364" t="s">
        <v>447</v>
      </c>
      <c r="H2974" s="318"/>
    </row>
    <row r="2975" spans="1:8" s="189" customFormat="1" ht="22.9" customHeight="1" x14ac:dyDescent="0.2">
      <c r="A2975" s="529"/>
      <c r="B2975" s="530"/>
      <c r="C2975" s="364" t="s">
        <v>7505</v>
      </c>
      <c r="D2975" s="364" t="s">
        <v>16833</v>
      </c>
      <c r="E2975" s="364" t="s">
        <v>14947</v>
      </c>
      <c r="F2975" s="364" t="s">
        <v>5285</v>
      </c>
      <c r="G2975" s="364" t="s">
        <v>447</v>
      </c>
      <c r="H2975" s="318"/>
    </row>
    <row r="2976" spans="1:8" s="189" customFormat="1" ht="22.9" customHeight="1" x14ac:dyDescent="0.2">
      <c r="A2976" s="529"/>
      <c r="B2976" s="530"/>
      <c r="C2976" s="364" t="s">
        <v>7506</v>
      </c>
      <c r="D2976" s="364" t="s">
        <v>16834</v>
      </c>
      <c r="E2976" s="364" t="s">
        <v>14947</v>
      </c>
      <c r="F2976" s="364" t="s">
        <v>5285</v>
      </c>
      <c r="G2976" s="364" t="s">
        <v>447</v>
      </c>
      <c r="H2976" s="318"/>
    </row>
    <row r="2977" spans="1:8" s="189" customFormat="1" ht="22.9" customHeight="1" x14ac:dyDescent="0.2">
      <c r="A2977" s="529"/>
      <c r="B2977" s="530"/>
      <c r="C2977" s="364" t="s">
        <v>7507</v>
      </c>
      <c r="D2977" s="364" t="s">
        <v>16835</v>
      </c>
      <c r="E2977" s="364" t="s">
        <v>14947</v>
      </c>
      <c r="F2977" s="364" t="s">
        <v>5285</v>
      </c>
      <c r="G2977" s="364" t="s">
        <v>447</v>
      </c>
      <c r="H2977" s="318"/>
    </row>
    <row r="2978" spans="1:8" s="189" customFormat="1" ht="22.9" customHeight="1" x14ac:dyDescent="0.2">
      <c r="A2978" s="529"/>
      <c r="B2978" s="530"/>
      <c r="C2978" s="364" t="s">
        <v>7508</v>
      </c>
      <c r="D2978" s="364" t="s">
        <v>16836</v>
      </c>
      <c r="E2978" s="364" t="s">
        <v>14947</v>
      </c>
      <c r="F2978" s="364" t="s">
        <v>5285</v>
      </c>
      <c r="G2978" s="364" t="s">
        <v>447</v>
      </c>
      <c r="H2978" s="318"/>
    </row>
    <row r="2979" spans="1:8" s="189" customFormat="1" ht="22.9" customHeight="1" x14ac:dyDescent="0.2">
      <c r="A2979" s="529"/>
      <c r="B2979" s="530"/>
      <c r="C2979" s="364" t="s">
        <v>7509</v>
      </c>
      <c r="D2979" s="364" t="s">
        <v>16837</v>
      </c>
      <c r="E2979" s="364" t="s">
        <v>14947</v>
      </c>
      <c r="F2979" s="364" t="s">
        <v>5285</v>
      </c>
      <c r="G2979" s="364" t="s">
        <v>447</v>
      </c>
      <c r="H2979" s="318"/>
    </row>
    <row r="2980" spans="1:8" s="189" customFormat="1" ht="22.9" customHeight="1" x14ac:dyDescent="0.2">
      <c r="A2980" s="529"/>
      <c r="B2980" s="530"/>
      <c r="C2980" s="364" t="s">
        <v>7510</v>
      </c>
      <c r="D2980" s="364" t="s">
        <v>16838</v>
      </c>
      <c r="E2980" s="364" t="s">
        <v>14947</v>
      </c>
      <c r="F2980" s="364" t="s">
        <v>5285</v>
      </c>
      <c r="G2980" s="364" t="s">
        <v>447</v>
      </c>
      <c r="H2980" s="318"/>
    </row>
    <row r="2981" spans="1:8" s="189" customFormat="1" ht="22.9" customHeight="1" x14ac:dyDescent="0.2">
      <c r="A2981" s="529"/>
      <c r="B2981" s="530"/>
      <c r="C2981" s="364" t="s">
        <v>7511</v>
      </c>
      <c r="D2981" s="364" t="s">
        <v>16839</v>
      </c>
      <c r="E2981" s="364" t="s">
        <v>14947</v>
      </c>
      <c r="F2981" s="364" t="s">
        <v>5285</v>
      </c>
      <c r="G2981" s="364" t="s">
        <v>447</v>
      </c>
      <c r="H2981" s="318"/>
    </row>
    <row r="2982" spans="1:8" s="189" customFormat="1" ht="22.9" customHeight="1" x14ac:dyDescent="0.2">
      <c r="A2982" s="529"/>
      <c r="B2982" s="530"/>
      <c r="C2982" s="364" t="s">
        <v>5886</v>
      </c>
      <c r="D2982" s="364" t="s">
        <v>5887</v>
      </c>
      <c r="E2982" s="364" t="s">
        <v>14947</v>
      </c>
      <c r="F2982" s="364" t="s">
        <v>5285</v>
      </c>
      <c r="G2982" s="364" t="s">
        <v>447</v>
      </c>
      <c r="H2982" s="318"/>
    </row>
    <row r="2983" spans="1:8" s="189" customFormat="1" ht="22.9" customHeight="1" x14ac:dyDescent="0.2">
      <c r="A2983" s="529"/>
      <c r="B2983" s="530"/>
      <c r="C2983" s="364" t="s">
        <v>5888</v>
      </c>
      <c r="D2983" s="364" t="s">
        <v>5889</v>
      </c>
      <c r="E2983" s="364" t="s">
        <v>14947</v>
      </c>
      <c r="F2983" s="364" t="s">
        <v>5285</v>
      </c>
      <c r="G2983" s="364" t="s">
        <v>447</v>
      </c>
      <c r="H2983" s="318"/>
    </row>
    <row r="2984" spans="1:8" s="189" customFormat="1" ht="22.9" customHeight="1" x14ac:dyDescent="0.2">
      <c r="A2984" s="529"/>
      <c r="B2984" s="530"/>
      <c r="C2984" s="364" t="s">
        <v>5890</v>
      </c>
      <c r="D2984" s="364" t="s">
        <v>5891</v>
      </c>
      <c r="E2984" s="364" t="s">
        <v>14947</v>
      </c>
      <c r="F2984" s="364" t="s">
        <v>5285</v>
      </c>
      <c r="G2984" s="364" t="s">
        <v>447</v>
      </c>
      <c r="H2984" s="318"/>
    </row>
    <row r="2985" spans="1:8" s="189" customFormat="1" ht="22.9" customHeight="1" x14ac:dyDescent="0.2">
      <c r="A2985" s="529"/>
      <c r="B2985" s="530"/>
      <c r="C2985" s="364" t="s">
        <v>5892</v>
      </c>
      <c r="D2985" s="364" t="s">
        <v>5893</v>
      </c>
      <c r="E2985" s="364" t="s">
        <v>14947</v>
      </c>
      <c r="F2985" s="364" t="s">
        <v>5285</v>
      </c>
      <c r="G2985" s="364" t="s">
        <v>447</v>
      </c>
      <c r="H2985" s="318"/>
    </row>
    <row r="2986" spans="1:8" s="189" customFormat="1" ht="22.9" customHeight="1" x14ac:dyDescent="0.2">
      <c r="A2986" s="529"/>
      <c r="B2986" s="530"/>
      <c r="C2986" s="364" t="s">
        <v>7512</v>
      </c>
      <c r="D2986" s="364" t="s">
        <v>16840</v>
      </c>
      <c r="E2986" s="364" t="s">
        <v>14947</v>
      </c>
      <c r="F2986" s="364" t="s">
        <v>5285</v>
      </c>
      <c r="G2986" s="364" t="s">
        <v>447</v>
      </c>
      <c r="H2986" s="318"/>
    </row>
    <row r="2987" spans="1:8" s="189" customFormat="1" ht="22.9" customHeight="1" x14ac:dyDescent="0.2">
      <c r="A2987" s="529"/>
      <c r="B2987" s="530"/>
      <c r="C2987" s="364" t="s">
        <v>16841</v>
      </c>
      <c r="D2987" s="364" t="s">
        <v>16842</v>
      </c>
      <c r="E2987" s="364" t="s">
        <v>14947</v>
      </c>
      <c r="F2987" s="364" t="s">
        <v>2334</v>
      </c>
      <c r="G2987" s="364" t="s">
        <v>447</v>
      </c>
      <c r="H2987" s="318"/>
    </row>
    <row r="2988" spans="1:8" s="189" customFormat="1" ht="22.9" customHeight="1" x14ac:dyDescent="0.2">
      <c r="A2988" s="529" t="s">
        <v>901</v>
      </c>
      <c r="B2988" s="530" t="s">
        <v>902</v>
      </c>
      <c r="C2988" s="364" t="s">
        <v>5894</v>
      </c>
      <c r="D2988" s="364" t="s">
        <v>5895</v>
      </c>
      <c r="E2988" s="364" t="s">
        <v>14947</v>
      </c>
      <c r="F2988" s="364" t="s">
        <v>5282</v>
      </c>
      <c r="G2988" s="364"/>
      <c r="H2988" s="318"/>
    </row>
    <row r="2989" spans="1:8" s="189" customFormat="1" ht="22.9" customHeight="1" x14ac:dyDescent="0.2">
      <c r="A2989" s="529"/>
      <c r="B2989" s="530"/>
      <c r="C2989" s="364" t="s">
        <v>5896</v>
      </c>
      <c r="D2989" s="364" t="s">
        <v>5897</v>
      </c>
      <c r="E2989" s="364" t="s">
        <v>14947</v>
      </c>
      <c r="F2989" s="364" t="s">
        <v>5282</v>
      </c>
      <c r="G2989" s="364"/>
      <c r="H2989" s="318"/>
    </row>
    <row r="2990" spans="1:8" s="189" customFormat="1" ht="22.9" customHeight="1" x14ac:dyDescent="0.2">
      <c r="A2990" s="529" t="s">
        <v>903</v>
      </c>
      <c r="B2990" s="530" t="s">
        <v>904</v>
      </c>
      <c r="C2990" s="364" t="s">
        <v>5898</v>
      </c>
      <c r="D2990" s="364" t="s">
        <v>5899</v>
      </c>
      <c r="E2990" s="364" t="s">
        <v>14947</v>
      </c>
      <c r="F2990" s="364" t="s">
        <v>5282</v>
      </c>
      <c r="G2990" s="364" t="s">
        <v>462</v>
      </c>
      <c r="H2990" s="318"/>
    </row>
    <row r="2991" spans="1:8" s="189" customFormat="1" ht="22.9" customHeight="1" x14ac:dyDescent="0.2">
      <c r="A2991" s="529"/>
      <c r="B2991" s="530"/>
      <c r="C2991" s="364" t="s">
        <v>5900</v>
      </c>
      <c r="D2991" s="364" t="s">
        <v>5901</v>
      </c>
      <c r="E2991" s="364" t="s">
        <v>14947</v>
      </c>
      <c r="F2991" s="364" t="s">
        <v>5282</v>
      </c>
      <c r="G2991" s="364" t="s">
        <v>447</v>
      </c>
      <c r="H2991" s="318"/>
    </row>
    <row r="2992" spans="1:8" s="189" customFormat="1" ht="22.9" customHeight="1" x14ac:dyDescent="0.2">
      <c r="A2992" s="529"/>
      <c r="B2992" s="530"/>
      <c r="C2992" s="364" t="s">
        <v>5902</v>
      </c>
      <c r="D2992" s="364" t="s">
        <v>5903</v>
      </c>
      <c r="E2992" s="364" t="s">
        <v>14947</v>
      </c>
      <c r="F2992" s="364" t="s">
        <v>5285</v>
      </c>
      <c r="G2992" s="364" t="s">
        <v>462</v>
      </c>
      <c r="H2992" s="318"/>
    </row>
    <row r="2993" spans="1:8" s="189" customFormat="1" ht="22.9" customHeight="1" x14ac:dyDescent="0.2">
      <c r="A2993" s="529"/>
      <c r="B2993" s="530"/>
      <c r="C2993" s="364" t="s">
        <v>5904</v>
      </c>
      <c r="D2993" s="364" t="s">
        <v>5905</v>
      </c>
      <c r="E2993" s="364" t="s">
        <v>14947</v>
      </c>
      <c r="F2993" s="364" t="s">
        <v>5285</v>
      </c>
      <c r="G2993" s="364" t="s">
        <v>462</v>
      </c>
      <c r="H2993" s="318"/>
    </row>
    <row r="2994" spans="1:8" s="189" customFormat="1" ht="22.9" customHeight="1" x14ac:dyDescent="0.2">
      <c r="A2994" s="529"/>
      <c r="B2994" s="530"/>
      <c r="C2994" s="364" t="s">
        <v>5906</v>
      </c>
      <c r="D2994" s="364" t="s">
        <v>5907</v>
      </c>
      <c r="E2994" s="364" t="s">
        <v>14947</v>
      </c>
      <c r="F2994" s="364" t="s">
        <v>5285</v>
      </c>
      <c r="G2994" s="364" t="s">
        <v>462</v>
      </c>
      <c r="H2994" s="318"/>
    </row>
    <row r="2995" spans="1:8" s="189" customFormat="1" ht="22.9" customHeight="1" x14ac:dyDescent="0.2">
      <c r="A2995" s="529"/>
      <c r="B2995" s="530"/>
      <c r="C2995" s="364" t="s">
        <v>5908</v>
      </c>
      <c r="D2995" s="364" t="s">
        <v>5909</v>
      </c>
      <c r="E2995" s="364" t="s">
        <v>14947</v>
      </c>
      <c r="F2995" s="364" t="s">
        <v>5285</v>
      </c>
      <c r="G2995" s="364" t="s">
        <v>462</v>
      </c>
      <c r="H2995" s="318"/>
    </row>
    <row r="2996" spans="1:8" s="189" customFormat="1" ht="22.9" customHeight="1" x14ac:dyDescent="0.2">
      <c r="A2996" s="529"/>
      <c r="B2996" s="530"/>
      <c r="C2996" s="364" t="s">
        <v>5910</v>
      </c>
      <c r="D2996" s="364" t="s">
        <v>5911</v>
      </c>
      <c r="E2996" s="364" t="s">
        <v>14947</v>
      </c>
      <c r="F2996" s="364" t="s">
        <v>5285</v>
      </c>
      <c r="G2996" s="364" t="s">
        <v>462</v>
      </c>
      <c r="H2996" s="318"/>
    </row>
    <row r="2997" spans="1:8" s="189" customFormat="1" ht="22.9" customHeight="1" x14ac:dyDescent="0.2">
      <c r="A2997" s="529"/>
      <c r="B2997" s="530"/>
      <c r="C2997" s="364" t="s">
        <v>5912</v>
      </c>
      <c r="D2997" s="364" t="s">
        <v>5913</v>
      </c>
      <c r="E2997" s="364" t="s">
        <v>14947</v>
      </c>
      <c r="F2997" s="364" t="s">
        <v>5285</v>
      </c>
      <c r="G2997" s="364" t="s">
        <v>462</v>
      </c>
      <c r="H2997" s="318"/>
    </row>
    <row r="2998" spans="1:8" s="189" customFormat="1" ht="22.9" customHeight="1" x14ac:dyDescent="0.2">
      <c r="A2998" s="529" t="s">
        <v>905</v>
      </c>
      <c r="B2998" s="530" t="s">
        <v>906</v>
      </c>
      <c r="C2998" s="364" t="s">
        <v>5914</v>
      </c>
      <c r="D2998" s="364" t="s">
        <v>16843</v>
      </c>
      <c r="E2998" s="364" t="s">
        <v>14947</v>
      </c>
      <c r="F2998" s="364" t="s">
        <v>5282</v>
      </c>
      <c r="G2998" s="364" t="s">
        <v>447</v>
      </c>
      <c r="H2998" s="318" t="s">
        <v>1225</v>
      </c>
    </row>
    <row r="2999" spans="1:8" s="189" customFormat="1" ht="22.9" customHeight="1" x14ac:dyDescent="0.2">
      <c r="A2999" s="529"/>
      <c r="B2999" s="530"/>
      <c r="C2999" s="364" t="s">
        <v>5915</v>
      </c>
      <c r="D2999" s="364" t="s">
        <v>16844</v>
      </c>
      <c r="E2999" s="364" t="s">
        <v>14947</v>
      </c>
      <c r="F2999" s="364" t="s">
        <v>5282</v>
      </c>
      <c r="G2999" s="364" t="s">
        <v>447</v>
      </c>
      <c r="H2999" s="318" t="s">
        <v>1225</v>
      </c>
    </row>
    <row r="3000" spans="1:8" s="189" customFormat="1" ht="22.9" customHeight="1" x14ac:dyDescent="0.2">
      <c r="A3000" s="529"/>
      <c r="B3000" s="530"/>
      <c r="C3000" s="364" t="s">
        <v>5916</v>
      </c>
      <c r="D3000" s="364" t="s">
        <v>16845</v>
      </c>
      <c r="E3000" s="364" t="s">
        <v>14947</v>
      </c>
      <c r="F3000" s="364" t="s">
        <v>5282</v>
      </c>
      <c r="G3000" s="364" t="s">
        <v>447</v>
      </c>
      <c r="H3000" s="318" t="s">
        <v>1225</v>
      </c>
    </row>
    <row r="3001" spans="1:8" s="189" customFormat="1" ht="22.9" customHeight="1" x14ac:dyDescent="0.2">
      <c r="A3001" s="529"/>
      <c r="B3001" s="530"/>
      <c r="C3001" s="364" t="s">
        <v>5917</v>
      </c>
      <c r="D3001" s="364" t="s">
        <v>16846</v>
      </c>
      <c r="E3001" s="364" t="s">
        <v>14947</v>
      </c>
      <c r="F3001" s="364" t="s">
        <v>5282</v>
      </c>
      <c r="G3001" s="364" t="s">
        <v>447</v>
      </c>
      <c r="H3001" s="318" t="s">
        <v>1225</v>
      </c>
    </row>
    <row r="3002" spans="1:8" s="189" customFormat="1" ht="22.9" customHeight="1" x14ac:dyDescent="0.2">
      <c r="A3002" s="529"/>
      <c r="B3002" s="530"/>
      <c r="C3002" s="364" t="s">
        <v>5918</v>
      </c>
      <c r="D3002" s="364" t="s">
        <v>16847</v>
      </c>
      <c r="E3002" s="364" t="s">
        <v>14947</v>
      </c>
      <c r="F3002" s="364" t="s">
        <v>5282</v>
      </c>
      <c r="G3002" s="364" t="s">
        <v>447</v>
      </c>
      <c r="H3002" s="318" t="s">
        <v>1225</v>
      </c>
    </row>
    <row r="3003" spans="1:8" s="189" customFormat="1" ht="22.9" customHeight="1" x14ac:dyDescent="0.2">
      <c r="A3003" s="529"/>
      <c r="B3003" s="530"/>
      <c r="C3003" s="364" t="s">
        <v>5919</v>
      </c>
      <c r="D3003" s="364" t="s">
        <v>16848</v>
      </c>
      <c r="E3003" s="364" t="s">
        <v>14947</v>
      </c>
      <c r="F3003" s="364" t="s">
        <v>5282</v>
      </c>
      <c r="G3003" s="364" t="s">
        <v>447</v>
      </c>
      <c r="H3003" s="318" t="s">
        <v>1225</v>
      </c>
    </row>
    <row r="3004" spans="1:8" s="189" customFormat="1" ht="22.9" customHeight="1" x14ac:dyDescent="0.2">
      <c r="A3004" s="529"/>
      <c r="B3004" s="530"/>
      <c r="C3004" s="364" t="s">
        <v>5920</v>
      </c>
      <c r="D3004" s="364" t="s">
        <v>16849</v>
      </c>
      <c r="E3004" s="364" t="s">
        <v>14947</v>
      </c>
      <c r="F3004" s="364" t="s">
        <v>5282</v>
      </c>
      <c r="G3004" s="364" t="s">
        <v>447</v>
      </c>
      <c r="H3004" s="318" t="s">
        <v>1225</v>
      </c>
    </row>
    <row r="3005" spans="1:8" s="189" customFormat="1" ht="22.9" customHeight="1" x14ac:dyDescent="0.2">
      <c r="A3005" s="529"/>
      <c r="B3005" s="530"/>
      <c r="C3005" s="364" t="s">
        <v>5921</v>
      </c>
      <c r="D3005" s="364" t="s">
        <v>16850</v>
      </c>
      <c r="E3005" s="364" t="s">
        <v>14947</v>
      </c>
      <c r="F3005" s="364" t="s">
        <v>5282</v>
      </c>
      <c r="G3005" s="364" t="s">
        <v>447</v>
      </c>
      <c r="H3005" s="318" t="s">
        <v>1225</v>
      </c>
    </row>
    <row r="3006" spans="1:8" s="189" customFormat="1" ht="22.9" customHeight="1" x14ac:dyDescent="0.2">
      <c r="A3006" s="529"/>
      <c r="B3006" s="530"/>
      <c r="C3006" s="364" t="s">
        <v>5922</v>
      </c>
      <c r="D3006" s="364" t="s">
        <v>16851</v>
      </c>
      <c r="E3006" s="364" t="s">
        <v>14947</v>
      </c>
      <c r="F3006" s="364" t="s">
        <v>5282</v>
      </c>
      <c r="G3006" s="364" t="s">
        <v>447</v>
      </c>
      <c r="H3006" s="318" t="s">
        <v>1225</v>
      </c>
    </row>
    <row r="3007" spans="1:8" s="189" customFormat="1" ht="22.9" customHeight="1" x14ac:dyDescent="0.2">
      <c r="A3007" s="529"/>
      <c r="B3007" s="530"/>
      <c r="C3007" s="364" t="s">
        <v>5923</v>
      </c>
      <c r="D3007" s="364" t="s">
        <v>16852</v>
      </c>
      <c r="E3007" s="364" t="s">
        <v>14947</v>
      </c>
      <c r="F3007" s="364" t="s">
        <v>5282</v>
      </c>
      <c r="G3007" s="364" t="s">
        <v>447</v>
      </c>
      <c r="H3007" s="318" t="s">
        <v>1225</v>
      </c>
    </row>
    <row r="3008" spans="1:8" s="189" customFormat="1" ht="22.9" customHeight="1" x14ac:dyDescent="0.2">
      <c r="A3008" s="529"/>
      <c r="B3008" s="530"/>
      <c r="C3008" s="364" t="s">
        <v>16853</v>
      </c>
      <c r="D3008" s="364" t="s">
        <v>16854</v>
      </c>
      <c r="E3008" s="364" t="s">
        <v>14947</v>
      </c>
      <c r="F3008" s="364" t="s">
        <v>5282</v>
      </c>
      <c r="G3008" s="364" t="s">
        <v>447</v>
      </c>
      <c r="H3008" s="318" t="s">
        <v>1225</v>
      </c>
    </row>
    <row r="3009" spans="1:8" s="189" customFormat="1" ht="22.9" customHeight="1" x14ac:dyDescent="0.2">
      <c r="A3009" s="529"/>
      <c r="B3009" s="530"/>
      <c r="C3009" s="364" t="s">
        <v>16855</v>
      </c>
      <c r="D3009" s="364" t="s">
        <v>16856</v>
      </c>
      <c r="E3009" s="364" t="s">
        <v>14947</v>
      </c>
      <c r="F3009" s="364" t="s">
        <v>5282</v>
      </c>
      <c r="G3009" s="364" t="s">
        <v>447</v>
      </c>
      <c r="H3009" s="318" t="s">
        <v>1225</v>
      </c>
    </row>
    <row r="3010" spans="1:8" s="189" customFormat="1" ht="22.9" customHeight="1" x14ac:dyDescent="0.2">
      <c r="A3010" s="529"/>
      <c r="B3010" s="530"/>
      <c r="C3010" s="364" t="s">
        <v>5924</v>
      </c>
      <c r="D3010" s="364" t="s">
        <v>16857</v>
      </c>
      <c r="E3010" s="364" t="s">
        <v>14947</v>
      </c>
      <c r="F3010" s="364" t="s">
        <v>5282</v>
      </c>
      <c r="G3010" s="364" t="s">
        <v>447</v>
      </c>
      <c r="H3010" s="318" t="s">
        <v>1225</v>
      </c>
    </row>
    <row r="3011" spans="1:8" s="189" customFormat="1" ht="22.9" customHeight="1" x14ac:dyDescent="0.2">
      <c r="A3011" s="529"/>
      <c r="B3011" s="530"/>
      <c r="C3011" s="364" t="s">
        <v>5925</v>
      </c>
      <c r="D3011" s="364" t="s">
        <v>16858</v>
      </c>
      <c r="E3011" s="364" t="s">
        <v>14947</v>
      </c>
      <c r="F3011" s="364" t="s">
        <v>5282</v>
      </c>
      <c r="G3011" s="364" t="s">
        <v>447</v>
      </c>
      <c r="H3011" s="318" t="s">
        <v>1225</v>
      </c>
    </row>
    <row r="3012" spans="1:8" s="189" customFormat="1" ht="22.9" customHeight="1" x14ac:dyDescent="0.2">
      <c r="A3012" s="529"/>
      <c r="B3012" s="530"/>
      <c r="C3012" s="364" t="s">
        <v>5926</v>
      </c>
      <c r="D3012" s="364" t="s">
        <v>16859</v>
      </c>
      <c r="E3012" s="364" t="s">
        <v>14947</v>
      </c>
      <c r="F3012" s="364" t="s">
        <v>5282</v>
      </c>
      <c r="G3012" s="364" t="s">
        <v>447</v>
      </c>
      <c r="H3012" s="318" t="s">
        <v>1225</v>
      </c>
    </row>
    <row r="3013" spans="1:8" s="189" customFormat="1" ht="22.9" customHeight="1" x14ac:dyDescent="0.2">
      <c r="A3013" s="529"/>
      <c r="B3013" s="530"/>
      <c r="C3013" s="364" t="s">
        <v>5927</v>
      </c>
      <c r="D3013" s="364" t="s">
        <v>5928</v>
      </c>
      <c r="E3013" s="364" t="s">
        <v>14947</v>
      </c>
      <c r="F3013" s="364" t="s">
        <v>5282</v>
      </c>
      <c r="G3013" s="364" t="s">
        <v>447</v>
      </c>
      <c r="H3013" s="318" t="s">
        <v>1225</v>
      </c>
    </row>
    <row r="3014" spans="1:8" s="189" customFormat="1" ht="22.9" customHeight="1" x14ac:dyDescent="0.2">
      <c r="A3014" s="529"/>
      <c r="B3014" s="530"/>
      <c r="C3014" s="364" t="s">
        <v>5929</v>
      </c>
      <c r="D3014" s="364" t="s">
        <v>16848</v>
      </c>
      <c r="E3014" s="364" t="s">
        <v>14947</v>
      </c>
      <c r="F3014" s="364" t="s">
        <v>5282</v>
      </c>
      <c r="G3014" s="364" t="s">
        <v>447</v>
      </c>
      <c r="H3014" s="318" t="s">
        <v>1225</v>
      </c>
    </row>
    <row r="3015" spans="1:8" s="189" customFormat="1" ht="22.9" customHeight="1" x14ac:dyDescent="0.2">
      <c r="A3015" s="529"/>
      <c r="B3015" s="530"/>
      <c r="C3015" s="364" t="s">
        <v>5930</v>
      </c>
      <c r="D3015" s="364" t="s">
        <v>16860</v>
      </c>
      <c r="E3015" s="364" t="s">
        <v>14947</v>
      </c>
      <c r="F3015" s="364" t="s">
        <v>5282</v>
      </c>
      <c r="G3015" s="364" t="s">
        <v>447</v>
      </c>
      <c r="H3015" s="318" t="s">
        <v>1225</v>
      </c>
    </row>
    <row r="3016" spans="1:8" s="189" customFormat="1" ht="22.9" customHeight="1" x14ac:dyDescent="0.2">
      <c r="A3016" s="529"/>
      <c r="B3016" s="530"/>
      <c r="C3016" s="364" t="s">
        <v>5931</v>
      </c>
      <c r="D3016" s="364" t="s">
        <v>16861</v>
      </c>
      <c r="E3016" s="364" t="s">
        <v>14947</v>
      </c>
      <c r="F3016" s="364" t="s">
        <v>5282</v>
      </c>
      <c r="G3016" s="364" t="s">
        <v>447</v>
      </c>
      <c r="H3016" s="318" t="s">
        <v>1225</v>
      </c>
    </row>
    <row r="3017" spans="1:8" s="189" customFormat="1" ht="22.9" customHeight="1" x14ac:dyDescent="0.2">
      <c r="A3017" s="529"/>
      <c r="B3017" s="530"/>
      <c r="C3017" s="364" t="s">
        <v>5932</v>
      </c>
      <c r="D3017" s="364" t="s">
        <v>5933</v>
      </c>
      <c r="E3017" s="364" t="s">
        <v>14947</v>
      </c>
      <c r="F3017" s="364" t="s">
        <v>5282</v>
      </c>
      <c r="G3017" s="364" t="s">
        <v>447</v>
      </c>
      <c r="H3017" s="318" t="s">
        <v>1225</v>
      </c>
    </row>
    <row r="3018" spans="1:8" s="189" customFormat="1" ht="22.9" customHeight="1" x14ac:dyDescent="0.2">
      <c r="A3018" s="529"/>
      <c r="B3018" s="530"/>
      <c r="C3018" s="364" t="s">
        <v>5934</v>
      </c>
      <c r="D3018" s="364" t="s">
        <v>5935</v>
      </c>
      <c r="E3018" s="364" t="s">
        <v>14947</v>
      </c>
      <c r="F3018" s="364" t="s">
        <v>5282</v>
      </c>
      <c r="G3018" s="364" t="s">
        <v>447</v>
      </c>
      <c r="H3018" s="318" t="s">
        <v>1225</v>
      </c>
    </row>
    <row r="3019" spans="1:8" s="189" customFormat="1" ht="22.9" customHeight="1" x14ac:dyDescent="0.2">
      <c r="A3019" s="529"/>
      <c r="B3019" s="530"/>
      <c r="C3019" s="364" t="s">
        <v>5936</v>
      </c>
      <c r="D3019" s="364" t="s">
        <v>5937</v>
      </c>
      <c r="E3019" s="364" t="s">
        <v>14947</v>
      </c>
      <c r="F3019" s="364" t="s">
        <v>5282</v>
      </c>
      <c r="G3019" s="364" t="s">
        <v>447</v>
      </c>
      <c r="H3019" s="318" t="s">
        <v>1225</v>
      </c>
    </row>
    <row r="3020" spans="1:8" s="189" customFormat="1" ht="22.9" customHeight="1" x14ac:dyDescent="0.2">
      <c r="A3020" s="529"/>
      <c r="B3020" s="530"/>
      <c r="C3020" s="364" t="s">
        <v>5938</v>
      </c>
      <c r="D3020" s="364" t="s">
        <v>5939</v>
      </c>
      <c r="E3020" s="364" t="s">
        <v>14947</v>
      </c>
      <c r="F3020" s="364" t="s">
        <v>5282</v>
      </c>
      <c r="G3020" s="364" t="s">
        <v>447</v>
      </c>
      <c r="H3020" s="318" t="s">
        <v>1225</v>
      </c>
    </row>
    <row r="3021" spans="1:8" s="189" customFormat="1" ht="22.9" customHeight="1" x14ac:dyDescent="0.2">
      <c r="A3021" s="529"/>
      <c r="B3021" s="530"/>
      <c r="C3021" s="364" t="s">
        <v>5940</v>
      </c>
      <c r="D3021" s="364" t="s">
        <v>5941</v>
      </c>
      <c r="E3021" s="364" t="s">
        <v>14947</v>
      </c>
      <c r="F3021" s="364" t="s">
        <v>5282</v>
      </c>
      <c r="G3021" s="364" t="s">
        <v>447</v>
      </c>
      <c r="H3021" s="318" t="s">
        <v>1225</v>
      </c>
    </row>
    <row r="3022" spans="1:8" s="189" customFormat="1" ht="22.9" customHeight="1" x14ac:dyDescent="0.2">
      <c r="A3022" s="529"/>
      <c r="B3022" s="530"/>
      <c r="C3022" s="364" t="s">
        <v>5942</v>
      </c>
      <c r="D3022" s="364" t="s">
        <v>5943</v>
      </c>
      <c r="E3022" s="364" t="s">
        <v>14947</v>
      </c>
      <c r="F3022" s="364" t="s">
        <v>5282</v>
      </c>
      <c r="G3022" s="364" t="s">
        <v>447</v>
      </c>
      <c r="H3022" s="318" t="s">
        <v>1225</v>
      </c>
    </row>
    <row r="3023" spans="1:8" s="189" customFormat="1" ht="22.9" customHeight="1" x14ac:dyDescent="0.2">
      <c r="A3023" s="529"/>
      <c r="B3023" s="530"/>
      <c r="C3023" s="364" t="s">
        <v>5944</v>
      </c>
      <c r="D3023" s="364" t="s">
        <v>5945</v>
      </c>
      <c r="E3023" s="364" t="s">
        <v>14947</v>
      </c>
      <c r="F3023" s="364" t="s">
        <v>5282</v>
      </c>
      <c r="G3023" s="364" t="s">
        <v>447</v>
      </c>
      <c r="H3023" s="318" t="s">
        <v>1225</v>
      </c>
    </row>
    <row r="3024" spans="1:8" s="189" customFormat="1" ht="22.9" customHeight="1" x14ac:dyDescent="0.2">
      <c r="A3024" s="529"/>
      <c r="B3024" s="530"/>
      <c r="C3024" s="364" t="s">
        <v>5946</v>
      </c>
      <c r="D3024" s="364" t="s">
        <v>5947</v>
      </c>
      <c r="E3024" s="364" t="s">
        <v>14947</v>
      </c>
      <c r="F3024" s="364" t="s">
        <v>5282</v>
      </c>
      <c r="G3024" s="364" t="s">
        <v>447</v>
      </c>
      <c r="H3024" s="318" t="s">
        <v>1225</v>
      </c>
    </row>
    <row r="3025" spans="1:8" s="189" customFormat="1" ht="22.9" customHeight="1" x14ac:dyDescent="0.2">
      <c r="A3025" s="529"/>
      <c r="B3025" s="530"/>
      <c r="C3025" s="364" t="s">
        <v>5948</v>
      </c>
      <c r="D3025" s="364" t="s">
        <v>5949</v>
      </c>
      <c r="E3025" s="364" t="s">
        <v>14947</v>
      </c>
      <c r="F3025" s="364" t="s">
        <v>5282</v>
      </c>
      <c r="G3025" s="364" t="s">
        <v>447</v>
      </c>
      <c r="H3025" s="318" t="s">
        <v>1225</v>
      </c>
    </row>
    <row r="3026" spans="1:8" s="189" customFormat="1" ht="22.9" customHeight="1" x14ac:dyDescent="0.2">
      <c r="A3026" s="529"/>
      <c r="B3026" s="530"/>
      <c r="C3026" s="364" t="s">
        <v>5751</v>
      </c>
      <c r="D3026" s="364" t="s">
        <v>893</v>
      </c>
      <c r="E3026" s="364" t="s">
        <v>14947</v>
      </c>
      <c r="F3026" s="364" t="s">
        <v>5282</v>
      </c>
      <c r="G3026" s="364" t="s">
        <v>447</v>
      </c>
      <c r="H3026" s="318" t="s">
        <v>1225</v>
      </c>
    </row>
    <row r="3027" spans="1:8" s="189" customFormat="1" ht="22.9" customHeight="1" x14ac:dyDescent="0.2">
      <c r="A3027" s="529"/>
      <c r="B3027" s="530"/>
      <c r="C3027" s="364" t="s">
        <v>5950</v>
      </c>
      <c r="D3027" s="364" t="s">
        <v>5951</v>
      </c>
      <c r="E3027" s="364" t="s">
        <v>14947</v>
      </c>
      <c r="F3027" s="364" t="s">
        <v>5282</v>
      </c>
      <c r="G3027" s="364" t="s">
        <v>447</v>
      </c>
      <c r="H3027" s="318" t="s">
        <v>1225</v>
      </c>
    </row>
    <row r="3028" spans="1:8" s="189" customFormat="1" ht="22.9" customHeight="1" x14ac:dyDescent="0.2">
      <c r="A3028" s="529"/>
      <c r="B3028" s="530"/>
      <c r="C3028" s="364" t="s">
        <v>5952</v>
      </c>
      <c r="D3028" s="364" t="s">
        <v>16862</v>
      </c>
      <c r="E3028" s="364" t="s">
        <v>14947</v>
      </c>
      <c r="F3028" s="364" t="s">
        <v>5282</v>
      </c>
      <c r="G3028" s="364" t="s">
        <v>447</v>
      </c>
      <c r="H3028" s="318" t="s">
        <v>1225</v>
      </c>
    </row>
    <row r="3029" spans="1:8" s="189" customFormat="1" ht="22.9" customHeight="1" x14ac:dyDescent="0.2">
      <c r="A3029" s="529"/>
      <c r="B3029" s="530"/>
      <c r="C3029" s="364" t="s">
        <v>16863</v>
      </c>
      <c r="D3029" s="364" t="s">
        <v>16864</v>
      </c>
      <c r="E3029" s="364" t="s">
        <v>14947</v>
      </c>
      <c r="F3029" s="364" t="s">
        <v>5282</v>
      </c>
      <c r="G3029" s="364" t="s">
        <v>447</v>
      </c>
      <c r="H3029" s="318" t="s">
        <v>1225</v>
      </c>
    </row>
    <row r="3030" spans="1:8" s="189" customFormat="1" ht="22.9" customHeight="1" x14ac:dyDescent="0.2">
      <c r="A3030" s="529"/>
      <c r="B3030" s="530"/>
      <c r="C3030" s="364" t="s">
        <v>5953</v>
      </c>
      <c r="D3030" s="364" t="s">
        <v>5954</v>
      </c>
      <c r="E3030" s="364" t="s">
        <v>14947</v>
      </c>
      <c r="F3030" s="364" t="s">
        <v>1410</v>
      </c>
      <c r="G3030" s="364" t="s">
        <v>447</v>
      </c>
      <c r="H3030" s="318" t="s">
        <v>1225</v>
      </c>
    </row>
    <row r="3031" spans="1:8" s="189" customFormat="1" ht="22.9" customHeight="1" x14ac:dyDescent="0.2">
      <c r="A3031" s="529"/>
      <c r="B3031" s="530"/>
      <c r="C3031" s="364" t="s">
        <v>5955</v>
      </c>
      <c r="D3031" s="364" t="s">
        <v>16865</v>
      </c>
      <c r="E3031" s="364" t="s">
        <v>14947</v>
      </c>
      <c r="F3031" s="364" t="s">
        <v>1410</v>
      </c>
      <c r="G3031" s="364" t="s">
        <v>447</v>
      </c>
      <c r="H3031" s="318" t="s">
        <v>1225</v>
      </c>
    </row>
    <row r="3032" spans="1:8" s="189" customFormat="1" ht="22.9" customHeight="1" x14ac:dyDescent="0.2">
      <c r="A3032" s="529"/>
      <c r="B3032" s="530"/>
      <c r="C3032" s="364" t="s">
        <v>5956</v>
      </c>
      <c r="D3032" s="364" t="s">
        <v>16850</v>
      </c>
      <c r="E3032" s="364" t="s">
        <v>14947</v>
      </c>
      <c r="F3032" s="364" t="s">
        <v>1410</v>
      </c>
      <c r="G3032" s="364" t="s">
        <v>447</v>
      </c>
      <c r="H3032" s="318" t="s">
        <v>1225</v>
      </c>
    </row>
    <row r="3033" spans="1:8" s="189" customFormat="1" ht="22.9" customHeight="1" x14ac:dyDescent="0.2">
      <c r="A3033" s="529"/>
      <c r="B3033" s="530"/>
      <c r="C3033" s="364" t="s">
        <v>5957</v>
      </c>
      <c r="D3033" s="364" t="s">
        <v>16866</v>
      </c>
      <c r="E3033" s="364" t="s">
        <v>14947</v>
      </c>
      <c r="F3033" s="364" t="s">
        <v>1410</v>
      </c>
      <c r="G3033" s="364" t="s">
        <v>447</v>
      </c>
      <c r="H3033" s="318" t="s">
        <v>1225</v>
      </c>
    </row>
    <row r="3034" spans="1:8" s="189" customFormat="1" ht="22.9" customHeight="1" x14ac:dyDescent="0.2">
      <c r="A3034" s="529"/>
      <c r="B3034" s="530"/>
      <c r="C3034" s="364" t="s">
        <v>5958</v>
      </c>
      <c r="D3034" s="364" t="s">
        <v>16867</v>
      </c>
      <c r="E3034" s="364" t="s">
        <v>14947</v>
      </c>
      <c r="F3034" s="364" t="s">
        <v>1410</v>
      </c>
      <c r="G3034" s="364" t="s">
        <v>447</v>
      </c>
      <c r="H3034" s="318" t="s">
        <v>1225</v>
      </c>
    </row>
    <row r="3035" spans="1:8" s="189" customFormat="1" ht="22.9" customHeight="1" x14ac:dyDescent="0.2">
      <c r="A3035" s="529"/>
      <c r="B3035" s="530"/>
      <c r="C3035" s="364" t="s">
        <v>5959</v>
      </c>
      <c r="D3035" s="364" t="s">
        <v>16868</v>
      </c>
      <c r="E3035" s="364" t="s">
        <v>14947</v>
      </c>
      <c r="F3035" s="364" t="s">
        <v>1410</v>
      </c>
      <c r="G3035" s="364" t="s">
        <v>447</v>
      </c>
      <c r="H3035" s="318" t="s">
        <v>1225</v>
      </c>
    </row>
    <row r="3036" spans="1:8" s="189" customFormat="1" ht="22.9" customHeight="1" x14ac:dyDescent="0.2">
      <c r="A3036" s="529"/>
      <c r="B3036" s="530"/>
      <c r="C3036" s="364" t="s">
        <v>5960</v>
      </c>
      <c r="D3036" s="364" t="s">
        <v>16869</v>
      </c>
      <c r="E3036" s="364" t="s">
        <v>14947</v>
      </c>
      <c r="F3036" s="364" t="s">
        <v>1410</v>
      </c>
      <c r="G3036" s="364" t="s">
        <v>447</v>
      </c>
      <c r="H3036" s="318" t="s">
        <v>1225</v>
      </c>
    </row>
    <row r="3037" spans="1:8" s="189" customFormat="1" ht="22.9" customHeight="1" x14ac:dyDescent="0.2">
      <c r="A3037" s="529"/>
      <c r="B3037" s="530"/>
      <c r="C3037" s="364" t="s">
        <v>5961</v>
      </c>
      <c r="D3037" s="364" t="s">
        <v>16870</v>
      </c>
      <c r="E3037" s="364" t="s">
        <v>14947</v>
      </c>
      <c r="F3037" s="364" t="s">
        <v>1410</v>
      </c>
      <c r="G3037" s="364" t="s">
        <v>447</v>
      </c>
      <c r="H3037" s="318" t="s">
        <v>1225</v>
      </c>
    </row>
    <row r="3038" spans="1:8" s="189" customFormat="1" ht="22.9" customHeight="1" x14ac:dyDescent="0.2">
      <c r="A3038" s="529"/>
      <c r="B3038" s="530"/>
      <c r="C3038" s="364" t="s">
        <v>5962</v>
      </c>
      <c r="D3038" s="364" t="s">
        <v>16871</v>
      </c>
      <c r="E3038" s="364" t="s">
        <v>14947</v>
      </c>
      <c r="F3038" s="364" t="s">
        <v>1410</v>
      </c>
      <c r="G3038" s="364" t="s">
        <v>447</v>
      </c>
      <c r="H3038" s="318" t="s">
        <v>1225</v>
      </c>
    </row>
    <row r="3039" spans="1:8" s="189" customFormat="1" ht="22.9" customHeight="1" x14ac:dyDescent="0.2">
      <c r="A3039" s="529"/>
      <c r="B3039" s="530"/>
      <c r="C3039" s="364" t="s">
        <v>5963</v>
      </c>
      <c r="D3039" s="364" t="s">
        <v>16872</v>
      </c>
      <c r="E3039" s="364" t="s">
        <v>14947</v>
      </c>
      <c r="F3039" s="364" t="s">
        <v>1410</v>
      </c>
      <c r="G3039" s="364" t="s">
        <v>447</v>
      </c>
      <c r="H3039" s="318" t="s">
        <v>1225</v>
      </c>
    </row>
    <row r="3040" spans="1:8" s="189" customFormat="1" ht="22.9" customHeight="1" x14ac:dyDescent="0.2">
      <c r="A3040" s="529"/>
      <c r="B3040" s="530"/>
      <c r="C3040" s="364" t="s">
        <v>6263</v>
      </c>
      <c r="D3040" s="364" t="s">
        <v>925</v>
      </c>
      <c r="E3040" s="364" t="s">
        <v>14947</v>
      </c>
      <c r="F3040" s="364" t="s">
        <v>1410</v>
      </c>
      <c r="G3040" s="364" t="s">
        <v>447</v>
      </c>
      <c r="H3040" s="318" t="s">
        <v>1225</v>
      </c>
    </row>
    <row r="3041" spans="1:8" s="189" customFormat="1" ht="22.9" customHeight="1" x14ac:dyDescent="0.2">
      <c r="A3041" s="529"/>
      <c r="B3041" s="530"/>
      <c r="C3041" s="364" t="s">
        <v>5964</v>
      </c>
      <c r="D3041" s="364" t="s">
        <v>16873</v>
      </c>
      <c r="E3041" s="364" t="s">
        <v>14947</v>
      </c>
      <c r="F3041" s="364" t="s">
        <v>5871</v>
      </c>
      <c r="G3041" s="364" t="s">
        <v>447</v>
      </c>
      <c r="H3041" s="318" t="s">
        <v>1225</v>
      </c>
    </row>
    <row r="3042" spans="1:8" s="189" customFormat="1" ht="22.9" customHeight="1" x14ac:dyDescent="0.2">
      <c r="A3042" s="529"/>
      <c r="B3042" s="530"/>
      <c r="C3042" s="364" t="s">
        <v>5965</v>
      </c>
      <c r="D3042" s="364" t="s">
        <v>16874</v>
      </c>
      <c r="E3042" s="364" t="s">
        <v>14947</v>
      </c>
      <c r="F3042" s="364" t="s">
        <v>5871</v>
      </c>
      <c r="G3042" s="364" t="s">
        <v>447</v>
      </c>
      <c r="H3042" s="318" t="s">
        <v>1225</v>
      </c>
    </row>
    <row r="3043" spans="1:8" s="189" customFormat="1" ht="22.9" customHeight="1" x14ac:dyDescent="0.2">
      <c r="A3043" s="529"/>
      <c r="B3043" s="530"/>
      <c r="C3043" s="364" t="s">
        <v>5966</v>
      </c>
      <c r="D3043" s="364" t="s">
        <v>16875</v>
      </c>
      <c r="E3043" s="364" t="s">
        <v>14947</v>
      </c>
      <c r="F3043" s="364" t="s">
        <v>5871</v>
      </c>
      <c r="G3043" s="364" t="s">
        <v>447</v>
      </c>
      <c r="H3043" s="318" t="s">
        <v>1225</v>
      </c>
    </row>
    <row r="3044" spans="1:8" s="189" customFormat="1" ht="22.9" customHeight="1" x14ac:dyDescent="0.2">
      <c r="A3044" s="529"/>
      <c r="B3044" s="530"/>
      <c r="C3044" s="364" t="s">
        <v>5967</v>
      </c>
      <c r="D3044" s="364" t="s">
        <v>16874</v>
      </c>
      <c r="E3044" s="364" t="s">
        <v>14947</v>
      </c>
      <c r="F3044" s="364" t="s">
        <v>5871</v>
      </c>
      <c r="G3044" s="364" t="s">
        <v>447</v>
      </c>
      <c r="H3044" s="318" t="s">
        <v>1225</v>
      </c>
    </row>
    <row r="3045" spans="1:8" s="189" customFormat="1" ht="22.9" customHeight="1" x14ac:dyDescent="0.2">
      <c r="A3045" s="529"/>
      <c r="B3045" s="530"/>
      <c r="C3045" s="364" t="s">
        <v>5968</v>
      </c>
      <c r="D3045" s="364" t="s">
        <v>16876</v>
      </c>
      <c r="E3045" s="364" t="s">
        <v>14947</v>
      </c>
      <c r="F3045" s="364" t="s">
        <v>5871</v>
      </c>
      <c r="G3045" s="364" t="s">
        <v>447</v>
      </c>
      <c r="H3045" s="318" t="s">
        <v>1225</v>
      </c>
    </row>
    <row r="3046" spans="1:8" s="189" customFormat="1" ht="22.9" customHeight="1" x14ac:dyDescent="0.2">
      <c r="A3046" s="529"/>
      <c r="B3046" s="530"/>
      <c r="C3046" s="364" t="s">
        <v>5969</v>
      </c>
      <c r="D3046" s="364" t="s">
        <v>16877</v>
      </c>
      <c r="E3046" s="364" t="s">
        <v>14947</v>
      </c>
      <c r="F3046" s="364" t="s">
        <v>5871</v>
      </c>
      <c r="G3046" s="364" t="s">
        <v>447</v>
      </c>
      <c r="H3046" s="318" t="s">
        <v>1225</v>
      </c>
    </row>
    <row r="3047" spans="1:8" s="189" customFormat="1" ht="22.9" customHeight="1" x14ac:dyDescent="0.2">
      <c r="A3047" s="529"/>
      <c r="B3047" s="530"/>
      <c r="C3047" s="364" t="s">
        <v>5970</v>
      </c>
      <c r="D3047" s="364" t="s">
        <v>16878</v>
      </c>
      <c r="E3047" s="364" t="s">
        <v>14947</v>
      </c>
      <c r="F3047" s="364" t="s">
        <v>5871</v>
      </c>
      <c r="G3047" s="364" t="s">
        <v>447</v>
      </c>
      <c r="H3047" s="318" t="s">
        <v>1225</v>
      </c>
    </row>
    <row r="3048" spans="1:8" s="189" customFormat="1" ht="22.9" customHeight="1" x14ac:dyDescent="0.2">
      <c r="A3048" s="529"/>
      <c r="B3048" s="530"/>
      <c r="C3048" s="364" t="s">
        <v>5971</v>
      </c>
      <c r="D3048" s="364" t="s">
        <v>16879</v>
      </c>
      <c r="E3048" s="364" t="s">
        <v>14947</v>
      </c>
      <c r="F3048" s="364" t="s">
        <v>5871</v>
      </c>
      <c r="G3048" s="364" t="s">
        <v>447</v>
      </c>
      <c r="H3048" s="318" t="s">
        <v>1225</v>
      </c>
    </row>
    <row r="3049" spans="1:8" s="189" customFormat="1" ht="22.9" customHeight="1" x14ac:dyDescent="0.2">
      <c r="A3049" s="529"/>
      <c r="B3049" s="530"/>
      <c r="C3049" s="364" t="s">
        <v>5972</v>
      </c>
      <c r="D3049" s="364" t="s">
        <v>16876</v>
      </c>
      <c r="E3049" s="364" t="s">
        <v>14947</v>
      </c>
      <c r="F3049" s="364" t="s">
        <v>5871</v>
      </c>
      <c r="G3049" s="364" t="s">
        <v>447</v>
      </c>
      <c r="H3049" s="318" t="s">
        <v>1225</v>
      </c>
    </row>
    <row r="3050" spans="1:8" s="189" customFormat="1" ht="22.9" customHeight="1" x14ac:dyDescent="0.2">
      <c r="A3050" s="529"/>
      <c r="B3050" s="530"/>
      <c r="C3050" s="364" t="s">
        <v>5973</v>
      </c>
      <c r="D3050" s="364" t="s">
        <v>16876</v>
      </c>
      <c r="E3050" s="364" t="s">
        <v>14947</v>
      </c>
      <c r="F3050" s="364" t="s">
        <v>5871</v>
      </c>
      <c r="G3050" s="364" t="s">
        <v>447</v>
      </c>
      <c r="H3050" s="318" t="s">
        <v>1225</v>
      </c>
    </row>
    <row r="3051" spans="1:8" s="189" customFormat="1" ht="22.9" customHeight="1" x14ac:dyDescent="0.2">
      <c r="A3051" s="529"/>
      <c r="B3051" s="530"/>
      <c r="C3051" s="364" t="s">
        <v>5974</v>
      </c>
      <c r="D3051" s="364" t="s">
        <v>16869</v>
      </c>
      <c r="E3051" s="364" t="s">
        <v>14947</v>
      </c>
      <c r="F3051" s="364" t="s">
        <v>5871</v>
      </c>
      <c r="G3051" s="364" t="s">
        <v>447</v>
      </c>
      <c r="H3051" s="318" t="s">
        <v>1225</v>
      </c>
    </row>
    <row r="3052" spans="1:8" s="189" customFormat="1" ht="22.9" customHeight="1" x14ac:dyDescent="0.2">
      <c r="A3052" s="529"/>
      <c r="B3052" s="530"/>
      <c r="C3052" s="364" t="s">
        <v>5975</v>
      </c>
      <c r="D3052" s="364" t="s">
        <v>16880</v>
      </c>
      <c r="E3052" s="364" t="s">
        <v>14947</v>
      </c>
      <c r="F3052" s="364" t="s">
        <v>5871</v>
      </c>
      <c r="G3052" s="364" t="s">
        <v>447</v>
      </c>
      <c r="H3052" s="318" t="s">
        <v>1225</v>
      </c>
    </row>
    <row r="3053" spans="1:8" s="189" customFormat="1" ht="22.9" customHeight="1" x14ac:dyDescent="0.2">
      <c r="A3053" s="529"/>
      <c r="B3053" s="530"/>
      <c r="C3053" s="364" t="s">
        <v>5976</v>
      </c>
      <c r="D3053" s="364" t="s">
        <v>16869</v>
      </c>
      <c r="E3053" s="364" t="s">
        <v>14947</v>
      </c>
      <c r="F3053" s="364" t="s">
        <v>5871</v>
      </c>
      <c r="G3053" s="364" t="s">
        <v>447</v>
      </c>
      <c r="H3053" s="318" t="s">
        <v>1225</v>
      </c>
    </row>
    <row r="3054" spans="1:8" s="189" customFormat="1" ht="22.9" customHeight="1" x14ac:dyDescent="0.2">
      <c r="A3054" s="529"/>
      <c r="B3054" s="530"/>
      <c r="C3054" s="364" t="s">
        <v>5977</v>
      </c>
      <c r="D3054" s="364" t="s">
        <v>16881</v>
      </c>
      <c r="E3054" s="364" t="s">
        <v>14947</v>
      </c>
      <c r="F3054" s="364" t="s">
        <v>5871</v>
      </c>
      <c r="G3054" s="364" t="s">
        <v>447</v>
      </c>
      <c r="H3054" s="318" t="s">
        <v>1225</v>
      </c>
    </row>
    <row r="3055" spans="1:8" s="189" customFormat="1" ht="22.9" customHeight="1" x14ac:dyDescent="0.2">
      <c r="A3055" s="529"/>
      <c r="B3055" s="530"/>
      <c r="C3055" s="364" t="s">
        <v>5978</v>
      </c>
      <c r="D3055" s="364" t="s">
        <v>16882</v>
      </c>
      <c r="E3055" s="364" t="s">
        <v>14947</v>
      </c>
      <c r="F3055" s="364" t="s">
        <v>5871</v>
      </c>
      <c r="G3055" s="364" t="s">
        <v>447</v>
      </c>
      <c r="H3055" s="318" t="s">
        <v>1225</v>
      </c>
    </row>
    <row r="3056" spans="1:8" s="189" customFormat="1" ht="22.9" customHeight="1" x14ac:dyDescent="0.2">
      <c r="A3056" s="529"/>
      <c r="B3056" s="530"/>
      <c r="C3056" s="364" t="s">
        <v>5979</v>
      </c>
      <c r="D3056" s="364" t="s">
        <v>16869</v>
      </c>
      <c r="E3056" s="364" t="s">
        <v>14947</v>
      </c>
      <c r="F3056" s="364" t="s">
        <v>5871</v>
      </c>
      <c r="G3056" s="364" t="s">
        <v>447</v>
      </c>
      <c r="H3056" s="318" t="s">
        <v>1225</v>
      </c>
    </row>
    <row r="3057" spans="1:8" s="189" customFormat="1" ht="22.9" customHeight="1" x14ac:dyDescent="0.2">
      <c r="A3057" s="529"/>
      <c r="B3057" s="530"/>
      <c r="C3057" s="364" t="s">
        <v>5980</v>
      </c>
      <c r="D3057" s="364" t="s">
        <v>16883</v>
      </c>
      <c r="E3057" s="364" t="s">
        <v>14947</v>
      </c>
      <c r="F3057" s="364" t="s">
        <v>5871</v>
      </c>
      <c r="G3057" s="364" t="s">
        <v>447</v>
      </c>
      <c r="H3057" s="318" t="s">
        <v>1225</v>
      </c>
    </row>
    <row r="3058" spans="1:8" s="189" customFormat="1" ht="22.9" customHeight="1" x14ac:dyDescent="0.2">
      <c r="A3058" s="529" t="s">
        <v>570</v>
      </c>
      <c r="B3058" s="530" t="s">
        <v>571</v>
      </c>
      <c r="C3058" s="364" t="s">
        <v>5981</v>
      </c>
      <c r="D3058" s="364" t="s">
        <v>5982</v>
      </c>
      <c r="E3058" s="364" t="s">
        <v>14947</v>
      </c>
      <c r="F3058" s="364" t="s">
        <v>5282</v>
      </c>
      <c r="G3058" s="364" t="s">
        <v>447</v>
      </c>
      <c r="H3058" s="318" t="s">
        <v>1255</v>
      </c>
    </row>
    <row r="3059" spans="1:8" s="189" customFormat="1" ht="22.9" customHeight="1" x14ac:dyDescent="0.2">
      <c r="A3059" s="529"/>
      <c r="B3059" s="530"/>
      <c r="C3059" s="364" t="s">
        <v>5983</v>
      </c>
      <c r="D3059" s="364" t="s">
        <v>5984</v>
      </c>
      <c r="E3059" s="364" t="s">
        <v>14947</v>
      </c>
      <c r="F3059" s="364" t="s">
        <v>5282</v>
      </c>
      <c r="G3059" s="364" t="s">
        <v>447</v>
      </c>
      <c r="H3059" s="318" t="s">
        <v>1255</v>
      </c>
    </row>
    <row r="3060" spans="1:8" s="189" customFormat="1" ht="22.9" customHeight="1" x14ac:dyDescent="0.2">
      <c r="A3060" s="529"/>
      <c r="B3060" s="530"/>
      <c r="C3060" s="364" t="s">
        <v>5985</v>
      </c>
      <c r="D3060" s="364" t="s">
        <v>5986</v>
      </c>
      <c r="E3060" s="364" t="s">
        <v>14947</v>
      </c>
      <c r="F3060" s="364" t="s">
        <v>5282</v>
      </c>
      <c r="G3060" s="364" t="s">
        <v>447</v>
      </c>
      <c r="H3060" s="318" t="s">
        <v>1255</v>
      </c>
    </row>
    <row r="3061" spans="1:8" s="189" customFormat="1" ht="22.9" customHeight="1" x14ac:dyDescent="0.2">
      <c r="A3061" s="529"/>
      <c r="B3061" s="530"/>
      <c r="C3061" s="364" t="s">
        <v>5987</v>
      </c>
      <c r="D3061" s="364" t="s">
        <v>5988</v>
      </c>
      <c r="E3061" s="364" t="s">
        <v>14947</v>
      </c>
      <c r="F3061" s="364" t="s">
        <v>5282</v>
      </c>
      <c r="G3061" s="364" t="s">
        <v>447</v>
      </c>
      <c r="H3061" s="318" t="s">
        <v>1255</v>
      </c>
    </row>
    <row r="3062" spans="1:8" s="189" customFormat="1" ht="22.9" customHeight="1" x14ac:dyDescent="0.2">
      <c r="A3062" s="529"/>
      <c r="B3062" s="530"/>
      <c r="C3062" s="364" t="s">
        <v>5989</v>
      </c>
      <c r="D3062" s="364" t="s">
        <v>5990</v>
      </c>
      <c r="E3062" s="364" t="s">
        <v>14947</v>
      </c>
      <c r="F3062" s="364" t="s">
        <v>5871</v>
      </c>
      <c r="G3062" s="364" t="s">
        <v>447</v>
      </c>
      <c r="H3062" s="318" t="s">
        <v>1255</v>
      </c>
    </row>
    <row r="3063" spans="1:8" s="189" customFormat="1" ht="22.9" customHeight="1" x14ac:dyDescent="0.2">
      <c r="A3063" s="529"/>
      <c r="B3063" s="530"/>
      <c r="C3063" s="364" t="s">
        <v>5991</v>
      </c>
      <c r="D3063" s="364" t="s">
        <v>5992</v>
      </c>
      <c r="E3063" s="364" t="s">
        <v>14947</v>
      </c>
      <c r="F3063" s="364" t="s">
        <v>5285</v>
      </c>
      <c r="G3063" s="364" t="s">
        <v>447</v>
      </c>
      <c r="H3063" s="318" t="s">
        <v>1255</v>
      </c>
    </row>
    <row r="3064" spans="1:8" s="189" customFormat="1" ht="22.9" customHeight="1" x14ac:dyDescent="0.2">
      <c r="A3064" s="529"/>
      <c r="B3064" s="530"/>
      <c r="C3064" s="364" t="s">
        <v>5993</v>
      </c>
      <c r="D3064" s="364" t="s">
        <v>5994</v>
      </c>
      <c r="E3064" s="364" t="s">
        <v>14947</v>
      </c>
      <c r="F3064" s="364" t="s">
        <v>5285</v>
      </c>
      <c r="G3064" s="364" t="s">
        <v>447</v>
      </c>
      <c r="H3064" s="318" t="s">
        <v>1255</v>
      </c>
    </row>
    <row r="3065" spans="1:8" s="189" customFormat="1" ht="22.9" customHeight="1" x14ac:dyDescent="0.2">
      <c r="A3065" s="529"/>
      <c r="B3065" s="530"/>
      <c r="C3065" s="364" t="s">
        <v>5995</v>
      </c>
      <c r="D3065" s="364" t="s">
        <v>5996</v>
      </c>
      <c r="E3065" s="364" t="s">
        <v>14947</v>
      </c>
      <c r="F3065" s="364" t="s">
        <v>5285</v>
      </c>
      <c r="G3065" s="364" t="s">
        <v>447</v>
      </c>
      <c r="H3065" s="318" t="s">
        <v>1255</v>
      </c>
    </row>
    <row r="3066" spans="1:8" s="189" customFormat="1" ht="22.9" customHeight="1" x14ac:dyDescent="0.2">
      <c r="A3066" s="529"/>
      <c r="B3066" s="530"/>
      <c r="C3066" s="364" t="s">
        <v>5997</v>
      </c>
      <c r="D3066" s="364" t="s">
        <v>5998</v>
      </c>
      <c r="E3066" s="364" t="s">
        <v>14947</v>
      </c>
      <c r="F3066" s="364" t="s">
        <v>5285</v>
      </c>
      <c r="G3066" s="364" t="s">
        <v>447</v>
      </c>
      <c r="H3066" s="318" t="s">
        <v>1255</v>
      </c>
    </row>
    <row r="3067" spans="1:8" s="189" customFormat="1" ht="22.9" customHeight="1" x14ac:dyDescent="0.2">
      <c r="A3067" s="529"/>
      <c r="B3067" s="530"/>
      <c r="C3067" s="364" t="s">
        <v>5999</v>
      </c>
      <c r="D3067" s="364" t="s">
        <v>6000</v>
      </c>
      <c r="E3067" s="364" t="s">
        <v>14947</v>
      </c>
      <c r="F3067" s="364" t="s">
        <v>5285</v>
      </c>
      <c r="G3067" s="364" t="s">
        <v>447</v>
      </c>
      <c r="H3067" s="318" t="s">
        <v>1255</v>
      </c>
    </row>
    <row r="3068" spans="1:8" s="189" customFormat="1" ht="22.9" customHeight="1" x14ac:dyDescent="0.2">
      <c r="A3068" s="529" t="s">
        <v>725</v>
      </c>
      <c r="B3068" s="530" t="s">
        <v>726</v>
      </c>
      <c r="C3068" s="364" t="s">
        <v>6001</v>
      </c>
      <c r="D3068" s="364" t="s">
        <v>6002</v>
      </c>
      <c r="E3068" s="364" t="s">
        <v>14947</v>
      </c>
      <c r="F3068" s="364" t="s">
        <v>5282</v>
      </c>
      <c r="G3068" s="364" t="s">
        <v>447</v>
      </c>
      <c r="H3068" s="318"/>
    </row>
    <row r="3069" spans="1:8" s="189" customFormat="1" ht="22.9" customHeight="1" x14ac:dyDescent="0.2">
      <c r="A3069" s="529"/>
      <c r="B3069" s="530"/>
      <c r="C3069" s="364" t="s">
        <v>6003</v>
      </c>
      <c r="D3069" s="364" t="s">
        <v>6004</v>
      </c>
      <c r="E3069" s="364" t="s">
        <v>14947</v>
      </c>
      <c r="F3069" s="364" t="s">
        <v>5282</v>
      </c>
      <c r="G3069" s="364" t="s">
        <v>447</v>
      </c>
      <c r="H3069" s="318"/>
    </row>
    <row r="3070" spans="1:8" s="189" customFormat="1" ht="22.9" customHeight="1" x14ac:dyDescent="0.2">
      <c r="A3070" s="529"/>
      <c r="B3070" s="530"/>
      <c r="C3070" s="364" t="s">
        <v>6005</v>
      </c>
      <c r="D3070" s="364" t="s">
        <v>6006</v>
      </c>
      <c r="E3070" s="364" t="s">
        <v>14947</v>
      </c>
      <c r="F3070" s="364" t="s">
        <v>5282</v>
      </c>
      <c r="G3070" s="364" t="s">
        <v>447</v>
      </c>
      <c r="H3070" s="318"/>
    </row>
    <row r="3071" spans="1:8" s="189" customFormat="1" ht="22.9" customHeight="1" x14ac:dyDescent="0.2">
      <c r="A3071" s="529" t="s">
        <v>907</v>
      </c>
      <c r="B3071" s="530" t="s">
        <v>908</v>
      </c>
      <c r="C3071" s="364" t="s">
        <v>6007</v>
      </c>
      <c r="D3071" s="364" t="s">
        <v>6008</v>
      </c>
      <c r="E3071" s="364" t="s">
        <v>14947</v>
      </c>
      <c r="F3071" s="364" t="s">
        <v>5282</v>
      </c>
      <c r="G3071" s="364"/>
      <c r="H3071" s="318"/>
    </row>
    <row r="3072" spans="1:8" s="189" customFormat="1" ht="22.9" customHeight="1" x14ac:dyDescent="0.2">
      <c r="A3072" s="529"/>
      <c r="B3072" s="530"/>
      <c r="C3072" s="364" t="s">
        <v>6009</v>
      </c>
      <c r="D3072" s="364" t="s">
        <v>6010</v>
      </c>
      <c r="E3072" s="364" t="s">
        <v>14947</v>
      </c>
      <c r="F3072" s="364" t="s">
        <v>5282</v>
      </c>
      <c r="G3072" s="364"/>
      <c r="H3072" s="318"/>
    </row>
    <row r="3073" spans="1:8" s="189" customFormat="1" ht="22.9" customHeight="1" x14ac:dyDescent="0.2">
      <c r="A3073" s="529"/>
      <c r="B3073" s="530"/>
      <c r="C3073" s="364" t="s">
        <v>6011</v>
      </c>
      <c r="D3073" s="364" t="s">
        <v>6012</v>
      </c>
      <c r="E3073" s="364" t="s">
        <v>14947</v>
      </c>
      <c r="F3073" s="364" t="s">
        <v>5285</v>
      </c>
      <c r="G3073" s="364" t="s">
        <v>462</v>
      </c>
      <c r="H3073" s="318"/>
    </row>
    <row r="3074" spans="1:8" s="189" customFormat="1" ht="22.9" customHeight="1" x14ac:dyDescent="0.2">
      <c r="A3074" s="529" t="s">
        <v>909</v>
      </c>
      <c r="B3074" s="530" t="s">
        <v>910</v>
      </c>
      <c r="C3074" s="364" t="s">
        <v>6013</v>
      </c>
      <c r="D3074" s="364" t="s">
        <v>6014</v>
      </c>
      <c r="E3074" s="364" t="s">
        <v>14947</v>
      </c>
      <c r="F3074" s="364" t="s">
        <v>5282</v>
      </c>
      <c r="G3074" s="364"/>
      <c r="H3074" s="318"/>
    </row>
    <row r="3075" spans="1:8" s="189" customFormat="1" ht="22.9" customHeight="1" x14ac:dyDescent="0.2">
      <c r="A3075" s="529"/>
      <c r="B3075" s="530"/>
      <c r="C3075" s="364" t="s">
        <v>6015</v>
      </c>
      <c r="D3075" s="364" t="s">
        <v>6016</v>
      </c>
      <c r="E3075" s="364" t="s">
        <v>14947</v>
      </c>
      <c r="F3075" s="364" t="s">
        <v>5282</v>
      </c>
      <c r="G3075" s="364"/>
      <c r="H3075" s="318"/>
    </row>
    <row r="3076" spans="1:8" s="189" customFormat="1" ht="22.9" customHeight="1" x14ac:dyDescent="0.2">
      <c r="A3076" s="529" t="s">
        <v>911</v>
      </c>
      <c r="B3076" s="530" t="s">
        <v>912</v>
      </c>
      <c r="C3076" s="364" t="s">
        <v>6017</v>
      </c>
      <c r="D3076" s="364" t="s">
        <v>6018</v>
      </c>
      <c r="E3076" s="364" t="s">
        <v>14947</v>
      </c>
      <c r="F3076" s="364" t="s">
        <v>5282</v>
      </c>
      <c r="G3076" s="364"/>
      <c r="H3076" s="318"/>
    </row>
    <row r="3077" spans="1:8" s="189" customFormat="1" ht="22.9" customHeight="1" x14ac:dyDescent="0.2">
      <c r="A3077" s="529"/>
      <c r="B3077" s="530"/>
      <c r="C3077" s="364" t="s">
        <v>6019</v>
      </c>
      <c r="D3077" s="364" t="s">
        <v>6020</v>
      </c>
      <c r="E3077" s="364" t="s">
        <v>14947</v>
      </c>
      <c r="F3077" s="364" t="s">
        <v>5282</v>
      </c>
      <c r="G3077" s="364"/>
      <c r="H3077" s="318"/>
    </row>
    <row r="3078" spans="1:8" s="189" customFormat="1" ht="22.9" customHeight="1" x14ac:dyDescent="0.2">
      <c r="A3078" s="529"/>
      <c r="B3078" s="530"/>
      <c r="C3078" s="364" t="s">
        <v>6021</v>
      </c>
      <c r="D3078" s="364" t="s">
        <v>6022</v>
      </c>
      <c r="E3078" s="364" t="s">
        <v>14947</v>
      </c>
      <c r="F3078" s="364" t="s">
        <v>5282</v>
      </c>
      <c r="G3078" s="364"/>
      <c r="H3078" s="318"/>
    </row>
    <row r="3079" spans="1:8" s="189" customFormat="1" ht="22.9" customHeight="1" x14ac:dyDescent="0.2">
      <c r="A3079" s="529"/>
      <c r="B3079" s="530"/>
      <c r="C3079" s="364" t="s">
        <v>6023</v>
      </c>
      <c r="D3079" s="364" t="s">
        <v>6024</v>
      </c>
      <c r="E3079" s="364" t="s">
        <v>14947</v>
      </c>
      <c r="F3079" s="364" t="s">
        <v>15499</v>
      </c>
      <c r="G3079" s="364"/>
      <c r="H3079" s="318"/>
    </row>
    <row r="3080" spans="1:8" s="189" customFormat="1" ht="22.9" customHeight="1" x14ac:dyDescent="0.2">
      <c r="A3080" s="529"/>
      <c r="B3080" s="530"/>
      <c r="C3080" s="364" t="s">
        <v>6025</v>
      </c>
      <c r="D3080" s="364" t="s">
        <v>6026</v>
      </c>
      <c r="E3080" s="364" t="s">
        <v>14947</v>
      </c>
      <c r="F3080" s="364" t="s">
        <v>5871</v>
      </c>
      <c r="G3080" s="364"/>
      <c r="H3080" s="318"/>
    </row>
    <row r="3081" spans="1:8" s="189" customFormat="1" ht="22.9" customHeight="1" x14ac:dyDescent="0.2">
      <c r="A3081" s="529"/>
      <c r="B3081" s="530"/>
      <c r="C3081" s="364" t="s">
        <v>6027</v>
      </c>
      <c r="D3081" s="364" t="s">
        <v>6028</v>
      </c>
      <c r="E3081" s="364" t="s">
        <v>14947</v>
      </c>
      <c r="F3081" s="364" t="s">
        <v>5871</v>
      </c>
      <c r="G3081" s="364"/>
      <c r="H3081" s="318"/>
    </row>
    <row r="3082" spans="1:8" s="189" customFormat="1" ht="22.9" customHeight="1" x14ac:dyDescent="0.2">
      <c r="A3082" s="529" t="s">
        <v>913</v>
      </c>
      <c r="B3082" s="530" t="s">
        <v>914</v>
      </c>
      <c r="C3082" s="364" t="s">
        <v>6029</v>
      </c>
      <c r="D3082" s="364" t="s">
        <v>6030</v>
      </c>
      <c r="E3082" s="364" t="s">
        <v>14947</v>
      </c>
      <c r="F3082" s="364" t="s">
        <v>5282</v>
      </c>
      <c r="G3082" s="364" t="s">
        <v>462</v>
      </c>
      <c r="H3082" s="318"/>
    </row>
    <row r="3083" spans="1:8" s="189" customFormat="1" ht="22.9" customHeight="1" x14ac:dyDescent="0.2">
      <c r="A3083" s="529"/>
      <c r="B3083" s="530"/>
      <c r="C3083" s="364" t="s">
        <v>6031</v>
      </c>
      <c r="D3083" s="364" t="s">
        <v>6032</v>
      </c>
      <c r="E3083" s="364" t="s">
        <v>14947</v>
      </c>
      <c r="F3083" s="364" t="s">
        <v>15499</v>
      </c>
      <c r="G3083" s="364" t="s">
        <v>447</v>
      </c>
      <c r="H3083" s="318"/>
    </row>
    <row r="3084" spans="1:8" s="189" customFormat="1" ht="22.9" customHeight="1" x14ac:dyDescent="0.2">
      <c r="A3084" s="529"/>
      <c r="B3084" s="530"/>
      <c r="C3084" s="364" t="s">
        <v>6033</v>
      </c>
      <c r="D3084" s="364" t="s">
        <v>6032</v>
      </c>
      <c r="E3084" s="364" t="s">
        <v>14947</v>
      </c>
      <c r="F3084" s="364" t="s">
        <v>5285</v>
      </c>
      <c r="G3084" s="364" t="s">
        <v>462</v>
      </c>
      <c r="H3084" s="318"/>
    </row>
    <row r="3085" spans="1:8" s="189" customFormat="1" ht="22.9" customHeight="1" x14ac:dyDescent="0.2">
      <c r="A3085" s="529"/>
      <c r="B3085" s="530"/>
      <c r="C3085" s="364" t="s">
        <v>6034</v>
      </c>
      <c r="D3085" s="364" t="s">
        <v>6035</v>
      </c>
      <c r="E3085" s="364" t="s">
        <v>14947</v>
      </c>
      <c r="F3085" s="364" t="s">
        <v>5285</v>
      </c>
      <c r="G3085" s="364" t="s">
        <v>462</v>
      </c>
      <c r="H3085" s="318"/>
    </row>
    <row r="3086" spans="1:8" s="189" customFormat="1" ht="22.9" customHeight="1" x14ac:dyDescent="0.2">
      <c r="A3086" s="529"/>
      <c r="B3086" s="530"/>
      <c r="C3086" s="364" t="s">
        <v>6036</v>
      </c>
      <c r="D3086" s="364" t="s">
        <v>6037</v>
      </c>
      <c r="E3086" s="364" t="s">
        <v>14947</v>
      </c>
      <c r="F3086" s="364" t="s">
        <v>5285</v>
      </c>
      <c r="G3086" s="364" t="s">
        <v>447</v>
      </c>
      <c r="H3086" s="318"/>
    </row>
    <row r="3087" spans="1:8" s="189" customFormat="1" ht="22.9" customHeight="1" x14ac:dyDescent="0.2">
      <c r="A3087" s="529" t="s">
        <v>915</v>
      </c>
      <c r="B3087" s="530" t="s">
        <v>916</v>
      </c>
      <c r="C3087" s="364" t="s">
        <v>6038</v>
      </c>
      <c r="D3087" s="364" t="s">
        <v>6039</v>
      </c>
      <c r="E3087" s="364" t="s">
        <v>14947</v>
      </c>
      <c r="F3087" s="364" t="s">
        <v>5282</v>
      </c>
      <c r="G3087" s="364"/>
      <c r="H3087" s="318"/>
    </row>
    <row r="3088" spans="1:8" s="189" customFormat="1" ht="22.9" customHeight="1" x14ac:dyDescent="0.2">
      <c r="A3088" s="529"/>
      <c r="B3088" s="530"/>
      <c r="C3088" s="364" t="s">
        <v>6040</v>
      </c>
      <c r="D3088" s="364" t="s">
        <v>6041</v>
      </c>
      <c r="E3088" s="364" t="s">
        <v>14947</v>
      </c>
      <c r="F3088" s="364" t="s">
        <v>5282</v>
      </c>
      <c r="G3088" s="364"/>
      <c r="H3088" s="318"/>
    </row>
    <row r="3089" spans="1:8" s="189" customFormat="1" ht="22.9" customHeight="1" x14ac:dyDescent="0.2">
      <c r="A3089" s="529"/>
      <c r="B3089" s="530"/>
      <c r="C3089" s="364" t="s">
        <v>6042</v>
      </c>
      <c r="D3089" s="364" t="s">
        <v>6043</v>
      </c>
      <c r="E3089" s="364" t="s">
        <v>14947</v>
      </c>
      <c r="F3089" s="364" t="s">
        <v>5282</v>
      </c>
      <c r="G3089" s="364"/>
      <c r="H3089" s="318"/>
    </row>
    <row r="3090" spans="1:8" s="189" customFormat="1" ht="22.9" customHeight="1" x14ac:dyDescent="0.2">
      <c r="A3090" s="529"/>
      <c r="B3090" s="530"/>
      <c r="C3090" s="364" t="s">
        <v>6044</v>
      </c>
      <c r="D3090" s="364" t="s">
        <v>6045</v>
      </c>
      <c r="E3090" s="364" t="s">
        <v>14947</v>
      </c>
      <c r="F3090" s="364" t="s">
        <v>5871</v>
      </c>
      <c r="G3090" s="364" t="s">
        <v>447</v>
      </c>
      <c r="H3090" s="318"/>
    </row>
    <row r="3091" spans="1:8" s="189" customFormat="1" ht="22.9" customHeight="1" x14ac:dyDescent="0.2">
      <c r="A3091" s="363" t="s">
        <v>917</v>
      </c>
      <c r="B3091" s="364" t="s">
        <v>918</v>
      </c>
      <c r="C3091" s="364" t="s">
        <v>6046</v>
      </c>
      <c r="D3091" s="364" t="s">
        <v>919</v>
      </c>
      <c r="E3091" s="364" t="s">
        <v>14947</v>
      </c>
      <c r="F3091" s="364" t="s">
        <v>5282</v>
      </c>
      <c r="G3091" s="364"/>
      <c r="H3091" s="318"/>
    </row>
    <row r="3092" spans="1:8" s="189" customFormat="1" ht="22.9" customHeight="1" x14ac:dyDescent="0.2">
      <c r="A3092" s="363" t="s">
        <v>920</v>
      </c>
      <c r="B3092" s="364" t="s">
        <v>921</v>
      </c>
      <c r="C3092" s="364" t="s">
        <v>6047</v>
      </c>
      <c r="D3092" s="364" t="s">
        <v>16884</v>
      </c>
      <c r="E3092" s="364" t="s">
        <v>14947</v>
      </c>
      <c r="F3092" s="364" t="s">
        <v>5282</v>
      </c>
      <c r="G3092" s="364" t="s">
        <v>447</v>
      </c>
      <c r="H3092" s="318"/>
    </row>
    <row r="3093" spans="1:8" s="189" customFormat="1" ht="22.9" customHeight="1" x14ac:dyDescent="0.2">
      <c r="A3093" s="363" t="s">
        <v>633</v>
      </c>
      <c r="B3093" s="364" t="s">
        <v>634</v>
      </c>
      <c r="C3093" s="364" t="s">
        <v>6048</v>
      </c>
      <c r="D3093" s="364" t="s">
        <v>635</v>
      </c>
      <c r="E3093" s="364" t="s">
        <v>257</v>
      </c>
      <c r="F3093" s="364" t="s">
        <v>4553</v>
      </c>
      <c r="G3093" s="364" t="s">
        <v>447</v>
      </c>
      <c r="H3093" s="318"/>
    </row>
    <row r="3094" spans="1:8" s="189" customFormat="1" ht="22.9" customHeight="1" x14ac:dyDescent="0.2">
      <c r="A3094" s="363" t="s">
        <v>1006</v>
      </c>
      <c r="B3094" s="364" t="s">
        <v>1007</v>
      </c>
      <c r="C3094" s="364" t="s">
        <v>6049</v>
      </c>
      <c r="D3094" s="364" t="s">
        <v>1007</v>
      </c>
      <c r="E3094" s="364" t="s">
        <v>257</v>
      </c>
      <c r="F3094" s="364" t="s">
        <v>4553</v>
      </c>
      <c r="G3094" s="364"/>
      <c r="H3094" s="318"/>
    </row>
    <row r="3095" spans="1:8" s="189" customFormat="1" ht="22.9" customHeight="1" x14ac:dyDescent="0.2">
      <c r="A3095" s="529" t="s">
        <v>679</v>
      </c>
      <c r="B3095" s="530" t="s">
        <v>680</v>
      </c>
      <c r="C3095" s="364" t="s">
        <v>16885</v>
      </c>
      <c r="D3095" s="364" t="s">
        <v>16886</v>
      </c>
      <c r="E3095" s="364" t="s">
        <v>257</v>
      </c>
      <c r="F3095" s="364" t="s">
        <v>4553</v>
      </c>
      <c r="G3095" s="364" t="s">
        <v>447</v>
      </c>
      <c r="H3095" s="318"/>
    </row>
    <row r="3096" spans="1:8" s="189" customFormat="1" ht="22.9" customHeight="1" x14ac:dyDescent="0.2">
      <c r="A3096" s="529"/>
      <c r="B3096" s="530"/>
      <c r="C3096" s="364" t="s">
        <v>16887</v>
      </c>
      <c r="D3096" s="364" t="s">
        <v>16888</v>
      </c>
      <c r="E3096" s="364" t="s">
        <v>257</v>
      </c>
      <c r="F3096" s="364" t="s">
        <v>4553</v>
      </c>
      <c r="G3096" s="364" t="s">
        <v>447</v>
      </c>
      <c r="H3096" s="318"/>
    </row>
    <row r="3097" spans="1:8" s="189" customFormat="1" ht="22.9" customHeight="1" x14ac:dyDescent="0.2">
      <c r="A3097" s="529" t="s">
        <v>1008</v>
      </c>
      <c r="B3097" s="530" t="s">
        <v>400</v>
      </c>
      <c r="C3097" s="364" t="s">
        <v>6050</v>
      </c>
      <c r="D3097" s="364" t="s">
        <v>16889</v>
      </c>
      <c r="E3097" s="364" t="s">
        <v>257</v>
      </c>
      <c r="F3097" s="364" t="s">
        <v>4553</v>
      </c>
      <c r="G3097" s="364" t="s">
        <v>447</v>
      </c>
      <c r="H3097" s="318"/>
    </row>
    <row r="3098" spans="1:8" s="189" customFormat="1" ht="22.9" customHeight="1" x14ac:dyDescent="0.2">
      <c r="A3098" s="529"/>
      <c r="B3098" s="530"/>
      <c r="C3098" s="364" t="s">
        <v>6051</v>
      </c>
      <c r="D3098" s="364" t="s">
        <v>6052</v>
      </c>
      <c r="E3098" s="364" t="s">
        <v>257</v>
      </c>
      <c r="F3098" s="364" t="s">
        <v>4553</v>
      </c>
      <c r="G3098" s="364" t="s">
        <v>447</v>
      </c>
      <c r="H3098" s="318"/>
    </row>
    <row r="3099" spans="1:8" s="189" customFormat="1" ht="22.9" customHeight="1" x14ac:dyDescent="0.2">
      <c r="A3099" s="529"/>
      <c r="B3099" s="530"/>
      <c r="C3099" s="364" t="s">
        <v>6053</v>
      </c>
      <c r="D3099" s="364" t="s">
        <v>6054</v>
      </c>
      <c r="E3099" s="364" t="s">
        <v>257</v>
      </c>
      <c r="F3099" s="364" t="s">
        <v>4553</v>
      </c>
      <c r="G3099" s="364" t="s">
        <v>447</v>
      </c>
      <c r="H3099" s="318"/>
    </row>
    <row r="3100" spans="1:8" s="189" customFormat="1" ht="22.9" customHeight="1" x14ac:dyDescent="0.2">
      <c r="A3100" s="529"/>
      <c r="B3100" s="530"/>
      <c r="C3100" s="364" t="s">
        <v>6055</v>
      </c>
      <c r="D3100" s="364" t="s">
        <v>6056</v>
      </c>
      <c r="E3100" s="364" t="s">
        <v>257</v>
      </c>
      <c r="F3100" s="364" t="s">
        <v>4553</v>
      </c>
      <c r="G3100" s="364" t="s">
        <v>447</v>
      </c>
      <c r="H3100" s="318"/>
    </row>
    <row r="3101" spans="1:8" s="189" customFormat="1" ht="22.9" customHeight="1" x14ac:dyDescent="0.2">
      <c r="A3101" s="529"/>
      <c r="B3101" s="530"/>
      <c r="C3101" s="364" t="s">
        <v>6057</v>
      </c>
      <c r="D3101" s="364" t="s">
        <v>6058</v>
      </c>
      <c r="E3101" s="364" t="s">
        <v>257</v>
      </c>
      <c r="F3101" s="364" t="s">
        <v>4553</v>
      </c>
      <c r="G3101" s="364" t="s">
        <v>447</v>
      </c>
      <c r="H3101" s="318"/>
    </row>
    <row r="3102" spans="1:8" s="189" customFormat="1" ht="22.9" customHeight="1" x14ac:dyDescent="0.2">
      <c r="A3102" s="529"/>
      <c r="B3102" s="530"/>
      <c r="C3102" s="364" t="s">
        <v>6059</v>
      </c>
      <c r="D3102" s="364" t="s">
        <v>16890</v>
      </c>
      <c r="E3102" s="364" t="s">
        <v>257</v>
      </c>
      <c r="F3102" s="364" t="s">
        <v>4553</v>
      </c>
      <c r="G3102" s="364" t="s">
        <v>447</v>
      </c>
      <c r="H3102" s="318"/>
    </row>
    <row r="3103" spans="1:8" s="189" customFormat="1" ht="22.9" customHeight="1" x14ac:dyDescent="0.2">
      <c r="A3103" s="529"/>
      <c r="B3103" s="530"/>
      <c r="C3103" s="364" t="s">
        <v>6060</v>
      </c>
      <c r="D3103" s="364" t="s">
        <v>6061</v>
      </c>
      <c r="E3103" s="364" t="s">
        <v>257</v>
      </c>
      <c r="F3103" s="364" t="s">
        <v>4553</v>
      </c>
      <c r="G3103" s="364" t="s">
        <v>447</v>
      </c>
      <c r="H3103" s="318"/>
    </row>
    <row r="3104" spans="1:8" s="189" customFormat="1" ht="22.9" customHeight="1" x14ac:dyDescent="0.2">
      <c r="A3104" s="529"/>
      <c r="B3104" s="530"/>
      <c r="C3104" s="364" t="s">
        <v>6062</v>
      </c>
      <c r="D3104" s="364" t="s">
        <v>16891</v>
      </c>
      <c r="E3104" s="364" t="s">
        <v>257</v>
      </c>
      <c r="F3104" s="364" t="s">
        <v>4553</v>
      </c>
      <c r="G3104" s="364" t="s">
        <v>447</v>
      </c>
      <c r="H3104" s="318"/>
    </row>
    <row r="3105" spans="1:8" s="189" customFormat="1" ht="22.9" customHeight="1" x14ac:dyDescent="0.2">
      <c r="A3105" s="529"/>
      <c r="B3105" s="530"/>
      <c r="C3105" s="364" t="s">
        <v>6063</v>
      </c>
      <c r="D3105" s="364" t="s">
        <v>16892</v>
      </c>
      <c r="E3105" s="364" t="s">
        <v>257</v>
      </c>
      <c r="F3105" s="364" t="s">
        <v>4553</v>
      </c>
      <c r="G3105" s="364" t="s">
        <v>447</v>
      </c>
      <c r="H3105" s="318"/>
    </row>
    <row r="3106" spans="1:8" s="189" customFormat="1" ht="22.9" customHeight="1" x14ac:dyDescent="0.2">
      <c r="A3106" s="529"/>
      <c r="B3106" s="530"/>
      <c r="C3106" s="364" t="s">
        <v>6064</v>
      </c>
      <c r="D3106" s="364" t="s">
        <v>8109</v>
      </c>
      <c r="E3106" s="364" t="s">
        <v>257</v>
      </c>
      <c r="F3106" s="364" t="s">
        <v>4553</v>
      </c>
      <c r="G3106" s="364" t="s">
        <v>447</v>
      </c>
      <c r="H3106" s="318"/>
    </row>
    <row r="3107" spans="1:8" s="189" customFormat="1" ht="22.9" customHeight="1" x14ac:dyDescent="0.2">
      <c r="A3107" s="529"/>
      <c r="B3107" s="530"/>
      <c r="C3107" s="364" t="s">
        <v>6065</v>
      </c>
      <c r="D3107" s="364" t="s">
        <v>6066</v>
      </c>
      <c r="E3107" s="364" t="s">
        <v>257</v>
      </c>
      <c r="F3107" s="364" t="s">
        <v>4553</v>
      </c>
      <c r="G3107" s="364" t="s">
        <v>447</v>
      </c>
      <c r="H3107" s="318"/>
    </row>
    <row r="3108" spans="1:8" s="189" customFormat="1" ht="22.9" customHeight="1" x14ac:dyDescent="0.2">
      <c r="A3108" s="529"/>
      <c r="B3108" s="530"/>
      <c r="C3108" s="364" t="s">
        <v>6067</v>
      </c>
      <c r="D3108" s="364" t="s">
        <v>6068</v>
      </c>
      <c r="E3108" s="364" t="s">
        <v>257</v>
      </c>
      <c r="F3108" s="364" t="s">
        <v>4553</v>
      </c>
      <c r="G3108" s="364" t="s">
        <v>447</v>
      </c>
      <c r="H3108" s="318"/>
    </row>
    <row r="3109" spans="1:8" s="189" customFormat="1" ht="22.9" customHeight="1" x14ac:dyDescent="0.2">
      <c r="A3109" s="529"/>
      <c r="B3109" s="530"/>
      <c r="C3109" s="364" t="s">
        <v>6069</v>
      </c>
      <c r="D3109" s="364" t="s">
        <v>6070</v>
      </c>
      <c r="E3109" s="364" t="s">
        <v>257</v>
      </c>
      <c r="F3109" s="364" t="s">
        <v>4553</v>
      </c>
      <c r="G3109" s="364" t="s">
        <v>447</v>
      </c>
      <c r="H3109" s="318"/>
    </row>
    <row r="3110" spans="1:8" s="189" customFormat="1" ht="22.9" customHeight="1" x14ac:dyDescent="0.2">
      <c r="A3110" s="529"/>
      <c r="B3110" s="530"/>
      <c r="C3110" s="364" t="s">
        <v>6071</v>
      </c>
      <c r="D3110" s="364" t="s">
        <v>16893</v>
      </c>
      <c r="E3110" s="364" t="s">
        <v>257</v>
      </c>
      <c r="F3110" s="364" t="s">
        <v>4553</v>
      </c>
      <c r="G3110" s="364" t="s">
        <v>447</v>
      </c>
      <c r="H3110" s="318"/>
    </row>
    <row r="3111" spans="1:8" s="189" customFormat="1" ht="22.9" customHeight="1" x14ac:dyDescent="0.2">
      <c r="A3111" s="529"/>
      <c r="B3111" s="530"/>
      <c r="C3111" s="364" t="s">
        <v>6072</v>
      </c>
      <c r="D3111" s="364" t="s">
        <v>6073</v>
      </c>
      <c r="E3111" s="364" t="s">
        <v>257</v>
      </c>
      <c r="F3111" s="364" t="s">
        <v>4553</v>
      </c>
      <c r="G3111" s="364" t="s">
        <v>447</v>
      </c>
      <c r="H3111" s="318"/>
    </row>
    <row r="3112" spans="1:8" s="189" customFormat="1" ht="22.9" customHeight="1" x14ac:dyDescent="0.2">
      <c r="A3112" s="529" t="s">
        <v>1009</v>
      </c>
      <c r="B3112" s="530" t="s">
        <v>405</v>
      </c>
      <c r="C3112" s="364" t="s">
        <v>6074</v>
      </c>
      <c r="D3112" s="364" t="s">
        <v>6075</v>
      </c>
      <c r="E3112" s="364" t="s">
        <v>257</v>
      </c>
      <c r="F3112" s="364" t="s">
        <v>4553</v>
      </c>
      <c r="G3112" s="364" t="s">
        <v>447</v>
      </c>
      <c r="H3112" s="318"/>
    </row>
    <row r="3113" spans="1:8" s="189" customFormat="1" ht="22.9" customHeight="1" x14ac:dyDescent="0.2">
      <c r="A3113" s="529"/>
      <c r="B3113" s="530"/>
      <c r="C3113" s="364" t="s">
        <v>6076</v>
      </c>
      <c r="D3113" s="364" t="s">
        <v>6077</v>
      </c>
      <c r="E3113" s="364" t="s">
        <v>257</v>
      </c>
      <c r="F3113" s="364" t="s">
        <v>4553</v>
      </c>
      <c r="G3113" s="364" t="s">
        <v>447</v>
      </c>
      <c r="H3113" s="318"/>
    </row>
    <row r="3114" spans="1:8" s="189" customFormat="1" ht="22.9" customHeight="1" x14ac:dyDescent="0.2">
      <c r="A3114" s="529"/>
      <c r="B3114" s="530"/>
      <c r="C3114" s="364" t="s">
        <v>6078</v>
      </c>
      <c r="D3114" s="364" t="s">
        <v>6079</v>
      </c>
      <c r="E3114" s="364" t="s">
        <v>257</v>
      </c>
      <c r="F3114" s="364" t="s">
        <v>4553</v>
      </c>
      <c r="G3114" s="364" t="s">
        <v>447</v>
      </c>
      <c r="H3114" s="318"/>
    </row>
    <row r="3115" spans="1:8" s="189" customFormat="1" ht="22.9" customHeight="1" x14ac:dyDescent="0.2">
      <c r="A3115" s="529"/>
      <c r="B3115" s="530"/>
      <c r="C3115" s="364" t="s">
        <v>6080</v>
      </c>
      <c r="D3115" s="364" t="s">
        <v>6081</v>
      </c>
      <c r="E3115" s="364" t="s">
        <v>257</v>
      </c>
      <c r="F3115" s="364" t="s">
        <v>4553</v>
      </c>
      <c r="G3115" s="364" t="s">
        <v>447</v>
      </c>
      <c r="H3115" s="318"/>
    </row>
    <row r="3116" spans="1:8" s="189" customFormat="1" ht="22.9" customHeight="1" x14ac:dyDescent="0.2">
      <c r="A3116" s="529"/>
      <c r="B3116" s="530"/>
      <c r="C3116" s="364" t="s">
        <v>6082</v>
      </c>
      <c r="D3116" s="364" t="s">
        <v>6083</v>
      </c>
      <c r="E3116" s="364" t="s">
        <v>257</v>
      </c>
      <c r="F3116" s="364" t="s">
        <v>4553</v>
      </c>
      <c r="G3116" s="364" t="s">
        <v>447</v>
      </c>
      <c r="H3116" s="318"/>
    </row>
    <row r="3117" spans="1:8" s="189" customFormat="1" ht="22.9" customHeight="1" x14ac:dyDescent="0.2">
      <c r="A3117" s="529"/>
      <c r="B3117" s="530"/>
      <c r="C3117" s="364" t="s">
        <v>6084</v>
      </c>
      <c r="D3117" s="364" t="s">
        <v>16894</v>
      </c>
      <c r="E3117" s="364" t="s">
        <v>257</v>
      </c>
      <c r="F3117" s="364" t="s">
        <v>4553</v>
      </c>
      <c r="G3117" s="364" t="s">
        <v>447</v>
      </c>
      <c r="H3117" s="318"/>
    </row>
    <row r="3118" spans="1:8" s="189" customFormat="1" ht="22.9" customHeight="1" x14ac:dyDescent="0.2">
      <c r="A3118" s="529"/>
      <c r="B3118" s="530"/>
      <c r="C3118" s="364" t="s">
        <v>6085</v>
      </c>
      <c r="D3118" s="364" t="s">
        <v>16895</v>
      </c>
      <c r="E3118" s="364" t="s">
        <v>257</v>
      </c>
      <c r="F3118" s="364" t="s">
        <v>4553</v>
      </c>
      <c r="G3118" s="364" t="s">
        <v>447</v>
      </c>
      <c r="H3118" s="318"/>
    </row>
    <row r="3119" spans="1:8" s="189" customFormat="1" ht="22.9" customHeight="1" x14ac:dyDescent="0.2">
      <c r="A3119" s="529" t="s">
        <v>603</v>
      </c>
      <c r="B3119" s="530" t="s">
        <v>604</v>
      </c>
      <c r="C3119" s="364" t="s">
        <v>6086</v>
      </c>
      <c r="D3119" s="364" t="s">
        <v>16896</v>
      </c>
      <c r="E3119" s="364" t="s">
        <v>257</v>
      </c>
      <c r="F3119" s="364" t="s">
        <v>4553</v>
      </c>
      <c r="G3119" s="364" t="s">
        <v>447</v>
      </c>
      <c r="H3119" s="318"/>
    </row>
    <row r="3120" spans="1:8" s="189" customFormat="1" ht="22.9" customHeight="1" x14ac:dyDescent="0.2">
      <c r="A3120" s="529"/>
      <c r="B3120" s="530"/>
      <c r="C3120" s="364" t="s">
        <v>6087</v>
      </c>
      <c r="D3120" s="364" t="s">
        <v>16897</v>
      </c>
      <c r="E3120" s="364" t="s">
        <v>257</v>
      </c>
      <c r="F3120" s="364" t="s">
        <v>4553</v>
      </c>
      <c r="G3120" s="364" t="s">
        <v>447</v>
      </c>
      <c r="H3120" s="318"/>
    </row>
    <row r="3121" spans="1:8" s="189" customFormat="1" ht="22.9" customHeight="1" x14ac:dyDescent="0.2">
      <c r="A3121" s="529"/>
      <c r="B3121" s="530"/>
      <c r="C3121" s="364" t="s">
        <v>6088</v>
      </c>
      <c r="D3121" s="364" t="s">
        <v>16898</v>
      </c>
      <c r="E3121" s="364" t="s">
        <v>257</v>
      </c>
      <c r="F3121" s="364" t="s">
        <v>4553</v>
      </c>
      <c r="G3121" s="364" t="s">
        <v>447</v>
      </c>
      <c r="H3121" s="318"/>
    </row>
    <row r="3122" spans="1:8" s="189" customFormat="1" ht="22.9" customHeight="1" x14ac:dyDescent="0.2">
      <c r="A3122" s="529"/>
      <c r="B3122" s="530"/>
      <c r="C3122" s="364" t="s">
        <v>6089</v>
      </c>
      <c r="D3122" s="364" t="s">
        <v>16899</v>
      </c>
      <c r="E3122" s="364" t="s">
        <v>257</v>
      </c>
      <c r="F3122" s="364" t="s">
        <v>4553</v>
      </c>
      <c r="G3122" s="364" t="s">
        <v>447</v>
      </c>
      <c r="H3122" s="318"/>
    </row>
    <row r="3123" spans="1:8" s="189" customFormat="1" ht="22.9" customHeight="1" x14ac:dyDescent="0.2">
      <c r="A3123" s="529"/>
      <c r="B3123" s="530"/>
      <c r="C3123" s="364" t="s">
        <v>6090</v>
      </c>
      <c r="D3123" s="364" t="s">
        <v>16900</v>
      </c>
      <c r="E3123" s="364" t="s">
        <v>257</v>
      </c>
      <c r="F3123" s="364" t="s">
        <v>4553</v>
      </c>
      <c r="G3123" s="364" t="s">
        <v>447</v>
      </c>
      <c r="H3123" s="318"/>
    </row>
    <row r="3124" spans="1:8" s="189" customFormat="1" ht="22.9" customHeight="1" x14ac:dyDescent="0.2">
      <c r="A3124" s="529"/>
      <c r="B3124" s="530"/>
      <c r="C3124" s="364" t="s">
        <v>6091</v>
      </c>
      <c r="D3124" s="364" t="s">
        <v>6092</v>
      </c>
      <c r="E3124" s="364" t="s">
        <v>257</v>
      </c>
      <c r="F3124" s="364" t="s">
        <v>4553</v>
      </c>
      <c r="G3124" s="364" t="s">
        <v>447</v>
      </c>
      <c r="H3124" s="318"/>
    </row>
    <row r="3125" spans="1:8" s="189" customFormat="1" ht="22.9" customHeight="1" x14ac:dyDescent="0.2">
      <c r="A3125" s="529"/>
      <c r="B3125" s="530"/>
      <c r="C3125" s="364" t="s">
        <v>6093</v>
      </c>
      <c r="D3125" s="364" t="s">
        <v>6094</v>
      </c>
      <c r="E3125" s="364" t="s">
        <v>257</v>
      </c>
      <c r="F3125" s="364" t="s">
        <v>4553</v>
      </c>
      <c r="G3125" s="364" t="s">
        <v>447</v>
      </c>
      <c r="H3125" s="318"/>
    </row>
    <row r="3126" spans="1:8" s="189" customFormat="1" ht="22.9" customHeight="1" x14ac:dyDescent="0.2">
      <c r="A3126" s="529" t="s">
        <v>1010</v>
      </c>
      <c r="B3126" s="530" t="s">
        <v>407</v>
      </c>
      <c r="C3126" s="364" t="s">
        <v>6095</v>
      </c>
      <c r="D3126" s="364" t="s">
        <v>6096</v>
      </c>
      <c r="E3126" s="364" t="s">
        <v>257</v>
      </c>
      <c r="F3126" s="364" t="s">
        <v>2306</v>
      </c>
      <c r="G3126" s="364" t="s">
        <v>447</v>
      </c>
      <c r="H3126" s="318"/>
    </row>
    <row r="3127" spans="1:8" s="189" customFormat="1" ht="22.9" customHeight="1" x14ac:dyDescent="0.2">
      <c r="A3127" s="529"/>
      <c r="B3127" s="530"/>
      <c r="C3127" s="364" t="s">
        <v>6097</v>
      </c>
      <c r="D3127" s="364" t="s">
        <v>16901</v>
      </c>
      <c r="E3127" s="364" t="s">
        <v>257</v>
      </c>
      <c r="F3127" s="364" t="s">
        <v>4553</v>
      </c>
      <c r="G3127" s="364" t="s">
        <v>447</v>
      </c>
      <c r="H3127" s="318"/>
    </row>
    <row r="3128" spans="1:8" s="189" customFormat="1" ht="22.9" customHeight="1" x14ac:dyDescent="0.2">
      <c r="A3128" s="529"/>
      <c r="B3128" s="530"/>
      <c r="C3128" s="364" t="s">
        <v>6098</v>
      </c>
      <c r="D3128" s="364" t="s">
        <v>6099</v>
      </c>
      <c r="E3128" s="364" t="s">
        <v>257</v>
      </c>
      <c r="F3128" s="364" t="s">
        <v>4553</v>
      </c>
      <c r="G3128" s="364" t="s">
        <v>447</v>
      </c>
      <c r="H3128" s="318"/>
    </row>
    <row r="3129" spans="1:8" s="189" customFormat="1" ht="22.9" customHeight="1" x14ac:dyDescent="0.2">
      <c r="A3129" s="529"/>
      <c r="B3129" s="530"/>
      <c r="C3129" s="364" t="s">
        <v>6100</v>
      </c>
      <c r="D3129" s="364" t="s">
        <v>6101</v>
      </c>
      <c r="E3129" s="364" t="s">
        <v>257</v>
      </c>
      <c r="F3129" s="364" t="s">
        <v>4553</v>
      </c>
      <c r="G3129" s="364" t="s">
        <v>447</v>
      </c>
      <c r="H3129" s="318"/>
    </row>
    <row r="3130" spans="1:8" s="189" customFormat="1" ht="22.9" customHeight="1" x14ac:dyDescent="0.2">
      <c r="A3130" s="529"/>
      <c r="B3130" s="530"/>
      <c r="C3130" s="364" t="s">
        <v>6102</v>
      </c>
      <c r="D3130" s="364" t="s">
        <v>6103</v>
      </c>
      <c r="E3130" s="364" t="s">
        <v>257</v>
      </c>
      <c r="F3130" s="364" t="s">
        <v>4553</v>
      </c>
      <c r="G3130" s="364" t="s">
        <v>447</v>
      </c>
      <c r="H3130" s="318"/>
    </row>
    <row r="3131" spans="1:8" s="189" customFormat="1" ht="22.9" customHeight="1" x14ac:dyDescent="0.2">
      <c r="A3131" s="529" t="s">
        <v>1011</v>
      </c>
      <c r="B3131" s="530" t="s">
        <v>1012</v>
      </c>
      <c r="C3131" s="364" t="s">
        <v>6104</v>
      </c>
      <c r="D3131" s="364" t="s">
        <v>6105</v>
      </c>
      <c r="E3131" s="364" t="s">
        <v>257</v>
      </c>
      <c r="F3131" s="364" t="s">
        <v>4553</v>
      </c>
      <c r="G3131" s="364" t="s">
        <v>447</v>
      </c>
      <c r="H3131" s="318"/>
    </row>
    <row r="3132" spans="1:8" s="189" customFormat="1" ht="22.9" customHeight="1" x14ac:dyDescent="0.2">
      <c r="A3132" s="529"/>
      <c r="B3132" s="530"/>
      <c r="C3132" s="364" t="s">
        <v>6106</v>
      </c>
      <c r="D3132" s="364" t="s">
        <v>6107</v>
      </c>
      <c r="E3132" s="364" t="s">
        <v>257</v>
      </c>
      <c r="F3132" s="364" t="s">
        <v>4553</v>
      </c>
      <c r="G3132" s="364"/>
      <c r="H3132" s="318"/>
    </row>
    <row r="3133" spans="1:8" s="189" customFormat="1" ht="22.9" customHeight="1" x14ac:dyDescent="0.2">
      <c r="A3133" s="529"/>
      <c r="B3133" s="530"/>
      <c r="C3133" s="364" t="s">
        <v>6108</v>
      </c>
      <c r="D3133" s="364" t="s">
        <v>6109</v>
      </c>
      <c r="E3133" s="364" t="s">
        <v>257</v>
      </c>
      <c r="F3133" s="364" t="s">
        <v>4553</v>
      </c>
      <c r="G3133" s="364"/>
      <c r="H3133" s="318"/>
    </row>
    <row r="3134" spans="1:8" s="189" customFormat="1" ht="22.9" customHeight="1" x14ac:dyDescent="0.2">
      <c r="A3134" s="529"/>
      <c r="B3134" s="530"/>
      <c r="C3134" s="364" t="s">
        <v>6110</v>
      </c>
      <c r="D3134" s="364" t="s">
        <v>6111</v>
      </c>
      <c r="E3134" s="364" t="s">
        <v>257</v>
      </c>
      <c r="F3134" s="364" t="s">
        <v>4553</v>
      </c>
      <c r="G3134" s="364"/>
      <c r="H3134" s="318"/>
    </row>
    <row r="3135" spans="1:8" s="189" customFormat="1" ht="22.9" customHeight="1" x14ac:dyDescent="0.2">
      <c r="A3135" s="529"/>
      <c r="B3135" s="530"/>
      <c r="C3135" s="364" t="s">
        <v>6112</v>
      </c>
      <c r="D3135" s="364" t="s">
        <v>6113</v>
      </c>
      <c r="E3135" s="364" t="s">
        <v>257</v>
      </c>
      <c r="F3135" s="364" t="s">
        <v>4553</v>
      </c>
      <c r="G3135" s="364"/>
      <c r="H3135" s="318"/>
    </row>
    <row r="3136" spans="1:8" s="189" customFormat="1" ht="22.9" customHeight="1" x14ac:dyDescent="0.2">
      <c r="A3136" s="529" t="s">
        <v>727</v>
      </c>
      <c r="B3136" s="530" t="s">
        <v>410</v>
      </c>
      <c r="C3136" s="364" t="s">
        <v>6114</v>
      </c>
      <c r="D3136" s="364" t="s">
        <v>16902</v>
      </c>
      <c r="E3136" s="364" t="s">
        <v>257</v>
      </c>
      <c r="F3136" s="364" t="s">
        <v>4553</v>
      </c>
      <c r="G3136" s="364" t="s">
        <v>447</v>
      </c>
      <c r="H3136" s="318"/>
    </row>
    <row r="3137" spans="1:8" s="189" customFormat="1" ht="22.9" customHeight="1" x14ac:dyDescent="0.2">
      <c r="A3137" s="529"/>
      <c r="B3137" s="530"/>
      <c r="C3137" s="364" t="s">
        <v>6115</v>
      </c>
      <c r="D3137" s="364" t="s">
        <v>16903</v>
      </c>
      <c r="E3137" s="364" t="s">
        <v>257</v>
      </c>
      <c r="F3137" s="364" t="s">
        <v>4553</v>
      </c>
      <c r="G3137" s="364" t="s">
        <v>447</v>
      </c>
      <c r="H3137" s="318"/>
    </row>
    <row r="3138" spans="1:8" s="189" customFormat="1" ht="22.9" customHeight="1" x14ac:dyDescent="0.2">
      <c r="A3138" s="529" t="s">
        <v>482</v>
      </c>
      <c r="B3138" s="530" t="s">
        <v>409</v>
      </c>
      <c r="C3138" s="364" t="s">
        <v>6116</v>
      </c>
      <c r="D3138" s="364" t="s">
        <v>8110</v>
      </c>
      <c r="E3138" s="364" t="s">
        <v>257</v>
      </c>
      <c r="F3138" s="364" t="s">
        <v>4553</v>
      </c>
      <c r="G3138" s="364" t="s">
        <v>447</v>
      </c>
      <c r="H3138" s="318"/>
    </row>
    <row r="3139" spans="1:8" s="189" customFormat="1" ht="22.9" customHeight="1" x14ac:dyDescent="0.2">
      <c r="A3139" s="529"/>
      <c r="B3139" s="530"/>
      <c r="C3139" s="364" t="s">
        <v>6117</v>
      </c>
      <c r="D3139" s="364" t="s">
        <v>6118</v>
      </c>
      <c r="E3139" s="364" t="s">
        <v>257</v>
      </c>
      <c r="F3139" s="364" t="s">
        <v>4553</v>
      </c>
      <c r="G3139" s="364" t="s">
        <v>447</v>
      </c>
      <c r="H3139" s="318"/>
    </row>
    <row r="3140" spans="1:8" s="189" customFormat="1" ht="22.9" customHeight="1" x14ac:dyDescent="0.2">
      <c r="A3140" s="529"/>
      <c r="B3140" s="530"/>
      <c r="C3140" s="364" t="s">
        <v>6119</v>
      </c>
      <c r="D3140" s="364" t="s">
        <v>16904</v>
      </c>
      <c r="E3140" s="364" t="s">
        <v>257</v>
      </c>
      <c r="F3140" s="364" t="s">
        <v>4553</v>
      </c>
      <c r="G3140" s="364" t="s">
        <v>447</v>
      </c>
      <c r="H3140" s="318"/>
    </row>
    <row r="3141" spans="1:8" s="189" customFormat="1" ht="22.9" customHeight="1" x14ac:dyDescent="0.2">
      <c r="A3141" s="529"/>
      <c r="B3141" s="530"/>
      <c r="C3141" s="364" t="s">
        <v>6120</v>
      </c>
      <c r="D3141" s="364" t="s">
        <v>16905</v>
      </c>
      <c r="E3141" s="364" t="s">
        <v>257</v>
      </c>
      <c r="F3141" s="364" t="s">
        <v>4553</v>
      </c>
      <c r="G3141" s="364" t="s">
        <v>447</v>
      </c>
      <c r="H3141" s="318"/>
    </row>
    <row r="3142" spans="1:8" s="189" customFormat="1" ht="22.9" customHeight="1" x14ac:dyDescent="0.2">
      <c r="A3142" s="529"/>
      <c r="B3142" s="530"/>
      <c r="C3142" s="364" t="s">
        <v>6121</v>
      </c>
      <c r="D3142" s="364" t="s">
        <v>6122</v>
      </c>
      <c r="E3142" s="364" t="s">
        <v>257</v>
      </c>
      <c r="F3142" s="364" t="s">
        <v>4553</v>
      </c>
      <c r="G3142" s="364" t="s">
        <v>447</v>
      </c>
      <c r="H3142" s="318"/>
    </row>
    <row r="3143" spans="1:8" s="189" customFormat="1" ht="22.9" customHeight="1" x14ac:dyDescent="0.2">
      <c r="A3143" s="529" t="s">
        <v>1013</v>
      </c>
      <c r="B3143" s="530" t="s">
        <v>1014</v>
      </c>
      <c r="C3143" s="364" t="s">
        <v>6123</v>
      </c>
      <c r="D3143" s="364" t="s">
        <v>6124</v>
      </c>
      <c r="E3143" s="364" t="s">
        <v>257</v>
      </c>
      <c r="F3143" s="364" t="s">
        <v>4553</v>
      </c>
      <c r="G3143" s="364" t="s">
        <v>447</v>
      </c>
      <c r="H3143" s="318"/>
    </row>
    <row r="3144" spans="1:8" s="189" customFormat="1" ht="22.9" customHeight="1" x14ac:dyDescent="0.2">
      <c r="A3144" s="529"/>
      <c r="B3144" s="530"/>
      <c r="C3144" s="364" t="s">
        <v>6125</v>
      </c>
      <c r="D3144" s="364" t="s">
        <v>16906</v>
      </c>
      <c r="E3144" s="364" t="s">
        <v>257</v>
      </c>
      <c r="F3144" s="364" t="s">
        <v>4553</v>
      </c>
      <c r="G3144" s="364" t="s">
        <v>462</v>
      </c>
      <c r="H3144" s="318"/>
    </row>
    <row r="3145" spans="1:8" s="189" customFormat="1" ht="22.9" customHeight="1" x14ac:dyDescent="0.2">
      <c r="A3145" s="529"/>
      <c r="B3145" s="530"/>
      <c r="C3145" s="364" t="s">
        <v>6126</v>
      </c>
      <c r="D3145" s="364" t="s">
        <v>16907</v>
      </c>
      <c r="E3145" s="364" t="s">
        <v>257</v>
      </c>
      <c r="F3145" s="364" t="s">
        <v>4553</v>
      </c>
      <c r="G3145" s="364" t="s">
        <v>447</v>
      </c>
      <c r="H3145" s="318"/>
    </row>
    <row r="3146" spans="1:8" s="189" customFormat="1" ht="22.9" customHeight="1" x14ac:dyDescent="0.2">
      <c r="A3146" s="529" t="s">
        <v>631</v>
      </c>
      <c r="B3146" s="530" t="s">
        <v>632</v>
      </c>
      <c r="C3146" s="364" t="s">
        <v>6127</v>
      </c>
      <c r="D3146" s="364" t="s">
        <v>6128</v>
      </c>
      <c r="E3146" s="364" t="s">
        <v>257</v>
      </c>
      <c r="F3146" s="364" t="s">
        <v>4553</v>
      </c>
      <c r="G3146" s="364" t="s">
        <v>447</v>
      </c>
      <c r="H3146" s="318" t="s">
        <v>1170</v>
      </c>
    </row>
    <row r="3147" spans="1:8" s="189" customFormat="1" ht="22.9" customHeight="1" x14ac:dyDescent="0.2">
      <c r="A3147" s="529"/>
      <c r="B3147" s="530"/>
      <c r="C3147" s="364" t="s">
        <v>6129</v>
      </c>
      <c r="D3147" s="364" t="s">
        <v>6130</v>
      </c>
      <c r="E3147" s="364" t="s">
        <v>257</v>
      </c>
      <c r="F3147" s="364" t="s">
        <v>4553</v>
      </c>
      <c r="G3147" s="364" t="s">
        <v>447</v>
      </c>
      <c r="H3147" s="318" t="s">
        <v>1170</v>
      </c>
    </row>
    <row r="3148" spans="1:8" s="189" customFormat="1" ht="22.9" customHeight="1" x14ac:dyDescent="0.2">
      <c r="A3148" s="529"/>
      <c r="B3148" s="530"/>
      <c r="C3148" s="364" t="s">
        <v>6131</v>
      </c>
      <c r="D3148" s="364" t="s">
        <v>6132</v>
      </c>
      <c r="E3148" s="364" t="s">
        <v>257</v>
      </c>
      <c r="F3148" s="364" t="s">
        <v>4553</v>
      </c>
      <c r="G3148" s="364" t="s">
        <v>447</v>
      </c>
      <c r="H3148" s="318" t="s">
        <v>1170</v>
      </c>
    </row>
    <row r="3149" spans="1:8" s="189" customFormat="1" ht="22.9" customHeight="1" x14ac:dyDescent="0.2">
      <c r="A3149" s="529"/>
      <c r="B3149" s="530"/>
      <c r="C3149" s="364" t="s">
        <v>6133</v>
      </c>
      <c r="D3149" s="364" t="s">
        <v>6134</v>
      </c>
      <c r="E3149" s="364" t="s">
        <v>257</v>
      </c>
      <c r="F3149" s="364" t="s">
        <v>4553</v>
      </c>
      <c r="G3149" s="364" t="s">
        <v>447</v>
      </c>
      <c r="H3149" s="318" t="s">
        <v>1170</v>
      </c>
    </row>
    <row r="3150" spans="1:8" s="189" customFormat="1" ht="22.9" customHeight="1" x14ac:dyDescent="0.2">
      <c r="A3150" s="529"/>
      <c r="B3150" s="530"/>
      <c r="C3150" s="364" t="s">
        <v>6135</v>
      </c>
      <c r="D3150" s="364" t="s">
        <v>6136</v>
      </c>
      <c r="E3150" s="364" t="s">
        <v>257</v>
      </c>
      <c r="F3150" s="364" t="s">
        <v>4553</v>
      </c>
      <c r="G3150" s="364" t="s">
        <v>447</v>
      </c>
      <c r="H3150" s="318" t="s">
        <v>1170</v>
      </c>
    </row>
    <row r="3151" spans="1:8" s="189" customFormat="1" ht="22.9" customHeight="1" x14ac:dyDescent="0.2">
      <c r="A3151" s="529"/>
      <c r="B3151" s="530"/>
      <c r="C3151" s="364" t="s">
        <v>6137</v>
      </c>
      <c r="D3151" s="364" t="s">
        <v>6138</v>
      </c>
      <c r="E3151" s="364" t="s">
        <v>257</v>
      </c>
      <c r="F3151" s="364" t="s">
        <v>4553</v>
      </c>
      <c r="G3151" s="364" t="s">
        <v>447</v>
      </c>
      <c r="H3151" s="318" t="s">
        <v>1170</v>
      </c>
    </row>
    <row r="3152" spans="1:8" s="189" customFormat="1" ht="22.9" customHeight="1" x14ac:dyDescent="0.2">
      <c r="A3152" s="529"/>
      <c r="B3152" s="530"/>
      <c r="C3152" s="364" t="s">
        <v>6139</v>
      </c>
      <c r="D3152" s="364" t="s">
        <v>6140</v>
      </c>
      <c r="E3152" s="364" t="s">
        <v>257</v>
      </c>
      <c r="F3152" s="364" t="s">
        <v>4553</v>
      </c>
      <c r="G3152" s="364" t="s">
        <v>447</v>
      </c>
      <c r="H3152" s="318" t="s">
        <v>1170</v>
      </c>
    </row>
    <row r="3153" spans="1:8" s="189" customFormat="1" ht="22.9" customHeight="1" x14ac:dyDescent="0.2">
      <c r="A3153" s="529"/>
      <c r="B3153" s="530"/>
      <c r="C3153" s="364" t="s">
        <v>6141</v>
      </c>
      <c r="D3153" s="364" t="s">
        <v>6142</v>
      </c>
      <c r="E3153" s="364" t="s">
        <v>257</v>
      </c>
      <c r="F3153" s="364" t="s">
        <v>4553</v>
      </c>
      <c r="G3153" s="364" t="s">
        <v>447</v>
      </c>
      <c r="H3153" s="318" t="s">
        <v>1170</v>
      </c>
    </row>
    <row r="3154" spans="1:8" s="189" customFormat="1" ht="22.9" customHeight="1" x14ac:dyDescent="0.2">
      <c r="A3154" s="529"/>
      <c r="B3154" s="530"/>
      <c r="C3154" s="364" t="s">
        <v>6143</v>
      </c>
      <c r="D3154" s="364" t="s">
        <v>6144</v>
      </c>
      <c r="E3154" s="364" t="s">
        <v>257</v>
      </c>
      <c r="F3154" s="364" t="s">
        <v>4553</v>
      </c>
      <c r="G3154" s="364" t="s">
        <v>447</v>
      </c>
      <c r="H3154" s="318" t="s">
        <v>1170</v>
      </c>
    </row>
    <row r="3155" spans="1:8" s="189" customFormat="1" ht="22.9" customHeight="1" x14ac:dyDescent="0.2">
      <c r="A3155" s="529"/>
      <c r="B3155" s="530"/>
      <c r="C3155" s="364" t="s">
        <v>6145</v>
      </c>
      <c r="D3155" s="364" t="s">
        <v>16908</v>
      </c>
      <c r="E3155" s="364" t="s">
        <v>257</v>
      </c>
      <c r="F3155" s="364" t="s">
        <v>4553</v>
      </c>
      <c r="G3155" s="364" t="s">
        <v>447</v>
      </c>
      <c r="H3155" s="318" t="s">
        <v>1170</v>
      </c>
    </row>
    <row r="3156" spans="1:8" s="189" customFormat="1" ht="22.9" customHeight="1" x14ac:dyDescent="0.2">
      <c r="A3156" s="529"/>
      <c r="B3156" s="530"/>
      <c r="C3156" s="364" t="s">
        <v>6146</v>
      </c>
      <c r="D3156" s="364" t="s">
        <v>6147</v>
      </c>
      <c r="E3156" s="364" t="s">
        <v>254</v>
      </c>
      <c r="F3156" s="364" t="s">
        <v>199</v>
      </c>
      <c r="G3156" s="364" t="s">
        <v>447</v>
      </c>
      <c r="H3156" s="318" t="s">
        <v>1170</v>
      </c>
    </row>
    <row r="3157" spans="1:8" s="189" customFormat="1" ht="22.9" customHeight="1" x14ac:dyDescent="0.2">
      <c r="A3157" s="529"/>
      <c r="B3157" s="530"/>
      <c r="C3157" s="364" t="s">
        <v>6148</v>
      </c>
      <c r="D3157" s="364" t="s">
        <v>6149</v>
      </c>
      <c r="E3157" s="364" t="s">
        <v>254</v>
      </c>
      <c r="F3157" s="364" t="s">
        <v>199</v>
      </c>
      <c r="G3157" s="364" t="s">
        <v>447</v>
      </c>
      <c r="H3157" s="318" t="s">
        <v>1170</v>
      </c>
    </row>
    <row r="3158" spans="1:8" s="189" customFormat="1" ht="22.9" customHeight="1" x14ac:dyDescent="0.2">
      <c r="A3158" s="529" t="s">
        <v>1015</v>
      </c>
      <c r="B3158" s="530" t="s">
        <v>1016</v>
      </c>
      <c r="C3158" s="364" t="s">
        <v>6150</v>
      </c>
      <c r="D3158" s="364" t="s">
        <v>6151</v>
      </c>
      <c r="E3158" s="364" t="s">
        <v>257</v>
      </c>
      <c r="F3158" s="364" t="s">
        <v>1949</v>
      </c>
      <c r="G3158" s="364"/>
      <c r="H3158" s="318" t="s">
        <v>1225</v>
      </c>
    </row>
    <row r="3159" spans="1:8" s="189" customFormat="1" ht="22.9" customHeight="1" x14ac:dyDescent="0.2">
      <c r="A3159" s="529"/>
      <c r="B3159" s="530"/>
      <c r="C3159" s="364" t="s">
        <v>6152</v>
      </c>
      <c r="D3159" s="364" t="s">
        <v>6153</v>
      </c>
      <c r="E3159" s="364" t="s">
        <v>257</v>
      </c>
      <c r="F3159" s="364" t="s">
        <v>1949</v>
      </c>
      <c r="G3159" s="364"/>
      <c r="H3159" s="318" t="s">
        <v>1225</v>
      </c>
    </row>
    <row r="3160" spans="1:8" s="189" customFormat="1" ht="22.9" customHeight="1" x14ac:dyDescent="0.2">
      <c r="A3160" s="529"/>
      <c r="B3160" s="530"/>
      <c r="C3160" s="364" t="s">
        <v>6154</v>
      </c>
      <c r="D3160" s="364" t="s">
        <v>6155</v>
      </c>
      <c r="E3160" s="364" t="s">
        <v>257</v>
      </c>
      <c r="F3160" s="364" t="s">
        <v>1949</v>
      </c>
      <c r="G3160" s="364"/>
      <c r="H3160" s="318" t="s">
        <v>1225</v>
      </c>
    </row>
    <row r="3161" spans="1:8" s="189" customFormat="1" ht="22.9" customHeight="1" x14ac:dyDescent="0.2">
      <c r="A3161" s="529"/>
      <c r="B3161" s="530"/>
      <c r="C3161" s="364" t="s">
        <v>6156</v>
      </c>
      <c r="D3161" s="364" t="s">
        <v>6157</v>
      </c>
      <c r="E3161" s="364" t="s">
        <v>257</v>
      </c>
      <c r="F3161" s="364" t="s">
        <v>1949</v>
      </c>
      <c r="G3161" s="364"/>
      <c r="H3161" s="318" t="s">
        <v>1225</v>
      </c>
    </row>
    <row r="3162" spans="1:8" s="189" customFormat="1" ht="22.9" customHeight="1" x14ac:dyDescent="0.2">
      <c r="A3162" s="529"/>
      <c r="B3162" s="530"/>
      <c r="C3162" s="364" t="s">
        <v>6158</v>
      </c>
      <c r="D3162" s="364" t="s">
        <v>6159</v>
      </c>
      <c r="E3162" s="364" t="s">
        <v>257</v>
      </c>
      <c r="F3162" s="364" t="s">
        <v>1949</v>
      </c>
      <c r="G3162" s="364"/>
      <c r="H3162" s="318" t="s">
        <v>1225</v>
      </c>
    </row>
    <row r="3163" spans="1:8" s="189" customFormat="1" ht="22.9" customHeight="1" x14ac:dyDescent="0.2">
      <c r="A3163" s="529"/>
      <c r="B3163" s="530"/>
      <c r="C3163" s="364" t="s">
        <v>6160</v>
      </c>
      <c r="D3163" s="364" t="s">
        <v>6161</v>
      </c>
      <c r="E3163" s="364" t="s">
        <v>257</v>
      </c>
      <c r="F3163" s="364" t="s">
        <v>1949</v>
      </c>
      <c r="G3163" s="364"/>
      <c r="H3163" s="318" t="s">
        <v>1225</v>
      </c>
    </row>
    <row r="3164" spans="1:8" s="189" customFormat="1" ht="22.9" customHeight="1" x14ac:dyDescent="0.2">
      <c r="A3164" s="529"/>
      <c r="B3164" s="530"/>
      <c r="C3164" s="364" t="s">
        <v>6162</v>
      </c>
      <c r="D3164" s="364" t="s">
        <v>16909</v>
      </c>
      <c r="E3164" s="364" t="s">
        <v>257</v>
      </c>
      <c r="F3164" s="364" t="s">
        <v>1949</v>
      </c>
      <c r="G3164" s="364"/>
      <c r="H3164" s="318" t="s">
        <v>1225</v>
      </c>
    </row>
    <row r="3165" spans="1:8" s="189" customFormat="1" ht="22.9" customHeight="1" x14ac:dyDescent="0.2">
      <c r="A3165" s="529"/>
      <c r="B3165" s="530"/>
      <c r="C3165" s="364" t="s">
        <v>6163</v>
      </c>
      <c r="D3165" s="364" t="s">
        <v>6164</v>
      </c>
      <c r="E3165" s="364" t="s">
        <v>257</v>
      </c>
      <c r="F3165" s="364" t="s">
        <v>1949</v>
      </c>
      <c r="G3165" s="364"/>
      <c r="H3165" s="318" t="s">
        <v>1225</v>
      </c>
    </row>
    <row r="3166" spans="1:8" s="189" customFormat="1" ht="22.9" customHeight="1" x14ac:dyDescent="0.2">
      <c r="A3166" s="529"/>
      <c r="B3166" s="530"/>
      <c r="C3166" s="364" t="s">
        <v>6165</v>
      </c>
      <c r="D3166" s="364" t="s">
        <v>8111</v>
      </c>
      <c r="E3166" s="364" t="s">
        <v>257</v>
      </c>
      <c r="F3166" s="364" t="s">
        <v>1949</v>
      </c>
      <c r="G3166" s="364"/>
      <c r="H3166" s="318" t="s">
        <v>1225</v>
      </c>
    </row>
    <row r="3167" spans="1:8" s="189" customFormat="1" ht="22.9" customHeight="1" x14ac:dyDescent="0.2">
      <c r="A3167" s="529"/>
      <c r="B3167" s="530"/>
      <c r="C3167" s="364" t="s">
        <v>6166</v>
      </c>
      <c r="D3167" s="364" t="s">
        <v>6167</v>
      </c>
      <c r="E3167" s="364" t="s">
        <v>257</v>
      </c>
      <c r="F3167" s="364" t="s">
        <v>2306</v>
      </c>
      <c r="G3167" s="364"/>
      <c r="H3167" s="318" t="s">
        <v>1225</v>
      </c>
    </row>
    <row r="3168" spans="1:8" s="189" customFormat="1" ht="22.9" customHeight="1" x14ac:dyDescent="0.2">
      <c r="A3168" s="529"/>
      <c r="B3168" s="530"/>
      <c r="C3168" s="364" t="s">
        <v>6168</v>
      </c>
      <c r="D3168" s="364" t="s">
        <v>6169</v>
      </c>
      <c r="E3168" s="364" t="s">
        <v>257</v>
      </c>
      <c r="F3168" s="364" t="s">
        <v>2306</v>
      </c>
      <c r="G3168" s="364"/>
      <c r="H3168" s="318" t="s">
        <v>1225</v>
      </c>
    </row>
    <row r="3169" spans="1:8" s="189" customFormat="1" ht="22.9" customHeight="1" x14ac:dyDescent="0.2">
      <c r="A3169" s="529"/>
      <c r="B3169" s="530"/>
      <c r="C3169" s="364" t="s">
        <v>6170</v>
      </c>
      <c r="D3169" s="364" t="s">
        <v>6171</v>
      </c>
      <c r="E3169" s="364" t="s">
        <v>257</v>
      </c>
      <c r="F3169" s="364" t="s">
        <v>2328</v>
      </c>
      <c r="G3169" s="364"/>
      <c r="H3169" s="318" t="s">
        <v>1225</v>
      </c>
    </row>
    <row r="3170" spans="1:8" s="189" customFormat="1" ht="22.9" customHeight="1" x14ac:dyDescent="0.2">
      <c r="A3170" s="529"/>
      <c r="B3170" s="530"/>
      <c r="C3170" s="364" t="s">
        <v>6172</v>
      </c>
      <c r="D3170" s="364" t="s">
        <v>6173</v>
      </c>
      <c r="E3170" s="364" t="s">
        <v>257</v>
      </c>
      <c r="F3170" s="364" t="s">
        <v>4553</v>
      </c>
      <c r="G3170" s="364" t="s">
        <v>447</v>
      </c>
      <c r="H3170" s="318" t="s">
        <v>1225</v>
      </c>
    </row>
    <row r="3171" spans="1:8" s="189" customFormat="1" ht="22.9" customHeight="1" x14ac:dyDescent="0.2">
      <c r="A3171" s="529"/>
      <c r="B3171" s="530"/>
      <c r="C3171" s="364" t="s">
        <v>6174</v>
      </c>
      <c r="D3171" s="364" t="s">
        <v>6175</v>
      </c>
      <c r="E3171" s="364" t="s">
        <v>257</v>
      </c>
      <c r="F3171" s="364" t="s">
        <v>4553</v>
      </c>
      <c r="G3171" s="364"/>
      <c r="H3171" s="318" t="s">
        <v>1225</v>
      </c>
    </row>
    <row r="3172" spans="1:8" s="189" customFormat="1" ht="22.9" customHeight="1" x14ac:dyDescent="0.2">
      <c r="A3172" s="529"/>
      <c r="B3172" s="530"/>
      <c r="C3172" s="364" t="s">
        <v>6176</v>
      </c>
      <c r="D3172" s="364" t="s">
        <v>16910</v>
      </c>
      <c r="E3172" s="364" t="s">
        <v>257</v>
      </c>
      <c r="F3172" s="364" t="s">
        <v>4553</v>
      </c>
      <c r="G3172" s="364"/>
      <c r="H3172" s="318" t="s">
        <v>1225</v>
      </c>
    </row>
    <row r="3173" spans="1:8" s="189" customFormat="1" ht="22.9" customHeight="1" x14ac:dyDescent="0.2">
      <c r="A3173" s="529"/>
      <c r="B3173" s="530"/>
      <c r="C3173" s="364" t="s">
        <v>6177</v>
      </c>
      <c r="D3173" s="364" t="s">
        <v>6178</v>
      </c>
      <c r="E3173" s="364" t="s">
        <v>257</v>
      </c>
      <c r="F3173" s="364" t="s">
        <v>4553</v>
      </c>
      <c r="G3173" s="364" t="s">
        <v>462</v>
      </c>
      <c r="H3173" s="318" t="s">
        <v>1225</v>
      </c>
    </row>
    <row r="3174" spans="1:8" s="189" customFormat="1" ht="22.9" customHeight="1" x14ac:dyDescent="0.2">
      <c r="A3174" s="529" t="s">
        <v>1017</v>
      </c>
      <c r="B3174" s="530" t="s">
        <v>1018</v>
      </c>
      <c r="C3174" s="364" t="s">
        <v>6179</v>
      </c>
      <c r="D3174" s="364" t="s">
        <v>6180</v>
      </c>
      <c r="E3174" s="364" t="s">
        <v>257</v>
      </c>
      <c r="F3174" s="364" t="s">
        <v>2306</v>
      </c>
      <c r="G3174" s="364" t="s">
        <v>462</v>
      </c>
      <c r="H3174" s="318" t="s">
        <v>1152</v>
      </c>
    </row>
    <row r="3175" spans="1:8" s="189" customFormat="1" ht="22.9" customHeight="1" x14ac:dyDescent="0.2">
      <c r="A3175" s="529"/>
      <c r="B3175" s="530"/>
      <c r="C3175" s="364" t="s">
        <v>6181</v>
      </c>
      <c r="D3175" s="364" t="s">
        <v>6182</v>
      </c>
      <c r="E3175" s="364" t="s">
        <v>257</v>
      </c>
      <c r="F3175" s="364" t="s">
        <v>2306</v>
      </c>
      <c r="G3175" s="364" t="s">
        <v>447</v>
      </c>
      <c r="H3175" s="318" t="s">
        <v>1152</v>
      </c>
    </row>
    <row r="3176" spans="1:8" s="189" customFormat="1" ht="22.9" customHeight="1" x14ac:dyDescent="0.2">
      <c r="A3176" s="529"/>
      <c r="B3176" s="530"/>
      <c r="C3176" s="364" t="s">
        <v>6183</v>
      </c>
      <c r="D3176" s="364" t="s">
        <v>6184</v>
      </c>
      <c r="E3176" s="364" t="s">
        <v>257</v>
      </c>
      <c r="F3176" s="364" t="s">
        <v>2306</v>
      </c>
      <c r="G3176" s="364" t="s">
        <v>462</v>
      </c>
      <c r="H3176" s="318" t="s">
        <v>1152</v>
      </c>
    </row>
    <row r="3177" spans="1:8" s="189" customFormat="1" ht="22.9" customHeight="1" x14ac:dyDescent="0.2">
      <c r="A3177" s="529"/>
      <c r="B3177" s="530"/>
      <c r="C3177" s="364" t="s">
        <v>6185</v>
      </c>
      <c r="D3177" s="364" t="s">
        <v>6186</v>
      </c>
      <c r="E3177" s="364" t="s">
        <v>257</v>
      </c>
      <c r="F3177" s="364" t="s">
        <v>2306</v>
      </c>
      <c r="G3177" s="364" t="s">
        <v>462</v>
      </c>
      <c r="H3177" s="318" t="s">
        <v>1152</v>
      </c>
    </row>
    <row r="3178" spans="1:8" s="189" customFormat="1" ht="22.9" customHeight="1" x14ac:dyDescent="0.2">
      <c r="A3178" s="529"/>
      <c r="B3178" s="530"/>
      <c r="C3178" s="364" t="s">
        <v>6187</v>
      </c>
      <c r="D3178" s="364" t="s">
        <v>6188</v>
      </c>
      <c r="E3178" s="364" t="s">
        <v>257</v>
      </c>
      <c r="F3178" s="364" t="s">
        <v>4553</v>
      </c>
      <c r="G3178" s="364" t="s">
        <v>462</v>
      </c>
      <c r="H3178" s="318" t="s">
        <v>1152</v>
      </c>
    </row>
    <row r="3179" spans="1:8" s="189" customFormat="1" ht="22.9" customHeight="1" x14ac:dyDescent="0.2">
      <c r="A3179" s="529"/>
      <c r="B3179" s="530"/>
      <c r="C3179" s="364" t="s">
        <v>6189</v>
      </c>
      <c r="D3179" s="364" t="s">
        <v>16911</v>
      </c>
      <c r="E3179" s="364" t="s">
        <v>257</v>
      </c>
      <c r="F3179" s="364" t="s">
        <v>4553</v>
      </c>
      <c r="G3179" s="364" t="s">
        <v>462</v>
      </c>
      <c r="H3179" s="318" t="s">
        <v>1152</v>
      </c>
    </row>
    <row r="3180" spans="1:8" s="189" customFormat="1" ht="22.9" customHeight="1" x14ac:dyDescent="0.2">
      <c r="A3180" s="529"/>
      <c r="B3180" s="530"/>
      <c r="C3180" s="364" t="s">
        <v>6190</v>
      </c>
      <c r="D3180" s="364" t="s">
        <v>6191</v>
      </c>
      <c r="E3180" s="364" t="s">
        <v>257</v>
      </c>
      <c r="F3180" s="364" t="s">
        <v>4553</v>
      </c>
      <c r="G3180" s="364" t="s">
        <v>447</v>
      </c>
      <c r="H3180" s="318" t="s">
        <v>1152</v>
      </c>
    </row>
    <row r="3181" spans="1:8" s="189" customFormat="1" ht="22.9" customHeight="1" x14ac:dyDescent="0.2">
      <c r="A3181" s="529"/>
      <c r="B3181" s="530"/>
      <c r="C3181" s="364" t="s">
        <v>6192</v>
      </c>
      <c r="D3181" s="364" t="s">
        <v>16912</v>
      </c>
      <c r="E3181" s="364" t="s">
        <v>257</v>
      </c>
      <c r="F3181" s="364" t="s">
        <v>4553</v>
      </c>
      <c r="G3181" s="364" t="s">
        <v>462</v>
      </c>
      <c r="H3181" s="318" t="s">
        <v>1152</v>
      </c>
    </row>
    <row r="3182" spans="1:8" s="189" customFormat="1" ht="22.9" customHeight="1" x14ac:dyDescent="0.2">
      <c r="A3182" s="529"/>
      <c r="B3182" s="530"/>
      <c r="C3182" s="364" t="s">
        <v>6193</v>
      </c>
      <c r="D3182" s="364" t="s">
        <v>6194</v>
      </c>
      <c r="E3182" s="364" t="s">
        <v>257</v>
      </c>
      <c r="F3182" s="364" t="s">
        <v>4553</v>
      </c>
      <c r="G3182" s="364" t="s">
        <v>462</v>
      </c>
      <c r="H3182" s="318" t="s">
        <v>1152</v>
      </c>
    </row>
    <row r="3183" spans="1:8" s="189" customFormat="1" ht="22.9" customHeight="1" x14ac:dyDescent="0.2">
      <c r="A3183" s="529"/>
      <c r="B3183" s="530"/>
      <c r="C3183" s="364" t="s">
        <v>6195</v>
      </c>
      <c r="D3183" s="364" t="s">
        <v>8112</v>
      </c>
      <c r="E3183" s="364" t="s">
        <v>257</v>
      </c>
      <c r="F3183" s="364" t="s">
        <v>4553</v>
      </c>
      <c r="G3183" s="364" t="s">
        <v>462</v>
      </c>
      <c r="H3183" s="318" t="s">
        <v>1152</v>
      </c>
    </row>
    <row r="3184" spans="1:8" s="189" customFormat="1" ht="22.9" customHeight="1" x14ac:dyDescent="0.2">
      <c r="A3184" s="529" t="s">
        <v>578</v>
      </c>
      <c r="B3184" s="530" t="s">
        <v>441</v>
      </c>
      <c r="C3184" s="364" t="s">
        <v>6196</v>
      </c>
      <c r="D3184" s="364" t="s">
        <v>6197</v>
      </c>
      <c r="E3184" s="364" t="s">
        <v>14947</v>
      </c>
      <c r="F3184" s="364" t="s">
        <v>1410</v>
      </c>
      <c r="G3184" s="364" t="s">
        <v>447</v>
      </c>
      <c r="H3184" s="318"/>
    </row>
    <row r="3185" spans="1:8" s="189" customFormat="1" ht="22.9" customHeight="1" x14ac:dyDescent="0.2">
      <c r="A3185" s="529"/>
      <c r="B3185" s="530"/>
      <c r="C3185" s="364" t="s">
        <v>6198</v>
      </c>
      <c r="D3185" s="364" t="s">
        <v>6199</v>
      </c>
      <c r="E3185" s="364" t="s">
        <v>14947</v>
      </c>
      <c r="F3185" s="364" t="s">
        <v>1410</v>
      </c>
      <c r="G3185" s="364" t="s">
        <v>447</v>
      </c>
      <c r="H3185" s="318"/>
    </row>
    <row r="3186" spans="1:8" s="189" customFormat="1" ht="22.9" customHeight="1" x14ac:dyDescent="0.2">
      <c r="A3186" s="529"/>
      <c r="B3186" s="530"/>
      <c r="C3186" s="364" t="s">
        <v>6200</v>
      </c>
      <c r="D3186" s="364" t="s">
        <v>6201</v>
      </c>
      <c r="E3186" s="364" t="s">
        <v>14947</v>
      </c>
      <c r="F3186" s="364" t="s">
        <v>1410</v>
      </c>
      <c r="G3186" s="364" t="s">
        <v>447</v>
      </c>
      <c r="H3186" s="318"/>
    </row>
    <row r="3187" spans="1:8" s="189" customFormat="1" ht="22.9" customHeight="1" x14ac:dyDescent="0.2">
      <c r="A3187" s="529"/>
      <c r="B3187" s="530"/>
      <c r="C3187" s="364" t="s">
        <v>6202</v>
      </c>
      <c r="D3187" s="364" t="s">
        <v>6203</v>
      </c>
      <c r="E3187" s="364" t="s">
        <v>14947</v>
      </c>
      <c r="F3187" s="364" t="s">
        <v>1410</v>
      </c>
      <c r="G3187" s="364" t="s">
        <v>447</v>
      </c>
      <c r="H3187" s="318"/>
    </row>
    <row r="3188" spans="1:8" s="189" customFormat="1" ht="22.9" customHeight="1" x14ac:dyDescent="0.2">
      <c r="A3188" s="529"/>
      <c r="B3188" s="530"/>
      <c r="C3188" s="364" t="s">
        <v>6204</v>
      </c>
      <c r="D3188" s="364" t="s">
        <v>6205</v>
      </c>
      <c r="E3188" s="364" t="s">
        <v>14947</v>
      </c>
      <c r="F3188" s="364" t="s">
        <v>1410</v>
      </c>
      <c r="G3188" s="364" t="s">
        <v>447</v>
      </c>
      <c r="H3188" s="318"/>
    </row>
    <row r="3189" spans="1:8" s="189" customFormat="1" ht="22.9" customHeight="1" x14ac:dyDescent="0.2">
      <c r="A3189" s="529"/>
      <c r="B3189" s="530"/>
      <c r="C3189" s="364" t="s">
        <v>6206</v>
      </c>
      <c r="D3189" s="364" t="s">
        <v>6207</v>
      </c>
      <c r="E3189" s="364" t="s">
        <v>14947</v>
      </c>
      <c r="F3189" s="364" t="s">
        <v>1410</v>
      </c>
      <c r="G3189" s="364" t="s">
        <v>447</v>
      </c>
      <c r="H3189" s="318"/>
    </row>
    <row r="3190" spans="1:8" s="189" customFormat="1" ht="22.9" customHeight="1" x14ac:dyDescent="0.2">
      <c r="A3190" s="529"/>
      <c r="B3190" s="530"/>
      <c r="C3190" s="364" t="s">
        <v>6208</v>
      </c>
      <c r="D3190" s="364" t="s">
        <v>6209</v>
      </c>
      <c r="E3190" s="364" t="s">
        <v>14947</v>
      </c>
      <c r="F3190" s="364" t="s">
        <v>1410</v>
      </c>
      <c r="G3190" s="364" t="s">
        <v>447</v>
      </c>
      <c r="H3190" s="318"/>
    </row>
    <row r="3191" spans="1:8" s="189" customFormat="1" ht="22.9" customHeight="1" x14ac:dyDescent="0.2">
      <c r="A3191" s="529"/>
      <c r="B3191" s="530"/>
      <c r="C3191" s="364" t="s">
        <v>6210</v>
      </c>
      <c r="D3191" s="364" t="s">
        <v>6211</v>
      </c>
      <c r="E3191" s="364" t="s">
        <v>14947</v>
      </c>
      <c r="F3191" s="364" t="s">
        <v>1410</v>
      </c>
      <c r="G3191" s="364" t="s">
        <v>447</v>
      </c>
      <c r="H3191" s="318"/>
    </row>
    <row r="3192" spans="1:8" s="189" customFormat="1" ht="22.9" customHeight="1" x14ac:dyDescent="0.2">
      <c r="A3192" s="529"/>
      <c r="B3192" s="530"/>
      <c r="C3192" s="364" t="s">
        <v>6212</v>
      </c>
      <c r="D3192" s="364" t="s">
        <v>6211</v>
      </c>
      <c r="E3192" s="364" t="s">
        <v>14947</v>
      </c>
      <c r="F3192" s="364" t="s">
        <v>1410</v>
      </c>
      <c r="G3192" s="364" t="s">
        <v>447</v>
      </c>
      <c r="H3192" s="318"/>
    </row>
    <row r="3193" spans="1:8" s="189" customFormat="1" ht="22.9" customHeight="1" x14ac:dyDescent="0.2">
      <c r="A3193" s="529"/>
      <c r="B3193" s="530"/>
      <c r="C3193" s="364" t="s">
        <v>6213</v>
      </c>
      <c r="D3193" s="364" t="s">
        <v>6214</v>
      </c>
      <c r="E3193" s="364" t="s">
        <v>14947</v>
      </c>
      <c r="F3193" s="364" t="s">
        <v>1410</v>
      </c>
      <c r="G3193" s="364" t="s">
        <v>447</v>
      </c>
      <c r="H3193" s="318"/>
    </row>
    <row r="3194" spans="1:8" s="189" customFormat="1" ht="22.9" customHeight="1" x14ac:dyDescent="0.2">
      <c r="A3194" s="529"/>
      <c r="B3194" s="530"/>
      <c r="C3194" s="364" t="s">
        <v>6215</v>
      </c>
      <c r="D3194" s="364" t="s">
        <v>6216</v>
      </c>
      <c r="E3194" s="364" t="s">
        <v>14947</v>
      </c>
      <c r="F3194" s="364" t="s">
        <v>1410</v>
      </c>
      <c r="G3194" s="364" t="s">
        <v>447</v>
      </c>
      <c r="H3194" s="318"/>
    </row>
    <row r="3195" spans="1:8" s="189" customFormat="1" ht="22.9" customHeight="1" x14ac:dyDescent="0.2">
      <c r="A3195" s="529"/>
      <c r="B3195" s="530"/>
      <c r="C3195" s="364" t="s">
        <v>6217</v>
      </c>
      <c r="D3195" s="364" t="s">
        <v>6218</v>
      </c>
      <c r="E3195" s="364" t="s">
        <v>14947</v>
      </c>
      <c r="F3195" s="364" t="s">
        <v>1410</v>
      </c>
      <c r="G3195" s="364" t="s">
        <v>447</v>
      </c>
      <c r="H3195" s="318"/>
    </row>
    <row r="3196" spans="1:8" s="189" customFormat="1" ht="22.9" customHeight="1" x14ac:dyDescent="0.2">
      <c r="A3196" s="529"/>
      <c r="B3196" s="530"/>
      <c r="C3196" s="364" t="s">
        <v>6219</v>
      </c>
      <c r="D3196" s="364" t="s">
        <v>6220</v>
      </c>
      <c r="E3196" s="364" t="s">
        <v>14947</v>
      </c>
      <c r="F3196" s="364" t="s">
        <v>5871</v>
      </c>
      <c r="G3196" s="364" t="s">
        <v>447</v>
      </c>
      <c r="H3196" s="318"/>
    </row>
    <row r="3197" spans="1:8" s="189" customFormat="1" ht="22.9" customHeight="1" x14ac:dyDescent="0.2">
      <c r="A3197" s="529"/>
      <c r="B3197" s="530"/>
      <c r="C3197" s="364" t="s">
        <v>6221</v>
      </c>
      <c r="D3197" s="364" t="s">
        <v>6222</v>
      </c>
      <c r="E3197" s="364" t="s">
        <v>14947</v>
      </c>
      <c r="F3197" s="364" t="s">
        <v>5871</v>
      </c>
      <c r="G3197" s="364" t="s">
        <v>447</v>
      </c>
      <c r="H3197" s="318"/>
    </row>
    <row r="3198" spans="1:8" s="189" customFormat="1" ht="22.9" customHeight="1" x14ac:dyDescent="0.2">
      <c r="A3198" s="529"/>
      <c r="B3198" s="530"/>
      <c r="C3198" s="364" t="s">
        <v>6223</v>
      </c>
      <c r="D3198" s="364" t="s">
        <v>6224</v>
      </c>
      <c r="E3198" s="364" t="s">
        <v>14947</v>
      </c>
      <c r="F3198" s="364" t="s">
        <v>5871</v>
      </c>
      <c r="G3198" s="364" t="s">
        <v>447</v>
      </c>
      <c r="H3198" s="318"/>
    </row>
    <row r="3199" spans="1:8" s="189" customFormat="1" ht="22.9" customHeight="1" x14ac:dyDescent="0.2">
      <c r="A3199" s="529"/>
      <c r="B3199" s="530"/>
      <c r="C3199" s="364" t="s">
        <v>6225</v>
      </c>
      <c r="D3199" s="364" t="s">
        <v>6226</v>
      </c>
      <c r="E3199" s="364" t="s">
        <v>14947</v>
      </c>
      <c r="F3199" s="364" t="s">
        <v>5871</v>
      </c>
      <c r="G3199" s="364" t="s">
        <v>447</v>
      </c>
      <c r="H3199" s="318"/>
    </row>
    <row r="3200" spans="1:8" s="189" customFormat="1" ht="22.9" customHeight="1" x14ac:dyDescent="0.2">
      <c r="A3200" s="529" t="s">
        <v>922</v>
      </c>
      <c r="B3200" s="530" t="s">
        <v>923</v>
      </c>
      <c r="C3200" s="364" t="s">
        <v>6227</v>
      </c>
      <c r="D3200" s="364" t="s">
        <v>6228</v>
      </c>
      <c r="E3200" s="364" t="s">
        <v>14947</v>
      </c>
      <c r="F3200" s="364" t="s">
        <v>1410</v>
      </c>
      <c r="G3200" s="364"/>
      <c r="H3200" s="318"/>
    </row>
    <row r="3201" spans="1:8" s="189" customFormat="1" ht="22.9" customHeight="1" x14ac:dyDescent="0.2">
      <c r="A3201" s="529"/>
      <c r="B3201" s="530"/>
      <c r="C3201" s="364" t="s">
        <v>6229</v>
      </c>
      <c r="D3201" s="364" t="s">
        <v>6228</v>
      </c>
      <c r="E3201" s="364" t="s">
        <v>14947</v>
      </c>
      <c r="F3201" s="364" t="s">
        <v>1410</v>
      </c>
      <c r="G3201" s="364" t="s">
        <v>447</v>
      </c>
      <c r="H3201" s="318"/>
    </row>
    <row r="3202" spans="1:8" s="189" customFormat="1" ht="22.9" customHeight="1" x14ac:dyDescent="0.2">
      <c r="A3202" s="529"/>
      <c r="B3202" s="530"/>
      <c r="C3202" s="364" t="s">
        <v>6230</v>
      </c>
      <c r="D3202" s="364" t="s">
        <v>6231</v>
      </c>
      <c r="E3202" s="364" t="s">
        <v>14947</v>
      </c>
      <c r="F3202" s="364" t="s">
        <v>1410</v>
      </c>
      <c r="G3202" s="364"/>
      <c r="H3202" s="318"/>
    </row>
    <row r="3203" spans="1:8" s="189" customFormat="1" ht="22.9" customHeight="1" x14ac:dyDescent="0.2">
      <c r="A3203" s="529"/>
      <c r="B3203" s="530"/>
      <c r="C3203" s="364" t="s">
        <v>6232</v>
      </c>
      <c r="D3203" s="364" t="s">
        <v>6233</v>
      </c>
      <c r="E3203" s="364" t="s">
        <v>14947</v>
      </c>
      <c r="F3203" s="364" t="s">
        <v>1410</v>
      </c>
      <c r="G3203" s="364"/>
      <c r="H3203" s="318"/>
    </row>
    <row r="3204" spans="1:8" s="189" customFormat="1" ht="22.9" customHeight="1" x14ac:dyDescent="0.2">
      <c r="A3204" s="529"/>
      <c r="B3204" s="530"/>
      <c r="C3204" s="364" t="s">
        <v>6234</v>
      </c>
      <c r="D3204" s="364" t="s">
        <v>6235</v>
      </c>
      <c r="E3204" s="364" t="s">
        <v>14947</v>
      </c>
      <c r="F3204" s="364" t="s">
        <v>1410</v>
      </c>
      <c r="G3204" s="364"/>
      <c r="H3204" s="318"/>
    </row>
    <row r="3205" spans="1:8" s="189" customFormat="1" ht="22.9" customHeight="1" x14ac:dyDescent="0.2">
      <c r="A3205" s="529"/>
      <c r="B3205" s="530"/>
      <c r="C3205" s="364" t="s">
        <v>6236</v>
      </c>
      <c r="D3205" s="364" t="s">
        <v>6237</v>
      </c>
      <c r="E3205" s="364" t="s">
        <v>14947</v>
      </c>
      <c r="F3205" s="364" t="s">
        <v>1410</v>
      </c>
      <c r="G3205" s="364" t="s">
        <v>462</v>
      </c>
      <c r="H3205" s="318"/>
    </row>
    <row r="3206" spans="1:8" s="189" customFormat="1" ht="22.9" customHeight="1" x14ac:dyDescent="0.2">
      <c r="A3206" s="529"/>
      <c r="B3206" s="530"/>
      <c r="C3206" s="364" t="s">
        <v>6238</v>
      </c>
      <c r="D3206" s="364" t="s">
        <v>6239</v>
      </c>
      <c r="E3206" s="364" t="s">
        <v>14947</v>
      </c>
      <c r="F3206" s="364" t="s">
        <v>1410</v>
      </c>
      <c r="G3206" s="364"/>
      <c r="H3206" s="318"/>
    </row>
    <row r="3207" spans="1:8" s="189" customFormat="1" ht="22.9" customHeight="1" x14ac:dyDescent="0.2">
      <c r="A3207" s="529"/>
      <c r="B3207" s="530"/>
      <c r="C3207" s="364" t="s">
        <v>6240</v>
      </c>
      <c r="D3207" s="364" t="s">
        <v>6241</v>
      </c>
      <c r="E3207" s="364" t="s">
        <v>14947</v>
      </c>
      <c r="F3207" s="364" t="s">
        <v>1410</v>
      </c>
      <c r="G3207" s="364"/>
      <c r="H3207" s="318"/>
    </row>
    <row r="3208" spans="1:8" s="189" customFormat="1" ht="22.9" customHeight="1" x14ac:dyDescent="0.2">
      <c r="A3208" s="529"/>
      <c r="B3208" s="530"/>
      <c r="C3208" s="364" t="s">
        <v>6242</v>
      </c>
      <c r="D3208" s="364" t="s">
        <v>6243</v>
      </c>
      <c r="E3208" s="364" t="s">
        <v>14947</v>
      </c>
      <c r="F3208" s="364" t="s">
        <v>1410</v>
      </c>
      <c r="G3208" s="364"/>
      <c r="H3208" s="318"/>
    </row>
    <row r="3209" spans="1:8" s="189" customFormat="1" ht="22.9" customHeight="1" x14ac:dyDescent="0.2">
      <c r="A3209" s="529"/>
      <c r="B3209" s="530"/>
      <c r="C3209" s="364" t="s">
        <v>6244</v>
      </c>
      <c r="D3209" s="364" t="s">
        <v>6245</v>
      </c>
      <c r="E3209" s="364" t="s">
        <v>14947</v>
      </c>
      <c r="F3209" s="364" t="s">
        <v>1410</v>
      </c>
      <c r="G3209" s="364"/>
      <c r="H3209" s="318"/>
    </row>
    <row r="3210" spans="1:8" s="189" customFormat="1" ht="22.9" customHeight="1" x14ac:dyDescent="0.2">
      <c r="A3210" s="529"/>
      <c r="B3210" s="530"/>
      <c r="C3210" s="364" t="s">
        <v>6246</v>
      </c>
      <c r="D3210" s="364" t="s">
        <v>6247</v>
      </c>
      <c r="E3210" s="364" t="s">
        <v>14947</v>
      </c>
      <c r="F3210" s="364" t="s">
        <v>1410</v>
      </c>
      <c r="G3210" s="364"/>
      <c r="H3210" s="318"/>
    </row>
    <row r="3211" spans="1:8" s="189" customFormat="1" ht="22.9" customHeight="1" x14ac:dyDescent="0.2">
      <c r="A3211" s="529"/>
      <c r="B3211" s="530"/>
      <c r="C3211" s="364" t="s">
        <v>6248</v>
      </c>
      <c r="D3211" s="364" t="s">
        <v>6249</v>
      </c>
      <c r="E3211" s="364" t="s">
        <v>14947</v>
      </c>
      <c r="F3211" s="364" t="s">
        <v>1410</v>
      </c>
      <c r="G3211" s="364"/>
      <c r="H3211" s="318"/>
    </row>
    <row r="3212" spans="1:8" s="189" customFormat="1" ht="22.9" customHeight="1" x14ac:dyDescent="0.2">
      <c r="A3212" s="529"/>
      <c r="B3212" s="530"/>
      <c r="C3212" s="364" t="s">
        <v>6250</v>
      </c>
      <c r="D3212" s="364" t="s">
        <v>6233</v>
      </c>
      <c r="E3212" s="364" t="s">
        <v>14947</v>
      </c>
      <c r="F3212" s="364" t="s">
        <v>1410</v>
      </c>
      <c r="G3212" s="364"/>
      <c r="H3212" s="318"/>
    </row>
    <row r="3213" spans="1:8" s="189" customFormat="1" ht="22.9" customHeight="1" x14ac:dyDescent="0.2">
      <c r="A3213" s="529"/>
      <c r="B3213" s="530"/>
      <c r="C3213" s="364" t="s">
        <v>6251</v>
      </c>
      <c r="D3213" s="364" t="s">
        <v>6252</v>
      </c>
      <c r="E3213" s="364" t="s">
        <v>14947</v>
      </c>
      <c r="F3213" s="364" t="s">
        <v>5871</v>
      </c>
      <c r="G3213" s="364" t="s">
        <v>462</v>
      </c>
      <c r="H3213" s="318"/>
    </row>
    <row r="3214" spans="1:8" s="189" customFormat="1" ht="22.9" customHeight="1" x14ac:dyDescent="0.2">
      <c r="A3214" s="529"/>
      <c r="B3214" s="530"/>
      <c r="C3214" s="364" t="s">
        <v>6253</v>
      </c>
      <c r="D3214" s="364" t="s">
        <v>6254</v>
      </c>
      <c r="E3214" s="364" t="s">
        <v>14947</v>
      </c>
      <c r="F3214" s="364" t="s">
        <v>5871</v>
      </c>
      <c r="G3214" s="364"/>
      <c r="H3214" s="318"/>
    </row>
    <row r="3215" spans="1:8" s="189" customFormat="1" ht="22.9" customHeight="1" x14ac:dyDescent="0.2">
      <c r="A3215" s="529"/>
      <c r="B3215" s="530"/>
      <c r="C3215" s="364" t="s">
        <v>6255</v>
      </c>
      <c r="D3215" s="364" t="s">
        <v>6256</v>
      </c>
      <c r="E3215" s="364" t="s">
        <v>14947</v>
      </c>
      <c r="F3215" s="364" t="s">
        <v>5871</v>
      </c>
      <c r="G3215" s="364"/>
      <c r="H3215" s="318"/>
    </row>
    <row r="3216" spans="1:8" s="189" customFormat="1" ht="22.9" customHeight="1" x14ac:dyDescent="0.2">
      <c r="A3216" s="529"/>
      <c r="B3216" s="530"/>
      <c r="C3216" s="364" t="s">
        <v>6257</v>
      </c>
      <c r="D3216" s="364" t="s">
        <v>6258</v>
      </c>
      <c r="E3216" s="364" t="s">
        <v>14947</v>
      </c>
      <c r="F3216" s="364" t="s">
        <v>5285</v>
      </c>
      <c r="G3216" s="364" t="s">
        <v>447</v>
      </c>
      <c r="H3216" s="318"/>
    </row>
    <row r="3217" spans="1:8" s="189" customFormat="1" ht="22.9" customHeight="1" x14ac:dyDescent="0.2">
      <c r="A3217" s="529" t="s">
        <v>924</v>
      </c>
      <c r="B3217" s="530" t="s">
        <v>16340</v>
      </c>
      <c r="C3217" s="364" t="s">
        <v>6259</v>
      </c>
      <c r="D3217" s="364" t="s">
        <v>6260</v>
      </c>
      <c r="E3217" s="364" t="s">
        <v>14947</v>
      </c>
      <c r="F3217" s="364" t="s">
        <v>1410</v>
      </c>
      <c r="G3217" s="364"/>
      <c r="H3217" s="318"/>
    </row>
    <row r="3218" spans="1:8" s="189" customFormat="1" ht="22.9" customHeight="1" x14ac:dyDescent="0.2">
      <c r="A3218" s="529"/>
      <c r="B3218" s="530"/>
      <c r="C3218" s="364" t="s">
        <v>6261</v>
      </c>
      <c r="D3218" s="364" t="s">
        <v>6262</v>
      </c>
      <c r="E3218" s="364" t="s">
        <v>14947</v>
      </c>
      <c r="F3218" s="364" t="s">
        <v>5871</v>
      </c>
      <c r="G3218" s="364"/>
      <c r="H3218" s="318"/>
    </row>
    <row r="3219" spans="1:8" s="189" customFormat="1" ht="22.9" customHeight="1" x14ac:dyDescent="0.2">
      <c r="A3219" s="529" t="s">
        <v>926</v>
      </c>
      <c r="B3219" s="530" t="s">
        <v>927</v>
      </c>
      <c r="C3219" s="364" t="s">
        <v>6264</v>
      </c>
      <c r="D3219" s="364" t="s">
        <v>6265</v>
      </c>
      <c r="E3219" s="364" t="s">
        <v>254</v>
      </c>
      <c r="F3219" s="364" t="s">
        <v>1169</v>
      </c>
      <c r="G3219" s="364"/>
      <c r="H3219" s="318"/>
    </row>
    <row r="3220" spans="1:8" s="189" customFormat="1" ht="22.9" customHeight="1" x14ac:dyDescent="0.2">
      <c r="A3220" s="529"/>
      <c r="B3220" s="530"/>
      <c r="C3220" s="364" t="s">
        <v>6266</v>
      </c>
      <c r="D3220" s="364" t="s">
        <v>6267</v>
      </c>
      <c r="E3220" s="364" t="s">
        <v>254</v>
      </c>
      <c r="F3220" s="364" t="s">
        <v>1169</v>
      </c>
      <c r="G3220" s="364"/>
      <c r="H3220" s="318"/>
    </row>
    <row r="3221" spans="1:8" s="189" customFormat="1" ht="22.9" customHeight="1" x14ac:dyDescent="0.2">
      <c r="A3221" s="529"/>
      <c r="B3221" s="530"/>
      <c r="C3221" s="364" t="s">
        <v>6268</v>
      </c>
      <c r="D3221" s="364" t="s">
        <v>6269</v>
      </c>
      <c r="E3221" s="364" t="s">
        <v>14947</v>
      </c>
      <c r="F3221" s="364" t="s">
        <v>1410</v>
      </c>
      <c r="G3221" s="364"/>
      <c r="H3221" s="318"/>
    </row>
    <row r="3222" spans="1:8" s="189" customFormat="1" ht="22.9" customHeight="1" x14ac:dyDescent="0.2">
      <c r="A3222" s="529"/>
      <c r="B3222" s="530"/>
      <c r="C3222" s="364" t="s">
        <v>6270</v>
      </c>
      <c r="D3222" s="364" t="s">
        <v>6271</v>
      </c>
      <c r="E3222" s="364" t="s">
        <v>14947</v>
      </c>
      <c r="F3222" s="364" t="s">
        <v>5871</v>
      </c>
      <c r="G3222" s="364"/>
      <c r="H3222" s="318"/>
    </row>
    <row r="3223" spans="1:8" s="189" customFormat="1" ht="22.9" customHeight="1" x14ac:dyDescent="0.2">
      <c r="A3223" s="529"/>
      <c r="B3223" s="530"/>
      <c r="C3223" s="364" t="s">
        <v>6272</v>
      </c>
      <c r="D3223" s="364" t="s">
        <v>6273</v>
      </c>
      <c r="E3223" s="364" t="s">
        <v>14947</v>
      </c>
      <c r="F3223" s="364" t="s">
        <v>5871</v>
      </c>
      <c r="G3223" s="364" t="s">
        <v>447</v>
      </c>
      <c r="H3223" s="318"/>
    </row>
    <row r="3224" spans="1:8" s="189" customFormat="1" ht="22.9" customHeight="1" x14ac:dyDescent="0.2">
      <c r="A3224" s="529"/>
      <c r="B3224" s="530"/>
      <c r="C3224" s="364" t="s">
        <v>6274</v>
      </c>
      <c r="D3224" s="364" t="s">
        <v>6275</v>
      </c>
      <c r="E3224" s="364" t="s">
        <v>14947</v>
      </c>
      <c r="F3224" s="364" t="s">
        <v>5871</v>
      </c>
      <c r="G3224" s="364" t="s">
        <v>447</v>
      </c>
      <c r="H3224" s="318"/>
    </row>
    <row r="3225" spans="1:8" s="189" customFormat="1" ht="22.9" customHeight="1" x14ac:dyDescent="0.2">
      <c r="A3225" s="363" t="s">
        <v>928</v>
      </c>
      <c r="B3225" s="364" t="s">
        <v>929</v>
      </c>
      <c r="C3225" s="364" t="s">
        <v>6276</v>
      </c>
      <c r="D3225" s="364" t="s">
        <v>930</v>
      </c>
      <c r="E3225" s="364" t="s">
        <v>14947</v>
      </c>
      <c r="F3225" s="364" t="s">
        <v>1410</v>
      </c>
      <c r="G3225" s="364" t="s">
        <v>447</v>
      </c>
      <c r="H3225" s="318"/>
    </row>
    <row r="3226" spans="1:8" s="189" customFormat="1" ht="22.9" customHeight="1" x14ac:dyDescent="0.2">
      <c r="A3226" s="363" t="s">
        <v>931</v>
      </c>
      <c r="B3226" s="364" t="s">
        <v>932</v>
      </c>
      <c r="C3226" s="364" t="s">
        <v>6277</v>
      </c>
      <c r="D3226" s="364" t="s">
        <v>933</v>
      </c>
      <c r="E3226" s="364" t="s">
        <v>14947</v>
      </c>
      <c r="F3226" s="364" t="s">
        <v>1410</v>
      </c>
      <c r="G3226" s="364" t="s">
        <v>462</v>
      </c>
      <c r="H3226" s="318" t="s">
        <v>1152</v>
      </c>
    </row>
    <row r="3227" spans="1:8" s="189" customFormat="1" ht="22.9" customHeight="1" x14ac:dyDescent="0.2">
      <c r="A3227" s="363" t="s">
        <v>934</v>
      </c>
      <c r="B3227" s="364" t="s">
        <v>935</v>
      </c>
      <c r="C3227" s="364" t="s">
        <v>6278</v>
      </c>
      <c r="D3227" s="364" t="s">
        <v>936</v>
      </c>
      <c r="E3227" s="364" t="s">
        <v>14947</v>
      </c>
      <c r="F3227" s="364" t="s">
        <v>1410</v>
      </c>
      <c r="G3227" s="364"/>
      <c r="H3227" s="318"/>
    </row>
    <row r="3228" spans="1:8" s="189" customFormat="1" ht="22.9" customHeight="1" x14ac:dyDescent="0.2">
      <c r="A3228" s="363" t="s">
        <v>16341</v>
      </c>
      <c r="B3228" s="364" t="s">
        <v>16342</v>
      </c>
      <c r="C3228" s="364" t="s">
        <v>16913</v>
      </c>
      <c r="D3228" s="364" t="s">
        <v>16343</v>
      </c>
      <c r="E3228" s="364" t="s">
        <v>14947</v>
      </c>
      <c r="F3228" s="364" t="s">
        <v>1410</v>
      </c>
      <c r="G3228" s="364" t="s">
        <v>462</v>
      </c>
      <c r="H3228" s="318"/>
    </row>
    <row r="3229" spans="1:8" s="189" customFormat="1" ht="22.9" customHeight="1" x14ac:dyDescent="0.2">
      <c r="A3229" s="529" t="s">
        <v>688</v>
      </c>
      <c r="B3229" s="530" t="s">
        <v>689</v>
      </c>
      <c r="C3229" s="364" t="s">
        <v>6279</v>
      </c>
      <c r="D3229" s="364" t="s">
        <v>6280</v>
      </c>
      <c r="E3229" s="364" t="s">
        <v>14947</v>
      </c>
      <c r="F3229" s="364" t="s">
        <v>5810</v>
      </c>
      <c r="G3229" s="364" t="s">
        <v>447</v>
      </c>
      <c r="H3229" s="318"/>
    </row>
    <row r="3230" spans="1:8" s="189" customFormat="1" ht="22.9" customHeight="1" x14ac:dyDescent="0.2">
      <c r="A3230" s="529"/>
      <c r="B3230" s="530"/>
      <c r="C3230" s="364" t="s">
        <v>6281</v>
      </c>
      <c r="D3230" s="364" t="s">
        <v>6280</v>
      </c>
      <c r="E3230" s="364" t="s">
        <v>14947</v>
      </c>
      <c r="F3230" s="364" t="s">
        <v>5810</v>
      </c>
      <c r="G3230" s="364" t="s">
        <v>447</v>
      </c>
      <c r="H3230" s="318"/>
    </row>
    <row r="3231" spans="1:8" s="189" customFormat="1" ht="22.9" customHeight="1" x14ac:dyDescent="0.2">
      <c r="A3231" s="363" t="s">
        <v>937</v>
      </c>
      <c r="B3231" s="364" t="s">
        <v>938</v>
      </c>
      <c r="C3231" s="364" t="s">
        <v>6282</v>
      </c>
      <c r="D3231" s="364" t="s">
        <v>938</v>
      </c>
      <c r="E3231" s="364" t="s">
        <v>14947</v>
      </c>
      <c r="F3231" s="364" t="s">
        <v>5810</v>
      </c>
      <c r="G3231" s="364"/>
      <c r="H3231" s="318"/>
    </row>
    <row r="3232" spans="1:8" s="189" customFormat="1" ht="22.9" customHeight="1" x14ac:dyDescent="0.2">
      <c r="A3232" s="529" t="s">
        <v>559</v>
      </c>
      <c r="B3232" s="530" t="s">
        <v>560</v>
      </c>
      <c r="C3232" s="364" t="s">
        <v>6283</v>
      </c>
      <c r="D3232" s="364" t="s">
        <v>16914</v>
      </c>
      <c r="E3232" s="364" t="s">
        <v>14947</v>
      </c>
      <c r="F3232" s="364" t="s">
        <v>5810</v>
      </c>
      <c r="G3232" s="364" t="s">
        <v>447</v>
      </c>
      <c r="H3232" s="318" t="s">
        <v>1280</v>
      </c>
    </row>
    <row r="3233" spans="1:8" s="189" customFormat="1" ht="22.9" customHeight="1" x14ac:dyDescent="0.2">
      <c r="A3233" s="529"/>
      <c r="B3233" s="530"/>
      <c r="C3233" s="364" t="s">
        <v>6284</v>
      </c>
      <c r="D3233" s="364" t="s">
        <v>6285</v>
      </c>
      <c r="E3233" s="364" t="s">
        <v>14947</v>
      </c>
      <c r="F3233" s="364" t="s">
        <v>5810</v>
      </c>
      <c r="G3233" s="364" t="s">
        <v>447</v>
      </c>
      <c r="H3233" s="318" t="s">
        <v>1280</v>
      </c>
    </row>
    <row r="3234" spans="1:8" s="189" customFormat="1" ht="22.9" customHeight="1" x14ac:dyDescent="0.2">
      <c r="A3234" s="529"/>
      <c r="B3234" s="530"/>
      <c r="C3234" s="364" t="s">
        <v>6286</v>
      </c>
      <c r="D3234" s="364" t="s">
        <v>6285</v>
      </c>
      <c r="E3234" s="364" t="s">
        <v>14947</v>
      </c>
      <c r="F3234" s="364" t="s">
        <v>5810</v>
      </c>
      <c r="G3234" s="364" t="s">
        <v>447</v>
      </c>
      <c r="H3234" s="318" t="s">
        <v>1280</v>
      </c>
    </row>
    <row r="3235" spans="1:8" s="189" customFormat="1" ht="22.9" customHeight="1" x14ac:dyDescent="0.2">
      <c r="A3235" s="529"/>
      <c r="B3235" s="530"/>
      <c r="C3235" s="364" t="s">
        <v>6287</v>
      </c>
      <c r="D3235" s="364" t="s">
        <v>6288</v>
      </c>
      <c r="E3235" s="364" t="s">
        <v>14947</v>
      </c>
      <c r="F3235" s="364" t="s">
        <v>5810</v>
      </c>
      <c r="G3235" s="364" t="s">
        <v>447</v>
      </c>
      <c r="H3235" s="318" t="s">
        <v>1280</v>
      </c>
    </row>
    <row r="3236" spans="1:8" s="189" customFormat="1" ht="22.9" customHeight="1" x14ac:dyDescent="0.2">
      <c r="A3236" s="529"/>
      <c r="B3236" s="530"/>
      <c r="C3236" s="364" t="s">
        <v>6289</v>
      </c>
      <c r="D3236" s="364" t="s">
        <v>6285</v>
      </c>
      <c r="E3236" s="364" t="s">
        <v>14947</v>
      </c>
      <c r="F3236" s="364" t="s">
        <v>5810</v>
      </c>
      <c r="G3236" s="364" t="s">
        <v>447</v>
      </c>
      <c r="H3236" s="318" t="s">
        <v>1280</v>
      </c>
    </row>
    <row r="3237" spans="1:8" s="189" customFormat="1" ht="22.9" customHeight="1" x14ac:dyDescent="0.2">
      <c r="A3237" s="529"/>
      <c r="B3237" s="530"/>
      <c r="C3237" s="364" t="s">
        <v>6290</v>
      </c>
      <c r="D3237" s="364" t="s">
        <v>6291</v>
      </c>
      <c r="E3237" s="364" t="s">
        <v>14947</v>
      </c>
      <c r="F3237" s="364" t="s">
        <v>5810</v>
      </c>
      <c r="G3237" s="364" t="s">
        <v>447</v>
      </c>
      <c r="H3237" s="318" t="s">
        <v>1280</v>
      </c>
    </row>
    <row r="3238" spans="1:8" s="189" customFormat="1" ht="22.9" customHeight="1" x14ac:dyDescent="0.2">
      <c r="A3238" s="529"/>
      <c r="B3238" s="530"/>
      <c r="C3238" s="364" t="s">
        <v>6292</v>
      </c>
      <c r="D3238" s="364" t="s">
        <v>6293</v>
      </c>
      <c r="E3238" s="364" t="s">
        <v>14947</v>
      </c>
      <c r="F3238" s="364" t="s">
        <v>5810</v>
      </c>
      <c r="G3238" s="364" t="s">
        <v>447</v>
      </c>
      <c r="H3238" s="318" t="s">
        <v>1280</v>
      </c>
    </row>
    <row r="3239" spans="1:8" s="189" customFormat="1" ht="22.9" customHeight="1" x14ac:dyDescent="0.2">
      <c r="A3239" s="529"/>
      <c r="B3239" s="530"/>
      <c r="C3239" s="364" t="s">
        <v>6294</v>
      </c>
      <c r="D3239" s="364" t="s">
        <v>6293</v>
      </c>
      <c r="E3239" s="364" t="s">
        <v>14947</v>
      </c>
      <c r="F3239" s="364" t="s">
        <v>5810</v>
      </c>
      <c r="G3239" s="364" t="s">
        <v>447</v>
      </c>
      <c r="H3239" s="318" t="s">
        <v>1280</v>
      </c>
    </row>
    <row r="3240" spans="1:8" s="189" customFormat="1" ht="22.9" customHeight="1" x14ac:dyDescent="0.2">
      <c r="A3240" s="529"/>
      <c r="B3240" s="530"/>
      <c r="C3240" s="364" t="s">
        <v>6295</v>
      </c>
      <c r="D3240" s="364" t="s">
        <v>6296</v>
      </c>
      <c r="E3240" s="364" t="s">
        <v>14947</v>
      </c>
      <c r="F3240" s="364" t="s">
        <v>5810</v>
      </c>
      <c r="G3240" s="364" t="s">
        <v>447</v>
      </c>
      <c r="H3240" s="318" t="s">
        <v>1280</v>
      </c>
    </row>
    <row r="3241" spans="1:8" s="189" customFormat="1" ht="22.9" customHeight="1" x14ac:dyDescent="0.2">
      <c r="A3241" s="529"/>
      <c r="B3241" s="530"/>
      <c r="C3241" s="364" t="s">
        <v>6297</v>
      </c>
      <c r="D3241" s="364" t="s">
        <v>6298</v>
      </c>
      <c r="E3241" s="364" t="s">
        <v>14947</v>
      </c>
      <c r="F3241" s="364" t="s">
        <v>5810</v>
      </c>
      <c r="G3241" s="364" t="s">
        <v>447</v>
      </c>
      <c r="H3241" s="318" t="s">
        <v>1280</v>
      </c>
    </row>
    <row r="3242" spans="1:8" s="189" customFormat="1" ht="22.9" customHeight="1" x14ac:dyDescent="0.2">
      <c r="A3242" s="529"/>
      <c r="B3242" s="530"/>
      <c r="C3242" s="364" t="s">
        <v>6299</v>
      </c>
      <c r="D3242" s="364" t="s">
        <v>6300</v>
      </c>
      <c r="E3242" s="364" t="s">
        <v>14947</v>
      </c>
      <c r="F3242" s="364" t="s">
        <v>5810</v>
      </c>
      <c r="G3242" s="364" t="s">
        <v>447</v>
      </c>
      <c r="H3242" s="318" t="s">
        <v>1280</v>
      </c>
    </row>
    <row r="3243" spans="1:8" s="189" customFormat="1" ht="22.9" customHeight="1" x14ac:dyDescent="0.2">
      <c r="A3243" s="529"/>
      <c r="B3243" s="530"/>
      <c r="C3243" s="364" t="s">
        <v>6301</v>
      </c>
      <c r="D3243" s="364" t="s">
        <v>6302</v>
      </c>
      <c r="E3243" s="364" t="s">
        <v>14947</v>
      </c>
      <c r="F3243" s="364" t="s">
        <v>5810</v>
      </c>
      <c r="G3243" s="364" t="s">
        <v>447</v>
      </c>
      <c r="H3243" s="318" t="s">
        <v>1280</v>
      </c>
    </row>
    <row r="3244" spans="1:8" s="189" customFormat="1" ht="22.9" customHeight="1" x14ac:dyDescent="0.2">
      <c r="A3244" s="529"/>
      <c r="B3244" s="530"/>
      <c r="C3244" s="364" t="s">
        <v>6303</v>
      </c>
      <c r="D3244" s="364" t="s">
        <v>6304</v>
      </c>
      <c r="E3244" s="364" t="s">
        <v>14947</v>
      </c>
      <c r="F3244" s="364" t="s">
        <v>5810</v>
      </c>
      <c r="G3244" s="364" t="s">
        <v>447</v>
      </c>
      <c r="H3244" s="318" t="s">
        <v>1280</v>
      </c>
    </row>
    <row r="3245" spans="1:8" s="189" customFormat="1" ht="22.9" customHeight="1" x14ac:dyDescent="0.2">
      <c r="A3245" s="529"/>
      <c r="B3245" s="530"/>
      <c r="C3245" s="364" t="s">
        <v>6305</v>
      </c>
      <c r="D3245" s="364" t="s">
        <v>6306</v>
      </c>
      <c r="E3245" s="364" t="s">
        <v>14947</v>
      </c>
      <c r="F3245" s="364" t="s">
        <v>6307</v>
      </c>
      <c r="G3245" s="364" t="s">
        <v>447</v>
      </c>
      <c r="H3245" s="318" t="s">
        <v>1280</v>
      </c>
    </row>
    <row r="3246" spans="1:8" s="189" customFormat="1" ht="22.9" customHeight="1" x14ac:dyDescent="0.2">
      <c r="A3246" s="529"/>
      <c r="B3246" s="530"/>
      <c r="C3246" s="364" t="s">
        <v>6308</v>
      </c>
      <c r="D3246" s="364" t="s">
        <v>6309</v>
      </c>
      <c r="E3246" s="364" t="s">
        <v>14947</v>
      </c>
      <c r="F3246" s="364" t="s">
        <v>6307</v>
      </c>
      <c r="G3246" s="364" t="s">
        <v>447</v>
      </c>
      <c r="H3246" s="318" t="s">
        <v>1280</v>
      </c>
    </row>
    <row r="3247" spans="1:8" s="189" customFormat="1" ht="22.9" customHeight="1" x14ac:dyDescent="0.2">
      <c r="A3247" s="529"/>
      <c r="B3247" s="530"/>
      <c r="C3247" s="364" t="s">
        <v>6310</v>
      </c>
      <c r="D3247" s="364" t="s">
        <v>6311</v>
      </c>
      <c r="E3247" s="364" t="s">
        <v>14947</v>
      </c>
      <c r="F3247" s="364" t="s">
        <v>6307</v>
      </c>
      <c r="G3247" s="364" t="s">
        <v>447</v>
      </c>
      <c r="H3247" s="318" t="s">
        <v>1280</v>
      </c>
    </row>
    <row r="3248" spans="1:8" s="189" customFormat="1" ht="22.9" customHeight="1" x14ac:dyDescent="0.2">
      <c r="A3248" s="529"/>
      <c r="B3248" s="530"/>
      <c r="C3248" s="364" t="s">
        <v>6312</v>
      </c>
      <c r="D3248" s="364" t="s">
        <v>6313</v>
      </c>
      <c r="E3248" s="364" t="s">
        <v>14947</v>
      </c>
      <c r="F3248" s="364" t="s">
        <v>6307</v>
      </c>
      <c r="G3248" s="364" t="s">
        <v>447</v>
      </c>
      <c r="H3248" s="318" t="s">
        <v>1280</v>
      </c>
    </row>
    <row r="3249" spans="1:8" s="189" customFormat="1" ht="22.9" customHeight="1" x14ac:dyDescent="0.2">
      <c r="A3249" s="529"/>
      <c r="B3249" s="530"/>
      <c r="C3249" s="364" t="s">
        <v>6314</v>
      </c>
      <c r="D3249" s="364" t="s">
        <v>16915</v>
      </c>
      <c r="E3249" s="364" t="s">
        <v>14947</v>
      </c>
      <c r="F3249" s="364" t="s">
        <v>6307</v>
      </c>
      <c r="G3249" s="364" t="s">
        <v>447</v>
      </c>
      <c r="H3249" s="318" t="s">
        <v>1280</v>
      </c>
    </row>
    <row r="3250" spans="1:8" s="189" customFormat="1" ht="22.9" customHeight="1" x14ac:dyDescent="0.2">
      <c r="A3250" s="529"/>
      <c r="B3250" s="530"/>
      <c r="C3250" s="364" t="s">
        <v>6315</v>
      </c>
      <c r="D3250" s="364" t="s">
        <v>6316</v>
      </c>
      <c r="E3250" s="364" t="s">
        <v>14947</v>
      </c>
      <c r="F3250" s="364" t="s">
        <v>6307</v>
      </c>
      <c r="G3250" s="364" t="s">
        <v>447</v>
      </c>
      <c r="H3250" s="318" t="s">
        <v>1280</v>
      </c>
    </row>
    <row r="3251" spans="1:8" s="189" customFormat="1" ht="22.9" customHeight="1" x14ac:dyDescent="0.2">
      <c r="A3251" s="529"/>
      <c r="B3251" s="530"/>
      <c r="C3251" s="364" t="s">
        <v>6317</v>
      </c>
      <c r="D3251" s="364" t="s">
        <v>6318</v>
      </c>
      <c r="E3251" s="364" t="s">
        <v>14947</v>
      </c>
      <c r="F3251" s="364" t="s">
        <v>6307</v>
      </c>
      <c r="G3251" s="364" t="s">
        <v>447</v>
      </c>
      <c r="H3251" s="318" t="s">
        <v>1280</v>
      </c>
    </row>
    <row r="3252" spans="1:8" s="189" customFormat="1" ht="22.9" customHeight="1" x14ac:dyDescent="0.2">
      <c r="A3252" s="529"/>
      <c r="B3252" s="530"/>
      <c r="C3252" s="364" t="s">
        <v>6319</v>
      </c>
      <c r="D3252" s="364" t="s">
        <v>16916</v>
      </c>
      <c r="E3252" s="364" t="s">
        <v>14947</v>
      </c>
      <c r="F3252" s="364" t="s">
        <v>2334</v>
      </c>
      <c r="G3252" s="364" t="s">
        <v>447</v>
      </c>
      <c r="H3252" s="318" t="s">
        <v>1280</v>
      </c>
    </row>
    <row r="3253" spans="1:8" s="189" customFormat="1" ht="22.9" customHeight="1" x14ac:dyDescent="0.2">
      <c r="A3253" s="529"/>
      <c r="B3253" s="530"/>
      <c r="C3253" s="364" t="s">
        <v>6320</v>
      </c>
      <c r="D3253" s="364" t="s">
        <v>6321</v>
      </c>
      <c r="E3253" s="364" t="s">
        <v>14947</v>
      </c>
      <c r="F3253" s="364" t="s">
        <v>2334</v>
      </c>
      <c r="G3253" s="364" t="s">
        <v>447</v>
      </c>
      <c r="H3253" s="318" t="s">
        <v>1280</v>
      </c>
    </row>
    <row r="3254" spans="1:8" s="189" customFormat="1" ht="22.9" customHeight="1" x14ac:dyDescent="0.2">
      <c r="A3254" s="529"/>
      <c r="B3254" s="530"/>
      <c r="C3254" s="364" t="s">
        <v>6322</v>
      </c>
      <c r="D3254" s="364" t="s">
        <v>6323</v>
      </c>
      <c r="E3254" s="364" t="s">
        <v>14947</v>
      </c>
      <c r="F3254" s="364" t="s">
        <v>2334</v>
      </c>
      <c r="G3254" s="364" t="s">
        <v>447</v>
      </c>
      <c r="H3254" s="318" t="s">
        <v>1280</v>
      </c>
    </row>
    <row r="3255" spans="1:8" s="189" customFormat="1" ht="22.9" customHeight="1" x14ac:dyDescent="0.2">
      <c r="A3255" s="529"/>
      <c r="B3255" s="530"/>
      <c r="C3255" s="364" t="s">
        <v>6324</v>
      </c>
      <c r="D3255" s="364" t="s">
        <v>6321</v>
      </c>
      <c r="E3255" s="364" t="s">
        <v>14947</v>
      </c>
      <c r="F3255" s="364" t="s">
        <v>2334</v>
      </c>
      <c r="G3255" s="364" t="s">
        <v>447</v>
      </c>
      <c r="H3255" s="318" t="s">
        <v>1280</v>
      </c>
    </row>
    <row r="3256" spans="1:8" s="189" customFormat="1" ht="22.9" customHeight="1" x14ac:dyDescent="0.2">
      <c r="A3256" s="529"/>
      <c r="B3256" s="530"/>
      <c r="C3256" s="364" t="s">
        <v>6325</v>
      </c>
      <c r="D3256" s="364" t="s">
        <v>16917</v>
      </c>
      <c r="E3256" s="364" t="s">
        <v>14947</v>
      </c>
      <c r="F3256" s="364" t="s">
        <v>2334</v>
      </c>
      <c r="G3256" s="364" t="s">
        <v>447</v>
      </c>
      <c r="H3256" s="318" t="s">
        <v>1280</v>
      </c>
    </row>
    <row r="3257" spans="1:8" s="189" customFormat="1" ht="22.9" customHeight="1" x14ac:dyDescent="0.2">
      <c r="A3257" s="529"/>
      <c r="B3257" s="530"/>
      <c r="C3257" s="364" t="s">
        <v>6326</v>
      </c>
      <c r="D3257" s="364" t="s">
        <v>6327</v>
      </c>
      <c r="E3257" s="364" t="s">
        <v>14947</v>
      </c>
      <c r="F3257" s="364" t="s">
        <v>2334</v>
      </c>
      <c r="G3257" s="364" t="s">
        <v>447</v>
      </c>
      <c r="H3257" s="318" t="s">
        <v>1280</v>
      </c>
    </row>
    <row r="3258" spans="1:8" s="189" customFormat="1" ht="22.9" customHeight="1" x14ac:dyDescent="0.2">
      <c r="A3258" s="529"/>
      <c r="B3258" s="530"/>
      <c r="C3258" s="364" t="s">
        <v>6328</v>
      </c>
      <c r="D3258" s="364" t="s">
        <v>6329</v>
      </c>
      <c r="E3258" s="364" t="s">
        <v>14947</v>
      </c>
      <c r="F3258" s="364" t="s">
        <v>2334</v>
      </c>
      <c r="G3258" s="364" t="s">
        <v>447</v>
      </c>
      <c r="H3258" s="318" t="s">
        <v>1280</v>
      </c>
    </row>
    <row r="3259" spans="1:8" s="189" customFormat="1" ht="22.9" customHeight="1" x14ac:dyDescent="0.2">
      <c r="A3259" s="529"/>
      <c r="B3259" s="530"/>
      <c r="C3259" s="364" t="s">
        <v>6330</v>
      </c>
      <c r="D3259" s="364" t="s">
        <v>6331</v>
      </c>
      <c r="E3259" s="364" t="s">
        <v>14947</v>
      </c>
      <c r="F3259" s="364" t="s">
        <v>2334</v>
      </c>
      <c r="G3259" s="364" t="s">
        <v>447</v>
      </c>
      <c r="H3259" s="318" t="s">
        <v>1280</v>
      </c>
    </row>
    <row r="3260" spans="1:8" s="189" customFormat="1" ht="22.9" customHeight="1" x14ac:dyDescent="0.2">
      <c r="A3260" s="529"/>
      <c r="B3260" s="530"/>
      <c r="C3260" s="364" t="s">
        <v>6332</v>
      </c>
      <c r="D3260" s="364" t="s">
        <v>6333</v>
      </c>
      <c r="E3260" s="364" t="s">
        <v>14947</v>
      </c>
      <c r="F3260" s="364" t="s">
        <v>2334</v>
      </c>
      <c r="G3260" s="364" t="s">
        <v>447</v>
      </c>
      <c r="H3260" s="318" t="s">
        <v>1280</v>
      </c>
    </row>
    <row r="3261" spans="1:8" s="189" customFormat="1" ht="22.9" customHeight="1" x14ac:dyDescent="0.2">
      <c r="A3261" s="529"/>
      <c r="B3261" s="530"/>
      <c r="C3261" s="364" t="s">
        <v>6334</v>
      </c>
      <c r="D3261" s="364" t="s">
        <v>6331</v>
      </c>
      <c r="E3261" s="364" t="s">
        <v>14947</v>
      </c>
      <c r="F3261" s="364" t="s">
        <v>2334</v>
      </c>
      <c r="G3261" s="364" t="s">
        <v>447</v>
      </c>
      <c r="H3261" s="318" t="s">
        <v>1280</v>
      </c>
    </row>
    <row r="3262" spans="1:8" s="189" customFormat="1" ht="22.9" customHeight="1" x14ac:dyDescent="0.2">
      <c r="A3262" s="529"/>
      <c r="B3262" s="530"/>
      <c r="C3262" s="364" t="s">
        <v>6335</v>
      </c>
      <c r="D3262" s="364" t="s">
        <v>6336</v>
      </c>
      <c r="E3262" s="364" t="s">
        <v>14947</v>
      </c>
      <c r="F3262" s="364" t="s">
        <v>2334</v>
      </c>
      <c r="G3262" s="364" t="s">
        <v>447</v>
      </c>
      <c r="H3262" s="318" t="s">
        <v>1280</v>
      </c>
    </row>
    <row r="3263" spans="1:8" s="189" customFormat="1" ht="22.9" customHeight="1" x14ac:dyDescent="0.2">
      <c r="A3263" s="529"/>
      <c r="B3263" s="530"/>
      <c r="C3263" s="364" t="s">
        <v>6337</v>
      </c>
      <c r="D3263" s="364" t="s">
        <v>6338</v>
      </c>
      <c r="E3263" s="364" t="s">
        <v>14947</v>
      </c>
      <c r="F3263" s="364" t="s">
        <v>2334</v>
      </c>
      <c r="G3263" s="364" t="s">
        <v>447</v>
      </c>
      <c r="H3263" s="318" t="s">
        <v>1280</v>
      </c>
    </row>
    <row r="3264" spans="1:8" s="189" customFormat="1" ht="22.9" customHeight="1" x14ac:dyDescent="0.2">
      <c r="A3264" s="529"/>
      <c r="B3264" s="530"/>
      <c r="C3264" s="364" t="s">
        <v>6339</v>
      </c>
      <c r="D3264" s="364" t="s">
        <v>6340</v>
      </c>
      <c r="E3264" s="364" t="s">
        <v>14947</v>
      </c>
      <c r="F3264" s="364" t="s">
        <v>2334</v>
      </c>
      <c r="G3264" s="364" t="s">
        <v>447</v>
      </c>
      <c r="H3264" s="318" t="s">
        <v>1280</v>
      </c>
    </row>
    <row r="3265" spans="1:8" s="189" customFormat="1" ht="22.9" customHeight="1" x14ac:dyDescent="0.2">
      <c r="A3265" s="529"/>
      <c r="B3265" s="530"/>
      <c r="C3265" s="364" t="s">
        <v>6341</v>
      </c>
      <c r="D3265" s="364" t="s">
        <v>6342</v>
      </c>
      <c r="E3265" s="364" t="s">
        <v>14947</v>
      </c>
      <c r="F3265" s="364" t="s">
        <v>2334</v>
      </c>
      <c r="G3265" s="364" t="s">
        <v>447</v>
      </c>
      <c r="H3265" s="318" t="s">
        <v>1280</v>
      </c>
    </row>
    <row r="3266" spans="1:8" s="189" customFormat="1" ht="22.9" customHeight="1" x14ac:dyDescent="0.2">
      <c r="A3266" s="529"/>
      <c r="B3266" s="530"/>
      <c r="C3266" s="364" t="s">
        <v>6343</v>
      </c>
      <c r="D3266" s="364" t="s">
        <v>6344</v>
      </c>
      <c r="E3266" s="364" t="s">
        <v>14947</v>
      </c>
      <c r="F3266" s="364" t="s">
        <v>2334</v>
      </c>
      <c r="G3266" s="364" t="s">
        <v>447</v>
      </c>
      <c r="H3266" s="318" t="s">
        <v>1280</v>
      </c>
    </row>
    <row r="3267" spans="1:8" s="189" customFormat="1" ht="22.9" customHeight="1" x14ac:dyDescent="0.2">
      <c r="A3267" s="529"/>
      <c r="B3267" s="530"/>
      <c r="C3267" s="364" t="s">
        <v>6345</v>
      </c>
      <c r="D3267" s="364" t="s">
        <v>6346</v>
      </c>
      <c r="E3267" s="364" t="s">
        <v>14947</v>
      </c>
      <c r="F3267" s="364" t="s">
        <v>2334</v>
      </c>
      <c r="G3267" s="364" t="s">
        <v>447</v>
      </c>
      <c r="H3267" s="318" t="s">
        <v>1280</v>
      </c>
    </row>
    <row r="3268" spans="1:8" s="189" customFormat="1" ht="22.9" customHeight="1" x14ac:dyDescent="0.2">
      <c r="A3268" s="529"/>
      <c r="B3268" s="530"/>
      <c r="C3268" s="364" t="s">
        <v>6347</v>
      </c>
      <c r="D3268" s="364" t="s">
        <v>6348</v>
      </c>
      <c r="E3268" s="364" t="s">
        <v>14947</v>
      </c>
      <c r="F3268" s="364" t="s">
        <v>2334</v>
      </c>
      <c r="G3268" s="364" t="s">
        <v>447</v>
      </c>
      <c r="H3268" s="318" t="s">
        <v>1280</v>
      </c>
    </row>
    <row r="3269" spans="1:8" s="189" customFormat="1" ht="22.9" customHeight="1" x14ac:dyDescent="0.2">
      <c r="A3269" s="529" t="s">
        <v>500</v>
      </c>
      <c r="B3269" s="530" t="s">
        <v>501</v>
      </c>
      <c r="C3269" s="364" t="s">
        <v>6360</v>
      </c>
      <c r="D3269" s="364" t="s">
        <v>6361</v>
      </c>
      <c r="E3269" s="364" t="s">
        <v>14947</v>
      </c>
      <c r="F3269" s="364" t="s">
        <v>5810</v>
      </c>
      <c r="G3269" s="364" t="s">
        <v>447</v>
      </c>
      <c r="H3269" s="318" t="s">
        <v>1255</v>
      </c>
    </row>
    <row r="3270" spans="1:8" s="189" customFormat="1" ht="22.9" customHeight="1" x14ac:dyDescent="0.2">
      <c r="A3270" s="529"/>
      <c r="B3270" s="530"/>
      <c r="C3270" s="364" t="s">
        <v>6362</v>
      </c>
      <c r="D3270" s="364" t="s">
        <v>16918</v>
      </c>
      <c r="E3270" s="364" t="s">
        <v>14947</v>
      </c>
      <c r="F3270" s="364" t="s">
        <v>5810</v>
      </c>
      <c r="G3270" s="364" t="s">
        <v>447</v>
      </c>
      <c r="H3270" s="318" t="s">
        <v>1255</v>
      </c>
    </row>
    <row r="3271" spans="1:8" s="189" customFormat="1" ht="22.9" customHeight="1" x14ac:dyDescent="0.2">
      <c r="A3271" s="529"/>
      <c r="B3271" s="530"/>
      <c r="C3271" s="364" t="s">
        <v>6363</v>
      </c>
      <c r="D3271" s="364" t="s">
        <v>6364</v>
      </c>
      <c r="E3271" s="364" t="s">
        <v>14947</v>
      </c>
      <c r="F3271" s="364" t="s">
        <v>5810</v>
      </c>
      <c r="G3271" s="364" t="s">
        <v>447</v>
      </c>
      <c r="H3271" s="318" t="s">
        <v>1255</v>
      </c>
    </row>
    <row r="3272" spans="1:8" s="189" customFormat="1" ht="22.9" customHeight="1" x14ac:dyDescent="0.2">
      <c r="A3272" s="529"/>
      <c r="B3272" s="530"/>
      <c r="C3272" s="364" t="s">
        <v>6365</v>
      </c>
      <c r="D3272" s="364" t="s">
        <v>6366</v>
      </c>
      <c r="E3272" s="364" t="s">
        <v>14947</v>
      </c>
      <c r="F3272" s="364" t="s">
        <v>5810</v>
      </c>
      <c r="G3272" s="364" t="s">
        <v>447</v>
      </c>
      <c r="H3272" s="318" t="s">
        <v>1255</v>
      </c>
    </row>
    <row r="3273" spans="1:8" s="189" customFormat="1" ht="22.9" customHeight="1" x14ac:dyDescent="0.2">
      <c r="A3273" s="529"/>
      <c r="B3273" s="530"/>
      <c r="C3273" s="364" t="s">
        <v>6367</v>
      </c>
      <c r="D3273" s="364" t="s">
        <v>8113</v>
      </c>
      <c r="E3273" s="364" t="s">
        <v>14947</v>
      </c>
      <c r="F3273" s="364" t="s">
        <v>5810</v>
      </c>
      <c r="G3273" s="364" t="s">
        <v>447</v>
      </c>
      <c r="H3273" s="318" t="s">
        <v>1255</v>
      </c>
    </row>
    <row r="3274" spans="1:8" s="189" customFormat="1" ht="22.9" customHeight="1" x14ac:dyDescent="0.2">
      <c r="A3274" s="529"/>
      <c r="B3274" s="530"/>
      <c r="C3274" s="364" t="s">
        <v>6368</v>
      </c>
      <c r="D3274" s="364" t="s">
        <v>6369</v>
      </c>
      <c r="E3274" s="364" t="s">
        <v>14947</v>
      </c>
      <c r="F3274" s="364" t="s">
        <v>5810</v>
      </c>
      <c r="G3274" s="364" t="s">
        <v>447</v>
      </c>
      <c r="H3274" s="318" t="s">
        <v>1255</v>
      </c>
    </row>
    <row r="3275" spans="1:8" s="189" customFormat="1" ht="22.9" customHeight="1" x14ac:dyDescent="0.2">
      <c r="A3275" s="529"/>
      <c r="B3275" s="530"/>
      <c r="C3275" s="364" t="s">
        <v>6370</v>
      </c>
      <c r="D3275" s="364" t="s">
        <v>6371</v>
      </c>
      <c r="E3275" s="364" t="s">
        <v>14947</v>
      </c>
      <c r="F3275" s="364" t="s">
        <v>5810</v>
      </c>
      <c r="G3275" s="364" t="s">
        <v>447</v>
      </c>
      <c r="H3275" s="318" t="s">
        <v>1255</v>
      </c>
    </row>
    <row r="3276" spans="1:8" s="189" customFormat="1" ht="22.9" customHeight="1" x14ac:dyDescent="0.2">
      <c r="A3276" s="529"/>
      <c r="B3276" s="530"/>
      <c r="C3276" s="364" t="s">
        <v>6372</v>
      </c>
      <c r="D3276" s="364" t="s">
        <v>6373</v>
      </c>
      <c r="E3276" s="364" t="s">
        <v>14947</v>
      </c>
      <c r="F3276" s="364" t="s">
        <v>5810</v>
      </c>
      <c r="G3276" s="364" t="s">
        <v>447</v>
      </c>
      <c r="H3276" s="318" t="s">
        <v>1255</v>
      </c>
    </row>
    <row r="3277" spans="1:8" s="189" customFormat="1" ht="22.9" customHeight="1" x14ac:dyDescent="0.2">
      <c r="A3277" s="529"/>
      <c r="B3277" s="530"/>
      <c r="C3277" s="364" t="s">
        <v>6374</v>
      </c>
      <c r="D3277" s="364" t="s">
        <v>6375</v>
      </c>
      <c r="E3277" s="364" t="s">
        <v>14947</v>
      </c>
      <c r="F3277" s="364" t="s">
        <v>5810</v>
      </c>
      <c r="G3277" s="364" t="s">
        <v>447</v>
      </c>
      <c r="H3277" s="318" t="s">
        <v>1255</v>
      </c>
    </row>
    <row r="3278" spans="1:8" s="189" customFormat="1" ht="22.9" customHeight="1" x14ac:dyDescent="0.2">
      <c r="A3278" s="529"/>
      <c r="B3278" s="530"/>
      <c r="C3278" s="364" t="s">
        <v>6376</v>
      </c>
      <c r="D3278" s="364" t="s">
        <v>6377</v>
      </c>
      <c r="E3278" s="364" t="s">
        <v>14947</v>
      </c>
      <c r="F3278" s="364" t="s">
        <v>5810</v>
      </c>
      <c r="G3278" s="364" t="s">
        <v>447</v>
      </c>
      <c r="H3278" s="318" t="s">
        <v>1255</v>
      </c>
    </row>
    <row r="3279" spans="1:8" s="189" customFormat="1" ht="22.9" customHeight="1" x14ac:dyDescent="0.2">
      <c r="A3279" s="529"/>
      <c r="B3279" s="530"/>
      <c r="C3279" s="364" t="s">
        <v>6378</v>
      </c>
      <c r="D3279" s="364" t="s">
        <v>6379</v>
      </c>
      <c r="E3279" s="364" t="s">
        <v>14947</v>
      </c>
      <c r="F3279" s="364" t="s">
        <v>5810</v>
      </c>
      <c r="G3279" s="364" t="s">
        <v>447</v>
      </c>
      <c r="H3279" s="318" t="s">
        <v>1255</v>
      </c>
    </row>
    <row r="3280" spans="1:8" s="189" customFormat="1" ht="22.9" customHeight="1" x14ac:dyDescent="0.2">
      <c r="A3280" s="529"/>
      <c r="B3280" s="530"/>
      <c r="C3280" s="364" t="s">
        <v>6380</v>
      </c>
      <c r="D3280" s="364" t="s">
        <v>6373</v>
      </c>
      <c r="E3280" s="364" t="s">
        <v>14947</v>
      </c>
      <c r="F3280" s="364" t="s">
        <v>5810</v>
      </c>
      <c r="G3280" s="364" t="s">
        <v>447</v>
      </c>
      <c r="H3280" s="318" t="s">
        <v>1255</v>
      </c>
    </row>
    <row r="3281" spans="1:8" s="189" customFormat="1" ht="22.9" customHeight="1" x14ac:dyDescent="0.2">
      <c r="A3281" s="529"/>
      <c r="B3281" s="530"/>
      <c r="C3281" s="364" t="s">
        <v>6381</v>
      </c>
      <c r="D3281" s="364" t="s">
        <v>6382</v>
      </c>
      <c r="E3281" s="364" t="s">
        <v>14947</v>
      </c>
      <c r="F3281" s="364" t="s">
        <v>5810</v>
      </c>
      <c r="G3281" s="364" t="s">
        <v>447</v>
      </c>
      <c r="H3281" s="318" t="s">
        <v>1255</v>
      </c>
    </row>
    <row r="3282" spans="1:8" s="189" customFormat="1" ht="22.9" customHeight="1" x14ac:dyDescent="0.2">
      <c r="A3282" s="529"/>
      <c r="B3282" s="530"/>
      <c r="C3282" s="364" t="s">
        <v>6383</v>
      </c>
      <c r="D3282" s="364" t="s">
        <v>6384</v>
      </c>
      <c r="E3282" s="364" t="s">
        <v>14947</v>
      </c>
      <c r="F3282" s="364" t="s">
        <v>5810</v>
      </c>
      <c r="G3282" s="364" t="s">
        <v>447</v>
      </c>
      <c r="H3282" s="318" t="s">
        <v>1255</v>
      </c>
    </row>
    <row r="3283" spans="1:8" s="189" customFormat="1" ht="22.9" customHeight="1" x14ac:dyDescent="0.2">
      <c r="A3283" s="529"/>
      <c r="B3283" s="530"/>
      <c r="C3283" s="364" t="s">
        <v>6385</v>
      </c>
      <c r="D3283" s="364" t="s">
        <v>6386</v>
      </c>
      <c r="E3283" s="364" t="s">
        <v>14947</v>
      </c>
      <c r="F3283" s="364" t="s">
        <v>5810</v>
      </c>
      <c r="G3283" s="364" t="s">
        <v>447</v>
      </c>
      <c r="H3283" s="318" t="s">
        <v>1255</v>
      </c>
    </row>
    <row r="3284" spans="1:8" s="189" customFormat="1" ht="22.9" customHeight="1" x14ac:dyDescent="0.2">
      <c r="A3284" s="529"/>
      <c r="B3284" s="530"/>
      <c r="C3284" s="364" t="s">
        <v>6387</v>
      </c>
      <c r="D3284" s="364" t="s">
        <v>6388</v>
      </c>
      <c r="E3284" s="364" t="s">
        <v>14947</v>
      </c>
      <c r="F3284" s="364" t="s">
        <v>5810</v>
      </c>
      <c r="G3284" s="364" t="s">
        <v>447</v>
      </c>
      <c r="H3284" s="318" t="s">
        <v>1255</v>
      </c>
    </row>
    <row r="3285" spans="1:8" s="189" customFormat="1" ht="22.9" customHeight="1" x14ac:dyDescent="0.2">
      <c r="A3285" s="529"/>
      <c r="B3285" s="530"/>
      <c r="C3285" s="364" t="s">
        <v>6389</v>
      </c>
      <c r="D3285" s="364" t="s">
        <v>6390</v>
      </c>
      <c r="E3285" s="364" t="s">
        <v>14947</v>
      </c>
      <c r="F3285" s="364" t="s">
        <v>5810</v>
      </c>
      <c r="G3285" s="364" t="s">
        <v>447</v>
      </c>
      <c r="H3285" s="318" t="s">
        <v>1255</v>
      </c>
    </row>
    <row r="3286" spans="1:8" s="189" customFormat="1" ht="22.9" customHeight="1" x14ac:dyDescent="0.2">
      <c r="A3286" s="529"/>
      <c r="B3286" s="530"/>
      <c r="C3286" s="364" t="s">
        <v>6391</v>
      </c>
      <c r="D3286" s="364" t="s">
        <v>6392</v>
      </c>
      <c r="E3286" s="364" t="s">
        <v>14947</v>
      </c>
      <c r="F3286" s="364" t="s">
        <v>5810</v>
      </c>
      <c r="G3286" s="364" t="s">
        <v>447</v>
      </c>
      <c r="H3286" s="318" t="s">
        <v>1255</v>
      </c>
    </row>
    <row r="3287" spans="1:8" s="189" customFormat="1" ht="22.9" customHeight="1" x14ac:dyDescent="0.2">
      <c r="A3287" s="529"/>
      <c r="B3287" s="530"/>
      <c r="C3287" s="364" t="s">
        <v>6393</v>
      </c>
      <c r="D3287" s="364" t="s">
        <v>6394</v>
      </c>
      <c r="E3287" s="364" t="s">
        <v>14947</v>
      </c>
      <c r="F3287" s="364" t="s">
        <v>5810</v>
      </c>
      <c r="G3287" s="364" t="s">
        <v>447</v>
      </c>
      <c r="H3287" s="318" t="s">
        <v>1255</v>
      </c>
    </row>
    <row r="3288" spans="1:8" s="189" customFormat="1" ht="22.9" customHeight="1" x14ac:dyDescent="0.2">
      <c r="A3288" s="529"/>
      <c r="B3288" s="530"/>
      <c r="C3288" s="364" t="s">
        <v>6395</v>
      </c>
      <c r="D3288" s="364" t="s">
        <v>6384</v>
      </c>
      <c r="E3288" s="364" t="s">
        <v>14947</v>
      </c>
      <c r="F3288" s="364" t="s">
        <v>5810</v>
      </c>
      <c r="G3288" s="364" t="s">
        <v>447</v>
      </c>
      <c r="H3288" s="318" t="s">
        <v>1255</v>
      </c>
    </row>
    <row r="3289" spans="1:8" s="189" customFormat="1" ht="22.9" customHeight="1" x14ac:dyDescent="0.2">
      <c r="A3289" s="529"/>
      <c r="B3289" s="530"/>
      <c r="C3289" s="364" t="s">
        <v>6396</v>
      </c>
      <c r="D3289" s="364" t="s">
        <v>6397</v>
      </c>
      <c r="E3289" s="364" t="s">
        <v>14947</v>
      </c>
      <c r="F3289" s="364" t="s">
        <v>5810</v>
      </c>
      <c r="G3289" s="364" t="s">
        <v>447</v>
      </c>
      <c r="H3289" s="318" t="s">
        <v>1255</v>
      </c>
    </row>
    <row r="3290" spans="1:8" s="189" customFormat="1" ht="22.9" customHeight="1" x14ac:dyDescent="0.2">
      <c r="A3290" s="529"/>
      <c r="B3290" s="530"/>
      <c r="C3290" s="364" t="s">
        <v>6398</v>
      </c>
      <c r="D3290" s="364" t="s">
        <v>6399</v>
      </c>
      <c r="E3290" s="364" t="s">
        <v>14947</v>
      </c>
      <c r="F3290" s="364" t="s">
        <v>5810</v>
      </c>
      <c r="G3290" s="364" t="s">
        <v>447</v>
      </c>
      <c r="H3290" s="318" t="s">
        <v>1255</v>
      </c>
    </row>
    <row r="3291" spans="1:8" s="189" customFormat="1" ht="22.9" customHeight="1" x14ac:dyDescent="0.2">
      <c r="A3291" s="529"/>
      <c r="B3291" s="530"/>
      <c r="C3291" s="364" t="s">
        <v>6400</v>
      </c>
      <c r="D3291" s="364" t="s">
        <v>6401</v>
      </c>
      <c r="E3291" s="364" t="s">
        <v>14947</v>
      </c>
      <c r="F3291" s="364" t="s">
        <v>5810</v>
      </c>
      <c r="G3291" s="364" t="s">
        <v>447</v>
      </c>
      <c r="H3291" s="318" t="s">
        <v>1255</v>
      </c>
    </row>
    <row r="3292" spans="1:8" s="189" customFormat="1" ht="22.9" customHeight="1" x14ac:dyDescent="0.2">
      <c r="A3292" s="529"/>
      <c r="B3292" s="530"/>
      <c r="C3292" s="364" t="s">
        <v>6402</v>
      </c>
      <c r="D3292" s="364" t="s">
        <v>6403</v>
      </c>
      <c r="E3292" s="364" t="s">
        <v>14947</v>
      </c>
      <c r="F3292" s="364" t="s">
        <v>5810</v>
      </c>
      <c r="G3292" s="364" t="s">
        <v>447</v>
      </c>
      <c r="H3292" s="318" t="s">
        <v>1255</v>
      </c>
    </row>
    <row r="3293" spans="1:8" s="189" customFormat="1" ht="22.9" customHeight="1" x14ac:dyDescent="0.2">
      <c r="A3293" s="529"/>
      <c r="B3293" s="530"/>
      <c r="C3293" s="364" t="s">
        <v>6404</v>
      </c>
      <c r="D3293" s="364" t="s">
        <v>8114</v>
      </c>
      <c r="E3293" s="364" t="s">
        <v>14947</v>
      </c>
      <c r="F3293" s="364" t="s">
        <v>5810</v>
      </c>
      <c r="G3293" s="364" t="s">
        <v>447</v>
      </c>
      <c r="H3293" s="318" t="s">
        <v>1255</v>
      </c>
    </row>
    <row r="3294" spans="1:8" s="189" customFormat="1" ht="22.9" customHeight="1" x14ac:dyDescent="0.2">
      <c r="A3294" s="529"/>
      <c r="B3294" s="530"/>
      <c r="C3294" s="364" t="s">
        <v>6405</v>
      </c>
      <c r="D3294" s="364" t="s">
        <v>6406</v>
      </c>
      <c r="E3294" s="364" t="s">
        <v>14947</v>
      </c>
      <c r="F3294" s="364" t="s">
        <v>5810</v>
      </c>
      <c r="G3294" s="364" t="s">
        <v>447</v>
      </c>
      <c r="H3294" s="318" t="s">
        <v>1255</v>
      </c>
    </row>
    <row r="3295" spans="1:8" s="189" customFormat="1" ht="22.9" customHeight="1" x14ac:dyDescent="0.2">
      <c r="A3295" s="529"/>
      <c r="B3295" s="530"/>
      <c r="C3295" s="364" t="s">
        <v>6407</v>
      </c>
      <c r="D3295" s="364" t="s">
        <v>6408</v>
      </c>
      <c r="E3295" s="364" t="s">
        <v>14947</v>
      </c>
      <c r="F3295" s="364" t="s">
        <v>5810</v>
      </c>
      <c r="G3295" s="364" t="s">
        <v>447</v>
      </c>
      <c r="H3295" s="318" t="s">
        <v>1255</v>
      </c>
    </row>
    <row r="3296" spans="1:8" s="189" customFormat="1" ht="22.9" customHeight="1" x14ac:dyDescent="0.2">
      <c r="A3296" s="529"/>
      <c r="B3296" s="530"/>
      <c r="C3296" s="364" t="s">
        <v>6409</v>
      </c>
      <c r="D3296" s="364" t="s">
        <v>6410</v>
      </c>
      <c r="E3296" s="364" t="s">
        <v>14947</v>
      </c>
      <c r="F3296" s="364" t="s">
        <v>5810</v>
      </c>
      <c r="G3296" s="364" t="s">
        <v>447</v>
      </c>
      <c r="H3296" s="318" t="s">
        <v>1255</v>
      </c>
    </row>
    <row r="3297" spans="1:8" s="189" customFormat="1" ht="22.9" customHeight="1" x14ac:dyDescent="0.2">
      <c r="A3297" s="529"/>
      <c r="B3297" s="530"/>
      <c r="C3297" s="364" t="s">
        <v>6411</v>
      </c>
      <c r="D3297" s="364" t="s">
        <v>6412</v>
      </c>
      <c r="E3297" s="364" t="s">
        <v>14947</v>
      </c>
      <c r="F3297" s="364" t="s">
        <v>5810</v>
      </c>
      <c r="G3297" s="364" t="s">
        <v>447</v>
      </c>
      <c r="H3297" s="318" t="s">
        <v>1255</v>
      </c>
    </row>
    <row r="3298" spans="1:8" s="189" customFormat="1" ht="22.9" customHeight="1" x14ac:dyDescent="0.2">
      <c r="A3298" s="529"/>
      <c r="B3298" s="530"/>
      <c r="C3298" s="364" t="s">
        <v>6413</v>
      </c>
      <c r="D3298" s="364" t="s">
        <v>6414</v>
      </c>
      <c r="E3298" s="364" t="s">
        <v>14947</v>
      </c>
      <c r="F3298" s="364" t="s">
        <v>5810</v>
      </c>
      <c r="G3298" s="364" t="s">
        <v>447</v>
      </c>
      <c r="H3298" s="318" t="s">
        <v>1255</v>
      </c>
    </row>
    <row r="3299" spans="1:8" s="189" customFormat="1" ht="22.9" customHeight="1" x14ac:dyDescent="0.2">
      <c r="A3299" s="529"/>
      <c r="B3299" s="530"/>
      <c r="C3299" s="364" t="s">
        <v>6415</v>
      </c>
      <c r="D3299" s="364" t="s">
        <v>6416</v>
      </c>
      <c r="E3299" s="364" t="s">
        <v>14947</v>
      </c>
      <c r="F3299" s="364" t="s">
        <v>5810</v>
      </c>
      <c r="G3299" s="364" t="s">
        <v>447</v>
      </c>
      <c r="H3299" s="318" t="s">
        <v>1255</v>
      </c>
    </row>
    <row r="3300" spans="1:8" s="189" customFormat="1" ht="22.9" customHeight="1" x14ac:dyDescent="0.2">
      <c r="A3300" s="529"/>
      <c r="B3300" s="530"/>
      <c r="C3300" s="364" t="s">
        <v>6417</v>
      </c>
      <c r="D3300" s="364" t="s">
        <v>6418</v>
      </c>
      <c r="E3300" s="364" t="s">
        <v>14947</v>
      </c>
      <c r="F3300" s="364" t="s">
        <v>5810</v>
      </c>
      <c r="G3300" s="364" t="s">
        <v>447</v>
      </c>
      <c r="H3300" s="318" t="s">
        <v>1255</v>
      </c>
    </row>
    <row r="3301" spans="1:8" s="189" customFormat="1" ht="22.9" customHeight="1" x14ac:dyDescent="0.2">
      <c r="A3301" s="529"/>
      <c r="B3301" s="530"/>
      <c r="C3301" s="364" t="s">
        <v>6419</v>
      </c>
      <c r="D3301" s="364" t="s">
        <v>6420</v>
      </c>
      <c r="E3301" s="364" t="s">
        <v>14947</v>
      </c>
      <c r="F3301" s="364" t="s">
        <v>5810</v>
      </c>
      <c r="G3301" s="364" t="s">
        <v>447</v>
      </c>
      <c r="H3301" s="318" t="s">
        <v>1255</v>
      </c>
    </row>
    <row r="3302" spans="1:8" s="189" customFormat="1" ht="22.9" customHeight="1" x14ac:dyDescent="0.2">
      <c r="A3302" s="529"/>
      <c r="B3302" s="530"/>
      <c r="C3302" s="364" t="s">
        <v>6421</v>
      </c>
      <c r="D3302" s="364" t="s">
        <v>6422</v>
      </c>
      <c r="E3302" s="364" t="s">
        <v>14947</v>
      </c>
      <c r="F3302" s="364" t="s">
        <v>5810</v>
      </c>
      <c r="G3302" s="364" t="s">
        <v>447</v>
      </c>
      <c r="H3302" s="318" t="s">
        <v>1255</v>
      </c>
    </row>
    <row r="3303" spans="1:8" s="189" customFormat="1" ht="22.9" customHeight="1" x14ac:dyDescent="0.2">
      <c r="A3303" s="529"/>
      <c r="B3303" s="530"/>
      <c r="C3303" s="364" t="s">
        <v>6423</v>
      </c>
      <c r="D3303" s="364" t="s">
        <v>6424</v>
      </c>
      <c r="E3303" s="364" t="s">
        <v>14947</v>
      </c>
      <c r="F3303" s="364" t="s">
        <v>5810</v>
      </c>
      <c r="G3303" s="364" t="s">
        <v>447</v>
      </c>
      <c r="H3303" s="318" t="s">
        <v>1255</v>
      </c>
    </row>
    <row r="3304" spans="1:8" s="189" customFormat="1" ht="22.9" customHeight="1" x14ac:dyDescent="0.2">
      <c r="A3304" s="529"/>
      <c r="B3304" s="530"/>
      <c r="C3304" s="364" t="s">
        <v>6425</v>
      </c>
      <c r="D3304" s="364" t="s">
        <v>16919</v>
      </c>
      <c r="E3304" s="364" t="s">
        <v>14947</v>
      </c>
      <c r="F3304" s="364" t="s">
        <v>5810</v>
      </c>
      <c r="G3304" s="364" t="s">
        <v>447</v>
      </c>
      <c r="H3304" s="318" t="s">
        <v>1255</v>
      </c>
    </row>
    <row r="3305" spans="1:8" s="189" customFormat="1" ht="22.9" customHeight="1" x14ac:dyDescent="0.2">
      <c r="A3305" s="529"/>
      <c r="B3305" s="530"/>
      <c r="C3305" s="364" t="s">
        <v>6426</v>
      </c>
      <c r="D3305" s="364" t="s">
        <v>6427</v>
      </c>
      <c r="E3305" s="364" t="s">
        <v>14947</v>
      </c>
      <c r="F3305" s="364" t="s">
        <v>6307</v>
      </c>
      <c r="G3305" s="364" t="s">
        <v>447</v>
      </c>
      <c r="H3305" s="318" t="s">
        <v>1255</v>
      </c>
    </row>
    <row r="3306" spans="1:8" s="189" customFormat="1" ht="22.9" customHeight="1" x14ac:dyDescent="0.2">
      <c r="A3306" s="529"/>
      <c r="B3306" s="530"/>
      <c r="C3306" s="364" t="s">
        <v>6428</v>
      </c>
      <c r="D3306" s="364" t="s">
        <v>6429</v>
      </c>
      <c r="E3306" s="364" t="s">
        <v>14947</v>
      </c>
      <c r="F3306" s="364" t="s">
        <v>6307</v>
      </c>
      <c r="G3306" s="364" t="s">
        <v>447</v>
      </c>
      <c r="H3306" s="318" t="s">
        <v>1255</v>
      </c>
    </row>
    <row r="3307" spans="1:8" s="189" customFormat="1" ht="22.9" customHeight="1" x14ac:dyDescent="0.2">
      <c r="A3307" s="529"/>
      <c r="B3307" s="530"/>
      <c r="C3307" s="364" t="s">
        <v>6430</v>
      </c>
      <c r="D3307" s="364" t="s">
        <v>6431</v>
      </c>
      <c r="E3307" s="364" t="s">
        <v>14947</v>
      </c>
      <c r="F3307" s="364" t="s">
        <v>6307</v>
      </c>
      <c r="G3307" s="364" t="s">
        <v>447</v>
      </c>
      <c r="H3307" s="318" t="s">
        <v>1255</v>
      </c>
    </row>
    <row r="3308" spans="1:8" s="189" customFormat="1" ht="22.9" customHeight="1" x14ac:dyDescent="0.2">
      <c r="A3308" s="529"/>
      <c r="B3308" s="530"/>
      <c r="C3308" s="364" t="s">
        <v>6432</v>
      </c>
      <c r="D3308" s="364" t="s">
        <v>6433</v>
      </c>
      <c r="E3308" s="364" t="s">
        <v>14947</v>
      </c>
      <c r="F3308" s="364" t="s">
        <v>6307</v>
      </c>
      <c r="G3308" s="364" t="s">
        <v>447</v>
      </c>
      <c r="H3308" s="318" t="s">
        <v>1255</v>
      </c>
    </row>
    <row r="3309" spans="1:8" s="189" customFormat="1" ht="22.9" customHeight="1" x14ac:dyDescent="0.2">
      <c r="A3309" s="529"/>
      <c r="B3309" s="530"/>
      <c r="C3309" s="364" t="s">
        <v>6434</v>
      </c>
      <c r="D3309" s="364" t="s">
        <v>6435</v>
      </c>
      <c r="E3309" s="364" t="s">
        <v>14947</v>
      </c>
      <c r="F3309" s="364" t="s">
        <v>6307</v>
      </c>
      <c r="G3309" s="364" t="s">
        <v>447</v>
      </c>
      <c r="H3309" s="318" t="s">
        <v>1255</v>
      </c>
    </row>
    <row r="3310" spans="1:8" s="189" customFormat="1" ht="22.9" customHeight="1" x14ac:dyDescent="0.2">
      <c r="A3310" s="529"/>
      <c r="B3310" s="530"/>
      <c r="C3310" s="364" t="s">
        <v>6436</v>
      </c>
      <c r="D3310" s="364" t="s">
        <v>6437</v>
      </c>
      <c r="E3310" s="364" t="s">
        <v>14947</v>
      </c>
      <c r="F3310" s="364" t="s">
        <v>6307</v>
      </c>
      <c r="G3310" s="364" t="s">
        <v>447</v>
      </c>
      <c r="H3310" s="318" t="s">
        <v>1255</v>
      </c>
    </row>
    <row r="3311" spans="1:8" s="189" customFormat="1" ht="22.9" customHeight="1" x14ac:dyDescent="0.2">
      <c r="A3311" s="529"/>
      <c r="B3311" s="530"/>
      <c r="C3311" s="364" t="s">
        <v>6438</v>
      </c>
      <c r="D3311" s="364" t="s">
        <v>6439</v>
      </c>
      <c r="E3311" s="364" t="s">
        <v>14947</v>
      </c>
      <c r="F3311" s="364" t="s">
        <v>6307</v>
      </c>
      <c r="G3311" s="364" t="s">
        <v>447</v>
      </c>
      <c r="H3311" s="318" t="s">
        <v>1255</v>
      </c>
    </row>
    <row r="3312" spans="1:8" s="189" customFormat="1" ht="22.9" customHeight="1" x14ac:dyDescent="0.2">
      <c r="A3312" s="529"/>
      <c r="B3312" s="530"/>
      <c r="C3312" s="364" t="s">
        <v>6440</v>
      </c>
      <c r="D3312" s="364" t="s">
        <v>6441</v>
      </c>
      <c r="E3312" s="364" t="s">
        <v>14947</v>
      </c>
      <c r="F3312" s="364" t="s">
        <v>6307</v>
      </c>
      <c r="G3312" s="364" t="s">
        <v>447</v>
      </c>
      <c r="H3312" s="318" t="s">
        <v>1255</v>
      </c>
    </row>
    <row r="3313" spans="1:8" s="189" customFormat="1" ht="22.9" customHeight="1" x14ac:dyDescent="0.2">
      <c r="A3313" s="529"/>
      <c r="B3313" s="530"/>
      <c r="C3313" s="364" t="s">
        <v>6442</v>
      </c>
      <c r="D3313" s="364" t="s">
        <v>6443</v>
      </c>
      <c r="E3313" s="364" t="s">
        <v>14947</v>
      </c>
      <c r="F3313" s="364" t="s">
        <v>6307</v>
      </c>
      <c r="G3313" s="364" t="s">
        <v>447</v>
      </c>
      <c r="H3313" s="318" t="s">
        <v>1255</v>
      </c>
    </row>
    <row r="3314" spans="1:8" s="189" customFormat="1" ht="22.9" customHeight="1" x14ac:dyDescent="0.2">
      <c r="A3314" s="529"/>
      <c r="B3314" s="530"/>
      <c r="C3314" s="364" t="s">
        <v>6444</v>
      </c>
      <c r="D3314" s="364" t="s">
        <v>6445</v>
      </c>
      <c r="E3314" s="364" t="s">
        <v>14947</v>
      </c>
      <c r="F3314" s="364" t="s">
        <v>6307</v>
      </c>
      <c r="G3314" s="364" t="s">
        <v>447</v>
      </c>
      <c r="H3314" s="318" t="s">
        <v>1255</v>
      </c>
    </row>
    <row r="3315" spans="1:8" s="189" customFormat="1" ht="22.9" customHeight="1" x14ac:dyDescent="0.2">
      <c r="A3315" s="529"/>
      <c r="B3315" s="530"/>
      <c r="C3315" s="364" t="s">
        <v>6446</v>
      </c>
      <c r="D3315" s="364" t="s">
        <v>6447</v>
      </c>
      <c r="E3315" s="364" t="s">
        <v>14947</v>
      </c>
      <c r="F3315" s="364" t="s">
        <v>6307</v>
      </c>
      <c r="G3315" s="364" t="s">
        <v>447</v>
      </c>
      <c r="H3315" s="318" t="s">
        <v>1255</v>
      </c>
    </row>
    <row r="3316" spans="1:8" s="189" customFormat="1" ht="22.9" customHeight="1" x14ac:dyDescent="0.2">
      <c r="A3316" s="529"/>
      <c r="B3316" s="530"/>
      <c r="C3316" s="364" t="s">
        <v>6448</v>
      </c>
      <c r="D3316" s="364" t="s">
        <v>6449</v>
      </c>
      <c r="E3316" s="364" t="s">
        <v>14947</v>
      </c>
      <c r="F3316" s="364" t="s">
        <v>6307</v>
      </c>
      <c r="G3316" s="364" t="s">
        <v>447</v>
      </c>
      <c r="H3316" s="318" t="s">
        <v>1255</v>
      </c>
    </row>
    <row r="3317" spans="1:8" s="189" customFormat="1" ht="22.9" customHeight="1" x14ac:dyDescent="0.2">
      <c r="A3317" s="529"/>
      <c r="B3317" s="530"/>
      <c r="C3317" s="364" t="s">
        <v>6450</v>
      </c>
      <c r="D3317" s="364" t="s">
        <v>6451</v>
      </c>
      <c r="E3317" s="364" t="s">
        <v>14947</v>
      </c>
      <c r="F3317" s="364" t="s">
        <v>6307</v>
      </c>
      <c r="G3317" s="364" t="s">
        <v>447</v>
      </c>
      <c r="H3317" s="318" t="s">
        <v>1255</v>
      </c>
    </row>
    <row r="3318" spans="1:8" s="189" customFormat="1" ht="22.9" customHeight="1" x14ac:dyDescent="0.2">
      <c r="A3318" s="529"/>
      <c r="B3318" s="530"/>
      <c r="C3318" s="364" t="s">
        <v>6452</v>
      </c>
      <c r="D3318" s="364" t="s">
        <v>6453</v>
      </c>
      <c r="E3318" s="364" t="s">
        <v>14947</v>
      </c>
      <c r="F3318" s="364" t="s">
        <v>6307</v>
      </c>
      <c r="G3318" s="364" t="s">
        <v>447</v>
      </c>
      <c r="H3318" s="318" t="s">
        <v>1255</v>
      </c>
    </row>
    <row r="3319" spans="1:8" s="189" customFormat="1" ht="22.9" customHeight="1" x14ac:dyDescent="0.2">
      <c r="A3319" s="529"/>
      <c r="B3319" s="530"/>
      <c r="C3319" s="364" t="s">
        <v>6454</v>
      </c>
      <c r="D3319" s="364" t="s">
        <v>6455</v>
      </c>
      <c r="E3319" s="364" t="s">
        <v>14947</v>
      </c>
      <c r="F3319" s="364" t="s">
        <v>6307</v>
      </c>
      <c r="G3319" s="364" t="s">
        <v>447</v>
      </c>
      <c r="H3319" s="318" t="s">
        <v>1255</v>
      </c>
    </row>
    <row r="3320" spans="1:8" s="189" customFormat="1" ht="22.9" customHeight="1" x14ac:dyDescent="0.2">
      <c r="A3320" s="529"/>
      <c r="B3320" s="530"/>
      <c r="C3320" s="364" t="s">
        <v>6456</v>
      </c>
      <c r="D3320" s="364" t="s">
        <v>6457</v>
      </c>
      <c r="E3320" s="364" t="s">
        <v>14947</v>
      </c>
      <c r="F3320" s="364" t="s">
        <v>6307</v>
      </c>
      <c r="G3320" s="364" t="s">
        <v>447</v>
      </c>
      <c r="H3320" s="318" t="s">
        <v>1255</v>
      </c>
    </row>
    <row r="3321" spans="1:8" s="189" customFormat="1" ht="22.9" customHeight="1" x14ac:dyDescent="0.2">
      <c r="A3321" s="529"/>
      <c r="B3321" s="530"/>
      <c r="C3321" s="364" t="s">
        <v>6458</v>
      </c>
      <c r="D3321" s="364" t="s">
        <v>16920</v>
      </c>
      <c r="E3321" s="364" t="s">
        <v>14947</v>
      </c>
      <c r="F3321" s="364" t="s">
        <v>15499</v>
      </c>
      <c r="G3321" s="364" t="s">
        <v>447</v>
      </c>
      <c r="H3321" s="318" t="s">
        <v>1255</v>
      </c>
    </row>
    <row r="3322" spans="1:8" s="189" customFormat="1" ht="22.9" customHeight="1" x14ac:dyDescent="0.2">
      <c r="A3322" s="529"/>
      <c r="B3322" s="530"/>
      <c r="C3322" s="364" t="s">
        <v>6459</v>
      </c>
      <c r="D3322" s="364" t="s">
        <v>6460</v>
      </c>
      <c r="E3322" s="364" t="s">
        <v>14947</v>
      </c>
      <c r="F3322" s="364" t="s">
        <v>15499</v>
      </c>
      <c r="G3322" s="364" t="s">
        <v>447</v>
      </c>
      <c r="H3322" s="318" t="s">
        <v>1255</v>
      </c>
    </row>
    <row r="3323" spans="1:8" s="189" customFormat="1" ht="22.9" customHeight="1" x14ac:dyDescent="0.2">
      <c r="A3323" s="529"/>
      <c r="B3323" s="530"/>
      <c r="C3323" s="364" t="s">
        <v>6461</v>
      </c>
      <c r="D3323" s="364" t="s">
        <v>6462</v>
      </c>
      <c r="E3323" s="364" t="s">
        <v>14947</v>
      </c>
      <c r="F3323" s="364" t="s">
        <v>15499</v>
      </c>
      <c r="G3323" s="364" t="s">
        <v>447</v>
      </c>
      <c r="H3323" s="318" t="s">
        <v>1255</v>
      </c>
    </row>
    <row r="3324" spans="1:8" s="189" customFormat="1" ht="22.9" customHeight="1" x14ac:dyDescent="0.2">
      <c r="A3324" s="529"/>
      <c r="B3324" s="530"/>
      <c r="C3324" s="364" t="s">
        <v>6463</v>
      </c>
      <c r="D3324" s="364" t="s">
        <v>6464</v>
      </c>
      <c r="E3324" s="364" t="s">
        <v>14947</v>
      </c>
      <c r="F3324" s="364" t="s">
        <v>15499</v>
      </c>
      <c r="G3324" s="364" t="s">
        <v>447</v>
      </c>
      <c r="H3324" s="318" t="s">
        <v>1255</v>
      </c>
    </row>
    <row r="3325" spans="1:8" s="189" customFormat="1" ht="22.9" customHeight="1" x14ac:dyDescent="0.2">
      <c r="A3325" s="529"/>
      <c r="B3325" s="530"/>
      <c r="C3325" s="364" t="s">
        <v>6465</v>
      </c>
      <c r="D3325" s="364" t="s">
        <v>6466</v>
      </c>
      <c r="E3325" s="364" t="s">
        <v>14947</v>
      </c>
      <c r="F3325" s="364" t="s">
        <v>2334</v>
      </c>
      <c r="G3325" s="364" t="s">
        <v>447</v>
      </c>
      <c r="H3325" s="318" t="s">
        <v>1255</v>
      </c>
    </row>
    <row r="3326" spans="1:8" s="189" customFormat="1" ht="22.9" customHeight="1" x14ac:dyDescent="0.2">
      <c r="A3326" s="529" t="s">
        <v>939</v>
      </c>
      <c r="B3326" s="530" t="s">
        <v>16921</v>
      </c>
      <c r="C3326" s="364" t="s">
        <v>6349</v>
      </c>
      <c r="D3326" s="364" t="s">
        <v>16922</v>
      </c>
      <c r="E3326" s="364" t="s">
        <v>257</v>
      </c>
      <c r="F3326" s="364" t="s">
        <v>2306</v>
      </c>
      <c r="G3326" s="364"/>
      <c r="H3326" s="318" t="s">
        <v>1225</v>
      </c>
    </row>
    <row r="3327" spans="1:8" s="189" customFormat="1" ht="22.9" customHeight="1" x14ac:dyDescent="0.2">
      <c r="A3327" s="529"/>
      <c r="B3327" s="530"/>
      <c r="C3327" s="364" t="s">
        <v>6350</v>
      </c>
      <c r="D3327" s="364" t="s">
        <v>16923</v>
      </c>
      <c r="E3327" s="364" t="s">
        <v>14947</v>
      </c>
      <c r="F3327" s="364" t="s">
        <v>5810</v>
      </c>
      <c r="G3327" s="364"/>
      <c r="H3327" s="318" t="s">
        <v>1225</v>
      </c>
    </row>
    <row r="3328" spans="1:8" s="189" customFormat="1" ht="22.9" customHeight="1" x14ac:dyDescent="0.2">
      <c r="A3328" s="529"/>
      <c r="B3328" s="530"/>
      <c r="C3328" s="364" t="s">
        <v>6351</v>
      </c>
      <c r="D3328" s="364" t="s">
        <v>16924</v>
      </c>
      <c r="E3328" s="364" t="s">
        <v>14947</v>
      </c>
      <c r="F3328" s="364" t="s">
        <v>5810</v>
      </c>
      <c r="G3328" s="364"/>
      <c r="H3328" s="318" t="s">
        <v>1225</v>
      </c>
    </row>
    <row r="3329" spans="1:8" s="189" customFormat="1" ht="22.9" customHeight="1" x14ac:dyDescent="0.2">
      <c r="A3329" s="529"/>
      <c r="B3329" s="530"/>
      <c r="C3329" s="364" t="s">
        <v>6352</v>
      </c>
      <c r="D3329" s="364" t="s">
        <v>16925</v>
      </c>
      <c r="E3329" s="364" t="s">
        <v>14947</v>
      </c>
      <c r="F3329" s="364" t="s">
        <v>5810</v>
      </c>
      <c r="G3329" s="364"/>
      <c r="H3329" s="318" t="s">
        <v>1225</v>
      </c>
    </row>
    <row r="3330" spans="1:8" s="189" customFormat="1" ht="22.9" customHeight="1" x14ac:dyDescent="0.2">
      <c r="A3330" s="529"/>
      <c r="B3330" s="530"/>
      <c r="C3330" s="364" t="s">
        <v>6353</v>
      </c>
      <c r="D3330" s="364" t="s">
        <v>16926</v>
      </c>
      <c r="E3330" s="364" t="s">
        <v>14947</v>
      </c>
      <c r="F3330" s="364" t="s">
        <v>5810</v>
      </c>
      <c r="G3330" s="364"/>
      <c r="H3330" s="318" t="s">
        <v>1225</v>
      </c>
    </row>
    <row r="3331" spans="1:8" s="189" customFormat="1" ht="22.9" customHeight="1" x14ac:dyDescent="0.2">
      <c r="A3331" s="529"/>
      <c r="B3331" s="530"/>
      <c r="C3331" s="364" t="s">
        <v>6467</v>
      </c>
      <c r="D3331" s="364" t="s">
        <v>6468</v>
      </c>
      <c r="E3331" s="364" t="s">
        <v>14947</v>
      </c>
      <c r="F3331" s="364" t="s">
        <v>5810</v>
      </c>
      <c r="G3331" s="364"/>
      <c r="H3331" s="318" t="s">
        <v>1225</v>
      </c>
    </row>
    <row r="3332" spans="1:8" s="189" customFormat="1" ht="22.9" customHeight="1" x14ac:dyDescent="0.2">
      <c r="A3332" s="529"/>
      <c r="B3332" s="530"/>
      <c r="C3332" s="364" t="s">
        <v>6469</v>
      </c>
      <c r="D3332" s="364" t="s">
        <v>16927</v>
      </c>
      <c r="E3332" s="364" t="s">
        <v>14947</v>
      </c>
      <c r="F3332" s="364" t="s">
        <v>5810</v>
      </c>
      <c r="G3332" s="364"/>
      <c r="H3332" s="318" t="s">
        <v>1225</v>
      </c>
    </row>
    <row r="3333" spans="1:8" s="189" customFormat="1" ht="22.9" customHeight="1" x14ac:dyDescent="0.2">
      <c r="A3333" s="529"/>
      <c r="B3333" s="530"/>
      <c r="C3333" s="364" t="s">
        <v>6470</v>
      </c>
      <c r="D3333" s="364" t="s">
        <v>6471</v>
      </c>
      <c r="E3333" s="364" t="s">
        <v>14947</v>
      </c>
      <c r="F3333" s="364" t="s">
        <v>5810</v>
      </c>
      <c r="G3333" s="364"/>
      <c r="H3333" s="318" t="s">
        <v>1225</v>
      </c>
    </row>
    <row r="3334" spans="1:8" s="189" customFormat="1" ht="22.9" customHeight="1" x14ac:dyDescent="0.2">
      <c r="A3334" s="529"/>
      <c r="B3334" s="530"/>
      <c r="C3334" s="364" t="s">
        <v>6472</v>
      </c>
      <c r="D3334" s="364" t="s">
        <v>16928</v>
      </c>
      <c r="E3334" s="364" t="s">
        <v>14947</v>
      </c>
      <c r="F3334" s="364" t="s">
        <v>5810</v>
      </c>
      <c r="G3334" s="364"/>
      <c r="H3334" s="318" t="s">
        <v>1225</v>
      </c>
    </row>
    <row r="3335" spans="1:8" s="189" customFormat="1" ht="22.9" customHeight="1" x14ac:dyDescent="0.2">
      <c r="A3335" s="529"/>
      <c r="B3335" s="530"/>
      <c r="C3335" s="364" t="s">
        <v>6473</v>
      </c>
      <c r="D3335" s="364" t="s">
        <v>16929</v>
      </c>
      <c r="E3335" s="364" t="s">
        <v>14947</v>
      </c>
      <c r="F3335" s="364" t="s">
        <v>5810</v>
      </c>
      <c r="G3335" s="364"/>
      <c r="H3335" s="318" t="s">
        <v>1225</v>
      </c>
    </row>
    <row r="3336" spans="1:8" s="189" customFormat="1" ht="22.9" customHeight="1" x14ac:dyDescent="0.2">
      <c r="A3336" s="529"/>
      <c r="B3336" s="530"/>
      <c r="C3336" s="364" t="s">
        <v>6474</v>
      </c>
      <c r="D3336" s="364" t="s">
        <v>16930</v>
      </c>
      <c r="E3336" s="364" t="s">
        <v>14947</v>
      </c>
      <c r="F3336" s="364" t="s">
        <v>5810</v>
      </c>
      <c r="G3336" s="364"/>
      <c r="H3336" s="318" t="s">
        <v>1225</v>
      </c>
    </row>
    <row r="3337" spans="1:8" s="189" customFormat="1" ht="22.9" customHeight="1" x14ac:dyDescent="0.2">
      <c r="A3337" s="529"/>
      <c r="B3337" s="530"/>
      <c r="C3337" s="364" t="s">
        <v>6475</v>
      </c>
      <c r="D3337" s="364" t="s">
        <v>16931</v>
      </c>
      <c r="E3337" s="364" t="s">
        <v>14947</v>
      </c>
      <c r="F3337" s="364" t="s">
        <v>5810</v>
      </c>
      <c r="G3337" s="364"/>
      <c r="H3337" s="318" t="s">
        <v>1225</v>
      </c>
    </row>
    <row r="3338" spans="1:8" s="189" customFormat="1" ht="22.9" customHeight="1" x14ac:dyDescent="0.2">
      <c r="A3338" s="529"/>
      <c r="B3338" s="530"/>
      <c r="C3338" s="364" t="s">
        <v>6476</v>
      </c>
      <c r="D3338" s="364" t="s">
        <v>16932</v>
      </c>
      <c r="E3338" s="364" t="s">
        <v>14947</v>
      </c>
      <c r="F3338" s="364" t="s">
        <v>5810</v>
      </c>
      <c r="G3338" s="364"/>
      <c r="H3338" s="318" t="s">
        <v>1225</v>
      </c>
    </row>
    <row r="3339" spans="1:8" s="189" customFormat="1" ht="22.9" customHeight="1" x14ac:dyDescent="0.2">
      <c r="A3339" s="529"/>
      <c r="B3339" s="530"/>
      <c r="C3339" s="364" t="s">
        <v>6477</v>
      </c>
      <c r="D3339" s="364" t="s">
        <v>16933</v>
      </c>
      <c r="E3339" s="364" t="s">
        <v>14947</v>
      </c>
      <c r="F3339" s="364" t="s">
        <v>5810</v>
      </c>
      <c r="G3339" s="364" t="s">
        <v>462</v>
      </c>
      <c r="H3339" s="318" t="s">
        <v>1225</v>
      </c>
    </row>
    <row r="3340" spans="1:8" s="189" customFormat="1" ht="22.9" customHeight="1" x14ac:dyDescent="0.2">
      <c r="A3340" s="529"/>
      <c r="B3340" s="530"/>
      <c r="C3340" s="364" t="s">
        <v>6354</v>
      </c>
      <c r="D3340" s="364" t="s">
        <v>6355</v>
      </c>
      <c r="E3340" s="364" t="s">
        <v>14947</v>
      </c>
      <c r="F3340" s="364" t="s">
        <v>5810</v>
      </c>
      <c r="G3340" s="364"/>
      <c r="H3340" s="318" t="s">
        <v>1225</v>
      </c>
    </row>
    <row r="3341" spans="1:8" s="189" customFormat="1" ht="22.9" customHeight="1" x14ac:dyDescent="0.2">
      <c r="A3341" s="529"/>
      <c r="B3341" s="530"/>
      <c r="C3341" s="364" t="s">
        <v>6478</v>
      </c>
      <c r="D3341" s="364" t="s">
        <v>16934</v>
      </c>
      <c r="E3341" s="364" t="s">
        <v>14947</v>
      </c>
      <c r="F3341" s="364" t="s">
        <v>5810</v>
      </c>
      <c r="G3341" s="364"/>
      <c r="H3341" s="318" t="s">
        <v>1225</v>
      </c>
    </row>
    <row r="3342" spans="1:8" s="189" customFormat="1" ht="22.9" customHeight="1" x14ac:dyDescent="0.2">
      <c r="A3342" s="529"/>
      <c r="B3342" s="530"/>
      <c r="C3342" s="364" t="s">
        <v>6479</v>
      </c>
      <c r="D3342" s="364" t="s">
        <v>16927</v>
      </c>
      <c r="E3342" s="364" t="s">
        <v>14947</v>
      </c>
      <c r="F3342" s="364" t="s">
        <v>5810</v>
      </c>
      <c r="G3342" s="364"/>
      <c r="H3342" s="318" t="s">
        <v>1225</v>
      </c>
    </row>
    <row r="3343" spans="1:8" s="189" customFormat="1" ht="22.9" customHeight="1" x14ac:dyDescent="0.2">
      <c r="A3343" s="529"/>
      <c r="B3343" s="530"/>
      <c r="C3343" s="364" t="s">
        <v>6480</v>
      </c>
      <c r="D3343" s="364" t="s">
        <v>16927</v>
      </c>
      <c r="E3343" s="364" t="s">
        <v>14947</v>
      </c>
      <c r="F3343" s="364" t="s">
        <v>5810</v>
      </c>
      <c r="G3343" s="364"/>
      <c r="H3343" s="318" t="s">
        <v>1225</v>
      </c>
    </row>
    <row r="3344" spans="1:8" s="189" customFormat="1" ht="22.9" customHeight="1" x14ac:dyDescent="0.2">
      <c r="A3344" s="529"/>
      <c r="B3344" s="530"/>
      <c r="C3344" s="364" t="s">
        <v>6481</v>
      </c>
      <c r="D3344" s="364" t="s">
        <v>16935</v>
      </c>
      <c r="E3344" s="364" t="s">
        <v>14947</v>
      </c>
      <c r="F3344" s="364" t="s">
        <v>5810</v>
      </c>
      <c r="G3344" s="364"/>
      <c r="H3344" s="318" t="s">
        <v>1225</v>
      </c>
    </row>
    <row r="3345" spans="1:8" s="189" customFormat="1" ht="22.9" customHeight="1" x14ac:dyDescent="0.2">
      <c r="A3345" s="529"/>
      <c r="B3345" s="530"/>
      <c r="C3345" s="364" t="s">
        <v>7009</v>
      </c>
      <c r="D3345" s="364" t="s">
        <v>16936</v>
      </c>
      <c r="E3345" s="364" t="s">
        <v>14947</v>
      </c>
      <c r="F3345" s="364" t="s">
        <v>5810</v>
      </c>
      <c r="G3345" s="364"/>
      <c r="H3345" s="318" t="s">
        <v>1225</v>
      </c>
    </row>
    <row r="3346" spans="1:8" s="189" customFormat="1" ht="22.9" customHeight="1" x14ac:dyDescent="0.2">
      <c r="A3346" s="529"/>
      <c r="B3346" s="530"/>
      <c r="C3346" s="364" t="s">
        <v>6482</v>
      </c>
      <c r="D3346" s="364" t="s">
        <v>16937</v>
      </c>
      <c r="E3346" s="364" t="s">
        <v>14947</v>
      </c>
      <c r="F3346" s="364" t="s">
        <v>5810</v>
      </c>
      <c r="G3346" s="364"/>
      <c r="H3346" s="318" t="s">
        <v>1225</v>
      </c>
    </row>
    <row r="3347" spans="1:8" s="189" customFormat="1" ht="22.9" customHeight="1" x14ac:dyDescent="0.2">
      <c r="A3347" s="529"/>
      <c r="B3347" s="530"/>
      <c r="C3347" s="364" t="s">
        <v>6356</v>
      </c>
      <c r="D3347" s="364" t="s">
        <v>6357</v>
      </c>
      <c r="E3347" s="364" t="s">
        <v>14947</v>
      </c>
      <c r="F3347" s="364" t="s">
        <v>5810</v>
      </c>
      <c r="G3347" s="364"/>
      <c r="H3347" s="318" t="s">
        <v>1225</v>
      </c>
    </row>
    <row r="3348" spans="1:8" s="189" customFormat="1" ht="22.9" customHeight="1" x14ac:dyDescent="0.2">
      <c r="A3348" s="529"/>
      <c r="B3348" s="530"/>
      <c r="C3348" s="364" t="s">
        <v>6358</v>
      </c>
      <c r="D3348" s="364" t="s">
        <v>6359</v>
      </c>
      <c r="E3348" s="364" t="s">
        <v>14947</v>
      </c>
      <c r="F3348" s="364" t="s">
        <v>5810</v>
      </c>
      <c r="G3348" s="364"/>
      <c r="H3348" s="318" t="s">
        <v>1225</v>
      </c>
    </row>
    <row r="3349" spans="1:8" s="189" customFormat="1" ht="22.9" customHeight="1" x14ac:dyDescent="0.2">
      <c r="A3349" s="529"/>
      <c r="B3349" s="530"/>
      <c r="C3349" s="364" t="s">
        <v>6483</v>
      </c>
      <c r="D3349" s="364" t="s">
        <v>16938</v>
      </c>
      <c r="E3349" s="364" t="s">
        <v>14947</v>
      </c>
      <c r="F3349" s="364" t="s">
        <v>5810</v>
      </c>
      <c r="G3349" s="364"/>
      <c r="H3349" s="318" t="s">
        <v>1225</v>
      </c>
    </row>
    <row r="3350" spans="1:8" s="189" customFormat="1" ht="22.9" customHeight="1" x14ac:dyDescent="0.2">
      <c r="A3350" s="529"/>
      <c r="B3350" s="530"/>
      <c r="C3350" s="364" t="s">
        <v>6484</v>
      </c>
      <c r="D3350" s="364" t="s">
        <v>16939</v>
      </c>
      <c r="E3350" s="364" t="s">
        <v>14947</v>
      </c>
      <c r="F3350" s="364" t="s">
        <v>5810</v>
      </c>
      <c r="G3350" s="364"/>
      <c r="H3350" s="318" t="s">
        <v>1225</v>
      </c>
    </row>
    <row r="3351" spans="1:8" s="189" customFormat="1" ht="22.9" customHeight="1" x14ac:dyDescent="0.2">
      <c r="A3351" s="529"/>
      <c r="B3351" s="530"/>
      <c r="C3351" s="364" t="s">
        <v>6485</v>
      </c>
      <c r="D3351" s="364" t="s">
        <v>16940</v>
      </c>
      <c r="E3351" s="364" t="s">
        <v>14947</v>
      </c>
      <c r="F3351" s="364" t="s">
        <v>5810</v>
      </c>
      <c r="G3351" s="364"/>
      <c r="H3351" s="318" t="s">
        <v>1225</v>
      </c>
    </row>
    <row r="3352" spans="1:8" s="189" customFormat="1" ht="22.9" customHeight="1" x14ac:dyDescent="0.2">
      <c r="A3352" s="529"/>
      <c r="B3352" s="530"/>
      <c r="C3352" s="364" t="s">
        <v>6486</v>
      </c>
      <c r="D3352" s="364" t="s">
        <v>6487</v>
      </c>
      <c r="E3352" s="364" t="s">
        <v>14947</v>
      </c>
      <c r="F3352" s="364" t="s">
        <v>5810</v>
      </c>
      <c r="G3352" s="364"/>
      <c r="H3352" s="318" t="s">
        <v>1225</v>
      </c>
    </row>
    <row r="3353" spans="1:8" s="189" customFormat="1" ht="22.9" customHeight="1" x14ac:dyDescent="0.2">
      <c r="A3353" s="529"/>
      <c r="B3353" s="530"/>
      <c r="C3353" s="364" t="s">
        <v>6488</v>
      </c>
      <c r="D3353" s="364" t="s">
        <v>16941</v>
      </c>
      <c r="E3353" s="364" t="s">
        <v>14947</v>
      </c>
      <c r="F3353" s="364" t="s">
        <v>2334</v>
      </c>
      <c r="G3353" s="364"/>
      <c r="H3353" s="318" t="s">
        <v>1225</v>
      </c>
    </row>
    <row r="3354" spans="1:8" s="189" customFormat="1" ht="22.9" customHeight="1" x14ac:dyDescent="0.2">
      <c r="A3354" s="529"/>
      <c r="B3354" s="530"/>
      <c r="C3354" s="364" t="s">
        <v>6489</v>
      </c>
      <c r="D3354" s="364" t="s">
        <v>16942</v>
      </c>
      <c r="E3354" s="364" t="s">
        <v>14947</v>
      </c>
      <c r="F3354" s="364" t="s">
        <v>2334</v>
      </c>
      <c r="G3354" s="364"/>
      <c r="H3354" s="318" t="s">
        <v>1225</v>
      </c>
    </row>
    <row r="3355" spans="1:8" s="189" customFormat="1" ht="22.9" customHeight="1" x14ac:dyDescent="0.2">
      <c r="A3355" s="529"/>
      <c r="B3355" s="530"/>
      <c r="C3355" s="364" t="s">
        <v>6490</v>
      </c>
      <c r="D3355" s="364" t="s">
        <v>16943</v>
      </c>
      <c r="E3355" s="364" t="s">
        <v>14947</v>
      </c>
      <c r="F3355" s="364" t="s">
        <v>2334</v>
      </c>
      <c r="G3355" s="364"/>
      <c r="H3355" s="318" t="s">
        <v>1225</v>
      </c>
    </row>
    <row r="3356" spans="1:8" s="189" customFormat="1" ht="22.9" customHeight="1" x14ac:dyDescent="0.2">
      <c r="A3356" s="529"/>
      <c r="B3356" s="530"/>
      <c r="C3356" s="364" t="s">
        <v>6491</v>
      </c>
      <c r="D3356" s="364" t="s">
        <v>16944</v>
      </c>
      <c r="E3356" s="364" t="s">
        <v>14947</v>
      </c>
      <c r="F3356" s="364" t="s">
        <v>2334</v>
      </c>
      <c r="G3356" s="364" t="s">
        <v>447</v>
      </c>
      <c r="H3356" s="318" t="s">
        <v>1225</v>
      </c>
    </row>
    <row r="3357" spans="1:8" s="189" customFormat="1" ht="22.9" customHeight="1" x14ac:dyDescent="0.2">
      <c r="A3357" s="529"/>
      <c r="B3357" s="530"/>
      <c r="C3357" s="364" t="s">
        <v>6492</v>
      </c>
      <c r="D3357" s="364" t="s">
        <v>16945</v>
      </c>
      <c r="E3357" s="364" t="s">
        <v>14947</v>
      </c>
      <c r="F3357" s="364" t="s">
        <v>2334</v>
      </c>
      <c r="G3357" s="364"/>
      <c r="H3357" s="318" t="s">
        <v>1225</v>
      </c>
    </row>
    <row r="3358" spans="1:8" s="189" customFormat="1" ht="22.9" customHeight="1" x14ac:dyDescent="0.2">
      <c r="A3358" s="529"/>
      <c r="B3358" s="530"/>
      <c r="C3358" s="364" t="s">
        <v>6493</v>
      </c>
      <c r="D3358" s="364" t="s">
        <v>16945</v>
      </c>
      <c r="E3358" s="364" t="s">
        <v>14947</v>
      </c>
      <c r="F3358" s="364" t="s">
        <v>2334</v>
      </c>
      <c r="G3358" s="364"/>
      <c r="H3358" s="318" t="s">
        <v>1225</v>
      </c>
    </row>
    <row r="3359" spans="1:8" s="189" customFormat="1" ht="22.9" customHeight="1" x14ac:dyDescent="0.2">
      <c r="A3359" s="529"/>
      <c r="B3359" s="530"/>
      <c r="C3359" s="364" t="s">
        <v>6494</v>
      </c>
      <c r="D3359" s="364" t="s">
        <v>16946</v>
      </c>
      <c r="E3359" s="364" t="s">
        <v>14947</v>
      </c>
      <c r="F3359" s="364" t="s">
        <v>2334</v>
      </c>
      <c r="G3359" s="364"/>
      <c r="H3359" s="318" t="s">
        <v>1225</v>
      </c>
    </row>
    <row r="3360" spans="1:8" s="189" customFormat="1" ht="22.9" customHeight="1" x14ac:dyDescent="0.2">
      <c r="A3360" s="529"/>
      <c r="B3360" s="530"/>
      <c r="C3360" s="364" t="s">
        <v>6495</v>
      </c>
      <c r="D3360" s="364" t="s">
        <v>16947</v>
      </c>
      <c r="E3360" s="364" t="s">
        <v>14947</v>
      </c>
      <c r="F3360" s="364" t="s">
        <v>2334</v>
      </c>
      <c r="G3360" s="364"/>
      <c r="H3360" s="318" t="s">
        <v>1225</v>
      </c>
    </row>
    <row r="3361" spans="1:8" s="189" customFormat="1" ht="22.9" customHeight="1" x14ac:dyDescent="0.2">
      <c r="A3361" s="529"/>
      <c r="B3361" s="530"/>
      <c r="C3361" s="364" t="s">
        <v>6496</v>
      </c>
      <c r="D3361" s="364" t="s">
        <v>16948</v>
      </c>
      <c r="E3361" s="364" t="s">
        <v>14947</v>
      </c>
      <c r="F3361" s="364" t="s">
        <v>2334</v>
      </c>
      <c r="G3361" s="364"/>
      <c r="H3361" s="318" t="s">
        <v>1225</v>
      </c>
    </row>
    <row r="3362" spans="1:8" s="189" customFormat="1" ht="22.9" customHeight="1" x14ac:dyDescent="0.2">
      <c r="A3362" s="529"/>
      <c r="B3362" s="530"/>
      <c r="C3362" s="364" t="s">
        <v>6497</v>
      </c>
      <c r="D3362" s="364" t="s">
        <v>16949</v>
      </c>
      <c r="E3362" s="364" t="s">
        <v>14947</v>
      </c>
      <c r="F3362" s="364" t="s">
        <v>2334</v>
      </c>
      <c r="G3362" s="364"/>
      <c r="H3362" s="318" t="s">
        <v>1225</v>
      </c>
    </row>
    <row r="3363" spans="1:8" s="189" customFormat="1" ht="22.9" customHeight="1" x14ac:dyDescent="0.2">
      <c r="A3363" s="529"/>
      <c r="B3363" s="530"/>
      <c r="C3363" s="364" t="s">
        <v>16950</v>
      </c>
      <c r="D3363" s="364" t="s">
        <v>16945</v>
      </c>
      <c r="E3363" s="364" t="s">
        <v>14947</v>
      </c>
      <c r="F3363" s="364" t="s">
        <v>2334</v>
      </c>
      <c r="G3363" s="364" t="s">
        <v>447</v>
      </c>
      <c r="H3363" s="318" t="s">
        <v>1225</v>
      </c>
    </row>
    <row r="3364" spans="1:8" s="189" customFormat="1" ht="22.9" customHeight="1" x14ac:dyDescent="0.2">
      <c r="A3364" s="529" t="s">
        <v>1049</v>
      </c>
      <c r="B3364" s="530" t="s">
        <v>1050</v>
      </c>
      <c r="C3364" s="364" t="s">
        <v>6498</v>
      </c>
      <c r="D3364" s="364" t="s">
        <v>6499</v>
      </c>
      <c r="E3364" s="364" t="s">
        <v>251</v>
      </c>
      <c r="F3364" s="364" t="s">
        <v>19940</v>
      </c>
      <c r="G3364" s="364" t="s">
        <v>447</v>
      </c>
      <c r="H3364" s="318"/>
    </row>
    <row r="3365" spans="1:8" s="189" customFormat="1" ht="22.9" customHeight="1" x14ac:dyDescent="0.2">
      <c r="A3365" s="529"/>
      <c r="B3365" s="530"/>
      <c r="C3365" s="364" t="s">
        <v>6500</v>
      </c>
      <c r="D3365" s="364" t="s">
        <v>6501</v>
      </c>
      <c r="E3365" s="364" t="s">
        <v>251</v>
      </c>
      <c r="F3365" s="364" t="s">
        <v>19940</v>
      </c>
      <c r="G3365" s="364" t="s">
        <v>447</v>
      </c>
      <c r="H3365" s="318"/>
    </row>
    <row r="3366" spans="1:8" s="189" customFormat="1" ht="22.9" customHeight="1" x14ac:dyDescent="0.2">
      <c r="A3366" s="529"/>
      <c r="B3366" s="530"/>
      <c r="C3366" s="364" t="s">
        <v>6502</v>
      </c>
      <c r="D3366" s="364" t="s">
        <v>6503</v>
      </c>
      <c r="E3366" s="364" t="s">
        <v>251</v>
      </c>
      <c r="F3366" s="364" t="s">
        <v>19940</v>
      </c>
      <c r="G3366" s="364" t="s">
        <v>447</v>
      </c>
      <c r="H3366" s="318"/>
    </row>
    <row r="3367" spans="1:8" s="189" customFormat="1" ht="22.9" customHeight="1" x14ac:dyDescent="0.2">
      <c r="A3367" s="529"/>
      <c r="B3367" s="530"/>
      <c r="C3367" s="364" t="s">
        <v>6504</v>
      </c>
      <c r="D3367" s="364" t="s">
        <v>6505</v>
      </c>
      <c r="E3367" s="364" t="s">
        <v>251</v>
      </c>
      <c r="F3367" s="364" t="s">
        <v>19940</v>
      </c>
      <c r="G3367" s="364" t="s">
        <v>447</v>
      </c>
      <c r="H3367" s="318"/>
    </row>
    <row r="3368" spans="1:8" s="189" customFormat="1" ht="22.9" customHeight="1" x14ac:dyDescent="0.2">
      <c r="A3368" s="529"/>
      <c r="B3368" s="530"/>
      <c r="C3368" s="364" t="s">
        <v>6506</v>
      </c>
      <c r="D3368" s="364" t="s">
        <v>6507</v>
      </c>
      <c r="E3368" s="364" t="s">
        <v>251</v>
      </c>
      <c r="F3368" s="364" t="s">
        <v>19940</v>
      </c>
      <c r="G3368" s="364" t="s">
        <v>447</v>
      </c>
      <c r="H3368" s="318"/>
    </row>
    <row r="3369" spans="1:8" s="189" customFormat="1" ht="22.9" customHeight="1" x14ac:dyDescent="0.2">
      <c r="A3369" s="529"/>
      <c r="B3369" s="530"/>
      <c r="C3369" s="364" t="s">
        <v>6508</v>
      </c>
      <c r="D3369" s="364" t="s">
        <v>6509</v>
      </c>
      <c r="E3369" s="364" t="s">
        <v>251</v>
      </c>
      <c r="F3369" s="364" t="s">
        <v>19940</v>
      </c>
      <c r="G3369" s="364" t="s">
        <v>447</v>
      </c>
      <c r="H3369" s="318"/>
    </row>
    <row r="3370" spans="1:8" s="189" customFormat="1" ht="22.9" customHeight="1" x14ac:dyDescent="0.2">
      <c r="A3370" s="529"/>
      <c r="B3370" s="530"/>
      <c r="C3370" s="364" t="s">
        <v>6510</v>
      </c>
      <c r="D3370" s="364" t="s">
        <v>6511</v>
      </c>
      <c r="E3370" s="364" t="s">
        <v>251</v>
      </c>
      <c r="F3370" s="364" t="s">
        <v>19940</v>
      </c>
      <c r="G3370" s="364" t="s">
        <v>447</v>
      </c>
      <c r="H3370" s="318"/>
    </row>
    <row r="3371" spans="1:8" s="189" customFormat="1" ht="22.9" customHeight="1" x14ac:dyDescent="0.2">
      <c r="A3371" s="529"/>
      <c r="B3371" s="530"/>
      <c r="C3371" s="364" t="s">
        <v>6512</v>
      </c>
      <c r="D3371" s="364" t="s">
        <v>6513</v>
      </c>
      <c r="E3371" s="364" t="s">
        <v>251</v>
      </c>
      <c r="F3371" s="364" t="s">
        <v>19940</v>
      </c>
      <c r="G3371" s="364" t="s">
        <v>447</v>
      </c>
      <c r="H3371" s="318"/>
    </row>
    <row r="3372" spans="1:8" s="189" customFormat="1" ht="22.9" customHeight="1" x14ac:dyDescent="0.2">
      <c r="A3372" s="529"/>
      <c r="B3372" s="530"/>
      <c r="C3372" s="364" t="s">
        <v>6514</v>
      </c>
      <c r="D3372" s="364" t="s">
        <v>6515</v>
      </c>
      <c r="E3372" s="364" t="s">
        <v>250</v>
      </c>
      <c r="F3372" s="364" t="s">
        <v>3695</v>
      </c>
      <c r="G3372" s="364" t="s">
        <v>447</v>
      </c>
      <c r="H3372" s="318"/>
    </row>
    <row r="3373" spans="1:8" s="189" customFormat="1" ht="22.9" customHeight="1" x14ac:dyDescent="0.2">
      <c r="A3373" s="529" t="s">
        <v>591</v>
      </c>
      <c r="B3373" s="530" t="s">
        <v>592</v>
      </c>
      <c r="C3373" s="364" t="s">
        <v>6516</v>
      </c>
      <c r="D3373" s="364" t="s">
        <v>6517</v>
      </c>
      <c r="E3373" s="364" t="s">
        <v>251</v>
      </c>
      <c r="F3373" s="364" t="s">
        <v>19940</v>
      </c>
      <c r="G3373" s="364" t="s">
        <v>447</v>
      </c>
      <c r="H3373" s="318"/>
    </row>
    <row r="3374" spans="1:8" s="189" customFormat="1" ht="22.9" customHeight="1" x14ac:dyDescent="0.2">
      <c r="A3374" s="529"/>
      <c r="B3374" s="530"/>
      <c r="C3374" s="364" t="s">
        <v>6518</v>
      </c>
      <c r="D3374" s="364" t="s">
        <v>6519</v>
      </c>
      <c r="E3374" s="364" t="s">
        <v>251</v>
      </c>
      <c r="F3374" s="364" t="s">
        <v>19940</v>
      </c>
      <c r="G3374" s="364" t="s">
        <v>447</v>
      </c>
      <c r="H3374" s="318"/>
    </row>
    <row r="3375" spans="1:8" s="189" customFormat="1" ht="22.9" customHeight="1" x14ac:dyDescent="0.2">
      <c r="A3375" s="529"/>
      <c r="B3375" s="530"/>
      <c r="C3375" s="364" t="s">
        <v>6520</v>
      </c>
      <c r="D3375" s="364" t="s">
        <v>6521</v>
      </c>
      <c r="E3375" s="364" t="s">
        <v>251</v>
      </c>
      <c r="F3375" s="364" t="s">
        <v>19940</v>
      </c>
      <c r="G3375" s="364" t="s">
        <v>447</v>
      </c>
      <c r="H3375" s="318"/>
    </row>
    <row r="3376" spans="1:8" s="189" customFormat="1" ht="22.9" customHeight="1" x14ac:dyDescent="0.2">
      <c r="A3376" s="529" t="s">
        <v>876</v>
      </c>
      <c r="B3376" s="530" t="s">
        <v>877</v>
      </c>
      <c r="C3376" s="364" t="s">
        <v>6522</v>
      </c>
      <c r="D3376" s="364" t="s">
        <v>878</v>
      </c>
      <c r="E3376" s="364" t="s">
        <v>254</v>
      </c>
      <c r="F3376" s="364" t="s">
        <v>4363</v>
      </c>
      <c r="G3376" s="364"/>
      <c r="H3376" s="318" t="s">
        <v>6523</v>
      </c>
    </row>
    <row r="3377" spans="1:8" s="189" customFormat="1" ht="22.9" customHeight="1" x14ac:dyDescent="0.2">
      <c r="A3377" s="529"/>
      <c r="B3377" s="530"/>
      <c r="C3377" s="364" t="s">
        <v>6524</v>
      </c>
      <c r="D3377" s="364" t="s">
        <v>878</v>
      </c>
      <c r="E3377" s="364" t="s">
        <v>254</v>
      </c>
      <c r="F3377" s="364" t="s">
        <v>199</v>
      </c>
      <c r="G3377" s="364"/>
      <c r="H3377" s="318" t="s">
        <v>6523</v>
      </c>
    </row>
    <row r="3378" spans="1:8" s="189" customFormat="1" ht="22.9" customHeight="1" x14ac:dyDescent="0.2">
      <c r="A3378" s="529"/>
      <c r="B3378" s="530"/>
      <c r="C3378" s="364" t="s">
        <v>6525</v>
      </c>
      <c r="D3378" s="364" t="s">
        <v>878</v>
      </c>
      <c r="E3378" s="364" t="s">
        <v>254</v>
      </c>
      <c r="F3378" s="364" t="s">
        <v>199</v>
      </c>
      <c r="G3378" s="364" t="s">
        <v>447</v>
      </c>
      <c r="H3378" s="318" t="s">
        <v>6523</v>
      </c>
    </row>
    <row r="3379" spans="1:8" s="189" customFormat="1" ht="22.9" customHeight="1" x14ac:dyDescent="0.2">
      <c r="A3379" s="529"/>
      <c r="B3379" s="530"/>
      <c r="C3379" s="364" t="s">
        <v>6526</v>
      </c>
      <c r="D3379" s="364" t="s">
        <v>878</v>
      </c>
      <c r="E3379" s="364" t="s">
        <v>254</v>
      </c>
      <c r="F3379" s="364" t="s">
        <v>199</v>
      </c>
      <c r="G3379" s="364"/>
      <c r="H3379" s="318" t="s">
        <v>6523</v>
      </c>
    </row>
    <row r="3380" spans="1:8" s="189" customFormat="1" ht="22.9" customHeight="1" x14ac:dyDescent="0.2">
      <c r="A3380" s="529"/>
      <c r="B3380" s="530"/>
      <c r="C3380" s="364" t="s">
        <v>6527</v>
      </c>
      <c r="D3380" s="364" t="s">
        <v>878</v>
      </c>
      <c r="E3380" s="364" t="s">
        <v>254</v>
      </c>
      <c r="F3380" s="364" t="s">
        <v>199</v>
      </c>
      <c r="G3380" s="364"/>
      <c r="H3380" s="318" t="s">
        <v>6523</v>
      </c>
    </row>
    <row r="3381" spans="1:8" s="189" customFormat="1" ht="22.9" customHeight="1" x14ac:dyDescent="0.2">
      <c r="A3381" s="529" t="s">
        <v>658</v>
      </c>
      <c r="B3381" s="530" t="s">
        <v>659</v>
      </c>
      <c r="C3381" s="364" t="s">
        <v>6528</v>
      </c>
      <c r="D3381" s="364" t="s">
        <v>6529</v>
      </c>
      <c r="E3381" s="364" t="s">
        <v>254</v>
      </c>
      <c r="F3381" s="364" t="s">
        <v>199</v>
      </c>
      <c r="G3381" s="364" t="s">
        <v>447</v>
      </c>
      <c r="H3381" s="318" t="s">
        <v>1225</v>
      </c>
    </row>
    <row r="3382" spans="1:8" s="189" customFormat="1" ht="22.9" customHeight="1" x14ac:dyDescent="0.2">
      <c r="A3382" s="529"/>
      <c r="B3382" s="530"/>
      <c r="C3382" s="364" t="s">
        <v>6530</v>
      </c>
      <c r="D3382" s="364" t="s">
        <v>6531</v>
      </c>
      <c r="E3382" s="364" t="s">
        <v>254</v>
      </c>
      <c r="F3382" s="364" t="s">
        <v>199</v>
      </c>
      <c r="G3382" s="364" t="s">
        <v>447</v>
      </c>
      <c r="H3382" s="318" t="s">
        <v>1225</v>
      </c>
    </row>
    <row r="3383" spans="1:8" s="189" customFormat="1" ht="22.9" customHeight="1" x14ac:dyDescent="0.2">
      <c r="A3383" s="529"/>
      <c r="B3383" s="530"/>
      <c r="C3383" s="364" t="s">
        <v>6532</v>
      </c>
      <c r="D3383" s="364" t="s">
        <v>6533</v>
      </c>
      <c r="E3383" s="364" t="s">
        <v>254</v>
      </c>
      <c r="F3383" s="364" t="s">
        <v>199</v>
      </c>
      <c r="G3383" s="364" t="s">
        <v>447</v>
      </c>
      <c r="H3383" s="318" t="s">
        <v>1225</v>
      </c>
    </row>
    <row r="3384" spans="1:8" s="189" customFormat="1" ht="22.9" customHeight="1" x14ac:dyDescent="0.2">
      <c r="A3384" s="529"/>
      <c r="B3384" s="530"/>
      <c r="C3384" s="364" t="s">
        <v>6534</v>
      </c>
      <c r="D3384" s="364" t="s">
        <v>6535</v>
      </c>
      <c r="E3384" s="364" t="s">
        <v>254</v>
      </c>
      <c r="F3384" s="364" t="s">
        <v>199</v>
      </c>
      <c r="G3384" s="364" t="s">
        <v>447</v>
      </c>
      <c r="H3384" s="318" t="s">
        <v>1225</v>
      </c>
    </row>
    <row r="3385" spans="1:8" s="189" customFormat="1" ht="22.9" customHeight="1" x14ac:dyDescent="0.2">
      <c r="A3385" s="529"/>
      <c r="B3385" s="530"/>
      <c r="C3385" s="364" t="s">
        <v>6536</v>
      </c>
      <c r="D3385" s="364" t="s">
        <v>6537</v>
      </c>
      <c r="E3385" s="364" t="s">
        <v>254</v>
      </c>
      <c r="F3385" s="364" t="s">
        <v>199</v>
      </c>
      <c r="G3385" s="364" t="s">
        <v>447</v>
      </c>
      <c r="H3385" s="318" t="s">
        <v>1225</v>
      </c>
    </row>
    <row r="3386" spans="1:8" s="189" customFormat="1" ht="22.9" customHeight="1" x14ac:dyDescent="0.2">
      <c r="A3386" s="529"/>
      <c r="B3386" s="530"/>
      <c r="C3386" s="364" t="s">
        <v>6538</v>
      </c>
      <c r="D3386" s="364" t="s">
        <v>6539</v>
      </c>
      <c r="E3386" s="364" t="s">
        <v>254</v>
      </c>
      <c r="F3386" s="364" t="s">
        <v>199</v>
      </c>
      <c r="G3386" s="364" t="s">
        <v>447</v>
      </c>
      <c r="H3386" s="318" t="s">
        <v>1225</v>
      </c>
    </row>
    <row r="3387" spans="1:8" s="189" customFormat="1" ht="22.9" customHeight="1" x14ac:dyDescent="0.2">
      <c r="A3387" s="529"/>
      <c r="B3387" s="530"/>
      <c r="C3387" s="364" t="s">
        <v>6540</v>
      </c>
      <c r="D3387" s="364" t="s">
        <v>6541</v>
      </c>
      <c r="E3387" s="364" t="s">
        <v>254</v>
      </c>
      <c r="F3387" s="364" t="s">
        <v>199</v>
      </c>
      <c r="G3387" s="364" t="s">
        <v>447</v>
      </c>
      <c r="H3387" s="318" t="s">
        <v>1225</v>
      </c>
    </row>
    <row r="3388" spans="1:8" s="189" customFormat="1" ht="22.9" customHeight="1" x14ac:dyDescent="0.2">
      <c r="A3388" s="529"/>
      <c r="B3388" s="530"/>
      <c r="C3388" s="364" t="s">
        <v>6542</v>
      </c>
      <c r="D3388" s="364" t="s">
        <v>6543</v>
      </c>
      <c r="E3388" s="364" t="s">
        <v>254</v>
      </c>
      <c r="F3388" s="364" t="s">
        <v>199</v>
      </c>
      <c r="G3388" s="364" t="s">
        <v>447</v>
      </c>
      <c r="H3388" s="318" t="s">
        <v>1225</v>
      </c>
    </row>
    <row r="3389" spans="1:8" s="189" customFormat="1" ht="22.9" customHeight="1" x14ac:dyDescent="0.2">
      <c r="A3389" s="529"/>
      <c r="B3389" s="530"/>
      <c r="C3389" s="364" t="s">
        <v>6544</v>
      </c>
      <c r="D3389" s="364" t="s">
        <v>6541</v>
      </c>
      <c r="E3389" s="364" t="s">
        <v>254</v>
      </c>
      <c r="F3389" s="364" t="s">
        <v>199</v>
      </c>
      <c r="G3389" s="364" t="s">
        <v>447</v>
      </c>
      <c r="H3389" s="318" t="s">
        <v>1225</v>
      </c>
    </row>
    <row r="3390" spans="1:8" s="189" customFormat="1" ht="22.9" customHeight="1" x14ac:dyDescent="0.2">
      <c r="A3390" s="529" t="s">
        <v>879</v>
      </c>
      <c r="B3390" s="530" t="s">
        <v>880</v>
      </c>
      <c r="C3390" s="364" t="s">
        <v>6545</v>
      </c>
      <c r="D3390" s="364" t="s">
        <v>6546</v>
      </c>
      <c r="E3390" s="364" t="s">
        <v>254</v>
      </c>
      <c r="F3390" s="364" t="s">
        <v>199</v>
      </c>
      <c r="G3390" s="364"/>
      <c r="H3390" s="318"/>
    </row>
    <row r="3391" spans="1:8" s="189" customFormat="1" ht="22.9" customHeight="1" x14ac:dyDescent="0.2">
      <c r="A3391" s="529"/>
      <c r="B3391" s="530"/>
      <c r="C3391" s="364" t="s">
        <v>6547</v>
      </c>
      <c r="D3391" s="364" t="s">
        <v>6548</v>
      </c>
      <c r="E3391" s="364" t="s">
        <v>254</v>
      </c>
      <c r="F3391" s="364" t="s">
        <v>199</v>
      </c>
      <c r="G3391" s="364"/>
      <c r="H3391" s="318"/>
    </row>
    <row r="3392" spans="1:8" s="189" customFormat="1" ht="22.9" customHeight="1" x14ac:dyDescent="0.2">
      <c r="A3392" s="529"/>
      <c r="B3392" s="530"/>
      <c r="C3392" s="364" t="s">
        <v>6549</v>
      </c>
      <c r="D3392" s="364" t="s">
        <v>8115</v>
      </c>
      <c r="E3392" s="364" t="s">
        <v>254</v>
      </c>
      <c r="F3392" s="364" t="s">
        <v>199</v>
      </c>
      <c r="G3392" s="364"/>
      <c r="H3392" s="318"/>
    </row>
    <row r="3393" spans="1:8" s="189" customFormat="1" ht="22.9" customHeight="1" x14ac:dyDescent="0.2">
      <c r="A3393" s="529"/>
      <c r="B3393" s="530"/>
      <c r="C3393" s="364" t="s">
        <v>6550</v>
      </c>
      <c r="D3393" s="364" t="s">
        <v>6551</v>
      </c>
      <c r="E3393" s="364" t="s">
        <v>254</v>
      </c>
      <c r="F3393" s="364" t="s">
        <v>199</v>
      </c>
      <c r="G3393" s="364"/>
      <c r="H3393" s="318"/>
    </row>
    <row r="3394" spans="1:8" s="189" customFormat="1" ht="22.9" customHeight="1" x14ac:dyDescent="0.2">
      <c r="A3394" s="529"/>
      <c r="B3394" s="530"/>
      <c r="C3394" s="364" t="s">
        <v>16951</v>
      </c>
      <c r="D3394" s="364" t="s">
        <v>16952</v>
      </c>
      <c r="E3394" s="364" t="s">
        <v>254</v>
      </c>
      <c r="F3394" s="364" t="s">
        <v>199</v>
      </c>
      <c r="G3394" s="364"/>
      <c r="H3394" s="318"/>
    </row>
    <row r="3395" spans="1:8" s="189" customFormat="1" ht="22.9" customHeight="1" x14ac:dyDescent="0.2">
      <c r="A3395" s="529" t="s">
        <v>881</v>
      </c>
      <c r="B3395" s="530" t="s">
        <v>390</v>
      </c>
      <c r="C3395" s="364" t="s">
        <v>6552</v>
      </c>
      <c r="D3395" s="364" t="s">
        <v>6553</v>
      </c>
      <c r="E3395" s="364" t="s">
        <v>254</v>
      </c>
      <c r="F3395" s="364" t="s">
        <v>4349</v>
      </c>
      <c r="G3395" s="364" t="s">
        <v>447</v>
      </c>
      <c r="H3395" s="318"/>
    </row>
    <row r="3396" spans="1:8" s="189" customFormat="1" ht="22.9" customHeight="1" x14ac:dyDescent="0.2">
      <c r="A3396" s="529"/>
      <c r="B3396" s="530"/>
      <c r="C3396" s="364" t="s">
        <v>16953</v>
      </c>
      <c r="D3396" s="364" t="s">
        <v>16954</v>
      </c>
      <c r="E3396" s="364" t="s">
        <v>254</v>
      </c>
      <c r="F3396" s="364" t="s">
        <v>4349</v>
      </c>
      <c r="G3396" s="364" t="s">
        <v>447</v>
      </c>
      <c r="H3396" s="318"/>
    </row>
    <row r="3397" spans="1:8" s="189" customFormat="1" ht="22.9" customHeight="1" x14ac:dyDescent="0.2">
      <c r="A3397" s="529"/>
      <c r="B3397" s="530"/>
      <c r="C3397" s="364" t="s">
        <v>4350</v>
      </c>
      <c r="D3397" s="364" t="s">
        <v>16955</v>
      </c>
      <c r="E3397" s="364" t="s">
        <v>254</v>
      </c>
      <c r="F3397" s="364" t="s">
        <v>4349</v>
      </c>
      <c r="G3397" s="364" t="s">
        <v>447</v>
      </c>
      <c r="H3397" s="318"/>
    </row>
    <row r="3398" spans="1:8" s="189" customFormat="1" ht="22.9" customHeight="1" x14ac:dyDescent="0.2">
      <c r="A3398" s="529"/>
      <c r="B3398" s="530"/>
      <c r="C3398" s="364" t="s">
        <v>6554</v>
      </c>
      <c r="D3398" s="364" t="s">
        <v>6555</v>
      </c>
      <c r="E3398" s="364" t="s">
        <v>254</v>
      </c>
      <c r="F3398" s="364" t="s">
        <v>1169</v>
      </c>
      <c r="G3398" s="364" t="s">
        <v>447</v>
      </c>
      <c r="H3398" s="318"/>
    </row>
    <row r="3399" spans="1:8" s="189" customFormat="1" ht="22.9" customHeight="1" x14ac:dyDescent="0.2">
      <c r="A3399" s="529"/>
      <c r="B3399" s="530"/>
      <c r="C3399" s="364" t="s">
        <v>6556</v>
      </c>
      <c r="D3399" s="364" t="s">
        <v>6557</v>
      </c>
      <c r="E3399" s="364" t="s">
        <v>254</v>
      </c>
      <c r="F3399" s="364" t="s">
        <v>1169</v>
      </c>
      <c r="G3399" s="364" t="s">
        <v>447</v>
      </c>
      <c r="H3399" s="318"/>
    </row>
    <row r="3400" spans="1:8" s="189" customFormat="1" ht="22.9" customHeight="1" x14ac:dyDescent="0.2">
      <c r="A3400" s="529"/>
      <c r="B3400" s="530"/>
      <c r="C3400" s="364" t="s">
        <v>6558</v>
      </c>
      <c r="D3400" s="364" t="s">
        <v>6559</v>
      </c>
      <c r="E3400" s="364" t="s">
        <v>254</v>
      </c>
      <c r="F3400" s="364" t="s">
        <v>199</v>
      </c>
      <c r="G3400" s="364" t="s">
        <v>447</v>
      </c>
      <c r="H3400" s="318"/>
    </row>
    <row r="3401" spans="1:8" s="189" customFormat="1" ht="22.9" customHeight="1" x14ac:dyDescent="0.2">
      <c r="A3401" s="529"/>
      <c r="B3401" s="530"/>
      <c r="C3401" s="364" t="s">
        <v>6560</v>
      </c>
      <c r="D3401" s="364" t="s">
        <v>6561</v>
      </c>
      <c r="E3401" s="364" t="s">
        <v>254</v>
      </c>
      <c r="F3401" s="364" t="s">
        <v>199</v>
      </c>
      <c r="G3401" s="364" t="s">
        <v>447</v>
      </c>
      <c r="H3401" s="318"/>
    </row>
    <row r="3402" spans="1:8" s="189" customFormat="1" ht="22.9" customHeight="1" x14ac:dyDescent="0.2">
      <c r="A3402" s="529"/>
      <c r="B3402" s="530"/>
      <c r="C3402" s="364" t="s">
        <v>6562</v>
      </c>
      <c r="D3402" s="364" t="s">
        <v>8116</v>
      </c>
      <c r="E3402" s="364" t="s">
        <v>254</v>
      </c>
      <c r="F3402" s="364" t="s">
        <v>199</v>
      </c>
      <c r="G3402" s="364" t="s">
        <v>447</v>
      </c>
      <c r="H3402" s="318"/>
    </row>
    <row r="3403" spans="1:8" s="189" customFormat="1" ht="22.9" customHeight="1" x14ac:dyDescent="0.2">
      <c r="A3403" s="529"/>
      <c r="B3403" s="530"/>
      <c r="C3403" s="364" t="s">
        <v>6563</v>
      </c>
      <c r="D3403" s="364" t="s">
        <v>16956</v>
      </c>
      <c r="E3403" s="364" t="s">
        <v>254</v>
      </c>
      <c r="F3403" s="364" t="s">
        <v>199</v>
      </c>
      <c r="G3403" s="364" t="s">
        <v>447</v>
      </c>
      <c r="H3403" s="318"/>
    </row>
    <row r="3404" spans="1:8" s="189" customFormat="1" ht="22.9" customHeight="1" x14ac:dyDescent="0.2">
      <c r="A3404" s="529"/>
      <c r="B3404" s="530"/>
      <c r="C3404" s="364" t="s">
        <v>16957</v>
      </c>
      <c r="D3404" s="364" t="s">
        <v>16958</v>
      </c>
      <c r="E3404" s="364" t="s">
        <v>254</v>
      </c>
      <c r="F3404" s="364" t="s">
        <v>199</v>
      </c>
      <c r="G3404" s="364" t="s">
        <v>447</v>
      </c>
      <c r="H3404" s="318"/>
    </row>
    <row r="3405" spans="1:8" s="189" customFormat="1" ht="22.9" customHeight="1" x14ac:dyDescent="0.2">
      <c r="A3405" s="529" t="s">
        <v>882</v>
      </c>
      <c r="B3405" s="530" t="s">
        <v>883</v>
      </c>
      <c r="C3405" s="364" t="s">
        <v>6564</v>
      </c>
      <c r="D3405" s="364" t="s">
        <v>6565</v>
      </c>
      <c r="E3405" s="364" t="s">
        <v>254</v>
      </c>
      <c r="F3405" s="364" t="s">
        <v>199</v>
      </c>
      <c r="G3405" s="364"/>
      <c r="H3405" s="318"/>
    </row>
    <row r="3406" spans="1:8" s="189" customFormat="1" ht="22.9" customHeight="1" x14ac:dyDescent="0.2">
      <c r="A3406" s="529"/>
      <c r="B3406" s="530"/>
      <c r="C3406" s="364" t="s">
        <v>6566</v>
      </c>
      <c r="D3406" s="364" t="s">
        <v>6567</v>
      </c>
      <c r="E3406" s="364" t="s">
        <v>254</v>
      </c>
      <c r="F3406" s="364" t="s">
        <v>199</v>
      </c>
      <c r="G3406" s="364"/>
      <c r="H3406" s="318"/>
    </row>
    <row r="3407" spans="1:8" s="189" customFormat="1" ht="22.9" customHeight="1" x14ac:dyDescent="0.2">
      <c r="A3407" s="529"/>
      <c r="B3407" s="530"/>
      <c r="C3407" s="364" t="s">
        <v>6568</v>
      </c>
      <c r="D3407" s="364" t="s">
        <v>6569</v>
      </c>
      <c r="E3407" s="364" t="s">
        <v>254</v>
      </c>
      <c r="F3407" s="364" t="s">
        <v>199</v>
      </c>
      <c r="G3407" s="364" t="s">
        <v>447</v>
      </c>
      <c r="H3407" s="318"/>
    </row>
    <row r="3408" spans="1:8" s="189" customFormat="1" ht="22.9" customHeight="1" x14ac:dyDescent="0.2">
      <c r="A3408" s="529"/>
      <c r="B3408" s="530"/>
      <c r="C3408" s="364" t="s">
        <v>6570</v>
      </c>
      <c r="D3408" s="364" t="s">
        <v>6571</v>
      </c>
      <c r="E3408" s="364" t="s">
        <v>254</v>
      </c>
      <c r="F3408" s="364" t="s">
        <v>199</v>
      </c>
      <c r="G3408" s="364"/>
      <c r="H3408" s="318"/>
    </row>
    <row r="3409" spans="1:8" s="189" customFormat="1" ht="22.9" customHeight="1" x14ac:dyDescent="0.2">
      <c r="A3409" s="529" t="s">
        <v>681</v>
      </c>
      <c r="B3409" s="530" t="s">
        <v>682</v>
      </c>
      <c r="C3409" s="364" t="s">
        <v>6572</v>
      </c>
      <c r="D3409" s="364" t="s">
        <v>16959</v>
      </c>
      <c r="E3409" s="364" t="s">
        <v>249</v>
      </c>
      <c r="F3409" s="364" t="s">
        <v>1421</v>
      </c>
      <c r="G3409" s="364" t="s">
        <v>447</v>
      </c>
      <c r="H3409" s="318" t="s">
        <v>1255</v>
      </c>
    </row>
    <row r="3410" spans="1:8" s="189" customFormat="1" ht="22.9" customHeight="1" x14ac:dyDescent="0.2">
      <c r="A3410" s="529"/>
      <c r="B3410" s="530"/>
      <c r="C3410" s="364" t="s">
        <v>6573</v>
      </c>
      <c r="D3410" s="364" t="s">
        <v>16960</v>
      </c>
      <c r="E3410" s="364" t="s">
        <v>249</v>
      </c>
      <c r="F3410" s="364" t="s">
        <v>2713</v>
      </c>
      <c r="G3410" s="364" t="s">
        <v>447</v>
      </c>
      <c r="H3410" s="318" t="s">
        <v>1255</v>
      </c>
    </row>
    <row r="3411" spans="1:8" s="189" customFormat="1" ht="22.9" customHeight="1" x14ac:dyDescent="0.2">
      <c r="A3411" s="529"/>
      <c r="B3411" s="530"/>
      <c r="C3411" s="364" t="s">
        <v>6574</v>
      </c>
      <c r="D3411" s="364" t="s">
        <v>6575</v>
      </c>
      <c r="E3411" s="364" t="s">
        <v>249</v>
      </c>
      <c r="F3411" s="364" t="s">
        <v>2713</v>
      </c>
      <c r="G3411" s="364" t="s">
        <v>447</v>
      </c>
      <c r="H3411" s="318" t="s">
        <v>1255</v>
      </c>
    </row>
    <row r="3412" spans="1:8" s="189" customFormat="1" ht="22.9" customHeight="1" x14ac:dyDescent="0.2">
      <c r="A3412" s="529"/>
      <c r="B3412" s="530"/>
      <c r="C3412" s="364" t="s">
        <v>6576</v>
      </c>
      <c r="D3412" s="364" t="s">
        <v>6577</v>
      </c>
      <c r="E3412" s="364" t="s">
        <v>249</v>
      </c>
      <c r="F3412" s="364" t="s">
        <v>2713</v>
      </c>
      <c r="G3412" s="364" t="s">
        <v>447</v>
      </c>
      <c r="H3412" s="318" t="s">
        <v>1255</v>
      </c>
    </row>
    <row r="3413" spans="1:8" s="189" customFormat="1" ht="22.9" customHeight="1" x14ac:dyDescent="0.2">
      <c r="A3413" s="529"/>
      <c r="B3413" s="530"/>
      <c r="C3413" s="364" t="s">
        <v>6578</v>
      </c>
      <c r="D3413" s="364" t="s">
        <v>6579</v>
      </c>
      <c r="E3413" s="364" t="s">
        <v>249</v>
      </c>
      <c r="F3413" s="364" t="s">
        <v>2713</v>
      </c>
      <c r="G3413" s="364" t="s">
        <v>447</v>
      </c>
      <c r="H3413" s="318" t="s">
        <v>1255</v>
      </c>
    </row>
    <row r="3414" spans="1:8" s="189" customFormat="1" ht="22.9" customHeight="1" x14ac:dyDescent="0.2">
      <c r="A3414" s="529"/>
      <c r="B3414" s="530"/>
      <c r="C3414" s="364" t="s">
        <v>6580</v>
      </c>
      <c r="D3414" s="364" t="s">
        <v>6581</v>
      </c>
      <c r="E3414" s="364" t="s">
        <v>249</v>
      </c>
      <c r="F3414" s="364" t="s">
        <v>2713</v>
      </c>
      <c r="G3414" s="364" t="s">
        <v>447</v>
      </c>
      <c r="H3414" s="318" t="s">
        <v>1255</v>
      </c>
    </row>
    <row r="3415" spans="1:8" s="189" customFormat="1" ht="22.9" customHeight="1" x14ac:dyDescent="0.2">
      <c r="A3415" s="529"/>
      <c r="B3415" s="530"/>
      <c r="C3415" s="364" t="s">
        <v>6582</v>
      </c>
      <c r="D3415" s="364" t="s">
        <v>6583</v>
      </c>
      <c r="E3415" s="364" t="s">
        <v>249</v>
      </c>
      <c r="F3415" s="364" t="s">
        <v>2713</v>
      </c>
      <c r="G3415" s="364" t="s">
        <v>447</v>
      </c>
      <c r="H3415" s="318" t="s">
        <v>1255</v>
      </c>
    </row>
    <row r="3416" spans="1:8" s="189" customFormat="1" ht="22.9" customHeight="1" x14ac:dyDescent="0.2">
      <c r="A3416" s="529"/>
      <c r="B3416" s="530"/>
      <c r="C3416" s="364" t="s">
        <v>6584</v>
      </c>
      <c r="D3416" s="364" t="s">
        <v>6585</v>
      </c>
      <c r="E3416" s="364" t="s">
        <v>249</v>
      </c>
      <c r="F3416" s="364" t="s">
        <v>2713</v>
      </c>
      <c r="G3416" s="364" t="s">
        <v>447</v>
      </c>
      <c r="H3416" s="318" t="s">
        <v>1255</v>
      </c>
    </row>
    <row r="3417" spans="1:8" s="189" customFormat="1" ht="22.9" customHeight="1" x14ac:dyDescent="0.2">
      <c r="A3417" s="529"/>
      <c r="B3417" s="530"/>
      <c r="C3417" s="364" t="s">
        <v>6586</v>
      </c>
      <c r="D3417" s="364" t="s">
        <v>6587</v>
      </c>
      <c r="E3417" s="364" t="s">
        <v>249</v>
      </c>
      <c r="F3417" s="364" t="s">
        <v>2713</v>
      </c>
      <c r="G3417" s="364" t="s">
        <v>447</v>
      </c>
      <c r="H3417" s="318" t="s">
        <v>1255</v>
      </c>
    </row>
    <row r="3418" spans="1:8" s="189" customFormat="1" ht="22.9" customHeight="1" x14ac:dyDescent="0.2">
      <c r="A3418" s="529" t="s">
        <v>1070</v>
      </c>
      <c r="B3418" s="530" t="s">
        <v>1071</v>
      </c>
      <c r="C3418" s="364" t="s">
        <v>6588</v>
      </c>
      <c r="D3418" s="364" t="s">
        <v>1072</v>
      </c>
      <c r="E3418" s="364" t="s">
        <v>249</v>
      </c>
      <c r="F3418" s="364" t="s">
        <v>2713</v>
      </c>
      <c r="G3418" s="364"/>
      <c r="H3418" s="318"/>
    </row>
    <row r="3419" spans="1:8" s="189" customFormat="1" ht="22.9" customHeight="1" x14ac:dyDescent="0.2">
      <c r="A3419" s="529"/>
      <c r="B3419" s="530"/>
      <c r="C3419" s="364" t="s">
        <v>6589</v>
      </c>
      <c r="D3419" s="364" t="s">
        <v>1072</v>
      </c>
      <c r="E3419" s="364" t="s">
        <v>249</v>
      </c>
      <c r="F3419" s="364" t="s">
        <v>2713</v>
      </c>
      <c r="G3419" s="364" t="s">
        <v>447</v>
      </c>
      <c r="H3419" s="318"/>
    </row>
    <row r="3420" spans="1:8" s="189" customFormat="1" ht="22.9" customHeight="1" x14ac:dyDescent="0.2">
      <c r="A3420" s="529" t="s">
        <v>664</v>
      </c>
      <c r="B3420" s="530" t="s">
        <v>665</v>
      </c>
      <c r="C3420" s="364" t="s">
        <v>6590</v>
      </c>
      <c r="D3420" s="364" t="s">
        <v>6591</v>
      </c>
      <c r="E3420" s="364" t="s">
        <v>253</v>
      </c>
      <c r="F3420" s="364" t="s">
        <v>1253</v>
      </c>
      <c r="G3420" s="364" t="s">
        <v>447</v>
      </c>
      <c r="H3420" s="318"/>
    </row>
    <row r="3421" spans="1:8" s="189" customFormat="1" ht="22.9" customHeight="1" x14ac:dyDescent="0.2">
      <c r="A3421" s="529"/>
      <c r="B3421" s="530"/>
      <c r="C3421" s="364" t="s">
        <v>6592</v>
      </c>
      <c r="D3421" s="364" t="s">
        <v>6593</v>
      </c>
      <c r="E3421" s="364" t="s">
        <v>253</v>
      </c>
      <c r="F3421" s="364" t="s">
        <v>1253</v>
      </c>
      <c r="G3421" s="364" t="s">
        <v>447</v>
      </c>
      <c r="H3421" s="318"/>
    </row>
    <row r="3422" spans="1:8" s="189" customFormat="1" ht="22.9" customHeight="1" x14ac:dyDescent="0.2">
      <c r="A3422" s="363" t="s">
        <v>1134</v>
      </c>
      <c r="B3422" s="364" t="s">
        <v>1135</v>
      </c>
      <c r="C3422" s="364" t="s">
        <v>6594</v>
      </c>
      <c r="D3422" s="364" t="s">
        <v>1135</v>
      </c>
      <c r="E3422" s="364" t="s">
        <v>253</v>
      </c>
      <c r="F3422" s="364" t="s">
        <v>1253</v>
      </c>
      <c r="G3422" s="364"/>
      <c r="H3422" s="318"/>
    </row>
    <row r="3423" spans="1:8" s="189" customFormat="1" ht="22.9" customHeight="1" x14ac:dyDescent="0.2">
      <c r="A3423" s="363" t="s">
        <v>1136</v>
      </c>
      <c r="B3423" s="364" t="s">
        <v>1137</v>
      </c>
      <c r="C3423" s="364" t="s">
        <v>6595</v>
      </c>
      <c r="D3423" s="364" t="s">
        <v>1137</v>
      </c>
      <c r="E3423" s="364" t="s">
        <v>253</v>
      </c>
      <c r="F3423" s="364" t="s">
        <v>1253</v>
      </c>
      <c r="G3423" s="364" t="s">
        <v>447</v>
      </c>
      <c r="H3423" s="318"/>
    </row>
    <row r="3424" spans="1:8" s="189" customFormat="1" ht="22.9" customHeight="1" x14ac:dyDescent="0.2">
      <c r="A3424" s="529" t="s">
        <v>711</v>
      </c>
      <c r="B3424" s="530" t="s">
        <v>712</v>
      </c>
      <c r="C3424" s="364" t="s">
        <v>16123</v>
      </c>
      <c r="D3424" s="364" t="s">
        <v>6596</v>
      </c>
      <c r="E3424" s="364" t="s">
        <v>253</v>
      </c>
      <c r="F3424" s="364" t="s">
        <v>1233</v>
      </c>
      <c r="G3424" s="364" t="s">
        <v>447</v>
      </c>
      <c r="H3424" s="318" t="s">
        <v>1225</v>
      </c>
    </row>
    <row r="3425" spans="1:8" s="189" customFormat="1" ht="22.9" customHeight="1" x14ac:dyDescent="0.2">
      <c r="A3425" s="529"/>
      <c r="B3425" s="530"/>
      <c r="C3425" s="364" t="s">
        <v>16124</v>
      </c>
      <c r="D3425" s="364" t="s">
        <v>6597</v>
      </c>
      <c r="E3425" s="364" t="s">
        <v>253</v>
      </c>
      <c r="F3425" s="364" t="s">
        <v>1233</v>
      </c>
      <c r="G3425" s="364" t="s">
        <v>447</v>
      </c>
      <c r="H3425" s="318" t="s">
        <v>1225</v>
      </c>
    </row>
    <row r="3426" spans="1:8" s="189" customFormat="1" ht="22.9" customHeight="1" x14ac:dyDescent="0.2">
      <c r="A3426" s="529"/>
      <c r="B3426" s="530"/>
      <c r="C3426" s="364" t="s">
        <v>16125</v>
      </c>
      <c r="D3426" s="364" t="s">
        <v>6598</v>
      </c>
      <c r="E3426" s="364" t="s">
        <v>253</v>
      </c>
      <c r="F3426" s="364" t="s">
        <v>1233</v>
      </c>
      <c r="G3426" s="364" t="s">
        <v>447</v>
      </c>
      <c r="H3426" s="318" t="s">
        <v>1225</v>
      </c>
    </row>
    <row r="3427" spans="1:8" s="189" customFormat="1" ht="22.9" customHeight="1" x14ac:dyDescent="0.2">
      <c r="A3427" s="529"/>
      <c r="B3427" s="530"/>
      <c r="C3427" s="364" t="s">
        <v>16126</v>
      </c>
      <c r="D3427" s="364" t="s">
        <v>6599</v>
      </c>
      <c r="E3427" s="364" t="s">
        <v>253</v>
      </c>
      <c r="F3427" s="364" t="s">
        <v>1233</v>
      </c>
      <c r="G3427" s="364" t="s">
        <v>447</v>
      </c>
      <c r="H3427" s="318" t="s">
        <v>1225</v>
      </c>
    </row>
    <row r="3428" spans="1:8" s="189" customFormat="1" ht="22.9" customHeight="1" x14ac:dyDescent="0.2">
      <c r="A3428" s="529"/>
      <c r="B3428" s="530"/>
      <c r="C3428" s="364" t="s">
        <v>16127</v>
      </c>
      <c r="D3428" s="364" t="s">
        <v>6600</v>
      </c>
      <c r="E3428" s="364" t="s">
        <v>253</v>
      </c>
      <c r="F3428" s="364" t="s">
        <v>1233</v>
      </c>
      <c r="G3428" s="364" t="s">
        <v>447</v>
      </c>
      <c r="H3428" s="318" t="s">
        <v>1225</v>
      </c>
    </row>
    <row r="3429" spans="1:8" s="189" customFormat="1" ht="22.9" customHeight="1" x14ac:dyDescent="0.2">
      <c r="A3429" s="529"/>
      <c r="B3429" s="530"/>
      <c r="C3429" s="364" t="s">
        <v>16128</v>
      </c>
      <c r="D3429" s="364" t="s">
        <v>6601</v>
      </c>
      <c r="E3429" s="364" t="s">
        <v>253</v>
      </c>
      <c r="F3429" s="364" t="s">
        <v>1233</v>
      </c>
      <c r="G3429" s="364" t="s">
        <v>447</v>
      </c>
      <c r="H3429" s="318" t="s">
        <v>1225</v>
      </c>
    </row>
    <row r="3430" spans="1:8" s="189" customFormat="1" ht="22.9" customHeight="1" x14ac:dyDescent="0.2">
      <c r="A3430" s="529"/>
      <c r="B3430" s="530"/>
      <c r="C3430" s="364" t="s">
        <v>16129</v>
      </c>
      <c r="D3430" s="364" t="s">
        <v>16961</v>
      </c>
      <c r="E3430" s="364" t="s">
        <v>253</v>
      </c>
      <c r="F3430" s="364" t="s">
        <v>1233</v>
      </c>
      <c r="G3430" s="364" t="s">
        <v>447</v>
      </c>
      <c r="H3430" s="318" t="s">
        <v>1225</v>
      </c>
    </row>
    <row r="3431" spans="1:8" s="189" customFormat="1" ht="22.9" customHeight="1" x14ac:dyDescent="0.2">
      <c r="A3431" s="529"/>
      <c r="B3431" s="530"/>
      <c r="C3431" s="364" t="s">
        <v>16130</v>
      </c>
      <c r="D3431" s="364" t="s">
        <v>6602</v>
      </c>
      <c r="E3431" s="364" t="s">
        <v>253</v>
      </c>
      <c r="F3431" s="364" t="s">
        <v>1233</v>
      </c>
      <c r="G3431" s="364" t="s">
        <v>447</v>
      </c>
      <c r="H3431" s="318" t="s">
        <v>1225</v>
      </c>
    </row>
    <row r="3432" spans="1:8" s="189" customFormat="1" ht="22.9" customHeight="1" x14ac:dyDescent="0.2">
      <c r="A3432" s="529"/>
      <c r="B3432" s="530"/>
      <c r="C3432" s="364" t="s">
        <v>16131</v>
      </c>
      <c r="D3432" s="364" t="s">
        <v>6603</v>
      </c>
      <c r="E3432" s="364" t="s">
        <v>253</v>
      </c>
      <c r="F3432" s="364" t="s">
        <v>1233</v>
      </c>
      <c r="G3432" s="364" t="s">
        <v>447</v>
      </c>
      <c r="H3432" s="318" t="s">
        <v>1225</v>
      </c>
    </row>
    <row r="3433" spans="1:8" s="189" customFormat="1" ht="22.9" customHeight="1" x14ac:dyDescent="0.2">
      <c r="A3433" s="529"/>
      <c r="B3433" s="530"/>
      <c r="C3433" s="364" t="s">
        <v>16132</v>
      </c>
      <c r="D3433" s="364" t="s">
        <v>6604</v>
      </c>
      <c r="E3433" s="364" t="s">
        <v>253</v>
      </c>
      <c r="F3433" s="364" t="s">
        <v>1233</v>
      </c>
      <c r="G3433" s="364" t="s">
        <v>447</v>
      </c>
      <c r="H3433" s="318" t="s">
        <v>1225</v>
      </c>
    </row>
    <row r="3434" spans="1:8" s="189" customFormat="1" ht="22.9" customHeight="1" x14ac:dyDescent="0.2">
      <c r="A3434" s="529"/>
      <c r="B3434" s="530"/>
      <c r="C3434" s="364" t="s">
        <v>16133</v>
      </c>
      <c r="D3434" s="364" t="s">
        <v>6604</v>
      </c>
      <c r="E3434" s="364" t="s">
        <v>253</v>
      </c>
      <c r="F3434" s="364" t="s">
        <v>1233</v>
      </c>
      <c r="G3434" s="364" t="s">
        <v>447</v>
      </c>
      <c r="H3434" s="318" t="s">
        <v>1225</v>
      </c>
    </row>
    <row r="3435" spans="1:8" s="189" customFormat="1" ht="22.9" customHeight="1" x14ac:dyDescent="0.2">
      <c r="A3435" s="529"/>
      <c r="B3435" s="530"/>
      <c r="C3435" s="364" t="s">
        <v>16134</v>
      </c>
      <c r="D3435" s="364" t="s">
        <v>6605</v>
      </c>
      <c r="E3435" s="364" t="s">
        <v>253</v>
      </c>
      <c r="F3435" s="364" t="s">
        <v>1233</v>
      </c>
      <c r="G3435" s="364" t="s">
        <v>447</v>
      </c>
      <c r="H3435" s="318" t="s">
        <v>1225</v>
      </c>
    </row>
    <row r="3436" spans="1:8" s="189" customFormat="1" ht="22.9" customHeight="1" x14ac:dyDescent="0.2">
      <c r="A3436" s="529"/>
      <c r="B3436" s="530"/>
      <c r="C3436" s="364" t="s">
        <v>16135</v>
      </c>
      <c r="D3436" s="364" t="s">
        <v>6606</v>
      </c>
      <c r="E3436" s="364" t="s">
        <v>253</v>
      </c>
      <c r="F3436" s="364" t="s">
        <v>1233</v>
      </c>
      <c r="G3436" s="364" t="s">
        <v>447</v>
      </c>
      <c r="H3436" s="318" t="s">
        <v>1225</v>
      </c>
    </row>
    <row r="3437" spans="1:8" s="189" customFormat="1" ht="22.9" customHeight="1" x14ac:dyDescent="0.2">
      <c r="A3437" s="529"/>
      <c r="B3437" s="530"/>
      <c r="C3437" s="364" t="s">
        <v>16136</v>
      </c>
      <c r="D3437" s="364" t="s">
        <v>6607</v>
      </c>
      <c r="E3437" s="364" t="s">
        <v>253</v>
      </c>
      <c r="F3437" s="364" t="s">
        <v>1233</v>
      </c>
      <c r="G3437" s="364" t="s">
        <v>447</v>
      </c>
      <c r="H3437" s="318" t="s">
        <v>1225</v>
      </c>
    </row>
    <row r="3438" spans="1:8" s="189" customFormat="1" ht="22.9" customHeight="1" x14ac:dyDescent="0.2">
      <c r="A3438" s="529"/>
      <c r="B3438" s="530"/>
      <c r="C3438" s="364" t="s">
        <v>16137</v>
      </c>
      <c r="D3438" s="364" t="s">
        <v>6608</v>
      </c>
      <c r="E3438" s="364" t="s">
        <v>253</v>
      </c>
      <c r="F3438" s="364" t="s">
        <v>1233</v>
      </c>
      <c r="G3438" s="364" t="s">
        <v>447</v>
      </c>
      <c r="H3438" s="318" t="s">
        <v>1225</v>
      </c>
    </row>
    <row r="3439" spans="1:8" s="189" customFormat="1" ht="22.9" customHeight="1" x14ac:dyDescent="0.2">
      <c r="A3439" s="529"/>
      <c r="B3439" s="530"/>
      <c r="C3439" s="364" t="s">
        <v>6609</v>
      </c>
      <c r="D3439" s="364" t="s">
        <v>6610</v>
      </c>
      <c r="E3439" s="364" t="s">
        <v>253</v>
      </c>
      <c r="F3439" s="364" t="s">
        <v>1253</v>
      </c>
      <c r="G3439" s="364" t="s">
        <v>447</v>
      </c>
      <c r="H3439" s="318" t="s">
        <v>1225</v>
      </c>
    </row>
    <row r="3440" spans="1:8" s="189" customFormat="1" ht="22.9" customHeight="1" x14ac:dyDescent="0.2">
      <c r="A3440" s="529"/>
      <c r="B3440" s="530"/>
      <c r="C3440" s="364" t="s">
        <v>6611</v>
      </c>
      <c r="D3440" s="364" t="s">
        <v>6612</v>
      </c>
      <c r="E3440" s="364" t="s">
        <v>253</v>
      </c>
      <c r="F3440" s="364" t="s">
        <v>1253</v>
      </c>
      <c r="G3440" s="364" t="s">
        <v>447</v>
      </c>
      <c r="H3440" s="318" t="s">
        <v>1225</v>
      </c>
    </row>
    <row r="3441" spans="1:8" s="189" customFormat="1" ht="22.9" customHeight="1" x14ac:dyDescent="0.2">
      <c r="A3441" s="529"/>
      <c r="B3441" s="530"/>
      <c r="C3441" s="364" t="s">
        <v>6613</v>
      </c>
      <c r="D3441" s="364" t="s">
        <v>6610</v>
      </c>
      <c r="E3441" s="364" t="s">
        <v>253</v>
      </c>
      <c r="F3441" s="364" t="s">
        <v>1253</v>
      </c>
      <c r="G3441" s="364" t="s">
        <v>447</v>
      </c>
      <c r="H3441" s="318" t="s">
        <v>1225</v>
      </c>
    </row>
    <row r="3442" spans="1:8" s="189" customFormat="1" ht="22.9" customHeight="1" x14ac:dyDescent="0.2">
      <c r="A3442" s="529"/>
      <c r="B3442" s="530"/>
      <c r="C3442" s="364" t="s">
        <v>6614</v>
      </c>
      <c r="D3442" s="364" t="s">
        <v>6610</v>
      </c>
      <c r="E3442" s="364" t="s">
        <v>253</v>
      </c>
      <c r="F3442" s="364" t="s">
        <v>1253</v>
      </c>
      <c r="G3442" s="364" t="s">
        <v>447</v>
      </c>
      <c r="H3442" s="318" t="s">
        <v>1225</v>
      </c>
    </row>
    <row r="3443" spans="1:8" s="189" customFormat="1" ht="22.9" customHeight="1" x14ac:dyDescent="0.2">
      <c r="A3443" s="529"/>
      <c r="B3443" s="530"/>
      <c r="C3443" s="364" t="s">
        <v>6615</v>
      </c>
      <c r="D3443" s="364" t="s">
        <v>6616</v>
      </c>
      <c r="E3443" s="364" t="s">
        <v>253</v>
      </c>
      <c r="F3443" s="364" t="s">
        <v>1253</v>
      </c>
      <c r="G3443" s="364" t="s">
        <v>447</v>
      </c>
      <c r="H3443" s="318" t="s">
        <v>1225</v>
      </c>
    </row>
    <row r="3444" spans="1:8" s="189" customFormat="1" ht="22.9" customHeight="1" x14ac:dyDescent="0.2">
      <c r="A3444" s="529"/>
      <c r="B3444" s="530"/>
      <c r="C3444" s="364" t="s">
        <v>6617</v>
      </c>
      <c r="D3444" s="364" t="s">
        <v>6610</v>
      </c>
      <c r="E3444" s="364" t="s">
        <v>253</v>
      </c>
      <c r="F3444" s="364" t="s">
        <v>1253</v>
      </c>
      <c r="G3444" s="364" t="s">
        <v>447</v>
      </c>
      <c r="H3444" s="318" t="s">
        <v>1225</v>
      </c>
    </row>
    <row r="3445" spans="1:8" s="189" customFormat="1" ht="22.9" customHeight="1" x14ac:dyDescent="0.2">
      <c r="A3445" s="529"/>
      <c r="B3445" s="530"/>
      <c r="C3445" s="364" t="s">
        <v>6618</v>
      </c>
      <c r="D3445" s="364" t="s">
        <v>6619</v>
      </c>
      <c r="E3445" s="364" t="s">
        <v>253</v>
      </c>
      <c r="F3445" s="364" t="s">
        <v>1253</v>
      </c>
      <c r="G3445" s="364" t="s">
        <v>447</v>
      </c>
      <c r="H3445" s="318" t="s">
        <v>1225</v>
      </c>
    </row>
    <row r="3446" spans="1:8" s="189" customFormat="1" ht="22.9" customHeight="1" x14ac:dyDescent="0.2">
      <c r="A3446" s="529"/>
      <c r="B3446" s="530"/>
      <c r="C3446" s="364" t="s">
        <v>6620</v>
      </c>
      <c r="D3446" s="364" t="s">
        <v>6621</v>
      </c>
      <c r="E3446" s="364" t="s">
        <v>253</v>
      </c>
      <c r="F3446" s="364" t="s">
        <v>1253</v>
      </c>
      <c r="G3446" s="364" t="s">
        <v>447</v>
      </c>
      <c r="H3446" s="318" t="s">
        <v>1225</v>
      </c>
    </row>
    <row r="3447" spans="1:8" s="189" customFormat="1" ht="22.9" customHeight="1" x14ac:dyDescent="0.2">
      <c r="A3447" s="529"/>
      <c r="B3447" s="530"/>
      <c r="C3447" s="364" t="s">
        <v>6622</v>
      </c>
      <c r="D3447" s="364" t="s">
        <v>6623</v>
      </c>
      <c r="E3447" s="364" t="s">
        <v>253</v>
      </c>
      <c r="F3447" s="364" t="s">
        <v>1253</v>
      </c>
      <c r="G3447" s="364" t="s">
        <v>447</v>
      </c>
      <c r="H3447" s="318" t="s">
        <v>1225</v>
      </c>
    </row>
    <row r="3448" spans="1:8" s="189" customFormat="1" ht="22.9" customHeight="1" x14ac:dyDescent="0.2">
      <c r="A3448" s="529"/>
      <c r="B3448" s="530"/>
      <c r="C3448" s="364" t="s">
        <v>6624</v>
      </c>
      <c r="D3448" s="364" t="s">
        <v>6612</v>
      </c>
      <c r="E3448" s="364" t="s">
        <v>253</v>
      </c>
      <c r="F3448" s="364" t="s">
        <v>1253</v>
      </c>
      <c r="G3448" s="364" t="s">
        <v>447</v>
      </c>
      <c r="H3448" s="318" t="s">
        <v>1225</v>
      </c>
    </row>
    <row r="3449" spans="1:8" s="189" customFormat="1" ht="22.9" customHeight="1" x14ac:dyDescent="0.2">
      <c r="A3449" s="529"/>
      <c r="B3449" s="530"/>
      <c r="C3449" s="364" t="s">
        <v>6625</v>
      </c>
      <c r="D3449" s="364" t="s">
        <v>6612</v>
      </c>
      <c r="E3449" s="364" t="s">
        <v>253</v>
      </c>
      <c r="F3449" s="364" t="s">
        <v>1253</v>
      </c>
      <c r="G3449" s="364" t="s">
        <v>447</v>
      </c>
      <c r="H3449" s="318" t="s">
        <v>1225</v>
      </c>
    </row>
    <row r="3450" spans="1:8" s="189" customFormat="1" ht="22.9" customHeight="1" x14ac:dyDescent="0.2">
      <c r="A3450" s="529"/>
      <c r="B3450" s="530"/>
      <c r="C3450" s="364" t="s">
        <v>6626</v>
      </c>
      <c r="D3450" s="364" t="s">
        <v>6627</v>
      </c>
      <c r="E3450" s="364" t="s">
        <v>253</v>
      </c>
      <c r="F3450" s="364" t="s">
        <v>1253</v>
      </c>
      <c r="G3450" s="364" t="s">
        <v>447</v>
      </c>
      <c r="H3450" s="318" t="s">
        <v>1225</v>
      </c>
    </row>
    <row r="3451" spans="1:8" s="189" customFormat="1" ht="22.9" customHeight="1" x14ac:dyDescent="0.2">
      <c r="A3451" s="529"/>
      <c r="B3451" s="530"/>
      <c r="C3451" s="364" t="s">
        <v>6628</v>
      </c>
      <c r="D3451" s="364" t="s">
        <v>6627</v>
      </c>
      <c r="E3451" s="364" t="s">
        <v>253</v>
      </c>
      <c r="F3451" s="364" t="s">
        <v>1253</v>
      </c>
      <c r="G3451" s="364" t="s">
        <v>447</v>
      </c>
      <c r="H3451" s="318" t="s">
        <v>1225</v>
      </c>
    </row>
    <row r="3452" spans="1:8" s="189" customFormat="1" ht="22.9" customHeight="1" x14ac:dyDescent="0.2">
      <c r="A3452" s="529"/>
      <c r="B3452" s="530"/>
      <c r="C3452" s="364" t="s">
        <v>6629</v>
      </c>
      <c r="D3452" s="364" t="s">
        <v>6630</v>
      </c>
      <c r="E3452" s="364" t="s">
        <v>253</v>
      </c>
      <c r="F3452" s="364" t="s">
        <v>1253</v>
      </c>
      <c r="G3452" s="364" t="s">
        <v>447</v>
      </c>
      <c r="H3452" s="318" t="s">
        <v>1225</v>
      </c>
    </row>
    <row r="3453" spans="1:8" s="189" customFormat="1" ht="22.9" customHeight="1" x14ac:dyDescent="0.2">
      <c r="A3453" s="529"/>
      <c r="B3453" s="530"/>
      <c r="C3453" s="364" t="s">
        <v>6631</v>
      </c>
      <c r="D3453" s="364" t="s">
        <v>6632</v>
      </c>
      <c r="E3453" s="364" t="s">
        <v>253</v>
      </c>
      <c r="F3453" s="364" t="s">
        <v>1253</v>
      </c>
      <c r="G3453" s="364" t="s">
        <v>447</v>
      </c>
      <c r="H3453" s="318" t="s">
        <v>1225</v>
      </c>
    </row>
    <row r="3454" spans="1:8" s="189" customFormat="1" ht="22.9" customHeight="1" x14ac:dyDescent="0.2">
      <c r="A3454" s="529"/>
      <c r="B3454" s="530"/>
      <c r="C3454" s="364" t="s">
        <v>6633</v>
      </c>
      <c r="D3454" s="364" t="s">
        <v>6634</v>
      </c>
      <c r="E3454" s="364" t="s">
        <v>253</v>
      </c>
      <c r="F3454" s="364" t="s">
        <v>1253</v>
      </c>
      <c r="G3454" s="364" t="s">
        <v>447</v>
      </c>
      <c r="H3454" s="318" t="s">
        <v>1225</v>
      </c>
    </row>
    <row r="3455" spans="1:8" s="189" customFormat="1" ht="22.9" customHeight="1" x14ac:dyDescent="0.2">
      <c r="A3455" s="529"/>
      <c r="B3455" s="530"/>
      <c r="C3455" s="364" t="s">
        <v>6635</v>
      </c>
      <c r="D3455" s="364" t="s">
        <v>6636</v>
      </c>
      <c r="E3455" s="364" t="s">
        <v>253</v>
      </c>
      <c r="F3455" s="364" t="s">
        <v>1253</v>
      </c>
      <c r="G3455" s="364" t="s">
        <v>447</v>
      </c>
      <c r="H3455" s="318" t="s">
        <v>1225</v>
      </c>
    </row>
    <row r="3456" spans="1:8" s="189" customFormat="1" ht="22.9" customHeight="1" x14ac:dyDescent="0.2">
      <c r="A3456" s="529"/>
      <c r="B3456" s="530"/>
      <c r="C3456" s="364" t="s">
        <v>6637</v>
      </c>
      <c r="D3456" s="364" t="s">
        <v>6597</v>
      </c>
      <c r="E3456" s="364" t="s">
        <v>253</v>
      </c>
      <c r="F3456" s="364" t="s">
        <v>1253</v>
      </c>
      <c r="G3456" s="364" t="s">
        <v>447</v>
      </c>
      <c r="H3456" s="318" t="s">
        <v>1225</v>
      </c>
    </row>
    <row r="3457" spans="1:8" s="189" customFormat="1" ht="22.9" customHeight="1" x14ac:dyDescent="0.2">
      <c r="A3457" s="529"/>
      <c r="B3457" s="530"/>
      <c r="C3457" s="364" t="s">
        <v>6638</v>
      </c>
      <c r="D3457" s="364" t="s">
        <v>6639</v>
      </c>
      <c r="E3457" s="364" t="s">
        <v>253</v>
      </c>
      <c r="F3457" s="364" t="s">
        <v>1253</v>
      </c>
      <c r="G3457" s="364" t="s">
        <v>447</v>
      </c>
      <c r="H3457" s="318" t="s">
        <v>1225</v>
      </c>
    </row>
    <row r="3458" spans="1:8" s="189" customFormat="1" ht="22.9" customHeight="1" x14ac:dyDescent="0.2">
      <c r="A3458" s="529"/>
      <c r="B3458" s="530"/>
      <c r="C3458" s="364" t="s">
        <v>6640</v>
      </c>
      <c r="D3458" s="364" t="s">
        <v>6641</v>
      </c>
      <c r="E3458" s="364" t="s">
        <v>253</v>
      </c>
      <c r="F3458" s="364" t="s">
        <v>1253</v>
      </c>
      <c r="G3458" s="364" t="s">
        <v>447</v>
      </c>
      <c r="H3458" s="318" t="s">
        <v>1225</v>
      </c>
    </row>
    <row r="3459" spans="1:8" s="189" customFormat="1" ht="22.9" customHeight="1" x14ac:dyDescent="0.2">
      <c r="A3459" s="529"/>
      <c r="B3459" s="530"/>
      <c r="C3459" s="364" t="s">
        <v>6642</v>
      </c>
      <c r="D3459" s="364" t="s">
        <v>6643</v>
      </c>
      <c r="E3459" s="364" t="s">
        <v>253</v>
      </c>
      <c r="F3459" s="364" t="s">
        <v>1253</v>
      </c>
      <c r="G3459" s="364" t="s">
        <v>447</v>
      </c>
      <c r="H3459" s="318" t="s">
        <v>1225</v>
      </c>
    </row>
    <row r="3460" spans="1:8" s="189" customFormat="1" ht="22.9" customHeight="1" x14ac:dyDescent="0.2">
      <c r="A3460" s="529"/>
      <c r="B3460" s="530"/>
      <c r="C3460" s="364" t="s">
        <v>6644</v>
      </c>
      <c r="D3460" s="364" t="s">
        <v>6610</v>
      </c>
      <c r="E3460" s="364" t="s">
        <v>253</v>
      </c>
      <c r="F3460" s="364" t="s">
        <v>1253</v>
      </c>
      <c r="G3460" s="364" t="s">
        <v>447</v>
      </c>
      <c r="H3460" s="318" t="s">
        <v>1225</v>
      </c>
    </row>
    <row r="3461" spans="1:8" s="189" customFormat="1" ht="22.9" customHeight="1" x14ac:dyDescent="0.2">
      <c r="A3461" s="529" t="s">
        <v>529</v>
      </c>
      <c r="B3461" s="530" t="s">
        <v>530</v>
      </c>
      <c r="C3461" s="364" t="s">
        <v>16138</v>
      </c>
      <c r="D3461" s="364" t="s">
        <v>6652</v>
      </c>
      <c r="E3461" s="364" t="s">
        <v>253</v>
      </c>
      <c r="F3461" s="364" t="s">
        <v>1223</v>
      </c>
      <c r="G3461" s="364" t="s">
        <v>447</v>
      </c>
      <c r="H3461" s="318" t="s">
        <v>1255</v>
      </c>
    </row>
    <row r="3462" spans="1:8" s="189" customFormat="1" ht="22.9" customHeight="1" x14ac:dyDescent="0.2">
      <c r="A3462" s="529"/>
      <c r="B3462" s="530"/>
      <c r="C3462" s="364" t="s">
        <v>16139</v>
      </c>
      <c r="D3462" s="364" t="s">
        <v>6652</v>
      </c>
      <c r="E3462" s="364" t="s">
        <v>253</v>
      </c>
      <c r="F3462" s="364" t="s">
        <v>1223</v>
      </c>
      <c r="G3462" s="364" t="s">
        <v>447</v>
      </c>
      <c r="H3462" s="318" t="s">
        <v>1255</v>
      </c>
    </row>
    <row r="3463" spans="1:8" s="189" customFormat="1" ht="22.9" customHeight="1" x14ac:dyDescent="0.2">
      <c r="A3463" s="529"/>
      <c r="B3463" s="530"/>
      <c r="C3463" s="364" t="s">
        <v>16140</v>
      </c>
      <c r="D3463" s="364" t="s">
        <v>6652</v>
      </c>
      <c r="E3463" s="364" t="s">
        <v>253</v>
      </c>
      <c r="F3463" s="364" t="s">
        <v>1223</v>
      </c>
      <c r="G3463" s="364" t="s">
        <v>447</v>
      </c>
      <c r="H3463" s="318" t="s">
        <v>1255</v>
      </c>
    </row>
    <row r="3464" spans="1:8" s="189" customFormat="1" ht="22.9" customHeight="1" x14ac:dyDescent="0.2">
      <c r="A3464" s="529"/>
      <c r="B3464" s="530"/>
      <c r="C3464" s="364" t="s">
        <v>16141</v>
      </c>
      <c r="D3464" s="364" t="s">
        <v>6652</v>
      </c>
      <c r="E3464" s="364" t="s">
        <v>253</v>
      </c>
      <c r="F3464" s="364" t="s">
        <v>1223</v>
      </c>
      <c r="G3464" s="364" t="s">
        <v>447</v>
      </c>
      <c r="H3464" s="318" t="s">
        <v>1255</v>
      </c>
    </row>
    <row r="3465" spans="1:8" s="189" customFormat="1" ht="22.9" customHeight="1" x14ac:dyDescent="0.2">
      <c r="A3465" s="529"/>
      <c r="B3465" s="530"/>
      <c r="C3465" s="364" t="s">
        <v>16142</v>
      </c>
      <c r="D3465" s="364" t="s">
        <v>6653</v>
      </c>
      <c r="E3465" s="364" t="s">
        <v>253</v>
      </c>
      <c r="F3465" s="364" t="s">
        <v>1230</v>
      </c>
      <c r="G3465" s="364" t="s">
        <v>447</v>
      </c>
      <c r="H3465" s="318" t="s">
        <v>1255</v>
      </c>
    </row>
    <row r="3466" spans="1:8" s="189" customFormat="1" ht="22.9" customHeight="1" x14ac:dyDescent="0.2">
      <c r="A3466" s="529"/>
      <c r="B3466" s="530"/>
      <c r="C3466" s="364" t="s">
        <v>6654</v>
      </c>
      <c r="D3466" s="364" t="s">
        <v>6652</v>
      </c>
      <c r="E3466" s="364" t="s">
        <v>253</v>
      </c>
      <c r="F3466" s="364" t="s">
        <v>1253</v>
      </c>
      <c r="G3466" s="364" t="s">
        <v>447</v>
      </c>
      <c r="H3466" s="318" t="s">
        <v>1255</v>
      </c>
    </row>
    <row r="3467" spans="1:8" s="189" customFormat="1" ht="22.9" customHeight="1" x14ac:dyDescent="0.2">
      <c r="A3467" s="529"/>
      <c r="B3467" s="530"/>
      <c r="C3467" s="364" t="s">
        <v>6655</v>
      </c>
      <c r="D3467" s="364" t="s">
        <v>6652</v>
      </c>
      <c r="E3467" s="364" t="s">
        <v>253</v>
      </c>
      <c r="F3467" s="364" t="s">
        <v>1253</v>
      </c>
      <c r="G3467" s="364" t="s">
        <v>447</v>
      </c>
      <c r="H3467" s="318" t="s">
        <v>1255</v>
      </c>
    </row>
    <row r="3468" spans="1:8" s="189" customFormat="1" ht="22.9" customHeight="1" x14ac:dyDescent="0.2">
      <c r="A3468" s="529"/>
      <c r="B3468" s="530"/>
      <c r="C3468" s="364" t="s">
        <v>6656</v>
      </c>
      <c r="D3468" s="364" t="s">
        <v>6652</v>
      </c>
      <c r="E3468" s="364" t="s">
        <v>253</v>
      </c>
      <c r="F3468" s="364" t="s">
        <v>1253</v>
      </c>
      <c r="G3468" s="364" t="s">
        <v>447</v>
      </c>
      <c r="H3468" s="318" t="s">
        <v>1255</v>
      </c>
    </row>
    <row r="3469" spans="1:8" s="189" customFormat="1" ht="22.9" customHeight="1" x14ac:dyDescent="0.2">
      <c r="A3469" s="529"/>
      <c r="B3469" s="530"/>
      <c r="C3469" s="364" t="s">
        <v>6657</v>
      </c>
      <c r="D3469" s="364" t="s">
        <v>6652</v>
      </c>
      <c r="E3469" s="364" t="s">
        <v>253</v>
      </c>
      <c r="F3469" s="364" t="s">
        <v>1253</v>
      </c>
      <c r="G3469" s="364" t="s">
        <v>447</v>
      </c>
      <c r="H3469" s="318" t="s">
        <v>1255</v>
      </c>
    </row>
    <row r="3470" spans="1:8" s="189" customFormat="1" ht="22.9" customHeight="1" x14ac:dyDescent="0.2">
      <c r="A3470" s="529"/>
      <c r="B3470" s="530"/>
      <c r="C3470" s="364" t="s">
        <v>6658</v>
      </c>
      <c r="D3470" s="364" t="s">
        <v>6652</v>
      </c>
      <c r="E3470" s="364" t="s">
        <v>253</v>
      </c>
      <c r="F3470" s="364" t="s">
        <v>1253</v>
      </c>
      <c r="G3470" s="364" t="s">
        <v>447</v>
      </c>
      <c r="H3470" s="318" t="s">
        <v>1255</v>
      </c>
    </row>
    <row r="3471" spans="1:8" s="189" customFormat="1" ht="22.9" customHeight="1" x14ac:dyDescent="0.2">
      <c r="A3471" s="529"/>
      <c r="B3471" s="530"/>
      <c r="C3471" s="364" t="s">
        <v>6659</v>
      </c>
      <c r="D3471" s="364" t="s">
        <v>6652</v>
      </c>
      <c r="E3471" s="364" t="s">
        <v>253</v>
      </c>
      <c r="F3471" s="364" t="s">
        <v>1253</v>
      </c>
      <c r="G3471" s="364" t="s">
        <v>447</v>
      </c>
      <c r="H3471" s="318" t="s">
        <v>1255</v>
      </c>
    </row>
    <row r="3472" spans="1:8" s="189" customFormat="1" ht="22.9" customHeight="1" x14ac:dyDescent="0.2">
      <c r="A3472" s="529"/>
      <c r="B3472" s="530"/>
      <c r="C3472" s="364" t="s">
        <v>6660</v>
      </c>
      <c r="D3472" s="364" t="s">
        <v>6652</v>
      </c>
      <c r="E3472" s="364" t="s">
        <v>253</v>
      </c>
      <c r="F3472" s="364" t="s">
        <v>1253</v>
      </c>
      <c r="G3472" s="364" t="s">
        <v>447</v>
      </c>
      <c r="H3472" s="318" t="s">
        <v>1255</v>
      </c>
    </row>
    <row r="3473" spans="1:8" s="189" customFormat="1" ht="22.9" customHeight="1" x14ac:dyDescent="0.2">
      <c r="A3473" s="529"/>
      <c r="B3473" s="530"/>
      <c r="C3473" s="364" t="s">
        <v>6661</v>
      </c>
      <c r="D3473" s="364" t="s">
        <v>6662</v>
      </c>
      <c r="E3473" s="364" t="s">
        <v>253</v>
      </c>
      <c r="F3473" s="364" t="s">
        <v>1253</v>
      </c>
      <c r="G3473" s="364" t="s">
        <v>447</v>
      </c>
      <c r="H3473" s="318" t="s">
        <v>1255</v>
      </c>
    </row>
    <row r="3474" spans="1:8" s="189" customFormat="1" ht="22.9" customHeight="1" x14ac:dyDescent="0.2">
      <c r="A3474" s="529"/>
      <c r="B3474" s="530"/>
      <c r="C3474" s="364" t="s">
        <v>6663</v>
      </c>
      <c r="D3474" s="364" t="s">
        <v>6652</v>
      </c>
      <c r="E3474" s="364" t="s">
        <v>253</v>
      </c>
      <c r="F3474" s="364" t="s">
        <v>1253</v>
      </c>
      <c r="G3474" s="364" t="s">
        <v>447</v>
      </c>
      <c r="H3474" s="318" t="s">
        <v>1255</v>
      </c>
    </row>
    <row r="3475" spans="1:8" s="189" customFormat="1" ht="22.9" customHeight="1" x14ac:dyDescent="0.2">
      <c r="A3475" s="529"/>
      <c r="B3475" s="530"/>
      <c r="C3475" s="364" t="s">
        <v>6664</v>
      </c>
      <c r="D3475" s="364" t="s">
        <v>6652</v>
      </c>
      <c r="E3475" s="364" t="s">
        <v>253</v>
      </c>
      <c r="F3475" s="364" t="s">
        <v>1253</v>
      </c>
      <c r="G3475" s="364" t="s">
        <v>447</v>
      </c>
      <c r="H3475" s="318" t="s">
        <v>1255</v>
      </c>
    </row>
    <row r="3476" spans="1:8" s="189" customFormat="1" ht="22.9" customHeight="1" x14ac:dyDescent="0.2">
      <c r="A3476" s="529" t="s">
        <v>550</v>
      </c>
      <c r="B3476" s="530" t="s">
        <v>551</v>
      </c>
      <c r="C3476" s="364" t="s">
        <v>16143</v>
      </c>
      <c r="D3476" s="364" t="s">
        <v>6665</v>
      </c>
      <c r="E3476" s="364" t="s">
        <v>253</v>
      </c>
      <c r="F3476" s="364" t="s">
        <v>1233</v>
      </c>
      <c r="G3476" s="364" t="s">
        <v>447</v>
      </c>
      <c r="H3476" s="318" t="s">
        <v>1255</v>
      </c>
    </row>
    <row r="3477" spans="1:8" s="189" customFormat="1" ht="22.9" customHeight="1" x14ac:dyDescent="0.2">
      <c r="A3477" s="529"/>
      <c r="B3477" s="530"/>
      <c r="C3477" s="364" t="s">
        <v>16144</v>
      </c>
      <c r="D3477" s="364" t="s">
        <v>6666</v>
      </c>
      <c r="E3477" s="364" t="s">
        <v>253</v>
      </c>
      <c r="F3477" s="364" t="s">
        <v>1233</v>
      </c>
      <c r="G3477" s="364" t="s">
        <v>447</v>
      </c>
      <c r="H3477" s="318" t="s">
        <v>1255</v>
      </c>
    </row>
    <row r="3478" spans="1:8" s="189" customFormat="1" ht="22.9" customHeight="1" x14ac:dyDescent="0.2">
      <c r="A3478" s="529"/>
      <c r="B3478" s="530"/>
      <c r="C3478" s="364" t="s">
        <v>16145</v>
      </c>
      <c r="D3478" s="364" t="s">
        <v>6667</v>
      </c>
      <c r="E3478" s="364" t="s">
        <v>253</v>
      </c>
      <c r="F3478" s="364" t="s">
        <v>1233</v>
      </c>
      <c r="G3478" s="364" t="s">
        <v>447</v>
      </c>
      <c r="H3478" s="318" t="s">
        <v>1255</v>
      </c>
    </row>
    <row r="3479" spans="1:8" s="189" customFormat="1" ht="22.9" customHeight="1" x14ac:dyDescent="0.2">
      <c r="A3479" s="529"/>
      <c r="B3479" s="530"/>
      <c r="C3479" s="364" t="s">
        <v>16146</v>
      </c>
      <c r="D3479" s="364" t="s">
        <v>6668</v>
      </c>
      <c r="E3479" s="364" t="s">
        <v>253</v>
      </c>
      <c r="F3479" s="364" t="s">
        <v>1233</v>
      </c>
      <c r="G3479" s="364" t="s">
        <v>447</v>
      </c>
      <c r="H3479" s="318" t="s">
        <v>1255</v>
      </c>
    </row>
    <row r="3480" spans="1:8" s="189" customFormat="1" ht="22.9" customHeight="1" x14ac:dyDescent="0.2">
      <c r="A3480" s="529"/>
      <c r="B3480" s="530"/>
      <c r="C3480" s="364" t="s">
        <v>6669</v>
      </c>
      <c r="D3480" s="364" t="s">
        <v>6670</v>
      </c>
      <c r="E3480" s="364" t="s">
        <v>253</v>
      </c>
      <c r="F3480" s="364" t="s">
        <v>1253</v>
      </c>
      <c r="G3480" s="364" t="s">
        <v>447</v>
      </c>
      <c r="H3480" s="318" t="s">
        <v>1255</v>
      </c>
    </row>
    <row r="3481" spans="1:8" s="189" customFormat="1" ht="22.9" customHeight="1" x14ac:dyDescent="0.2">
      <c r="A3481" s="529"/>
      <c r="B3481" s="530"/>
      <c r="C3481" s="364" t="s">
        <v>6671</v>
      </c>
      <c r="D3481" s="364" t="s">
        <v>6672</v>
      </c>
      <c r="E3481" s="364" t="s">
        <v>253</v>
      </c>
      <c r="F3481" s="364" t="s">
        <v>1253</v>
      </c>
      <c r="G3481" s="364" t="s">
        <v>447</v>
      </c>
      <c r="H3481" s="318" t="s">
        <v>1255</v>
      </c>
    </row>
    <row r="3482" spans="1:8" s="189" customFormat="1" ht="22.9" customHeight="1" x14ac:dyDescent="0.2">
      <c r="A3482" s="529"/>
      <c r="B3482" s="530"/>
      <c r="C3482" s="364" t="s">
        <v>6673</v>
      </c>
      <c r="D3482" s="364" t="s">
        <v>6674</v>
      </c>
      <c r="E3482" s="364" t="s">
        <v>253</v>
      </c>
      <c r="F3482" s="364" t="s">
        <v>1253</v>
      </c>
      <c r="G3482" s="364" t="s">
        <v>447</v>
      </c>
      <c r="H3482" s="318" t="s">
        <v>1255</v>
      </c>
    </row>
    <row r="3483" spans="1:8" s="189" customFormat="1" ht="22.9" customHeight="1" x14ac:dyDescent="0.2">
      <c r="A3483" s="529"/>
      <c r="B3483" s="530"/>
      <c r="C3483" s="364" t="s">
        <v>6675</v>
      </c>
      <c r="D3483" s="364" t="s">
        <v>6674</v>
      </c>
      <c r="E3483" s="364" t="s">
        <v>253</v>
      </c>
      <c r="F3483" s="364" t="s">
        <v>1253</v>
      </c>
      <c r="G3483" s="364" t="s">
        <v>447</v>
      </c>
      <c r="H3483" s="318" t="s">
        <v>1255</v>
      </c>
    </row>
    <row r="3484" spans="1:8" s="189" customFormat="1" ht="22.9" customHeight="1" x14ac:dyDescent="0.2">
      <c r="A3484" s="529"/>
      <c r="B3484" s="530"/>
      <c r="C3484" s="364" t="s">
        <v>6676</v>
      </c>
      <c r="D3484" s="364" t="s">
        <v>6677</v>
      </c>
      <c r="E3484" s="364" t="s">
        <v>253</v>
      </c>
      <c r="F3484" s="364" t="s">
        <v>1253</v>
      </c>
      <c r="G3484" s="364" t="s">
        <v>447</v>
      </c>
      <c r="H3484" s="318" t="s">
        <v>1255</v>
      </c>
    </row>
    <row r="3485" spans="1:8" s="189" customFormat="1" ht="22.9" customHeight="1" x14ac:dyDescent="0.2">
      <c r="A3485" s="529" t="s">
        <v>470</v>
      </c>
      <c r="B3485" s="530" t="s">
        <v>471</v>
      </c>
      <c r="C3485" s="364" t="s">
        <v>6689</v>
      </c>
      <c r="D3485" s="364" t="s">
        <v>6690</v>
      </c>
      <c r="E3485" s="364" t="s">
        <v>253</v>
      </c>
      <c r="F3485" s="364" t="s">
        <v>1472</v>
      </c>
      <c r="G3485" s="364" t="s">
        <v>447</v>
      </c>
      <c r="H3485" s="318" t="s">
        <v>1280</v>
      </c>
    </row>
    <row r="3486" spans="1:8" s="189" customFormat="1" ht="22.9" customHeight="1" x14ac:dyDescent="0.2">
      <c r="A3486" s="529"/>
      <c r="B3486" s="530"/>
      <c r="C3486" s="364" t="s">
        <v>6691</v>
      </c>
      <c r="D3486" s="364" t="s">
        <v>6692</v>
      </c>
      <c r="E3486" s="364" t="s">
        <v>253</v>
      </c>
      <c r="F3486" s="364" t="s">
        <v>1472</v>
      </c>
      <c r="G3486" s="364" t="s">
        <v>447</v>
      </c>
      <c r="H3486" s="318" t="s">
        <v>1280</v>
      </c>
    </row>
    <row r="3487" spans="1:8" s="189" customFormat="1" ht="22.9" customHeight="1" x14ac:dyDescent="0.2">
      <c r="A3487" s="529"/>
      <c r="B3487" s="530"/>
      <c r="C3487" s="364" t="s">
        <v>6693</v>
      </c>
      <c r="D3487" s="364" t="s">
        <v>6694</v>
      </c>
      <c r="E3487" s="364" t="s">
        <v>253</v>
      </c>
      <c r="F3487" s="364" t="s">
        <v>1472</v>
      </c>
      <c r="G3487" s="364" t="s">
        <v>447</v>
      </c>
      <c r="H3487" s="318" t="s">
        <v>1280</v>
      </c>
    </row>
    <row r="3488" spans="1:8" s="189" customFormat="1" ht="22.9" customHeight="1" x14ac:dyDescent="0.2">
      <c r="A3488" s="529"/>
      <c r="B3488" s="530"/>
      <c r="C3488" s="364" t="s">
        <v>6695</v>
      </c>
      <c r="D3488" s="364" t="s">
        <v>6696</v>
      </c>
      <c r="E3488" s="364" t="s">
        <v>253</v>
      </c>
      <c r="F3488" s="364" t="s">
        <v>1472</v>
      </c>
      <c r="G3488" s="364" t="s">
        <v>447</v>
      </c>
      <c r="H3488" s="318" t="s">
        <v>1280</v>
      </c>
    </row>
    <row r="3489" spans="1:8" s="189" customFormat="1" ht="22.9" customHeight="1" x14ac:dyDescent="0.2">
      <c r="A3489" s="529"/>
      <c r="B3489" s="530"/>
      <c r="C3489" s="364" t="s">
        <v>6697</v>
      </c>
      <c r="D3489" s="364" t="s">
        <v>6698</v>
      </c>
      <c r="E3489" s="364" t="s">
        <v>253</v>
      </c>
      <c r="F3489" s="364" t="s">
        <v>1472</v>
      </c>
      <c r="G3489" s="364" t="s">
        <v>447</v>
      </c>
      <c r="H3489" s="318" t="s">
        <v>1280</v>
      </c>
    </row>
    <row r="3490" spans="1:8" s="189" customFormat="1" ht="22.9" customHeight="1" x14ac:dyDescent="0.2">
      <c r="A3490" s="529"/>
      <c r="B3490" s="530"/>
      <c r="C3490" s="364" t="s">
        <v>6699</v>
      </c>
      <c r="D3490" s="364" t="s">
        <v>6700</v>
      </c>
      <c r="E3490" s="364" t="s">
        <v>253</v>
      </c>
      <c r="F3490" s="364" t="s">
        <v>1472</v>
      </c>
      <c r="G3490" s="364" t="s">
        <v>447</v>
      </c>
      <c r="H3490" s="318" t="s">
        <v>1280</v>
      </c>
    </row>
    <row r="3491" spans="1:8" s="189" customFormat="1" ht="22.9" customHeight="1" x14ac:dyDescent="0.2">
      <c r="A3491" s="529"/>
      <c r="B3491" s="530"/>
      <c r="C3491" s="364" t="s">
        <v>6701</v>
      </c>
      <c r="D3491" s="364" t="s">
        <v>6702</v>
      </c>
      <c r="E3491" s="364" t="s">
        <v>253</v>
      </c>
      <c r="F3491" s="364" t="s">
        <v>1253</v>
      </c>
      <c r="G3491" s="364" t="s">
        <v>447</v>
      </c>
      <c r="H3491" s="318" t="s">
        <v>1280</v>
      </c>
    </row>
    <row r="3492" spans="1:8" s="189" customFormat="1" ht="22.9" customHeight="1" x14ac:dyDescent="0.2">
      <c r="A3492" s="529"/>
      <c r="B3492" s="530"/>
      <c r="C3492" s="364" t="s">
        <v>6703</v>
      </c>
      <c r="D3492" s="364" t="s">
        <v>6704</v>
      </c>
      <c r="E3492" s="364" t="s">
        <v>253</v>
      </c>
      <c r="F3492" s="364" t="s">
        <v>1253</v>
      </c>
      <c r="G3492" s="364" t="s">
        <v>447</v>
      </c>
      <c r="H3492" s="318" t="s">
        <v>1280</v>
      </c>
    </row>
    <row r="3493" spans="1:8" s="189" customFormat="1" ht="22.9" customHeight="1" x14ac:dyDescent="0.2">
      <c r="A3493" s="529"/>
      <c r="B3493" s="530"/>
      <c r="C3493" s="364" t="s">
        <v>6705</v>
      </c>
      <c r="D3493" s="364" t="s">
        <v>6706</v>
      </c>
      <c r="E3493" s="364" t="s">
        <v>253</v>
      </c>
      <c r="F3493" s="364" t="s">
        <v>1253</v>
      </c>
      <c r="G3493" s="364" t="s">
        <v>447</v>
      </c>
      <c r="H3493" s="318" t="s">
        <v>1280</v>
      </c>
    </row>
    <row r="3494" spans="1:8" s="189" customFormat="1" ht="22.9" customHeight="1" x14ac:dyDescent="0.2">
      <c r="A3494" s="529"/>
      <c r="B3494" s="530"/>
      <c r="C3494" s="364" t="s">
        <v>6707</v>
      </c>
      <c r="D3494" s="364" t="s">
        <v>6708</v>
      </c>
      <c r="E3494" s="364" t="s">
        <v>253</v>
      </c>
      <c r="F3494" s="364" t="s">
        <v>1253</v>
      </c>
      <c r="G3494" s="364" t="s">
        <v>447</v>
      </c>
      <c r="H3494" s="318" t="s">
        <v>1280</v>
      </c>
    </row>
    <row r="3495" spans="1:8" s="189" customFormat="1" ht="22.9" customHeight="1" x14ac:dyDescent="0.2">
      <c r="A3495" s="529"/>
      <c r="B3495" s="530"/>
      <c r="C3495" s="364" t="s">
        <v>6709</v>
      </c>
      <c r="D3495" s="364" t="s">
        <v>6710</v>
      </c>
      <c r="E3495" s="364" t="s">
        <v>253</v>
      </c>
      <c r="F3495" s="364" t="s">
        <v>1253</v>
      </c>
      <c r="G3495" s="364" t="s">
        <v>447</v>
      </c>
      <c r="H3495" s="318" t="s">
        <v>1280</v>
      </c>
    </row>
    <row r="3496" spans="1:8" s="189" customFormat="1" ht="22.9" customHeight="1" x14ac:dyDescent="0.2">
      <c r="A3496" s="529"/>
      <c r="B3496" s="530"/>
      <c r="C3496" s="364" t="s">
        <v>6711</v>
      </c>
      <c r="D3496" s="364" t="s">
        <v>6712</v>
      </c>
      <c r="E3496" s="364" t="s">
        <v>253</v>
      </c>
      <c r="F3496" s="364" t="s">
        <v>1253</v>
      </c>
      <c r="G3496" s="364" t="s">
        <v>447</v>
      </c>
      <c r="H3496" s="318" t="s">
        <v>1280</v>
      </c>
    </row>
    <row r="3497" spans="1:8" s="189" customFormat="1" ht="22.9" customHeight="1" x14ac:dyDescent="0.2">
      <c r="A3497" s="529"/>
      <c r="B3497" s="530"/>
      <c r="C3497" s="364" t="s">
        <v>6713</v>
      </c>
      <c r="D3497" s="364" t="s">
        <v>6714</v>
      </c>
      <c r="E3497" s="364" t="s">
        <v>253</v>
      </c>
      <c r="F3497" s="364" t="s">
        <v>1253</v>
      </c>
      <c r="G3497" s="364" t="s">
        <v>447</v>
      </c>
      <c r="H3497" s="318" t="s">
        <v>1280</v>
      </c>
    </row>
    <row r="3498" spans="1:8" s="189" customFormat="1" ht="22.9" customHeight="1" x14ac:dyDescent="0.2">
      <c r="A3498" s="529"/>
      <c r="B3498" s="530"/>
      <c r="C3498" s="364" t="s">
        <v>6715</v>
      </c>
      <c r="D3498" s="364" t="s">
        <v>6716</v>
      </c>
      <c r="E3498" s="364" t="s">
        <v>253</v>
      </c>
      <c r="F3498" s="364" t="s">
        <v>1253</v>
      </c>
      <c r="G3498" s="364" t="s">
        <v>447</v>
      </c>
      <c r="H3498" s="318" t="s">
        <v>1280</v>
      </c>
    </row>
    <row r="3499" spans="1:8" s="189" customFormat="1" ht="22.9" customHeight="1" x14ac:dyDescent="0.2">
      <c r="A3499" s="529"/>
      <c r="B3499" s="530"/>
      <c r="C3499" s="364" t="s">
        <v>6717</v>
      </c>
      <c r="D3499" s="364" t="s">
        <v>6718</v>
      </c>
      <c r="E3499" s="364" t="s">
        <v>253</v>
      </c>
      <c r="F3499" s="364" t="s">
        <v>1253</v>
      </c>
      <c r="G3499" s="364" t="s">
        <v>447</v>
      </c>
      <c r="H3499" s="318" t="s">
        <v>1280</v>
      </c>
    </row>
    <row r="3500" spans="1:8" s="189" customFormat="1" ht="22.9" customHeight="1" x14ac:dyDescent="0.2">
      <c r="A3500" s="529"/>
      <c r="B3500" s="530"/>
      <c r="C3500" s="364" t="s">
        <v>6719</v>
      </c>
      <c r="D3500" s="364" t="s">
        <v>6720</v>
      </c>
      <c r="E3500" s="364" t="s">
        <v>253</v>
      </c>
      <c r="F3500" s="364" t="s">
        <v>1253</v>
      </c>
      <c r="G3500" s="364" t="s">
        <v>447</v>
      </c>
      <c r="H3500" s="318" t="s">
        <v>1280</v>
      </c>
    </row>
    <row r="3501" spans="1:8" s="189" customFormat="1" ht="22.9" customHeight="1" x14ac:dyDescent="0.2">
      <c r="A3501" s="529"/>
      <c r="B3501" s="530"/>
      <c r="C3501" s="364" t="s">
        <v>6721</v>
      </c>
      <c r="D3501" s="364" t="s">
        <v>6722</v>
      </c>
      <c r="E3501" s="364" t="s">
        <v>253</v>
      </c>
      <c r="F3501" s="364" t="s">
        <v>1253</v>
      </c>
      <c r="G3501" s="364" t="s">
        <v>447</v>
      </c>
      <c r="H3501" s="318" t="s">
        <v>1280</v>
      </c>
    </row>
    <row r="3502" spans="1:8" s="189" customFormat="1" ht="22.9" customHeight="1" x14ac:dyDescent="0.2">
      <c r="A3502" s="529"/>
      <c r="B3502" s="530"/>
      <c r="C3502" s="364" t="s">
        <v>6723</v>
      </c>
      <c r="D3502" s="364" t="s">
        <v>6724</v>
      </c>
      <c r="E3502" s="364" t="s">
        <v>253</v>
      </c>
      <c r="F3502" s="364" t="s">
        <v>1253</v>
      </c>
      <c r="G3502" s="364" t="s">
        <v>447</v>
      </c>
      <c r="H3502" s="318" t="s">
        <v>1280</v>
      </c>
    </row>
    <row r="3503" spans="1:8" s="189" customFormat="1" ht="22.9" customHeight="1" x14ac:dyDescent="0.2">
      <c r="A3503" s="529"/>
      <c r="B3503" s="530"/>
      <c r="C3503" s="364" t="s">
        <v>6725</v>
      </c>
      <c r="D3503" s="364" t="s">
        <v>6726</v>
      </c>
      <c r="E3503" s="364" t="s">
        <v>253</v>
      </c>
      <c r="F3503" s="364" t="s">
        <v>1253</v>
      </c>
      <c r="G3503" s="364" t="s">
        <v>447</v>
      </c>
      <c r="H3503" s="318" t="s">
        <v>1280</v>
      </c>
    </row>
    <row r="3504" spans="1:8" s="189" customFormat="1" ht="22.9" customHeight="1" x14ac:dyDescent="0.2">
      <c r="A3504" s="529"/>
      <c r="B3504" s="530"/>
      <c r="C3504" s="364" t="s">
        <v>6727</v>
      </c>
      <c r="D3504" s="364" t="s">
        <v>6728</v>
      </c>
      <c r="E3504" s="364" t="s">
        <v>253</v>
      </c>
      <c r="F3504" s="364" t="s">
        <v>1253</v>
      </c>
      <c r="G3504" s="364" t="s">
        <v>447</v>
      </c>
      <c r="H3504" s="318" t="s">
        <v>1280</v>
      </c>
    </row>
    <row r="3505" spans="1:8" s="189" customFormat="1" ht="22.9" customHeight="1" x14ac:dyDescent="0.2">
      <c r="A3505" s="529"/>
      <c r="B3505" s="530"/>
      <c r="C3505" s="364" t="s">
        <v>6729</v>
      </c>
      <c r="D3505" s="364" t="s">
        <v>6730</v>
      </c>
      <c r="E3505" s="364" t="s">
        <v>253</v>
      </c>
      <c r="F3505" s="364" t="s">
        <v>1253</v>
      </c>
      <c r="G3505" s="364" t="s">
        <v>447</v>
      </c>
      <c r="H3505" s="318" t="s">
        <v>1280</v>
      </c>
    </row>
    <row r="3506" spans="1:8" s="189" customFormat="1" ht="22.9" customHeight="1" x14ac:dyDescent="0.2">
      <c r="A3506" s="529" t="s">
        <v>1138</v>
      </c>
      <c r="B3506" s="530" t="s">
        <v>1139</v>
      </c>
      <c r="C3506" s="364" t="s">
        <v>6731</v>
      </c>
      <c r="D3506" s="364" t="s">
        <v>6732</v>
      </c>
      <c r="E3506" s="364" t="s">
        <v>253</v>
      </c>
      <c r="F3506" s="364" t="s">
        <v>1253</v>
      </c>
      <c r="G3506" s="364" t="s">
        <v>447</v>
      </c>
      <c r="H3506" s="318"/>
    </row>
    <row r="3507" spans="1:8" s="189" customFormat="1" ht="22.9" customHeight="1" x14ac:dyDescent="0.2">
      <c r="A3507" s="529"/>
      <c r="B3507" s="530"/>
      <c r="C3507" s="364" t="s">
        <v>6733</v>
      </c>
      <c r="D3507" s="364" t="s">
        <v>6734</v>
      </c>
      <c r="E3507" s="364" t="s">
        <v>253</v>
      </c>
      <c r="F3507" s="364" t="s">
        <v>1253</v>
      </c>
      <c r="G3507" s="364" t="s">
        <v>447</v>
      </c>
      <c r="H3507" s="318"/>
    </row>
    <row r="3508" spans="1:8" s="189" customFormat="1" ht="22.9" customHeight="1" x14ac:dyDescent="0.2">
      <c r="A3508" s="529"/>
      <c r="B3508" s="530"/>
      <c r="C3508" s="364" t="s">
        <v>6735</v>
      </c>
      <c r="D3508" s="364" t="s">
        <v>6736</v>
      </c>
      <c r="E3508" s="364" t="s">
        <v>253</v>
      </c>
      <c r="F3508" s="364" t="s">
        <v>1253</v>
      </c>
      <c r="G3508" s="364" t="s">
        <v>447</v>
      </c>
      <c r="H3508" s="318"/>
    </row>
    <row r="3509" spans="1:8" s="189" customFormat="1" ht="22.9" customHeight="1" x14ac:dyDescent="0.2">
      <c r="A3509" s="529" t="s">
        <v>561</v>
      </c>
      <c r="B3509" s="530" t="s">
        <v>562</v>
      </c>
      <c r="C3509" s="364" t="s">
        <v>6737</v>
      </c>
      <c r="D3509" s="364" t="s">
        <v>6738</v>
      </c>
      <c r="E3509" s="364" t="s">
        <v>253</v>
      </c>
      <c r="F3509" s="364" t="s">
        <v>1253</v>
      </c>
      <c r="G3509" s="364" t="s">
        <v>447</v>
      </c>
      <c r="H3509" s="318"/>
    </row>
    <row r="3510" spans="1:8" s="189" customFormat="1" ht="22.9" customHeight="1" x14ac:dyDescent="0.2">
      <c r="A3510" s="529"/>
      <c r="B3510" s="530"/>
      <c r="C3510" s="364" t="s">
        <v>6739</v>
      </c>
      <c r="D3510" s="364" t="s">
        <v>6740</v>
      </c>
      <c r="E3510" s="364" t="s">
        <v>253</v>
      </c>
      <c r="F3510" s="364" t="s">
        <v>1253</v>
      </c>
      <c r="G3510" s="364" t="s">
        <v>447</v>
      </c>
      <c r="H3510" s="318"/>
    </row>
    <row r="3511" spans="1:8" s="189" customFormat="1" ht="22.9" customHeight="1" x14ac:dyDescent="0.2">
      <c r="A3511" s="529"/>
      <c r="B3511" s="530"/>
      <c r="C3511" s="364" t="s">
        <v>6741</v>
      </c>
      <c r="D3511" s="364" t="s">
        <v>6742</v>
      </c>
      <c r="E3511" s="364" t="s">
        <v>253</v>
      </c>
      <c r="F3511" s="364" t="s">
        <v>1253</v>
      </c>
      <c r="G3511" s="364" t="s">
        <v>447</v>
      </c>
      <c r="H3511" s="318"/>
    </row>
    <row r="3512" spans="1:8" s="189" customFormat="1" ht="22.9" customHeight="1" x14ac:dyDescent="0.2">
      <c r="A3512" s="529"/>
      <c r="B3512" s="530"/>
      <c r="C3512" s="364" t="s">
        <v>6743</v>
      </c>
      <c r="D3512" s="364" t="s">
        <v>6744</v>
      </c>
      <c r="E3512" s="364" t="s">
        <v>253</v>
      </c>
      <c r="F3512" s="364" t="s">
        <v>1253</v>
      </c>
      <c r="G3512" s="364" t="s">
        <v>447</v>
      </c>
      <c r="H3512" s="318"/>
    </row>
    <row r="3513" spans="1:8" s="189" customFormat="1" ht="22.9" customHeight="1" x14ac:dyDescent="0.2">
      <c r="A3513" s="529"/>
      <c r="B3513" s="530"/>
      <c r="C3513" s="364" t="s">
        <v>6745</v>
      </c>
      <c r="D3513" s="364" t="s">
        <v>6746</v>
      </c>
      <c r="E3513" s="364" t="s">
        <v>253</v>
      </c>
      <c r="F3513" s="364" t="s">
        <v>1253</v>
      </c>
      <c r="G3513" s="364" t="s">
        <v>447</v>
      </c>
      <c r="H3513" s="318"/>
    </row>
    <row r="3514" spans="1:8" s="189" customFormat="1" ht="22.9" customHeight="1" x14ac:dyDescent="0.2">
      <c r="A3514" s="529"/>
      <c r="B3514" s="530"/>
      <c r="C3514" s="364" t="s">
        <v>6747</v>
      </c>
      <c r="D3514" s="364" t="s">
        <v>6748</v>
      </c>
      <c r="E3514" s="364" t="s">
        <v>253</v>
      </c>
      <c r="F3514" s="364" t="s">
        <v>1253</v>
      </c>
      <c r="G3514" s="364" t="s">
        <v>447</v>
      </c>
      <c r="H3514" s="318"/>
    </row>
    <row r="3515" spans="1:8" s="189" customFormat="1" ht="22.9" customHeight="1" x14ac:dyDescent="0.2">
      <c r="A3515" s="529"/>
      <c r="B3515" s="530"/>
      <c r="C3515" s="364" t="s">
        <v>6749</v>
      </c>
      <c r="D3515" s="364" t="s">
        <v>6750</v>
      </c>
      <c r="E3515" s="364" t="s">
        <v>253</v>
      </c>
      <c r="F3515" s="364" t="s">
        <v>1253</v>
      </c>
      <c r="G3515" s="364" t="s">
        <v>447</v>
      </c>
      <c r="H3515" s="318"/>
    </row>
    <row r="3516" spans="1:8" s="189" customFormat="1" ht="22.9" customHeight="1" x14ac:dyDescent="0.2">
      <c r="A3516" s="529"/>
      <c r="B3516" s="530"/>
      <c r="C3516" s="364" t="s">
        <v>6751</v>
      </c>
      <c r="D3516" s="364" t="s">
        <v>6752</v>
      </c>
      <c r="E3516" s="364" t="s">
        <v>253</v>
      </c>
      <c r="F3516" s="364" t="s">
        <v>1253</v>
      </c>
      <c r="G3516" s="364" t="s">
        <v>447</v>
      </c>
      <c r="H3516" s="318"/>
    </row>
    <row r="3517" spans="1:8" s="189" customFormat="1" ht="22.9" customHeight="1" x14ac:dyDescent="0.2">
      <c r="A3517" s="363" t="s">
        <v>1140</v>
      </c>
      <c r="B3517" s="364" t="s">
        <v>1141</v>
      </c>
      <c r="C3517" s="364" t="s">
        <v>6753</v>
      </c>
      <c r="D3517" s="364" t="s">
        <v>1141</v>
      </c>
      <c r="E3517" s="364" t="s">
        <v>253</v>
      </c>
      <c r="F3517" s="364" t="s">
        <v>1253</v>
      </c>
      <c r="G3517" s="364" t="s">
        <v>447</v>
      </c>
      <c r="H3517" s="318"/>
    </row>
    <row r="3518" spans="1:8" s="189" customFormat="1" ht="22.9" customHeight="1" x14ac:dyDescent="0.2">
      <c r="A3518" s="529" t="s">
        <v>730</v>
      </c>
      <c r="B3518" s="530" t="s">
        <v>731</v>
      </c>
      <c r="C3518" s="364" t="s">
        <v>6754</v>
      </c>
      <c r="D3518" s="364" t="s">
        <v>6755</v>
      </c>
      <c r="E3518" s="364" t="s">
        <v>249</v>
      </c>
      <c r="F3518" s="364" t="s">
        <v>2518</v>
      </c>
      <c r="G3518" s="364" t="s">
        <v>447</v>
      </c>
      <c r="H3518" s="318"/>
    </row>
    <row r="3519" spans="1:8" s="189" customFormat="1" ht="22.9" customHeight="1" x14ac:dyDescent="0.2">
      <c r="A3519" s="529"/>
      <c r="B3519" s="530"/>
      <c r="C3519" s="364" t="s">
        <v>6756</v>
      </c>
      <c r="D3519" s="364" t="s">
        <v>6757</v>
      </c>
      <c r="E3519" s="364" t="s">
        <v>253</v>
      </c>
      <c r="F3519" s="364" t="s">
        <v>1685</v>
      </c>
      <c r="G3519" s="364" t="s">
        <v>447</v>
      </c>
      <c r="H3519" s="318"/>
    </row>
    <row r="3520" spans="1:8" s="189" customFormat="1" ht="22.9" customHeight="1" x14ac:dyDescent="0.2">
      <c r="A3520" s="529"/>
      <c r="B3520" s="530"/>
      <c r="C3520" s="364" t="s">
        <v>6758</v>
      </c>
      <c r="D3520" s="364" t="s">
        <v>6759</v>
      </c>
      <c r="E3520" s="364" t="s">
        <v>253</v>
      </c>
      <c r="F3520" s="364" t="s">
        <v>1685</v>
      </c>
      <c r="G3520" s="364" t="s">
        <v>447</v>
      </c>
      <c r="H3520" s="318"/>
    </row>
    <row r="3521" spans="1:8" s="189" customFormat="1" ht="22.9" customHeight="1" x14ac:dyDescent="0.2">
      <c r="A3521" s="529"/>
      <c r="B3521" s="530"/>
      <c r="C3521" s="364" t="s">
        <v>6760</v>
      </c>
      <c r="D3521" s="364" t="s">
        <v>6761</v>
      </c>
      <c r="E3521" s="364" t="s">
        <v>253</v>
      </c>
      <c r="F3521" s="364" t="s">
        <v>1685</v>
      </c>
      <c r="G3521" s="364" t="s">
        <v>447</v>
      </c>
      <c r="H3521" s="318"/>
    </row>
    <row r="3522" spans="1:8" s="189" customFormat="1" ht="22.9" customHeight="1" x14ac:dyDescent="0.2">
      <c r="A3522" s="529"/>
      <c r="B3522" s="530"/>
      <c r="C3522" s="364" t="s">
        <v>6762</v>
      </c>
      <c r="D3522" s="364" t="s">
        <v>6763</v>
      </c>
      <c r="E3522" s="364" t="s">
        <v>253</v>
      </c>
      <c r="F3522" s="364" t="s">
        <v>1685</v>
      </c>
      <c r="G3522" s="364" t="s">
        <v>447</v>
      </c>
      <c r="H3522" s="318"/>
    </row>
    <row r="3523" spans="1:8" s="189" customFormat="1" ht="22.9" customHeight="1" x14ac:dyDescent="0.2">
      <c r="A3523" s="529"/>
      <c r="B3523" s="530"/>
      <c r="C3523" s="364" t="s">
        <v>6764</v>
      </c>
      <c r="D3523" s="364" t="s">
        <v>6765</v>
      </c>
      <c r="E3523" s="364" t="s">
        <v>253</v>
      </c>
      <c r="F3523" s="364" t="s">
        <v>1685</v>
      </c>
      <c r="G3523" s="364" t="s">
        <v>447</v>
      </c>
      <c r="H3523" s="318"/>
    </row>
    <row r="3524" spans="1:8" s="189" customFormat="1" ht="22.9" customHeight="1" x14ac:dyDescent="0.2">
      <c r="A3524" s="529"/>
      <c r="B3524" s="530"/>
      <c r="C3524" s="364" t="s">
        <v>6766</v>
      </c>
      <c r="D3524" s="364" t="s">
        <v>6767</v>
      </c>
      <c r="E3524" s="364" t="s">
        <v>253</v>
      </c>
      <c r="F3524" s="364" t="s">
        <v>1685</v>
      </c>
      <c r="G3524" s="364" t="s">
        <v>447</v>
      </c>
      <c r="H3524" s="318"/>
    </row>
    <row r="3525" spans="1:8" s="189" customFormat="1" ht="22.9" customHeight="1" x14ac:dyDescent="0.2">
      <c r="A3525" s="529"/>
      <c r="B3525" s="530"/>
      <c r="C3525" s="364" t="s">
        <v>6768</v>
      </c>
      <c r="D3525" s="364" t="s">
        <v>6769</v>
      </c>
      <c r="E3525" s="364" t="s">
        <v>253</v>
      </c>
      <c r="F3525" s="364" t="s">
        <v>1685</v>
      </c>
      <c r="G3525" s="364" t="s">
        <v>447</v>
      </c>
      <c r="H3525" s="318"/>
    </row>
    <row r="3526" spans="1:8" s="189" customFormat="1" ht="22.9" customHeight="1" x14ac:dyDescent="0.2">
      <c r="A3526" s="529"/>
      <c r="B3526" s="530"/>
      <c r="C3526" s="364" t="s">
        <v>6770</v>
      </c>
      <c r="D3526" s="364" t="s">
        <v>6771</v>
      </c>
      <c r="E3526" s="364" t="s">
        <v>253</v>
      </c>
      <c r="F3526" s="364" t="s">
        <v>1685</v>
      </c>
      <c r="G3526" s="364" t="s">
        <v>447</v>
      </c>
      <c r="H3526" s="318"/>
    </row>
    <row r="3527" spans="1:8" s="189" customFormat="1" ht="22.9" customHeight="1" x14ac:dyDescent="0.2">
      <c r="A3527" s="529"/>
      <c r="B3527" s="530"/>
      <c r="C3527" s="364" t="s">
        <v>6772</v>
      </c>
      <c r="D3527" s="364" t="s">
        <v>6773</v>
      </c>
      <c r="E3527" s="364" t="s">
        <v>253</v>
      </c>
      <c r="F3527" s="364" t="s">
        <v>1685</v>
      </c>
      <c r="G3527" s="364" t="s">
        <v>447</v>
      </c>
      <c r="H3527" s="318"/>
    </row>
    <row r="3528" spans="1:8" s="189" customFormat="1" ht="22.9" customHeight="1" x14ac:dyDescent="0.2">
      <c r="A3528" s="529"/>
      <c r="B3528" s="530"/>
      <c r="C3528" s="364" t="s">
        <v>6774</v>
      </c>
      <c r="D3528" s="364" t="s">
        <v>6775</v>
      </c>
      <c r="E3528" s="364" t="s">
        <v>253</v>
      </c>
      <c r="F3528" s="364" t="s">
        <v>1685</v>
      </c>
      <c r="G3528" s="364" t="s">
        <v>447</v>
      </c>
      <c r="H3528" s="318"/>
    </row>
    <row r="3529" spans="1:8" s="189" customFormat="1" ht="22.9" customHeight="1" x14ac:dyDescent="0.2">
      <c r="A3529" s="529"/>
      <c r="B3529" s="530"/>
      <c r="C3529" s="364" t="s">
        <v>6776</v>
      </c>
      <c r="D3529" s="364" t="s">
        <v>6777</v>
      </c>
      <c r="E3529" s="364" t="s">
        <v>253</v>
      </c>
      <c r="F3529" s="364" t="s">
        <v>1685</v>
      </c>
      <c r="G3529" s="364" t="s">
        <v>447</v>
      </c>
      <c r="H3529" s="318"/>
    </row>
    <row r="3530" spans="1:8" s="189" customFormat="1" ht="22.9" customHeight="1" x14ac:dyDescent="0.2">
      <c r="A3530" s="529"/>
      <c r="B3530" s="530"/>
      <c r="C3530" s="364" t="s">
        <v>6778</v>
      </c>
      <c r="D3530" s="364" t="s">
        <v>6779</v>
      </c>
      <c r="E3530" s="364" t="s">
        <v>253</v>
      </c>
      <c r="F3530" s="364" t="s">
        <v>1685</v>
      </c>
      <c r="G3530" s="364" t="s">
        <v>447</v>
      </c>
      <c r="H3530" s="318"/>
    </row>
    <row r="3531" spans="1:8" s="189" customFormat="1" ht="22.9" customHeight="1" x14ac:dyDescent="0.2">
      <c r="A3531" s="529"/>
      <c r="B3531" s="530"/>
      <c r="C3531" s="364" t="s">
        <v>6780</v>
      </c>
      <c r="D3531" s="364" t="s">
        <v>6781</v>
      </c>
      <c r="E3531" s="364" t="s">
        <v>253</v>
      </c>
      <c r="F3531" s="364" t="s">
        <v>1685</v>
      </c>
      <c r="G3531" s="364" t="s">
        <v>447</v>
      </c>
      <c r="H3531" s="318"/>
    </row>
    <row r="3532" spans="1:8" s="189" customFormat="1" ht="22.9" customHeight="1" x14ac:dyDescent="0.2">
      <c r="A3532" s="529"/>
      <c r="B3532" s="530"/>
      <c r="C3532" s="364" t="s">
        <v>6782</v>
      </c>
      <c r="D3532" s="364" t="s">
        <v>6783</v>
      </c>
      <c r="E3532" s="364" t="s">
        <v>253</v>
      </c>
      <c r="F3532" s="364" t="s">
        <v>1685</v>
      </c>
      <c r="G3532" s="364" t="s">
        <v>447</v>
      </c>
      <c r="H3532" s="318"/>
    </row>
    <row r="3533" spans="1:8" s="189" customFormat="1" ht="22.9" customHeight="1" x14ac:dyDescent="0.2">
      <c r="A3533" s="529"/>
      <c r="B3533" s="530"/>
      <c r="C3533" s="364" t="s">
        <v>6784</v>
      </c>
      <c r="D3533" s="364" t="s">
        <v>6785</v>
      </c>
      <c r="E3533" s="364" t="s">
        <v>253</v>
      </c>
      <c r="F3533" s="364" t="s">
        <v>1685</v>
      </c>
      <c r="G3533" s="364" t="s">
        <v>447</v>
      </c>
      <c r="H3533" s="318"/>
    </row>
    <row r="3534" spans="1:8" s="189" customFormat="1" ht="22.9" customHeight="1" x14ac:dyDescent="0.2">
      <c r="A3534" s="529" t="s">
        <v>750</v>
      </c>
      <c r="B3534" s="530" t="s">
        <v>16345</v>
      </c>
      <c r="C3534" s="364" t="s">
        <v>6786</v>
      </c>
      <c r="D3534" s="364" t="s">
        <v>6787</v>
      </c>
      <c r="E3534" s="364" t="s">
        <v>252</v>
      </c>
      <c r="F3534" s="364" t="s">
        <v>353</v>
      </c>
      <c r="G3534" s="364" t="s">
        <v>462</v>
      </c>
      <c r="H3534" s="318"/>
    </row>
    <row r="3535" spans="1:8" s="189" customFormat="1" ht="22.9" customHeight="1" x14ac:dyDescent="0.2">
      <c r="A3535" s="529"/>
      <c r="B3535" s="530"/>
      <c r="C3535" s="364" t="s">
        <v>6788</v>
      </c>
      <c r="D3535" s="364" t="s">
        <v>6789</v>
      </c>
      <c r="E3535" s="364" t="s">
        <v>252</v>
      </c>
      <c r="F3535" s="364" t="s">
        <v>353</v>
      </c>
      <c r="G3535" s="364" t="s">
        <v>462</v>
      </c>
      <c r="H3535" s="318"/>
    </row>
    <row r="3536" spans="1:8" s="189" customFormat="1" ht="22.9" customHeight="1" x14ac:dyDescent="0.2">
      <c r="A3536" s="529"/>
      <c r="B3536" s="530"/>
      <c r="C3536" s="364" t="s">
        <v>6790</v>
      </c>
      <c r="D3536" s="364" t="s">
        <v>6791</v>
      </c>
      <c r="E3536" s="364" t="s">
        <v>253</v>
      </c>
      <c r="F3536" s="364" t="s">
        <v>1685</v>
      </c>
      <c r="G3536" s="364" t="s">
        <v>462</v>
      </c>
      <c r="H3536" s="318"/>
    </row>
    <row r="3537" spans="1:8" s="189" customFormat="1" ht="22.9" customHeight="1" x14ac:dyDescent="0.2">
      <c r="A3537" s="529"/>
      <c r="B3537" s="530"/>
      <c r="C3537" s="364" t="s">
        <v>6792</v>
      </c>
      <c r="D3537" s="364" t="s">
        <v>6793</v>
      </c>
      <c r="E3537" s="364" t="s">
        <v>253</v>
      </c>
      <c r="F3537" s="364" t="s">
        <v>1685</v>
      </c>
      <c r="G3537" s="364" t="s">
        <v>462</v>
      </c>
      <c r="H3537" s="318"/>
    </row>
    <row r="3538" spans="1:8" s="189" customFormat="1" ht="22.9" customHeight="1" x14ac:dyDescent="0.2">
      <c r="A3538" s="529"/>
      <c r="B3538" s="530"/>
      <c r="C3538" s="364" t="s">
        <v>6794</v>
      </c>
      <c r="D3538" s="364" t="s">
        <v>6795</v>
      </c>
      <c r="E3538" s="364" t="s">
        <v>253</v>
      </c>
      <c r="F3538" s="364" t="s">
        <v>1685</v>
      </c>
      <c r="G3538" s="364" t="s">
        <v>462</v>
      </c>
      <c r="H3538" s="318"/>
    </row>
    <row r="3539" spans="1:8" s="189" customFormat="1" ht="22.9" customHeight="1" x14ac:dyDescent="0.2">
      <c r="A3539" s="529" t="s">
        <v>704</v>
      </c>
      <c r="B3539" s="530" t="s">
        <v>705</v>
      </c>
      <c r="C3539" s="364" t="s">
        <v>6796</v>
      </c>
      <c r="D3539" s="364" t="s">
        <v>6797</v>
      </c>
      <c r="E3539" s="364" t="s">
        <v>253</v>
      </c>
      <c r="F3539" s="364" t="s">
        <v>1685</v>
      </c>
      <c r="G3539" s="364" t="s">
        <v>447</v>
      </c>
      <c r="H3539" s="318"/>
    </row>
    <row r="3540" spans="1:8" s="189" customFormat="1" ht="22.9" customHeight="1" x14ac:dyDescent="0.2">
      <c r="A3540" s="529"/>
      <c r="B3540" s="530"/>
      <c r="C3540" s="364" t="s">
        <v>6798</v>
      </c>
      <c r="D3540" s="364" t="s">
        <v>6799</v>
      </c>
      <c r="E3540" s="364" t="s">
        <v>253</v>
      </c>
      <c r="F3540" s="364" t="s">
        <v>1685</v>
      </c>
      <c r="G3540" s="364" t="s">
        <v>447</v>
      </c>
      <c r="H3540" s="318"/>
    </row>
    <row r="3541" spans="1:8" s="189" customFormat="1" ht="22.9" customHeight="1" x14ac:dyDescent="0.2">
      <c r="A3541" s="529"/>
      <c r="B3541" s="530"/>
      <c r="C3541" s="364" t="s">
        <v>6800</v>
      </c>
      <c r="D3541" s="364" t="s">
        <v>6801</v>
      </c>
      <c r="E3541" s="364" t="s">
        <v>253</v>
      </c>
      <c r="F3541" s="364" t="s">
        <v>1685</v>
      </c>
      <c r="G3541" s="364" t="s">
        <v>447</v>
      </c>
      <c r="H3541" s="318"/>
    </row>
    <row r="3542" spans="1:8" s="189" customFormat="1" ht="22.9" customHeight="1" x14ac:dyDescent="0.2">
      <c r="A3542" s="529" t="s">
        <v>616</v>
      </c>
      <c r="B3542" s="530" t="s">
        <v>617</v>
      </c>
      <c r="C3542" s="364" t="s">
        <v>16147</v>
      </c>
      <c r="D3542" s="364" t="s">
        <v>6810</v>
      </c>
      <c r="E3542" s="364" t="s">
        <v>252</v>
      </c>
      <c r="F3542" s="364" t="s">
        <v>19933</v>
      </c>
      <c r="G3542" s="364" t="s">
        <v>447</v>
      </c>
      <c r="H3542" s="318" t="s">
        <v>1413</v>
      </c>
    </row>
    <row r="3543" spans="1:8" s="189" customFormat="1" ht="22.9" customHeight="1" x14ac:dyDescent="0.2">
      <c r="A3543" s="529"/>
      <c r="B3543" s="530"/>
      <c r="C3543" s="364" t="s">
        <v>6802</v>
      </c>
      <c r="D3543" s="364" t="s">
        <v>6803</v>
      </c>
      <c r="E3543" s="364" t="s">
        <v>252</v>
      </c>
      <c r="F3543" s="364" t="s">
        <v>353</v>
      </c>
      <c r="G3543" s="364" t="s">
        <v>447</v>
      </c>
      <c r="H3543" s="318" t="s">
        <v>1413</v>
      </c>
    </row>
    <row r="3544" spans="1:8" s="189" customFormat="1" ht="22.9" customHeight="1" x14ac:dyDescent="0.2">
      <c r="A3544" s="529"/>
      <c r="B3544" s="530"/>
      <c r="C3544" s="364" t="s">
        <v>6804</v>
      </c>
      <c r="D3544" s="364" t="s">
        <v>6805</v>
      </c>
      <c r="E3544" s="364" t="s">
        <v>252</v>
      </c>
      <c r="F3544" s="364" t="s">
        <v>353</v>
      </c>
      <c r="G3544" s="364" t="s">
        <v>447</v>
      </c>
      <c r="H3544" s="318" t="s">
        <v>1413</v>
      </c>
    </row>
    <row r="3545" spans="1:8" s="189" customFormat="1" ht="22.9" customHeight="1" x14ac:dyDescent="0.2">
      <c r="A3545" s="529"/>
      <c r="B3545" s="530"/>
      <c r="C3545" s="364" t="s">
        <v>6806</v>
      </c>
      <c r="D3545" s="364" t="s">
        <v>6807</v>
      </c>
      <c r="E3545" s="364" t="s">
        <v>249</v>
      </c>
      <c r="F3545" s="364" t="s">
        <v>2518</v>
      </c>
      <c r="G3545" s="364" t="s">
        <v>447</v>
      </c>
      <c r="H3545" s="318" t="s">
        <v>1413</v>
      </c>
    </row>
    <row r="3546" spans="1:8" s="189" customFormat="1" ht="22.9" customHeight="1" x14ac:dyDescent="0.2">
      <c r="A3546" s="529"/>
      <c r="B3546" s="530"/>
      <c r="C3546" s="364" t="s">
        <v>6808</v>
      </c>
      <c r="D3546" s="364" t="s">
        <v>6809</v>
      </c>
      <c r="E3546" s="364" t="s">
        <v>249</v>
      </c>
      <c r="F3546" s="364" t="s">
        <v>2518</v>
      </c>
      <c r="G3546" s="364" t="s">
        <v>447</v>
      </c>
      <c r="H3546" s="318" t="s">
        <v>1413</v>
      </c>
    </row>
    <row r="3547" spans="1:8" s="189" customFormat="1" ht="22.9" customHeight="1" x14ac:dyDescent="0.2">
      <c r="A3547" s="529"/>
      <c r="B3547" s="530"/>
      <c r="C3547" s="364" t="s">
        <v>6811</v>
      </c>
      <c r="D3547" s="364" t="s">
        <v>6812</v>
      </c>
      <c r="E3547" s="364" t="s">
        <v>253</v>
      </c>
      <c r="F3547" s="364" t="s">
        <v>1685</v>
      </c>
      <c r="G3547" s="364" t="s">
        <v>447</v>
      </c>
      <c r="H3547" s="318" t="s">
        <v>1413</v>
      </c>
    </row>
    <row r="3548" spans="1:8" s="189" customFormat="1" ht="22.9" customHeight="1" x14ac:dyDescent="0.2">
      <c r="A3548" s="529"/>
      <c r="B3548" s="530"/>
      <c r="C3548" s="364" t="s">
        <v>6813</v>
      </c>
      <c r="D3548" s="364" t="s">
        <v>6814</v>
      </c>
      <c r="E3548" s="364" t="s">
        <v>253</v>
      </c>
      <c r="F3548" s="364" t="s">
        <v>1685</v>
      </c>
      <c r="G3548" s="364" t="s">
        <v>447</v>
      </c>
      <c r="H3548" s="318" t="s">
        <v>1413</v>
      </c>
    </row>
    <row r="3549" spans="1:8" s="189" customFormat="1" ht="22.9" customHeight="1" x14ac:dyDescent="0.2">
      <c r="A3549" s="529"/>
      <c r="B3549" s="530"/>
      <c r="C3549" s="364" t="s">
        <v>6815</v>
      </c>
      <c r="D3549" s="364" t="s">
        <v>6816</v>
      </c>
      <c r="E3549" s="364" t="s">
        <v>253</v>
      </c>
      <c r="F3549" s="364" t="s">
        <v>1685</v>
      </c>
      <c r="G3549" s="364" t="s">
        <v>447</v>
      </c>
      <c r="H3549" s="318" t="s">
        <v>1413</v>
      </c>
    </row>
    <row r="3550" spans="1:8" s="189" customFormat="1" ht="22.9" customHeight="1" x14ac:dyDescent="0.2">
      <c r="A3550" s="529"/>
      <c r="B3550" s="530"/>
      <c r="C3550" s="364" t="s">
        <v>6817</v>
      </c>
      <c r="D3550" s="364" t="s">
        <v>6818</v>
      </c>
      <c r="E3550" s="364" t="s">
        <v>253</v>
      </c>
      <c r="F3550" s="364" t="s">
        <v>1685</v>
      </c>
      <c r="G3550" s="364" t="s">
        <v>447</v>
      </c>
      <c r="H3550" s="318" t="s">
        <v>1413</v>
      </c>
    </row>
    <row r="3551" spans="1:8" s="189" customFormat="1" ht="22.9" customHeight="1" x14ac:dyDescent="0.2">
      <c r="A3551" s="529"/>
      <c r="B3551" s="530"/>
      <c r="C3551" s="364" t="s">
        <v>6819</v>
      </c>
      <c r="D3551" s="364" t="s">
        <v>6820</v>
      </c>
      <c r="E3551" s="364" t="s">
        <v>253</v>
      </c>
      <c r="F3551" s="364" t="s">
        <v>1685</v>
      </c>
      <c r="G3551" s="364" t="s">
        <v>447</v>
      </c>
      <c r="H3551" s="318" t="s">
        <v>1413</v>
      </c>
    </row>
    <row r="3552" spans="1:8" s="189" customFormat="1" ht="22.9" customHeight="1" x14ac:dyDescent="0.2">
      <c r="A3552" s="529" t="s">
        <v>599</v>
      </c>
      <c r="B3552" s="530" t="s">
        <v>600</v>
      </c>
      <c r="C3552" s="364" t="s">
        <v>6821</v>
      </c>
      <c r="D3552" s="364" t="s">
        <v>6822</v>
      </c>
      <c r="E3552" s="364" t="s">
        <v>252</v>
      </c>
      <c r="F3552" s="364" t="s">
        <v>353</v>
      </c>
      <c r="G3552" s="364" t="s">
        <v>447</v>
      </c>
      <c r="H3552" s="318" t="s">
        <v>1413</v>
      </c>
    </row>
    <row r="3553" spans="1:8" s="189" customFormat="1" ht="22.9" customHeight="1" x14ac:dyDescent="0.2">
      <c r="A3553" s="529"/>
      <c r="B3553" s="530"/>
      <c r="C3553" s="364" t="s">
        <v>6823</v>
      </c>
      <c r="D3553" s="364" t="s">
        <v>6824</v>
      </c>
      <c r="E3553" s="364" t="s">
        <v>253</v>
      </c>
      <c r="F3553" s="364" t="s">
        <v>1685</v>
      </c>
      <c r="G3553" s="364" t="s">
        <v>447</v>
      </c>
      <c r="H3553" s="318" t="s">
        <v>1413</v>
      </c>
    </row>
    <row r="3554" spans="1:8" s="189" customFormat="1" ht="22.9" customHeight="1" x14ac:dyDescent="0.2">
      <c r="A3554" s="529" t="s">
        <v>1102</v>
      </c>
      <c r="B3554" s="530" t="s">
        <v>1103</v>
      </c>
      <c r="C3554" s="364" t="s">
        <v>6825</v>
      </c>
      <c r="D3554" s="364" t="s">
        <v>1103</v>
      </c>
      <c r="E3554" s="364" t="s">
        <v>250</v>
      </c>
      <c r="F3554" s="364" t="s">
        <v>3695</v>
      </c>
      <c r="G3554" s="364" t="s">
        <v>462</v>
      </c>
      <c r="H3554" s="318"/>
    </row>
    <row r="3555" spans="1:8" s="189" customFormat="1" ht="22.9" customHeight="1" x14ac:dyDescent="0.2">
      <c r="A3555" s="529"/>
      <c r="B3555" s="530"/>
      <c r="C3555" s="364" t="s">
        <v>6826</v>
      </c>
      <c r="D3555" s="364" t="s">
        <v>1103</v>
      </c>
      <c r="E3555" s="364" t="s">
        <v>250</v>
      </c>
      <c r="F3555" s="364" t="s">
        <v>3695</v>
      </c>
      <c r="G3555" s="364" t="s">
        <v>462</v>
      </c>
      <c r="H3555" s="318"/>
    </row>
    <row r="3556" spans="1:8" s="189" customFormat="1" ht="22.9" customHeight="1" x14ac:dyDescent="0.2">
      <c r="A3556" s="529"/>
      <c r="B3556" s="530"/>
      <c r="C3556" s="364" t="s">
        <v>6827</v>
      </c>
      <c r="D3556" s="364" t="s">
        <v>1103</v>
      </c>
      <c r="E3556" s="364" t="s">
        <v>250</v>
      </c>
      <c r="F3556" s="364" t="s">
        <v>3695</v>
      </c>
      <c r="G3556" s="364" t="s">
        <v>462</v>
      </c>
      <c r="H3556" s="318"/>
    </row>
    <row r="3557" spans="1:8" s="189" customFormat="1" ht="22.9" customHeight="1" x14ac:dyDescent="0.2">
      <c r="A3557" s="529" t="s">
        <v>683</v>
      </c>
      <c r="B3557" s="530" t="s">
        <v>16235</v>
      </c>
      <c r="C3557" s="364" t="s">
        <v>16962</v>
      </c>
      <c r="D3557" s="364" t="s">
        <v>16963</v>
      </c>
      <c r="E3557" s="364" t="s">
        <v>251</v>
      </c>
      <c r="F3557" s="364" t="s">
        <v>2007</v>
      </c>
      <c r="G3557" s="364" t="s">
        <v>447</v>
      </c>
      <c r="H3557" s="318" t="s">
        <v>1280</v>
      </c>
    </row>
    <row r="3558" spans="1:8" s="189" customFormat="1" ht="22.9" customHeight="1" x14ac:dyDescent="0.2">
      <c r="A3558" s="529"/>
      <c r="B3558" s="530"/>
      <c r="C3558" s="364" t="s">
        <v>6828</v>
      </c>
      <c r="D3558" s="364" t="s">
        <v>6829</v>
      </c>
      <c r="E3558" s="364" t="s">
        <v>250</v>
      </c>
      <c r="F3558" s="364" t="s">
        <v>3695</v>
      </c>
      <c r="G3558" s="364" t="s">
        <v>447</v>
      </c>
      <c r="H3558" s="318" t="s">
        <v>1280</v>
      </c>
    </row>
    <row r="3559" spans="1:8" s="189" customFormat="1" ht="22.9" customHeight="1" x14ac:dyDescent="0.2">
      <c r="A3559" s="529"/>
      <c r="B3559" s="530"/>
      <c r="C3559" s="364" t="s">
        <v>6830</v>
      </c>
      <c r="D3559" s="364" t="s">
        <v>6831</v>
      </c>
      <c r="E3559" s="364" t="s">
        <v>250</v>
      </c>
      <c r="F3559" s="364" t="s">
        <v>3695</v>
      </c>
      <c r="G3559" s="364" t="s">
        <v>447</v>
      </c>
      <c r="H3559" s="318" t="s">
        <v>1280</v>
      </c>
    </row>
    <row r="3560" spans="1:8" s="189" customFormat="1" ht="22.9" customHeight="1" x14ac:dyDescent="0.2">
      <c r="A3560" s="529"/>
      <c r="B3560" s="530"/>
      <c r="C3560" s="364" t="s">
        <v>6832</v>
      </c>
      <c r="D3560" s="364" t="s">
        <v>6833</v>
      </c>
      <c r="E3560" s="364" t="s">
        <v>250</v>
      </c>
      <c r="F3560" s="364" t="s">
        <v>3695</v>
      </c>
      <c r="G3560" s="364" t="s">
        <v>447</v>
      </c>
      <c r="H3560" s="318" t="s">
        <v>1280</v>
      </c>
    </row>
    <row r="3561" spans="1:8" s="189" customFormat="1" ht="22.9" customHeight="1" x14ac:dyDescent="0.2">
      <c r="A3561" s="529"/>
      <c r="B3561" s="530"/>
      <c r="C3561" s="364" t="s">
        <v>6834</v>
      </c>
      <c r="D3561" s="364" t="s">
        <v>6835</v>
      </c>
      <c r="E3561" s="364" t="s">
        <v>250</v>
      </c>
      <c r="F3561" s="364" t="s">
        <v>3695</v>
      </c>
      <c r="G3561" s="364" t="s">
        <v>447</v>
      </c>
      <c r="H3561" s="318" t="s">
        <v>1280</v>
      </c>
    </row>
    <row r="3562" spans="1:8" s="189" customFormat="1" ht="22.9" customHeight="1" x14ac:dyDescent="0.2">
      <c r="A3562" s="529"/>
      <c r="B3562" s="530"/>
      <c r="C3562" s="364" t="s">
        <v>6836</v>
      </c>
      <c r="D3562" s="364" t="s">
        <v>6837</v>
      </c>
      <c r="E3562" s="364" t="s">
        <v>250</v>
      </c>
      <c r="F3562" s="364" t="s">
        <v>3695</v>
      </c>
      <c r="G3562" s="364" t="s">
        <v>447</v>
      </c>
      <c r="H3562" s="318" t="s">
        <v>1280</v>
      </c>
    </row>
    <row r="3563" spans="1:8" s="189" customFormat="1" ht="22.9" customHeight="1" x14ac:dyDescent="0.2">
      <c r="A3563" s="529"/>
      <c r="B3563" s="530"/>
      <c r="C3563" s="364" t="s">
        <v>6838</v>
      </c>
      <c r="D3563" s="364" t="s">
        <v>6839</v>
      </c>
      <c r="E3563" s="364" t="s">
        <v>250</v>
      </c>
      <c r="F3563" s="364" t="s">
        <v>3695</v>
      </c>
      <c r="G3563" s="364" t="s">
        <v>447</v>
      </c>
      <c r="H3563" s="318" t="s">
        <v>1280</v>
      </c>
    </row>
    <row r="3564" spans="1:8" s="189" customFormat="1" ht="22.9" customHeight="1" x14ac:dyDescent="0.2">
      <c r="A3564" s="529"/>
      <c r="B3564" s="530"/>
      <c r="C3564" s="364" t="s">
        <v>6840</v>
      </c>
      <c r="D3564" s="364" t="s">
        <v>6841</v>
      </c>
      <c r="E3564" s="364" t="s">
        <v>250</v>
      </c>
      <c r="F3564" s="364" t="s">
        <v>3695</v>
      </c>
      <c r="G3564" s="364" t="s">
        <v>447</v>
      </c>
      <c r="H3564" s="318" t="s">
        <v>1280</v>
      </c>
    </row>
    <row r="3565" spans="1:8" s="189" customFormat="1" ht="22.9" customHeight="1" x14ac:dyDescent="0.2">
      <c r="A3565" s="529"/>
      <c r="B3565" s="530"/>
      <c r="C3565" s="364" t="s">
        <v>6842</v>
      </c>
      <c r="D3565" s="364" t="s">
        <v>6843</v>
      </c>
      <c r="E3565" s="364" t="s">
        <v>250</v>
      </c>
      <c r="F3565" s="364" t="s">
        <v>3695</v>
      </c>
      <c r="G3565" s="364" t="s">
        <v>447</v>
      </c>
      <c r="H3565" s="318" t="s">
        <v>1280</v>
      </c>
    </row>
    <row r="3566" spans="1:8" s="189" customFormat="1" ht="22.9" customHeight="1" x14ac:dyDescent="0.2">
      <c r="A3566" s="529"/>
      <c r="B3566" s="530"/>
      <c r="C3566" s="364" t="s">
        <v>6844</v>
      </c>
      <c r="D3566" s="364" t="s">
        <v>6845</v>
      </c>
      <c r="E3566" s="364" t="s">
        <v>250</v>
      </c>
      <c r="F3566" s="364" t="s">
        <v>3695</v>
      </c>
      <c r="G3566" s="364" t="s">
        <v>447</v>
      </c>
      <c r="H3566" s="318" t="s">
        <v>1280</v>
      </c>
    </row>
    <row r="3567" spans="1:8" s="189" customFormat="1" ht="22.9" customHeight="1" x14ac:dyDescent="0.2">
      <c r="A3567" s="529"/>
      <c r="B3567" s="530"/>
      <c r="C3567" s="364" t="s">
        <v>6846</v>
      </c>
      <c r="D3567" s="364" t="s">
        <v>6847</v>
      </c>
      <c r="E3567" s="364" t="s">
        <v>250</v>
      </c>
      <c r="F3567" s="364" t="s">
        <v>3695</v>
      </c>
      <c r="G3567" s="364" t="s">
        <v>447</v>
      </c>
      <c r="H3567" s="318" t="s">
        <v>1280</v>
      </c>
    </row>
    <row r="3568" spans="1:8" s="189" customFormat="1" ht="22.9" customHeight="1" x14ac:dyDescent="0.2">
      <c r="A3568" s="529"/>
      <c r="B3568" s="530"/>
      <c r="C3568" s="364" t="s">
        <v>16964</v>
      </c>
      <c r="D3568" s="364" t="s">
        <v>16965</v>
      </c>
      <c r="E3568" s="364" t="s">
        <v>250</v>
      </c>
      <c r="F3568" s="364" t="s">
        <v>3695</v>
      </c>
      <c r="G3568" s="364" t="s">
        <v>447</v>
      </c>
      <c r="H3568" s="318" t="s">
        <v>1280</v>
      </c>
    </row>
    <row r="3569" spans="1:8" s="189" customFormat="1" ht="22.9" customHeight="1" x14ac:dyDescent="0.2">
      <c r="A3569" s="529" t="s">
        <v>1104</v>
      </c>
      <c r="B3569" s="530" t="s">
        <v>1105</v>
      </c>
      <c r="C3569" s="364" t="s">
        <v>6848</v>
      </c>
      <c r="D3569" s="364" t="s">
        <v>1105</v>
      </c>
      <c r="E3569" s="364" t="s">
        <v>250</v>
      </c>
      <c r="F3569" s="364" t="s">
        <v>3667</v>
      </c>
      <c r="G3569" s="364" t="s">
        <v>447</v>
      </c>
      <c r="H3569" s="318"/>
    </row>
    <row r="3570" spans="1:8" s="189" customFormat="1" ht="22.9" customHeight="1" x14ac:dyDescent="0.2">
      <c r="A3570" s="529"/>
      <c r="B3570" s="530"/>
      <c r="C3570" s="364" t="s">
        <v>6849</v>
      </c>
      <c r="D3570" s="364" t="s">
        <v>1105</v>
      </c>
      <c r="E3570" s="364" t="s">
        <v>250</v>
      </c>
      <c r="F3570" s="364" t="s">
        <v>3695</v>
      </c>
      <c r="G3570" s="364" t="s">
        <v>447</v>
      </c>
      <c r="H3570" s="318"/>
    </row>
    <row r="3571" spans="1:8" s="189" customFormat="1" ht="22.9" customHeight="1" x14ac:dyDescent="0.2">
      <c r="A3571" s="529"/>
      <c r="B3571" s="530"/>
      <c r="C3571" s="364" t="s">
        <v>6850</v>
      </c>
      <c r="D3571" s="364" t="s">
        <v>1105</v>
      </c>
      <c r="E3571" s="364" t="s">
        <v>250</v>
      </c>
      <c r="F3571" s="364" t="s">
        <v>3695</v>
      </c>
      <c r="G3571" s="364" t="s">
        <v>447</v>
      </c>
      <c r="H3571" s="318"/>
    </row>
    <row r="3572" spans="1:8" s="189" customFormat="1" ht="22.9" customHeight="1" x14ac:dyDescent="0.2">
      <c r="A3572" s="529"/>
      <c r="B3572" s="530"/>
      <c r="C3572" s="364" t="s">
        <v>6851</v>
      </c>
      <c r="D3572" s="364" t="s">
        <v>1105</v>
      </c>
      <c r="E3572" s="364" t="s">
        <v>250</v>
      </c>
      <c r="F3572" s="364" t="s">
        <v>3695</v>
      </c>
      <c r="G3572" s="364" t="s">
        <v>447</v>
      </c>
      <c r="H3572" s="318"/>
    </row>
    <row r="3573" spans="1:8" s="189" customFormat="1" ht="22.9" customHeight="1" x14ac:dyDescent="0.2">
      <c r="A3573" s="529" t="s">
        <v>709</v>
      </c>
      <c r="B3573" s="530" t="s">
        <v>710</v>
      </c>
      <c r="C3573" s="364" t="s">
        <v>6852</v>
      </c>
      <c r="D3573" s="364" t="s">
        <v>6853</v>
      </c>
      <c r="E3573" s="364" t="s">
        <v>250</v>
      </c>
      <c r="F3573" s="364" t="s">
        <v>3695</v>
      </c>
      <c r="G3573" s="364"/>
      <c r="H3573" s="318"/>
    </row>
    <row r="3574" spans="1:8" s="189" customFormat="1" ht="22.9" customHeight="1" x14ac:dyDescent="0.2">
      <c r="A3574" s="529"/>
      <c r="B3574" s="530"/>
      <c r="C3574" s="364" t="s">
        <v>6854</v>
      </c>
      <c r="D3574" s="364" t="s">
        <v>6855</v>
      </c>
      <c r="E3574" s="364" t="s">
        <v>250</v>
      </c>
      <c r="F3574" s="364" t="s">
        <v>3695</v>
      </c>
      <c r="G3574" s="364" t="s">
        <v>447</v>
      </c>
      <c r="H3574" s="318"/>
    </row>
    <row r="3575" spans="1:8" s="189" customFormat="1" ht="22.9" customHeight="1" x14ac:dyDescent="0.2">
      <c r="A3575" s="529"/>
      <c r="B3575" s="530"/>
      <c r="C3575" s="364" t="s">
        <v>6856</v>
      </c>
      <c r="D3575" s="364" t="s">
        <v>6857</v>
      </c>
      <c r="E3575" s="364" t="s">
        <v>250</v>
      </c>
      <c r="F3575" s="364" t="s">
        <v>3695</v>
      </c>
      <c r="G3575" s="364"/>
      <c r="H3575" s="318"/>
    </row>
    <row r="3576" spans="1:8" s="189" customFormat="1" ht="22.9" customHeight="1" x14ac:dyDescent="0.2">
      <c r="A3576" s="529"/>
      <c r="B3576" s="530"/>
      <c r="C3576" s="364" t="s">
        <v>6858</v>
      </c>
      <c r="D3576" s="364" t="s">
        <v>6859</v>
      </c>
      <c r="E3576" s="364" t="s">
        <v>250</v>
      </c>
      <c r="F3576" s="364" t="s">
        <v>3695</v>
      </c>
      <c r="G3576" s="364"/>
      <c r="H3576" s="318"/>
    </row>
    <row r="3577" spans="1:8" s="189" customFormat="1" ht="22.9" customHeight="1" x14ac:dyDescent="0.2">
      <c r="A3577" s="529" t="s">
        <v>445</v>
      </c>
      <c r="B3577" s="530" t="s">
        <v>446</v>
      </c>
      <c r="C3577" s="364" t="s">
        <v>6860</v>
      </c>
      <c r="D3577" s="364" t="s">
        <v>6861</v>
      </c>
      <c r="E3577" s="364" t="s">
        <v>372</v>
      </c>
      <c r="F3577" s="364" t="s">
        <v>3408</v>
      </c>
      <c r="G3577" s="364" t="s">
        <v>447</v>
      </c>
      <c r="H3577" s="318"/>
    </row>
    <row r="3578" spans="1:8" s="189" customFormat="1" ht="22.9" customHeight="1" x14ac:dyDescent="0.2">
      <c r="A3578" s="529"/>
      <c r="B3578" s="530"/>
      <c r="C3578" s="364" t="s">
        <v>6862</v>
      </c>
      <c r="D3578" s="364" t="s">
        <v>6863</v>
      </c>
      <c r="E3578" s="364" t="s">
        <v>251</v>
      </c>
      <c r="F3578" s="364" t="s">
        <v>3432</v>
      </c>
      <c r="G3578" s="364" t="s">
        <v>447</v>
      </c>
      <c r="H3578" s="318"/>
    </row>
    <row r="3579" spans="1:8" s="189" customFormat="1" ht="22.9" customHeight="1" x14ac:dyDescent="0.2">
      <c r="A3579" s="529"/>
      <c r="B3579" s="530"/>
      <c r="C3579" s="364" t="s">
        <v>6864</v>
      </c>
      <c r="D3579" s="364" t="s">
        <v>6865</v>
      </c>
      <c r="E3579" s="364" t="s">
        <v>251</v>
      </c>
      <c r="F3579" s="364" t="s">
        <v>3432</v>
      </c>
      <c r="G3579" s="364" t="s">
        <v>447</v>
      </c>
      <c r="H3579" s="318"/>
    </row>
    <row r="3580" spans="1:8" s="189" customFormat="1" ht="22.9" customHeight="1" x14ac:dyDescent="0.2">
      <c r="A3580" s="529"/>
      <c r="B3580" s="530"/>
      <c r="C3580" s="364" t="s">
        <v>6866</v>
      </c>
      <c r="D3580" s="364" t="s">
        <v>6867</v>
      </c>
      <c r="E3580" s="364" t="s">
        <v>251</v>
      </c>
      <c r="F3580" s="364" t="s">
        <v>3432</v>
      </c>
      <c r="G3580" s="364" t="s">
        <v>447</v>
      </c>
      <c r="H3580" s="318"/>
    </row>
    <row r="3581" spans="1:8" s="189" customFormat="1" ht="22.9" customHeight="1" x14ac:dyDescent="0.2">
      <c r="A3581" s="529"/>
      <c r="B3581" s="530"/>
      <c r="C3581" s="364" t="s">
        <v>6868</v>
      </c>
      <c r="D3581" s="364" t="s">
        <v>6869</v>
      </c>
      <c r="E3581" s="364" t="s">
        <v>251</v>
      </c>
      <c r="F3581" s="364" t="s">
        <v>3432</v>
      </c>
      <c r="G3581" s="364" t="s">
        <v>447</v>
      </c>
      <c r="H3581" s="318"/>
    </row>
    <row r="3582" spans="1:8" s="189" customFormat="1" ht="22.9" customHeight="1" x14ac:dyDescent="0.2">
      <c r="A3582" s="529"/>
      <c r="B3582" s="530"/>
      <c r="C3582" s="364" t="s">
        <v>6870</v>
      </c>
      <c r="D3582" s="364" t="s">
        <v>6871</v>
      </c>
      <c r="E3582" s="364" t="s">
        <v>251</v>
      </c>
      <c r="F3582" s="364" t="s">
        <v>3432</v>
      </c>
      <c r="G3582" s="364" t="s">
        <v>447</v>
      </c>
      <c r="H3582" s="318"/>
    </row>
    <row r="3583" spans="1:8" s="189" customFormat="1" ht="22.9" customHeight="1" x14ac:dyDescent="0.2">
      <c r="A3583" s="529"/>
      <c r="B3583" s="530"/>
      <c r="C3583" s="364" t="s">
        <v>6872</v>
      </c>
      <c r="D3583" s="364" t="s">
        <v>6873</v>
      </c>
      <c r="E3583" s="364" t="s">
        <v>251</v>
      </c>
      <c r="F3583" s="364" t="s">
        <v>3432</v>
      </c>
      <c r="G3583" s="364" t="s">
        <v>447</v>
      </c>
      <c r="H3583" s="318"/>
    </row>
    <row r="3584" spans="1:8" s="189" customFormat="1" ht="22.9" customHeight="1" x14ac:dyDescent="0.2">
      <c r="A3584" s="529"/>
      <c r="B3584" s="530"/>
      <c r="C3584" s="364" t="s">
        <v>6874</v>
      </c>
      <c r="D3584" s="364" t="s">
        <v>6875</v>
      </c>
      <c r="E3584" s="364" t="s">
        <v>251</v>
      </c>
      <c r="F3584" s="364" t="s">
        <v>3432</v>
      </c>
      <c r="G3584" s="364" t="s">
        <v>447</v>
      </c>
      <c r="H3584" s="318"/>
    </row>
    <row r="3585" spans="1:8" s="189" customFormat="1" ht="22.9" customHeight="1" x14ac:dyDescent="0.2">
      <c r="A3585" s="529"/>
      <c r="B3585" s="530"/>
      <c r="C3585" s="364" t="s">
        <v>6876</v>
      </c>
      <c r="D3585" s="364" t="s">
        <v>6877</v>
      </c>
      <c r="E3585" s="364" t="s">
        <v>251</v>
      </c>
      <c r="F3585" s="364" t="s">
        <v>3432</v>
      </c>
      <c r="G3585" s="364" t="s">
        <v>447</v>
      </c>
      <c r="H3585" s="318"/>
    </row>
    <row r="3586" spans="1:8" s="189" customFormat="1" ht="22.9" customHeight="1" x14ac:dyDescent="0.2">
      <c r="A3586" s="529"/>
      <c r="B3586" s="530"/>
      <c r="C3586" s="364" t="s">
        <v>6878</v>
      </c>
      <c r="D3586" s="364" t="s">
        <v>382</v>
      </c>
      <c r="E3586" s="364" t="s">
        <v>251</v>
      </c>
      <c r="F3586" s="364" t="s">
        <v>3432</v>
      </c>
      <c r="G3586" s="364" t="s">
        <v>447</v>
      </c>
      <c r="H3586" s="318"/>
    </row>
    <row r="3587" spans="1:8" s="189" customFormat="1" ht="22.9" customHeight="1" x14ac:dyDescent="0.2">
      <c r="A3587" s="529"/>
      <c r="B3587" s="530"/>
      <c r="C3587" s="364" t="s">
        <v>6879</v>
      </c>
      <c r="D3587" s="364" t="s">
        <v>6880</v>
      </c>
      <c r="E3587" s="364" t="s">
        <v>251</v>
      </c>
      <c r="F3587" s="364" t="s">
        <v>3432</v>
      </c>
      <c r="G3587" s="364" t="s">
        <v>447</v>
      </c>
      <c r="H3587" s="318"/>
    </row>
    <row r="3588" spans="1:8" s="189" customFormat="1" ht="22.9" customHeight="1" x14ac:dyDescent="0.2">
      <c r="A3588" s="529"/>
      <c r="B3588" s="530"/>
      <c r="C3588" s="364" t="s">
        <v>6881</v>
      </c>
      <c r="D3588" s="364" t="s">
        <v>6882</v>
      </c>
      <c r="E3588" s="364" t="s">
        <v>251</v>
      </c>
      <c r="F3588" s="364" t="s">
        <v>3432</v>
      </c>
      <c r="G3588" s="364" t="s">
        <v>447</v>
      </c>
      <c r="H3588" s="318"/>
    </row>
    <row r="3589" spans="1:8" s="189" customFormat="1" ht="22.9" customHeight="1" x14ac:dyDescent="0.2">
      <c r="A3589" s="529"/>
      <c r="B3589" s="530"/>
      <c r="C3589" s="364" t="s">
        <v>6883</v>
      </c>
      <c r="D3589" s="364" t="s">
        <v>6884</v>
      </c>
      <c r="E3589" s="364" t="s">
        <v>251</v>
      </c>
      <c r="F3589" s="364" t="s">
        <v>3432</v>
      </c>
      <c r="G3589" s="364" t="s">
        <v>447</v>
      </c>
      <c r="H3589" s="318"/>
    </row>
    <row r="3590" spans="1:8" s="189" customFormat="1" ht="22.9" customHeight="1" x14ac:dyDescent="0.2">
      <c r="A3590" s="529"/>
      <c r="B3590" s="530"/>
      <c r="C3590" s="364" t="s">
        <v>6885</v>
      </c>
      <c r="D3590" s="364" t="s">
        <v>6886</v>
      </c>
      <c r="E3590" s="364" t="s">
        <v>251</v>
      </c>
      <c r="F3590" s="364" t="s">
        <v>3432</v>
      </c>
      <c r="G3590" s="364" t="s">
        <v>447</v>
      </c>
      <c r="H3590" s="318"/>
    </row>
    <row r="3591" spans="1:8" s="189" customFormat="1" ht="22.9" customHeight="1" x14ac:dyDescent="0.2">
      <c r="A3591" s="529" t="s">
        <v>456</v>
      </c>
      <c r="B3591" s="530" t="s">
        <v>434</v>
      </c>
      <c r="C3591" s="364" t="s">
        <v>6887</v>
      </c>
      <c r="D3591" s="364" t="s">
        <v>16966</v>
      </c>
      <c r="E3591" s="364" t="s">
        <v>251</v>
      </c>
      <c r="F3591" s="364" t="s">
        <v>6888</v>
      </c>
      <c r="G3591" s="364" t="s">
        <v>447</v>
      </c>
      <c r="H3591" s="318" t="s">
        <v>1413</v>
      </c>
    </row>
    <row r="3592" spans="1:8" s="189" customFormat="1" ht="22.9" customHeight="1" x14ac:dyDescent="0.2">
      <c r="A3592" s="529"/>
      <c r="B3592" s="530"/>
      <c r="C3592" s="364" t="s">
        <v>6889</v>
      </c>
      <c r="D3592" s="364" t="s">
        <v>6890</v>
      </c>
      <c r="E3592" s="364" t="s">
        <v>251</v>
      </c>
      <c r="F3592" s="364" t="s">
        <v>6888</v>
      </c>
      <c r="G3592" s="364" t="s">
        <v>447</v>
      </c>
      <c r="H3592" s="318" t="s">
        <v>1413</v>
      </c>
    </row>
    <row r="3593" spans="1:8" s="189" customFormat="1" ht="22.9" customHeight="1" x14ac:dyDescent="0.2">
      <c r="A3593" s="529"/>
      <c r="B3593" s="530"/>
      <c r="C3593" s="364" t="s">
        <v>6891</v>
      </c>
      <c r="D3593" s="364" t="s">
        <v>6892</v>
      </c>
      <c r="E3593" s="364" t="s">
        <v>251</v>
      </c>
      <c r="F3593" s="364" t="s">
        <v>6893</v>
      </c>
      <c r="G3593" s="364" t="s">
        <v>447</v>
      </c>
      <c r="H3593" s="318" t="s">
        <v>1413</v>
      </c>
    </row>
    <row r="3594" spans="1:8" s="189" customFormat="1" ht="22.9" customHeight="1" x14ac:dyDescent="0.2">
      <c r="A3594" s="529"/>
      <c r="B3594" s="530"/>
      <c r="C3594" s="364" t="s">
        <v>6894</v>
      </c>
      <c r="D3594" s="364" t="s">
        <v>6895</v>
      </c>
      <c r="E3594" s="364" t="s">
        <v>251</v>
      </c>
      <c r="F3594" s="364" t="s">
        <v>6893</v>
      </c>
      <c r="G3594" s="364" t="s">
        <v>447</v>
      </c>
      <c r="H3594" s="318" t="s">
        <v>1413</v>
      </c>
    </row>
    <row r="3595" spans="1:8" s="189" customFormat="1" ht="22.9" customHeight="1" x14ac:dyDescent="0.2">
      <c r="A3595" s="529"/>
      <c r="B3595" s="530"/>
      <c r="C3595" s="364" t="s">
        <v>6896</v>
      </c>
      <c r="D3595" s="364" t="s">
        <v>6897</v>
      </c>
      <c r="E3595" s="364" t="s">
        <v>251</v>
      </c>
      <c r="F3595" s="364" t="s">
        <v>6893</v>
      </c>
      <c r="G3595" s="364" t="s">
        <v>447</v>
      </c>
      <c r="H3595" s="318" t="s">
        <v>1413</v>
      </c>
    </row>
    <row r="3596" spans="1:8" s="189" customFormat="1" ht="22.9" customHeight="1" x14ac:dyDescent="0.2">
      <c r="A3596" s="529"/>
      <c r="B3596" s="530"/>
      <c r="C3596" s="364" t="s">
        <v>6898</v>
      </c>
      <c r="D3596" s="364" t="s">
        <v>6899</v>
      </c>
      <c r="E3596" s="364" t="s">
        <v>251</v>
      </c>
      <c r="F3596" s="364" t="s">
        <v>6893</v>
      </c>
      <c r="G3596" s="364" t="s">
        <v>447</v>
      </c>
      <c r="H3596" s="318" t="s">
        <v>1413</v>
      </c>
    </row>
    <row r="3597" spans="1:8" s="189" customFormat="1" ht="22.9" customHeight="1" x14ac:dyDescent="0.2">
      <c r="A3597" s="529"/>
      <c r="B3597" s="530"/>
      <c r="C3597" s="364" t="s">
        <v>6900</v>
      </c>
      <c r="D3597" s="364" t="s">
        <v>6901</v>
      </c>
      <c r="E3597" s="364" t="s">
        <v>251</v>
      </c>
      <c r="F3597" s="364" t="s">
        <v>6893</v>
      </c>
      <c r="G3597" s="364" t="s">
        <v>447</v>
      </c>
      <c r="H3597" s="318" t="s">
        <v>1413</v>
      </c>
    </row>
    <row r="3598" spans="1:8" s="189" customFormat="1" ht="22.9" customHeight="1" x14ac:dyDescent="0.2">
      <c r="A3598" s="529"/>
      <c r="B3598" s="530"/>
      <c r="C3598" s="364" t="s">
        <v>6902</v>
      </c>
      <c r="D3598" s="364" t="s">
        <v>6903</v>
      </c>
      <c r="E3598" s="364" t="s">
        <v>251</v>
      </c>
      <c r="F3598" s="364" t="s">
        <v>6893</v>
      </c>
      <c r="G3598" s="364" t="s">
        <v>447</v>
      </c>
      <c r="H3598" s="318" t="s">
        <v>1413</v>
      </c>
    </row>
    <row r="3599" spans="1:8" s="189" customFormat="1" ht="22.9" customHeight="1" x14ac:dyDescent="0.2">
      <c r="A3599" s="529"/>
      <c r="B3599" s="530"/>
      <c r="C3599" s="364" t="s">
        <v>6904</v>
      </c>
      <c r="D3599" s="364" t="s">
        <v>6905</v>
      </c>
      <c r="E3599" s="364" t="s">
        <v>251</v>
      </c>
      <c r="F3599" s="364" t="s">
        <v>6893</v>
      </c>
      <c r="G3599" s="364" t="s">
        <v>447</v>
      </c>
      <c r="H3599" s="318" t="s">
        <v>1413</v>
      </c>
    </row>
    <row r="3600" spans="1:8" s="189" customFormat="1" ht="22.9" customHeight="1" x14ac:dyDescent="0.2">
      <c r="A3600" s="529"/>
      <c r="B3600" s="530"/>
      <c r="C3600" s="364" t="s">
        <v>6906</v>
      </c>
      <c r="D3600" s="364" t="s">
        <v>6907</v>
      </c>
      <c r="E3600" s="364" t="s">
        <v>251</v>
      </c>
      <c r="F3600" s="364" t="s">
        <v>6893</v>
      </c>
      <c r="G3600" s="364" t="s">
        <v>447</v>
      </c>
      <c r="H3600" s="318" t="s">
        <v>1413</v>
      </c>
    </row>
    <row r="3601" spans="1:8" s="189" customFormat="1" ht="22.9" customHeight="1" x14ac:dyDescent="0.2">
      <c r="A3601" s="529" t="s">
        <v>451</v>
      </c>
      <c r="B3601" s="530" t="s">
        <v>452</v>
      </c>
      <c r="C3601" s="364" t="s">
        <v>6908</v>
      </c>
      <c r="D3601" s="364" t="s">
        <v>6909</v>
      </c>
      <c r="E3601" s="364" t="s">
        <v>251</v>
      </c>
      <c r="F3601" s="364" t="s">
        <v>1992</v>
      </c>
      <c r="G3601" s="364" t="s">
        <v>447</v>
      </c>
      <c r="H3601" s="318" t="s">
        <v>1280</v>
      </c>
    </row>
    <row r="3602" spans="1:8" s="189" customFormat="1" ht="22.9" customHeight="1" x14ac:dyDescent="0.2">
      <c r="A3602" s="529"/>
      <c r="B3602" s="530"/>
      <c r="C3602" s="364" t="s">
        <v>6910</v>
      </c>
      <c r="D3602" s="364" t="s">
        <v>6911</v>
      </c>
      <c r="E3602" s="364" t="s">
        <v>251</v>
      </c>
      <c r="F3602" s="364" t="s">
        <v>19931</v>
      </c>
      <c r="G3602" s="364" t="s">
        <v>447</v>
      </c>
      <c r="H3602" s="318" t="s">
        <v>1280</v>
      </c>
    </row>
    <row r="3603" spans="1:8" s="189" customFormat="1" ht="22.9" customHeight="1" x14ac:dyDescent="0.2">
      <c r="A3603" s="529"/>
      <c r="B3603" s="530"/>
      <c r="C3603" s="364" t="s">
        <v>6912</v>
      </c>
      <c r="D3603" s="364" t="s">
        <v>6913</v>
      </c>
      <c r="E3603" s="364" t="s">
        <v>251</v>
      </c>
      <c r="F3603" s="364" t="s">
        <v>19931</v>
      </c>
      <c r="G3603" s="364" t="s">
        <v>447</v>
      </c>
      <c r="H3603" s="318" t="s">
        <v>1280</v>
      </c>
    </row>
    <row r="3604" spans="1:8" s="189" customFormat="1" ht="22.9" customHeight="1" x14ac:dyDescent="0.2">
      <c r="A3604" s="529"/>
      <c r="B3604" s="530"/>
      <c r="C3604" s="364" t="s">
        <v>6914</v>
      </c>
      <c r="D3604" s="364" t="s">
        <v>6915</v>
      </c>
      <c r="E3604" s="364" t="s">
        <v>251</v>
      </c>
      <c r="F3604" s="364" t="s">
        <v>19931</v>
      </c>
      <c r="G3604" s="364" t="s">
        <v>447</v>
      </c>
      <c r="H3604" s="318" t="s">
        <v>1280</v>
      </c>
    </row>
    <row r="3605" spans="1:8" s="189" customFormat="1" ht="22.9" customHeight="1" x14ac:dyDescent="0.2">
      <c r="A3605" s="529"/>
      <c r="B3605" s="530"/>
      <c r="C3605" s="364" t="s">
        <v>6916</v>
      </c>
      <c r="D3605" s="364" t="s">
        <v>385</v>
      </c>
      <c r="E3605" s="364" t="s">
        <v>251</v>
      </c>
      <c r="F3605" s="364" t="s">
        <v>19931</v>
      </c>
      <c r="G3605" s="364" t="s">
        <v>447</v>
      </c>
      <c r="H3605" s="318" t="s">
        <v>1280</v>
      </c>
    </row>
    <row r="3606" spans="1:8" s="189" customFormat="1" ht="22.9" customHeight="1" x14ac:dyDescent="0.2">
      <c r="A3606" s="529"/>
      <c r="B3606" s="530"/>
      <c r="C3606" s="364" t="s">
        <v>6917</v>
      </c>
      <c r="D3606" s="364" t="s">
        <v>6918</v>
      </c>
      <c r="E3606" s="364" t="s">
        <v>251</v>
      </c>
      <c r="F3606" s="364" t="s">
        <v>19931</v>
      </c>
      <c r="G3606" s="364" t="s">
        <v>447</v>
      </c>
      <c r="H3606" s="318" t="s">
        <v>1280</v>
      </c>
    </row>
    <row r="3607" spans="1:8" s="189" customFormat="1" ht="22.9" customHeight="1" x14ac:dyDescent="0.2">
      <c r="A3607" s="529"/>
      <c r="B3607" s="530"/>
      <c r="C3607" s="364" t="s">
        <v>6919</v>
      </c>
      <c r="D3607" s="364" t="s">
        <v>6920</v>
      </c>
      <c r="E3607" s="364" t="s">
        <v>251</v>
      </c>
      <c r="F3607" s="364" t="s">
        <v>6888</v>
      </c>
      <c r="G3607" s="364" t="s">
        <v>447</v>
      </c>
      <c r="H3607" s="318" t="s">
        <v>1280</v>
      </c>
    </row>
    <row r="3608" spans="1:8" s="189" customFormat="1" ht="22.9" customHeight="1" x14ac:dyDescent="0.2">
      <c r="A3608" s="529"/>
      <c r="B3608" s="530"/>
      <c r="C3608" s="364" t="s">
        <v>6921</v>
      </c>
      <c r="D3608" s="364" t="s">
        <v>6922</v>
      </c>
      <c r="E3608" s="364" t="s">
        <v>251</v>
      </c>
      <c r="F3608" s="364" t="s">
        <v>6888</v>
      </c>
      <c r="G3608" s="364" t="s">
        <v>447</v>
      </c>
      <c r="H3608" s="318" t="s">
        <v>1280</v>
      </c>
    </row>
    <row r="3609" spans="1:8" s="189" customFormat="1" ht="22.9" customHeight="1" x14ac:dyDescent="0.2">
      <c r="A3609" s="529"/>
      <c r="B3609" s="530"/>
      <c r="C3609" s="364" t="s">
        <v>6923</v>
      </c>
      <c r="D3609" s="364" t="s">
        <v>6924</v>
      </c>
      <c r="E3609" s="364" t="s">
        <v>251</v>
      </c>
      <c r="F3609" s="364" t="s">
        <v>6893</v>
      </c>
      <c r="G3609" s="364" t="s">
        <v>447</v>
      </c>
      <c r="H3609" s="318" t="s">
        <v>1280</v>
      </c>
    </row>
    <row r="3610" spans="1:8" s="189" customFormat="1" ht="22.9" customHeight="1" x14ac:dyDescent="0.2">
      <c r="A3610" s="529"/>
      <c r="B3610" s="530"/>
      <c r="C3610" s="364" t="s">
        <v>6925</v>
      </c>
      <c r="D3610" s="364" t="s">
        <v>6926</v>
      </c>
      <c r="E3610" s="364" t="s">
        <v>251</v>
      </c>
      <c r="F3610" s="364" t="s">
        <v>6893</v>
      </c>
      <c r="G3610" s="364" t="s">
        <v>447</v>
      </c>
      <c r="H3610" s="318" t="s">
        <v>1280</v>
      </c>
    </row>
    <row r="3611" spans="1:8" s="189" customFormat="1" ht="22.9" customHeight="1" x14ac:dyDescent="0.2">
      <c r="A3611" s="529"/>
      <c r="B3611" s="530"/>
      <c r="C3611" s="364" t="s">
        <v>6927</v>
      </c>
      <c r="D3611" s="364" t="s">
        <v>6928</v>
      </c>
      <c r="E3611" s="364" t="s">
        <v>251</v>
      </c>
      <c r="F3611" s="364" t="s">
        <v>6893</v>
      </c>
      <c r="G3611" s="364" t="s">
        <v>447</v>
      </c>
      <c r="H3611" s="318" t="s">
        <v>1280</v>
      </c>
    </row>
    <row r="3612" spans="1:8" s="189" customFormat="1" ht="22.9" customHeight="1" x14ac:dyDescent="0.2">
      <c r="A3612" s="529"/>
      <c r="B3612" s="530"/>
      <c r="C3612" s="364" t="s">
        <v>6929</v>
      </c>
      <c r="D3612" s="364" t="s">
        <v>6930</v>
      </c>
      <c r="E3612" s="364" t="s">
        <v>251</v>
      </c>
      <c r="F3612" s="364" t="s">
        <v>6893</v>
      </c>
      <c r="G3612" s="364" t="s">
        <v>447</v>
      </c>
      <c r="H3612" s="318" t="s">
        <v>1280</v>
      </c>
    </row>
    <row r="3613" spans="1:8" s="189" customFormat="1" ht="22.9" customHeight="1" x14ac:dyDescent="0.2">
      <c r="A3613" s="529"/>
      <c r="B3613" s="530"/>
      <c r="C3613" s="364" t="s">
        <v>6931</v>
      </c>
      <c r="D3613" s="364" t="s">
        <v>6932</v>
      </c>
      <c r="E3613" s="364" t="s">
        <v>251</v>
      </c>
      <c r="F3613" s="364" t="s">
        <v>6893</v>
      </c>
      <c r="G3613" s="364" t="s">
        <v>447</v>
      </c>
      <c r="H3613" s="318" t="s">
        <v>1280</v>
      </c>
    </row>
    <row r="3614" spans="1:8" s="189" customFormat="1" ht="22.9" customHeight="1" x14ac:dyDescent="0.2">
      <c r="A3614" s="529"/>
      <c r="B3614" s="530"/>
      <c r="C3614" s="364" t="s">
        <v>6933</v>
      </c>
      <c r="D3614" s="364" t="s">
        <v>6934</v>
      </c>
      <c r="E3614" s="364" t="s">
        <v>251</v>
      </c>
      <c r="F3614" s="364" t="s">
        <v>6893</v>
      </c>
      <c r="G3614" s="364" t="s">
        <v>447</v>
      </c>
      <c r="H3614" s="318" t="s">
        <v>1280</v>
      </c>
    </row>
    <row r="3615" spans="1:8" s="189" customFormat="1" ht="22.9" customHeight="1" x14ac:dyDescent="0.2">
      <c r="A3615" s="529"/>
      <c r="B3615" s="530"/>
      <c r="C3615" s="364" t="s">
        <v>6935</v>
      </c>
      <c r="D3615" s="364" t="s">
        <v>6936</v>
      </c>
      <c r="E3615" s="364" t="s">
        <v>251</v>
      </c>
      <c r="F3615" s="364" t="s">
        <v>6893</v>
      </c>
      <c r="G3615" s="364" t="s">
        <v>447</v>
      </c>
      <c r="H3615" s="318" t="s">
        <v>1280</v>
      </c>
    </row>
    <row r="3616" spans="1:8" s="189" customFormat="1" ht="22.9" customHeight="1" x14ac:dyDescent="0.2">
      <c r="A3616" s="529"/>
      <c r="B3616" s="530"/>
      <c r="C3616" s="364" t="s">
        <v>6937</v>
      </c>
      <c r="D3616" s="364" t="s">
        <v>6938</v>
      </c>
      <c r="E3616" s="364" t="s">
        <v>251</v>
      </c>
      <c r="F3616" s="364" t="s">
        <v>6893</v>
      </c>
      <c r="G3616" s="364" t="s">
        <v>447</v>
      </c>
      <c r="H3616" s="318" t="s">
        <v>1280</v>
      </c>
    </row>
    <row r="3617" spans="1:8" s="189" customFormat="1" ht="22.9" customHeight="1" x14ac:dyDescent="0.2">
      <c r="A3617" s="529"/>
      <c r="B3617" s="530"/>
      <c r="C3617" s="364" t="s">
        <v>6939</v>
      </c>
      <c r="D3617" s="364" t="s">
        <v>6940</v>
      </c>
      <c r="E3617" s="364" t="s">
        <v>251</v>
      </c>
      <c r="F3617" s="364" t="s">
        <v>6893</v>
      </c>
      <c r="G3617" s="364" t="s">
        <v>447</v>
      </c>
      <c r="H3617" s="318" t="s">
        <v>1280</v>
      </c>
    </row>
    <row r="3618" spans="1:8" s="189" customFormat="1" ht="22.9" customHeight="1" x14ac:dyDescent="0.2">
      <c r="A3618" s="529" t="s">
        <v>824</v>
      </c>
      <c r="B3618" s="530" t="s">
        <v>825</v>
      </c>
      <c r="C3618" s="364" t="s">
        <v>6941</v>
      </c>
      <c r="D3618" s="364" t="s">
        <v>6942</v>
      </c>
      <c r="E3618" s="364" t="s">
        <v>371</v>
      </c>
      <c r="F3618" s="364" t="s">
        <v>4228</v>
      </c>
      <c r="G3618" s="364"/>
      <c r="H3618" s="318"/>
    </row>
    <row r="3619" spans="1:8" s="189" customFormat="1" ht="22.9" customHeight="1" x14ac:dyDescent="0.2">
      <c r="A3619" s="529"/>
      <c r="B3619" s="530"/>
      <c r="C3619" s="364" t="s">
        <v>6943</v>
      </c>
      <c r="D3619" s="364" t="s">
        <v>6944</v>
      </c>
      <c r="E3619" s="364" t="s">
        <v>371</v>
      </c>
      <c r="F3619" s="364" t="s">
        <v>4228</v>
      </c>
      <c r="G3619" s="364"/>
      <c r="H3619" s="318"/>
    </row>
    <row r="3620" spans="1:8" s="189" customFormat="1" ht="22.9" customHeight="1" x14ac:dyDescent="0.2">
      <c r="A3620" s="529"/>
      <c r="B3620" s="530"/>
      <c r="C3620" s="364" t="s">
        <v>6945</v>
      </c>
      <c r="D3620" s="364" t="s">
        <v>6946</v>
      </c>
      <c r="E3620" s="364" t="s">
        <v>371</v>
      </c>
      <c r="F3620" s="364" t="s">
        <v>4228</v>
      </c>
      <c r="G3620" s="364"/>
      <c r="H3620" s="318"/>
    </row>
    <row r="3621" spans="1:8" s="189" customFormat="1" ht="22.9" customHeight="1" x14ac:dyDescent="0.2">
      <c r="A3621" s="529"/>
      <c r="B3621" s="530"/>
      <c r="C3621" s="364" t="s">
        <v>6947</v>
      </c>
      <c r="D3621" s="364" t="s">
        <v>6948</v>
      </c>
      <c r="E3621" s="364" t="s">
        <v>371</v>
      </c>
      <c r="F3621" s="364" t="s">
        <v>4228</v>
      </c>
      <c r="G3621" s="364"/>
      <c r="H3621" s="318"/>
    </row>
    <row r="3622" spans="1:8" s="189" customFormat="1" ht="22.9" customHeight="1" x14ac:dyDescent="0.2">
      <c r="A3622" s="529"/>
      <c r="B3622" s="530"/>
      <c r="C3622" s="364" t="s">
        <v>6949</v>
      </c>
      <c r="D3622" s="364" t="s">
        <v>6950</v>
      </c>
      <c r="E3622" s="364" t="s">
        <v>371</v>
      </c>
      <c r="F3622" s="364" t="s">
        <v>4228</v>
      </c>
      <c r="G3622" s="364"/>
      <c r="H3622" s="318"/>
    </row>
    <row r="3623" spans="1:8" s="189" customFormat="1" ht="22.9" customHeight="1" x14ac:dyDescent="0.2">
      <c r="A3623" s="529"/>
      <c r="B3623" s="530"/>
      <c r="C3623" s="364" t="s">
        <v>6951</v>
      </c>
      <c r="D3623" s="364" t="s">
        <v>6952</v>
      </c>
      <c r="E3623" s="364" t="s">
        <v>371</v>
      </c>
      <c r="F3623" s="364" t="s">
        <v>4228</v>
      </c>
      <c r="G3623" s="364"/>
      <c r="H3623" s="318"/>
    </row>
    <row r="3624" spans="1:8" s="189" customFormat="1" ht="22.9" customHeight="1" x14ac:dyDescent="0.2">
      <c r="A3624" s="529" t="s">
        <v>826</v>
      </c>
      <c r="B3624" s="530" t="s">
        <v>827</v>
      </c>
      <c r="C3624" s="364" t="s">
        <v>6953</v>
      </c>
      <c r="D3624" s="364" t="s">
        <v>16967</v>
      </c>
      <c r="E3624" s="364" t="s">
        <v>371</v>
      </c>
      <c r="F3624" s="364" t="s">
        <v>4228</v>
      </c>
      <c r="G3624" s="364" t="s">
        <v>447</v>
      </c>
      <c r="H3624" s="318" t="s">
        <v>4059</v>
      </c>
    </row>
    <row r="3625" spans="1:8" s="189" customFormat="1" ht="22.9" customHeight="1" x14ac:dyDescent="0.2">
      <c r="A3625" s="529"/>
      <c r="B3625" s="530"/>
      <c r="C3625" s="364" t="s">
        <v>6954</v>
      </c>
      <c r="D3625" s="364" t="s">
        <v>6955</v>
      </c>
      <c r="E3625" s="364" t="s">
        <v>371</v>
      </c>
      <c r="F3625" s="364" t="s">
        <v>4228</v>
      </c>
      <c r="G3625" s="364" t="s">
        <v>447</v>
      </c>
      <c r="H3625" s="318" t="s">
        <v>4059</v>
      </c>
    </row>
    <row r="3626" spans="1:8" s="189" customFormat="1" ht="22.9" customHeight="1" x14ac:dyDescent="0.2">
      <c r="A3626" s="529"/>
      <c r="B3626" s="530"/>
      <c r="C3626" s="364" t="s">
        <v>6956</v>
      </c>
      <c r="D3626" s="364" t="s">
        <v>6957</v>
      </c>
      <c r="E3626" s="364" t="s">
        <v>371</v>
      </c>
      <c r="F3626" s="364" t="s">
        <v>4228</v>
      </c>
      <c r="G3626" s="364" t="s">
        <v>447</v>
      </c>
      <c r="H3626" s="318" t="s">
        <v>4059</v>
      </c>
    </row>
    <row r="3627" spans="1:8" s="189" customFormat="1" ht="22.9" customHeight="1" x14ac:dyDescent="0.2">
      <c r="A3627" s="363" t="s">
        <v>767</v>
      </c>
      <c r="B3627" s="364" t="s">
        <v>768</v>
      </c>
      <c r="C3627" s="364" t="s">
        <v>6958</v>
      </c>
      <c r="D3627" s="364" t="s">
        <v>768</v>
      </c>
      <c r="E3627" s="364" t="s">
        <v>255</v>
      </c>
      <c r="F3627" s="364" t="s">
        <v>6959</v>
      </c>
      <c r="G3627" s="364"/>
      <c r="H3627" s="318"/>
    </row>
    <row r="3628" spans="1:8" s="189" customFormat="1" ht="22.9" customHeight="1" x14ac:dyDescent="0.2">
      <c r="A3628" s="529" t="s">
        <v>769</v>
      </c>
      <c r="B3628" s="530" t="s">
        <v>770</v>
      </c>
      <c r="C3628" s="364" t="s">
        <v>6960</v>
      </c>
      <c r="D3628" s="364" t="s">
        <v>6961</v>
      </c>
      <c r="E3628" s="364" t="s">
        <v>371</v>
      </c>
      <c r="F3628" s="364" t="s">
        <v>1179</v>
      </c>
      <c r="G3628" s="364" t="s">
        <v>447</v>
      </c>
      <c r="H3628" s="318"/>
    </row>
    <row r="3629" spans="1:8" s="189" customFormat="1" ht="22.9" customHeight="1" x14ac:dyDescent="0.2">
      <c r="A3629" s="529"/>
      <c r="B3629" s="530"/>
      <c r="C3629" s="364" t="s">
        <v>6962</v>
      </c>
      <c r="D3629" s="364" t="s">
        <v>6963</v>
      </c>
      <c r="E3629" s="364" t="s">
        <v>371</v>
      </c>
      <c r="F3629" s="364" t="s">
        <v>1179</v>
      </c>
      <c r="G3629" s="364" t="s">
        <v>447</v>
      </c>
      <c r="H3629" s="318"/>
    </row>
    <row r="3630" spans="1:8" s="189" customFormat="1" ht="22.9" customHeight="1" x14ac:dyDescent="0.2">
      <c r="A3630" s="529"/>
      <c r="B3630" s="530"/>
      <c r="C3630" s="364" t="s">
        <v>6964</v>
      </c>
      <c r="D3630" s="364" t="s">
        <v>6965</v>
      </c>
      <c r="E3630" s="364" t="s">
        <v>255</v>
      </c>
      <c r="F3630" s="364" t="s">
        <v>2076</v>
      </c>
      <c r="G3630" s="364" t="s">
        <v>447</v>
      </c>
      <c r="H3630" s="318"/>
    </row>
    <row r="3631" spans="1:8" s="189" customFormat="1" ht="22.9" customHeight="1" x14ac:dyDescent="0.2">
      <c r="A3631" s="529"/>
      <c r="B3631" s="530"/>
      <c r="C3631" s="364" t="s">
        <v>6966</v>
      </c>
      <c r="D3631" s="364" t="s">
        <v>6967</v>
      </c>
      <c r="E3631" s="364" t="s">
        <v>255</v>
      </c>
      <c r="F3631" s="364" t="s">
        <v>6959</v>
      </c>
      <c r="G3631" s="364" t="s">
        <v>447</v>
      </c>
      <c r="H3631" s="318"/>
    </row>
    <row r="3632" spans="1:8" s="189" customFormat="1" ht="22.9" customHeight="1" x14ac:dyDescent="0.2">
      <c r="A3632" s="529"/>
      <c r="B3632" s="530"/>
      <c r="C3632" s="364" t="s">
        <v>6968</v>
      </c>
      <c r="D3632" s="364" t="s">
        <v>6969</v>
      </c>
      <c r="E3632" s="364" t="s">
        <v>255</v>
      </c>
      <c r="F3632" s="364" t="s">
        <v>6959</v>
      </c>
      <c r="G3632" s="364" t="s">
        <v>447</v>
      </c>
      <c r="H3632" s="318"/>
    </row>
    <row r="3633" spans="1:8" s="189" customFormat="1" ht="22.9" customHeight="1" x14ac:dyDescent="0.2">
      <c r="A3633" s="529"/>
      <c r="B3633" s="530"/>
      <c r="C3633" s="364" t="s">
        <v>6970</v>
      </c>
      <c r="D3633" s="364" t="s">
        <v>6971</v>
      </c>
      <c r="E3633" s="364" t="s">
        <v>255</v>
      </c>
      <c r="F3633" s="364" t="s">
        <v>6959</v>
      </c>
      <c r="G3633" s="364" t="s">
        <v>447</v>
      </c>
      <c r="H3633" s="318"/>
    </row>
    <row r="3634" spans="1:8" s="189" customFormat="1" ht="22.9" customHeight="1" x14ac:dyDescent="0.2">
      <c r="A3634" s="529"/>
      <c r="B3634" s="530"/>
      <c r="C3634" s="364" t="s">
        <v>6972</v>
      </c>
      <c r="D3634" s="364" t="s">
        <v>6973</v>
      </c>
      <c r="E3634" s="364" t="s">
        <v>255</v>
      </c>
      <c r="F3634" s="364" t="s">
        <v>6959</v>
      </c>
      <c r="G3634" s="364" t="s">
        <v>447</v>
      </c>
      <c r="H3634" s="318"/>
    </row>
    <row r="3635" spans="1:8" s="189" customFormat="1" ht="22.9" customHeight="1" x14ac:dyDescent="0.2">
      <c r="A3635" s="529" t="s">
        <v>771</v>
      </c>
      <c r="B3635" s="530" t="s">
        <v>772</v>
      </c>
      <c r="C3635" s="364" t="s">
        <v>6974</v>
      </c>
      <c r="D3635" s="364" t="s">
        <v>6975</v>
      </c>
      <c r="E3635" s="364" t="s">
        <v>255</v>
      </c>
      <c r="F3635" s="364" t="s">
        <v>19929</v>
      </c>
      <c r="G3635" s="364"/>
      <c r="H3635" s="318"/>
    </row>
    <row r="3636" spans="1:8" s="189" customFormat="1" ht="22.9" customHeight="1" x14ac:dyDescent="0.2">
      <c r="A3636" s="529"/>
      <c r="B3636" s="530"/>
      <c r="C3636" s="364" t="s">
        <v>6976</v>
      </c>
      <c r="D3636" s="364" t="s">
        <v>6977</v>
      </c>
      <c r="E3636" s="364" t="s">
        <v>255</v>
      </c>
      <c r="F3636" s="364" t="s">
        <v>19929</v>
      </c>
      <c r="G3636" s="364"/>
      <c r="H3636" s="318"/>
    </row>
    <row r="3637" spans="1:8" s="189" customFormat="1" ht="22.9" customHeight="1" x14ac:dyDescent="0.2">
      <c r="A3637" s="529"/>
      <c r="B3637" s="530"/>
      <c r="C3637" s="364" t="s">
        <v>6978</v>
      </c>
      <c r="D3637" s="364" t="s">
        <v>6979</v>
      </c>
      <c r="E3637" s="364" t="s">
        <v>14947</v>
      </c>
      <c r="F3637" s="364" t="s">
        <v>1410</v>
      </c>
      <c r="G3637" s="364"/>
      <c r="H3637" s="318"/>
    </row>
    <row r="3638" spans="1:8" s="189" customFormat="1" ht="22.9" customHeight="1" x14ac:dyDescent="0.2">
      <c r="A3638" s="529"/>
      <c r="B3638" s="530"/>
      <c r="C3638" s="364" t="s">
        <v>6980</v>
      </c>
      <c r="D3638" s="364" t="s">
        <v>6981</v>
      </c>
      <c r="E3638" s="364" t="s">
        <v>14947</v>
      </c>
      <c r="F3638" s="364" t="s">
        <v>1410</v>
      </c>
      <c r="G3638" s="364"/>
      <c r="H3638" s="318"/>
    </row>
    <row r="3639" spans="1:8" s="189" customFormat="1" ht="22.9" customHeight="1" x14ac:dyDescent="0.2">
      <c r="A3639" s="529"/>
      <c r="B3639" s="530"/>
      <c r="C3639" s="364" t="s">
        <v>6982</v>
      </c>
      <c r="D3639" s="364" t="s">
        <v>6983</v>
      </c>
      <c r="E3639" s="364" t="s">
        <v>255</v>
      </c>
      <c r="F3639" s="364" t="s">
        <v>6959</v>
      </c>
      <c r="G3639" s="364"/>
      <c r="H3639" s="318"/>
    </row>
    <row r="3640" spans="1:8" s="189" customFormat="1" ht="22.9" customHeight="1" x14ac:dyDescent="0.2">
      <c r="A3640" s="529"/>
      <c r="B3640" s="530"/>
      <c r="C3640" s="364" t="s">
        <v>6984</v>
      </c>
      <c r="D3640" s="364" t="s">
        <v>6985</v>
      </c>
      <c r="E3640" s="364" t="s">
        <v>255</v>
      </c>
      <c r="F3640" s="364" t="s">
        <v>6959</v>
      </c>
      <c r="G3640" s="364"/>
      <c r="H3640" s="318"/>
    </row>
    <row r="3641" spans="1:8" s="189" customFormat="1" ht="22.9" customHeight="1" x14ac:dyDescent="0.2">
      <c r="A3641" s="529"/>
      <c r="B3641" s="530"/>
      <c r="C3641" s="364" t="s">
        <v>6986</v>
      </c>
      <c r="D3641" s="364" t="s">
        <v>6987</v>
      </c>
      <c r="E3641" s="364" t="s">
        <v>255</v>
      </c>
      <c r="F3641" s="364" t="s">
        <v>6959</v>
      </c>
      <c r="G3641" s="364"/>
      <c r="H3641" s="318"/>
    </row>
    <row r="3642" spans="1:8" s="189" customFormat="1" ht="22.9" customHeight="1" x14ac:dyDescent="0.2">
      <c r="A3642" s="529"/>
      <c r="B3642" s="530"/>
      <c r="C3642" s="364" t="s">
        <v>6988</v>
      </c>
      <c r="D3642" s="364" t="s">
        <v>8117</v>
      </c>
      <c r="E3642" s="364" t="s">
        <v>255</v>
      </c>
      <c r="F3642" s="364" t="s">
        <v>6959</v>
      </c>
      <c r="G3642" s="364" t="s">
        <v>462</v>
      </c>
      <c r="H3642" s="318"/>
    </row>
    <row r="3643" spans="1:8" s="189" customFormat="1" ht="22.9" customHeight="1" x14ac:dyDescent="0.2">
      <c r="A3643" s="529"/>
      <c r="B3643" s="530"/>
      <c r="C3643" s="364" t="s">
        <v>6989</v>
      </c>
      <c r="D3643" s="364" t="s">
        <v>6990</v>
      </c>
      <c r="E3643" s="364" t="s">
        <v>255</v>
      </c>
      <c r="F3643" s="364" t="s">
        <v>6959</v>
      </c>
      <c r="G3643" s="364"/>
      <c r="H3643" s="318"/>
    </row>
    <row r="3644" spans="1:8" s="189" customFormat="1" ht="22.9" customHeight="1" x14ac:dyDescent="0.2">
      <c r="A3644" s="529"/>
      <c r="B3644" s="530"/>
      <c r="C3644" s="364" t="s">
        <v>6991</v>
      </c>
      <c r="D3644" s="364" t="s">
        <v>6992</v>
      </c>
      <c r="E3644" s="364" t="s">
        <v>255</v>
      </c>
      <c r="F3644" s="364" t="s">
        <v>6959</v>
      </c>
      <c r="G3644" s="364"/>
      <c r="H3644" s="318"/>
    </row>
    <row r="3645" spans="1:8" s="189" customFormat="1" ht="22.9" customHeight="1" x14ac:dyDescent="0.2">
      <c r="A3645" s="529"/>
      <c r="B3645" s="530"/>
      <c r="C3645" s="364" t="s">
        <v>6993</v>
      </c>
      <c r="D3645" s="364" t="s">
        <v>6994</v>
      </c>
      <c r="E3645" s="364" t="s">
        <v>255</v>
      </c>
      <c r="F3645" s="364" t="s">
        <v>6959</v>
      </c>
      <c r="G3645" s="364" t="s">
        <v>447</v>
      </c>
      <c r="H3645" s="318"/>
    </row>
    <row r="3646" spans="1:8" s="189" customFormat="1" ht="22.9" customHeight="1" x14ac:dyDescent="0.2">
      <c r="A3646" s="529" t="s">
        <v>940</v>
      </c>
      <c r="B3646" s="530" t="s">
        <v>941</v>
      </c>
      <c r="C3646" s="364" t="s">
        <v>6995</v>
      </c>
      <c r="D3646" s="364" t="s">
        <v>6996</v>
      </c>
      <c r="E3646" s="364" t="s">
        <v>14947</v>
      </c>
      <c r="F3646" s="364" t="s">
        <v>1410</v>
      </c>
      <c r="G3646" s="364" t="s">
        <v>447</v>
      </c>
      <c r="H3646" s="318"/>
    </row>
    <row r="3647" spans="1:8" s="189" customFormat="1" ht="22.9" customHeight="1" x14ac:dyDescent="0.2">
      <c r="A3647" s="529"/>
      <c r="B3647" s="530"/>
      <c r="C3647" s="364" t="s">
        <v>6997</v>
      </c>
      <c r="D3647" s="364" t="s">
        <v>6998</v>
      </c>
      <c r="E3647" s="364" t="s">
        <v>14947</v>
      </c>
      <c r="F3647" s="364" t="s">
        <v>1410</v>
      </c>
      <c r="G3647" s="364" t="s">
        <v>447</v>
      </c>
      <c r="H3647" s="318"/>
    </row>
    <row r="3648" spans="1:8" s="189" customFormat="1" ht="22.9" customHeight="1" x14ac:dyDescent="0.2">
      <c r="A3648" s="529"/>
      <c r="B3648" s="530"/>
      <c r="C3648" s="364" t="s">
        <v>6999</v>
      </c>
      <c r="D3648" s="364" t="s">
        <v>7000</v>
      </c>
      <c r="E3648" s="364" t="s">
        <v>14947</v>
      </c>
      <c r="F3648" s="364" t="s">
        <v>6307</v>
      </c>
      <c r="G3648" s="364" t="s">
        <v>447</v>
      </c>
      <c r="H3648" s="318"/>
    </row>
    <row r="3649" spans="1:8" s="189" customFormat="1" ht="22.9" customHeight="1" x14ac:dyDescent="0.2">
      <c r="A3649" s="529"/>
      <c r="B3649" s="530"/>
      <c r="C3649" s="364" t="s">
        <v>7001</v>
      </c>
      <c r="D3649" s="364" t="s">
        <v>7002</v>
      </c>
      <c r="E3649" s="364" t="s">
        <v>14947</v>
      </c>
      <c r="F3649" s="364" t="s">
        <v>6307</v>
      </c>
      <c r="G3649" s="364" t="s">
        <v>447</v>
      </c>
      <c r="H3649" s="318"/>
    </row>
    <row r="3650" spans="1:8" s="189" customFormat="1" ht="22.9" customHeight="1" x14ac:dyDescent="0.2">
      <c r="A3650" s="529"/>
      <c r="B3650" s="530"/>
      <c r="C3650" s="364" t="s">
        <v>7003</v>
      </c>
      <c r="D3650" s="364" t="s">
        <v>7004</v>
      </c>
      <c r="E3650" s="364" t="s">
        <v>14947</v>
      </c>
      <c r="F3650" s="364" t="s">
        <v>6307</v>
      </c>
      <c r="G3650" s="364" t="s">
        <v>447</v>
      </c>
      <c r="H3650" s="318"/>
    </row>
    <row r="3651" spans="1:8" s="189" customFormat="1" ht="22.9" customHeight="1" x14ac:dyDescent="0.2">
      <c r="A3651" s="529"/>
      <c r="B3651" s="530"/>
      <c r="C3651" s="364" t="s">
        <v>7005</v>
      </c>
      <c r="D3651" s="364" t="s">
        <v>7006</v>
      </c>
      <c r="E3651" s="364" t="s">
        <v>14947</v>
      </c>
      <c r="F3651" s="364" t="s">
        <v>6307</v>
      </c>
      <c r="G3651" s="364" t="s">
        <v>447</v>
      </c>
      <c r="H3651" s="318"/>
    </row>
    <row r="3652" spans="1:8" s="189" customFormat="1" ht="22.9" customHeight="1" x14ac:dyDescent="0.2">
      <c r="A3652" s="529"/>
      <c r="B3652" s="530"/>
      <c r="C3652" s="364" t="s">
        <v>7007</v>
      </c>
      <c r="D3652" s="364" t="s">
        <v>7008</v>
      </c>
      <c r="E3652" s="364" t="s">
        <v>14947</v>
      </c>
      <c r="F3652" s="364" t="s">
        <v>6307</v>
      </c>
      <c r="G3652" s="364" t="s">
        <v>447</v>
      </c>
      <c r="H3652" s="318"/>
    </row>
    <row r="3653" spans="1:8" s="189" customFormat="1" ht="22.9" customHeight="1" x14ac:dyDescent="0.2">
      <c r="A3653" s="529" t="s">
        <v>673</v>
      </c>
      <c r="B3653" s="530" t="s">
        <v>16968</v>
      </c>
      <c r="C3653" s="364" t="s">
        <v>7011</v>
      </c>
      <c r="D3653" s="364" t="s">
        <v>7010</v>
      </c>
      <c r="E3653" s="364" t="s">
        <v>14947</v>
      </c>
      <c r="F3653" s="364" t="s">
        <v>6307</v>
      </c>
      <c r="G3653" s="364" t="s">
        <v>447</v>
      </c>
      <c r="H3653" s="318" t="s">
        <v>1225</v>
      </c>
    </row>
    <row r="3654" spans="1:8" s="189" customFormat="1" ht="22.9" customHeight="1" x14ac:dyDescent="0.2">
      <c r="A3654" s="529"/>
      <c r="B3654" s="530"/>
      <c r="C3654" s="364" t="s">
        <v>7012</v>
      </c>
      <c r="D3654" s="364" t="s">
        <v>7010</v>
      </c>
      <c r="E3654" s="364" t="s">
        <v>14947</v>
      </c>
      <c r="F3654" s="364" t="s">
        <v>6307</v>
      </c>
      <c r="G3654" s="364" t="s">
        <v>447</v>
      </c>
      <c r="H3654" s="318" t="s">
        <v>1225</v>
      </c>
    </row>
    <row r="3655" spans="1:8" s="189" customFormat="1" ht="22.9" customHeight="1" x14ac:dyDescent="0.2">
      <c r="A3655" s="529"/>
      <c r="B3655" s="530"/>
      <c r="C3655" s="364" t="s">
        <v>7013</v>
      </c>
      <c r="D3655" s="364" t="s">
        <v>7010</v>
      </c>
      <c r="E3655" s="364" t="s">
        <v>14947</v>
      </c>
      <c r="F3655" s="364" t="s">
        <v>6307</v>
      </c>
      <c r="G3655" s="364" t="s">
        <v>447</v>
      </c>
      <c r="H3655" s="318" t="s">
        <v>1225</v>
      </c>
    </row>
    <row r="3656" spans="1:8" s="189" customFormat="1" ht="22.9" customHeight="1" x14ac:dyDescent="0.2">
      <c r="A3656" s="529"/>
      <c r="B3656" s="530"/>
      <c r="C3656" s="364" t="s">
        <v>7014</v>
      </c>
      <c r="D3656" s="364" t="s">
        <v>7010</v>
      </c>
      <c r="E3656" s="364" t="s">
        <v>14947</v>
      </c>
      <c r="F3656" s="364" t="s">
        <v>6307</v>
      </c>
      <c r="G3656" s="364" t="s">
        <v>447</v>
      </c>
      <c r="H3656" s="318" t="s">
        <v>1225</v>
      </c>
    </row>
    <row r="3657" spans="1:8" s="189" customFormat="1" ht="22.9" customHeight="1" x14ac:dyDescent="0.2">
      <c r="A3657" s="529"/>
      <c r="B3657" s="530"/>
      <c r="C3657" s="364" t="s">
        <v>7015</v>
      </c>
      <c r="D3657" s="364" t="s">
        <v>7010</v>
      </c>
      <c r="E3657" s="364" t="s">
        <v>14947</v>
      </c>
      <c r="F3657" s="364" t="s">
        <v>6307</v>
      </c>
      <c r="G3657" s="364" t="s">
        <v>447</v>
      </c>
      <c r="H3657" s="318" t="s">
        <v>1225</v>
      </c>
    </row>
    <row r="3658" spans="1:8" s="189" customFormat="1" ht="22.9" customHeight="1" x14ac:dyDescent="0.2">
      <c r="A3658" s="529"/>
      <c r="B3658" s="530"/>
      <c r="C3658" s="364" t="s">
        <v>7016</v>
      </c>
      <c r="D3658" s="364" t="s">
        <v>7010</v>
      </c>
      <c r="E3658" s="364" t="s">
        <v>14947</v>
      </c>
      <c r="F3658" s="364" t="s">
        <v>6307</v>
      </c>
      <c r="G3658" s="364" t="s">
        <v>447</v>
      </c>
      <c r="H3658" s="318" t="s">
        <v>1225</v>
      </c>
    </row>
    <row r="3659" spans="1:8" s="189" customFormat="1" ht="22.9" customHeight="1" x14ac:dyDescent="0.2">
      <c r="A3659" s="529"/>
      <c r="B3659" s="530"/>
      <c r="C3659" s="364" t="s">
        <v>7017</v>
      </c>
      <c r="D3659" s="364" t="s">
        <v>7010</v>
      </c>
      <c r="E3659" s="364" t="s">
        <v>14947</v>
      </c>
      <c r="F3659" s="364" t="s">
        <v>6307</v>
      </c>
      <c r="G3659" s="364" t="s">
        <v>447</v>
      </c>
      <c r="H3659" s="318" t="s">
        <v>1225</v>
      </c>
    </row>
    <row r="3660" spans="1:8" s="189" customFormat="1" ht="22.9" customHeight="1" x14ac:dyDescent="0.2">
      <c r="A3660" s="529"/>
      <c r="B3660" s="530"/>
      <c r="C3660" s="364" t="s">
        <v>7018</v>
      </c>
      <c r="D3660" s="364" t="s">
        <v>7010</v>
      </c>
      <c r="E3660" s="364" t="s">
        <v>14947</v>
      </c>
      <c r="F3660" s="364" t="s">
        <v>6307</v>
      </c>
      <c r="G3660" s="364" t="s">
        <v>447</v>
      </c>
      <c r="H3660" s="318" t="s">
        <v>1225</v>
      </c>
    </row>
    <row r="3661" spans="1:8" s="189" customFormat="1" ht="22.9" customHeight="1" x14ac:dyDescent="0.2">
      <c r="A3661" s="529"/>
      <c r="B3661" s="530"/>
      <c r="C3661" s="364" t="s">
        <v>7019</v>
      </c>
      <c r="D3661" s="364" t="s">
        <v>7010</v>
      </c>
      <c r="E3661" s="364" t="s">
        <v>14947</v>
      </c>
      <c r="F3661" s="364" t="s">
        <v>6307</v>
      </c>
      <c r="G3661" s="364" t="s">
        <v>447</v>
      </c>
      <c r="H3661" s="318" t="s">
        <v>1225</v>
      </c>
    </row>
    <row r="3662" spans="1:8" s="189" customFormat="1" ht="22.9" customHeight="1" x14ac:dyDescent="0.2">
      <c r="A3662" s="529"/>
      <c r="B3662" s="530"/>
      <c r="C3662" s="364" t="s">
        <v>7020</v>
      </c>
      <c r="D3662" s="364" t="s">
        <v>7010</v>
      </c>
      <c r="E3662" s="364" t="s">
        <v>14947</v>
      </c>
      <c r="F3662" s="364" t="s">
        <v>6307</v>
      </c>
      <c r="G3662" s="364" t="s">
        <v>447</v>
      </c>
      <c r="H3662" s="318" t="s">
        <v>1225</v>
      </c>
    </row>
    <row r="3663" spans="1:8" s="189" customFormat="1" ht="22.9" customHeight="1" x14ac:dyDescent="0.2">
      <c r="A3663" s="529"/>
      <c r="B3663" s="530"/>
      <c r="C3663" s="364" t="s">
        <v>7021</v>
      </c>
      <c r="D3663" s="364" t="s">
        <v>16969</v>
      </c>
      <c r="E3663" s="364" t="s">
        <v>14947</v>
      </c>
      <c r="F3663" s="364" t="s">
        <v>6307</v>
      </c>
      <c r="G3663" s="364" t="s">
        <v>447</v>
      </c>
      <c r="H3663" s="318" t="s">
        <v>1225</v>
      </c>
    </row>
    <row r="3664" spans="1:8" s="189" customFormat="1" ht="22.9" customHeight="1" x14ac:dyDescent="0.2">
      <c r="A3664" s="529"/>
      <c r="B3664" s="530"/>
      <c r="C3664" s="364" t="s">
        <v>7022</v>
      </c>
      <c r="D3664" s="364" t="s">
        <v>7010</v>
      </c>
      <c r="E3664" s="364" t="s">
        <v>14947</v>
      </c>
      <c r="F3664" s="364" t="s">
        <v>6307</v>
      </c>
      <c r="G3664" s="364" t="s">
        <v>447</v>
      </c>
      <c r="H3664" s="318" t="s">
        <v>1225</v>
      </c>
    </row>
    <row r="3665" spans="1:8" s="189" customFormat="1" ht="22.9" customHeight="1" x14ac:dyDescent="0.2">
      <c r="A3665" s="529"/>
      <c r="B3665" s="530"/>
      <c r="C3665" s="364" t="s">
        <v>7023</v>
      </c>
      <c r="D3665" s="364" t="s">
        <v>7010</v>
      </c>
      <c r="E3665" s="364" t="s">
        <v>14947</v>
      </c>
      <c r="F3665" s="364" t="s">
        <v>6307</v>
      </c>
      <c r="G3665" s="364" t="s">
        <v>447</v>
      </c>
      <c r="H3665" s="318" t="s">
        <v>1225</v>
      </c>
    </row>
    <row r="3666" spans="1:8" s="189" customFormat="1" ht="22.9" customHeight="1" x14ac:dyDescent="0.2">
      <c r="A3666" s="529"/>
      <c r="B3666" s="530"/>
      <c r="C3666" s="364" t="s">
        <v>7024</v>
      </c>
      <c r="D3666" s="364" t="s">
        <v>7010</v>
      </c>
      <c r="E3666" s="364" t="s">
        <v>14947</v>
      </c>
      <c r="F3666" s="364" t="s">
        <v>6307</v>
      </c>
      <c r="G3666" s="364" t="s">
        <v>447</v>
      </c>
      <c r="H3666" s="318" t="s">
        <v>1225</v>
      </c>
    </row>
    <row r="3667" spans="1:8" s="189" customFormat="1" ht="22.9" customHeight="1" x14ac:dyDescent="0.2">
      <c r="A3667" s="529"/>
      <c r="B3667" s="530"/>
      <c r="C3667" s="364" t="s">
        <v>7025</v>
      </c>
      <c r="D3667" s="364" t="s">
        <v>7010</v>
      </c>
      <c r="E3667" s="364" t="s">
        <v>14947</v>
      </c>
      <c r="F3667" s="364" t="s">
        <v>6307</v>
      </c>
      <c r="G3667" s="364" t="s">
        <v>447</v>
      </c>
      <c r="H3667" s="318" t="s">
        <v>1225</v>
      </c>
    </row>
    <row r="3668" spans="1:8" s="189" customFormat="1" ht="22.9" customHeight="1" x14ac:dyDescent="0.2">
      <c r="A3668" s="529"/>
      <c r="B3668" s="530"/>
      <c r="C3668" s="364" t="s">
        <v>7026</v>
      </c>
      <c r="D3668" s="364" t="s">
        <v>7010</v>
      </c>
      <c r="E3668" s="364" t="s">
        <v>14947</v>
      </c>
      <c r="F3668" s="364" t="s">
        <v>6307</v>
      </c>
      <c r="G3668" s="364" t="s">
        <v>447</v>
      </c>
      <c r="H3668" s="318" t="s">
        <v>1225</v>
      </c>
    </row>
    <row r="3669" spans="1:8" s="189" customFormat="1" ht="22.9" customHeight="1" x14ac:dyDescent="0.2">
      <c r="A3669" s="529"/>
      <c r="B3669" s="530"/>
      <c r="C3669" s="364" t="s">
        <v>7027</v>
      </c>
      <c r="D3669" s="364" t="s">
        <v>7010</v>
      </c>
      <c r="E3669" s="364" t="s">
        <v>14947</v>
      </c>
      <c r="F3669" s="364" t="s">
        <v>6307</v>
      </c>
      <c r="G3669" s="364" t="s">
        <v>447</v>
      </c>
      <c r="H3669" s="318" t="s">
        <v>1225</v>
      </c>
    </row>
    <row r="3670" spans="1:8" s="189" customFormat="1" ht="22.9" customHeight="1" x14ac:dyDescent="0.2">
      <c r="A3670" s="529"/>
      <c r="B3670" s="530"/>
      <c r="C3670" s="364" t="s">
        <v>7028</v>
      </c>
      <c r="D3670" s="364" t="s">
        <v>16969</v>
      </c>
      <c r="E3670" s="364" t="s">
        <v>14947</v>
      </c>
      <c r="F3670" s="364" t="s">
        <v>6307</v>
      </c>
      <c r="G3670" s="364" t="s">
        <v>447</v>
      </c>
      <c r="H3670" s="318" t="s">
        <v>1225</v>
      </c>
    </row>
    <row r="3671" spans="1:8" s="189" customFormat="1" ht="22.9" customHeight="1" x14ac:dyDescent="0.2">
      <c r="A3671" s="529"/>
      <c r="B3671" s="530"/>
      <c r="C3671" s="364" t="s">
        <v>7029</v>
      </c>
      <c r="D3671" s="364" t="s">
        <v>16969</v>
      </c>
      <c r="E3671" s="364" t="s">
        <v>14947</v>
      </c>
      <c r="F3671" s="364" t="s">
        <v>6307</v>
      </c>
      <c r="G3671" s="364" t="s">
        <v>447</v>
      </c>
      <c r="H3671" s="318" t="s">
        <v>1225</v>
      </c>
    </row>
    <row r="3672" spans="1:8" s="189" customFormat="1" ht="22.9" customHeight="1" x14ac:dyDescent="0.2">
      <c r="A3672" s="529"/>
      <c r="B3672" s="530"/>
      <c r="C3672" s="364" t="s">
        <v>7030</v>
      </c>
      <c r="D3672" s="364" t="s">
        <v>7010</v>
      </c>
      <c r="E3672" s="364" t="s">
        <v>14947</v>
      </c>
      <c r="F3672" s="364" t="s">
        <v>6307</v>
      </c>
      <c r="G3672" s="364" t="s">
        <v>447</v>
      </c>
      <c r="H3672" s="318" t="s">
        <v>1225</v>
      </c>
    </row>
    <row r="3673" spans="1:8" s="189" customFormat="1" ht="22.9" customHeight="1" x14ac:dyDescent="0.2">
      <c r="A3673" s="529"/>
      <c r="B3673" s="530"/>
      <c r="C3673" s="364" t="s">
        <v>7031</v>
      </c>
      <c r="D3673" s="364" t="s">
        <v>7010</v>
      </c>
      <c r="E3673" s="364" t="s">
        <v>14947</v>
      </c>
      <c r="F3673" s="364" t="s">
        <v>6307</v>
      </c>
      <c r="G3673" s="364" t="s">
        <v>447</v>
      </c>
      <c r="H3673" s="318" t="s">
        <v>1225</v>
      </c>
    </row>
    <row r="3674" spans="1:8" s="189" customFormat="1" ht="22.9" customHeight="1" x14ac:dyDescent="0.2">
      <c r="A3674" s="529"/>
      <c r="B3674" s="530"/>
      <c r="C3674" s="364" t="s">
        <v>7032</v>
      </c>
      <c r="D3674" s="364" t="s">
        <v>16969</v>
      </c>
      <c r="E3674" s="364" t="s">
        <v>14947</v>
      </c>
      <c r="F3674" s="364" t="s">
        <v>6307</v>
      </c>
      <c r="G3674" s="364" t="s">
        <v>447</v>
      </c>
      <c r="H3674" s="318" t="s">
        <v>1225</v>
      </c>
    </row>
    <row r="3675" spans="1:8" s="189" customFormat="1" ht="22.9" customHeight="1" x14ac:dyDescent="0.2">
      <c r="A3675" s="529"/>
      <c r="B3675" s="530"/>
      <c r="C3675" s="364" t="s">
        <v>7033</v>
      </c>
      <c r="D3675" s="364" t="s">
        <v>7010</v>
      </c>
      <c r="E3675" s="364" t="s">
        <v>14947</v>
      </c>
      <c r="F3675" s="364" t="s">
        <v>6307</v>
      </c>
      <c r="G3675" s="364" t="s">
        <v>447</v>
      </c>
      <c r="H3675" s="318" t="s">
        <v>1225</v>
      </c>
    </row>
    <row r="3676" spans="1:8" s="189" customFormat="1" ht="22.9" customHeight="1" x14ac:dyDescent="0.2">
      <c r="A3676" s="529"/>
      <c r="B3676" s="530"/>
      <c r="C3676" s="364" t="s">
        <v>7034</v>
      </c>
      <c r="D3676" s="364" t="s">
        <v>7010</v>
      </c>
      <c r="E3676" s="364" t="s">
        <v>14947</v>
      </c>
      <c r="F3676" s="364" t="s">
        <v>6307</v>
      </c>
      <c r="G3676" s="364" t="s">
        <v>447</v>
      </c>
      <c r="H3676" s="318" t="s">
        <v>1225</v>
      </c>
    </row>
    <row r="3677" spans="1:8" s="189" customFormat="1" ht="22.9" customHeight="1" x14ac:dyDescent="0.2">
      <c r="A3677" s="529"/>
      <c r="B3677" s="530"/>
      <c r="C3677" s="364" t="s">
        <v>7035</v>
      </c>
      <c r="D3677" s="364" t="s">
        <v>7010</v>
      </c>
      <c r="E3677" s="364" t="s">
        <v>14947</v>
      </c>
      <c r="F3677" s="364" t="s">
        <v>6307</v>
      </c>
      <c r="G3677" s="364" t="s">
        <v>447</v>
      </c>
      <c r="H3677" s="318" t="s">
        <v>1225</v>
      </c>
    </row>
    <row r="3678" spans="1:8" s="189" customFormat="1" ht="22.9" customHeight="1" x14ac:dyDescent="0.2">
      <c r="A3678" s="529"/>
      <c r="B3678" s="530"/>
      <c r="C3678" s="364" t="s">
        <v>7036</v>
      </c>
      <c r="D3678" s="364" t="s">
        <v>7010</v>
      </c>
      <c r="E3678" s="364" t="s">
        <v>14947</v>
      </c>
      <c r="F3678" s="364" t="s">
        <v>6307</v>
      </c>
      <c r="G3678" s="364" t="s">
        <v>447</v>
      </c>
      <c r="H3678" s="318" t="s">
        <v>1225</v>
      </c>
    </row>
    <row r="3679" spans="1:8" s="189" customFormat="1" ht="22.9" customHeight="1" x14ac:dyDescent="0.2">
      <c r="A3679" s="529"/>
      <c r="B3679" s="530"/>
      <c r="C3679" s="364" t="s">
        <v>7037</v>
      </c>
      <c r="D3679" s="364" t="s">
        <v>7010</v>
      </c>
      <c r="E3679" s="364" t="s">
        <v>14947</v>
      </c>
      <c r="F3679" s="364" t="s">
        <v>6307</v>
      </c>
      <c r="G3679" s="364" t="s">
        <v>447</v>
      </c>
      <c r="H3679" s="318" t="s">
        <v>1225</v>
      </c>
    </row>
    <row r="3680" spans="1:8" s="189" customFormat="1" ht="22.9" customHeight="1" x14ac:dyDescent="0.2">
      <c r="A3680" s="529"/>
      <c r="B3680" s="530"/>
      <c r="C3680" s="364" t="s">
        <v>7038</v>
      </c>
      <c r="D3680" s="364" t="s">
        <v>7010</v>
      </c>
      <c r="E3680" s="364" t="s">
        <v>14947</v>
      </c>
      <c r="F3680" s="364" t="s">
        <v>6307</v>
      </c>
      <c r="G3680" s="364" t="s">
        <v>447</v>
      </c>
      <c r="H3680" s="318" t="s">
        <v>1225</v>
      </c>
    </row>
    <row r="3681" spans="1:8" s="189" customFormat="1" ht="22.9" customHeight="1" x14ac:dyDescent="0.2">
      <c r="A3681" s="529"/>
      <c r="B3681" s="530"/>
      <c r="C3681" s="364" t="s">
        <v>7039</v>
      </c>
      <c r="D3681" s="364" t="s">
        <v>7010</v>
      </c>
      <c r="E3681" s="364" t="s">
        <v>14947</v>
      </c>
      <c r="F3681" s="364" t="s">
        <v>6307</v>
      </c>
      <c r="G3681" s="364" t="s">
        <v>447</v>
      </c>
      <c r="H3681" s="318" t="s">
        <v>1225</v>
      </c>
    </row>
    <row r="3682" spans="1:8" s="189" customFormat="1" ht="22.9" customHeight="1" x14ac:dyDescent="0.2">
      <c r="A3682" s="529"/>
      <c r="B3682" s="530"/>
      <c r="C3682" s="364" t="s">
        <v>7040</v>
      </c>
      <c r="D3682" s="364" t="s">
        <v>7010</v>
      </c>
      <c r="E3682" s="364" t="s">
        <v>14947</v>
      </c>
      <c r="F3682" s="364" t="s">
        <v>6307</v>
      </c>
      <c r="G3682" s="364" t="s">
        <v>447</v>
      </c>
      <c r="H3682" s="318" t="s">
        <v>1225</v>
      </c>
    </row>
    <row r="3683" spans="1:8" s="189" customFormat="1" ht="22.9" customHeight="1" x14ac:dyDescent="0.2">
      <c r="A3683" s="529"/>
      <c r="B3683" s="530"/>
      <c r="C3683" s="364" t="s">
        <v>7041</v>
      </c>
      <c r="D3683" s="364" t="s">
        <v>7010</v>
      </c>
      <c r="E3683" s="364" t="s">
        <v>14947</v>
      </c>
      <c r="F3683" s="364" t="s">
        <v>6307</v>
      </c>
      <c r="G3683" s="364" t="s">
        <v>447</v>
      </c>
      <c r="H3683" s="318" t="s">
        <v>1225</v>
      </c>
    </row>
    <row r="3684" spans="1:8" s="189" customFormat="1" ht="22.9" customHeight="1" x14ac:dyDescent="0.2">
      <c r="A3684" s="529"/>
      <c r="B3684" s="530"/>
      <c r="C3684" s="364" t="s">
        <v>7042</v>
      </c>
      <c r="D3684" s="364" t="s">
        <v>7010</v>
      </c>
      <c r="E3684" s="364" t="s">
        <v>14947</v>
      </c>
      <c r="F3684" s="364" t="s">
        <v>6307</v>
      </c>
      <c r="G3684" s="364" t="s">
        <v>447</v>
      </c>
      <c r="H3684" s="318" t="s">
        <v>1225</v>
      </c>
    </row>
    <row r="3685" spans="1:8" s="189" customFormat="1" ht="22.9" customHeight="1" x14ac:dyDescent="0.2">
      <c r="A3685" s="529"/>
      <c r="B3685" s="530"/>
      <c r="C3685" s="364" t="s">
        <v>7043</v>
      </c>
      <c r="D3685" s="364" t="s">
        <v>7010</v>
      </c>
      <c r="E3685" s="364" t="s">
        <v>14947</v>
      </c>
      <c r="F3685" s="364" t="s">
        <v>6307</v>
      </c>
      <c r="G3685" s="364" t="s">
        <v>447</v>
      </c>
      <c r="H3685" s="318" t="s">
        <v>1225</v>
      </c>
    </row>
    <row r="3686" spans="1:8" s="189" customFormat="1" ht="22.9" customHeight="1" x14ac:dyDescent="0.2">
      <c r="A3686" s="529"/>
      <c r="B3686" s="530"/>
      <c r="C3686" s="364" t="s">
        <v>7044</v>
      </c>
      <c r="D3686" s="364" t="s">
        <v>7010</v>
      </c>
      <c r="E3686" s="364" t="s">
        <v>14947</v>
      </c>
      <c r="F3686" s="364" t="s">
        <v>6307</v>
      </c>
      <c r="G3686" s="364" t="s">
        <v>447</v>
      </c>
      <c r="H3686" s="318" t="s">
        <v>1225</v>
      </c>
    </row>
    <row r="3687" spans="1:8" s="189" customFormat="1" ht="22.9" customHeight="1" x14ac:dyDescent="0.2">
      <c r="A3687" s="529"/>
      <c r="B3687" s="530"/>
      <c r="C3687" s="364" t="s">
        <v>7045</v>
      </c>
      <c r="D3687" s="364" t="s">
        <v>7010</v>
      </c>
      <c r="E3687" s="364" t="s">
        <v>14947</v>
      </c>
      <c r="F3687" s="364" t="s">
        <v>6307</v>
      </c>
      <c r="G3687" s="364" t="s">
        <v>447</v>
      </c>
      <c r="H3687" s="318" t="s">
        <v>1225</v>
      </c>
    </row>
    <row r="3688" spans="1:8" s="189" customFormat="1" ht="22.9" customHeight="1" x14ac:dyDescent="0.2">
      <c r="A3688" s="529"/>
      <c r="B3688" s="530"/>
      <c r="C3688" s="364" t="s">
        <v>7046</v>
      </c>
      <c r="D3688" s="364" t="s">
        <v>7010</v>
      </c>
      <c r="E3688" s="364" t="s">
        <v>14947</v>
      </c>
      <c r="F3688" s="364" t="s">
        <v>6307</v>
      </c>
      <c r="G3688" s="364" t="s">
        <v>447</v>
      </c>
      <c r="H3688" s="318" t="s">
        <v>1225</v>
      </c>
    </row>
    <row r="3689" spans="1:8" s="189" customFormat="1" ht="22.9" customHeight="1" x14ac:dyDescent="0.2">
      <c r="A3689" s="529"/>
      <c r="B3689" s="530"/>
      <c r="C3689" s="364" t="s">
        <v>7047</v>
      </c>
      <c r="D3689" s="364" t="s">
        <v>7010</v>
      </c>
      <c r="E3689" s="364" t="s">
        <v>14947</v>
      </c>
      <c r="F3689" s="364" t="s">
        <v>6307</v>
      </c>
      <c r="G3689" s="364" t="s">
        <v>447</v>
      </c>
      <c r="H3689" s="318" t="s">
        <v>1225</v>
      </c>
    </row>
    <row r="3690" spans="1:8" s="189" customFormat="1" ht="22.9" customHeight="1" x14ac:dyDescent="0.2">
      <c r="A3690" s="529"/>
      <c r="B3690" s="530"/>
      <c r="C3690" s="364" t="s">
        <v>7048</v>
      </c>
      <c r="D3690" s="364" t="s">
        <v>7010</v>
      </c>
      <c r="E3690" s="364" t="s">
        <v>14947</v>
      </c>
      <c r="F3690" s="364" t="s">
        <v>6307</v>
      </c>
      <c r="G3690" s="364" t="s">
        <v>447</v>
      </c>
      <c r="H3690" s="318" t="s">
        <v>1225</v>
      </c>
    </row>
    <row r="3691" spans="1:8" s="189" customFormat="1" ht="22.9" customHeight="1" x14ac:dyDescent="0.2">
      <c r="A3691" s="529"/>
      <c r="B3691" s="530"/>
      <c r="C3691" s="364" t="s">
        <v>7049</v>
      </c>
      <c r="D3691" s="364" t="s">
        <v>7010</v>
      </c>
      <c r="E3691" s="364" t="s">
        <v>14947</v>
      </c>
      <c r="F3691" s="364" t="s">
        <v>6307</v>
      </c>
      <c r="G3691" s="364" t="s">
        <v>447</v>
      </c>
      <c r="H3691" s="318" t="s">
        <v>1225</v>
      </c>
    </row>
    <row r="3692" spans="1:8" s="189" customFormat="1" ht="22.9" customHeight="1" x14ac:dyDescent="0.2">
      <c r="A3692" s="529"/>
      <c r="B3692" s="530"/>
      <c r="C3692" s="364" t="s">
        <v>7050</v>
      </c>
      <c r="D3692" s="364" t="s">
        <v>7010</v>
      </c>
      <c r="E3692" s="364" t="s">
        <v>14947</v>
      </c>
      <c r="F3692" s="364" t="s">
        <v>6307</v>
      </c>
      <c r="G3692" s="364" t="s">
        <v>447</v>
      </c>
      <c r="H3692" s="318" t="s">
        <v>1225</v>
      </c>
    </row>
    <row r="3693" spans="1:8" s="189" customFormat="1" ht="22.9" customHeight="1" x14ac:dyDescent="0.2">
      <c r="A3693" s="529"/>
      <c r="B3693" s="530"/>
      <c r="C3693" s="364" t="s">
        <v>7051</v>
      </c>
      <c r="D3693" s="364" t="s">
        <v>7010</v>
      </c>
      <c r="E3693" s="364" t="s">
        <v>14947</v>
      </c>
      <c r="F3693" s="364" t="s">
        <v>6307</v>
      </c>
      <c r="G3693" s="364" t="s">
        <v>447</v>
      </c>
      <c r="H3693" s="318" t="s">
        <v>1225</v>
      </c>
    </row>
    <row r="3694" spans="1:8" s="189" customFormat="1" ht="22.9" customHeight="1" x14ac:dyDescent="0.2">
      <c r="A3694" s="529"/>
      <c r="B3694" s="530"/>
      <c r="C3694" s="364" t="s">
        <v>7052</v>
      </c>
      <c r="D3694" s="364" t="s">
        <v>7010</v>
      </c>
      <c r="E3694" s="364" t="s">
        <v>14947</v>
      </c>
      <c r="F3694" s="364" t="s">
        <v>6307</v>
      </c>
      <c r="G3694" s="364" t="s">
        <v>447</v>
      </c>
      <c r="H3694" s="318" t="s">
        <v>1225</v>
      </c>
    </row>
    <row r="3695" spans="1:8" s="189" customFormat="1" ht="22.9" customHeight="1" x14ac:dyDescent="0.2">
      <c r="A3695" s="529"/>
      <c r="B3695" s="530"/>
      <c r="C3695" s="364" t="s">
        <v>7053</v>
      </c>
      <c r="D3695" s="364" t="s">
        <v>7010</v>
      </c>
      <c r="E3695" s="364" t="s">
        <v>14947</v>
      </c>
      <c r="F3695" s="364" t="s">
        <v>15499</v>
      </c>
      <c r="G3695" s="364" t="s">
        <v>447</v>
      </c>
      <c r="H3695" s="318" t="s">
        <v>1225</v>
      </c>
    </row>
    <row r="3696" spans="1:8" s="189" customFormat="1" ht="22.9" customHeight="1" x14ac:dyDescent="0.2">
      <c r="A3696" s="529"/>
      <c r="B3696" s="530"/>
      <c r="C3696" s="364" t="s">
        <v>7054</v>
      </c>
      <c r="D3696" s="364" t="s">
        <v>7010</v>
      </c>
      <c r="E3696" s="364" t="s">
        <v>14947</v>
      </c>
      <c r="F3696" s="364" t="s">
        <v>15499</v>
      </c>
      <c r="G3696" s="364" t="s">
        <v>447</v>
      </c>
      <c r="H3696" s="318" t="s">
        <v>1225</v>
      </c>
    </row>
    <row r="3697" spans="1:8" s="189" customFormat="1" ht="22.9" customHeight="1" x14ac:dyDescent="0.2">
      <c r="A3697" s="529"/>
      <c r="B3697" s="530"/>
      <c r="C3697" s="364" t="s">
        <v>7055</v>
      </c>
      <c r="D3697" s="364" t="s">
        <v>7010</v>
      </c>
      <c r="E3697" s="364" t="s">
        <v>14947</v>
      </c>
      <c r="F3697" s="364" t="s">
        <v>15499</v>
      </c>
      <c r="G3697" s="364" t="s">
        <v>447</v>
      </c>
      <c r="H3697" s="318" t="s">
        <v>1225</v>
      </c>
    </row>
    <row r="3698" spans="1:8" s="189" customFormat="1" ht="22.9" customHeight="1" x14ac:dyDescent="0.2">
      <c r="A3698" s="529"/>
      <c r="B3698" s="530"/>
      <c r="C3698" s="364" t="s">
        <v>7056</v>
      </c>
      <c r="D3698" s="364" t="s">
        <v>7010</v>
      </c>
      <c r="E3698" s="364" t="s">
        <v>14947</v>
      </c>
      <c r="F3698" s="364" t="s">
        <v>15499</v>
      </c>
      <c r="G3698" s="364" t="s">
        <v>447</v>
      </c>
      <c r="H3698" s="318" t="s">
        <v>1225</v>
      </c>
    </row>
    <row r="3699" spans="1:8" s="189" customFormat="1" ht="22.9" customHeight="1" x14ac:dyDescent="0.2">
      <c r="A3699" s="529"/>
      <c r="B3699" s="530"/>
      <c r="C3699" s="364" t="s">
        <v>7057</v>
      </c>
      <c r="D3699" s="364" t="s">
        <v>7010</v>
      </c>
      <c r="E3699" s="364" t="s">
        <v>14947</v>
      </c>
      <c r="F3699" s="364" t="s">
        <v>5285</v>
      </c>
      <c r="G3699" s="364" t="s">
        <v>447</v>
      </c>
      <c r="H3699" s="318" t="s">
        <v>1225</v>
      </c>
    </row>
    <row r="3700" spans="1:8" s="189" customFormat="1" ht="22.9" customHeight="1" x14ac:dyDescent="0.2">
      <c r="A3700" s="529"/>
      <c r="B3700" s="530"/>
      <c r="C3700" s="364" t="s">
        <v>7058</v>
      </c>
      <c r="D3700" s="364" t="s">
        <v>7010</v>
      </c>
      <c r="E3700" s="364" t="s">
        <v>14947</v>
      </c>
      <c r="F3700" s="364" t="s">
        <v>5285</v>
      </c>
      <c r="G3700" s="364" t="s">
        <v>447</v>
      </c>
      <c r="H3700" s="318" t="s">
        <v>1225</v>
      </c>
    </row>
    <row r="3701" spans="1:8" s="189" customFormat="1" ht="22.9" customHeight="1" x14ac:dyDescent="0.2">
      <c r="A3701" s="529"/>
      <c r="B3701" s="530"/>
      <c r="C3701" s="364" t="s">
        <v>7059</v>
      </c>
      <c r="D3701" s="364" t="s">
        <v>7010</v>
      </c>
      <c r="E3701" s="364" t="s">
        <v>14947</v>
      </c>
      <c r="F3701" s="364" t="s">
        <v>5285</v>
      </c>
      <c r="G3701" s="364" t="s">
        <v>447</v>
      </c>
      <c r="H3701" s="318" t="s">
        <v>1225</v>
      </c>
    </row>
    <row r="3702" spans="1:8" s="189" customFormat="1" ht="22.9" customHeight="1" x14ac:dyDescent="0.2">
      <c r="A3702" s="529"/>
      <c r="B3702" s="530"/>
      <c r="C3702" s="364" t="s">
        <v>7060</v>
      </c>
      <c r="D3702" s="364" t="s">
        <v>7010</v>
      </c>
      <c r="E3702" s="364" t="s">
        <v>14947</v>
      </c>
      <c r="F3702" s="364" t="s">
        <v>5285</v>
      </c>
      <c r="G3702" s="364" t="s">
        <v>447</v>
      </c>
      <c r="H3702" s="318" t="s">
        <v>1225</v>
      </c>
    </row>
    <row r="3703" spans="1:8" s="189" customFormat="1" ht="22.9" customHeight="1" x14ac:dyDescent="0.2">
      <c r="A3703" s="529"/>
      <c r="B3703" s="530"/>
      <c r="C3703" s="364" t="s">
        <v>7061</v>
      </c>
      <c r="D3703" s="364" t="s">
        <v>7010</v>
      </c>
      <c r="E3703" s="364" t="s">
        <v>14947</v>
      </c>
      <c r="F3703" s="364" t="s">
        <v>5285</v>
      </c>
      <c r="G3703" s="364" t="s">
        <v>447</v>
      </c>
      <c r="H3703" s="318" t="s">
        <v>1225</v>
      </c>
    </row>
    <row r="3704" spans="1:8" s="189" customFormat="1" ht="22.9" customHeight="1" x14ac:dyDescent="0.2">
      <c r="A3704" s="529"/>
      <c r="B3704" s="530"/>
      <c r="C3704" s="364" t="s">
        <v>7062</v>
      </c>
      <c r="D3704" s="364" t="s">
        <v>16970</v>
      </c>
      <c r="E3704" s="364" t="s">
        <v>14947</v>
      </c>
      <c r="F3704" s="364" t="s">
        <v>5285</v>
      </c>
      <c r="G3704" s="364" t="s">
        <v>447</v>
      </c>
      <c r="H3704" s="318" t="s">
        <v>1225</v>
      </c>
    </row>
    <row r="3705" spans="1:8" s="189" customFormat="1" ht="22.9" customHeight="1" x14ac:dyDescent="0.2">
      <c r="A3705" s="529"/>
      <c r="B3705" s="530"/>
      <c r="C3705" s="364" t="s">
        <v>7063</v>
      </c>
      <c r="D3705" s="364" t="s">
        <v>7064</v>
      </c>
      <c r="E3705" s="364" t="s">
        <v>14947</v>
      </c>
      <c r="F3705" s="364" t="s">
        <v>5285</v>
      </c>
      <c r="G3705" s="364" t="s">
        <v>447</v>
      </c>
      <c r="H3705" s="318" t="s">
        <v>1225</v>
      </c>
    </row>
    <row r="3706" spans="1:8" s="189" customFormat="1" ht="22.9" customHeight="1" x14ac:dyDescent="0.2">
      <c r="A3706" s="529" t="s">
        <v>942</v>
      </c>
      <c r="B3706" s="530" t="s">
        <v>943</v>
      </c>
      <c r="C3706" s="364" t="s">
        <v>7065</v>
      </c>
      <c r="D3706" s="364" t="s">
        <v>7066</v>
      </c>
      <c r="E3706" s="364" t="s">
        <v>14947</v>
      </c>
      <c r="F3706" s="364" t="s">
        <v>6307</v>
      </c>
      <c r="G3706" s="364"/>
      <c r="H3706" s="318"/>
    </row>
    <row r="3707" spans="1:8" s="189" customFormat="1" ht="22.9" customHeight="1" x14ac:dyDescent="0.2">
      <c r="A3707" s="529"/>
      <c r="B3707" s="530"/>
      <c r="C3707" s="364" t="s">
        <v>7067</v>
      </c>
      <c r="D3707" s="364" t="s">
        <v>7068</v>
      </c>
      <c r="E3707" s="364" t="s">
        <v>14947</v>
      </c>
      <c r="F3707" s="364" t="s">
        <v>6307</v>
      </c>
      <c r="G3707" s="364"/>
      <c r="H3707" s="318"/>
    </row>
    <row r="3708" spans="1:8" s="189" customFormat="1" ht="22.9" customHeight="1" x14ac:dyDescent="0.2">
      <c r="A3708" s="529"/>
      <c r="B3708" s="530"/>
      <c r="C3708" s="364" t="s">
        <v>7069</v>
      </c>
      <c r="D3708" s="364" t="s">
        <v>7070</v>
      </c>
      <c r="E3708" s="364" t="s">
        <v>14947</v>
      </c>
      <c r="F3708" s="364" t="s">
        <v>6307</v>
      </c>
      <c r="G3708" s="364"/>
      <c r="H3708" s="318"/>
    </row>
    <row r="3709" spans="1:8" s="189" customFormat="1" ht="22.9" customHeight="1" x14ac:dyDescent="0.2">
      <c r="A3709" s="529"/>
      <c r="B3709" s="530"/>
      <c r="C3709" s="364" t="s">
        <v>7071</v>
      </c>
      <c r="D3709" s="364" t="s">
        <v>7072</v>
      </c>
      <c r="E3709" s="364" t="s">
        <v>14947</v>
      </c>
      <c r="F3709" s="364" t="s">
        <v>6307</v>
      </c>
      <c r="G3709" s="364" t="s">
        <v>462</v>
      </c>
      <c r="H3709" s="318"/>
    </row>
    <row r="3710" spans="1:8" s="189" customFormat="1" ht="22.9" customHeight="1" x14ac:dyDescent="0.2">
      <c r="A3710" s="529"/>
      <c r="B3710" s="530"/>
      <c r="C3710" s="364" t="s">
        <v>7073</v>
      </c>
      <c r="D3710" s="364" t="s">
        <v>7074</v>
      </c>
      <c r="E3710" s="364" t="s">
        <v>14947</v>
      </c>
      <c r="F3710" s="364" t="s">
        <v>6307</v>
      </c>
      <c r="G3710" s="364" t="s">
        <v>447</v>
      </c>
      <c r="H3710" s="318"/>
    </row>
    <row r="3711" spans="1:8" s="189" customFormat="1" ht="22.9" customHeight="1" x14ac:dyDescent="0.2">
      <c r="A3711" s="529" t="s">
        <v>944</v>
      </c>
      <c r="B3711" s="530" t="s">
        <v>945</v>
      </c>
      <c r="C3711" s="364" t="s">
        <v>7075</v>
      </c>
      <c r="D3711" s="364" t="s">
        <v>7076</v>
      </c>
      <c r="E3711" s="364" t="s">
        <v>14947</v>
      </c>
      <c r="F3711" s="364" t="s">
        <v>1410</v>
      </c>
      <c r="G3711" s="364"/>
      <c r="H3711" s="318"/>
    </row>
    <row r="3712" spans="1:8" s="189" customFormat="1" ht="22.9" customHeight="1" x14ac:dyDescent="0.2">
      <c r="A3712" s="529"/>
      <c r="B3712" s="530"/>
      <c r="C3712" s="364" t="s">
        <v>7077</v>
      </c>
      <c r="D3712" s="364" t="s">
        <v>7078</v>
      </c>
      <c r="E3712" s="364" t="s">
        <v>14947</v>
      </c>
      <c r="F3712" s="364" t="s">
        <v>6307</v>
      </c>
      <c r="G3712" s="364"/>
      <c r="H3712" s="318"/>
    </row>
    <row r="3713" spans="1:8" s="189" customFormat="1" ht="22.9" customHeight="1" x14ac:dyDescent="0.2">
      <c r="A3713" s="529"/>
      <c r="B3713" s="530"/>
      <c r="C3713" s="364" t="s">
        <v>7079</v>
      </c>
      <c r="D3713" s="364" t="s">
        <v>7080</v>
      </c>
      <c r="E3713" s="364" t="s">
        <v>14947</v>
      </c>
      <c r="F3713" s="364" t="s">
        <v>6307</v>
      </c>
      <c r="G3713" s="364"/>
      <c r="H3713" s="318"/>
    </row>
    <row r="3714" spans="1:8" s="189" customFormat="1" ht="22.9" customHeight="1" x14ac:dyDescent="0.2">
      <c r="A3714" s="529"/>
      <c r="B3714" s="530"/>
      <c r="C3714" s="364" t="s">
        <v>7081</v>
      </c>
      <c r="D3714" s="364" t="s">
        <v>7082</v>
      </c>
      <c r="E3714" s="364" t="s">
        <v>14947</v>
      </c>
      <c r="F3714" s="364" t="s">
        <v>15499</v>
      </c>
      <c r="G3714" s="364" t="s">
        <v>462</v>
      </c>
      <c r="H3714" s="318"/>
    </row>
    <row r="3715" spans="1:8" s="189" customFormat="1" ht="22.9" customHeight="1" x14ac:dyDescent="0.2">
      <c r="A3715" s="529" t="s">
        <v>497</v>
      </c>
      <c r="B3715" s="530" t="s">
        <v>442</v>
      </c>
      <c r="C3715" s="364" t="s">
        <v>7083</v>
      </c>
      <c r="D3715" s="364" t="s">
        <v>16971</v>
      </c>
      <c r="E3715" s="364" t="s">
        <v>14947</v>
      </c>
      <c r="F3715" s="364" t="s">
        <v>5282</v>
      </c>
      <c r="G3715" s="364" t="s">
        <v>447</v>
      </c>
      <c r="H3715" s="318" t="s">
        <v>1280</v>
      </c>
    </row>
    <row r="3716" spans="1:8" s="189" customFormat="1" ht="22.9" customHeight="1" x14ac:dyDescent="0.2">
      <c r="A3716" s="529"/>
      <c r="B3716" s="530"/>
      <c r="C3716" s="364" t="s">
        <v>7084</v>
      </c>
      <c r="D3716" s="364" t="s">
        <v>7085</v>
      </c>
      <c r="E3716" s="364" t="s">
        <v>14947</v>
      </c>
      <c r="F3716" s="364" t="s">
        <v>5282</v>
      </c>
      <c r="G3716" s="364" t="s">
        <v>447</v>
      </c>
      <c r="H3716" s="318" t="s">
        <v>1280</v>
      </c>
    </row>
    <row r="3717" spans="1:8" s="189" customFormat="1" ht="22.9" customHeight="1" x14ac:dyDescent="0.2">
      <c r="A3717" s="529"/>
      <c r="B3717" s="530"/>
      <c r="C3717" s="364" t="s">
        <v>7086</v>
      </c>
      <c r="D3717" s="364" t="s">
        <v>7087</v>
      </c>
      <c r="E3717" s="364" t="s">
        <v>14947</v>
      </c>
      <c r="F3717" s="364" t="s">
        <v>5282</v>
      </c>
      <c r="G3717" s="364" t="s">
        <v>447</v>
      </c>
      <c r="H3717" s="318" t="s">
        <v>1280</v>
      </c>
    </row>
    <row r="3718" spans="1:8" s="189" customFormat="1" ht="22.9" customHeight="1" x14ac:dyDescent="0.2">
      <c r="A3718" s="529"/>
      <c r="B3718" s="530"/>
      <c r="C3718" s="364" t="s">
        <v>7088</v>
      </c>
      <c r="D3718" s="364" t="s">
        <v>7089</v>
      </c>
      <c r="E3718" s="364" t="s">
        <v>14947</v>
      </c>
      <c r="F3718" s="364" t="s">
        <v>5282</v>
      </c>
      <c r="G3718" s="364" t="s">
        <v>447</v>
      </c>
      <c r="H3718" s="318" t="s">
        <v>1280</v>
      </c>
    </row>
    <row r="3719" spans="1:8" s="189" customFormat="1" ht="22.9" customHeight="1" x14ac:dyDescent="0.2">
      <c r="A3719" s="529"/>
      <c r="B3719" s="530"/>
      <c r="C3719" s="364" t="s">
        <v>7090</v>
      </c>
      <c r="D3719" s="364" t="s">
        <v>7091</v>
      </c>
      <c r="E3719" s="364" t="s">
        <v>14947</v>
      </c>
      <c r="F3719" s="364" t="s">
        <v>5282</v>
      </c>
      <c r="G3719" s="364" t="s">
        <v>447</v>
      </c>
      <c r="H3719" s="318" t="s">
        <v>1280</v>
      </c>
    </row>
    <row r="3720" spans="1:8" s="189" customFormat="1" ht="22.9" customHeight="1" x14ac:dyDescent="0.2">
      <c r="A3720" s="529"/>
      <c r="B3720" s="530"/>
      <c r="C3720" s="364" t="s">
        <v>7092</v>
      </c>
      <c r="D3720" s="364" t="s">
        <v>7093</v>
      </c>
      <c r="E3720" s="364" t="s">
        <v>14947</v>
      </c>
      <c r="F3720" s="364" t="s">
        <v>5282</v>
      </c>
      <c r="G3720" s="364" t="s">
        <v>447</v>
      </c>
      <c r="H3720" s="318" t="s">
        <v>1280</v>
      </c>
    </row>
    <row r="3721" spans="1:8" s="189" customFormat="1" ht="22.9" customHeight="1" x14ac:dyDescent="0.2">
      <c r="A3721" s="529"/>
      <c r="B3721" s="530"/>
      <c r="C3721" s="364" t="s">
        <v>7094</v>
      </c>
      <c r="D3721" s="364" t="s">
        <v>7095</v>
      </c>
      <c r="E3721" s="364" t="s">
        <v>14947</v>
      </c>
      <c r="F3721" s="364" t="s">
        <v>5282</v>
      </c>
      <c r="G3721" s="364" t="s">
        <v>447</v>
      </c>
      <c r="H3721" s="318" t="s">
        <v>1280</v>
      </c>
    </row>
    <row r="3722" spans="1:8" s="189" customFormat="1" ht="22.9" customHeight="1" x14ac:dyDescent="0.2">
      <c r="A3722" s="529"/>
      <c r="B3722" s="530"/>
      <c r="C3722" s="364" t="s">
        <v>7096</v>
      </c>
      <c r="D3722" s="364" t="s">
        <v>7097</v>
      </c>
      <c r="E3722" s="364" t="s">
        <v>14947</v>
      </c>
      <c r="F3722" s="364" t="s">
        <v>5282</v>
      </c>
      <c r="G3722" s="364" t="s">
        <v>447</v>
      </c>
      <c r="H3722" s="318" t="s">
        <v>1280</v>
      </c>
    </row>
    <row r="3723" spans="1:8" s="189" customFormat="1" ht="22.9" customHeight="1" x14ac:dyDescent="0.2">
      <c r="A3723" s="529"/>
      <c r="B3723" s="530"/>
      <c r="C3723" s="364" t="s">
        <v>7098</v>
      </c>
      <c r="D3723" s="364" t="s">
        <v>7099</v>
      </c>
      <c r="E3723" s="364" t="s">
        <v>14947</v>
      </c>
      <c r="F3723" s="364" t="s">
        <v>5282</v>
      </c>
      <c r="G3723" s="364" t="s">
        <v>447</v>
      </c>
      <c r="H3723" s="318" t="s">
        <v>1280</v>
      </c>
    </row>
    <row r="3724" spans="1:8" s="189" customFormat="1" ht="22.9" customHeight="1" x14ac:dyDescent="0.2">
      <c r="A3724" s="529"/>
      <c r="B3724" s="530"/>
      <c r="C3724" s="364" t="s">
        <v>7100</v>
      </c>
      <c r="D3724" s="364" t="s">
        <v>7101</v>
      </c>
      <c r="E3724" s="364" t="s">
        <v>14947</v>
      </c>
      <c r="F3724" s="364" t="s">
        <v>5282</v>
      </c>
      <c r="G3724" s="364" t="s">
        <v>447</v>
      </c>
      <c r="H3724" s="318" t="s">
        <v>1280</v>
      </c>
    </row>
    <row r="3725" spans="1:8" s="189" customFormat="1" ht="22.9" customHeight="1" x14ac:dyDescent="0.2">
      <c r="A3725" s="529"/>
      <c r="B3725" s="530"/>
      <c r="C3725" s="364" t="s">
        <v>7102</v>
      </c>
      <c r="D3725" s="364" t="s">
        <v>7103</v>
      </c>
      <c r="E3725" s="364" t="s">
        <v>14947</v>
      </c>
      <c r="F3725" s="364" t="s">
        <v>5282</v>
      </c>
      <c r="G3725" s="364" t="s">
        <v>447</v>
      </c>
      <c r="H3725" s="318" t="s">
        <v>1280</v>
      </c>
    </row>
    <row r="3726" spans="1:8" s="189" customFormat="1" ht="22.9" customHeight="1" x14ac:dyDescent="0.2">
      <c r="A3726" s="529"/>
      <c r="B3726" s="530"/>
      <c r="C3726" s="364" t="s">
        <v>7104</v>
      </c>
      <c r="D3726" s="364" t="s">
        <v>7105</v>
      </c>
      <c r="E3726" s="364" t="s">
        <v>14947</v>
      </c>
      <c r="F3726" s="364" t="s">
        <v>5282</v>
      </c>
      <c r="G3726" s="364" t="s">
        <v>447</v>
      </c>
      <c r="H3726" s="318" t="s">
        <v>1280</v>
      </c>
    </row>
    <row r="3727" spans="1:8" s="189" customFormat="1" ht="22.9" customHeight="1" x14ac:dyDescent="0.2">
      <c r="A3727" s="529"/>
      <c r="B3727" s="530"/>
      <c r="C3727" s="364" t="s">
        <v>7106</v>
      </c>
      <c r="D3727" s="364" t="s">
        <v>7107</v>
      </c>
      <c r="E3727" s="364" t="s">
        <v>14947</v>
      </c>
      <c r="F3727" s="364" t="s">
        <v>5282</v>
      </c>
      <c r="G3727" s="364" t="s">
        <v>447</v>
      </c>
      <c r="H3727" s="318" t="s">
        <v>1280</v>
      </c>
    </row>
    <row r="3728" spans="1:8" s="189" customFormat="1" ht="22.9" customHeight="1" x14ac:dyDescent="0.2">
      <c r="A3728" s="529"/>
      <c r="B3728" s="530"/>
      <c r="C3728" s="364" t="s">
        <v>7108</v>
      </c>
      <c r="D3728" s="364" t="s">
        <v>7109</v>
      </c>
      <c r="E3728" s="364" t="s">
        <v>14947</v>
      </c>
      <c r="F3728" s="364" t="s">
        <v>5282</v>
      </c>
      <c r="G3728" s="364" t="s">
        <v>447</v>
      </c>
      <c r="H3728" s="318" t="s">
        <v>1280</v>
      </c>
    </row>
    <row r="3729" spans="1:8" s="189" customFormat="1" ht="22.9" customHeight="1" x14ac:dyDescent="0.2">
      <c r="A3729" s="529"/>
      <c r="B3729" s="530"/>
      <c r="C3729" s="364" t="s">
        <v>7110</v>
      </c>
      <c r="D3729" s="364" t="s">
        <v>7111</v>
      </c>
      <c r="E3729" s="364" t="s">
        <v>14947</v>
      </c>
      <c r="F3729" s="364" t="s">
        <v>5282</v>
      </c>
      <c r="G3729" s="364" t="s">
        <v>447</v>
      </c>
      <c r="H3729" s="318" t="s">
        <v>1280</v>
      </c>
    </row>
    <row r="3730" spans="1:8" s="189" customFormat="1" ht="22.9" customHeight="1" x14ac:dyDescent="0.2">
      <c r="A3730" s="529"/>
      <c r="B3730" s="530"/>
      <c r="C3730" s="364" t="s">
        <v>7112</v>
      </c>
      <c r="D3730" s="364" t="s">
        <v>16972</v>
      </c>
      <c r="E3730" s="364" t="s">
        <v>14947</v>
      </c>
      <c r="F3730" s="364" t="s">
        <v>5282</v>
      </c>
      <c r="G3730" s="364" t="s">
        <v>447</v>
      </c>
      <c r="H3730" s="318" t="s">
        <v>1280</v>
      </c>
    </row>
    <row r="3731" spans="1:8" s="189" customFormat="1" ht="22.9" customHeight="1" x14ac:dyDescent="0.2">
      <c r="A3731" s="529"/>
      <c r="B3731" s="530"/>
      <c r="C3731" s="364" t="s">
        <v>7113</v>
      </c>
      <c r="D3731" s="364" t="s">
        <v>16973</v>
      </c>
      <c r="E3731" s="364" t="s">
        <v>14947</v>
      </c>
      <c r="F3731" s="364" t="s">
        <v>5282</v>
      </c>
      <c r="G3731" s="364" t="s">
        <v>447</v>
      </c>
      <c r="H3731" s="318" t="s">
        <v>1280</v>
      </c>
    </row>
    <row r="3732" spans="1:8" s="189" customFormat="1" ht="22.9" customHeight="1" x14ac:dyDescent="0.2">
      <c r="A3732" s="529"/>
      <c r="B3732" s="530"/>
      <c r="C3732" s="364" t="s">
        <v>7114</v>
      </c>
      <c r="D3732" s="364" t="s">
        <v>16974</v>
      </c>
      <c r="E3732" s="364" t="s">
        <v>14947</v>
      </c>
      <c r="F3732" s="364" t="s">
        <v>5282</v>
      </c>
      <c r="G3732" s="364" t="s">
        <v>447</v>
      </c>
      <c r="H3732" s="318" t="s">
        <v>1280</v>
      </c>
    </row>
    <row r="3733" spans="1:8" s="189" customFormat="1" ht="22.9" customHeight="1" x14ac:dyDescent="0.2">
      <c r="A3733" s="529"/>
      <c r="B3733" s="530"/>
      <c r="C3733" s="364" t="s">
        <v>7115</v>
      </c>
      <c r="D3733" s="364" t="s">
        <v>16975</v>
      </c>
      <c r="E3733" s="364" t="s">
        <v>14947</v>
      </c>
      <c r="F3733" s="364" t="s">
        <v>5282</v>
      </c>
      <c r="G3733" s="364" t="s">
        <v>447</v>
      </c>
      <c r="H3733" s="318" t="s">
        <v>1280</v>
      </c>
    </row>
    <row r="3734" spans="1:8" s="189" customFormat="1" ht="22.9" customHeight="1" x14ac:dyDescent="0.2">
      <c r="A3734" s="529"/>
      <c r="B3734" s="530"/>
      <c r="C3734" s="364" t="s">
        <v>7116</v>
      </c>
      <c r="D3734" s="364" t="s">
        <v>7117</v>
      </c>
      <c r="E3734" s="364" t="s">
        <v>14947</v>
      </c>
      <c r="F3734" s="364" t="s">
        <v>5282</v>
      </c>
      <c r="G3734" s="364" t="s">
        <v>447</v>
      </c>
      <c r="H3734" s="318" t="s">
        <v>1280</v>
      </c>
    </row>
    <row r="3735" spans="1:8" s="189" customFormat="1" ht="22.9" customHeight="1" x14ac:dyDescent="0.2">
      <c r="A3735" s="529"/>
      <c r="B3735" s="530"/>
      <c r="C3735" s="364" t="s">
        <v>7118</v>
      </c>
      <c r="D3735" s="364" t="s">
        <v>7119</v>
      </c>
      <c r="E3735" s="364" t="s">
        <v>14947</v>
      </c>
      <c r="F3735" s="364" t="s">
        <v>5282</v>
      </c>
      <c r="G3735" s="364" t="s">
        <v>447</v>
      </c>
      <c r="H3735" s="318" t="s">
        <v>1280</v>
      </c>
    </row>
    <row r="3736" spans="1:8" s="189" customFormat="1" ht="22.9" customHeight="1" x14ac:dyDescent="0.2">
      <c r="A3736" s="529"/>
      <c r="B3736" s="530"/>
      <c r="C3736" s="364" t="s">
        <v>7120</v>
      </c>
      <c r="D3736" s="364" t="s">
        <v>7121</v>
      </c>
      <c r="E3736" s="364" t="s">
        <v>14947</v>
      </c>
      <c r="F3736" s="364" t="s">
        <v>5282</v>
      </c>
      <c r="G3736" s="364" t="s">
        <v>447</v>
      </c>
      <c r="H3736" s="318" t="s">
        <v>1280</v>
      </c>
    </row>
    <row r="3737" spans="1:8" s="189" customFormat="1" ht="22.9" customHeight="1" x14ac:dyDescent="0.2">
      <c r="A3737" s="529"/>
      <c r="B3737" s="530"/>
      <c r="C3737" s="364" t="s">
        <v>7122</v>
      </c>
      <c r="D3737" s="364" t="s">
        <v>7123</v>
      </c>
      <c r="E3737" s="364" t="s">
        <v>14947</v>
      </c>
      <c r="F3737" s="364" t="s">
        <v>15499</v>
      </c>
      <c r="G3737" s="364" t="s">
        <v>447</v>
      </c>
      <c r="H3737" s="318" t="s">
        <v>1280</v>
      </c>
    </row>
    <row r="3738" spans="1:8" s="189" customFormat="1" ht="22.9" customHeight="1" x14ac:dyDescent="0.2">
      <c r="A3738" s="529"/>
      <c r="B3738" s="530"/>
      <c r="C3738" s="364" t="s">
        <v>7124</v>
      </c>
      <c r="D3738" s="364" t="s">
        <v>7125</v>
      </c>
      <c r="E3738" s="364" t="s">
        <v>14947</v>
      </c>
      <c r="F3738" s="364" t="s">
        <v>15499</v>
      </c>
      <c r="G3738" s="364" t="s">
        <v>447</v>
      </c>
      <c r="H3738" s="318" t="s">
        <v>1280</v>
      </c>
    </row>
    <row r="3739" spans="1:8" s="189" customFormat="1" ht="22.9" customHeight="1" x14ac:dyDescent="0.2">
      <c r="A3739" s="529"/>
      <c r="B3739" s="530"/>
      <c r="C3739" s="364" t="s">
        <v>7126</v>
      </c>
      <c r="D3739" s="364" t="s">
        <v>7127</v>
      </c>
      <c r="E3739" s="364" t="s">
        <v>14947</v>
      </c>
      <c r="F3739" s="364" t="s">
        <v>15499</v>
      </c>
      <c r="G3739" s="364" t="s">
        <v>447</v>
      </c>
      <c r="H3739" s="318" t="s">
        <v>1280</v>
      </c>
    </row>
    <row r="3740" spans="1:8" s="189" customFormat="1" ht="22.9" customHeight="1" x14ac:dyDescent="0.2">
      <c r="A3740" s="529"/>
      <c r="B3740" s="530"/>
      <c r="C3740" s="364" t="s">
        <v>7128</v>
      </c>
      <c r="D3740" s="364" t="s">
        <v>7129</v>
      </c>
      <c r="E3740" s="364" t="s">
        <v>14947</v>
      </c>
      <c r="F3740" s="364" t="s">
        <v>15499</v>
      </c>
      <c r="G3740" s="364" t="s">
        <v>447</v>
      </c>
      <c r="H3740" s="318" t="s">
        <v>1280</v>
      </c>
    </row>
    <row r="3741" spans="1:8" s="189" customFormat="1" ht="22.9" customHeight="1" x14ac:dyDescent="0.2">
      <c r="A3741" s="529"/>
      <c r="B3741" s="530"/>
      <c r="C3741" s="364" t="s">
        <v>7130</v>
      </c>
      <c r="D3741" s="364" t="s">
        <v>7131</v>
      </c>
      <c r="E3741" s="364" t="s">
        <v>14947</v>
      </c>
      <c r="F3741" s="364" t="s">
        <v>15499</v>
      </c>
      <c r="G3741" s="364" t="s">
        <v>447</v>
      </c>
      <c r="H3741" s="318" t="s">
        <v>1280</v>
      </c>
    </row>
    <row r="3742" spans="1:8" s="189" customFormat="1" ht="22.9" customHeight="1" x14ac:dyDescent="0.2">
      <c r="A3742" s="529"/>
      <c r="B3742" s="530"/>
      <c r="C3742" s="364" t="s">
        <v>7132</v>
      </c>
      <c r="D3742" s="364" t="s">
        <v>7133</v>
      </c>
      <c r="E3742" s="364" t="s">
        <v>14947</v>
      </c>
      <c r="F3742" s="364" t="s">
        <v>15499</v>
      </c>
      <c r="G3742" s="364" t="s">
        <v>447</v>
      </c>
      <c r="H3742" s="318" t="s">
        <v>1280</v>
      </c>
    </row>
    <row r="3743" spans="1:8" s="189" customFormat="1" ht="22.9" customHeight="1" x14ac:dyDescent="0.2">
      <c r="A3743" s="529"/>
      <c r="B3743" s="530"/>
      <c r="C3743" s="364" t="s">
        <v>7134</v>
      </c>
      <c r="D3743" s="364" t="s">
        <v>16976</v>
      </c>
      <c r="E3743" s="364" t="s">
        <v>14947</v>
      </c>
      <c r="F3743" s="364" t="s">
        <v>15499</v>
      </c>
      <c r="G3743" s="364" t="s">
        <v>447</v>
      </c>
      <c r="H3743" s="318" t="s">
        <v>1280</v>
      </c>
    </row>
    <row r="3744" spans="1:8" s="189" customFormat="1" ht="22.9" customHeight="1" x14ac:dyDescent="0.2">
      <c r="A3744" s="529"/>
      <c r="B3744" s="530"/>
      <c r="C3744" s="364" t="s">
        <v>7135</v>
      </c>
      <c r="D3744" s="364" t="s">
        <v>7136</v>
      </c>
      <c r="E3744" s="364" t="s">
        <v>14947</v>
      </c>
      <c r="F3744" s="364" t="s">
        <v>15499</v>
      </c>
      <c r="G3744" s="364" t="s">
        <v>447</v>
      </c>
      <c r="H3744" s="318" t="s">
        <v>1280</v>
      </c>
    </row>
    <row r="3745" spans="1:8" s="189" customFormat="1" ht="22.9" customHeight="1" x14ac:dyDescent="0.2">
      <c r="A3745" s="529"/>
      <c r="B3745" s="530"/>
      <c r="C3745" s="364" t="s">
        <v>7137</v>
      </c>
      <c r="D3745" s="364" t="s">
        <v>7138</v>
      </c>
      <c r="E3745" s="364" t="s">
        <v>14947</v>
      </c>
      <c r="F3745" s="364" t="s">
        <v>15499</v>
      </c>
      <c r="G3745" s="364" t="s">
        <v>447</v>
      </c>
      <c r="H3745" s="318" t="s">
        <v>1280</v>
      </c>
    </row>
    <row r="3746" spans="1:8" s="189" customFormat="1" ht="22.9" customHeight="1" x14ac:dyDescent="0.2">
      <c r="A3746" s="529"/>
      <c r="B3746" s="530"/>
      <c r="C3746" s="364" t="s">
        <v>7139</v>
      </c>
      <c r="D3746" s="364" t="s">
        <v>7140</v>
      </c>
      <c r="E3746" s="364" t="s">
        <v>14947</v>
      </c>
      <c r="F3746" s="364" t="s">
        <v>15499</v>
      </c>
      <c r="G3746" s="364" t="s">
        <v>447</v>
      </c>
      <c r="H3746" s="318" t="s">
        <v>1280</v>
      </c>
    </row>
    <row r="3747" spans="1:8" s="189" customFormat="1" ht="22.9" customHeight="1" x14ac:dyDescent="0.2">
      <c r="A3747" s="529"/>
      <c r="B3747" s="530"/>
      <c r="C3747" s="364" t="s">
        <v>7141</v>
      </c>
      <c r="D3747" s="364" t="s">
        <v>7142</v>
      </c>
      <c r="E3747" s="364" t="s">
        <v>14947</v>
      </c>
      <c r="F3747" s="364" t="s">
        <v>15499</v>
      </c>
      <c r="G3747" s="364" t="s">
        <v>447</v>
      </c>
      <c r="H3747" s="318" t="s">
        <v>1280</v>
      </c>
    </row>
    <row r="3748" spans="1:8" s="189" customFormat="1" ht="22.9" customHeight="1" x14ac:dyDescent="0.2">
      <c r="A3748" s="529"/>
      <c r="B3748" s="530"/>
      <c r="C3748" s="364" t="s">
        <v>7143</v>
      </c>
      <c r="D3748" s="364" t="s">
        <v>7144</v>
      </c>
      <c r="E3748" s="364" t="s">
        <v>14947</v>
      </c>
      <c r="F3748" s="364" t="s">
        <v>15499</v>
      </c>
      <c r="G3748" s="364" t="s">
        <v>447</v>
      </c>
      <c r="H3748" s="318" t="s">
        <v>1280</v>
      </c>
    </row>
    <row r="3749" spans="1:8" s="189" customFormat="1" ht="22.9" customHeight="1" x14ac:dyDescent="0.2">
      <c r="A3749" s="529"/>
      <c r="B3749" s="530"/>
      <c r="C3749" s="364" t="s">
        <v>7145</v>
      </c>
      <c r="D3749" s="364" t="s">
        <v>7146</v>
      </c>
      <c r="E3749" s="364" t="s">
        <v>14947</v>
      </c>
      <c r="F3749" s="364" t="s">
        <v>15499</v>
      </c>
      <c r="G3749" s="364" t="s">
        <v>447</v>
      </c>
      <c r="H3749" s="318" t="s">
        <v>1280</v>
      </c>
    </row>
    <row r="3750" spans="1:8" s="189" customFormat="1" ht="22.9" customHeight="1" x14ac:dyDescent="0.2">
      <c r="A3750" s="529"/>
      <c r="B3750" s="530"/>
      <c r="C3750" s="364" t="s">
        <v>7147</v>
      </c>
      <c r="D3750" s="364" t="s">
        <v>7148</v>
      </c>
      <c r="E3750" s="364" t="s">
        <v>14947</v>
      </c>
      <c r="F3750" s="364" t="s">
        <v>15499</v>
      </c>
      <c r="G3750" s="364" t="s">
        <v>447</v>
      </c>
      <c r="H3750" s="318" t="s">
        <v>1280</v>
      </c>
    </row>
    <row r="3751" spans="1:8" s="189" customFormat="1" ht="22.9" customHeight="1" x14ac:dyDescent="0.2">
      <c r="A3751" s="529"/>
      <c r="B3751" s="530"/>
      <c r="C3751" s="364" t="s">
        <v>7149</v>
      </c>
      <c r="D3751" s="364" t="s">
        <v>7150</v>
      </c>
      <c r="E3751" s="364" t="s">
        <v>14947</v>
      </c>
      <c r="F3751" s="364" t="s">
        <v>15499</v>
      </c>
      <c r="G3751" s="364" t="s">
        <v>447</v>
      </c>
      <c r="H3751" s="318" t="s">
        <v>1280</v>
      </c>
    </row>
    <row r="3752" spans="1:8" s="189" customFormat="1" ht="22.9" customHeight="1" x14ac:dyDescent="0.2">
      <c r="A3752" s="529"/>
      <c r="B3752" s="530"/>
      <c r="C3752" s="364" t="s">
        <v>7151</v>
      </c>
      <c r="D3752" s="364" t="s">
        <v>7152</v>
      </c>
      <c r="E3752" s="364" t="s">
        <v>14947</v>
      </c>
      <c r="F3752" s="364" t="s">
        <v>15499</v>
      </c>
      <c r="G3752" s="364" t="s">
        <v>447</v>
      </c>
      <c r="H3752" s="318" t="s">
        <v>1280</v>
      </c>
    </row>
    <row r="3753" spans="1:8" s="189" customFormat="1" ht="22.9" customHeight="1" x14ac:dyDescent="0.2">
      <c r="A3753" s="529"/>
      <c r="B3753" s="530"/>
      <c r="C3753" s="364" t="s">
        <v>7153</v>
      </c>
      <c r="D3753" s="364" t="s">
        <v>16977</v>
      </c>
      <c r="E3753" s="364" t="s">
        <v>14947</v>
      </c>
      <c r="F3753" s="364" t="s">
        <v>15499</v>
      </c>
      <c r="G3753" s="364" t="s">
        <v>447</v>
      </c>
      <c r="H3753" s="318" t="s">
        <v>1280</v>
      </c>
    </row>
    <row r="3754" spans="1:8" s="189" customFormat="1" ht="22.9" customHeight="1" x14ac:dyDescent="0.2">
      <c r="A3754" s="529"/>
      <c r="B3754" s="530"/>
      <c r="C3754" s="364" t="s">
        <v>7154</v>
      </c>
      <c r="D3754" s="364" t="s">
        <v>7155</v>
      </c>
      <c r="E3754" s="364" t="s">
        <v>14947</v>
      </c>
      <c r="F3754" s="364" t="s">
        <v>15499</v>
      </c>
      <c r="G3754" s="364" t="s">
        <v>447</v>
      </c>
      <c r="H3754" s="318" t="s">
        <v>1280</v>
      </c>
    </row>
    <row r="3755" spans="1:8" s="189" customFormat="1" ht="22.9" customHeight="1" x14ac:dyDescent="0.2">
      <c r="A3755" s="529"/>
      <c r="B3755" s="530"/>
      <c r="C3755" s="364" t="s">
        <v>7156</v>
      </c>
      <c r="D3755" s="364" t="s">
        <v>7157</v>
      </c>
      <c r="E3755" s="364" t="s">
        <v>14947</v>
      </c>
      <c r="F3755" s="364" t="s">
        <v>15499</v>
      </c>
      <c r="G3755" s="364" t="s">
        <v>447</v>
      </c>
      <c r="H3755" s="318" t="s">
        <v>1280</v>
      </c>
    </row>
    <row r="3756" spans="1:8" s="189" customFormat="1" ht="22.9" customHeight="1" x14ac:dyDescent="0.2">
      <c r="A3756" s="529"/>
      <c r="B3756" s="530"/>
      <c r="C3756" s="364" t="s">
        <v>7158</v>
      </c>
      <c r="D3756" s="364" t="s">
        <v>7159</v>
      </c>
      <c r="E3756" s="364" t="s">
        <v>14947</v>
      </c>
      <c r="F3756" s="364" t="s">
        <v>15499</v>
      </c>
      <c r="G3756" s="364" t="s">
        <v>447</v>
      </c>
      <c r="H3756" s="318" t="s">
        <v>1280</v>
      </c>
    </row>
    <row r="3757" spans="1:8" s="189" customFormat="1" ht="22.9" customHeight="1" x14ac:dyDescent="0.2">
      <c r="A3757" s="529"/>
      <c r="B3757" s="530"/>
      <c r="C3757" s="364" t="s">
        <v>7160</v>
      </c>
      <c r="D3757" s="364" t="s">
        <v>16978</v>
      </c>
      <c r="E3757" s="364" t="s">
        <v>14947</v>
      </c>
      <c r="F3757" s="364" t="s">
        <v>15499</v>
      </c>
      <c r="G3757" s="364" t="s">
        <v>447</v>
      </c>
      <c r="H3757" s="318" t="s">
        <v>1280</v>
      </c>
    </row>
    <row r="3758" spans="1:8" s="189" customFormat="1" ht="22.9" customHeight="1" x14ac:dyDescent="0.2">
      <c r="A3758" s="529"/>
      <c r="B3758" s="530"/>
      <c r="C3758" s="364" t="s">
        <v>7161</v>
      </c>
      <c r="D3758" s="364" t="s">
        <v>7162</v>
      </c>
      <c r="E3758" s="364" t="s">
        <v>14947</v>
      </c>
      <c r="F3758" s="364" t="s">
        <v>15499</v>
      </c>
      <c r="G3758" s="364" t="s">
        <v>447</v>
      </c>
      <c r="H3758" s="318" t="s">
        <v>1280</v>
      </c>
    </row>
    <row r="3759" spans="1:8" s="189" customFormat="1" ht="22.9" customHeight="1" x14ac:dyDescent="0.2">
      <c r="A3759" s="529"/>
      <c r="B3759" s="530"/>
      <c r="C3759" s="364" t="s">
        <v>7163</v>
      </c>
      <c r="D3759" s="364" t="s">
        <v>7164</v>
      </c>
      <c r="E3759" s="364" t="s">
        <v>14947</v>
      </c>
      <c r="F3759" s="364" t="s">
        <v>15499</v>
      </c>
      <c r="G3759" s="364" t="s">
        <v>447</v>
      </c>
      <c r="H3759" s="318" t="s">
        <v>1280</v>
      </c>
    </row>
    <row r="3760" spans="1:8" s="189" customFormat="1" ht="22.9" customHeight="1" x14ac:dyDescent="0.2">
      <c r="A3760" s="529"/>
      <c r="B3760" s="530"/>
      <c r="C3760" s="364" t="s">
        <v>7165</v>
      </c>
      <c r="D3760" s="364" t="s">
        <v>7166</v>
      </c>
      <c r="E3760" s="364" t="s">
        <v>14947</v>
      </c>
      <c r="F3760" s="364" t="s">
        <v>15499</v>
      </c>
      <c r="G3760" s="364" t="s">
        <v>447</v>
      </c>
      <c r="H3760" s="318" t="s">
        <v>1280</v>
      </c>
    </row>
    <row r="3761" spans="1:8" s="189" customFormat="1" ht="22.9" customHeight="1" x14ac:dyDescent="0.2">
      <c r="A3761" s="529"/>
      <c r="B3761" s="530"/>
      <c r="C3761" s="364" t="s">
        <v>7167</v>
      </c>
      <c r="D3761" s="364" t="s">
        <v>7168</v>
      </c>
      <c r="E3761" s="364" t="s">
        <v>14947</v>
      </c>
      <c r="F3761" s="364" t="s">
        <v>15499</v>
      </c>
      <c r="G3761" s="364" t="s">
        <v>447</v>
      </c>
      <c r="H3761" s="318" t="s">
        <v>1280</v>
      </c>
    </row>
    <row r="3762" spans="1:8" s="189" customFormat="1" ht="22.9" customHeight="1" x14ac:dyDescent="0.2">
      <c r="A3762" s="529"/>
      <c r="B3762" s="530"/>
      <c r="C3762" s="364" t="s">
        <v>7169</v>
      </c>
      <c r="D3762" s="364" t="s">
        <v>7170</v>
      </c>
      <c r="E3762" s="364" t="s">
        <v>14947</v>
      </c>
      <c r="F3762" s="364" t="s">
        <v>15499</v>
      </c>
      <c r="G3762" s="364" t="s">
        <v>447</v>
      </c>
      <c r="H3762" s="318" t="s">
        <v>1280</v>
      </c>
    </row>
    <row r="3763" spans="1:8" s="189" customFormat="1" ht="22.9" customHeight="1" x14ac:dyDescent="0.2">
      <c r="A3763" s="529"/>
      <c r="B3763" s="530"/>
      <c r="C3763" s="364" t="s">
        <v>7171</v>
      </c>
      <c r="D3763" s="364" t="s">
        <v>7172</v>
      </c>
      <c r="E3763" s="364" t="s">
        <v>14947</v>
      </c>
      <c r="F3763" s="364" t="s">
        <v>15499</v>
      </c>
      <c r="G3763" s="364" t="s">
        <v>447</v>
      </c>
      <c r="H3763" s="318" t="s">
        <v>1280</v>
      </c>
    </row>
    <row r="3764" spans="1:8" s="189" customFormat="1" ht="22.9" customHeight="1" x14ac:dyDescent="0.2">
      <c r="A3764" s="529"/>
      <c r="B3764" s="530"/>
      <c r="C3764" s="364" t="s">
        <v>7173</v>
      </c>
      <c r="D3764" s="364" t="s">
        <v>7174</v>
      </c>
      <c r="E3764" s="364" t="s">
        <v>14947</v>
      </c>
      <c r="F3764" s="364" t="s">
        <v>15499</v>
      </c>
      <c r="G3764" s="364" t="s">
        <v>447</v>
      </c>
      <c r="H3764" s="318" t="s">
        <v>1280</v>
      </c>
    </row>
    <row r="3765" spans="1:8" s="189" customFormat="1" ht="22.9" customHeight="1" x14ac:dyDescent="0.2">
      <c r="A3765" s="529"/>
      <c r="B3765" s="530"/>
      <c r="C3765" s="364" t="s">
        <v>7175</v>
      </c>
      <c r="D3765" s="364" t="s">
        <v>7117</v>
      </c>
      <c r="E3765" s="364" t="s">
        <v>14947</v>
      </c>
      <c r="F3765" s="364" t="s">
        <v>15499</v>
      </c>
      <c r="G3765" s="364" t="s">
        <v>447</v>
      </c>
      <c r="H3765" s="318" t="s">
        <v>1280</v>
      </c>
    </row>
    <row r="3766" spans="1:8" s="189" customFormat="1" ht="22.9" customHeight="1" x14ac:dyDescent="0.2">
      <c r="A3766" s="529"/>
      <c r="B3766" s="530"/>
      <c r="C3766" s="364" t="s">
        <v>7176</v>
      </c>
      <c r="D3766" s="364" t="s">
        <v>7177</v>
      </c>
      <c r="E3766" s="364" t="s">
        <v>14947</v>
      </c>
      <c r="F3766" s="364" t="s">
        <v>15499</v>
      </c>
      <c r="G3766" s="364" t="s">
        <v>447</v>
      </c>
      <c r="H3766" s="318" t="s">
        <v>1280</v>
      </c>
    </row>
    <row r="3767" spans="1:8" s="189" customFormat="1" ht="22.9" customHeight="1" x14ac:dyDescent="0.2">
      <c r="A3767" s="529"/>
      <c r="B3767" s="530"/>
      <c r="C3767" s="364" t="s">
        <v>7178</v>
      </c>
      <c r="D3767" s="364" t="s">
        <v>16979</v>
      </c>
      <c r="E3767" s="364" t="s">
        <v>14947</v>
      </c>
      <c r="F3767" s="364" t="s">
        <v>15499</v>
      </c>
      <c r="G3767" s="364" t="s">
        <v>447</v>
      </c>
      <c r="H3767" s="318" t="s">
        <v>1280</v>
      </c>
    </row>
    <row r="3768" spans="1:8" s="189" customFormat="1" ht="22.9" customHeight="1" x14ac:dyDescent="0.2">
      <c r="A3768" s="529"/>
      <c r="B3768" s="530"/>
      <c r="C3768" s="364" t="s">
        <v>7179</v>
      </c>
      <c r="D3768" s="364" t="s">
        <v>16980</v>
      </c>
      <c r="E3768" s="364" t="s">
        <v>14947</v>
      </c>
      <c r="F3768" s="364" t="s">
        <v>5285</v>
      </c>
      <c r="G3768" s="364" t="s">
        <v>447</v>
      </c>
      <c r="H3768" s="318" t="s">
        <v>1280</v>
      </c>
    </row>
    <row r="3769" spans="1:8" s="189" customFormat="1" ht="22.9" customHeight="1" x14ac:dyDescent="0.2">
      <c r="A3769" s="529"/>
      <c r="B3769" s="530"/>
      <c r="C3769" s="364" t="s">
        <v>7180</v>
      </c>
      <c r="D3769" s="364" t="s">
        <v>7181</v>
      </c>
      <c r="E3769" s="364" t="s">
        <v>14947</v>
      </c>
      <c r="F3769" s="364" t="s">
        <v>5285</v>
      </c>
      <c r="G3769" s="364" t="s">
        <v>447</v>
      </c>
      <c r="H3769" s="318" t="s">
        <v>1280</v>
      </c>
    </row>
    <row r="3770" spans="1:8" s="189" customFormat="1" ht="22.9" customHeight="1" x14ac:dyDescent="0.2">
      <c r="A3770" s="529"/>
      <c r="B3770" s="530"/>
      <c r="C3770" s="364" t="s">
        <v>7182</v>
      </c>
      <c r="D3770" s="364" t="s">
        <v>16981</v>
      </c>
      <c r="E3770" s="364" t="s">
        <v>14947</v>
      </c>
      <c r="F3770" s="364" t="s">
        <v>5285</v>
      </c>
      <c r="G3770" s="364" t="s">
        <v>447</v>
      </c>
      <c r="H3770" s="318" t="s">
        <v>1280</v>
      </c>
    </row>
    <row r="3771" spans="1:8" s="189" customFormat="1" ht="22.9" customHeight="1" x14ac:dyDescent="0.2">
      <c r="A3771" s="529"/>
      <c r="B3771" s="530"/>
      <c r="C3771" s="364" t="s">
        <v>7183</v>
      </c>
      <c r="D3771" s="364" t="s">
        <v>16982</v>
      </c>
      <c r="E3771" s="364" t="s">
        <v>14947</v>
      </c>
      <c r="F3771" s="364" t="s">
        <v>5285</v>
      </c>
      <c r="G3771" s="364" t="s">
        <v>447</v>
      </c>
      <c r="H3771" s="318" t="s">
        <v>1280</v>
      </c>
    </row>
    <row r="3772" spans="1:8" s="189" customFormat="1" ht="22.9" customHeight="1" x14ac:dyDescent="0.2">
      <c r="A3772" s="529"/>
      <c r="B3772" s="530"/>
      <c r="C3772" s="364" t="s">
        <v>7184</v>
      </c>
      <c r="D3772" s="364" t="s">
        <v>16983</v>
      </c>
      <c r="E3772" s="364" t="s">
        <v>14947</v>
      </c>
      <c r="F3772" s="364" t="s">
        <v>5285</v>
      </c>
      <c r="G3772" s="364" t="s">
        <v>447</v>
      </c>
      <c r="H3772" s="318" t="s">
        <v>1280</v>
      </c>
    </row>
    <row r="3773" spans="1:8" s="189" customFormat="1" ht="22.9" customHeight="1" x14ac:dyDescent="0.2">
      <c r="A3773" s="529"/>
      <c r="B3773" s="530"/>
      <c r="C3773" s="364" t="s">
        <v>7185</v>
      </c>
      <c r="D3773" s="364" t="s">
        <v>16984</v>
      </c>
      <c r="E3773" s="364" t="s">
        <v>14947</v>
      </c>
      <c r="F3773" s="364" t="s">
        <v>5285</v>
      </c>
      <c r="G3773" s="364" t="s">
        <v>447</v>
      </c>
      <c r="H3773" s="318" t="s">
        <v>1280</v>
      </c>
    </row>
    <row r="3774" spans="1:8" s="189" customFormat="1" ht="22.9" customHeight="1" x14ac:dyDescent="0.2">
      <c r="A3774" s="529"/>
      <c r="B3774" s="530"/>
      <c r="C3774" s="364" t="s">
        <v>7186</v>
      </c>
      <c r="D3774" s="364" t="s">
        <v>16985</v>
      </c>
      <c r="E3774" s="364" t="s">
        <v>14947</v>
      </c>
      <c r="F3774" s="364" t="s">
        <v>5285</v>
      </c>
      <c r="G3774" s="364" t="s">
        <v>447</v>
      </c>
      <c r="H3774" s="318" t="s">
        <v>1280</v>
      </c>
    </row>
    <row r="3775" spans="1:8" s="189" customFormat="1" ht="22.9" customHeight="1" x14ac:dyDescent="0.2">
      <c r="A3775" s="529"/>
      <c r="B3775" s="530"/>
      <c r="C3775" s="364" t="s">
        <v>7187</v>
      </c>
      <c r="D3775" s="364" t="s">
        <v>16986</v>
      </c>
      <c r="E3775" s="364" t="s">
        <v>14947</v>
      </c>
      <c r="F3775" s="364" t="s">
        <v>5285</v>
      </c>
      <c r="G3775" s="364" t="s">
        <v>447</v>
      </c>
      <c r="H3775" s="318" t="s">
        <v>1280</v>
      </c>
    </row>
    <row r="3776" spans="1:8" s="189" customFormat="1" ht="22.9" customHeight="1" x14ac:dyDescent="0.2">
      <c r="A3776" s="529"/>
      <c r="B3776" s="530"/>
      <c r="C3776" s="364" t="s">
        <v>7188</v>
      </c>
      <c r="D3776" s="364" t="s">
        <v>16987</v>
      </c>
      <c r="E3776" s="364" t="s">
        <v>14947</v>
      </c>
      <c r="F3776" s="364" t="s">
        <v>5285</v>
      </c>
      <c r="G3776" s="364" t="s">
        <v>447</v>
      </c>
      <c r="H3776" s="318" t="s">
        <v>1280</v>
      </c>
    </row>
    <row r="3777" spans="1:8" s="189" customFormat="1" ht="22.9" customHeight="1" x14ac:dyDescent="0.2">
      <c r="A3777" s="529"/>
      <c r="B3777" s="530"/>
      <c r="C3777" s="364" t="s">
        <v>7189</v>
      </c>
      <c r="D3777" s="364" t="s">
        <v>16988</v>
      </c>
      <c r="E3777" s="364" t="s">
        <v>14947</v>
      </c>
      <c r="F3777" s="364" t="s">
        <v>5285</v>
      </c>
      <c r="G3777" s="364" t="s">
        <v>447</v>
      </c>
      <c r="H3777" s="318" t="s">
        <v>1280</v>
      </c>
    </row>
    <row r="3778" spans="1:8" s="189" customFormat="1" ht="22.9" customHeight="1" x14ac:dyDescent="0.2">
      <c r="A3778" s="529"/>
      <c r="B3778" s="530"/>
      <c r="C3778" s="364" t="s">
        <v>7190</v>
      </c>
      <c r="D3778" s="364" t="s">
        <v>16989</v>
      </c>
      <c r="E3778" s="364" t="s">
        <v>14947</v>
      </c>
      <c r="F3778" s="364" t="s">
        <v>5285</v>
      </c>
      <c r="G3778" s="364" t="s">
        <v>447</v>
      </c>
      <c r="H3778" s="318" t="s">
        <v>1280</v>
      </c>
    </row>
    <row r="3779" spans="1:8" s="189" customFormat="1" ht="22.9" customHeight="1" x14ac:dyDescent="0.2">
      <c r="A3779" s="529"/>
      <c r="B3779" s="530"/>
      <c r="C3779" s="364" t="s">
        <v>7191</v>
      </c>
      <c r="D3779" s="364" t="s">
        <v>16990</v>
      </c>
      <c r="E3779" s="364" t="s">
        <v>14947</v>
      </c>
      <c r="F3779" s="364" t="s">
        <v>5285</v>
      </c>
      <c r="G3779" s="364" t="s">
        <v>447</v>
      </c>
      <c r="H3779" s="318" t="s">
        <v>1280</v>
      </c>
    </row>
    <row r="3780" spans="1:8" s="189" customFormat="1" ht="22.9" customHeight="1" x14ac:dyDescent="0.2">
      <c r="A3780" s="529"/>
      <c r="B3780" s="530"/>
      <c r="C3780" s="364" t="s">
        <v>7192</v>
      </c>
      <c r="D3780" s="364" t="s">
        <v>16991</v>
      </c>
      <c r="E3780" s="364" t="s">
        <v>14947</v>
      </c>
      <c r="F3780" s="364" t="s">
        <v>5285</v>
      </c>
      <c r="G3780" s="364" t="s">
        <v>447</v>
      </c>
      <c r="H3780" s="318" t="s">
        <v>1280</v>
      </c>
    </row>
    <row r="3781" spans="1:8" s="189" customFormat="1" ht="22.9" customHeight="1" x14ac:dyDescent="0.2">
      <c r="A3781" s="529"/>
      <c r="B3781" s="530"/>
      <c r="C3781" s="364" t="s">
        <v>7193</v>
      </c>
      <c r="D3781" s="364" t="s">
        <v>16992</v>
      </c>
      <c r="E3781" s="364" t="s">
        <v>14947</v>
      </c>
      <c r="F3781" s="364" t="s">
        <v>5285</v>
      </c>
      <c r="G3781" s="364" t="s">
        <v>447</v>
      </c>
      <c r="H3781" s="318" t="s">
        <v>1280</v>
      </c>
    </row>
    <row r="3782" spans="1:8" s="189" customFormat="1" ht="22.9" customHeight="1" x14ac:dyDescent="0.2">
      <c r="A3782" s="529"/>
      <c r="B3782" s="530"/>
      <c r="C3782" s="364" t="s">
        <v>7194</v>
      </c>
      <c r="D3782" s="364" t="s">
        <v>16993</v>
      </c>
      <c r="E3782" s="364" t="s">
        <v>14947</v>
      </c>
      <c r="F3782" s="364" t="s">
        <v>5285</v>
      </c>
      <c r="G3782" s="364" t="s">
        <v>447</v>
      </c>
      <c r="H3782" s="318" t="s">
        <v>1280</v>
      </c>
    </row>
    <row r="3783" spans="1:8" s="189" customFormat="1" ht="22.9" customHeight="1" x14ac:dyDescent="0.2">
      <c r="A3783" s="529"/>
      <c r="B3783" s="530"/>
      <c r="C3783" s="364" t="s">
        <v>7195</v>
      </c>
      <c r="D3783" s="364" t="s">
        <v>7196</v>
      </c>
      <c r="E3783" s="364" t="s">
        <v>14947</v>
      </c>
      <c r="F3783" s="364" t="s">
        <v>5285</v>
      </c>
      <c r="G3783" s="364" t="s">
        <v>447</v>
      </c>
      <c r="H3783" s="318" t="s">
        <v>1280</v>
      </c>
    </row>
    <row r="3784" spans="1:8" s="189" customFormat="1" ht="22.9" customHeight="1" x14ac:dyDescent="0.2">
      <c r="A3784" s="529"/>
      <c r="B3784" s="530"/>
      <c r="C3784" s="364" t="s">
        <v>7197</v>
      </c>
      <c r="D3784" s="364" t="s">
        <v>7198</v>
      </c>
      <c r="E3784" s="364" t="s">
        <v>14947</v>
      </c>
      <c r="F3784" s="364" t="s">
        <v>5285</v>
      </c>
      <c r="G3784" s="364" t="s">
        <v>447</v>
      </c>
      <c r="H3784" s="318" t="s">
        <v>1280</v>
      </c>
    </row>
    <row r="3785" spans="1:8" s="189" customFormat="1" ht="22.9" customHeight="1" x14ac:dyDescent="0.2">
      <c r="A3785" s="529" t="s">
        <v>946</v>
      </c>
      <c r="B3785" s="530" t="s">
        <v>947</v>
      </c>
      <c r="C3785" s="364" t="s">
        <v>7199</v>
      </c>
      <c r="D3785" s="364" t="s">
        <v>7200</v>
      </c>
      <c r="E3785" s="364" t="s">
        <v>14947</v>
      </c>
      <c r="F3785" s="364" t="s">
        <v>15499</v>
      </c>
      <c r="G3785" s="364" t="s">
        <v>447</v>
      </c>
      <c r="H3785" s="318" t="s">
        <v>7201</v>
      </c>
    </row>
    <row r="3786" spans="1:8" s="189" customFormat="1" ht="22.9" customHeight="1" x14ac:dyDescent="0.2">
      <c r="A3786" s="529"/>
      <c r="B3786" s="530"/>
      <c r="C3786" s="364" t="s">
        <v>7202</v>
      </c>
      <c r="D3786" s="364" t="s">
        <v>7203</v>
      </c>
      <c r="E3786" s="364" t="s">
        <v>14947</v>
      </c>
      <c r="F3786" s="364" t="s">
        <v>15499</v>
      </c>
      <c r="G3786" s="364"/>
      <c r="H3786" s="318" t="s">
        <v>7201</v>
      </c>
    </row>
    <row r="3787" spans="1:8" s="189" customFormat="1" ht="22.9" customHeight="1" x14ac:dyDescent="0.2">
      <c r="A3787" s="529"/>
      <c r="B3787" s="530"/>
      <c r="C3787" s="364" t="s">
        <v>7204</v>
      </c>
      <c r="D3787" s="364" t="s">
        <v>7205</v>
      </c>
      <c r="E3787" s="364" t="s">
        <v>14947</v>
      </c>
      <c r="F3787" s="364" t="s">
        <v>15499</v>
      </c>
      <c r="G3787" s="364"/>
      <c r="H3787" s="318" t="s">
        <v>7201</v>
      </c>
    </row>
    <row r="3788" spans="1:8" s="189" customFormat="1" ht="22.9" customHeight="1" x14ac:dyDescent="0.2">
      <c r="A3788" s="529"/>
      <c r="B3788" s="530"/>
      <c r="C3788" s="364" t="s">
        <v>7206</v>
      </c>
      <c r="D3788" s="364" t="s">
        <v>7207</v>
      </c>
      <c r="E3788" s="364" t="s">
        <v>14947</v>
      </c>
      <c r="F3788" s="364" t="s">
        <v>15499</v>
      </c>
      <c r="G3788" s="364"/>
      <c r="H3788" s="318" t="s">
        <v>7201</v>
      </c>
    </row>
    <row r="3789" spans="1:8" s="189" customFormat="1" ht="22.9" customHeight="1" x14ac:dyDescent="0.2">
      <c r="A3789" s="529"/>
      <c r="B3789" s="530"/>
      <c r="C3789" s="364" t="s">
        <v>7208</v>
      </c>
      <c r="D3789" s="364" t="s">
        <v>7209</v>
      </c>
      <c r="E3789" s="364" t="s">
        <v>14947</v>
      </c>
      <c r="F3789" s="364" t="s">
        <v>15499</v>
      </c>
      <c r="G3789" s="364"/>
      <c r="H3789" s="318" t="s">
        <v>7201</v>
      </c>
    </row>
    <row r="3790" spans="1:8" s="189" customFormat="1" ht="22.9" customHeight="1" x14ac:dyDescent="0.2">
      <c r="A3790" s="529"/>
      <c r="B3790" s="530"/>
      <c r="C3790" s="364" t="s">
        <v>7210</v>
      </c>
      <c r="D3790" s="364" t="s">
        <v>7211</v>
      </c>
      <c r="E3790" s="364" t="s">
        <v>14947</v>
      </c>
      <c r="F3790" s="364" t="s">
        <v>15499</v>
      </c>
      <c r="G3790" s="364"/>
      <c r="H3790" s="318" t="s">
        <v>7201</v>
      </c>
    </row>
    <row r="3791" spans="1:8" s="189" customFormat="1" ht="22.9" customHeight="1" x14ac:dyDescent="0.2">
      <c r="A3791" s="529"/>
      <c r="B3791" s="530"/>
      <c r="C3791" s="364" t="s">
        <v>7212</v>
      </c>
      <c r="D3791" s="364" t="s">
        <v>7213</v>
      </c>
      <c r="E3791" s="364" t="s">
        <v>14947</v>
      </c>
      <c r="F3791" s="364" t="s">
        <v>15499</v>
      </c>
      <c r="G3791" s="364"/>
      <c r="H3791" s="318" t="s">
        <v>7201</v>
      </c>
    </row>
    <row r="3792" spans="1:8" s="189" customFormat="1" ht="22.9" customHeight="1" x14ac:dyDescent="0.2">
      <c r="A3792" s="529"/>
      <c r="B3792" s="530"/>
      <c r="C3792" s="364" t="s">
        <v>7214</v>
      </c>
      <c r="D3792" s="364" t="s">
        <v>7215</v>
      </c>
      <c r="E3792" s="364" t="s">
        <v>14947</v>
      </c>
      <c r="F3792" s="364" t="s">
        <v>15499</v>
      </c>
      <c r="G3792" s="364"/>
      <c r="H3792" s="318" t="s">
        <v>7201</v>
      </c>
    </row>
    <row r="3793" spans="1:8" s="189" customFormat="1" ht="22.9" customHeight="1" x14ac:dyDescent="0.2">
      <c r="A3793" s="529" t="s">
        <v>948</v>
      </c>
      <c r="B3793" s="530" t="s">
        <v>16347</v>
      </c>
      <c r="C3793" s="364" t="s">
        <v>7216</v>
      </c>
      <c r="D3793" s="364" t="s">
        <v>7217</v>
      </c>
      <c r="E3793" s="364" t="s">
        <v>14947</v>
      </c>
      <c r="F3793" s="364" t="s">
        <v>15499</v>
      </c>
      <c r="G3793" s="364" t="s">
        <v>462</v>
      </c>
      <c r="H3793" s="318"/>
    </row>
    <row r="3794" spans="1:8" s="189" customFormat="1" ht="22.9" customHeight="1" x14ac:dyDescent="0.2">
      <c r="A3794" s="529"/>
      <c r="B3794" s="530"/>
      <c r="C3794" s="364" t="s">
        <v>7218</v>
      </c>
      <c r="D3794" s="364" t="s">
        <v>7219</v>
      </c>
      <c r="E3794" s="364" t="s">
        <v>14947</v>
      </c>
      <c r="F3794" s="364" t="s">
        <v>15499</v>
      </c>
      <c r="G3794" s="364" t="s">
        <v>462</v>
      </c>
      <c r="H3794" s="318"/>
    </row>
    <row r="3795" spans="1:8" s="189" customFormat="1" ht="22.9" customHeight="1" x14ac:dyDescent="0.2">
      <c r="A3795" s="529"/>
      <c r="B3795" s="530"/>
      <c r="C3795" s="364" t="s">
        <v>7220</v>
      </c>
      <c r="D3795" s="364" t="s">
        <v>7221</v>
      </c>
      <c r="E3795" s="364" t="s">
        <v>14947</v>
      </c>
      <c r="F3795" s="364" t="s">
        <v>15499</v>
      </c>
      <c r="G3795" s="364" t="s">
        <v>462</v>
      </c>
      <c r="H3795" s="318"/>
    </row>
    <row r="3796" spans="1:8" s="189" customFormat="1" ht="22.9" customHeight="1" x14ac:dyDescent="0.2">
      <c r="A3796" s="529"/>
      <c r="B3796" s="530"/>
      <c r="C3796" s="364" t="s">
        <v>7222</v>
      </c>
      <c r="D3796" s="364" t="s">
        <v>7223</v>
      </c>
      <c r="E3796" s="364" t="s">
        <v>14947</v>
      </c>
      <c r="F3796" s="364" t="s">
        <v>15499</v>
      </c>
      <c r="G3796" s="364" t="s">
        <v>462</v>
      </c>
      <c r="H3796" s="318"/>
    </row>
    <row r="3797" spans="1:8" s="189" customFormat="1" ht="22.9" customHeight="1" x14ac:dyDescent="0.2">
      <c r="A3797" s="529" t="s">
        <v>949</v>
      </c>
      <c r="B3797" s="530" t="s">
        <v>428</v>
      </c>
      <c r="C3797" s="364" t="s">
        <v>7224</v>
      </c>
      <c r="D3797" s="364" t="s">
        <v>7225</v>
      </c>
      <c r="E3797" s="364" t="s">
        <v>14947</v>
      </c>
      <c r="F3797" s="364" t="s">
        <v>5810</v>
      </c>
      <c r="G3797" s="364" t="s">
        <v>447</v>
      </c>
      <c r="H3797" s="318" t="s">
        <v>7226</v>
      </c>
    </row>
    <row r="3798" spans="1:8" s="189" customFormat="1" ht="22.9" customHeight="1" x14ac:dyDescent="0.2">
      <c r="A3798" s="529"/>
      <c r="B3798" s="530"/>
      <c r="C3798" s="364" t="s">
        <v>7227</v>
      </c>
      <c r="D3798" s="364" t="s">
        <v>7228</v>
      </c>
      <c r="E3798" s="364" t="s">
        <v>14947</v>
      </c>
      <c r="F3798" s="364" t="s">
        <v>15499</v>
      </c>
      <c r="G3798" s="364" t="s">
        <v>447</v>
      </c>
      <c r="H3798" s="318" t="s">
        <v>7226</v>
      </c>
    </row>
    <row r="3799" spans="1:8" s="189" customFormat="1" ht="22.9" customHeight="1" x14ac:dyDescent="0.2">
      <c r="A3799" s="529"/>
      <c r="B3799" s="530"/>
      <c r="C3799" s="364" t="s">
        <v>7229</v>
      </c>
      <c r="D3799" s="364" t="s">
        <v>7230</v>
      </c>
      <c r="E3799" s="364" t="s">
        <v>14947</v>
      </c>
      <c r="F3799" s="364" t="s">
        <v>15499</v>
      </c>
      <c r="G3799" s="364" t="s">
        <v>447</v>
      </c>
      <c r="H3799" s="318" t="s">
        <v>7226</v>
      </c>
    </row>
    <row r="3800" spans="1:8" s="189" customFormat="1" ht="22.9" customHeight="1" x14ac:dyDescent="0.2">
      <c r="A3800" s="529"/>
      <c r="B3800" s="530"/>
      <c r="C3800" s="364" t="s">
        <v>7231</v>
      </c>
      <c r="D3800" s="364" t="s">
        <v>7232</v>
      </c>
      <c r="E3800" s="364" t="s">
        <v>14947</v>
      </c>
      <c r="F3800" s="364" t="s">
        <v>15499</v>
      </c>
      <c r="G3800" s="364" t="s">
        <v>447</v>
      </c>
      <c r="H3800" s="318" t="s">
        <v>7226</v>
      </c>
    </row>
    <row r="3801" spans="1:8" s="189" customFormat="1" ht="22.9" customHeight="1" x14ac:dyDescent="0.2">
      <c r="A3801" s="529"/>
      <c r="B3801" s="530"/>
      <c r="C3801" s="364" t="s">
        <v>7233</v>
      </c>
      <c r="D3801" s="364" t="s">
        <v>7234</v>
      </c>
      <c r="E3801" s="364" t="s">
        <v>14947</v>
      </c>
      <c r="F3801" s="364" t="s">
        <v>15499</v>
      </c>
      <c r="G3801" s="364" t="s">
        <v>447</v>
      </c>
      <c r="H3801" s="318" t="s">
        <v>7226</v>
      </c>
    </row>
    <row r="3802" spans="1:8" s="189" customFormat="1" ht="22.9" customHeight="1" x14ac:dyDescent="0.2">
      <c r="A3802" s="529"/>
      <c r="B3802" s="530"/>
      <c r="C3802" s="364" t="s">
        <v>7235</v>
      </c>
      <c r="D3802" s="364" t="s">
        <v>7236</v>
      </c>
      <c r="E3802" s="364" t="s">
        <v>14947</v>
      </c>
      <c r="F3802" s="364" t="s">
        <v>15499</v>
      </c>
      <c r="G3802" s="364" t="s">
        <v>447</v>
      </c>
      <c r="H3802" s="318" t="s">
        <v>7226</v>
      </c>
    </row>
    <row r="3803" spans="1:8" s="189" customFormat="1" ht="22.9" customHeight="1" x14ac:dyDescent="0.2">
      <c r="A3803" s="529"/>
      <c r="B3803" s="530"/>
      <c r="C3803" s="364" t="s">
        <v>7237</v>
      </c>
      <c r="D3803" s="364" t="s">
        <v>7238</v>
      </c>
      <c r="E3803" s="364" t="s">
        <v>14947</v>
      </c>
      <c r="F3803" s="364" t="s">
        <v>15499</v>
      </c>
      <c r="G3803" s="364" t="s">
        <v>462</v>
      </c>
      <c r="H3803" s="318" t="s">
        <v>7226</v>
      </c>
    </row>
    <row r="3804" spans="1:8" s="189" customFormat="1" ht="22.9" customHeight="1" x14ac:dyDescent="0.2">
      <c r="A3804" s="529"/>
      <c r="B3804" s="530"/>
      <c r="C3804" s="364" t="s">
        <v>7239</v>
      </c>
      <c r="D3804" s="364" t="s">
        <v>7240</v>
      </c>
      <c r="E3804" s="364" t="s">
        <v>14947</v>
      </c>
      <c r="F3804" s="364" t="s">
        <v>15499</v>
      </c>
      <c r="G3804" s="364" t="s">
        <v>447</v>
      </c>
      <c r="H3804" s="318" t="s">
        <v>7226</v>
      </c>
    </row>
    <row r="3805" spans="1:8" s="189" customFormat="1" ht="22.9" customHeight="1" x14ac:dyDescent="0.2">
      <c r="A3805" s="529"/>
      <c r="B3805" s="530"/>
      <c r="C3805" s="364" t="s">
        <v>7241</v>
      </c>
      <c r="D3805" s="364" t="s">
        <v>7242</v>
      </c>
      <c r="E3805" s="364" t="s">
        <v>14947</v>
      </c>
      <c r="F3805" s="364" t="s">
        <v>15499</v>
      </c>
      <c r="G3805" s="364" t="s">
        <v>447</v>
      </c>
      <c r="H3805" s="318" t="s">
        <v>7226</v>
      </c>
    </row>
    <row r="3806" spans="1:8" s="189" customFormat="1" ht="22.9" customHeight="1" x14ac:dyDescent="0.2">
      <c r="A3806" s="529"/>
      <c r="B3806" s="530"/>
      <c r="C3806" s="364" t="s">
        <v>7243</v>
      </c>
      <c r="D3806" s="364" t="s">
        <v>7244</v>
      </c>
      <c r="E3806" s="364" t="s">
        <v>14947</v>
      </c>
      <c r="F3806" s="364" t="s">
        <v>15499</v>
      </c>
      <c r="G3806" s="364" t="s">
        <v>447</v>
      </c>
      <c r="H3806" s="318" t="s">
        <v>7226</v>
      </c>
    </row>
    <row r="3807" spans="1:8" s="189" customFormat="1" ht="22.9" customHeight="1" x14ac:dyDescent="0.2">
      <c r="A3807" s="529"/>
      <c r="B3807" s="530"/>
      <c r="C3807" s="364" t="s">
        <v>7245</v>
      </c>
      <c r="D3807" s="364" t="s">
        <v>7246</v>
      </c>
      <c r="E3807" s="364" t="s">
        <v>14947</v>
      </c>
      <c r="F3807" s="364" t="s">
        <v>15499</v>
      </c>
      <c r="G3807" s="364" t="s">
        <v>447</v>
      </c>
      <c r="H3807" s="318" t="s">
        <v>7226</v>
      </c>
    </row>
    <row r="3808" spans="1:8" s="189" customFormat="1" ht="22.9" customHeight="1" x14ac:dyDescent="0.2">
      <c r="A3808" s="529"/>
      <c r="B3808" s="530"/>
      <c r="C3808" s="364" t="s">
        <v>7247</v>
      </c>
      <c r="D3808" s="364" t="s">
        <v>7248</v>
      </c>
      <c r="E3808" s="364" t="s">
        <v>14947</v>
      </c>
      <c r="F3808" s="364" t="s">
        <v>15499</v>
      </c>
      <c r="G3808" s="364" t="s">
        <v>447</v>
      </c>
      <c r="H3808" s="318" t="s">
        <v>7226</v>
      </c>
    </row>
    <row r="3809" spans="1:8" s="189" customFormat="1" ht="22.9" customHeight="1" x14ac:dyDescent="0.2">
      <c r="A3809" s="529"/>
      <c r="B3809" s="530"/>
      <c r="C3809" s="364" t="s">
        <v>7249</v>
      </c>
      <c r="D3809" s="364" t="s">
        <v>7250</v>
      </c>
      <c r="E3809" s="364" t="s">
        <v>14947</v>
      </c>
      <c r="F3809" s="364" t="s">
        <v>2334</v>
      </c>
      <c r="G3809" s="364" t="s">
        <v>447</v>
      </c>
      <c r="H3809" s="318" t="s">
        <v>7226</v>
      </c>
    </row>
    <row r="3810" spans="1:8" s="189" customFormat="1" ht="22.9" customHeight="1" x14ac:dyDescent="0.2">
      <c r="A3810" s="529"/>
      <c r="B3810" s="530"/>
      <c r="C3810" s="364" t="s">
        <v>7251</v>
      </c>
      <c r="D3810" s="364" t="s">
        <v>7252</v>
      </c>
      <c r="E3810" s="364" t="s">
        <v>14947</v>
      </c>
      <c r="F3810" s="364" t="s">
        <v>2334</v>
      </c>
      <c r="G3810" s="364" t="s">
        <v>447</v>
      </c>
      <c r="H3810" s="318" t="s">
        <v>7226</v>
      </c>
    </row>
    <row r="3811" spans="1:8" s="189" customFormat="1" ht="22.9" customHeight="1" x14ac:dyDescent="0.2">
      <c r="A3811" s="529"/>
      <c r="B3811" s="530"/>
      <c r="C3811" s="364" t="s">
        <v>7253</v>
      </c>
      <c r="D3811" s="364" t="s">
        <v>7254</v>
      </c>
      <c r="E3811" s="364" t="s">
        <v>14947</v>
      </c>
      <c r="F3811" s="364" t="s">
        <v>2334</v>
      </c>
      <c r="G3811" s="364" t="s">
        <v>447</v>
      </c>
      <c r="H3811" s="318" t="s">
        <v>7226</v>
      </c>
    </row>
    <row r="3812" spans="1:8" s="189" customFormat="1" ht="22.9" customHeight="1" x14ac:dyDescent="0.2">
      <c r="A3812" s="529"/>
      <c r="B3812" s="530"/>
      <c r="C3812" s="364" t="s">
        <v>7255</v>
      </c>
      <c r="D3812" s="364" t="s">
        <v>7256</v>
      </c>
      <c r="E3812" s="364" t="s">
        <v>14947</v>
      </c>
      <c r="F3812" s="364" t="s">
        <v>2334</v>
      </c>
      <c r="G3812" s="364" t="s">
        <v>447</v>
      </c>
      <c r="H3812" s="318" t="s">
        <v>7226</v>
      </c>
    </row>
    <row r="3813" spans="1:8" s="189" customFormat="1" ht="22.9" customHeight="1" x14ac:dyDescent="0.2">
      <c r="A3813" s="529"/>
      <c r="B3813" s="530"/>
      <c r="C3813" s="364" t="s">
        <v>7257</v>
      </c>
      <c r="D3813" s="364" t="s">
        <v>7258</v>
      </c>
      <c r="E3813" s="364" t="s">
        <v>14947</v>
      </c>
      <c r="F3813" s="364" t="s">
        <v>2334</v>
      </c>
      <c r="G3813" s="364" t="s">
        <v>447</v>
      </c>
      <c r="H3813" s="318" t="s">
        <v>7226</v>
      </c>
    </row>
    <row r="3814" spans="1:8" s="189" customFormat="1" ht="22.9" customHeight="1" x14ac:dyDescent="0.2">
      <c r="A3814" s="529"/>
      <c r="B3814" s="530"/>
      <c r="C3814" s="364" t="s">
        <v>7259</v>
      </c>
      <c r="D3814" s="364" t="s">
        <v>7260</v>
      </c>
      <c r="E3814" s="364" t="s">
        <v>14947</v>
      </c>
      <c r="F3814" s="364" t="s">
        <v>2334</v>
      </c>
      <c r="G3814" s="364" t="s">
        <v>447</v>
      </c>
      <c r="H3814" s="318" t="s">
        <v>7226</v>
      </c>
    </row>
    <row r="3815" spans="1:8" s="189" customFormat="1" ht="22.9" customHeight="1" x14ac:dyDescent="0.2">
      <c r="A3815" s="529"/>
      <c r="B3815" s="530"/>
      <c r="C3815" s="364" t="s">
        <v>7261</v>
      </c>
      <c r="D3815" s="364" t="s">
        <v>7262</v>
      </c>
      <c r="E3815" s="364" t="s">
        <v>14947</v>
      </c>
      <c r="F3815" s="364" t="s">
        <v>2334</v>
      </c>
      <c r="G3815" s="364" t="s">
        <v>447</v>
      </c>
      <c r="H3815" s="318" t="s">
        <v>7226</v>
      </c>
    </row>
    <row r="3816" spans="1:8" s="189" customFormat="1" ht="22.9" customHeight="1" x14ac:dyDescent="0.2">
      <c r="A3816" s="529"/>
      <c r="B3816" s="530"/>
      <c r="C3816" s="364" t="s">
        <v>7263</v>
      </c>
      <c r="D3816" s="364" t="s">
        <v>7264</v>
      </c>
      <c r="E3816" s="364" t="s">
        <v>14947</v>
      </c>
      <c r="F3816" s="364" t="s">
        <v>2334</v>
      </c>
      <c r="G3816" s="364" t="s">
        <v>447</v>
      </c>
      <c r="H3816" s="318" t="s">
        <v>7226</v>
      </c>
    </row>
    <row r="3817" spans="1:8" s="189" customFormat="1" ht="22.9" customHeight="1" x14ac:dyDescent="0.2">
      <c r="A3817" s="529"/>
      <c r="B3817" s="530"/>
      <c r="C3817" s="364" t="s">
        <v>7265</v>
      </c>
      <c r="D3817" s="364" t="s">
        <v>7266</v>
      </c>
      <c r="E3817" s="364" t="s">
        <v>14947</v>
      </c>
      <c r="F3817" s="364" t="s">
        <v>2334</v>
      </c>
      <c r="G3817" s="364" t="s">
        <v>447</v>
      </c>
      <c r="H3817" s="318" t="s">
        <v>7226</v>
      </c>
    </row>
    <row r="3818" spans="1:8" s="189" customFormat="1" ht="22.9" customHeight="1" x14ac:dyDescent="0.2">
      <c r="A3818" s="529"/>
      <c r="B3818" s="530"/>
      <c r="C3818" s="364" t="s">
        <v>7267</v>
      </c>
      <c r="D3818" s="364" t="s">
        <v>7268</v>
      </c>
      <c r="E3818" s="364" t="s">
        <v>14947</v>
      </c>
      <c r="F3818" s="364" t="s">
        <v>2334</v>
      </c>
      <c r="G3818" s="364" t="s">
        <v>447</v>
      </c>
      <c r="H3818" s="318" t="s">
        <v>7226</v>
      </c>
    </row>
    <row r="3819" spans="1:8" s="189" customFormat="1" ht="22.9" customHeight="1" x14ac:dyDescent="0.2">
      <c r="A3819" s="529"/>
      <c r="B3819" s="530"/>
      <c r="C3819" s="364" t="s">
        <v>7269</v>
      </c>
      <c r="D3819" s="364" t="s">
        <v>7270</v>
      </c>
      <c r="E3819" s="364" t="s">
        <v>14947</v>
      </c>
      <c r="F3819" s="364" t="s">
        <v>2334</v>
      </c>
      <c r="G3819" s="364" t="s">
        <v>447</v>
      </c>
      <c r="H3819" s="318" t="s">
        <v>7226</v>
      </c>
    </row>
    <row r="3820" spans="1:8" s="189" customFormat="1" ht="22.9" customHeight="1" x14ac:dyDescent="0.2">
      <c r="A3820" s="529"/>
      <c r="B3820" s="530"/>
      <c r="C3820" s="364" t="s">
        <v>7271</v>
      </c>
      <c r="D3820" s="364" t="s">
        <v>7272</v>
      </c>
      <c r="E3820" s="364" t="s">
        <v>14947</v>
      </c>
      <c r="F3820" s="364" t="s">
        <v>2334</v>
      </c>
      <c r="G3820" s="364" t="s">
        <v>447</v>
      </c>
      <c r="H3820" s="318" t="s">
        <v>7226</v>
      </c>
    </row>
    <row r="3821" spans="1:8" s="189" customFormat="1" ht="22.9" customHeight="1" x14ac:dyDescent="0.2">
      <c r="A3821" s="529" t="s">
        <v>950</v>
      </c>
      <c r="B3821" s="530" t="s">
        <v>951</v>
      </c>
      <c r="C3821" s="364" t="s">
        <v>7273</v>
      </c>
      <c r="D3821" s="364" t="s">
        <v>7274</v>
      </c>
      <c r="E3821" s="364" t="s">
        <v>14947</v>
      </c>
      <c r="F3821" s="364" t="s">
        <v>15499</v>
      </c>
      <c r="G3821" s="364"/>
      <c r="H3821" s="318"/>
    </row>
    <row r="3822" spans="1:8" s="189" customFormat="1" ht="22.9" customHeight="1" x14ac:dyDescent="0.2">
      <c r="A3822" s="529"/>
      <c r="B3822" s="530"/>
      <c r="C3822" s="364" t="s">
        <v>7275</v>
      </c>
      <c r="D3822" s="364" t="s">
        <v>7276</v>
      </c>
      <c r="E3822" s="364" t="s">
        <v>14947</v>
      </c>
      <c r="F3822" s="364" t="s">
        <v>15499</v>
      </c>
      <c r="G3822" s="364"/>
      <c r="H3822" s="318"/>
    </row>
    <row r="3823" spans="1:8" s="189" customFormat="1" ht="22.9" customHeight="1" x14ac:dyDescent="0.2">
      <c r="A3823" s="529" t="s">
        <v>952</v>
      </c>
      <c r="B3823" s="530" t="s">
        <v>16348</v>
      </c>
      <c r="C3823" s="364" t="s">
        <v>7277</v>
      </c>
      <c r="D3823" s="364" t="s">
        <v>7278</v>
      </c>
      <c r="E3823" s="364" t="s">
        <v>14947</v>
      </c>
      <c r="F3823" s="364" t="s">
        <v>15499</v>
      </c>
      <c r="G3823" s="364" t="s">
        <v>447</v>
      </c>
      <c r="H3823" s="318"/>
    </row>
    <row r="3824" spans="1:8" s="189" customFormat="1" ht="22.9" customHeight="1" x14ac:dyDescent="0.2">
      <c r="A3824" s="529"/>
      <c r="B3824" s="530"/>
      <c r="C3824" s="364" t="s">
        <v>7279</v>
      </c>
      <c r="D3824" s="364" t="s">
        <v>7280</v>
      </c>
      <c r="E3824" s="364" t="s">
        <v>14947</v>
      </c>
      <c r="F3824" s="364" t="s">
        <v>15499</v>
      </c>
      <c r="G3824" s="364" t="s">
        <v>462</v>
      </c>
      <c r="H3824" s="318"/>
    </row>
    <row r="3825" spans="1:8" s="189" customFormat="1" ht="22.9" customHeight="1" x14ac:dyDescent="0.2">
      <c r="A3825" s="529"/>
      <c r="B3825" s="530"/>
      <c r="C3825" s="364" t="s">
        <v>7281</v>
      </c>
      <c r="D3825" s="364" t="s">
        <v>7282</v>
      </c>
      <c r="E3825" s="364" t="s">
        <v>14947</v>
      </c>
      <c r="F3825" s="364" t="s">
        <v>15499</v>
      </c>
      <c r="G3825" s="364" t="s">
        <v>462</v>
      </c>
      <c r="H3825" s="318"/>
    </row>
    <row r="3826" spans="1:8" s="189" customFormat="1" ht="22.9" customHeight="1" x14ac:dyDescent="0.2">
      <c r="A3826" s="529" t="s">
        <v>953</v>
      </c>
      <c r="B3826" s="530" t="s">
        <v>19944</v>
      </c>
      <c r="C3826" s="364" t="s">
        <v>7283</v>
      </c>
      <c r="D3826" s="364" t="s">
        <v>19945</v>
      </c>
      <c r="E3826" s="364" t="s">
        <v>14947</v>
      </c>
      <c r="F3826" s="364" t="s">
        <v>5282</v>
      </c>
      <c r="G3826" s="364" t="s">
        <v>462</v>
      </c>
      <c r="H3826" s="318" t="s">
        <v>1280</v>
      </c>
    </row>
    <row r="3827" spans="1:8" s="189" customFormat="1" ht="22.9" customHeight="1" x14ac:dyDescent="0.2">
      <c r="A3827" s="529"/>
      <c r="B3827" s="530"/>
      <c r="C3827" s="364" t="s">
        <v>7284</v>
      </c>
      <c r="D3827" s="364" t="s">
        <v>16994</v>
      </c>
      <c r="E3827" s="364" t="s">
        <v>14947</v>
      </c>
      <c r="F3827" s="364" t="s">
        <v>5282</v>
      </c>
      <c r="G3827" s="364" t="s">
        <v>462</v>
      </c>
      <c r="H3827" s="318" t="s">
        <v>1280</v>
      </c>
    </row>
    <row r="3828" spans="1:8" s="189" customFormat="1" ht="22.9" customHeight="1" x14ac:dyDescent="0.2">
      <c r="A3828" s="529"/>
      <c r="B3828" s="530"/>
      <c r="C3828" s="364" t="s">
        <v>7285</v>
      </c>
      <c r="D3828" s="364" t="s">
        <v>16995</v>
      </c>
      <c r="E3828" s="364" t="s">
        <v>14947</v>
      </c>
      <c r="F3828" s="364" t="s">
        <v>5282</v>
      </c>
      <c r="G3828" s="364" t="s">
        <v>462</v>
      </c>
      <c r="H3828" s="318" t="s">
        <v>1280</v>
      </c>
    </row>
    <row r="3829" spans="1:8" s="189" customFormat="1" ht="22.9" customHeight="1" x14ac:dyDescent="0.2">
      <c r="A3829" s="529"/>
      <c r="B3829" s="530"/>
      <c r="C3829" s="364" t="s">
        <v>7287</v>
      </c>
      <c r="D3829" s="364" t="s">
        <v>19946</v>
      </c>
      <c r="E3829" s="364" t="s">
        <v>14947</v>
      </c>
      <c r="F3829" s="364" t="s">
        <v>15499</v>
      </c>
      <c r="G3829" s="364" t="s">
        <v>462</v>
      </c>
      <c r="H3829" s="318" t="s">
        <v>1280</v>
      </c>
    </row>
    <row r="3830" spans="1:8" s="189" customFormat="1" ht="22.9" customHeight="1" x14ac:dyDescent="0.2">
      <c r="A3830" s="529"/>
      <c r="B3830" s="530"/>
      <c r="C3830" s="364" t="s">
        <v>7289</v>
      </c>
      <c r="D3830" s="364" t="s">
        <v>19947</v>
      </c>
      <c r="E3830" s="364" t="s">
        <v>14947</v>
      </c>
      <c r="F3830" s="364" t="s">
        <v>15499</v>
      </c>
      <c r="G3830" s="364" t="s">
        <v>462</v>
      </c>
      <c r="H3830" s="318" t="s">
        <v>1280</v>
      </c>
    </row>
    <row r="3831" spans="1:8" s="189" customFormat="1" ht="22.9" customHeight="1" x14ac:dyDescent="0.2">
      <c r="A3831" s="529"/>
      <c r="B3831" s="530" t="s">
        <v>16349</v>
      </c>
      <c r="C3831" s="364" t="s">
        <v>7286</v>
      </c>
      <c r="D3831" s="364" t="s">
        <v>16996</v>
      </c>
      <c r="E3831" s="364" t="s">
        <v>14947</v>
      </c>
      <c r="F3831" s="364" t="s">
        <v>5810</v>
      </c>
      <c r="G3831" s="364" t="s">
        <v>462</v>
      </c>
      <c r="H3831" s="318" t="s">
        <v>1280</v>
      </c>
    </row>
    <row r="3832" spans="1:8" s="189" customFormat="1" ht="22.9" customHeight="1" x14ac:dyDescent="0.2">
      <c r="A3832" s="529"/>
      <c r="B3832" s="530"/>
      <c r="C3832" s="364" t="s">
        <v>7288</v>
      </c>
      <c r="D3832" s="364" t="s">
        <v>8118</v>
      </c>
      <c r="E3832" s="364" t="s">
        <v>14947</v>
      </c>
      <c r="F3832" s="364" t="s">
        <v>15499</v>
      </c>
      <c r="G3832" s="364" t="s">
        <v>462</v>
      </c>
      <c r="H3832" s="318" t="s">
        <v>1280</v>
      </c>
    </row>
    <row r="3833" spans="1:8" s="189" customFormat="1" ht="22.9" customHeight="1" x14ac:dyDescent="0.2">
      <c r="A3833" s="529" t="s">
        <v>954</v>
      </c>
      <c r="B3833" s="530" t="s">
        <v>955</v>
      </c>
      <c r="C3833" s="364" t="s">
        <v>7290</v>
      </c>
      <c r="D3833" s="364" t="s">
        <v>7291</v>
      </c>
      <c r="E3833" s="364" t="s">
        <v>14947</v>
      </c>
      <c r="F3833" s="364" t="s">
        <v>15499</v>
      </c>
      <c r="G3833" s="364" t="s">
        <v>447</v>
      </c>
      <c r="H3833" s="318"/>
    </row>
    <row r="3834" spans="1:8" s="189" customFormat="1" ht="22.9" customHeight="1" x14ac:dyDescent="0.2">
      <c r="A3834" s="529"/>
      <c r="B3834" s="530"/>
      <c r="C3834" s="364" t="s">
        <v>7292</v>
      </c>
      <c r="D3834" s="364" t="s">
        <v>7293</v>
      </c>
      <c r="E3834" s="364" t="s">
        <v>14947</v>
      </c>
      <c r="F3834" s="364" t="s">
        <v>15499</v>
      </c>
      <c r="G3834" s="364" t="s">
        <v>447</v>
      </c>
      <c r="H3834" s="318"/>
    </row>
    <row r="3835" spans="1:8" s="189" customFormat="1" ht="22.9" customHeight="1" x14ac:dyDescent="0.2">
      <c r="A3835" s="529"/>
      <c r="B3835" s="530"/>
      <c r="C3835" s="364" t="s">
        <v>7294</v>
      </c>
      <c r="D3835" s="364" t="s">
        <v>7295</v>
      </c>
      <c r="E3835" s="364" t="s">
        <v>14947</v>
      </c>
      <c r="F3835" s="364" t="s">
        <v>15499</v>
      </c>
      <c r="G3835" s="364" t="s">
        <v>447</v>
      </c>
      <c r="H3835" s="318"/>
    </row>
    <row r="3836" spans="1:8" s="189" customFormat="1" ht="22.9" customHeight="1" x14ac:dyDescent="0.2">
      <c r="A3836" s="529"/>
      <c r="B3836" s="530"/>
      <c r="C3836" s="364" t="s">
        <v>7296</v>
      </c>
      <c r="D3836" s="364" t="s">
        <v>7297</v>
      </c>
      <c r="E3836" s="364" t="s">
        <v>14947</v>
      </c>
      <c r="F3836" s="364" t="s">
        <v>15499</v>
      </c>
      <c r="G3836" s="364" t="s">
        <v>447</v>
      </c>
      <c r="H3836" s="318"/>
    </row>
    <row r="3837" spans="1:8" s="189" customFormat="1" ht="22.9" customHeight="1" x14ac:dyDescent="0.2">
      <c r="A3837" s="529"/>
      <c r="B3837" s="530"/>
      <c r="C3837" s="364" t="s">
        <v>7298</v>
      </c>
      <c r="D3837" s="364" t="s">
        <v>7299</v>
      </c>
      <c r="E3837" s="364" t="s">
        <v>14947</v>
      </c>
      <c r="F3837" s="364" t="s">
        <v>15499</v>
      </c>
      <c r="G3837" s="364" t="s">
        <v>447</v>
      </c>
      <c r="H3837" s="318"/>
    </row>
    <row r="3838" spans="1:8" s="189" customFormat="1" ht="22.9" customHeight="1" x14ac:dyDescent="0.2">
      <c r="A3838" s="529" t="s">
        <v>956</v>
      </c>
      <c r="B3838" s="530" t="s">
        <v>957</v>
      </c>
      <c r="C3838" s="364" t="s">
        <v>7300</v>
      </c>
      <c r="D3838" s="364" t="s">
        <v>7301</v>
      </c>
      <c r="E3838" s="364" t="s">
        <v>14947</v>
      </c>
      <c r="F3838" s="364" t="s">
        <v>5810</v>
      </c>
      <c r="G3838" s="364" t="s">
        <v>447</v>
      </c>
      <c r="H3838" s="318"/>
    </row>
    <row r="3839" spans="1:8" s="189" customFormat="1" ht="22.9" customHeight="1" x14ac:dyDescent="0.2">
      <c r="A3839" s="529"/>
      <c r="B3839" s="530"/>
      <c r="C3839" s="364" t="s">
        <v>7302</v>
      </c>
      <c r="D3839" s="364" t="s">
        <v>7303</v>
      </c>
      <c r="E3839" s="364" t="s">
        <v>14947</v>
      </c>
      <c r="F3839" s="364" t="s">
        <v>5810</v>
      </c>
      <c r="G3839" s="364" t="s">
        <v>447</v>
      </c>
      <c r="H3839" s="318"/>
    </row>
    <row r="3840" spans="1:8" s="189" customFormat="1" ht="22.9" customHeight="1" x14ac:dyDescent="0.2">
      <c r="A3840" s="529"/>
      <c r="B3840" s="530"/>
      <c r="C3840" s="364" t="s">
        <v>7304</v>
      </c>
      <c r="D3840" s="364" t="s">
        <v>7305</v>
      </c>
      <c r="E3840" s="364" t="s">
        <v>14947</v>
      </c>
      <c r="F3840" s="364" t="s">
        <v>5810</v>
      </c>
      <c r="G3840" s="364" t="s">
        <v>447</v>
      </c>
      <c r="H3840" s="318"/>
    </row>
    <row r="3841" spans="1:8" s="189" customFormat="1" ht="22.9" customHeight="1" x14ac:dyDescent="0.2">
      <c r="A3841" s="529"/>
      <c r="B3841" s="530"/>
      <c r="C3841" s="364" t="s">
        <v>7306</v>
      </c>
      <c r="D3841" s="364" t="s">
        <v>7307</v>
      </c>
      <c r="E3841" s="364" t="s">
        <v>14947</v>
      </c>
      <c r="F3841" s="364" t="s">
        <v>5810</v>
      </c>
      <c r="G3841" s="364" t="s">
        <v>447</v>
      </c>
      <c r="H3841" s="318"/>
    </row>
    <row r="3842" spans="1:8" s="189" customFormat="1" ht="22.9" customHeight="1" x14ac:dyDescent="0.2">
      <c r="A3842" s="529"/>
      <c r="B3842" s="530"/>
      <c r="C3842" s="364" t="s">
        <v>7308</v>
      </c>
      <c r="D3842" s="364" t="s">
        <v>7309</v>
      </c>
      <c r="E3842" s="364" t="s">
        <v>14947</v>
      </c>
      <c r="F3842" s="364" t="s">
        <v>5810</v>
      </c>
      <c r="G3842" s="364" t="s">
        <v>447</v>
      </c>
      <c r="H3842" s="318"/>
    </row>
    <row r="3843" spans="1:8" s="189" customFormat="1" ht="22.9" customHeight="1" x14ac:dyDescent="0.2">
      <c r="A3843" s="529"/>
      <c r="B3843" s="530"/>
      <c r="C3843" s="364" t="s">
        <v>7310</v>
      </c>
      <c r="D3843" s="364" t="s">
        <v>7311</v>
      </c>
      <c r="E3843" s="364" t="s">
        <v>14947</v>
      </c>
      <c r="F3843" s="364" t="s">
        <v>5810</v>
      </c>
      <c r="G3843" s="364" t="s">
        <v>447</v>
      </c>
      <c r="H3843" s="318"/>
    </row>
    <row r="3844" spans="1:8" s="189" customFormat="1" ht="22.9" customHeight="1" x14ac:dyDescent="0.2">
      <c r="A3844" s="529"/>
      <c r="B3844" s="530"/>
      <c r="C3844" s="364" t="s">
        <v>7312</v>
      </c>
      <c r="D3844" s="364" t="s">
        <v>7313</v>
      </c>
      <c r="E3844" s="364" t="s">
        <v>14947</v>
      </c>
      <c r="F3844" s="364" t="s">
        <v>5810</v>
      </c>
      <c r="G3844" s="364" t="s">
        <v>447</v>
      </c>
      <c r="H3844" s="318"/>
    </row>
    <row r="3845" spans="1:8" s="189" customFormat="1" ht="22.9" customHeight="1" x14ac:dyDescent="0.2">
      <c r="A3845" s="529"/>
      <c r="B3845" s="530"/>
      <c r="C3845" s="364" t="s">
        <v>7314</v>
      </c>
      <c r="D3845" s="364" t="s">
        <v>7315</v>
      </c>
      <c r="E3845" s="364" t="s">
        <v>14947</v>
      </c>
      <c r="F3845" s="364" t="s">
        <v>5810</v>
      </c>
      <c r="G3845" s="364" t="s">
        <v>447</v>
      </c>
      <c r="H3845" s="318"/>
    </row>
    <row r="3846" spans="1:8" s="189" customFormat="1" ht="22.9" customHeight="1" x14ac:dyDescent="0.2">
      <c r="A3846" s="529"/>
      <c r="B3846" s="530"/>
      <c r="C3846" s="364" t="s">
        <v>7316</v>
      </c>
      <c r="D3846" s="364" t="s">
        <v>7317</v>
      </c>
      <c r="E3846" s="364" t="s">
        <v>14947</v>
      </c>
      <c r="F3846" s="364" t="s">
        <v>5810</v>
      </c>
      <c r="G3846" s="364" t="s">
        <v>447</v>
      </c>
      <c r="H3846" s="318"/>
    </row>
    <row r="3847" spans="1:8" s="189" customFormat="1" ht="22.9" customHeight="1" x14ac:dyDescent="0.2">
      <c r="A3847" s="529"/>
      <c r="B3847" s="530"/>
      <c r="C3847" s="364" t="s">
        <v>7318</v>
      </c>
      <c r="D3847" s="364" t="s">
        <v>7301</v>
      </c>
      <c r="E3847" s="364" t="s">
        <v>14947</v>
      </c>
      <c r="F3847" s="364" t="s">
        <v>5810</v>
      </c>
      <c r="G3847" s="364" t="s">
        <v>447</v>
      </c>
      <c r="H3847" s="318"/>
    </row>
    <row r="3848" spans="1:8" s="189" customFormat="1" ht="22.9" customHeight="1" x14ac:dyDescent="0.2">
      <c r="A3848" s="529"/>
      <c r="B3848" s="530"/>
      <c r="C3848" s="364" t="s">
        <v>7319</v>
      </c>
      <c r="D3848" s="364" t="s">
        <v>7320</v>
      </c>
      <c r="E3848" s="364" t="s">
        <v>14947</v>
      </c>
      <c r="F3848" s="364" t="s">
        <v>15499</v>
      </c>
      <c r="G3848" s="364" t="s">
        <v>447</v>
      </c>
      <c r="H3848" s="318"/>
    </row>
    <row r="3849" spans="1:8" s="189" customFormat="1" ht="22.9" customHeight="1" x14ac:dyDescent="0.2">
      <c r="A3849" s="529"/>
      <c r="B3849" s="530"/>
      <c r="C3849" s="364" t="s">
        <v>7321</v>
      </c>
      <c r="D3849" s="364" t="s">
        <v>7322</v>
      </c>
      <c r="E3849" s="364" t="s">
        <v>14947</v>
      </c>
      <c r="F3849" s="364" t="s">
        <v>15499</v>
      </c>
      <c r="G3849" s="364" t="s">
        <v>447</v>
      </c>
      <c r="H3849" s="318"/>
    </row>
    <row r="3850" spans="1:8" s="189" customFormat="1" ht="22.9" customHeight="1" x14ac:dyDescent="0.2">
      <c r="A3850" s="529"/>
      <c r="B3850" s="530"/>
      <c r="C3850" s="364" t="s">
        <v>7323</v>
      </c>
      <c r="D3850" s="364" t="s">
        <v>7324</v>
      </c>
      <c r="E3850" s="364" t="s">
        <v>14947</v>
      </c>
      <c r="F3850" s="364" t="s">
        <v>15499</v>
      </c>
      <c r="G3850" s="364" t="s">
        <v>447</v>
      </c>
      <c r="H3850" s="318"/>
    </row>
    <row r="3851" spans="1:8" s="189" customFormat="1" ht="22.9" customHeight="1" x14ac:dyDescent="0.2">
      <c r="A3851" s="529"/>
      <c r="B3851" s="530"/>
      <c r="C3851" s="364" t="s">
        <v>7325</v>
      </c>
      <c r="D3851" s="364" t="s">
        <v>7326</v>
      </c>
      <c r="E3851" s="364" t="s">
        <v>14947</v>
      </c>
      <c r="F3851" s="364" t="s">
        <v>2334</v>
      </c>
      <c r="G3851" s="364" t="s">
        <v>447</v>
      </c>
      <c r="H3851" s="318"/>
    </row>
    <row r="3852" spans="1:8" s="189" customFormat="1" ht="22.9" customHeight="1" x14ac:dyDescent="0.2">
      <c r="A3852" s="529"/>
      <c r="B3852" s="530"/>
      <c r="C3852" s="364" t="s">
        <v>7327</v>
      </c>
      <c r="D3852" s="364" t="s">
        <v>7328</v>
      </c>
      <c r="E3852" s="364" t="s">
        <v>14947</v>
      </c>
      <c r="F3852" s="364" t="s">
        <v>2334</v>
      </c>
      <c r="G3852" s="364" t="s">
        <v>447</v>
      </c>
      <c r="H3852" s="318"/>
    </row>
    <row r="3853" spans="1:8" s="189" customFormat="1" ht="22.9" customHeight="1" x14ac:dyDescent="0.2">
      <c r="A3853" s="529"/>
      <c r="B3853" s="530"/>
      <c r="C3853" s="364" t="s">
        <v>7329</v>
      </c>
      <c r="D3853" s="364" t="s">
        <v>7330</v>
      </c>
      <c r="E3853" s="364" t="s">
        <v>14947</v>
      </c>
      <c r="F3853" s="364" t="s">
        <v>2334</v>
      </c>
      <c r="G3853" s="364" t="s">
        <v>447</v>
      </c>
      <c r="H3853" s="318"/>
    </row>
    <row r="3854" spans="1:8" s="189" customFormat="1" ht="22.9" customHeight="1" x14ac:dyDescent="0.2">
      <c r="A3854" s="529"/>
      <c r="B3854" s="530"/>
      <c r="C3854" s="364" t="s">
        <v>7331</v>
      </c>
      <c r="D3854" s="364" t="s">
        <v>7332</v>
      </c>
      <c r="E3854" s="364" t="s">
        <v>14947</v>
      </c>
      <c r="F3854" s="364" t="s">
        <v>2334</v>
      </c>
      <c r="G3854" s="364" t="s">
        <v>447</v>
      </c>
      <c r="H3854" s="318"/>
    </row>
    <row r="3855" spans="1:8" s="189" customFormat="1" ht="22.9" customHeight="1" x14ac:dyDescent="0.2">
      <c r="A3855" s="529" t="s">
        <v>958</v>
      </c>
      <c r="B3855" s="530" t="s">
        <v>959</v>
      </c>
      <c r="C3855" s="364" t="s">
        <v>7333</v>
      </c>
      <c r="D3855" s="364" t="s">
        <v>7334</v>
      </c>
      <c r="E3855" s="364" t="s">
        <v>14947</v>
      </c>
      <c r="F3855" s="364" t="s">
        <v>15499</v>
      </c>
      <c r="G3855" s="364" t="s">
        <v>447</v>
      </c>
      <c r="H3855" s="318"/>
    </row>
    <row r="3856" spans="1:8" s="189" customFormat="1" ht="22.9" customHeight="1" x14ac:dyDescent="0.2">
      <c r="A3856" s="529"/>
      <c r="B3856" s="530"/>
      <c r="C3856" s="364" t="s">
        <v>7335</v>
      </c>
      <c r="D3856" s="364" t="s">
        <v>7336</v>
      </c>
      <c r="E3856" s="364" t="s">
        <v>14947</v>
      </c>
      <c r="F3856" s="364" t="s">
        <v>15499</v>
      </c>
      <c r="G3856" s="364" t="s">
        <v>447</v>
      </c>
      <c r="H3856" s="318"/>
    </row>
    <row r="3857" spans="1:8" s="189" customFormat="1" ht="22.9" customHeight="1" x14ac:dyDescent="0.2">
      <c r="A3857" s="529"/>
      <c r="B3857" s="530"/>
      <c r="C3857" s="364" t="s">
        <v>7337</v>
      </c>
      <c r="D3857" s="364" t="s">
        <v>7338</v>
      </c>
      <c r="E3857" s="364" t="s">
        <v>14947</v>
      </c>
      <c r="F3857" s="364" t="s">
        <v>15499</v>
      </c>
      <c r="G3857" s="364" t="s">
        <v>447</v>
      </c>
      <c r="H3857" s="318"/>
    </row>
    <row r="3858" spans="1:8" s="189" customFormat="1" ht="22.9" customHeight="1" x14ac:dyDescent="0.2">
      <c r="A3858" s="529"/>
      <c r="B3858" s="530"/>
      <c r="C3858" s="364" t="s">
        <v>7339</v>
      </c>
      <c r="D3858" s="364" t="s">
        <v>7340</v>
      </c>
      <c r="E3858" s="364" t="s">
        <v>14947</v>
      </c>
      <c r="F3858" s="364" t="s">
        <v>15499</v>
      </c>
      <c r="G3858" s="364" t="s">
        <v>447</v>
      </c>
      <c r="H3858" s="318"/>
    </row>
    <row r="3859" spans="1:8" s="189" customFormat="1" ht="22.9" customHeight="1" x14ac:dyDescent="0.2">
      <c r="A3859" s="529"/>
      <c r="B3859" s="530"/>
      <c r="C3859" s="364" t="s">
        <v>7341</v>
      </c>
      <c r="D3859" s="364" t="s">
        <v>7342</v>
      </c>
      <c r="E3859" s="364" t="s">
        <v>14947</v>
      </c>
      <c r="F3859" s="364" t="s">
        <v>15499</v>
      </c>
      <c r="G3859" s="364" t="s">
        <v>447</v>
      </c>
      <c r="H3859" s="318"/>
    </row>
    <row r="3860" spans="1:8" s="189" customFormat="1" ht="22.9" customHeight="1" x14ac:dyDescent="0.2">
      <c r="A3860" s="529" t="s">
        <v>960</v>
      </c>
      <c r="B3860" s="530" t="s">
        <v>961</v>
      </c>
      <c r="C3860" s="364" t="s">
        <v>7343</v>
      </c>
      <c r="D3860" s="364" t="s">
        <v>16997</v>
      </c>
      <c r="E3860" s="364" t="s">
        <v>14947</v>
      </c>
      <c r="F3860" s="364" t="s">
        <v>5282</v>
      </c>
      <c r="G3860" s="364"/>
      <c r="H3860" s="318"/>
    </row>
    <row r="3861" spans="1:8" s="189" customFormat="1" ht="22.9" customHeight="1" x14ac:dyDescent="0.2">
      <c r="A3861" s="529"/>
      <c r="B3861" s="530"/>
      <c r="C3861" s="364" t="s">
        <v>7344</v>
      </c>
      <c r="D3861" s="364" t="s">
        <v>16998</v>
      </c>
      <c r="E3861" s="364" t="s">
        <v>14947</v>
      </c>
      <c r="F3861" s="364" t="s">
        <v>15499</v>
      </c>
      <c r="G3861" s="364" t="s">
        <v>447</v>
      </c>
      <c r="H3861" s="318"/>
    </row>
    <row r="3862" spans="1:8" s="189" customFormat="1" ht="22.9" customHeight="1" x14ac:dyDescent="0.2">
      <c r="A3862" s="529"/>
      <c r="B3862" s="530"/>
      <c r="C3862" s="364" t="s">
        <v>7345</v>
      </c>
      <c r="D3862" s="364" t="s">
        <v>16999</v>
      </c>
      <c r="E3862" s="364" t="s">
        <v>14947</v>
      </c>
      <c r="F3862" s="364" t="s">
        <v>15499</v>
      </c>
      <c r="G3862" s="364"/>
      <c r="H3862" s="318"/>
    </row>
    <row r="3863" spans="1:8" s="189" customFormat="1" ht="22.9" customHeight="1" x14ac:dyDescent="0.2">
      <c r="A3863" s="363" t="s">
        <v>962</v>
      </c>
      <c r="B3863" s="364" t="s">
        <v>963</v>
      </c>
      <c r="C3863" s="364" t="s">
        <v>7346</v>
      </c>
      <c r="D3863" s="364" t="s">
        <v>17000</v>
      </c>
      <c r="E3863" s="364" t="s">
        <v>14947</v>
      </c>
      <c r="F3863" s="364" t="s">
        <v>5871</v>
      </c>
      <c r="G3863" s="364" t="s">
        <v>447</v>
      </c>
      <c r="H3863" s="318"/>
    </row>
    <row r="3864" spans="1:8" s="189" customFormat="1" ht="22.9" customHeight="1" x14ac:dyDescent="0.2">
      <c r="A3864" s="363" t="s">
        <v>964</v>
      </c>
      <c r="B3864" s="364" t="s">
        <v>965</v>
      </c>
      <c r="C3864" s="364" t="s">
        <v>7347</v>
      </c>
      <c r="D3864" s="364" t="s">
        <v>965</v>
      </c>
      <c r="E3864" s="364" t="s">
        <v>14947</v>
      </c>
      <c r="F3864" s="364" t="s">
        <v>5871</v>
      </c>
      <c r="G3864" s="364"/>
      <c r="H3864" s="318"/>
    </row>
    <row r="3865" spans="1:8" s="189" customFormat="1" ht="22.9" customHeight="1" x14ac:dyDescent="0.2">
      <c r="A3865" s="529" t="s">
        <v>966</v>
      </c>
      <c r="B3865" s="530" t="s">
        <v>967</v>
      </c>
      <c r="C3865" s="364" t="s">
        <v>7348</v>
      </c>
      <c r="D3865" s="364" t="s">
        <v>7349</v>
      </c>
      <c r="E3865" s="364" t="s">
        <v>14947</v>
      </c>
      <c r="F3865" s="364" t="s">
        <v>5282</v>
      </c>
      <c r="G3865" s="364"/>
      <c r="H3865" s="318"/>
    </row>
    <row r="3866" spans="1:8" s="189" customFormat="1" ht="22.9" customHeight="1" x14ac:dyDescent="0.2">
      <c r="A3866" s="529"/>
      <c r="B3866" s="530"/>
      <c r="C3866" s="364" t="s">
        <v>7350</v>
      </c>
      <c r="D3866" s="364" t="s">
        <v>7351</v>
      </c>
      <c r="E3866" s="364" t="s">
        <v>14947</v>
      </c>
      <c r="F3866" s="364" t="s">
        <v>5871</v>
      </c>
      <c r="G3866" s="364" t="s">
        <v>447</v>
      </c>
      <c r="H3866" s="318"/>
    </row>
    <row r="3867" spans="1:8" s="189" customFormat="1" ht="22.9" customHeight="1" x14ac:dyDescent="0.2">
      <c r="A3867" s="529"/>
      <c r="B3867" s="530"/>
      <c r="C3867" s="364" t="s">
        <v>7352</v>
      </c>
      <c r="D3867" s="364" t="s">
        <v>7353</v>
      </c>
      <c r="E3867" s="364" t="s">
        <v>14947</v>
      </c>
      <c r="F3867" s="364" t="s">
        <v>5871</v>
      </c>
      <c r="G3867" s="364"/>
      <c r="H3867" s="318"/>
    </row>
    <row r="3868" spans="1:8" s="189" customFormat="1" ht="22.9" customHeight="1" x14ac:dyDescent="0.2">
      <c r="A3868" s="529"/>
      <c r="B3868" s="530"/>
      <c r="C3868" s="364" t="s">
        <v>7354</v>
      </c>
      <c r="D3868" s="364" t="s">
        <v>8119</v>
      </c>
      <c r="E3868" s="364" t="s">
        <v>14947</v>
      </c>
      <c r="F3868" s="364" t="s">
        <v>5871</v>
      </c>
      <c r="G3868" s="364"/>
      <c r="H3868" s="318"/>
    </row>
    <row r="3869" spans="1:8" s="189" customFormat="1" ht="22.9" customHeight="1" x14ac:dyDescent="0.2">
      <c r="A3869" s="529" t="s">
        <v>968</v>
      </c>
      <c r="B3869" s="530" t="s">
        <v>969</v>
      </c>
      <c r="C3869" s="364" t="s">
        <v>7355</v>
      </c>
      <c r="D3869" s="364" t="s">
        <v>7356</v>
      </c>
      <c r="E3869" s="364" t="s">
        <v>14947</v>
      </c>
      <c r="F3869" s="364" t="s">
        <v>5282</v>
      </c>
      <c r="G3869" s="364" t="s">
        <v>447</v>
      </c>
      <c r="H3869" s="318"/>
    </row>
    <row r="3870" spans="1:8" s="189" customFormat="1" ht="22.9" customHeight="1" x14ac:dyDescent="0.2">
      <c r="A3870" s="529"/>
      <c r="B3870" s="530"/>
      <c r="C3870" s="364" t="s">
        <v>7357</v>
      </c>
      <c r="D3870" s="364" t="s">
        <v>7358</v>
      </c>
      <c r="E3870" s="364" t="s">
        <v>14947</v>
      </c>
      <c r="F3870" s="364" t="s">
        <v>5871</v>
      </c>
      <c r="G3870" s="364" t="s">
        <v>447</v>
      </c>
      <c r="H3870" s="318"/>
    </row>
    <row r="3871" spans="1:8" s="189" customFormat="1" ht="22.9" customHeight="1" x14ac:dyDescent="0.2">
      <c r="A3871" s="529" t="s">
        <v>621</v>
      </c>
      <c r="B3871" s="530" t="s">
        <v>622</v>
      </c>
      <c r="C3871" s="364" t="s">
        <v>7359</v>
      </c>
      <c r="D3871" s="364" t="s">
        <v>7360</v>
      </c>
      <c r="E3871" s="364" t="s">
        <v>14947</v>
      </c>
      <c r="F3871" s="364" t="s">
        <v>5871</v>
      </c>
      <c r="G3871" s="364" t="s">
        <v>447</v>
      </c>
      <c r="H3871" s="318"/>
    </row>
    <row r="3872" spans="1:8" s="189" customFormat="1" ht="22.9" customHeight="1" x14ac:dyDescent="0.2">
      <c r="A3872" s="529"/>
      <c r="B3872" s="530"/>
      <c r="C3872" s="364" t="s">
        <v>7361</v>
      </c>
      <c r="D3872" s="364" t="s">
        <v>7362</v>
      </c>
      <c r="E3872" s="364" t="s">
        <v>14947</v>
      </c>
      <c r="F3872" s="364" t="s">
        <v>5871</v>
      </c>
      <c r="G3872" s="364" t="s">
        <v>447</v>
      </c>
      <c r="H3872" s="318"/>
    </row>
    <row r="3873" spans="1:8" s="189" customFormat="1" ht="22.9" customHeight="1" x14ac:dyDescent="0.2">
      <c r="A3873" s="529"/>
      <c r="B3873" s="530"/>
      <c r="C3873" s="364" t="s">
        <v>7363</v>
      </c>
      <c r="D3873" s="364" t="s">
        <v>7364</v>
      </c>
      <c r="E3873" s="364" t="s">
        <v>14947</v>
      </c>
      <c r="F3873" s="364" t="s">
        <v>5871</v>
      </c>
      <c r="G3873" s="364" t="s">
        <v>447</v>
      </c>
      <c r="H3873" s="318"/>
    </row>
    <row r="3874" spans="1:8" s="189" customFormat="1" ht="22.9" customHeight="1" x14ac:dyDescent="0.2">
      <c r="A3874" s="529" t="s">
        <v>970</v>
      </c>
      <c r="B3874" s="530" t="s">
        <v>971</v>
      </c>
      <c r="C3874" s="364" t="s">
        <v>7365</v>
      </c>
      <c r="D3874" s="364" t="s">
        <v>7366</v>
      </c>
      <c r="E3874" s="364" t="s">
        <v>14947</v>
      </c>
      <c r="F3874" s="364" t="s">
        <v>5871</v>
      </c>
      <c r="G3874" s="364" t="s">
        <v>447</v>
      </c>
      <c r="H3874" s="318" t="s">
        <v>1413</v>
      </c>
    </row>
    <row r="3875" spans="1:8" s="189" customFormat="1" ht="22.9" customHeight="1" x14ac:dyDescent="0.2">
      <c r="A3875" s="529"/>
      <c r="B3875" s="530"/>
      <c r="C3875" s="364" t="s">
        <v>7367</v>
      </c>
      <c r="D3875" s="364" t="s">
        <v>7368</v>
      </c>
      <c r="E3875" s="364" t="s">
        <v>14947</v>
      </c>
      <c r="F3875" s="364" t="s">
        <v>5871</v>
      </c>
      <c r="G3875" s="364" t="s">
        <v>447</v>
      </c>
      <c r="H3875" s="318" t="s">
        <v>1413</v>
      </c>
    </row>
    <row r="3876" spans="1:8" s="189" customFormat="1" ht="22.9" customHeight="1" x14ac:dyDescent="0.2">
      <c r="A3876" s="529"/>
      <c r="B3876" s="530"/>
      <c r="C3876" s="364" t="s">
        <v>7369</v>
      </c>
      <c r="D3876" s="364" t="s">
        <v>7370</v>
      </c>
      <c r="E3876" s="364" t="s">
        <v>14947</v>
      </c>
      <c r="F3876" s="364" t="s">
        <v>5285</v>
      </c>
      <c r="G3876" s="364" t="s">
        <v>447</v>
      </c>
      <c r="H3876" s="318" t="s">
        <v>1413</v>
      </c>
    </row>
    <row r="3877" spans="1:8" s="189" customFormat="1" ht="22.9" customHeight="1" x14ac:dyDescent="0.2">
      <c r="A3877" s="529" t="s">
        <v>574</v>
      </c>
      <c r="B3877" s="530" t="s">
        <v>432</v>
      </c>
      <c r="C3877" s="364" t="s">
        <v>7371</v>
      </c>
      <c r="D3877" s="364" t="s">
        <v>7372</v>
      </c>
      <c r="E3877" s="364" t="s">
        <v>14947</v>
      </c>
      <c r="F3877" s="364" t="s">
        <v>5282</v>
      </c>
      <c r="G3877" s="364" t="s">
        <v>447</v>
      </c>
      <c r="H3877" s="318" t="s">
        <v>1280</v>
      </c>
    </row>
    <row r="3878" spans="1:8" s="189" customFormat="1" ht="22.9" customHeight="1" x14ac:dyDescent="0.2">
      <c r="A3878" s="529"/>
      <c r="B3878" s="530"/>
      <c r="C3878" s="364" t="s">
        <v>7373</v>
      </c>
      <c r="D3878" s="364" t="s">
        <v>7374</v>
      </c>
      <c r="E3878" s="364" t="s">
        <v>14947</v>
      </c>
      <c r="F3878" s="364" t="s">
        <v>5282</v>
      </c>
      <c r="G3878" s="364" t="s">
        <v>447</v>
      </c>
      <c r="H3878" s="318" t="s">
        <v>1280</v>
      </c>
    </row>
    <row r="3879" spans="1:8" s="189" customFormat="1" ht="22.9" customHeight="1" x14ac:dyDescent="0.2">
      <c r="A3879" s="529"/>
      <c r="B3879" s="530"/>
      <c r="C3879" s="364" t="s">
        <v>7375</v>
      </c>
      <c r="D3879" s="364" t="s">
        <v>7376</v>
      </c>
      <c r="E3879" s="364" t="s">
        <v>14947</v>
      </c>
      <c r="F3879" s="364" t="s">
        <v>5282</v>
      </c>
      <c r="G3879" s="364" t="s">
        <v>447</v>
      </c>
      <c r="H3879" s="318" t="s">
        <v>1280</v>
      </c>
    </row>
    <row r="3880" spans="1:8" s="189" customFormat="1" ht="22.9" customHeight="1" x14ac:dyDescent="0.2">
      <c r="A3880" s="529"/>
      <c r="B3880" s="530"/>
      <c r="C3880" s="364" t="s">
        <v>7377</v>
      </c>
      <c r="D3880" s="364" t="s">
        <v>7378</v>
      </c>
      <c r="E3880" s="364" t="s">
        <v>14947</v>
      </c>
      <c r="F3880" s="364" t="s">
        <v>5282</v>
      </c>
      <c r="G3880" s="364" t="s">
        <v>447</v>
      </c>
      <c r="H3880" s="318" t="s">
        <v>1280</v>
      </c>
    </row>
    <row r="3881" spans="1:8" s="189" customFormat="1" ht="22.9" customHeight="1" x14ac:dyDescent="0.2">
      <c r="A3881" s="529"/>
      <c r="B3881" s="530"/>
      <c r="C3881" s="364" t="s">
        <v>7379</v>
      </c>
      <c r="D3881" s="364" t="s">
        <v>7380</v>
      </c>
      <c r="E3881" s="364" t="s">
        <v>14947</v>
      </c>
      <c r="F3881" s="364" t="s">
        <v>5282</v>
      </c>
      <c r="G3881" s="364" t="s">
        <v>447</v>
      </c>
      <c r="H3881" s="318" t="s">
        <v>1280</v>
      </c>
    </row>
    <row r="3882" spans="1:8" s="189" customFormat="1" ht="22.9" customHeight="1" x14ac:dyDescent="0.2">
      <c r="A3882" s="529"/>
      <c r="B3882" s="530"/>
      <c r="C3882" s="364" t="s">
        <v>7381</v>
      </c>
      <c r="D3882" s="364" t="s">
        <v>7382</v>
      </c>
      <c r="E3882" s="364" t="s">
        <v>14947</v>
      </c>
      <c r="F3882" s="364" t="s">
        <v>5282</v>
      </c>
      <c r="G3882" s="364" t="s">
        <v>447</v>
      </c>
      <c r="H3882" s="318" t="s">
        <v>1280</v>
      </c>
    </row>
    <row r="3883" spans="1:8" s="189" customFormat="1" ht="22.9" customHeight="1" x14ac:dyDescent="0.2">
      <c r="A3883" s="529"/>
      <c r="B3883" s="530"/>
      <c r="C3883" s="364" t="s">
        <v>7383</v>
      </c>
      <c r="D3883" s="364" t="s">
        <v>17001</v>
      </c>
      <c r="E3883" s="364" t="s">
        <v>14947</v>
      </c>
      <c r="F3883" s="364" t="s">
        <v>5282</v>
      </c>
      <c r="G3883" s="364" t="s">
        <v>447</v>
      </c>
      <c r="H3883" s="318" t="s">
        <v>1280</v>
      </c>
    </row>
    <row r="3884" spans="1:8" s="189" customFormat="1" ht="22.9" customHeight="1" x14ac:dyDescent="0.2">
      <c r="A3884" s="529"/>
      <c r="B3884" s="530"/>
      <c r="C3884" s="364" t="s">
        <v>7384</v>
      </c>
      <c r="D3884" s="364" t="s">
        <v>7385</v>
      </c>
      <c r="E3884" s="364" t="s">
        <v>14947</v>
      </c>
      <c r="F3884" s="364" t="s">
        <v>5282</v>
      </c>
      <c r="G3884" s="364" t="s">
        <v>447</v>
      </c>
      <c r="H3884" s="318" t="s">
        <v>1280</v>
      </c>
    </row>
    <row r="3885" spans="1:8" s="189" customFormat="1" ht="22.9" customHeight="1" x14ac:dyDescent="0.2">
      <c r="A3885" s="529"/>
      <c r="B3885" s="530"/>
      <c r="C3885" s="364" t="s">
        <v>7386</v>
      </c>
      <c r="D3885" s="364" t="s">
        <v>7387</v>
      </c>
      <c r="E3885" s="364" t="s">
        <v>14947</v>
      </c>
      <c r="F3885" s="364" t="s">
        <v>5282</v>
      </c>
      <c r="G3885" s="364" t="s">
        <v>447</v>
      </c>
      <c r="H3885" s="318" t="s">
        <v>1280</v>
      </c>
    </row>
    <row r="3886" spans="1:8" s="189" customFormat="1" ht="22.9" customHeight="1" x14ac:dyDescent="0.2">
      <c r="A3886" s="529"/>
      <c r="B3886" s="530"/>
      <c r="C3886" s="364" t="s">
        <v>7388</v>
      </c>
      <c r="D3886" s="364" t="s">
        <v>7389</v>
      </c>
      <c r="E3886" s="364" t="s">
        <v>14947</v>
      </c>
      <c r="F3886" s="364" t="s">
        <v>5282</v>
      </c>
      <c r="G3886" s="364" t="s">
        <v>447</v>
      </c>
      <c r="H3886" s="318" t="s">
        <v>1280</v>
      </c>
    </row>
    <row r="3887" spans="1:8" s="189" customFormat="1" ht="22.9" customHeight="1" x14ac:dyDescent="0.2">
      <c r="A3887" s="529"/>
      <c r="B3887" s="530"/>
      <c r="C3887" s="364" t="s">
        <v>7390</v>
      </c>
      <c r="D3887" s="364" t="s">
        <v>7391</v>
      </c>
      <c r="E3887" s="364" t="s">
        <v>14947</v>
      </c>
      <c r="F3887" s="364" t="s">
        <v>5282</v>
      </c>
      <c r="G3887" s="364" t="s">
        <v>447</v>
      </c>
      <c r="H3887" s="318" t="s">
        <v>1280</v>
      </c>
    </row>
    <row r="3888" spans="1:8" s="189" customFormat="1" ht="22.9" customHeight="1" x14ac:dyDescent="0.2">
      <c r="A3888" s="529"/>
      <c r="B3888" s="530"/>
      <c r="C3888" s="364" t="s">
        <v>7392</v>
      </c>
      <c r="D3888" s="364" t="s">
        <v>7393</v>
      </c>
      <c r="E3888" s="364" t="s">
        <v>14947</v>
      </c>
      <c r="F3888" s="364" t="s">
        <v>5282</v>
      </c>
      <c r="G3888" s="364" t="s">
        <v>447</v>
      </c>
      <c r="H3888" s="318" t="s">
        <v>1280</v>
      </c>
    </row>
    <row r="3889" spans="1:8" s="189" customFormat="1" ht="22.9" customHeight="1" x14ac:dyDescent="0.2">
      <c r="A3889" s="529"/>
      <c r="B3889" s="530"/>
      <c r="C3889" s="364" t="s">
        <v>7394</v>
      </c>
      <c r="D3889" s="364" t="s">
        <v>7395</v>
      </c>
      <c r="E3889" s="364" t="s">
        <v>14947</v>
      </c>
      <c r="F3889" s="364" t="s">
        <v>5282</v>
      </c>
      <c r="G3889" s="364" t="s">
        <v>447</v>
      </c>
      <c r="H3889" s="318" t="s">
        <v>1280</v>
      </c>
    </row>
    <row r="3890" spans="1:8" s="189" customFormat="1" ht="22.9" customHeight="1" x14ac:dyDescent="0.2">
      <c r="A3890" s="529"/>
      <c r="B3890" s="530"/>
      <c r="C3890" s="364" t="s">
        <v>7396</v>
      </c>
      <c r="D3890" s="364" t="s">
        <v>7397</v>
      </c>
      <c r="E3890" s="364" t="s">
        <v>14947</v>
      </c>
      <c r="F3890" s="364" t="s">
        <v>5282</v>
      </c>
      <c r="G3890" s="364" t="s">
        <v>447</v>
      </c>
      <c r="H3890" s="318" t="s">
        <v>1280</v>
      </c>
    </row>
    <row r="3891" spans="1:8" s="189" customFormat="1" ht="22.9" customHeight="1" x14ac:dyDescent="0.2">
      <c r="A3891" s="529"/>
      <c r="B3891" s="530"/>
      <c r="C3891" s="364" t="s">
        <v>7398</v>
      </c>
      <c r="D3891" s="364" t="s">
        <v>7399</v>
      </c>
      <c r="E3891" s="364" t="s">
        <v>14947</v>
      </c>
      <c r="F3891" s="364" t="s">
        <v>5282</v>
      </c>
      <c r="G3891" s="364" t="s">
        <v>447</v>
      </c>
      <c r="H3891" s="318" t="s">
        <v>1280</v>
      </c>
    </row>
    <row r="3892" spans="1:8" s="189" customFormat="1" ht="22.9" customHeight="1" x14ac:dyDescent="0.2">
      <c r="A3892" s="529"/>
      <c r="B3892" s="530"/>
      <c r="C3892" s="364" t="s">
        <v>7400</v>
      </c>
      <c r="D3892" s="364" t="s">
        <v>7401</v>
      </c>
      <c r="E3892" s="364" t="s">
        <v>14947</v>
      </c>
      <c r="F3892" s="364" t="s">
        <v>5282</v>
      </c>
      <c r="G3892" s="364" t="s">
        <v>447</v>
      </c>
      <c r="H3892" s="318" t="s">
        <v>1280</v>
      </c>
    </row>
    <row r="3893" spans="1:8" s="189" customFormat="1" ht="22.9" customHeight="1" x14ac:dyDescent="0.2">
      <c r="A3893" s="529"/>
      <c r="B3893" s="530"/>
      <c r="C3893" s="364" t="s">
        <v>7402</v>
      </c>
      <c r="D3893" s="364" t="s">
        <v>7403</v>
      </c>
      <c r="E3893" s="364" t="s">
        <v>14947</v>
      </c>
      <c r="F3893" s="364" t="s">
        <v>5282</v>
      </c>
      <c r="G3893" s="364" t="s">
        <v>447</v>
      </c>
      <c r="H3893" s="318" t="s">
        <v>1280</v>
      </c>
    </row>
    <row r="3894" spans="1:8" s="189" customFormat="1" ht="22.9" customHeight="1" x14ac:dyDescent="0.2">
      <c r="A3894" s="529"/>
      <c r="B3894" s="530"/>
      <c r="C3894" s="364" t="s">
        <v>7404</v>
      </c>
      <c r="D3894" s="364" t="s">
        <v>7405</v>
      </c>
      <c r="E3894" s="364" t="s">
        <v>14947</v>
      </c>
      <c r="F3894" s="364" t="s">
        <v>5282</v>
      </c>
      <c r="G3894" s="364" t="s">
        <v>447</v>
      </c>
      <c r="H3894" s="318" t="s">
        <v>1280</v>
      </c>
    </row>
    <row r="3895" spans="1:8" s="189" customFormat="1" ht="22.9" customHeight="1" x14ac:dyDescent="0.2">
      <c r="A3895" s="529"/>
      <c r="B3895" s="530"/>
      <c r="C3895" s="364" t="s">
        <v>7406</v>
      </c>
      <c r="D3895" s="364" t="s">
        <v>7407</v>
      </c>
      <c r="E3895" s="364" t="s">
        <v>14947</v>
      </c>
      <c r="F3895" s="364" t="s">
        <v>5282</v>
      </c>
      <c r="G3895" s="364" t="s">
        <v>447</v>
      </c>
      <c r="H3895" s="318" t="s">
        <v>1280</v>
      </c>
    </row>
    <row r="3896" spans="1:8" s="189" customFormat="1" ht="22.9" customHeight="1" x14ac:dyDescent="0.2">
      <c r="A3896" s="529"/>
      <c r="B3896" s="530"/>
      <c r="C3896" s="364" t="s">
        <v>7408</v>
      </c>
      <c r="D3896" s="364" t="s">
        <v>7409</v>
      </c>
      <c r="E3896" s="364" t="s">
        <v>14947</v>
      </c>
      <c r="F3896" s="364" t="s">
        <v>5282</v>
      </c>
      <c r="G3896" s="364" t="s">
        <v>447</v>
      </c>
      <c r="H3896" s="318" t="s">
        <v>1280</v>
      </c>
    </row>
    <row r="3897" spans="1:8" s="189" customFormat="1" ht="22.9" customHeight="1" x14ac:dyDescent="0.2">
      <c r="A3897" s="529"/>
      <c r="B3897" s="530"/>
      <c r="C3897" s="364" t="s">
        <v>7410</v>
      </c>
      <c r="D3897" s="364" t="s">
        <v>7411</v>
      </c>
      <c r="E3897" s="364" t="s">
        <v>14947</v>
      </c>
      <c r="F3897" s="364" t="s">
        <v>5282</v>
      </c>
      <c r="G3897" s="364" t="s">
        <v>447</v>
      </c>
      <c r="H3897" s="318" t="s">
        <v>1280</v>
      </c>
    </row>
    <row r="3898" spans="1:8" s="189" customFormat="1" ht="22.9" customHeight="1" x14ac:dyDescent="0.2">
      <c r="A3898" s="529"/>
      <c r="B3898" s="530"/>
      <c r="C3898" s="364" t="s">
        <v>7412</v>
      </c>
      <c r="D3898" s="364" t="s">
        <v>7413</v>
      </c>
      <c r="E3898" s="364" t="s">
        <v>14947</v>
      </c>
      <c r="F3898" s="364" t="s">
        <v>5282</v>
      </c>
      <c r="G3898" s="364" t="s">
        <v>447</v>
      </c>
      <c r="H3898" s="318" t="s">
        <v>1280</v>
      </c>
    </row>
    <row r="3899" spans="1:8" s="189" customFormat="1" ht="22.9" customHeight="1" x14ac:dyDescent="0.2">
      <c r="A3899" s="529"/>
      <c r="B3899" s="530"/>
      <c r="C3899" s="364" t="s">
        <v>7414</v>
      </c>
      <c r="D3899" s="364" t="s">
        <v>7415</v>
      </c>
      <c r="E3899" s="364" t="s">
        <v>14947</v>
      </c>
      <c r="F3899" s="364" t="s">
        <v>5282</v>
      </c>
      <c r="G3899" s="364" t="s">
        <v>447</v>
      </c>
      <c r="H3899" s="318" t="s">
        <v>1280</v>
      </c>
    </row>
    <row r="3900" spans="1:8" s="189" customFormat="1" ht="22.9" customHeight="1" x14ac:dyDescent="0.2">
      <c r="A3900" s="529"/>
      <c r="B3900" s="530"/>
      <c r="C3900" s="364" t="s">
        <v>7416</v>
      </c>
      <c r="D3900" s="364" t="s">
        <v>7417</v>
      </c>
      <c r="E3900" s="364" t="s">
        <v>14947</v>
      </c>
      <c r="F3900" s="364" t="s">
        <v>5282</v>
      </c>
      <c r="G3900" s="364" t="s">
        <v>447</v>
      </c>
      <c r="H3900" s="318" t="s">
        <v>1280</v>
      </c>
    </row>
    <row r="3901" spans="1:8" s="189" customFormat="1" ht="22.9" customHeight="1" x14ac:dyDescent="0.2">
      <c r="A3901" s="529"/>
      <c r="B3901" s="530"/>
      <c r="C3901" s="364" t="s">
        <v>7418</v>
      </c>
      <c r="D3901" s="364" t="s">
        <v>7419</v>
      </c>
      <c r="E3901" s="364" t="s">
        <v>14947</v>
      </c>
      <c r="F3901" s="364" t="s">
        <v>5282</v>
      </c>
      <c r="G3901" s="364" t="s">
        <v>447</v>
      </c>
      <c r="H3901" s="318" t="s">
        <v>1280</v>
      </c>
    </row>
    <row r="3902" spans="1:8" s="189" customFormat="1" ht="22.9" customHeight="1" x14ac:dyDescent="0.2">
      <c r="A3902" s="529"/>
      <c r="B3902" s="530"/>
      <c r="C3902" s="364" t="s">
        <v>7420</v>
      </c>
      <c r="D3902" s="364" t="s">
        <v>7421</v>
      </c>
      <c r="E3902" s="364" t="s">
        <v>14947</v>
      </c>
      <c r="F3902" s="364" t="s">
        <v>5282</v>
      </c>
      <c r="G3902" s="364" t="s">
        <v>447</v>
      </c>
      <c r="H3902" s="318" t="s">
        <v>1280</v>
      </c>
    </row>
    <row r="3903" spans="1:8" s="189" customFormat="1" ht="22.9" customHeight="1" x14ac:dyDescent="0.2">
      <c r="A3903" s="529"/>
      <c r="B3903" s="530"/>
      <c r="C3903" s="364" t="s">
        <v>7422</v>
      </c>
      <c r="D3903" s="364" t="s">
        <v>7423</v>
      </c>
      <c r="E3903" s="364" t="s">
        <v>14947</v>
      </c>
      <c r="F3903" s="364" t="s">
        <v>5282</v>
      </c>
      <c r="G3903" s="364" t="s">
        <v>447</v>
      </c>
      <c r="H3903" s="318" t="s">
        <v>1280</v>
      </c>
    </row>
    <row r="3904" spans="1:8" s="189" customFormat="1" ht="22.9" customHeight="1" x14ac:dyDescent="0.2">
      <c r="A3904" s="529"/>
      <c r="B3904" s="530"/>
      <c r="C3904" s="364" t="s">
        <v>7424</v>
      </c>
      <c r="D3904" s="364" t="s">
        <v>7425</v>
      </c>
      <c r="E3904" s="364" t="s">
        <v>14947</v>
      </c>
      <c r="F3904" s="364" t="s">
        <v>15499</v>
      </c>
      <c r="G3904" s="364" t="s">
        <v>447</v>
      </c>
      <c r="H3904" s="318" t="s">
        <v>1280</v>
      </c>
    </row>
    <row r="3905" spans="1:8" s="189" customFormat="1" ht="22.9" customHeight="1" x14ac:dyDescent="0.2">
      <c r="A3905" s="529"/>
      <c r="B3905" s="530"/>
      <c r="C3905" s="364" t="s">
        <v>7426</v>
      </c>
      <c r="D3905" s="364" t="s">
        <v>7427</v>
      </c>
      <c r="E3905" s="364" t="s">
        <v>14947</v>
      </c>
      <c r="F3905" s="364" t="s">
        <v>15499</v>
      </c>
      <c r="G3905" s="364" t="s">
        <v>447</v>
      </c>
      <c r="H3905" s="318" t="s">
        <v>1280</v>
      </c>
    </row>
    <row r="3906" spans="1:8" s="189" customFormat="1" ht="22.9" customHeight="1" x14ac:dyDescent="0.2">
      <c r="A3906" s="529"/>
      <c r="B3906" s="530"/>
      <c r="C3906" s="364" t="s">
        <v>7428</v>
      </c>
      <c r="D3906" s="364" t="s">
        <v>7429</v>
      </c>
      <c r="E3906" s="364" t="s">
        <v>14947</v>
      </c>
      <c r="F3906" s="364" t="s">
        <v>15499</v>
      </c>
      <c r="G3906" s="364" t="s">
        <v>447</v>
      </c>
      <c r="H3906" s="318" t="s">
        <v>1280</v>
      </c>
    </row>
    <row r="3907" spans="1:8" s="189" customFormat="1" ht="22.9" customHeight="1" x14ac:dyDescent="0.2">
      <c r="A3907" s="529"/>
      <c r="B3907" s="530"/>
      <c r="C3907" s="364" t="s">
        <v>7430</v>
      </c>
      <c r="D3907" s="364" t="s">
        <v>7431</v>
      </c>
      <c r="E3907" s="364" t="s">
        <v>14947</v>
      </c>
      <c r="F3907" s="364" t="s">
        <v>15499</v>
      </c>
      <c r="G3907" s="364" t="s">
        <v>447</v>
      </c>
      <c r="H3907" s="318" t="s">
        <v>1280</v>
      </c>
    </row>
    <row r="3908" spans="1:8" s="189" customFormat="1" ht="22.9" customHeight="1" x14ac:dyDescent="0.2">
      <c r="A3908" s="529"/>
      <c r="B3908" s="530"/>
      <c r="C3908" s="364" t="s">
        <v>7432</v>
      </c>
      <c r="D3908" s="364" t="s">
        <v>7433</v>
      </c>
      <c r="E3908" s="364" t="s">
        <v>14947</v>
      </c>
      <c r="F3908" s="364" t="s">
        <v>15499</v>
      </c>
      <c r="G3908" s="364" t="s">
        <v>447</v>
      </c>
      <c r="H3908" s="318" t="s">
        <v>1280</v>
      </c>
    </row>
    <row r="3909" spans="1:8" s="189" customFormat="1" ht="22.9" customHeight="1" x14ac:dyDescent="0.2">
      <c r="A3909" s="529"/>
      <c r="B3909" s="530"/>
      <c r="C3909" s="364" t="s">
        <v>7434</v>
      </c>
      <c r="D3909" s="364" t="s">
        <v>7435</v>
      </c>
      <c r="E3909" s="364" t="s">
        <v>14947</v>
      </c>
      <c r="F3909" s="364" t="s">
        <v>15499</v>
      </c>
      <c r="G3909" s="364" t="s">
        <v>447</v>
      </c>
      <c r="H3909" s="318" t="s">
        <v>1280</v>
      </c>
    </row>
    <row r="3910" spans="1:8" s="189" customFormat="1" ht="22.9" customHeight="1" x14ac:dyDescent="0.2">
      <c r="A3910" s="529"/>
      <c r="B3910" s="530"/>
      <c r="C3910" s="364" t="s">
        <v>7436</v>
      </c>
      <c r="D3910" s="364" t="s">
        <v>7437</v>
      </c>
      <c r="E3910" s="364" t="s">
        <v>14947</v>
      </c>
      <c r="F3910" s="364" t="s">
        <v>15499</v>
      </c>
      <c r="G3910" s="364" t="s">
        <v>447</v>
      </c>
      <c r="H3910" s="318" t="s">
        <v>1280</v>
      </c>
    </row>
    <row r="3911" spans="1:8" s="189" customFormat="1" ht="22.9" customHeight="1" x14ac:dyDescent="0.2">
      <c r="A3911" s="529"/>
      <c r="B3911" s="530"/>
      <c r="C3911" s="364" t="s">
        <v>7438</v>
      </c>
      <c r="D3911" s="364" t="s">
        <v>7439</v>
      </c>
      <c r="E3911" s="364" t="s">
        <v>14947</v>
      </c>
      <c r="F3911" s="364" t="s">
        <v>15499</v>
      </c>
      <c r="G3911" s="364" t="s">
        <v>447</v>
      </c>
      <c r="H3911" s="318" t="s">
        <v>1280</v>
      </c>
    </row>
    <row r="3912" spans="1:8" s="189" customFormat="1" ht="22.9" customHeight="1" x14ac:dyDescent="0.2">
      <c r="A3912" s="529"/>
      <c r="B3912" s="530"/>
      <c r="C3912" s="364" t="s">
        <v>7440</v>
      </c>
      <c r="D3912" s="364" t="s">
        <v>7441</v>
      </c>
      <c r="E3912" s="364" t="s">
        <v>14947</v>
      </c>
      <c r="F3912" s="364" t="s">
        <v>5871</v>
      </c>
      <c r="G3912" s="364" t="s">
        <v>447</v>
      </c>
      <c r="H3912" s="318" t="s">
        <v>1280</v>
      </c>
    </row>
    <row r="3913" spans="1:8" s="189" customFormat="1" ht="22.9" customHeight="1" x14ac:dyDescent="0.2">
      <c r="A3913" s="529"/>
      <c r="B3913" s="530"/>
      <c r="C3913" s="364" t="s">
        <v>7442</v>
      </c>
      <c r="D3913" s="364" t="s">
        <v>7443</v>
      </c>
      <c r="E3913" s="364" t="s">
        <v>14947</v>
      </c>
      <c r="F3913" s="364" t="s">
        <v>5871</v>
      </c>
      <c r="G3913" s="364" t="s">
        <v>447</v>
      </c>
      <c r="H3913" s="318" t="s">
        <v>1280</v>
      </c>
    </row>
    <row r="3914" spans="1:8" s="189" customFormat="1" ht="22.9" customHeight="1" x14ac:dyDescent="0.2">
      <c r="A3914" s="529"/>
      <c r="B3914" s="530"/>
      <c r="C3914" s="364" t="s">
        <v>7444</v>
      </c>
      <c r="D3914" s="364" t="s">
        <v>7445</v>
      </c>
      <c r="E3914" s="364" t="s">
        <v>14947</v>
      </c>
      <c r="F3914" s="364" t="s">
        <v>5871</v>
      </c>
      <c r="G3914" s="364" t="s">
        <v>447</v>
      </c>
      <c r="H3914" s="318" t="s">
        <v>1280</v>
      </c>
    </row>
    <row r="3915" spans="1:8" s="189" customFormat="1" ht="22.9" customHeight="1" x14ac:dyDescent="0.2">
      <c r="A3915" s="529"/>
      <c r="B3915" s="530"/>
      <c r="C3915" s="364" t="s">
        <v>7446</v>
      </c>
      <c r="D3915" s="364" t="s">
        <v>7447</v>
      </c>
      <c r="E3915" s="364" t="s">
        <v>14947</v>
      </c>
      <c r="F3915" s="364" t="s">
        <v>5871</v>
      </c>
      <c r="G3915" s="364" t="s">
        <v>447</v>
      </c>
      <c r="H3915" s="318" t="s">
        <v>1280</v>
      </c>
    </row>
    <row r="3916" spans="1:8" s="189" customFormat="1" ht="22.9" customHeight="1" x14ac:dyDescent="0.2">
      <c r="A3916" s="529"/>
      <c r="B3916" s="530"/>
      <c r="C3916" s="364" t="s">
        <v>7448</v>
      </c>
      <c r="D3916" s="364" t="s">
        <v>7449</v>
      </c>
      <c r="E3916" s="364" t="s">
        <v>14947</v>
      </c>
      <c r="F3916" s="364" t="s">
        <v>5871</v>
      </c>
      <c r="G3916" s="364" t="s">
        <v>447</v>
      </c>
      <c r="H3916" s="318" t="s">
        <v>1280</v>
      </c>
    </row>
    <row r="3917" spans="1:8" s="189" customFormat="1" ht="22.9" customHeight="1" x14ac:dyDescent="0.2">
      <c r="A3917" s="529"/>
      <c r="B3917" s="530"/>
      <c r="C3917" s="364" t="s">
        <v>7450</v>
      </c>
      <c r="D3917" s="364" t="s">
        <v>7451</v>
      </c>
      <c r="E3917" s="364" t="s">
        <v>14947</v>
      </c>
      <c r="F3917" s="364" t="s">
        <v>5871</v>
      </c>
      <c r="G3917" s="364" t="s">
        <v>447</v>
      </c>
      <c r="H3917" s="318" t="s">
        <v>1280</v>
      </c>
    </row>
    <row r="3918" spans="1:8" s="189" customFormat="1" ht="22.9" customHeight="1" x14ac:dyDescent="0.2">
      <c r="A3918" s="529"/>
      <c r="B3918" s="530"/>
      <c r="C3918" s="364" t="s">
        <v>7452</v>
      </c>
      <c r="D3918" s="364" t="s">
        <v>7453</v>
      </c>
      <c r="E3918" s="364" t="s">
        <v>14947</v>
      </c>
      <c r="F3918" s="364" t="s">
        <v>5871</v>
      </c>
      <c r="G3918" s="364" t="s">
        <v>447</v>
      </c>
      <c r="H3918" s="318" t="s">
        <v>1280</v>
      </c>
    </row>
    <row r="3919" spans="1:8" s="189" customFormat="1" ht="22.9" customHeight="1" x14ac:dyDescent="0.2">
      <c r="A3919" s="529"/>
      <c r="B3919" s="530"/>
      <c r="C3919" s="364" t="s">
        <v>7454</v>
      </c>
      <c r="D3919" s="364" t="s">
        <v>7455</v>
      </c>
      <c r="E3919" s="364" t="s">
        <v>14947</v>
      </c>
      <c r="F3919" s="364" t="s">
        <v>5871</v>
      </c>
      <c r="G3919" s="364" t="s">
        <v>447</v>
      </c>
      <c r="H3919" s="318" t="s">
        <v>1280</v>
      </c>
    </row>
    <row r="3920" spans="1:8" s="189" customFormat="1" ht="22.9" customHeight="1" x14ac:dyDescent="0.2">
      <c r="A3920" s="529"/>
      <c r="B3920" s="530"/>
      <c r="C3920" s="364" t="s">
        <v>7456</v>
      </c>
      <c r="D3920" s="364" t="s">
        <v>7457</v>
      </c>
      <c r="E3920" s="364" t="s">
        <v>14947</v>
      </c>
      <c r="F3920" s="364" t="s">
        <v>5871</v>
      </c>
      <c r="G3920" s="364" t="s">
        <v>447</v>
      </c>
      <c r="H3920" s="318" t="s">
        <v>1280</v>
      </c>
    </row>
    <row r="3921" spans="1:8" s="189" customFormat="1" ht="22.9" customHeight="1" x14ac:dyDescent="0.2">
      <c r="A3921" s="529"/>
      <c r="B3921" s="530"/>
      <c r="C3921" s="364" t="s">
        <v>7458</v>
      </c>
      <c r="D3921" s="364" t="s">
        <v>7459</v>
      </c>
      <c r="E3921" s="364" t="s">
        <v>14947</v>
      </c>
      <c r="F3921" s="364" t="s">
        <v>5871</v>
      </c>
      <c r="G3921" s="364" t="s">
        <v>447</v>
      </c>
      <c r="H3921" s="318" t="s">
        <v>1280</v>
      </c>
    </row>
    <row r="3922" spans="1:8" s="189" customFormat="1" ht="22.9" customHeight="1" x14ac:dyDescent="0.2">
      <c r="A3922" s="529"/>
      <c r="B3922" s="530"/>
      <c r="C3922" s="364" t="s">
        <v>7460</v>
      </c>
      <c r="D3922" s="364" t="s">
        <v>7461</v>
      </c>
      <c r="E3922" s="364" t="s">
        <v>14947</v>
      </c>
      <c r="F3922" s="364" t="s">
        <v>5871</v>
      </c>
      <c r="G3922" s="364" t="s">
        <v>447</v>
      </c>
      <c r="H3922" s="318" t="s">
        <v>1280</v>
      </c>
    </row>
    <row r="3923" spans="1:8" s="189" customFormat="1" ht="22.9" customHeight="1" x14ac:dyDescent="0.2">
      <c r="A3923" s="529"/>
      <c r="B3923" s="530"/>
      <c r="C3923" s="364" t="s">
        <v>7462</v>
      </c>
      <c r="D3923" s="364" t="s">
        <v>7463</v>
      </c>
      <c r="E3923" s="364" t="s">
        <v>14947</v>
      </c>
      <c r="F3923" s="364" t="s">
        <v>5871</v>
      </c>
      <c r="G3923" s="364" t="s">
        <v>447</v>
      </c>
      <c r="H3923" s="318" t="s">
        <v>1280</v>
      </c>
    </row>
    <row r="3924" spans="1:8" s="189" customFormat="1" ht="22.9" customHeight="1" x14ac:dyDescent="0.2">
      <c r="A3924" s="529"/>
      <c r="B3924" s="530"/>
      <c r="C3924" s="364" t="s">
        <v>7464</v>
      </c>
      <c r="D3924" s="364" t="s">
        <v>7455</v>
      </c>
      <c r="E3924" s="364" t="s">
        <v>14947</v>
      </c>
      <c r="F3924" s="364" t="s">
        <v>5871</v>
      </c>
      <c r="G3924" s="364" t="s">
        <v>447</v>
      </c>
      <c r="H3924" s="318" t="s">
        <v>1280</v>
      </c>
    </row>
    <row r="3925" spans="1:8" s="189" customFormat="1" ht="22.9" customHeight="1" x14ac:dyDescent="0.2">
      <c r="A3925" s="529"/>
      <c r="B3925" s="530"/>
      <c r="C3925" s="364" t="s">
        <v>7465</v>
      </c>
      <c r="D3925" s="364" t="s">
        <v>7466</v>
      </c>
      <c r="E3925" s="364" t="s">
        <v>14947</v>
      </c>
      <c r="F3925" s="364" t="s">
        <v>5871</v>
      </c>
      <c r="G3925" s="364" t="s">
        <v>447</v>
      </c>
      <c r="H3925" s="318" t="s">
        <v>1280</v>
      </c>
    </row>
    <row r="3926" spans="1:8" s="189" customFormat="1" ht="22.9" customHeight="1" x14ac:dyDescent="0.2">
      <c r="A3926" s="529"/>
      <c r="B3926" s="530"/>
      <c r="C3926" s="364" t="s">
        <v>7467</v>
      </c>
      <c r="D3926" s="364" t="s">
        <v>7468</v>
      </c>
      <c r="E3926" s="364" t="s">
        <v>14947</v>
      </c>
      <c r="F3926" s="364" t="s">
        <v>5871</v>
      </c>
      <c r="G3926" s="364" t="s">
        <v>447</v>
      </c>
      <c r="H3926" s="318" t="s">
        <v>1280</v>
      </c>
    </row>
    <row r="3927" spans="1:8" s="189" customFormat="1" ht="22.9" customHeight="1" x14ac:dyDescent="0.2">
      <c r="A3927" s="529"/>
      <c r="B3927" s="530"/>
      <c r="C3927" s="364" t="s">
        <v>7469</v>
      </c>
      <c r="D3927" s="364" t="s">
        <v>7470</v>
      </c>
      <c r="E3927" s="364" t="s">
        <v>14947</v>
      </c>
      <c r="F3927" s="364" t="s">
        <v>5871</v>
      </c>
      <c r="G3927" s="364" t="s">
        <v>447</v>
      </c>
      <c r="H3927" s="318" t="s">
        <v>1280</v>
      </c>
    </row>
    <row r="3928" spans="1:8" s="189" customFormat="1" ht="22.9" customHeight="1" x14ac:dyDescent="0.2">
      <c r="A3928" s="529"/>
      <c r="B3928" s="530"/>
      <c r="C3928" s="364" t="s">
        <v>7471</v>
      </c>
      <c r="D3928" s="364" t="s">
        <v>7472</v>
      </c>
      <c r="E3928" s="364" t="s">
        <v>14947</v>
      </c>
      <c r="F3928" s="364" t="s">
        <v>5871</v>
      </c>
      <c r="G3928" s="364" t="s">
        <v>447</v>
      </c>
      <c r="H3928" s="318" t="s">
        <v>1280</v>
      </c>
    </row>
    <row r="3929" spans="1:8" s="189" customFormat="1" ht="22.9" customHeight="1" x14ac:dyDescent="0.2">
      <c r="A3929" s="529"/>
      <c r="B3929" s="530"/>
      <c r="C3929" s="364" t="s">
        <v>7473</v>
      </c>
      <c r="D3929" s="364" t="s">
        <v>7474</v>
      </c>
      <c r="E3929" s="364" t="s">
        <v>14947</v>
      </c>
      <c r="F3929" s="364" t="s">
        <v>5871</v>
      </c>
      <c r="G3929" s="364" t="s">
        <v>447</v>
      </c>
      <c r="H3929" s="318" t="s">
        <v>1280</v>
      </c>
    </row>
    <row r="3930" spans="1:8" s="189" customFormat="1" ht="22.9" customHeight="1" x14ac:dyDescent="0.2">
      <c r="A3930" s="529"/>
      <c r="B3930" s="530"/>
      <c r="C3930" s="364" t="s">
        <v>7475</v>
      </c>
      <c r="D3930" s="364" t="s">
        <v>7476</v>
      </c>
      <c r="E3930" s="364" t="s">
        <v>14947</v>
      </c>
      <c r="F3930" s="364" t="s">
        <v>5871</v>
      </c>
      <c r="G3930" s="364" t="s">
        <v>447</v>
      </c>
      <c r="H3930" s="318" t="s">
        <v>1280</v>
      </c>
    </row>
    <row r="3931" spans="1:8" s="189" customFormat="1" ht="22.9" customHeight="1" x14ac:dyDescent="0.2">
      <c r="A3931" s="529"/>
      <c r="B3931" s="530"/>
      <c r="C3931" s="364" t="s">
        <v>7477</v>
      </c>
      <c r="D3931" s="364" t="s">
        <v>7478</v>
      </c>
      <c r="E3931" s="364" t="s">
        <v>14947</v>
      </c>
      <c r="F3931" s="364" t="s">
        <v>5871</v>
      </c>
      <c r="G3931" s="364" t="s">
        <v>447</v>
      </c>
      <c r="H3931" s="318" t="s">
        <v>1280</v>
      </c>
    </row>
    <row r="3932" spans="1:8" s="189" customFormat="1" ht="22.9" customHeight="1" x14ac:dyDescent="0.2">
      <c r="A3932" s="529"/>
      <c r="B3932" s="530"/>
      <c r="C3932" s="364" t="s">
        <v>7479</v>
      </c>
      <c r="D3932" s="364" t="s">
        <v>7480</v>
      </c>
      <c r="E3932" s="364" t="s">
        <v>14947</v>
      </c>
      <c r="F3932" s="364" t="s">
        <v>5871</v>
      </c>
      <c r="G3932" s="364" t="s">
        <v>447</v>
      </c>
      <c r="H3932" s="318" t="s">
        <v>1280</v>
      </c>
    </row>
    <row r="3933" spans="1:8" s="189" customFormat="1" ht="22.9" customHeight="1" x14ac:dyDescent="0.2">
      <c r="A3933" s="529" t="s">
        <v>706</v>
      </c>
      <c r="B3933" s="530" t="s">
        <v>707</v>
      </c>
      <c r="C3933" s="364" t="s">
        <v>7481</v>
      </c>
      <c r="D3933" s="364" t="s">
        <v>708</v>
      </c>
      <c r="E3933" s="364" t="s">
        <v>14947</v>
      </c>
      <c r="F3933" s="364" t="s">
        <v>6307</v>
      </c>
      <c r="G3933" s="364" t="s">
        <v>447</v>
      </c>
      <c r="H3933" s="318"/>
    </row>
    <row r="3934" spans="1:8" s="189" customFormat="1" ht="22.9" customHeight="1" x14ac:dyDescent="0.2">
      <c r="A3934" s="529"/>
      <c r="B3934" s="530"/>
      <c r="C3934" s="364" t="s">
        <v>7482</v>
      </c>
      <c r="D3934" s="364" t="s">
        <v>708</v>
      </c>
      <c r="E3934" s="364" t="s">
        <v>14947</v>
      </c>
      <c r="F3934" s="364" t="s">
        <v>5285</v>
      </c>
      <c r="G3934" s="364" t="s">
        <v>447</v>
      </c>
      <c r="H3934" s="318"/>
    </row>
    <row r="3935" spans="1:8" s="189" customFormat="1" ht="22.9" customHeight="1" x14ac:dyDescent="0.2">
      <c r="A3935" s="529"/>
      <c r="B3935" s="530"/>
      <c r="C3935" s="364" t="s">
        <v>7483</v>
      </c>
      <c r="D3935" s="364" t="s">
        <v>708</v>
      </c>
      <c r="E3935" s="364" t="s">
        <v>14947</v>
      </c>
      <c r="F3935" s="364" t="s">
        <v>5285</v>
      </c>
      <c r="G3935" s="364" t="s">
        <v>447</v>
      </c>
      <c r="H3935" s="318"/>
    </row>
    <row r="3936" spans="1:8" s="189" customFormat="1" ht="22.9" customHeight="1" x14ac:dyDescent="0.2">
      <c r="A3936" s="529"/>
      <c r="B3936" s="530"/>
      <c r="C3936" s="364" t="s">
        <v>7484</v>
      </c>
      <c r="D3936" s="364" t="s">
        <v>708</v>
      </c>
      <c r="E3936" s="364" t="s">
        <v>14947</v>
      </c>
      <c r="F3936" s="364" t="s">
        <v>5285</v>
      </c>
      <c r="G3936" s="364" t="s">
        <v>447</v>
      </c>
      <c r="H3936" s="318"/>
    </row>
    <row r="3937" spans="1:8" s="189" customFormat="1" ht="22.9" customHeight="1" x14ac:dyDescent="0.2">
      <c r="A3937" s="529"/>
      <c r="B3937" s="530"/>
      <c r="C3937" s="364" t="s">
        <v>7485</v>
      </c>
      <c r="D3937" s="364" t="s">
        <v>708</v>
      </c>
      <c r="E3937" s="364" t="s">
        <v>14947</v>
      </c>
      <c r="F3937" s="364" t="s">
        <v>5285</v>
      </c>
      <c r="G3937" s="364" t="s">
        <v>447</v>
      </c>
      <c r="H3937" s="318"/>
    </row>
    <row r="3938" spans="1:8" s="189" customFormat="1" ht="22.9" customHeight="1" x14ac:dyDescent="0.2">
      <c r="A3938" s="529"/>
      <c r="B3938" s="530"/>
      <c r="C3938" s="364" t="s">
        <v>7486</v>
      </c>
      <c r="D3938" s="364" t="s">
        <v>708</v>
      </c>
      <c r="E3938" s="364" t="s">
        <v>14947</v>
      </c>
      <c r="F3938" s="364" t="s">
        <v>5285</v>
      </c>
      <c r="G3938" s="364" t="s">
        <v>447</v>
      </c>
      <c r="H3938" s="318"/>
    </row>
    <row r="3939" spans="1:8" s="189" customFormat="1" ht="22.9" customHeight="1" x14ac:dyDescent="0.2">
      <c r="A3939" s="529"/>
      <c r="B3939" s="530"/>
      <c r="C3939" s="364" t="s">
        <v>7487</v>
      </c>
      <c r="D3939" s="364" t="s">
        <v>708</v>
      </c>
      <c r="E3939" s="364" t="s">
        <v>14947</v>
      </c>
      <c r="F3939" s="364" t="s">
        <v>5285</v>
      </c>
      <c r="G3939" s="364" t="s">
        <v>447</v>
      </c>
      <c r="H3939" s="318"/>
    </row>
    <row r="3940" spans="1:8" s="189" customFormat="1" ht="22.9" customHeight="1" x14ac:dyDescent="0.2">
      <c r="A3940" s="529"/>
      <c r="B3940" s="530"/>
      <c r="C3940" s="364" t="s">
        <v>7488</v>
      </c>
      <c r="D3940" s="364" t="s">
        <v>708</v>
      </c>
      <c r="E3940" s="364" t="s">
        <v>14947</v>
      </c>
      <c r="F3940" s="364" t="s">
        <v>5285</v>
      </c>
      <c r="G3940" s="364" t="s">
        <v>447</v>
      </c>
      <c r="H3940" s="318"/>
    </row>
    <row r="3941" spans="1:8" s="189" customFormat="1" ht="22.9" customHeight="1" x14ac:dyDescent="0.2">
      <c r="A3941" s="529"/>
      <c r="B3941" s="530"/>
      <c r="C3941" s="364" t="s">
        <v>7489</v>
      </c>
      <c r="D3941" s="364" t="s">
        <v>708</v>
      </c>
      <c r="E3941" s="364" t="s">
        <v>14947</v>
      </c>
      <c r="F3941" s="364" t="s">
        <v>5285</v>
      </c>
      <c r="G3941" s="364" t="s">
        <v>447</v>
      </c>
      <c r="H3941" s="318"/>
    </row>
    <row r="3942" spans="1:8" s="189" customFormat="1" ht="22.9" customHeight="1" x14ac:dyDescent="0.2">
      <c r="A3942" s="529"/>
      <c r="B3942" s="530"/>
      <c r="C3942" s="364" t="s">
        <v>7490</v>
      </c>
      <c r="D3942" s="364" t="s">
        <v>708</v>
      </c>
      <c r="E3942" s="364" t="s">
        <v>14947</v>
      </c>
      <c r="F3942" s="364" t="s">
        <v>5285</v>
      </c>
      <c r="G3942" s="364" t="s">
        <v>447</v>
      </c>
      <c r="H3942" s="318"/>
    </row>
    <row r="3943" spans="1:8" s="189" customFormat="1" ht="22.9" customHeight="1" x14ac:dyDescent="0.2">
      <c r="A3943" s="363" t="s">
        <v>972</v>
      </c>
      <c r="B3943" s="364" t="s">
        <v>7492</v>
      </c>
      <c r="C3943" s="364" t="s">
        <v>7491</v>
      </c>
      <c r="D3943" s="364" t="s">
        <v>7492</v>
      </c>
      <c r="E3943" s="364" t="s">
        <v>14947</v>
      </c>
      <c r="F3943" s="364" t="s">
        <v>1410</v>
      </c>
      <c r="G3943" s="364"/>
      <c r="H3943" s="318"/>
    </row>
    <row r="3944" spans="1:8" s="189" customFormat="1" ht="22.9" customHeight="1" x14ac:dyDescent="0.2">
      <c r="A3944" s="529" t="s">
        <v>973</v>
      </c>
      <c r="B3944" s="530" t="s">
        <v>974</v>
      </c>
      <c r="C3944" s="364" t="s">
        <v>7493</v>
      </c>
      <c r="D3944" s="364" t="s">
        <v>7494</v>
      </c>
      <c r="E3944" s="364" t="s">
        <v>14947</v>
      </c>
      <c r="F3944" s="364" t="s">
        <v>5285</v>
      </c>
      <c r="G3944" s="364" t="s">
        <v>462</v>
      </c>
      <c r="H3944" s="318"/>
    </row>
    <row r="3945" spans="1:8" s="189" customFormat="1" ht="22.9" customHeight="1" x14ac:dyDescent="0.2">
      <c r="A3945" s="529"/>
      <c r="B3945" s="530"/>
      <c r="C3945" s="364" t="s">
        <v>7495</v>
      </c>
      <c r="D3945" s="364" t="s">
        <v>7496</v>
      </c>
      <c r="E3945" s="364" t="s">
        <v>14947</v>
      </c>
      <c r="F3945" s="364" t="s">
        <v>5285</v>
      </c>
      <c r="G3945" s="364" t="s">
        <v>462</v>
      </c>
      <c r="H3945" s="318"/>
    </row>
    <row r="3946" spans="1:8" s="189" customFormat="1" ht="22.9" customHeight="1" x14ac:dyDescent="0.2">
      <c r="A3946" s="529"/>
      <c r="B3946" s="530"/>
      <c r="C3946" s="364" t="s">
        <v>7497</v>
      </c>
      <c r="D3946" s="364" t="s">
        <v>7498</v>
      </c>
      <c r="E3946" s="364" t="s">
        <v>14947</v>
      </c>
      <c r="F3946" s="364" t="s">
        <v>5285</v>
      </c>
      <c r="G3946" s="364" t="s">
        <v>462</v>
      </c>
      <c r="H3946" s="318"/>
    </row>
    <row r="3947" spans="1:8" s="189" customFormat="1" ht="22.9" customHeight="1" x14ac:dyDescent="0.2">
      <c r="A3947" s="529" t="s">
        <v>975</v>
      </c>
      <c r="B3947" s="530" t="s">
        <v>976</v>
      </c>
      <c r="C3947" s="364" t="s">
        <v>7513</v>
      </c>
      <c r="D3947" s="364" t="s">
        <v>7514</v>
      </c>
      <c r="E3947" s="364" t="s">
        <v>14947</v>
      </c>
      <c r="F3947" s="364" t="s">
        <v>5871</v>
      </c>
      <c r="G3947" s="364"/>
      <c r="H3947" s="318"/>
    </row>
    <row r="3948" spans="1:8" s="189" customFormat="1" ht="22.9" customHeight="1" x14ac:dyDescent="0.2">
      <c r="A3948" s="529"/>
      <c r="B3948" s="530"/>
      <c r="C3948" s="364" t="s">
        <v>7515</v>
      </c>
      <c r="D3948" s="364" t="s">
        <v>7516</v>
      </c>
      <c r="E3948" s="364" t="s">
        <v>14947</v>
      </c>
      <c r="F3948" s="364" t="s">
        <v>5871</v>
      </c>
      <c r="G3948" s="364"/>
      <c r="H3948" s="318"/>
    </row>
    <row r="3949" spans="1:8" s="189" customFormat="1" ht="22.9" customHeight="1" x14ac:dyDescent="0.2">
      <c r="A3949" s="529"/>
      <c r="B3949" s="530"/>
      <c r="C3949" s="364" t="s">
        <v>7517</v>
      </c>
      <c r="D3949" s="364" t="s">
        <v>7518</v>
      </c>
      <c r="E3949" s="364" t="s">
        <v>14947</v>
      </c>
      <c r="F3949" s="364" t="s">
        <v>5871</v>
      </c>
      <c r="G3949" s="364"/>
      <c r="H3949" s="318"/>
    </row>
    <row r="3950" spans="1:8" s="189" customFormat="1" ht="22.9" customHeight="1" x14ac:dyDescent="0.2">
      <c r="A3950" s="529"/>
      <c r="B3950" s="530"/>
      <c r="C3950" s="364" t="s">
        <v>7519</v>
      </c>
      <c r="D3950" s="364" t="s">
        <v>7520</v>
      </c>
      <c r="E3950" s="364" t="s">
        <v>14947</v>
      </c>
      <c r="F3950" s="364" t="s">
        <v>5285</v>
      </c>
      <c r="G3950" s="364" t="s">
        <v>447</v>
      </c>
      <c r="H3950" s="318"/>
    </row>
    <row r="3951" spans="1:8" s="189" customFormat="1" ht="22.9" customHeight="1" x14ac:dyDescent="0.2">
      <c r="A3951" s="529"/>
      <c r="B3951" s="530"/>
      <c r="C3951" s="364" t="s">
        <v>7521</v>
      </c>
      <c r="D3951" s="364" t="s">
        <v>7522</v>
      </c>
      <c r="E3951" s="364" t="s">
        <v>14947</v>
      </c>
      <c r="F3951" s="364" t="s">
        <v>2334</v>
      </c>
      <c r="G3951" s="364"/>
      <c r="H3951" s="318"/>
    </row>
    <row r="3952" spans="1:8" s="189" customFormat="1" ht="22.9" customHeight="1" x14ac:dyDescent="0.2">
      <c r="A3952" s="529"/>
      <c r="B3952" s="530"/>
      <c r="C3952" s="364" t="s">
        <v>7523</v>
      </c>
      <c r="D3952" s="364" t="s">
        <v>7524</v>
      </c>
      <c r="E3952" s="364" t="s">
        <v>14947</v>
      </c>
      <c r="F3952" s="364" t="s">
        <v>2334</v>
      </c>
      <c r="G3952" s="364"/>
      <c r="H3952" s="318"/>
    </row>
    <row r="3953" spans="1:8" s="189" customFormat="1" ht="22.9" customHeight="1" x14ac:dyDescent="0.2">
      <c r="A3953" s="529"/>
      <c r="B3953" s="530"/>
      <c r="C3953" s="364" t="s">
        <v>7525</v>
      </c>
      <c r="D3953" s="364" t="s">
        <v>7526</v>
      </c>
      <c r="E3953" s="364" t="s">
        <v>14947</v>
      </c>
      <c r="F3953" s="364" t="s">
        <v>2334</v>
      </c>
      <c r="G3953" s="364"/>
      <c r="H3953" s="318"/>
    </row>
    <row r="3954" spans="1:8" s="189" customFormat="1" ht="22.9" customHeight="1" x14ac:dyDescent="0.2">
      <c r="A3954" s="529"/>
      <c r="B3954" s="530"/>
      <c r="C3954" s="364" t="s">
        <v>7527</v>
      </c>
      <c r="D3954" s="364" t="s">
        <v>7528</v>
      </c>
      <c r="E3954" s="364" t="s">
        <v>14947</v>
      </c>
      <c r="F3954" s="364" t="s">
        <v>2334</v>
      </c>
      <c r="G3954" s="364"/>
      <c r="H3954" s="318"/>
    </row>
    <row r="3955" spans="1:8" s="189" customFormat="1" ht="22.9" customHeight="1" x14ac:dyDescent="0.2">
      <c r="A3955" s="529"/>
      <c r="B3955" s="530"/>
      <c r="C3955" s="364" t="s">
        <v>7529</v>
      </c>
      <c r="D3955" s="364" t="s">
        <v>7530</v>
      </c>
      <c r="E3955" s="364" t="s">
        <v>14947</v>
      </c>
      <c r="F3955" s="364" t="s">
        <v>2334</v>
      </c>
      <c r="G3955" s="364" t="s">
        <v>462</v>
      </c>
      <c r="H3955" s="318"/>
    </row>
    <row r="3956" spans="1:8" s="189" customFormat="1" ht="22.9" customHeight="1" x14ac:dyDescent="0.2">
      <c r="A3956" s="529" t="s">
        <v>977</v>
      </c>
      <c r="B3956" s="530" t="s">
        <v>413</v>
      </c>
      <c r="C3956" s="364" t="s">
        <v>7531</v>
      </c>
      <c r="D3956" s="364" t="s">
        <v>7532</v>
      </c>
      <c r="E3956" s="364" t="s">
        <v>14947</v>
      </c>
      <c r="F3956" s="364" t="s">
        <v>5285</v>
      </c>
      <c r="G3956" s="364" t="s">
        <v>462</v>
      </c>
      <c r="H3956" s="318"/>
    </row>
    <row r="3957" spans="1:8" s="189" customFormat="1" ht="22.9" customHeight="1" x14ac:dyDescent="0.2">
      <c r="A3957" s="529"/>
      <c r="B3957" s="530"/>
      <c r="C3957" s="364" t="s">
        <v>7533</v>
      </c>
      <c r="D3957" s="364" t="s">
        <v>7534</v>
      </c>
      <c r="E3957" s="364" t="s">
        <v>14947</v>
      </c>
      <c r="F3957" s="364" t="s">
        <v>5285</v>
      </c>
      <c r="G3957" s="364" t="s">
        <v>462</v>
      </c>
      <c r="H3957" s="318"/>
    </row>
    <row r="3958" spans="1:8" s="189" customFormat="1" ht="22.9" customHeight="1" x14ac:dyDescent="0.2">
      <c r="A3958" s="529"/>
      <c r="B3958" s="530"/>
      <c r="C3958" s="364" t="s">
        <v>7535</v>
      </c>
      <c r="D3958" s="364" t="s">
        <v>7536</v>
      </c>
      <c r="E3958" s="364" t="s">
        <v>14947</v>
      </c>
      <c r="F3958" s="364" t="s">
        <v>5285</v>
      </c>
      <c r="G3958" s="364" t="s">
        <v>462</v>
      </c>
      <c r="H3958" s="318"/>
    </row>
    <row r="3959" spans="1:8" s="189" customFormat="1" ht="22.9" customHeight="1" x14ac:dyDescent="0.2">
      <c r="A3959" s="529" t="s">
        <v>978</v>
      </c>
      <c r="B3959" s="530" t="s">
        <v>438</v>
      </c>
      <c r="C3959" s="364" t="s">
        <v>7537</v>
      </c>
      <c r="D3959" s="364" t="s">
        <v>7538</v>
      </c>
      <c r="E3959" s="364" t="s">
        <v>14947</v>
      </c>
      <c r="F3959" s="364" t="s">
        <v>1410</v>
      </c>
      <c r="G3959" s="364" t="s">
        <v>447</v>
      </c>
      <c r="H3959" s="318" t="s">
        <v>1170</v>
      </c>
    </row>
    <row r="3960" spans="1:8" s="189" customFormat="1" ht="22.9" customHeight="1" x14ac:dyDescent="0.2">
      <c r="A3960" s="529"/>
      <c r="B3960" s="530"/>
      <c r="C3960" s="364" t="s">
        <v>7539</v>
      </c>
      <c r="D3960" s="364" t="s">
        <v>7540</v>
      </c>
      <c r="E3960" s="364" t="s">
        <v>14947</v>
      </c>
      <c r="F3960" s="364" t="s">
        <v>1410</v>
      </c>
      <c r="G3960" s="364" t="s">
        <v>447</v>
      </c>
      <c r="H3960" s="318" t="s">
        <v>1170</v>
      </c>
    </row>
    <row r="3961" spans="1:8" s="189" customFormat="1" ht="22.9" customHeight="1" x14ac:dyDescent="0.2">
      <c r="A3961" s="529"/>
      <c r="B3961" s="530"/>
      <c r="C3961" s="364" t="s">
        <v>7541</v>
      </c>
      <c r="D3961" s="364" t="s">
        <v>7542</v>
      </c>
      <c r="E3961" s="364" t="s">
        <v>14947</v>
      </c>
      <c r="F3961" s="364" t="s">
        <v>1410</v>
      </c>
      <c r="G3961" s="364" t="s">
        <v>447</v>
      </c>
      <c r="H3961" s="318" t="s">
        <v>1170</v>
      </c>
    </row>
    <row r="3962" spans="1:8" s="189" customFormat="1" ht="22.9" customHeight="1" x14ac:dyDescent="0.2">
      <c r="A3962" s="529"/>
      <c r="B3962" s="530"/>
      <c r="C3962" s="364" t="s">
        <v>7543</v>
      </c>
      <c r="D3962" s="364" t="s">
        <v>7544</v>
      </c>
      <c r="E3962" s="364" t="s">
        <v>14947</v>
      </c>
      <c r="F3962" s="364" t="s">
        <v>1410</v>
      </c>
      <c r="G3962" s="364" t="s">
        <v>447</v>
      </c>
      <c r="H3962" s="318" t="s">
        <v>1170</v>
      </c>
    </row>
    <row r="3963" spans="1:8" s="189" customFormat="1" ht="22.9" customHeight="1" x14ac:dyDescent="0.2">
      <c r="A3963" s="529"/>
      <c r="B3963" s="530"/>
      <c r="C3963" s="364" t="s">
        <v>7545</v>
      </c>
      <c r="D3963" s="364" t="s">
        <v>7546</v>
      </c>
      <c r="E3963" s="364" t="s">
        <v>14947</v>
      </c>
      <c r="F3963" s="364" t="s">
        <v>1410</v>
      </c>
      <c r="G3963" s="364" t="s">
        <v>447</v>
      </c>
      <c r="H3963" s="318" t="s">
        <v>1170</v>
      </c>
    </row>
    <row r="3964" spans="1:8" s="189" customFormat="1" ht="22.9" customHeight="1" x14ac:dyDescent="0.2">
      <c r="A3964" s="529"/>
      <c r="B3964" s="530"/>
      <c r="C3964" s="364" t="s">
        <v>7549</v>
      </c>
      <c r="D3964" s="364" t="s">
        <v>7550</v>
      </c>
      <c r="E3964" s="364" t="s">
        <v>14947</v>
      </c>
      <c r="F3964" s="364" t="s">
        <v>6307</v>
      </c>
      <c r="G3964" s="364" t="s">
        <v>447</v>
      </c>
      <c r="H3964" s="318" t="s">
        <v>1170</v>
      </c>
    </row>
    <row r="3965" spans="1:8" s="189" customFormat="1" ht="22.9" customHeight="1" x14ac:dyDescent="0.2">
      <c r="A3965" s="529"/>
      <c r="B3965" s="530"/>
      <c r="C3965" s="364" t="s">
        <v>7554</v>
      </c>
      <c r="D3965" s="364" t="s">
        <v>7555</v>
      </c>
      <c r="E3965" s="364" t="s">
        <v>14947</v>
      </c>
      <c r="F3965" s="364" t="s">
        <v>5871</v>
      </c>
      <c r="G3965" s="364" t="s">
        <v>447</v>
      </c>
      <c r="H3965" s="318" t="s">
        <v>1170</v>
      </c>
    </row>
    <row r="3966" spans="1:8" s="189" customFormat="1" ht="22.9" customHeight="1" x14ac:dyDescent="0.2">
      <c r="A3966" s="529"/>
      <c r="B3966" s="530"/>
      <c r="C3966" s="364" t="s">
        <v>7556</v>
      </c>
      <c r="D3966" s="364" t="s">
        <v>7555</v>
      </c>
      <c r="E3966" s="364" t="s">
        <v>14947</v>
      </c>
      <c r="F3966" s="364" t="s">
        <v>5871</v>
      </c>
      <c r="G3966" s="364" t="s">
        <v>447</v>
      </c>
      <c r="H3966" s="318" t="s">
        <v>1170</v>
      </c>
    </row>
    <row r="3967" spans="1:8" s="189" customFormat="1" ht="22.9" customHeight="1" x14ac:dyDescent="0.2">
      <c r="A3967" s="529"/>
      <c r="B3967" s="530"/>
      <c r="C3967" s="364" t="s">
        <v>7557</v>
      </c>
      <c r="D3967" s="364" t="s">
        <v>7558</v>
      </c>
      <c r="E3967" s="364" t="s">
        <v>14947</v>
      </c>
      <c r="F3967" s="364" t="s">
        <v>5871</v>
      </c>
      <c r="G3967" s="364" t="s">
        <v>447</v>
      </c>
      <c r="H3967" s="318" t="s">
        <v>1170</v>
      </c>
    </row>
    <row r="3968" spans="1:8" s="189" customFormat="1" ht="22.9" customHeight="1" x14ac:dyDescent="0.2">
      <c r="A3968" s="529"/>
      <c r="B3968" s="530"/>
      <c r="C3968" s="364" t="s">
        <v>7559</v>
      </c>
      <c r="D3968" s="364" t="s">
        <v>7560</v>
      </c>
      <c r="E3968" s="364" t="s">
        <v>14947</v>
      </c>
      <c r="F3968" s="364" t="s">
        <v>5871</v>
      </c>
      <c r="G3968" s="364" t="s">
        <v>447</v>
      </c>
      <c r="H3968" s="318" t="s">
        <v>1170</v>
      </c>
    </row>
    <row r="3969" spans="1:8" s="189" customFormat="1" ht="22.9" customHeight="1" x14ac:dyDescent="0.2">
      <c r="A3969" s="529"/>
      <c r="B3969" s="530"/>
      <c r="C3969" s="364" t="s">
        <v>7561</v>
      </c>
      <c r="D3969" s="364" t="s">
        <v>7562</v>
      </c>
      <c r="E3969" s="364" t="s">
        <v>14947</v>
      </c>
      <c r="F3969" s="364" t="s">
        <v>5871</v>
      </c>
      <c r="G3969" s="364" t="s">
        <v>447</v>
      </c>
      <c r="H3969" s="318" t="s">
        <v>1170</v>
      </c>
    </row>
    <row r="3970" spans="1:8" s="189" customFormat="1" ht="22.9" customHeight="1" x14ac:dyDescent="0.2">
      <c r="A3970" s="529"/>
      <c r="B3970" s="530"/>
      <c r="C3970" s="364" t="s">
        <v>7563</v>
      </c>
      <c r="D3970" s="364" t="s">
        <v>7564</v>
      </c>
      <c r="E3970" s="364" t="s">
        <v>14947</v>
      </c>
      <c r="F3970" s="364" t="s">
        <v>5871</v>
      </c>
      <c r="G3970" s="364" t="s">
        <v>447</v>
      </c>
      <c r="H3970" s="318" t="s">
        <v>1170</v>
      </c>
    </row>
    <row r="3971" spans="1:8" s="189" customFormat="1" ht="22.9" customHeight="1" x14ac:dyDescent="0.2">
      <c r="A3971" s="529"/>
      <c r="B3971" s="530"/>
      <c r="C3971" s="364" t="s">
        <v>7565</v>
      </c>
      <c r="D3971" s="364" t="s">
        <v>7566</v>
      </c>
      <c r="E3971" s="364" t="s">
        <v>14947</v>
      </c>
      <c r="F3971" s="364" t="s">
        <v>5871</v>
      </c>
      <c r="G3971" s="364" t="s">
        <v>447</v>
      </c>
      <c r="H3971" s="318" t="s">
        <v>1170</v>
      </c>
    </row>
    <row r="3972" spans="1:8" s="189" customFormat="1" ht="22.9" customHeight="1" x14ac:dyDescent="0.2">
      <c r="A3972" s="529"/>
      <c r="B3972" s="530"/>
      <c r="C3972" s="364" t="s">
        <v>7567</v>
      </c>
      <c r="D3972" s="364" t="s">
        <v>7568</v>
      </c>
      <c r="E3972" s="364" t="s">
        <v>14947</v>
      </c>
      <c r="F3972" s="364" t="s">
        <v>5871</v>
      </c>
      <c r="G3972" s="364" t="s">
        <v>447</v>
      </c>
      <c r="H3972" s="318" t="s">
        <v>1170</v>
      </c>
    </row>
    <row r="3973" spans="1:8" s="189" customFormat="1" ht="22.9" customHeight="1" x14ac:dyDescent="0.2">
      <c r="A3973" s="529"/>
      <c r="B3973" s="530"/>
      <c r="C3973" s="364" t="s">
        <v>7569</v>
      </c>
      <c r="D3973" s="364" t="s">
        <v>7570</v>
      </c>
      <c r="E3973" s="364" t="s">
        <v>14947</v>
      </c>
      <c r="F3973" s="364" t="s">
        <v>5871</v>
      </c>
      <c r="G3973" s="364" t="s">
        <v>447</v>
      </c>
      <c r="H3973" s="318" t="s">
        <v>1170</v>
      </c>
    </row>
    <row r="3974" spans="1:8" s="189" customFormat="1" ht="22.9" customHeight="1" x14ac:dyDescent="0.2">
      <c r="A3974" s="529"/>
      <c r="B3974" s="530"/>
      <c r="C3974" s="364" t="s">
        <v>7571</v>
      </c>
      <c r="D3974" s="364" t="s">
        <v>7572</v>
      </c>
      <c r="E3974" s="364" t="s">
        <v>14947</v>
      </c>
      <c r="F3974" s="364" t="s">
        <v>5871</v>
      </c>
      <c r="G3974" s="364" t="s">
        <v>447</v>
      </c>
      <c r="H3974" s="318" t="s">
        <v>1170</v>
      </c>
    </row>
    <row r="3975" spans="1:8" s="189" customFormat="1" ht="22.9" customHeight="1" x14ac:dyDescent="0.2">
      <c r="A3975" s="529"/>
      <c r="B3975" s="530"/>
      <c r="C3975" s="364" t="s">
        <v>7573</v>
      </c>
      <c r="D3975" s="364" t="s">
        <v>7574</v>
      </c>
      <c r="E3975" s="364" t="s">
        <v>14947</v>
      </c>
      <c r="F3975" s="364" t="s">
        <v>5871</v>
      </c>
      <c r="G3975" s="364" t="s">
        <v>447</v>
      </c>
      <c r="H3975" s="318" t="s">
        <v>1170</v>
      </c>
    </row>
    <row r="3976" spans="1:8" s="189" customFormat="1" ht="22.9" customHeight="1" x14ac:dyDescent="0.2">
      <c r="A3976" s="529"/>
      <c r="B3976" s="530"/>
      <c r="C3976" s="364" t="s">
        <v>7575</v>
      </c>
      <c r="D3976" s="364" t="s">
        <v>7576</v>
      </c>
      <c r="E3976" s="364" t="s">
        <v>14947</v>
      </c>
      <c r="F3976" s="364" t="s">
        <v>5871</v>
      </c>
      <c r="G3976" s="364" t="s">
        <v>447</v>
      </c>
      <c r="H3976" s="318" t="s">
        <v>1170</v>
      </c>
    </row>
    <row r="3977" spans="1:8" s="189" customFormat="1" ht="22.9" customHeight="1" x14ac:dyDescent="0.2">
      <c r="A3977" s="529"/>
      <c r="B3977" s="530"/>
      <c r="C3977" s="364" t="s">
        <v>7577</v>
      </c>
      <c r="D3977" s="364" t="s">
        <v>7578</v>
      </c>
      <c r="E3977" s="364" t="s">
        <v>14947</v>
      </c>
      <c r="F3977" s="364" t="s">
        <v>5285</v>
      </c>
      <c r="G3977" s="364" t="s">
        <v>447</v>
      </c>
      <c r="H3977" s="318" t="s">
        <v>1170</v>
      </c>
    </row>
    <row r="3978" spans="1:8" s="189" customFormat="1" ht="22.9" customHeight="1" x14ac:dyDescent="0.2">
      <c r="A3978" s="529"/>
      <c r="B3978" s="530"/>
      <c r="C3978" s="364" t="s">
        <v>7579</v>
      </c>
      <c r="D3978" s="364" t="s">
        <v>7580</v>
      </c>
      <c r="E3978" s="364" t="s">
        <v>14947</v>
      </c>
      <c r="F3978" s="364" t="s">
        <v>5285</v>
      </c>
      <c r="G3978" s="364" t="s">
        <v>447</v>
      </c>
      <c r="H3978" s="318" t="s">
        <v>1170</v>
      </c>
    </row>
    <row r="3979" spans="1:8" s="189" customFormat="1" ht="22.9" customHeight="1" x14ac:dyDescent="0.2">
      <c r="A3979" s="529"/>
      <c r="B3979" s="530"/>
      <c r="C3979" s="364" t="s">
        <v>7581</v>
      </c>
      <c r="D3979" s="364" t="s">
        <v>7582</v>
      </c>
      <c r="E3979" s="364" t="s">
        <v>14947</v>
      </c>
      <c r="F3979" s="364" t="s">
        <v>5285</v>
      </c>
      <c r="G3979" s="364" t="s">
        <v>447</v>
      </c>
      <c r="H3979" s="318" t="s">
        <v>1170</v>
      </c>
    </row>
    <row r="3980" spans="1:8" s="189" customFormat="1" ht="22.9" customHeight="1" x14ac:dyDescent="0.2">
      <c r="A3980" s="529"/>
      <c r="B3980" s="530"/>
      <c r="C3980" s="364" t="s">
        <v>7583</v>
      </c>
      <c r="D3980" s="364" t="s">
        <v>7584</v>
      </c>
      <c r="E3980" s="364" t="s">
        <v>14947</v>
      </c>
      <c r="F3980" s="364" t="s">
        <v>5285</v>
      </c>
      <c r="G3980" s="364" t="s">
        <v>447</v>
      </c>
      <c r="H3980" s="318" t="s">
        <v>1170</v>
      </c>
    </row>
    <row r="3981" spans="1:8" s="189" customFormat="1" ht="22.9" customHeight="1" x14ac:dyDescent="0.2">
      <c r="A3981" s="529"/>
      <c r="B3981" s="530"/>
      <c r="C3981" s="364" t="s">
        <v>7585</v>
      </c>
      <c r="D3981" s="364" t="s">
        <v>7586</v>
      </c>
      <c r="E3981" s="364" t="s">
        <v>14947</v>
      </c>
      <c r="F3981" s="364" t="s">
        <v>5285</v>
      </c>
      <c r="G3981" s="364" t="s">
        <v>447</v>
      </c>
      <c r="H3981" s="318" t="s">
        <v>1170</v>
      </c>
    </row>
    <row r="3982" spans="1:8" s="189" customFormat="1" ht="22.9" customHeight="1" x14ac:dyDescent="0.2">
      <c r="A3982" s="529"/>
      <c r="B3982" s="530"/>
      <c r="C3982" s="364" t="s">
        <v>7587</v>
      </c>
      <c r="D3982" s="364" t="s">
        <v>7588</v>
      </c>
      <c r="E3982" s="364" t="s">
        <v>14947</v>
      </c>
      <c r="F3982" s="364" t="s">
        <v>5285</v>
      </c>
      <c r="G3982" s="364" t="s">
        <v>447</v>
      </c>
      <c r="H3982" s="318" t="s">
        <v>1170</v>
      </c>
    </row>
    <row r="3983" spans="1:8" s="189" customFormat="1" ht="22.9" customHeight="1" x14ac:dyDescent="0.2">
      <c r="A3983" s="529"/>
      <c r="B3983" s="530"/>
      <c r="C3983" s="364" t="s">
        <v>7589</v>
      </c>
      <c r="D3983" s="364" t="s">
        <v>7590</v>
      </c>
      <c r="E3983" s="364" t="s">
        <v>14947</v>
      </c>
      <c r="F3983" s="364" t="s">
        <v>5285</v>
      </c>
      <c r="G3983" s="364" t="s">
        <v>447</v>
      </c>
      <c r="H3983" s="318" t="s">
        <v>1170</v>
      </c>
    </row>
    <row r="3984" spans="1:8" s="189" customFormat="1" ht="22.9" customHeight="1" x14ac:dyDescent="0.2">
      <c r="A3984" s="529"/>
      <c r="B3984" s="530"/>
      <c r="C3984" s="364" t="s">
        <v>7591</v>
      </c>
      <c r="D3984" s="364" t="s">
        <v>7592</v>
      </c>
      <c r="E3984" s="364" t="s">
        <v>14947</v>
      </c>
      <c r="F3984" s="364" t="s">
        <v>5285</v>
      </c>
      <c r="G3984" s="364" t="s">
        <v>447</v>
      </c>
      <c r="H3984" s="318" t="s">
        <v>1170</v>
      </c>
    </row>
    <row r="3985" spans="1:8" s="189" customFormat="1" ht="22.9" customHeight="1" x14ac:dyDescent="0.2">
      <c r="A3985" s="529"/>
      <c r="B3985" s="530"/>
      <c r="C3985" s="364" t="s">
        <v>7593</v>
      </c>
      <c r="D3985" s="364" t="s">
        <v>7594</v>
      </c>
      <c r="E3985" s="364" t="s">
        <v>14947</v>
      </c>
      <c r="F3985" s="364" t="s">
        <v>5285</v>
      </c>
      <c r="G3985" s="364" t="s">
        <v>447</v>
      </c>
      <c r="H3985" s="318" t="s">
        <v>1170</v>
      </c>
    </row>
    <row r="3986" spans="1:8" s="189" customFormat="1" ht="22.9" customHeight="1" x14ac:dyDescent="0.2">
      <c r="A3986" s="529"/>
      <c r="B3986" s="530"/>
      <c r="C3986" s="364" t="s">
        <v>7595</v>
      </c>
      <c r="D3986" s="364" t="s">
        <v>7578</v>
      </c>
      <c r="E3986" s="364" t="s">
        <v>14947</v>
      </c>
      <c r="F3986" s="364" t="s">
        <v>5285</v>
      </c>
      <c r="G3986" s="364" t="s">
        <v>447</v>
      </c>
      <c r="H3986" s="318" t="s">
        <v>1170</v>
      </c>
    </row>
    <row r="3987" spans="1:8" s="189" customFormat="1" ht="22.9" customHeight="1" x14ac:dyDescent="0.2">
      <c r="A3987" s="529"/>
      <c r="B3987" s="530"/>
      <c r="C3987" s="364" t="s">
        <v>7596</v>
      </c>
      <c r="D3987" s="364" t="s">
        <v>7597</v>
      </c>
      <c r="E3987" s="364" t="s">
        <v>14947</v>
      </c>
      <c r="F3987" s="364" t="s">
        <v>5285</v>
      </c>
      <c r="G3987" s="364" t="s">
        <v>447</v>
      </c>
      <c r="H3987" s="318" t="s">
        <v>1170</v>
      </c>
    </row>
    <row r="3988" spans="1:8" s="189" customFormat="1" ht="22.9" customHeight="1" x14ac:dyDescent="0.2">
      <c r="A3988" s="529"/>
      <c r="B3988" s="530"/>
      <c r="C3988" s="364" t="s">
        <v>7598</v>
      </c>
      <c r="D3988" s="364" t="s">
        <v>7599</v>
      </c>
      <c r="E3988" s="364" t="s">
        <v>14947</v>
      </c>
      <c r="F3988" s="364" t="s">
        <v>5285</v>
      </c>
      <c r="G3988" s="364" t="s">
        <v>447</v>
      </c>
      <c r="H3988" s="318" t="s">
        <v>1170</v>
      </c>
    </row>
    <row r="3989" spans="1:8" s="189" customFormat="1" ht="22.9" customHeight="1" x14ac:dyDescent="0.2">
      <c r="A3989" s="529"/>
      <c r="B3989" s="530"/>
      <c r="C3989" s="364" t="s">
        <v>7600</v>
      </c>
      <c r="D3989" s="364" t="s">
        <v>7599</v>
      </c>
      <c r="E3989" s="364" t="s">
        <v>14947</v>
      </c>
      <c r="F3989" s="364" t="s">
        <v>5285</v>
      </c>
      <c r="G3989" s="364" t="s">
        <v>447</v>
      </c>
      <c r="H3989" s="318" t="s">
        <v>1170</v>
      </c>
    </row>
    <row r="3990" spans="1:8" s="189" customFormat="1" ht="22.9" customHeight="1" x14ac:dyDescent="0.2">
      <c r="A3990" s="529"/>
      <c r="B3990" s="530"/>
      <c r="C3990" s="364" t="s">
        <v>7601</v>
      </c>
      <c r="D3990" s="364" t="s">
        <v>7599</v>
      </c>
      <c r="E3990" s="364" t="s">
        <v>14947</v>
      </c>
      <c r="F3990" s="364" t="s">
        <v>5285</v>
      </c>
      <c r="G3990" s="364" t="s">
        <v>447</v>
      </c>
      <c r="H3990" s="318" t="s">
        <v>1170</v>
      </c>
    </row>
    <row r="3991" spans="1:8" s="189" customFormat="1" ht="22.9" customHeight="1" x14ac:dyDescent="0.2">
      <c r="A3991" s="529"/>
      <c r="B3991" s="530"/>
      <c r="C3991" s="364" t="s">
        <v>7602</v>
      </c>
      <c r="D3991" s="364" t="s">
        <v>7578</v>
      </c>
      <c r="E3991" s="364" t="s">
        <v>14947</v>
      </c>
      <c r="F3991" s="364" t="s">
        <v>5285</v>
      </c>
      <c r="G3991" s="364" t="s">
        <v>447</v>
      </c>
      <c r="H3991" s="318" t="s">
        <v>1170</v>
      </c>
    </row>
    <row r="3992" spans="1:8" s="189" customFormat="1" ht="22.9" customHeight="1" x14ac:dyDescent="0.2">
      <c r="A3992" s="529"/>
      <c r="B3992" s="530"/>
      <c r="C3992" s="364" t="s">
        <v>7603</v>
      </c>
      <c r="D3992" s="364" t="s">
        <v>7604</v>
      </c>
      <c r="E3992" s="364" t="s">
        <v>14947</v>
      </c>
      <c r="F3992" s="364" t="s">
        <v>5285</v>
      </c>
      <c r="G3992" s="364" t="s">
        <v>447</v>
      </c>
      <c r="H3992" s="318" t="s">
        <v>1170</v>
      </c>
    </row>
    <row r="3993" spans="1:8" s="189" customFormat="1" ht="22.9" customHeight="1" x14ac:dyDescent="0.2">
      <c r="A3993" s="363" t="s">
        <v>567</v>
      </c>
      <c r="B3993" s="364" t="s">
        <v>568</v>
      </c>
      <c r="C3993" s="364" t="s">
        <v>7605</v>
      </c>
      <c r="D3993" s="364" t="s">
        <v>569</v>
      </c>
      <c r="E3993" s="364" t="s">
        <v>14947</v>
      </c>
      <c r="F3993" s="364" t="s">
        <v>2334</v>
      </c>
      <c r="G3993" s="364" t="s">
        <v>447</v>
      </c>
      <c r="H3993" s="318" t="s">
        <v>1225</v>
      </c>
    </row>
    <row r="3994" spans="1:8" s="189" customFormat="1" ht="22.9" customHeight="1" x14ac:dyDescent="0.2">
      <c r="A3994" s="529" t="s">
        <v>979</v>
      </c>
      <c r="B3994" s="530" t="s">
        <v>431</v>
      </c>
      <c r="C3994" s="364" t="s">
        <v>7606</v>
      </c>
      <c r="D3994" s="364" t="s">
        <v>7607</v>
      </c>
      <c r="E3994" s="364" t="s">
        <v>14947</v>
      </c>
      <c r="F3994" s="364" t="s">
        <v>5810</v>
      </c>
      <c r="G3994" s="364" t="s">
        <v>447</v>
      </c>
      <c r="H3994" s="318"/>
    </row>
    <row r="3995" spans="1:8" s="189" customFormat="1" ht="22.9" customHeight="1" x14ac:dyDescent="0.2">
      <c r="A3995" s="529"/>
      <c r="B3995" s="530"/>
      <c r="C3995" s="364" t="s">
        <v>7608</v>
      </c>
      <c r="D3995" s="364" t="s">
        <v>7609</v>
      </c>
      <c r="E3995" s="364" t="s">
        <v>14947</v>
      </c>
      <c r="F3995" s="364" t="s">
        <v>5810</v>
      </c>
      <c r="G3995" s="364" t="s">
        <v>447</v>
      </c>
      <c r="H3995" s="318"/>
    </row>
    <row r="3996" spans="1:8" s="189" customFormat="1" ht="22.9" customHeight="1" x14ac:dyDescent="0.2">
      <c r="A3996" s="529"/>
      <c r="B3996" s="530"/>
      <c r="C3996" s="364" t="s">
        <v>7610</v>
      </c>
      <c r="D3996" s="364" t="s">
        <v>7611</v>
      </c>
      <c r="E3996" s="364" t="s">
        <v>14947</v>
      </c>
      <c r="F3996" s="364" t="s">
        <v>5810</v>
      </c>
      <c r="G3996" s="364" t="s">
        <v>447</v>
      </c>
      <c r="H3996" s="318"/>
    </row>
    <row r="3997" spans="1:8" s="189" customFormat="1" ht="22.9" customHeight="1" x14ac:dyDescent="0.2">
      <c r="A3997" s="529"/>
      <c r="B3997" s="530"/>
      <c r="C3997" s="364" t="s">
        <v>7612</v>
      </c>
      <c r="D3997" s="364" t="s">
        <v>7613</v>
      </c>
      <c r="E3997" s="364" t="s">
        <v>14947</v>
      </c>
      <c r="F3997" s="364" t="s">
        <v>5810</v>
      </c>
      <c r="G3997" s="364" t="s">
        <v>447</v>
      </c>
      <c r="H3997" s="318"/>
    </row>
    <row r="3998" spans="1:8" s="189" customFormat="1" ht="22.9" customHeight="1" x14ac:dyDescent="0.2">
      <c r="A3998" s="529"/>
      <c r="B3998" s="530"/>
      <c r="C3998" s="364" t="s">
        <v>7614</v>
      </c>
      <c r="D3998" s="364" t="s">
        <v>7615</v>
      </c>
      <c r="E3998" s="364" t="s">
        <v>14947</v>
      </c>
      <c r="F3998" s="364" t="s">
        <v>5810</v>
      </c>
      <c r="G3998" s="364" t="s">
        <v>447</v>
      </c>
      <c r="H3998" s="318"/>
    </row>
    <row r="3999" spans="1:8" s="189" customFormat="1" ht="22.9" customHeight="1" x14ac:dyDescent="0.2">
      <c r="A3999" s="529"/>
      <c r="B3999" s="530"/>
      <c r="C3999" s="364" t="s">
        <v>7616</v>
      </c>
      <c r="D3999" s="364" t="s">
        <v>7617</v>
      </c>
      <c r="E3999" s="364" t="s">
        <v>14947</v>
      </c>
      <c r="F3999" s="364" t="s">
        <v>5810</v>
      </c>
      <c r="G3999" s="364" t="s">
        <v>447</v>
      </c>
      <c r="H3999" s="318"/>
    </row>
    <row r="4000" spans="1:8" s="189" customFormat="1" ht="22.9" customHeight="1" x14ac:dyDescent="0.2">
      <c r="A4000" s="529"/>
      <c r="B4000" s="530"/>
      <c r="C4000" s="364" t="s">
        <v>7618</v>
      </c>
      <c r="D4000" s="364" t="s">
        <v>7619</v>
      </c>
      <c r="E4000" s="364" t="s">
        <v>14947</v>
      </c>
      <c r="F4000" s="364" t="s">
        <v>5810</v>
      </c>
      <c r="G4000" s="364" t="s">
        <v>447</v>
      </c>
      <c r="H4000" s="318"/>
    </row>
    <row r="4001" spans="1:8" s="189" customFormat="1" ht="22.9" customHeight="1" x14ac:dyDescent="0.2">
      <c r="A4001" s="529"/>
      <c r="B4001" s="530"/>
      <c r="C4001" s="364" t="s">
        <v>7620</v>
      </c>
      <c r="D4001" s="364" t="s">
        <v>7621</v>
      </c>
      <c r="E4001" s="364" t="s">
        <v>14947</v>
      </c>
      <c r="F4001" s="364" t="s">
        <v>5810</v>
      </c>
      <c r="G4001" s="364" t="s">
        <v>447</v>
      </c>
      <c r="H4001" s="318"/>
    </row>
    <row r="4002" spans="1:8" s="189" customFormat="1" ht="22.9" customHeight="1" x14ac:dyDescent="0.2">
      <c r="A4002" s="529"/>
      <c r="B4002" s="530"/>
      <c r="C4002" s="364" t="s">
        <v>7622</v>
      </c>
      <c r="D4002" s="364" t="s">
        <v>7623</v>
      </c>
      <c r="E4002" s="364" t="s">
        <v>14947</v>
      </c>
      <c r="F4002" s="364" t="s">
        <v>5810</v>
      </c>
      <c r="G4002" s="364" t="s">
        <v>447</v>
      </c>
      <c r="H4002" s="318"/>
    </row>
    <row r="4003" spans="1:8" s="189" customFormat="1" ht="22.9" customHeight="1" x14ac:dyDescent="0.2">
      <c r="A4003" s="529"/>
      <c r="B4003" s="530"/>
      <c r="C4003" s="364" t="s">
        <v>7624</v>
      </c>
      <c r="D4003" s="364" t="s">
        <v>7625</v>
      </c>
      <c r="E4003" s="364" t="s">
        <v>14947</v>
      </c>
      <c r="F4003" s="364" t="s">
        <v>5810</v>
      </c>
      <c r="G4003" s="364" t="s">
        <v>447</v>
      </c>
      <c r="H4003" s="318"/>
    </row>
    <row r="4004" spans="1:8" s="189" customFormat="1" ht="22.9" customHeight="1" x14ac:dyDescent="0.2">
      <c r="A4004" s="529"/>
      <c r="B4004" s="530"/>
      <c r="C4004" s="364" t="s">
        <v>7626</v>
      </c>
      <c r="D4004" s="364" t="s">
        <v>7627</v>
      </c>
      <c r="E4004" s="364" t="s">
        <v>14947</v>
      </c>
      <c r="F4004" s="364" t="s">
        <v>5810</v>
      </c>
      <c r="G4004" s="364" t="s">
        <v>447</v>
      </c>
      <c r="H4004" s="318"/>
    </row>
    <row r="4005" spans="1:8" s="189" customFormat="1" ht="22.9" customHeight="1" x14ac:dyDescent="0.2">
      <c r="A4005" s="529"/>
      <c r="B4005" s="530"/>
      <c r="C4005" s="364" t="s">
        <v>7628</v>
      </c>
      <c r="D4005" s="364" t="s">
        <v>7629</v>
      </c>
      <c r="E4005" s="364" t="s">
        <v>14947</v>
      </c>
      <c r="F4005" s="364" t="s">
        <v>5810</v>
      </c>
      <c r="G4005" s="364" t="s">
        <v>447</v>
      </c>
      <c r="H4005" s="318"/>
    </row>
    <row r="4006" spans="1:8" s="189" customFormat="1" ht="22.9" customHeight="1" x14ac:dyDescent="0.2">
      <c r="A4006" s="529"/>
      <c r="B4006" s="530"/>
      <c r="C4006" s="364" t="s">
        <v>7630</v>
      </c>
      <c r="D4006" s="364" t="s">
        <v>7631</v>
      </c>
      <c r="E4006" s="364" t="s">
        <v>14947</v>
      </c>
      <c r="F4006" s="364" t="s">
        <v>5810</v>
      </c>
      <c r="G4006" s="364" t="s">
        <v>447</v>
      </c>
      <c r="H4006" s="318"/>
    </row>
    <row r="4007" spans="1:8" s="189" customFormat="1" ht="22.9" customHeight="1" x14ac:dyDescent="0.2">
      <c r="A4007" s="529"/>
      <c r="B4007" s="530"/>
      <c r="C4007" s="364" t="s">
        <v>7632</v>
      </c>
      <c r="D4007" s="364" t="s">
        <v>7633</v>
      </c>
      <c r="E4007" s="364" t="s">
        <v>14947</v>
      </c>
      <c r="F4007" s="364" t="s">
        <v>5810</v>
      </c>
      <c r="G4007" s="364" t="s">
        <v>447</v>
      </c>
      <c r="H4007" s="318"/>
    </row>
    <row r="4008" spans="1:8" s="189" customFormat="1" ht="22.9" customHeight="1" x14ac:dyDescent="0.2">
      <c r="A4008" s="529"/>
      <c r="B4008" s="530"/>
      <c r="C4008" s="364" t="s">
        <v>7634</v>
      </c>
      <c r="D4008" s="364" t="s">
        <v>7635</v>
      </c>
      <c r="E4008" s="364" t="s">
        <v>14947</v>
      </c>
      <c r="F4008" s="364" t="s">
        <v>5810</v>
      </c>
      <c r="G4008" s="364" t="s">
        <v>447</v>
      </c>
      <c r="H4008" s="318"/>
    </row>
    <row r="4009" spans="1:8" s="189" customFormat="1" ht="22.9" customHeight="1" x14ac:dyDescent="0.2">
      <c r="A4009" s="529"/>
      <c r="B4009" s="530"/>
      <c r="C4009" s="364" t="s">
        <v>7637</v>
      </c>
      <c r="D4009" s="364" t="s">
        <v>7638</v>
      </c>
      <c r="E4009" s="364" t="s">
        <v>14947</v>
      </c>
      <c r="F4009" s="364" t="s">
        <v>2334</v>
      </c>
      <c r="G4009" s="364" t="s">
        <v>447</v>
      </c>
      <c r="H4009" s="318"/>
    </row>
    <row r="4010" spans="1:8" s="189" customFormat="1" ht="22.9" customHeight="1" x14ac:dyDescent="0.2">
      <c r="A4010" s="529"/>
      <c r="B4010" s="530"/>
      <c r="C4010" s="364" t="s">
        <v>7639</v>
      </c>
      <c r="D4010" s="364" t="s">
        <v>7640</v>
      </c>
      <c r="E4010" s="364" t="s">
        <v>14947</v>
      </c>
      <c r="F4010" s="364" t="s">
        <v>2334</v>
      </c>
      <c r="G4010" s="364" t="s">
        <v>447</v>
      </c>
      <c r="H4010" s="318"/>
    </row>
    <row r="4011" spans="1:8" s="189" customFormat="1" ht="22.9" customHeight="1" x14ac:dyDescent="0.2">
      <c r="A4011" s="529"/>
      <c r="B4011" s="530"/>
      <c r="C4011" s="364" t="s">
        <v>7641</v>
      </c>
      <c r="D4011" s="364" t="s">
        <v>7642</v>
      </c>
      <c r="E4011" s="364" t="s">
        <v>14947</v>
      </c>
      <c r="F4011" s="364" t="s">
        <v>2334</v>
      </c>
      <c r="G4011" s="364" t="s">
        <v>447</v>
      </c>
      <c r="H4011" s="318"/>
    </row>
    <row r="4012" spans="1:8" s="189" customFormat="1" ht="22.9" customHeight="1" x14ac:dyDescent="0.2">
      <c r="A4012" s="529"/>
      <c r="B4012" s="530"/>
      <c r="C4012" s="364" t="s">
        <v>7643</v>
      </c>
      <c r="D4012" s="364" t="s">
        <v>7644</v>
      </c>
      <c r="E4012" s="364" t="s">
        <v>14947</v>
      </c>
      <c r="F4012" s="364" t="s">
        <v>2334</v>
      </c>
      <c r="G4012" s="364" t="s">
        <v>447</v>
      </c>
      <c r="H4012" s="318"/>
    </row>
    <row r="4013" spans="1:8" s="189" customFormat="1" ht="22.9" customHeight="1" x14ac:dyDescent="0.2">
      <c r="A4013" s="529"/>
      <c r="B4013" s="530"/>
      <c r="C4013" s="364" t="s">
        <v>7645</v>
      </c>
      <c r="D4013" s="364" t="s">
        <v>7646</v>
      </c>
      <c r="E4013" s="364" t="s">
        <v>14947</v>
      </c>
      <c r="F4013" s="364" t="s">
        <v>2334</v>
      </c>
      <c r="G4013" s="364" t="s">
        <v>447</v>
      </c>
      <c r="H4013" s="318"/>
    </row>
    <row r="4014" spans="1:8" s="189" customFormat="1" ht="22.9" customHeight="1" x14ac:dyDescent="0.2">
      <c r="A4014" s="529"/>
      <c r="B4014" s="530"/>
      <c r="C4014" s="364" t="s">
        <v>7647</v>
      </c>
      <c r="D4014" s="364" t="s">
        <v>7648</v>
      </c>
      <c r="E4014" s="364" t="s">
        <v>14947</v>
      </c>
      <c r="F4014" s="364" t="s">
        <v>2334</v>
      </c>
      <c r="G4014" s="364" t="s">
        <v>447</v>
      </c>
      <c r="H4014" s="318"/>
    </row>
    <row r="4015" spans="1:8" s="189" customFormat="1" ht="22.9" customHeight="1" x14ac:dyDescent="0.2">
      <c r="A4015" s="529"/>
      <c r="B4015" s="530"/>
      <c r="C4015" s="364" t="s">
        <v>7649</v>
      </c>
      <c r="D4015" s="364" t="s">
        <v>7650</v>
      </c>
      <c r="E4015" s="364" t="s">
        <v>14947</v>
      </c>
      <c r="F4015" s="364" t="s">
        <v>2334</v>
      </c>
      <c r="G4015" s="364" t="s">
        <v>447</v>
      </c>
      <c r="H4015" s="318"/>
    </row>
    <row r="4016" spans="1:8" s="189" customFormat="1" ht="22.9" customHeight="1" x14ac:dyDescent="0.2">
      <c r="A4016" s="529"/>
      <c r="B4016" s="530"/>
      <c r="C4016" s="364" t="s">
        <v>7651</v>
      </c>
      <c r="D4016" s="364" t="s">
        <v>7652</v>
      </c>
      <c r="E4016" s="364" t="s">
        <v>14947</v>
      </c>
      <c r="F4016" s="364" t="s">
        <v>2334</v>
      </c>
      <c r="G4016" s="364" t="s">
        <v>447</v>
      </c>
      <c r="H4016" s="318"/>
    </row>
    <row r="4017" spans="1:8" s="189" customFormat="1" ht="22.9" customHeight="1" x14ac:dyDescent="0.2">
      <c r="A4017" s="529"/>
      <c r="B4017" s="530"/>
      <c r="C4017" s="364" t="s">
        <v>7653</v>
      </c>
      <c r="D4017" s="364" t="s">
        <v>7654</v>
      </c>
      <c r="E4017" s="364" t="s">
        <v>14947</v>
      </c>
      <c r="F4017" s="364" t="s">
        <v>2334</v>
      </c>
      <c r="G4017" s="364" t="s">
        <v>447</v>
      </c>
      <c r="H4017" s="318"/>
    </row>
    <row r="4018" spans="1:8" s="189" customFormat="1" ht="22.9" customHeight="1" x14ac:dyDescent="0.2">
      <c r="A4018" s="529"/>
      <c r="B4018" s="530"/>
      <c r="C4018" s="364" t="s">
        <v>7655</v>
      </c>
      <c r="D4018" s="364" t="s">
        <v>7656</v>
      </c>
      <c r="E4018" s="364" t="s">
        <v>14947</v>
      </c>
      <c r="F4018" s="364" t="s">
        <v>2334</v>
      </c>
      <c r="G4018" s="364" t="s">
        <v>447</v>
      </c>
      <c r="H4018" s="318"/>
    </row>
    <row r="4019" spans="1:8" s="189" customFormat="1" ht="22.9" customHeight="1" x14ac:dyDescent="0.2">
      <c r="A4019" s="529"/>
      <c r="B4019" s="530"/>
      <c r="C4019" s="364" t="s">
        <v>7657</v>
      </c>
      <c r="D4019" s="364" t="s">
        <v>7658</v>
      </c>
      <c r="E4019" s="364" t="s">
        <v>14947</v>
      </c>
      <c r="F4019" s="364" t="s">
        <v>2334</v>
      </c>
      <c r="G4019" s="364" t="s">
        <v>447</v>
      </c>
      <c r="H4019" s="318"/>
    </row>
    <row r="4020" spans="1:8" s="189" customFormat="1" ht="22.9" customHeight="1" x14ac:dyDescent="0.2">
      <c r="A4020" s="529"/>
      <c r="B4020" s="530"/>
      <c r="C4020" s="364" t="s">
        <v>7659</v>
      </c>
      <c r="D4020" s="364" t="s">
        <v>7660</v>
      </c>
      <c r="E4020" s="364" t="s">
        <v>14947</v>
      </c>
      <c r="F4020" s="364" t="s">
        <v>2334</v>
      </c>
      <c r="G4020" s="364" t="s">
        <v>447</v>
      </c>
      <c r="H4020" s="318"/>
    </row>
    <row r="4021" spans="1:8" s="189" customFormat="1" ht="22.9" customHeight="1" x14ac:dyDescent="0.2">
      <c r="A4021" s="529"/>
      <c r="B4021" s="530"/>
      <c r="C4021" s="364" t="s">
        <v>7661</v>
      </c>
      <c r="D4021" s="364" t="s">
        <v>7662</v>
      </c>
      <c r="E4021" s="364" t="s">
        <v>14947</v>
      </c>
      <c r="F4021" s="364" t="s">
        <v>2334</v>
      </c>
      <c r="G4021" s="364" t="s">
        <v>447</v>
      </c>
      <c r="H4021" s="318"/>
    </row>
    <row r="4022" spans="1:8" s="189" customFormat="1" ht="22.9" customHeight="1" x14ac:dyDescent="0.2">
      <c r="A4022" s="529"/>
      <c r="B4022" s="530"/>
      <c r="C4022" s="364" t="s">
        <v>7663</v>
      </c>
      <c r="D4022" s="364" t="s">
        <v>7664</v>
      </c>
      <c r="E4022" s="364" t="s">
        <v>14947</v>
      </c>
      <c r="F4022" s="364" t="s">
        <v>2334</v>
      </c>
      <c r="G4022" s="364" t="s">
        <v>447</v>
      </c>
      <c r="H4022" s="318"/>
    </row>
    <row r="4023" spans="1:8" s="189" customFormat="1" ht="22.9" customHeight="1" x14ac:dyDescent="0.2">
      <c r="A4023" s="529"/>
      <c r="B4023" s="530"/>
      <c r="C4023" s="364" t="s">
        <v>7665</v>
      </c>
      <c r="D4023" s="364" t="s">
        <v>7666</v>
      </c>
      <c r="E4023" s="364" t="s">
        <v>14947</v>
      </c>
      <c r="F4023" s="364" t="s">
        <v>2334</v>
      </c>
      <c r="G4023" s="364" t="s">
        <v>447</v>
      </c>
      <c r="H4023" s="318"/>
    </row>
    <row r="4024" spans="1:8" s="189" customFormat="1" ht="22.9" customHeight="1" x14ac:dyDescent="0.2">
      <c r="A4024" s="529"/>
      <c r="B4024" s="530"/>
      <c r="C4024" s="364" t="s">
        <v>7667</v>
      </c>
      <c r="D4024" s="364" t="s">
        <v>7636</v>
      </c>
      <c r="E4024" s="364" t="s">
        <v>14947</v>
      </c>
      <c r="F4024" s="364" t="s">
        <v>2334</v>
      </c>
      <c r="G4024" s="364" t="s">
        <v>447</v>
      </c>
      <c r="H4024" s="318"/>
    </row>
    <row r="4025" spans="1:8" s="189" customFormat="1" ht="22.9" customHeight="1" x14ac:dyDescent="0.2">
      <c r="A4025" s="363" t="s">
        <v>828</v>
      </c>
      <c r="B4025" s="364" t="s">
        <v>8120</v>
      </c>
      <c r="C4025" s="364" t="s">
        <v>7668</v>
      </c>
      <c r="D4025" s="364" t="s">
        <v>8120</v>
      </c>
      <c r="E4025" s="364" t="s">
        <v>262</v>
      </c>
      <c r="F4025" s="364" t="s">
        <v>262</v>
      </c>
      <c r="G4025" s="364"/>
      <c r="H4025" s="318"/>
    </row>
    <row r="4026" spans="1:8" s="189" customFormat="1" ht="22.9" customHeight="1" x14ac:dyDescent="0.2">
      <c r="A4026" s="529" t="s">
        <v>829</v>
      </c>
      <c r="B4026" s="530" t="s">
        <v>830</v>
      </c>
      <c r="C4026" s="364" t="s">
        <v>7669</v>
      </c>
      <c r="D4026" s="364" t="s">
        <v>7670</v>
      </c>
      <c r="E4026" s="364" t="s">
        <v>262</v>
      </c>
      <c r="F4026" s="364" t="s">
        <v>262</v>
      </c>
      <c r="G4026" s="364" t="s">
        <v>462</v>
      </c>
      <c r="H4026" s="318"/>
    </row>
    <row r="4027" spans="1:8" s="189" customFormat="1" ht="22.9" customHeight="1" x14ac:dyDescent="0.2">
      <c r="A4027" s="529"/>
      <c r="B4027" s="530"/>
      <c r="C4027" s="364" t="s">
        <v>7671</v>
      </c>
      <c r="D4027" s="364" t="s">
        <v>7670</v>
      </c>
      <c r="E4027" s="364" t="s">
        <v>262</v>
      </c>
      <c r="F4027" s="364" t="s">
        <v>262</v>
      </c>
      <c r="G4027" s="364" t="s">
        <v>462</v>
      </c>
      <c r="H4027" s="318"/>
    </row>
    <row r="4028" spans="1:8" s="189" customFormat="1" ht="22.9" customHeight="1" x14ac:dyDescent="0.2">
      <c r="A4028" s="529"/>
      <c r="B4028" s="530"/>
      <c r="C4028" s="364" t="s">
        <v>7672</v>
      </c>
      <c r="D4028" s="364" t="s">
        <v>7670</v>
      </c>
      <c r="E4028" s="364" t="s">
        <v>262</v>
      </c>
      <c r="F4028" s="364" t="s">
        <v>262</v>
      </c>
      <c r="G4028" s="364" t="s">
        <v>462</v>
      </c>
      <c r="H4028" s="318"/>
    </row>
    <row r="4029" spans="1:8" s="189" customFormat="1" ht="22.9" customHeight="1" x14ac:dyDescent="0.2">
      <c r="A4029" s="529"/>
      <c r="B4029" s="530"/>
      <c r="C4029" s="364" t="s">
        <v>7673</v>
      </c>
      <c r="D4029" s="364" t="s">
        <v>7674</v>
      </c>
      <c r="E4029" s="364" t="s">
        <v>262</v>
      </c>
      <c r="F4029" s="364" t="s">
        <v>262</v>
      </c>
      <c r="G4029" s="364" t="s">
        <v>462</v>
      </c>
      <c r="H4029" s="318"/>
    </row>
    <row r="4030" spans="1:8" s="189" customFormat="1" ht="22.9" customHeight="1" x14ac:dyDescent="0.2">
      <c r="A4030" s="529" t="s">
        <v>490</v>
      </c>
      <c r="B4030" s="530" t="s">
        <v>16279</v>
      </c>
      <c r="C4030" s="364" t="s">
        <v>7675</v>
      </c>
      <c r="D4030" s="364" t="s">
        <v>7676</v>
      </c>
      <c r="E4030" s="364" t="s">
        <v>262</v>
      </c>
      <c r="F4030" s="364" t="s">
        <v>262</v>
      </c>
      <c r="G4030" s="364" t="s">
        <v>447</v>
      </c>
      <c r="H4030" s="318"/>
    </row>
    <row r="4031" spans="1:8" s="189" customFormat="1" ht="22.9" customHeight="1" x14ac:dyDescent="0.2">
      <c r="A4031" s="529"/>
      <c r="B4031" s="530"/>
      <c r="C4031" s="364" t="s">
        <v>7677</v>
      </c>
      <c r="D4031" s="364" t="s">
        <v>19948</v>
      </c>
      <c r="E4031" s="364" t="s">
        <v>262</v>
      </c>
      <c r="F4031" s="364" t="s">
        <v>262</v>
      </c>
      <c r="G4031" s="364" t="s">
        <v>447</v>
      </c>
      <c r="H4031" s="318"/>
    </row>
    <row r="4032" spans="1:8" s="189" customFormat="1" ht="22.9" customHeight="1" x14ac:dyDescent="0.2">
      <c r="A4032" s="529"/>
      <c r="B4032" s="530"/>
      <c r="C4032" s="364" t="s">
        <v>7678</v>
      </c>
      <c r="D4032" s="364" t="s">
        <v>7679</v>
      </c>
      <c r="E4032" s="364" t="s">
        <v>262</v>
      </c>
      <c r="F4032" s="364" t="s">
        <v>262</v>
      </c>
      <c r="G4032" s="364" t="s">
        <v>447</v>
      </c>
      <c r="H4032" s="318"/>
    </row>
    <row r="4033" spans="1:8" s="189" customFormat="1" ht="22.9" customHeight="1" x14ac:dyDescent="0.2">
      <c r="A4033" s="529"/>
      <c r="B4033" s="530"/>
      <c r="C4033" s="364" t="s">
        <v>7680</v>
      </c>
      <c r="D4033" s="364" t="s">
        <v>7681</v>
      </c>
      <c r="E4033" s="364" t="s">
        <v>262</v>
      </c>
      <c r="F4033" s="364" t="s">
        <v>262</v>
      </c>
      <c r="G4033" s="364" t="s">
        <v>447</v>
      </c>
      <c r="H4033" s="318"/>
    </row>
    <row r="4034" spans="1:8" s="189" customFormat="1" ht="22.9" customHeight="1" x14ac:dyDescent="0.2">
      <c r="A4034" s="529"/>
      <c r="B4034" s="530"/>
      <c r="C4034" s="364" t="s">
        <v>7682</v>
      </c>
      <c r="D4034" s="364" t="s">
        <v>7683</v>
      </c>
      <c r="E4034" s="364" t="s">
        <v>262</v>
      </c>
      <c r="F4034" s="364" t="s">
        <v>262</v>
      </c>
      <c r="G4034" s="364" t="s">
        <v>447</v>
      </c>
      <c r="H4034" s="318"/>
    </row>
    <row r="4035" spans="1:8" s="189" customFormat="1" ht="22.9" customHeight="1" x14ac:dyDescent="0.2">
      <c r="A4035" s="529"/>
      <c r="B4035" s="530"/>
      <c r="C4035" s="364" t="s">
        <v>7684</v>
      </c>
      <c r="D4035" s="364" t="s">
        <v>7685</v>
      </c>
      <c r="E4035" s="364" t="s">
        <v>262</v>
      </c>
      <c r="F4035" s="364" t="s">
        <v>262</v>
      </c>
      <c r="G4035" s="364" t="s">
        <v>447</v>
      </c>
      <c r="H4035" s="318"/>
    </row>
    <row r="4036" spans="1:8" s="189" customFormat="1" ht="22.9" customHeight="1" x14ac:dyDescent="0.2">
      <c r="A4036" s="529"/>
      <c r="B4036" s="530"/>
      <c r="C4036" s="364" t="s">
        <v>7686</v>
      </c>
      <c r="D4036" s="364" t="s">
        <v>7687</v>
      </c>
      <c r="E4036" s="364" t="s">
        <v>262</v>
      </c>
      <c r="F4036" s="364" t="s">
        <v>262</v>
      </c>
      <c r="G4036" s="364" t="s">
        <v>447</v>
      </c>
      <c r="H4036" s="318"/>
    </row>
    <row r="4037" spans="1:8" s="189" customFormat="1" ht="22.9" customHeight="1" x14ac:dyDescent="0.2">
      <c r="A4037" s="529"/>
      <c r="B4037" s="530"/>
      <c r="C4037" s="364" t="s">
        <v>7688</v>
      </c>
      <c r="D4037" s="364" t="s">
        <v>7689</v>
      </c>
      <c r="E4037" s="364" t="s">
        <v>262</v>
      </c>
      <c r="F4037" s="364" t="s">
        <v>262</v>
      </c>
      <c r="G4037" s="364" t="s">
        <v>447</v>
      </c>
      <c r="H4037" s="318"/>
    </row>
    <row r="4038" spans="1:8" s="189" customFormat="1" ht="22.9" customHeight="1" x14ac:dyDescent="0.2">
      <c r="A4038" s="529"/>
      <c r="B4038" s="530"/>
      <c r="C4038" s="364" t="s">
        <v>7691</v>
      </c>
      <c r="D4038" s="364" t="s">
        <v>7692</v>
      </c>
      <c r="E4038" s="364" t="s">
        <v>262</v>
      </c>
      <c r="F4038" s="364" t="s">
        <v>262</v>
      </c>
      <c r="G4038" s="364" t="s">
        <v>447</v>
      </c>
      <c r="H4038" s="318"/>
    </row>
    <row r="4039" spans="1:8" s="189" customFormat="1" ht="22.9" customHeight="1" x14ac:dyDescent="0.2">
      <c r="A4039" s="529"/>
      <c r="B4039" s="530"/>
      <c r="C4039" s="364" t="s">
        <v>7693</v>
      </c>
      <c r="D4039" s="364" t="s">
        <v>19949</v>
      </c>
      <c r="E4039" s="364" t="s">
        <v>262</v>
      </c>
      <c r="F4039" s="364" t="s">
        <v>262</v>
      </c>
      <c r="G4039" s="364" t="s">
        <v>447</v>
      </c>
      <c r="H4039" s="318"/>
    </row>
    <row r="4040" spans="1:8" s="189" customFormat="1" ht="22.9" customHeight="1" x14ac:dyDescent="0.2">
      <c r="A4040" s="529"/>
      <c r="B4040" s="530"/>
      <c r="C4040" s="364" t="s">
        <v>7694</v>
      </c>
      <c r="D4040" s="364" t="s">
        <v>7695</v>
      </c>
      <c r="E4040" s="364" t="s">
        <v>262</v>
      </c>
      <c r="F4040" s="364" t="s">
        <v>262</v>
      </c>
      <c r="G4040" s="364" t="s">
        <v>447</v>
      </c>
      <c r="H4040" s="318"/>
    </row>
    <row r="4041" spans="1:8" s="189" customFormat="1" ht="22.9" customHeight="1" x14ac:dyDescent="0.2">
      <c r="A4041" s="529"/>
      <c r="B4041" s="530"/>
      <c r="C4041" s="364" t="s">
        <v>7696</v>
      </c>
      <c r="D4041" s="364" t="s">
        <v>7697</v>
      </c>
      <c r="E4041" s="364" t="s">
        <v>262</v>
      </c>
      <c r="F4041" s="364" t="s">
        <v>262</v>
      </c>
      <c r="G4041" s="364" t="s">
        <v>447</v>
      </c>
      <c r="H4041" s="318"/>
    </row>
    <row r="4042" spans="1:8" s="189" customFormat="1" ht="22.9" customHeight="1" x14ac:dyDescent="0.2">
      <c r="A4042" s="529"/>
      <c r="B4042" s="530"/>
      <c r="C4042" s="364" t="s">
        <v>7698</v>
      </c>
      <c r="D4042" s="364" t="s">
        <v>8120</v>
      </c>
      <c r="E4042" s="364" t="s">
        <v>262</v>
      </c>
      <c r="F4042" s="364" t="s">
        <v>262</v>
      </c>
      <c r="G4042" s="364" t="s">
        <v>447</v>
      </c>
      <c r="H4042" s="318"/>
    </row>
    <row r="4043" spans="1:8" s="189" customFormat="1" ht="22.9" customHeight="1" x14ac:dyDescent="0.2">
      <c r="A4043" s="529"/>
      <c r="B4043" s="530"/>
      <c r="C4043" s="364" t="s">
        <v>7699</v>
      </c>
      <c r="D4043" s="364" t="s">
        <v>17002</v>
      </c>
      <c r="E4043" s="364" t="s">
        <v>262</v>
      </c>
      <c r="F4043" s="364" t="s">
        <v>262</v>
      </c>
      <c r="G4043" s="364" t="s">
        <v>447</v>
      </c>
      <c r="H4043" s="318"/>
    </row>
    <row r="4044" spans="1:8" s="189" customFormat="1" ht="22.9" customHeight="1" x14ac:dyDescent="0.2">
      <c r="A4044" s="529"/>
      <c r="B4044" s="530"/>
      <c r="C4044" s="364" t="s">
        <v>7700</v>
      </c>
      <c r="D4044" s="364" t="s">
        <v>17003</v>
      </c>
      <c r="E4044" s="364" t="s">
        <v>262</v>
      </c>
      <c r="F4044" s="364" t="s">
        <v>262</v>
      </c>
      <c r="G4044" s="364" t="s">
        <v>447</v>
      </c>
      <c r="H4044" s="318"/>
    </row>
    <row r="4045" spans="1:8" s="189" customFormat="1" ht="22.9" customHeight="1" x14ac:dyDescent="0.2">
      <c r="A4045" s="529"/>
      <c r="B4045" s="364" t="s">
        <v>8121</v>
      </c>
      <c r="C4045" s="364" t="s">
        <v>7690</v>
      </c>
      <c r="D4045" s="364" t="s">
        <v>8122</v>
      </c>
      <c r="E4045" s="364" t="s">
        <v>262</v>
      </c>
      <c r="F4045" s="364" t="s">
        <v>262</v>
      </c>
      <c r="G4045" s="364" t="s">
        <v>447</v>
      </c>
      <c r="H4045" s="318"/>
    </row>
    <row r="4046" spans="1:8" s="189" customFormat="1" ht="22.9" customHeight="1" x14ac:dyDescent="0.2">
      <c r="A4046" s="529" t="s">
        <v>544</v>
      </c>
      <c r="B4046" s="530" t="s">
        <v>408</v>
      </c>
      <c r="C4046" s="364" t="s">
        <v>7701</v>
      </c>
      <c r="D4046" s="364" t="s">
        <v>7702</v>
      </c>
      <c r="E4046" s="364" t="s">
        <v>262</v>
      </c>
      <c r="F4046" s="364" t="s">
        <v>262</v>
      </c>
      <c r="G4046" s="364" t="s">
        <v>447</v>
      </c>
      <c r="H4046" s="318"/>
    </row>
    <row r="4047" spans="1:8" s="189" customFormat="1" ht="22.9" customHeight="1" x14ac:dyDescent="0.2">
      <c r="A4047" s="529"/>
      <c r="B4047" s="530"/>
      <c r="C4047" s="364" t="s">
        <v>7703</v>
      </c>
      <c r="D4047" s="364" t="s">
        <v>8123</v>
      </c>
      <c r="E4047" s="364" t="s">
        <v>262</v>
      </c>
      <c r="F4047" s="364" t="s">
        <v>262</v>
      </c>
      <c r="G4047" s="364" t="s">
        <v>447</v>
      </c>
      <c r="H4047" s="318"/>
    </row>
    <row r="4048" spans="1:8" s="189" customFormat="1" ht="22.9" customHeight="1" x14ac:dyDescent="0.2">
      <c r="A4048" s="529"/>
      <c r="B4048" s="530"/>
      <c r="C4048" s="364" t="s">
        <v>7704</v>
      </c>
      <c r="D4048" s="364" t="s">
        <v>7705</v>
      </c>
      <c r="E4048" s="364" t="s">
        <v>262</v>
      </c>
      <c r="F4048" s="364" t="s">
        <v>262</v>
      </c>
      <c r="G4048" s="364" t="s">
        <v>447</v>
      </c>
      <c r="H4048" s="318"/>
    </row>
    <row r="4049" spans="1:8" s="189" customFormat="1" ht="22.9" customHeight="1" x14ac:dyDescent="0.2">
      <c r="A4049" s="529"/>
      <c r="B4049" s="530"/>
      <c r="C4049" s="364" t="s">
        <v>7706</v>
      </c>
      <c r="D4049" s="364" t="s">
        <v>7707</v>
      </c>
      <c r="E4049" s="364" t="s">
        <v>262</v>
      </c>
      <c r="F4049" s="364" t="s">
        <v>262</v>
      </c>
      <c r="G4049" s="364" t="s">
        <v>447</v>
      </c>
      <c r="H4049" s="318"/>
    </row>
    <row r="4050" spans="1:8" s="189" customFormat="1" ht="22.9" customHeight="1" x14ac:dyDescent="0.2">
      <c r="A4050" s="529"/>
      <c r="B4050" s="530"/>
      <c r="C4050" s="364" t="s">
        <v>7708</v>
      </c>
      <c r="D4050" s="364" t="s">
        <v>7709</v>
      </c>
      <c r="E4050" s="364" t="s">
        <v>262</v>
      </c>
      <c r="F4050" s="364" t="s">
        <v>262</v>
      </c>
      <c r="G4050" s="364" t="s">
        <v>447</v>
      </c>
      <c r="H4050" s="318"/>
    </row>
    <row r="4051" spans="1:8" s="189" customFormat="1" ht="22.9" customHeight="1" x14ac:dyDescent="0.2">
      <c r="A4051" s="529"/>
      <c r="B4051" s="530"/>
      <c r="C4051" s="364" t="s">
        <v>7710</v>
      </c>
      <c r="D4051" s="364" t="s">
        <v>7711</v>
      </c>
      <c r="E4051" s="364" t="s">
        <v>262</v>
      </c>
      <c r="F4051" s="364" t="s">
        <v>262</v>
      </c>
      <c r="G4051" s="364" t="s">
        <v>447</v>
      </c>
      <c r="H4051" s="318"/>
    </row>
    <row r="4052" spans="1:8" s="189" customFormat="1" ht="22.9" customHeight="1" x14ac:dyDescent="0.2">
      <c r="A4052" s="529"/>
      <c r="B4052" s="530"/>
      <c r="C4052" s="364" t="s">
        <v>7712</v>
      </c>
      <c r="D4052" s="364" t="s">
        <v>7713</v>
      </c>
      <c r="E4052" s="364" t="s">
        <v>262</v>
      </c>
      <c r="F4052" s="364" t="s">
        <v>262</v>
      </c>
      <c r="G4052" s="364" t="s">
        <v>447</v>
      </c>
      <c r="H4052" s="318"/>
    </row>
    <row r="4053" spans="1:8" s="189" customFormat="1" ht="22.9" customHeight="1" x14ac:dyDescent="0.2">
      <c r="A4053" s="529"/>
      <c r="B4053" s="530"/>
      <c r="C4053" s="364" t="s">
        <v>7714</v>
      </c>
      <c r="D4053" s="364" t="s">
        <v>8124</v>
      </c>
      <c r="E4053" s="364" t="s">
        <v>262</v>
      </c>
      <c r="F4053" s="364" t="s">
        <v>262</v>
      </c>
      <c r="G4053" s="364" t="s">
        <v>447</v>
      </c>
      <c r="H4053" s="318"/>
    </row>
    <row r="4054" spans="1:8" s="189" customFormat="1" ht="22.9" customHeight="1" x14ac:dyDescent="0.2">
      <c r="A4054" s="529"/>
      <c r="B4054" s="530"/>
      <c r="C4054" s="364" t="s">
        <v>7715</v>
      </c>
      <c r="D4054" s="364" t="s">
        <v>7716</v>
      </c>
      <c r="E4054" s="364" t="s">
        <v>262</v>
      </c>
      <c r="F4054" s="364" t="s">
        <v>262</v>
      </c>
      <c r="G4054" s="364" t="s">
        <v>447</v>
      </c>
      <c r="H4054" s="318"/>
    </row>
    <row r="4055" spans="1:8" s="189" customFormat="1" ht="22.9" customHeight="1" x14ac:dyDescent="0.2">
      <c r="A4055" s="529"/>
      <c r="B4055" s="530"/>
      <c r="C4055" s="364" t="s">
        <v>7717</v>
      </c>
      <c r="D4055" s="364" t="s">
        <v>17004</v>
      </c>
      <c r="E4055" s="364" t="s">
        <v>262</v>
      </c>
      <c r="F4055" s="364" t="s">
        <v>262</v>
      </c>
      <c r="G4055" s="364" t="s">
        <v>447</v>
      </c>
      <c r="H4055" s="318"/>
    </row>
    <row r="4056" spans="1:8" s="189" customFormat="1" ht="22.9" customHeight="1" x14ac:dyDescent="0.2">
      <c r="A4056" s="529"/>
      <c r="B4056" s="530"/>
      <c r="C4056" s="364" t="s">
        <v>7718</v>
      </c>
      <c r="D4056" s="364" t="s">
        <v>8125</v>
      </c>
      <c r="E4056" s="364" t="s">
        <v>262</v>
      </c>
      <c r="F4056" s="364" t="s">
        <v>262</v>
      </c>
      <c r="G4056" s="364" t="s">
        <v>447</v>
      </c>
      <c r="H4056" s="318"/>
    </row>
    <row r="4057" spans="1:8" s="189" customFormat="1" ht="22.9" customHeight="1" x14ac:dyDescent="0.2">
      <c r="A4057" s="529"/>
      <c r="B4057" s="530"/>
      <c r="C4057" s="364" t="s">
        <v>7719</v>
      </c>
      <c r="D4057" s="364" t="s">
        <v>7720</v>
      </c>
      <c r="E4057" s="364" t="s">
        <v>262</v>
      </c>
      <c r="F4057" s="364" t="s">
        <v>262</v>
      </c>
      <c r="G4057" s="364" t="s">
        <v>447</v>
      </c>
      <c r="H4057" s="318"/>
    </row>
    <row r="4058" spans="1:8" s="189" customFormat="1" ht="22.9" customHeight="1" x14ac:dyDescent="0.2">
      <c r="A4058" s="529"/>
      <c r="B4058" s="530"/>
      <c r="C4058" s="364" t="s">
        <v>7721</v>
      </c>
      <c r="D4058" s="364" t="s">
        <v>7722</v>
      </c>
      <c r="E4058" s="364" t="s">
        <v>262</v>
      </c>
      <c r="F4058" s="364" t="s">
        <v>262</v>
      </c>
      <c r="G4058" s="364" t="s">
        <v>447</v>
      </c>
      <c r="H4058" s="318"/>
    </row>
    <row r="4059" spans="1:8" s="189" customFormat="1" ht="22.9" customHeight="1" x14ac:dyDescent="0.2">
      <c r="A4059" s="529"/>
      <c r="B4059" s="530"/>
      <c r="C4059" s="364" t="s">
        <v>7723</v>
      </c>
      <c r="D4059" s="364" t="s">
        <v>7724</v>
      </c>
      <c r="E4059" s="364" t="s">
        <v>262</v>
      </c>
      <c r="F4059" s="364" t="s">
        <v>262</v>
      </c>
      <c r="G4059" s="364" t="s">
        <v>447</v>
      </c>
      <c r="H4059" s="318"/>
    </row>
    <row r="4060" spans="1:8" s="189" customFormat="1" ht="22.9" customHeight="1" x14ac:dyDescent="0.2">
      <c r="A4060" s="363" t="s">
        <v>982</v>
      </c>
      <c r="B4060" s="364" t="s">
        <v>983</v>
      </c>
      <c r="C4060" s="364" t="s">
        <v>7725</v>
      </c>
      <c r="D4060" s="364" t="s">
        <v>984</v>
      </c>
      <c r="E4060" s="364" t="s">
        <v>259</v>
      </c>
      <c r="F4060" s="364" t="s">
        <v>259</v>
      </c>
      <c r="G4060" s="364" t="s">
        <v>447</v>
      </c>
      <c r="H4060" s="318"/>
    </row>
    <row r="4061" spans="1:8" s="189" customFormat="1" ht="22.9" customHeight="1" x14ac:dyDescent="0.2">
      <c r="A4061" s="363" t="s">
        <v>985</v>
      </c>
      <c r="B4061" s="364" t="s">
        <v>986</v>
      </c>
      <c r="C4061" s="364" t="s">
        <v>7726</v>
      </c>
      <c r="D4061" s="364" t="s">
        <v>987</v>
      </c>
      <c r="E4061" s="364" t="s">
        <v>259</v>
      </c>
      <c r="F4061" s="364" t="s">
        <v>259</v>
      </c>
      <c r="G4061" s="364"/>
      <c r="H4061" s="318"/>
    </row>
    <row r="4062" spans="1:8" s="189" customFormat="1" ht="22.9" customHeight="1" x14ac:dyDescent="0.2">
      <c r="A4062" s="529" t="s">
        <v>545</v>
      </c>
      <c r="B4062" s="530" t="s">
        <v>416</v>
      </c>
      <c r="C4062" s="364" t="s">
        <v>7727</v>
      </c>
      <c r="D4062" s="364" t="s">
        <v>7728</v>
      </c>
      <c r="E4062" s="364" t="s">
        <v>259</v>
      </c>
      <c r="F4062" s="364" t="s">
        <v>259</v>
      </c>
      <c r="G4062" s="364" t="s">
        <v>447</v>
      </c>
      <c r="H4062" s="318"/>
    </row>
    <row r="4063" spans="1:8" s="189" customFormat="1" ht="22.9" customHeight="1" x14ac:dyDescent="0.2">
      <c r="A4063" s="529"/>
      <c r="B4063" s="530"/>
      <c r="C4063" s="364" t="s">
        <v>7729</v>
      </c>
      <c r="D4063" s="364" t="s">
        <v>7730</v>
      </c>
      <c r="E4063" s="364" t="s">
        <v>259</v>
      </c>
      <c r="F4063" s="364" t="s">
        <v>259</v>
      </c>
      <c r="G4063" s="364" t="s">
        <v>447</v>
      </c>
      <c r="H4063" s="318"/>
    </row>
    <row r="4064" spans="1:8" s="189" customFormat="1" ht="22.9" customHeight="1" x14ac:dyDescent="0.2">
      <c r="A4064" s="529"/>
      <c r="B4064" s="530"/>
      <c r="C4064" s="364" t="s">
        <v>7731</v>
      </c>
      <c r="D4064" s="364" t="s">
        <v>7732</v>
      </c>
      <c r="E4064" s="364" t="s">
        <v>259</v>
      </c>
      <c r="F4064" s="364" t="s">
        <v>259</v>
      </c>
      <c r="G4064" s="364" t="s">
        <v>447</v>
      </c>
      <c r="H4064" s="318"/>
    </row>
    <row r="4065" spans="1:8" s="189" customFormat="1" ht="22.9" customHeight="1" x14ac:dyDescent="0.2">
      <c r="A4065" s="529"/>
      <c r="B4065" s="530"/>
      <c r="C4065" s="364" t="s">
        <v>7733</v>
      </c>
      <c r="D4065" s="364" t="s">
        <v>7734</v>
      </c>
      <c r="E4065" s="364" t="s">
        <v>259</v>
      </c>
      <c r="F4065" s="364" t="s">
        <v>259</v>
      </c>
      <c r="G4065" s="364" t="s">
        <v>447</v>
      </c>
      <c r="H4065" s="318"/>
    </row>
    <row r="4066" spans="1:8" s="189" customFormat="1" ht="22.9" customHeight="1" x14ac:dyDescent="0.2">
      <c r="A4066" s="529"/>
      <c r="B4066" s="530"/>
      <c r="C4066" s="364" t="s">
        <v>7735</v>
      </c>
      <c r="D4066" s="364" t="s">
        <v>7736</v>
      </c>
      <c r="E4066" s="364" t="s">
        <v>259</v>
      </c>
      <c r="F4066" s="364" t="s">
        <v>259</v>
      </c>
      <c r="G4066" s="364" t="s">
        <v>447</v>
      </c>
      <c r="H4066" s="318"/>
    </row>
    <row r="4067" spans="1:8" s="189" customFormat="1" ht="22.9" customHeight="1" x14ac:dyDescent="0.2">
      <c r="A4067" s="529"/>
      <c r="B4067" s="530"/>
      <c r="C4067" s="364" t="s">
        <v>7737</v>
      </c>
      <c r="D4067" s="364" t="s">
        <v>7738</v>
      </c>
      <c r="E4067" s="364" t="s">
        <v>259</v>
      </c>
      <c r="F4067" s="364" t="s">
        <v>259</v>
      </c>
      <c r="G4067" s="364" t="s">
        <v>447</v>
      </c>
      <c r="H4067" s="318"/>
    </row>
    <row r="4068" spans="1:8" s="189" customFormat="1" ht="22.9" customHeight="1" x14ac:dyDescent="0.2">
      <c r="A4068" s="529"/>
      <c r="B4068" s="530"/>
      <c r="C4068" s="364" t="s">
        <v>7739</v>
      </c>
      <c r="D4068" s="364" t="s">
        <v>8126</v>
      </c>
      <c r="E4068" s="364" t="s">
        <v>259</v>
      </c>
      <c r="F4068" s="364" t="s">
        <v>259</v>
      </c>
      <c r="G4068" s="364" t="s">
        <v>447</v>
      </c>
      <c r="H4068" s="318"/>
    </row>
    <row r="4069" spans="1:8" s="189" customFormat="1" ht="22.9" customHeight="1" x14ac:dyDescent="0.2">
      <c r="A4069" s="529"/>
      <c r="B4069" s="530"/>
      <c r="C4069" s="364" t="s">
        <v>7740</v>
      </c>
      <c r="D4069" s="364" t="s">
        <v>7741</v>
      </c>
      <c r="E4069" s="364" t="s">
        <v>259</v>
      </c>
      <c r="F4069" s="364" t="s">
        <v>259</v>
      </c>
      <c r="G4069" s="364" t="s">
        <v>447</v>
      </c>
      <c r="H4069" s="318"/>
    </row>
    <row r="4070" spans="1:8" s="189" customFormat="1" ht="22.9" customHeight="1" x14ac:dyDescent="0.2">
      <c r="A4070" s="529"/>
      <c r="B4070" s="530"/>
      <c r="C4070" s="364" t="s">
        <v>7742</v>
      </c>
      <c r="D4070" s="364" t="s">
        <v>7743</v>
      </c>
      <c r="E4070" s="364" t="s">
        <v>259</v>
      </c>
      <c r="F4070" s="364" t="s">
        <v>259</v>
      </c>
      <c r="G4070" s="364" t="s">
        <v>447</v>
      </c>
      <c r="H4070" s="318"/>
    </row>
    <row r="4071" spans="1:8" s="189" customFormat="1" ht="22.9" customHeight="1" x14ac:dyDescent="0.2">
      <c r="A4071" s="529"/>
      <c r="B4071" s="530"/>
      <c r="C4071" s="364" t="s">
        <v>7744</v>
      </c>
      <c r="D4071" s="364" t="s">
        <v>7745</v>
      </c>
      <c r="E4071" s="364" t="s">
        <v>259</v>
      </c>
      <c r="F4071" s="364" t="s">
        <v>259</v>
      </c>
      <c r="G4071" s="364" t="s">
        <v>447</v>
      </c>
      <c r="H4071" s="318"/>
    </row>
    <row r="4072" spans="1:8" s="189" customFormat="1" ht="22.9" customHeight="1" x14ac:dyDescent="0.2">
      <c r="A4072" s="529"/>
      <c r="B4072" s="530"/>
      <c r="C4072" s="364" t="s">
        <v>7746</v>
      </c>
      <c r="D4072" s="364" t="s">
        <v>7747</v>
      </c>
      <c r="E4072" s="364" t="s">
        <v>259</v>
      </c>
      <c r="F4072" s="364" t="s">
        <v>259</v>
      </c>
      <c r="G4072" s="364" t="s">
        <v>447</v>
      </c>
      <c r="H4072" s="318"/>
    </row>
    <row r="4073" spans="1:8" s="189" customFormat="1" ht="22.9" customHeight="1" x14ac:dyDescent="0.2">
      <c r="A4073" s="529"/>
      <c r="B4073" s="530"/>
      <c r="C4073" s="364" t="s">
        <v>7748</v>
      </c>
      <c r="D4073" s="364" t="s">
        <v>7749</v>
      </c>
      <c r="E4073" s="364" t="s">
        <v>259</v>
      </c>
      <c r="F4073" s="364" t="s">
        <v>259</v>
      </c>
      <c r="G4073" s="364" t="s">
        <v>447</v>
      </c>
      <c r="H4073" s="318"/>
    </row>
    <row r="4074" spans="1:8" s="189" customFormat="1" ht="22.9" customHeight="1" x14ac:dyDescent="0.2">
      <c r="A4074" s="529"/>
      <c r="B4074" s="530"/>
      <c r="C4074" s="364" t="s">
        <v>7750</v>
      </c>
      <c r="D4074" s="364" t="s">
        <v>7751</v>
      </c>
      <c r="E4074" s="364" t="s">
        <v>259</v>
      </c>
      <c r="F4074" s="364" t="s">
        <v>259</v>
      </c>
      <c r="G4074" s="364" t="s">
        <v>447</v>
      </c>
      <c r="H4074" s="318"/>
    </row>
    <row r="4075" spans="1:8" s="189" customFormat="1" ht="22.9" customHeight="1" x14ac:dyDescent="0.2">
      <c r="A4075" s="529"/>
      <c r="B4075" s="530"/>
      <c r="C4075" s="364" t="s">
        <v>7752</v>
      </c>
      <c r="D4075" s="364" t="s">
        <v>7753</v>
      </c>
      <c r="E4075" s="364" t="s">
        <v>259</v>
      </c>
      <c r="F4075" s="364" t="s">
        <v>259</v>
      </c>
      <c r="G4075" s="364" t="s">
        <v>447</v>
      </c>
      <c r="H4075" s="318"/>
    </row>
    <row r="4076" spans="1:8" s="189" customFormat="1" ht="22.9" customHeight="1" x14ac:dyDescent="0.2">
      <c r="A4076" s="529"/>
      <c r="B4076" s="530"/>
      <c r="C4076" s="364" t="s">
        <v>7754</v>
      </c>
      <c r="D4076" s="364" t="s">
        <v>7755</v>
      </c>
      <c r="E4076" s="364" t="s">
        <v>259</v>
      </c>
      <c r="F4076" s="364" t="s">
        <v>259</v>
      </c>
      <c r="G4076" s="364" t="s">
        <v>447</v>
      </c>
      <c r="H4076" s="318"/>
    </row>
    <row r="4077" spans="1:8" s="189" customFormat="1" ht="22.9" customHeight="1" x14ac:dyDescent="0.2">
      <c r="A4077" s="529"/>
      <c r="B4077" s="530"/>
      <c r="C4077" s="364" t="s">
        <v>7756</v>
      </c>
      <c r="D4077" s="364" t="s">
        <v>7757</v>
      </c>
      <c r="E4077" s="364" t="s">
        <v>259</v>
      </c>
      <c r="F4077" s="364" t="s">
        <v>259</v>
      </c>
      <c r="G4077" s="364" t="s">
        <v>447</v>
      </c>
      <c r="H4077" s="318"/>
    </row>
    <row r="4078" spans="1:8" s="189" customFormat="1" ht="22.9" customHeight="1" x14ac:dyDescent="0.2">
      <c r="A4078" s="529"/>
      <c r="B4078" s="530"/>
      <c r="C4078" s="364" t="s">
        <v>7758</v>
      </c>
      <c r="D4078" s="364" t="s">
        <v>7759</v>
      </c>
      <c r="E4078" s="364" t="s">
        <v>259</v>
      </c>
      <c r="F4078" s="364" t="s">
        <v>259</v>
      </c>
      <c r="G4078" s="364" t="s">
        <v>447</v>
      </c>
      <c r="H4078" s="318"/>
    </row>
    <row r="4079" spans="1:8" s="189" customFormat="1" ht="22.9" customHeight="1" x14ac:dyDescent="0.2">
      <c r="A4079" s="529"/>
      <c r="B4079" s="530"/>
      <c r="C4079" s="364" t="s">
        <v>17005</v>
      </c>
      <c r="D4079" s="364" t="s">
        <v>17006</v>
      </c>
      <c r="E4079" s="364" t="s">
        <v>259</v>
      </c>
      <c r="F4079" s="364" t="s">
        <v>259</v>
      </c>
      <c r="G4079" s="364" t="s">
        <v>447</v>
      </c>
      <c r="H4079" s="318"/>
    </row>
    <row r="4080" spans="1:8" s="189" customFormat="1" ht="22.9" customHeight="1" x14ac:dyDescent="0.2">
      <c r="A4080" s="529" t="s">
        <v>988</v>
      </c>
      <c r="B4080" s="530" t="s">
        <v>989</v>
      </c>
      <c r="C4080" s="364" t="s">
        <v>7760</v>
      </c>
      <c r="D4080" s="364" t="s">
        <v>7761</v>
      </c>
      <c r="E4080" s="364" t="s">
        <v>259</v>
      </c>
      <c r="F4080" s="364" t="s">
        <v>259</v>
      </c>
      <c r="G4080" s="364"/>
      <c r="H4080" s="318"/>
    </row>
    <row r="4081" spans="1:8" s="189" customFormat="1" ht="22.9" customHeight="1" x14ac:dyDescent="0.2">
      <c r="A4081" s="529"/>
      <c r="B4081" s="530"/>
      <c r="C4081" s="364" t="s">
        <v>7762</v>
      </c>
      <c r="D4081" s="364" t="s">
        <v>7763</v>
      </c>
      <c r="E4081" s="364" t="s">
        <v>259</v>
      </c>
      <c r="F4081" s="364" t="s">
        <v>259</v>
      </c>
      <c r="G4081" s="364"/>
      <c r="H4081" s="318"/>
    </row>
    <row r="4082" spans="1:8" s="189" customFormat="1" ht="22.9" customHeight="1" x14ac:dyDescent="0.2">
      <c r="A4082" s="529"/>
      <c r="B4082" s="530"/>
      <c r="C4082" s="364" t="s">
        <v>7764</v>
      </c>
      <c r="D4082" s="364" t="s">
        <v>7765</v>
      </c>
      <c r="E4082" s="364" t="s">
        <v>259</v>
      </c>
      <c r="F4082" s="364" t="s">
        <v>259</v>
      </c>
      <c r="G4082" s="364"/>
      <c r="H4082" s="318"/>
    </row>
    <row r="4083" spans="1:8" s="189" customFormat="1" ht="22.9" customHeight="1" x14ac:dyDescent="0.2">
      <c r="A4083" s="529"/>
      <c r="B4083" s="530"/>
      <c r="C4083" s="364" t="s">
        <v>7766</v>
      </c>
      <c r="D4083" s="364" t="s">
        <v>7767</v>
      </c>
      <c r="E4083" s="364" t="s">
        <v>259</v>
      </c>
      <c r="F4083" s="364" t="s">
        <v>259</v>
      </c>
      <c r="G4083" s="364"/>
      <c r="H4083" s="318"/>
    </row>
    <row r="4084" spans="1:8" s="189" customFormat="1" ht="22.9" customHeight="1" x14ac:dyDescent="0.2">
      <c r="A4084" s="529"/>
      <c r="B4084" s="530"/>
      <c r="C4084" s="364" t="s">
        <v>7768</v>
      </c>
      <c r="D4084" s="364" t="s">
        <v>7769</v>
      </c>
      <c r="E4084" s="364" t="s">
        <v>259</v>
      </c>
      <c r="F4084" s="364" t="s">
        <v>259</v>
      </c>
      <c r="G4084" s="364"/>
      <c r="H4084" s="318"/>
    </row>
    <row r="4085" spans="1:8" s="189" customFormat="1" ht="22.9" customHeight="1" x14ac:dyDescent="0.2">
      <c r="A4085" s="529"/>
      <c r="B4085" s="530"/>
      <c r="C4085" s="364" t="s">
        <v>7770</v>
      </c>
      <c r="D4085" s="364" t="s">
        <v>7771</v>
      </c>
      <c r="E4085" s="364" t="s">
        <v>259</v>
      </c>
      <c r="F4085" s="364" t="s">
        <v>259</v>
      </c>
      <c r="G4085" s="364" t="s">
        <v>447</v>
      </c>
      <c r="H4085" s="318"/>
    </row>
    <row r="4086" spans="1:8" s="189" customFormat="1" ht="22.9" customHeight="1" x14ac:dyDescent="0.2">
      <c r="A4086" s="529"/>
      <c r="B4086" s="530"/>
      <c r="C4086" s="364" t="s">
        <v>7772</v>
      </c>
      <c r="D4086" s="364" t="s">
        <v>8127</v>
      </c>
      <c r="E4086" s="364" t="s">
        <v>259</v>
      </c>
      <c r="F4086" s="364" t="s">
        <v>259</v>
      </c>
      <c r="G4086" s="364"/>
      <c r="H4086" s="318"/>
    </row>
    <row r="4087" spans="1:8" s="189" customFormat="1" ht="22.9" customHeight="1" x14ac:dyDescent="0.2">
      <c r="A4087" s="529"/>
      <c r="B4087" s="530"/>
      <c r="C4087" s="364" t="s">
        <v>7773</v>
      </c>
      <c r="D4087" s="364" t="s">
        <v>7774</v>
      </c>
      <c r="E4087" s="364" t="s">
        <v>259</v>
      </c>
      <c r="F4087" s="364" t="s">
        <v>259</v>
      </c>
      <c r="G4087" s="364"/>
      <c r="H4087" s="318"/>
    </row>
    <row r="4088" spans="1:8" s="189" customFormat="1" ht="22.9" customHeight="1" x14ac:dyDescent="0.2">
      <c r="A4088" s="529"/>
      <c r="B4088" s="530"/>
      <c r="C4088" s="364" t="s">
        <v>7775</v>
      </c>
      <c r="D4088" s="364" t="s">
        <v>7776</v>
      </c>
      <c r="E4088" s="364" t="s">
        <v>259</v>
      </c>
      <c r="F4088" s="364" t="s">
        <v>259</v>
      </c>
      <c r="G4088" s="364"/>
      <c r="H4088" s="318"/>
    </row>
    <row r="4089" spans="1:8" s="189" customFormat="1" ht="22.9" customHeight="1" x14ac:dyDescent="0.2">
      <c r="A4089" s="529"/>
      <c r="B4089" s="530"/>
      <c r="C4089" s="364" t="s">
        <v>7777</v>
      </c>
      <c r="D4089" s="364" t="s">
        <v>7778</v>
      </c>
      <c r="E4089" s="364" t="s">
        <v>259</v>
      </c>
      <c r="F4089" s="364" t="s">
        <v>259</v>
      </c>
      <c r="G4089" s="364"/>
      <c r="H4089" s="318"/>
    </row>
    <row r="4090" spans="1:8" s="189" customFormat="1" ht="22.9" customHeight="1" x14ac:dyDescent="0.2">
      <c r="A4090" s="529"/>
      <c r="B4090" s="530"/>
      <c r="C4090" s="364" t="s">
        <v>7779</v>
      </c>
      <c r="D4090" s="364" t="s">
        <v>7780</v>
      </c>
      <c r="E4090" s="364" t="s">
        <v>259</v>
      </c>
      <c r="F4090" s="364" t="s">
        <v>259</v>
      </c>
      <c r="G4090" s="364"/>
      <c r="H4090" s="318"/>
    </row>
    <row r="4091" spans="1:8" s="189" customFormat="1" ht="22.9" customHeight="1" x14ac:dyDescent="0.2">
      <c r="A4091" s="529"/>
      <c r="B4091" s="530"/>
      <c r="C4091" s="364" t="s">
        <v>7781</v>
      </c>
      <c r="D4091" s="364" t="s">
        <v>7782</v>
      </c>
      <c r="E4091" s="364" t="s">
        <v>259</v>
      </c>
      <c r="F4091" s="364" t="s">
        <v>259</v>
      </c>
      <c r="G4091" s="364"/>
      <c r="H4091" s="318"/>
    </row>
    <row r="4092" spans="1:8" s="189" customFormat="1" ht="22.9" customHeight="1" x14ac:dyDescent="0.2">
      <c r="A4092" s="529"/>
      <c r="B4092" s="530"/>
      <c r="C4092" s="364" t="s">
        <v>7783</v>
      </c>
      <c r="D4092" s="364" t="s">
        <v>7784</v>
      </c>
      <c r="E4092" s="364" t="s">
        <v>259</v>
      </c>
      <c r="F4092" s="364" t="s">
        <v>259</v>
      </c>
      <c r="G4092" s="364"/>
      <c r="H4092" s="318"/>
    </row>
    <row r="4093" spans="1:8" s="189" customFormat="1" ht="22.9" customHeight="1" x14ac:dyDescent="0.2">
      <c r="A4093" s="529"/>
      <c r="B4093" s="530"/>
      <c r="C4093" s="364" t="s">
        <v>7785</v>
      </c>
      <c r="D4093" s="364" t="s">
        <v>7786</v>
      </c>
      <c r="E4093" s="364" t="s">
        <v>259</v>
      </c>
      <c r="F4093" s="364" t="s">
        <v>259</v>
      </c>
      <c r="G4093" s="364"/>
      <c r="H4093" s="318"/>
    </row>
    <row r="4094" spans="1:8" s="189" customFormat="1" ht="22.9" customHeight="1" x14ac:dyDescent="0.2">
      <c r="A4094" s="529"/>
      <c r="B4094" s="530"/>
      <c r="C4094" s="364" t="s">
        <v>7787</v>
      </c>
      <c r="D4094" s="364" t="s">
        <v>7788</v>
      </c>
      <c r="E4094" s="364" t="s">
        <v>259</v>
      </c>
      <c r="F4094" s="364" t="s">
        <v>259</v>
      </c>
      <c r="G4094" s="364"/>
      <c r="H4094" s="318"/>
    </row>
    <row r="4095" spans="1:8" s="189" customFormat="1" ht="22.9" customHeight="1" x14ac:dyDescent="0.2">
      <c r="A4095" s="529"/>
      <c r="B4095" s="530"/>
      <c r="C4095" s="364" t="s">
        <v>7789</v>
      </c>
      <c r="D4095" s="364" t="s">
        <v>7790</v>
      </c>
      <c r="E4095" s="364" t="s">
        <v>259</v>
      </c>
      <c r="F4095" s="364" t="s">
        <v>259</v>
      </c>
      <c r="G4095" s="364"/>
      <c r="H4095" s="318"/>
    </row>
    <row r="4096" spans="1:8" s="189" customFormat="1" ht="22.9" customHeight="1" x14ac:dyDescent="0.2">
      <c r="A4096" s="529"/>
      <c r="B4096" s="530"/>
      <c r="C4096" s="364" t="s">
        <v>7791</v>
      </c>
      <c r="D4096" s="364" t="s">
        <v>7792</v>
      </c>
      <c r="E4096" s="364" t="s">
        <v>259</v>
      </c>
      <c r="F4096" s="364" t="s">
        <v>259</v>
      </c>
      <c r="G4096" s="364"/>
      <c r="H4096" s="318"/>
    </row>
    <row r="4097" spans="1:8" s="189" customFormat="1" ht="22.9" customHeight="1" x14ac:dyDescent="0.2">
      <c r="A4097" s="529"/>
      <c r="B4097" s="530"/>
      <c r="C4097" s="364" t="s">
        <v>7793</v>
      </c>
      <c r="D4097" s="364" t="s">
        <v>7794</v>
      </c>
      <c r="E4097" s="364" t="s">
        <v>259</v>
      </c>
      <c r="F4097" s="364" t="s">
        <v>259</v>
      </c>
      <c r="G4097" s="364"/>
      <c r="H4097" s="318"/>
    </row>
    <row r="4098" spans="1:8" s="189" customFormat="1" ht="22.9" customHeight="1" x14ac:dyDescent="0.2">
      <c r="A4098" s="363" t="s">
        <v>16352</v>
      </c>
      <c r="B4098" s="364" t="s">
        <v>16353</v>
      </c>
      <c r="C4098" s="364" t="s">
        <v>17007</v>
      </c>
      <c r="D4098" s="364" t="s">
        <v>16353</v>
      </c>
      <c r="E4098" s="364" t="s">
        <v>259</v>
      </c>
      <c r="F4098" s="364" t="s">
        <v>259</v>
      </c>
      <c r="G4098" s="364" t="s">
        <v>447</v>
      </c>
      <c r="H4098" s="318"/>
    </row>
    <row r="4099" spans="1:8" s="189" customFormat="1" ht="22.9" customHeight="1" x14ac:dyDescent="0.2">
      <c r="A4099" s="363" t="s">
        <v>831</v>
      </c>
      <c r="B4099" s="364" t="s">
        <v>832</v>
      </c>
      <c r="C4099" s="364" t="s">
        <v>7795</v>
      </c>
      <c r="D4099" s="364" t="s">
        <v>833</v>
      </c>
      <c r="E4099" s="364" t="s">
        <v>261</v>
      </c>
      <c r="F4099" s="364" t="s">
        <v>261</v>
      </c>
      <c r="G4099" s="364"/>
      <c r="H4099" s="318"/>
    </row>
    <row r="4100" spans="1:8" s="189" customFormat="1" ht="22.9" customHeight="1" x14ac:dyDescent="0.2">
      <c r="A4100" s="529" t="s">
        <v>629</v>
      </c>
      <c r="B4100" s="530" t="s">
        <v>630</v>
      </c>
      <c r="C4100" s="364" t="s">
        <v>7796</v>
      </c>
      <c r="D4100" s="364" t="s">
        <v>7797</v>
      </c>
      <c r="E4100" s="364" t="s">
        <v>261</v>
      </c>
      <c r="F4100" s="364" t="s">
        <v>261</v>
      </c>
      <c r="G4100" s="364" t="s">
        <v>447</v>
      </c>
      <c r="H4100" s="318" t="s">
        <v>1255</v>
      </c>
    </row>
    <row r="4101" spans="1:8" s="189" customFormat="1" ht="22.9" customHeight="1" x14ac:dyDescent="0.2">
      <c r="A4101" s="529"/>
      <c r="B4101" s="530"/>
      <c r="C4101" s="364" t="s">
        <v>7798</v>
      </c>
      <c r="D4101" s="364" t="s">
        <v>8128</v>
      </c>
      <c r="E4101" s="364" t="s">
        <v>261</v>
      </c>
      <c r="F4101" s="364" t="s">
        <v>261</v>
      </c>
      <c r="G4101" s="364" t="s">
        <v>447</v>
      </c>
      <c r="H4101" s="318" t="s">
        <v>1255</v>
      </c>
    </row>
    <row r="4102" spans="1:8" s="189" customFormat="1" ht="22.9" customHeight="1" x14ac:dyDescent="0.2">
      <c r="A4102" s="529"/>
      <c r="B4102" s="530"/>
      <c r="C4102" s="364" t="s">
        <v>7799</v>
      </c>
      <c r="D4102" s="364" t="s">
        <v>7800</v>
      </c>
      <c r="E4102" s="364" t="s">
        <v>261</v>
      </c>
      <c r="F4102" s="364" t="s">
        <v>261</v>
      </c>
      <c r="G4102" s="364" t="s">
        <v>447</v>
      </c>
      <c r="H4102" s="318" t="s">
        <v>1255</v>
      </c>
    </row>
    <row r="4103" spans="1:8" s="189" customFormat="1" ht="22.9" customHeight="1" x14ac:dyDescent="0.2">
      <c r="A4103" s="529"/>
      <c r="B4103" s="530"/>
      <c r="C4103" s="364" t="s">
        <v>7801</v>
      </c>
      <c r="D4103" s="364" t="s">
        <v>8129</v>
      </c>
      <c r="E4103" s="364" t="s">
        <v>261</v>
      </c>
      <c r="F4103" s="364" t="s">
        <v>261</v>
      </c>
      <c r="G4103" s="364" t="s">
        <v>447</v>
      </c>
      <c r="H4103" s="318" t="s">
        <v>1255</v>
      </c>
    </row>
    <row r="4104" spans="1:8" s="189" customFormat="1" ht="22.9" customHeight="1" x14ac:dyDescent="0.2">
      <c r="A4104" s="529"/>
      <c r="B4104" s="530"/>
      <c r="C4104" s="364" t="s">
        <v>7802</v>
      </c>
      <c r="D4104" s="364" t="s">
        <v>7803</v>
      </c>
      <c r="E4104" s="364" t="s">
        <v>261</v>
      </c>
      <c r="F4104" s="364" t="s">
        <v>261</v>
      </c>
      <c r="G4104" s="364" t="s">
        <v>447</v>
      </c>
      <c r="H4104" s="318" t="s">
        <v>1255</v>
      </c>
    </row>
    <row r="4105" spans="1:8" s="189" customFormat="1" ht="22.9" customHeight="1" x14ac:dyDescent="0.2">
      <c r="A4105" s="529" t="s">
        <v>834</v>
      </c>
      <c r="B4105" s="530" t="s">
        <v>835</v>
      </c>
      <c r="C4105" s="364" t="s">
        <v>7804</v>
      </c>
      <c r="D4105" s="364" t="s">
        <v>7805</v>
      </c>
      <c r="E4105" s="364" t="s">
        <v>261</v>
      </c>
      <c r="F4105" s="364" t="s">
        <v>261</v>
      </c>
      <c r="G4105" s="364" t="s">
        <v>447</v>
      </c>
      <c r="H4105" s="318"/>
    </row>
    <row r="4106" spans="1:8" s="189" customFormat="1" ht="22.9" customHeight="1" x14ac:dyDescent="0.2">
      <c r="A4106" s="529"/>
      <c r="B4106" s="530"/>
      <c r="C4106" s="364" t="s">
        <v>7806</v>
      </c>
      <c r="D4106" s="364" t="s">
        <v>7807</v>
      </c>
      <c r="E4106" s="364" t="s">
        <v>261</v>
      </c>
      <c r="F4106" s="364" t="s">
        <v>261</v>
      </c>
      <c r="G4106" s="364"/>
      <c r="H4106" s="318"/>
    </row>
    <row r="4107" spans="1:8" s="189" customFormat="1" ht="22.9" customHeight="1" x14ac:dyDescent="0.2">
      <c r="A4107" s="529"/>
      <c r="B4107" s="530"/>
      <c r="C4107" s="364" t="s">
        <v>7808</v>
      </c>
      <c r="D4107" s="364" t="s">
        <v>7809</v>
      </c>
      <c r="E4107" s="364" t="s">
        <v>261</v>
      </c>
      <c r="F4107" s="364" t="s">
        <v>261</v>
      </c>
      <c r="G4107" s="364"/>
      <c r="H4107" s="318"/>
    </row>
    <row r="4108" spans="1:8" s="189" customFormat="1" ht="22.9" customHeight="1" x14ac:dyDescent="0.2">
      <c r="A4108" s="529"/>
      <c r="B4108" s="530"/>
      <c r="C4108" s="364" t="s">
        <v>7810</v>
      </c>
      <c r="D4108" s="364" t="s">
        <v>7811</v>
      </c>
      <c r="E4108" s="364" t="s">
        <v>261</v>
      </c>
      <c r="F4108" s="364" t="s">
        <v>261</v>
      </c>
      <c r="G4108" s="364"/>
      <c r="H4108" s="318"/>
    </row>
    <row r="4109" spans="1:8" s="189" customFormat="1" ht="22.9" customHeight="1" x14ac:dyDescent="0.2">
      <c r="A4109" s="529"/>
      <c r="B4109" s="530"/>
      <c r="C4109" s="364" t="s">
        <v>7812</v>
      </c>
      <c r="D4109" s="364" t="s">
        <v>7813</v>
      </c>
      <c r="E4109" s="364" t="s">
        <v>261</v>
      </c>
      <c r="F4109" s="364" t="s">
        <v>261</v>
      </c>
      <c r="G4109" s="364"/>
      <c r="H4109" s="318"/>
    </row>
    <row r="4110" spans="1:8" s="189" customFormat="1" ht="22.9" customHeight="1" x14ac:dyDescent="0.2">
      <c r="A4110" s="529" t="s">
        <v>491</v>
      </c>
      <c r="B4110" s="530" t="s">
        <v>393</v>
      </c>
      <c r="C4110" s="364" t="s">
        <v>7814</v>
      </c>
      <c r="D4110" s="364" t="s">
        <v>7815</v>
      </c>
      <c r="E4110" s="364" t="s">
        <v>487</v>
      </c>
      <c r="F4110" s="364" t="s">
        <v>487</v>
      </c>
      <c r="G4110" s="364" t="s">
        <v>447</v>
      </c>
      <c r="H4110" s="318" t="s">
        <v>1225</v>
      </c>
    </row>
    <row r="4111" spans="1:8" s="189" customFormat="1" ht="22.9" customHeight="1" x14ac:dyDescent="0.2">
      <c r="A4111" s="529"/>
      <c r="B4111" s="530"/>
      <c r="C4111" s="364" t="s">
        <v>7816</v>
      </c>
      <c r="D4111" s="364" t="s">
        <v>7817</v>
      </c>
      <c r="E4111" s="364" t="s">
        <v>487</v>
      </c>
      <c r="F4111" s="364" t="s">
        <v>487</v>
      </c>
      <c r="G4111" s="364" t="s">
        <v>447</v>
      </c>
      <c r="H4111" s="318" t="s">
        <v>1225</v>
      </c>
    </row>
    <row r="4112" spans="1:8" s="189" customFormat="1" ht="22.9" customHeight="1" x14ac:dyDescent="0.2">
      <c r="A4112" s="529"/>
      <c r="B4112" s="530"/>
      <c r="C4112" s="364" t="s">
        <v>7818</v>
      </c>
      <c r="D4112" s="364" t="s">
        <v>7819</v>
      </c>
      <c r="E4112" s="364" t="s">
        <v>487</v>
      </c>
      <c r="F4112" s="364" t="s">
        <v>487</v>
      </c>
      <c r="G4112" s="364" t="s">
        <v>447</v>
      </c>
      <c r="H4112" s="318" t="s">
        <v>1225</v>
      </c>
    </row>
    <row r="4113" spans="1:8" s="189" customFormat="1" ht="22.9" customHeight="1" x14ac:dyDescent="0.2">
      <c r="A4113" s="529"/>
      <c r="B4113" s="530"/>
      <c r="C4113" s="364" t="s">
        <v>7820</v>
      </c>
      <c r="D4113" s="364" t="s">
        <v>7821</v>
      </c>
      <c r="E4113" s="364" t="s">
        <v>487</v>
      </c>
      <c r="F4113" s="364" t="s">
        <v>487</v>
      </c>
      <c r="G4113" s="364" t="s">
        <v>447</v>
      </c>
      <c r="H4113" s="318" t="s">
        <v>1225</v>
      </c>
    </row>
    <row r="4114" spans="1:8" s="189" customFormat="1" ht="22.9" customHeight="1" x14ac:dyDescent="0.2">
      <c r="A4114" s="529"/>
      <c r="B4114" s="530"/>
      <c r="C4114" s="364" t="s">
        <v>7822</v>
      </c>
      <c r="D4114" s="364" t="s">
        <v>7823</v>
      </c>
      <c r="E4114" s="364" t="s">
        <v>487</v>
      </c>
      <c r="F4114" s="364" t="s">
        <v>487</v>
      </c>
      <c r="G4114" s="364" t="s">
        <v>447</v>
      </c>
      <c r="H4114" s="318" t="s">
        <v>1225</v>
      </c>
    </row>
    <row r="4115" spans="1:8" s="189" customFormat="1" ht="22.9" customHeight="1" x14ac:dyDescent="0.2">
      <c r="A4115" s="529"/>
      <c r="B4115" s="530"/>
      <c r="C4115" s="364" t="s">
        <v>7824</v>
      </c>
      <c r="D4115" s="364" t="s">
        <v>7825</v>
      </c>
      <c r="E4115" s="364" t="s">
        <v>487</v>
      </c>
      <c r="F4115" s="364" t="s">
        <v>487</v>
      </c>
      <c r="G4115" s="364" t="s">
        <v>447</v>
      </c>
      <c r="H4115" s="318" t="s">
        <v>1225</v>
      </c>
    </row>
    <row r="4116" spans="1:8" s="189" customFormat="1" ht="22.9" customHeight="1" x14ac:dyDescent="0.2">
      <c r="A4116" s="529"/>
      <c r="B4116" s="530"/>
      <c r="C4116" s="364" t="s">
        <v>7826</v>
      </c>
      <c r="D4116" s="364" t="s">
        <v>7827</v>
      </c>
      <c r="E4116" s="364" t="s">
        <v>487</v>
      </c>
      <c r="F4116" s="364" t="s">
        <v>487</v>
      </c>
      <c r="G4116" s="364" t="s">
        <v>447</v>
      </c>
      <c r="H4116" s="318" t="s">
        <v>1225</v>
      </c>
    </row>
    <row r="4117" spans="1:8" s="189" customFormat="1" ht="22.9" customHeight="1" x14ac:dyDescent="0.2">
      <c r="A4117" s="529"/>
      <c r="B4117" s="530"/>
      <c r="C4117" s="364" t="s">
        <v>7828</v>
      </c>
      <c r="D4117" s="364" t="s">
        <v>7829</v>
      </c>
      <c r="E4117" s="364" t="s">
        <v>487</v>
      </c>
      <c r="F4117" s="364" t="s">
        <v>487</v>
      </c>
      <c r="G4117" s="364" t="s">
        <v>447</v>
      </c>
      <c r="H4117" s="318" t="s">
        <v>1225</v>
      </c>
    </row>
    <row r="4118" spans="1:8" s="189" customFormat="1" ht="22.9" customHeight="1" x14ac:dyDescent="0.2">
      <c r="A4118" s="529"/>
      <c r="B4118" s="530"/>
      <c r="C4118" s="364" t="s">
        <v>7830</v>
      </c>
      <c r="D4118" s="364" t="s">
        <v>17008</v>
      </c>
      <c r="E4118" s="364" t="s">
        <v>487</v>
      </c>
      <c r="F4118" s="364" t="s">
        <v>487</v>
      </c>
      <c r="G4118" s="364" t="s">
        <v>447</v>
      </c>
      <c r="H4118" s="318" t="s">
        <v>1225</v>
      </c>
    </row>
    <row r="4119" spans="1:8" s="189" customFormat="1" ht="22.9" customHeight="1" x14ac:dyDescent="0.2">
      <c r="A4119" s="529"/>
      <c r="B4119" s="530"/>
      <c r="C4119" s="364" t="s">
        <v>7831</v>
      </c>
      <c r="D4119" s="364" t="s">
        <v>7832</v>
      </c>
      <c r="E4119" s="364" t="s">
        <v>487</v>
      </c>
      <c r="F4119" s="364" t="s">
        <v>487</v>
      </c>
      <c r="G4119" s="364" t="s">
        <v>447</v>
      </c>
      <c r="H4119" s="318" t="s">
        <v>1225</v>
      </c>
    </row>
    <row r="4120" spans="1:8" s="189" customFormat="1" ht="22.9" customHeight="1" x14ac:dyDescent="0.2">
      <c r="A4120" s="529"/>
      <c r="B4120" s="530"/>
      <c r="C4120" s="364" t="s">
        <v>7833</v>
      </c>
      <c r="D4120" s="364" t="s">
        <v>7834</v>
      </c>
      <c r="E4120" s="364" t="s">
        <v>487</v>
      </c>
      <c r="F4120" s="364" t="s">
        <v>487</v>
      </c>
      <c r="G4120" s="364" t="s">
        <v>447</v>
      </c>
      <c r="H4120" s="318" t="s">
        <v>1225</v>
      </c>
    </row>
    <row r="4121" spans="1:8" s="189" customFormat="1" ht="22.9" customHeight="1" x14ac:dyDescent="0.2">
      <c r="A4121" s="529"/>
      <c r="B4121" s="530"/>
      <c r="C4121" s="364" t="s">
        <v>7835</v>
      </c>
      <c r="D4121" s="364" t="s">
        <v>7836</v>
      </c>
      <c r="E4121" s="364" t="s">
        <v>487</v>
      </c>
      <c r="F4121" s="364" t="s">
        <v>487</v>
      </c>
      <c r="G4121" s="364" t="s">
        <v>447</v>
      </c>
      <c r="H4121" s="318" t="s">
        <v>1225</v>
      </c>
    </row>
    <row r="4122" spans="1:8" s="189" customFormat="1" ht="22.9" customHeight="1" x14ac:dyDescent="0.2">
      <c r="A4122" s="529"/>
      <c r="B4122" s="530"/>
      <c r="C4122" s="364" t="s">
        <v>7837</v>
      </c>
      <c r="D4122" s="364" t="s">
        <v>7838</v>
      </c>
      <c r="E4122" s="364" t="s">
        <v>487</v>
      </c>
      <c r="F4122" s="364" t="s">
        <v>487</v>
      </c>
      <c r="G4122" s="364" t="s">
        <v>447</v>
      </c>
      <c r="H4122" s="318" t="s">
        <v>1225</v>
      </c>
    </row>
    <row r="4123" spans="1:8" s="189" customFormat="1" ht="22.9" customHeight="1" x14ac:dyDescent="0.2">
      <c r="A4123" s="529"/>
      <c r="B4123" s="530"/>
      <c r="C4123" s="364" t="s">
        <v>7839</v>
      </c>
      <c r="D4123" s="364" t="s">
        <v>7840</v>
      </c>
      <c r="E4123" s="364" t="s">
        <v>487</v>
      </c>
      <c r="F4123" s="364" t="s">
        <v>487</v>
      </c>
      <c r="G4123" s="364" t="s">
        <v>447</v>
      </c>
      <c r="H4123" s="318" t="s">
        <v>1225</v>
      </c>
    </row>
    <row r="4124" spans="1:8" s="189" customFormat="1" ht="22.9" customHeight="1" x14ac:dyDescent="0.2">
      <c r="A4124" s="529"/>
      <c r="B4124" s="530"/>
      <c r="C4124" s="364" t="s">
        <v>7841</v>
      </c>
      <c r="D4124" s="364" t="s">
        <v>7842</v>
      </c>
      <c r="E4124" s="364" t="s">
        <v>487</v>
      </c>
      <c r="F4124" s="364" t="s">
        <v>487</v>
      </c>
      <c r="G4124" s="364" t="s">
        <v>447</v>
      </c>
      <c r="H4124" s="318" t="s">
        <v>1225</v>
      </c>
    </row>
    <row r="4125" spans="1:8" s="189" customFormat="1" ht="22.9" customHeight="1" x14ac:dyDescent="0.2">
      <c r="A4125" s="529"/>
      <c r="B4125" s="530"/>
      <c r="C4125" s="364" t="s">
        <v>7843</v>
      </c>
      <c r="D4125" s="364" t="s">
        <v>7844</v>
      </c>
      <c r="E4125" s="364" t="s">
        <v>487</v>
      </c>
      <c r="F4125" s="364" t="s">
        <v>487</v>
      </c>
      <c r="G4125" s="364" t="s">
        <v>447</v>
      </c>
      <c r="H4125" s="318" t="s">
        <v>1225</v>
      </c>
    </row>
    <row r="4126" spans="1:8" s="189" customFormat="1" ht="22.9" customHeight="1" x14ac:dyDescent="0.2">
      <c r="A4126" s="529"/>
      <c r="B4126" s="530"/>
      <c r="C4126" s="364" t="s">
        <v>7845</v>
      </c>
      <c r="D4126" s="364" t="s">
        <v>7846</v>
      </c>
      <c r="E4126" s="364" t="s">
        <v>487</v>
      </c>
      <c r="F4126" s="364" t="s">
        <v>487</v>
      </c>
      <c r="G4126" s="364" t="s">
        <v>447</v>
      </c>
      <c r="H4126" s="318" t="s">
        <v>1225</v>
      </c>
    </row>
    <row r="4127" spans="1:8" s="189" customFormat="1" ht="22.9" customHeight="1" x14ac:dyDescent="0.2">
      <c r="A4127" s="529"/>
      <c r="B4127" s="530"/>
      <c r="C4127" s="364" t="s">
        <v>7847</v>
      </c>
      <c r="D4127" s="364" t="s">
        <v>7848</v>
      </c>
      <c r="E4127" s="364" t="s">
        <v>487</v>
      </c>
      <c r="F4127" s="364" t="s">
        <v>487</v>
      </c>
      <c r="G4127" s="364" t="s">
        <v>447</v>
      </c>
      <c r="H4127" s="318" t="s">
        <v>1225</v>
      </c>
    </row>
    <row r="4128" spans="1:8" s="189" customFormat="1" ht="22.9" customHeight="1" x14ac:dyDescent="0.2">
      <c r="A4128" s="529"/>
      <c r="B4128" s="530"/>
      <c r="C4128" s="364" t="s">
        <v>7849</v>
      </c>
      <c r="D4128" s="364" t="s">
        <v>7850</v>
      </c>
      <c r="E4128" s="364" t="s">
        <v>487</v>
      </c>
      <c r="F4128" s="364" t="s">
        <v>487</v>
      </c>
      <c r="G4128" s="364" t="s">
        <v>447</v>
      </c>
      <c r="H4128" s="318" t="s">
        <v>1225</v>
      </c>
    </row>
    <row r="4129" spans="1:8" s="189" customFormat="1" ht="22.9" customHeight="1" x14ac:dyDescent="0.2">
      <c r="A4129" s="529"/>
      <c r="B4129" s="530"/>
      <c r="C4129" s="364" t="s">
        <v>7851</v>
      </c>
      <c r="D4129" s="364" t="s">
        <v>7852</v>
      </c>
      <c r="E4129" s="364" t="s">
        <v>487</v>
      </c>
      <c r="F4129" s="364" t="s">
        <v>487</v>
      </c>
      <c r="G4129" s="364" t="s">
        <v>447</v>
      </c>
      <c r="H4129" s="318" t="s">
        <v>1225</v>
      </c>
    </row>
    <row r="4130" spans="1:8" s="189" customFormat="1" ht="22.9" customHeight="1" x14ac:dyDescent="0.2">
      <c r="A4130" s="529"/>
      <c r="B4130" s="530"/>
      <c r="C4130" s="364" t="s">
        <v>7853</v>
      </c>
      <c r="D4130" s="364" t="s">
        <v>7854</v>
      </c>
      <c r="E4130" s="364" t="s">
        <v>487</v>
      </c>
      <c r="F4130" s="364" t="s">
        <v>487</v>
      </c>
      <c r="G4130" s="364" t="s">
        <v>447</v>
      </c>
      <c r="H4130" s="318" t="s">
        <v>1225</v>
      </c>
    </row>
    <row r="4131" spans="1:8" s="189" customFormat="1" ht="22.9" customHeight="1" x14ac:dyDescent="0.2">
      <c r="A4131" s="529"/>
      <c r="B4131" s="530"/>
      <c r="C4131" s="364" t="s">
        <v>7855</v>
      </c>
      <c r="D4131" s="364" t="s">
        <v>7856</v>
      </c>
      <c r="E4131" s="364" t="s">
        <v>487</v>
      </c>
      <c r="F4131" s="364" t="s">
        <v>487</v>
      </c>
      <c r="G4131" s="364" t="s">
        <v>447</v>
      </c>
      <c r="H4131" s="318" t="s">
        <v>1225</v>
      </c>
    </row>
    <row r="4132" spans="1:8" s="189" customFormat="1" ht="22.9" customHeight="1" x14ac:dyDescent="0.2">
      <c r="A4132" s="529" t="s">
        <v>486</v>
      </c>
      <c r="B4132" s="530" t="s">
        <v>404</v>
      </c>
      <c r="C4132" s="364" t="s">
        <v>7857</v>
      </c>
      <c r="D4132" s="364" t="s">
        <v>7858</v>
      </c>
      <c r="E4132" s="364" t="s">
        <v>487</v>
      </c>
      <c r="F4132" s="364" t="s">
        <v>487</v>
      </c>
      <c r="G4132" s="364" t="s">
        <v>447</v>
      </c>
      <c r="H4132" s="318"/>
    </row>
    <row r="4133" spans="1:8" s="189" customFormat="1" ht="22.9" customHeight="1" x14ac:dyDescent="0.2">
      <c r="A4133" s="529"/>
      <c r="B4133" s="530"/>
      <c r="C4133" s="364" t="s">
        <v>7859</v>
      </c>
      <c r="D4133" s="364" t="s">
        <v>7860</v>
      </c>
      <c r="E4133" s="364" t="s">
        <v>487</v>
      </c>
      <c r="F4133" s="364" t="s">
        <v>487</v>
      </c>
      <c r="G4133" s="364" t="s">
        <v>447</v>
      </c>
      <c r="H4133" s="318"/>
    </row>
    <row r="4134" spans="1:8" s="189" customFormat="1" ht="22.9" customHeight="1" x14ac:dyDescent="0.2">
      <c r="A4134" s="529"/>
      <c r="B4134" s="530"/>
      <c r="C4134" s="364" t="s">
        <v>7861</v>
      </c>
      <c r="D4134" s="364" t="s">
        <v>7862</v>
      </c>
      <c r="E4134" s="364" t="s">
        <v>487</v>
      </c>
      <c r="F4134" s="364" t="s">
        <v>487</v>
      </c>
      <c r="G4134" s="364" t="s">
        <v>447</v>
      </c>
      <c r="H4134" s="318"/>
    </row>
    <row r="4135" spans="1:8" s="189" customFormat="1" ht="22.9" customHeight="1" x14ac:dyDescent="0.2">
      <c r="A4135" s="529"/>
      <c r="B4135" s="530"/>
      <c r="C4135" s="364" t="s">
        <v>7863</v>
      </c>
      <c r="D4135" s="364" t="s">
        <v>7864</v>
      </c>
      <c r="E4135" s="364" t="s">
        <v>487</v>
      </c>
      <c r="F4135" s="364" t="s">
        <v>487</v>
      </c>
      <c r="G4135" s="364" t="s">
        <v>447</v>
      </c>
      <c r="H4135" s="318"/>
    </row>
    <row r="4136" spans="1:8" s="189" customFormat="1" ht="22.9" customHeight="1" x14ac:dyDescent="0.2">
      <c r="A4136" s="529"/>
      <c r="B4136" s="530"/>
      <c r="C4136" s="364" t="s">
        <v>7865</v>
      </c>
      <c r="D4136" s="364" t="s">
        <v>7866</v>
      </c>
      <c r="E4136" s="364" t="s">
        <v>487</v>
      </c>
      <c r="F4136" s="364" t="s">
        <v>487</v>
      </c>
      <c r="G4136" s="364" t="s">
        <v>447</v>
      </c>
      <c r="H4136" s="318"/>
    </row>
    <row r="4137" spans="1:8" s="189" customFormat="1" ht="22.9" customHeight="1" x14ac:dyDescent="0.2">
      <c r="A4137" s="529"/>
      <c r="B4137" s="530"/>
      <c r="C4137" s="364" t="s">
        <v>7867</v>
      </c>
      <c r="D4137" s="364" t="s">
        <v>7868</v>
      </c>
      <c r="E4137" s="364" t="s">
        <v>487</v>
      </c>
      <c r="F4137" s="364" t="s">
        <v>487</v>
      </c>
      <c r="G4137" s="364" t="s">
        <v>447</v>
      </c>
      <c r="H4137" s="318"/>
    </row>
    <row r="4138" spans="1:8" s="189" customFormat="1" ht="22.9" customHeight="1" x14ac:dyDescent="0.2">
      <c r="A4138" s="529"/>
      <c r="B4138" s="530"/>
      <c r="C4138" s="364" t="s">
        <v>7869</v>
      </c>
      <c r="D4138" s="364" t="s">
        <v>7870</v>
      </c>
      <c r="E4138" s="364" t="s">
        <v>487</v>
      </c>
      <c r="F4138" s="364" t="s">
        <v>487</v>
      </c>
      <c r="G4138" s="364" t="s">
        <v>447</v>
      </c>
      <c r="H4138" s="318"/>
    </row>
    <row r="4139" spans="1:8" s="189" customFormat="1" ht="22.9" customHeight="1" x14ac:dyDescent="0.2">
      <c r="A4139" s="529"/>
      <c r="B4139" s="530"/>
      <c r="C4139" s="364" t="s">
        <v>7871</v>
      </c>
      <c r="D4139" s="364" t="s">
        <v>7872</v>
      </c>
      <c r="E4139" s="364" t="s">
        <v>487</v>
      </c>
      <c r="F4139" s="364" t="s">
        <v>487</v>
      </c>
      <c r="G4139" s="364" t="s">
        <v>447</v>
      </c>
      <c r="H4139" s="318"/>
    </row>
    <row r="4140" spans="1:8" s="189" customFormat="1" ht="22.9" customHeight="1" x14ac:dyDescent="0.2">
      <c r="A4140" s="529"/>
      <c r="B4140" s="530"/>
      <c r="C4140" s="364" t="s">
        <v>7873</v>
      </c>
      <c r="D4140" s="364" t="s">
        <v>7874</v>
      </c>
      <c r="E4140" s="364" t="s">
        <v>487</v>
      </c>
      <c r="F4140" s="364" t="s">
        <v>487</v>
      </c>
      <c r="G4140" s="364" t="s">
        <v>447</v>
      </c>
      <c r="H4140" s="318"/>
    </row>
    <row r="4141" spans="1:8" s="189" customFormat="1" ht="22.9" customHeight="1" x14ac:dyDescent="0.2">
      <c r="A4141" s="529"/>
      <c r="B4141" s="530"/>
      <c r="C4141" s="364" t="s">
        <v>7875</v>
      </c>
      <c r="D4141" s="364" t="s">
        <v>7876</v>
      </c>
      <c r="E4141" s="364" t="s">
        <v>487</v>
      </c>
      <c r="F4141" s="364" t="s">
        <v>487</v>
      </c>
      <c r="G4141" s="364" t="s">
        <v>447</v>
      </c>
      <c r="H4141" s="318"/>
    </row>
    <row r="4142" spans="1:8" s="189" customFormat="1" ht="22.9" customHeight="1" x14ac:dyDescent="0.2">
      <c r="A4142" s="529"/>
      <c r="B4142" s="530"/>
      <c r="C4142" s="364" t="s">
        <v>7877</v>
      </c>
      <c r="D4142" s="364" t="s">
        <v>7878</v>
      </c>
      <c r="E4142" s="364" t="s">
        <v>487</v>
      </c>
      <c r="F4142" s="364" t="s">
        <v>487</v>
      </c>
      <c r="G4142" s="364" t="s">
        <v>447</v>
      </c>
      <c r="H4142" s="318"/>
    </row>
    <row r="4143" spans="1:8" s="189" customFormat="1" ht="22.9" customHeight="1" x14ac:dyDescent="0.2">
      <c r="A4143" s="529"/>
      <c r="B4143" s="530"/>
      <c r="C4143" s="364" t="s">
        <v>7879</v>
      </c>
      <c r="D4143" s="364" t="s">
        <v>7880</v>
      </c>
      <c r="E4143" s="364" t="s">
        <v>487</v>
      </c>
      <c r="F4143" s="364" t="s">
        <v>487</v>
      </c>
      <c r="G4143" s="364" t="s">
        <v>447</v>
      </c>
      <c r="H4143" s="318"/>
    </row>
    <row r="4144" spans="1:8" s="189" customFormat="1" ht="22.9" customHeight="1" x14ac:dyDescent="0.2">
      <c r="A4144" s="529"/>
      <c r="B4144" s="530"/>
      <c r="C4144" s="364" t="s">
        <v>7881</v>
      </c>
      <c r="D4144" s="364" t="s">
        <v>7882</v>
      </c>
      <c r="E4144" s="364" t="s">
        <v>487</v>
      </c>
      <c r="F4144" s="364" t="s">
        <v>487</v>
      </c>
      <c r="G4144" s="364" t="s">
        <v>447</v>
      </c>
      <c r="H4144" s="318"/>
    </row>
    <row r="4145" spans="1:8" s="189" customFormat="1" ht="22.9" customHeight="1" x14ac:dyDescent="0.2">
      <c r="A4145" s="529"/>
      <c r="B4145" s="530"/>
      <c r="C4145" s="364" t="s">
        <v>7883</v>
      </c>
      <c r="D4145" s="364" t="s">
        <v>7884</v>
      </c>
      <c r="E4145" s="364" t="s">
        <v>487</v>
      </c>
      <c r="F4145" s="364" t="s">
        <v>487</v>
      </c>
      <c r="G4145" s="364" t="s">
        <v>447</v>
      </c>
      <c r="H4145" s="318"/>
    </row>
    <row r="4146" spans="1:8" s="189" customFormat="1" ht="22.9" customHeight="1" x14ac:dyDescent="0.2">
      <c r="A4146" s="529"/>
      <c r="B4146" s="530"/>
      <c r="C4146" s="364" t="s">
        <v>7885</v>
      </c>
      <c r="D4146" s="364" t="s">
        <v>7886</v>
      </c>
      <c r="E4146" s="364" t="s">
        <v>487</v>
      </c>
      <c r="F4146" s="364" t="s">
        <v>487</v>
      </c>
      <c r="G4146" s="364" t="s">
        <v>447</v>
      </c>
      <c r="H4146" s="318"/>
    </row>
    <row r="4147" spans="1:8" s="189" customFormat="1" ht="22.9" customHeight="1" x14ac:dyDescent="0.2">
      <c r="A4147" s="529"/>
      <c r="B4147" s="530"/>
      <c r="C4147" s="364" t="s">
        <v>7887</v>
      </c>
      <c r="D4147" s="364" t="s">
        <v>7888</v>
      </c>
      <c r="E4147" s="364" t="s">
        <v>487</v>
      </c>
      <c r="F4147" s="364" t="s">
        <v>487</v>
      </c>
      <c r="G4147" s="364" t="s">
        <v>447</v>
      </c>
      <c r="H4147" s="318"/>
    </row>
    <row r="4148" spans="1:8" s="189" customFormat="1" ht="22.9" customHeight="1" x14ac:dyDescent="0.2">
      <c r="A4148" s="529"/>
      <c r="B4148" s="530"/>
      <c r="C4148" s="364" t="s">
        <v>7889</v>
      </c>
      <c r="D4148" s="364" t="s">
        <v>7890</v>
      </c>
      <c r="E4148" s="364" t="s">
        <v>487</v>
      </c>
      <c r="F4148" s="364" t="s">
        <v>487</v>
      </c>
      <c r="G4148" s="364" t="s">
        <v>447</v>
      </c>
      <c r="H4148" s="318"/>
    </row>
    <row r="4149" spans="1:8" s="189" customFormat="1" ht="22.9" customHeight="1" x14ac:dyDescent="0.2">
      <c r="A4149" s="529"/>
      <c r="B4149" s="530"/>
      <c r="C4149" s="364" t="s">
        <v>7891</v>
      </c>
      <c r="D4149" s="364" t="s">
        <v>7892</v>
      </c>
      <c r="E4149" s="364" t="s">
        <v>487</v>
      </c>
      <c r="F4149" s="364" t="s">
        <v>487</v>
      </c>
      <c r="G4149" s="364" t="s">
        <v>447</v>
      </c>
      <c r="H4149" s="318"/>
    </row>
    <row r="4150" spans="1:8" s="189" customFormat="1" ht="22.9" customHeight="1" x14ac:dyDescent="0.2">
      <c r="A4150" s="529"/>
      <c r="B4150" s="530"/>
      <c r="C4150" s="364" t="s">
        <v>7893</v>
      </c>
      <c r="D4150" s="364" t="s">
        <v>7894</v>
      </c>
      <c r="E4150" s="364" t="s">
        <v>487</v>
      </c>
      <c r="F4150" s="364" t="s">
        <v>487</v>
      </c>
      <c r="G4150" s="364" t="s">
        <v>447</v>
      </c>
      <c r="H4150" s="318"/>
    </row>
    <row r="4151" spans="1:8" s="189" customFormat="1" ht="22.9" customHeight="1" x14ac:dyDescent="0.2">
      <c r="A4151" s="529"/>
      <c r="B4151" s="530"/>
      <c r="C4151" s="364" t="s">
        <v>7895</v>
      </c>
      <c r="D4151" s="364" t="s">
        <v>7896</v>
      </c>
      <c r="E4151" s="364" t="s">
        <v>487</v>
      </c>
      <c r="F4151" s="364" t="s">
        <v>487</v>
      </c>
      <c r="G4151" s="364" t="s">
        <v>447</v>
      </c>
      <c r="H4151" s="318"/>
    </row>
    <row r="4152" spans="1:8" s="189" customFormat="1" ht="22.9" customHeight="1" x14ac:dyDescent="0.2">
      <c r="A4152" s="529"/>
      <c r="B4152" s="530"/>
      <c r="C4152" s="364" t="s">
        <v>7897</v>
      </c>
      <c r="D4152" s="364" t="s">
        <v>7898</v>
      </c>
      <c r="E4152" s="364" t="s">
        <v>487</v>
      </c>
      <c r="F4152" s="364" t="s">
        <v>487</v>
      </c>
      <c r="G4152" s="364" t="s">
        <v>447</v>
      </c>
      <c r="H4152" s="318"/>
    </row>
    <row r="4153" spans="1:8" s="189" customFormat="1" ht="22.9" customHeight="1" x14ac:dyDescent="0.2">
      <c r="A4153" s="529"/>
      <c r="B4153" s="530"/>
      <c r="C4153" s="364" t="s">
        <v>7899</v>
      </c>
      <c r="D4153" s="364" t="s">
        <v>7900</v>
      </c>
      <c r="E4153" s="364" t="s">
        <v>487</v>
      </c>
      <c r="F4153" s="364" t="s">
        <v>487</v>
      </c>
      <c r="G4153" s="364" t="s">
        <v>447</v>
      </c>
      <c r="H4153" s="318"/>
    </row>
    <row r="4154" spans="1:8" s="189" customFormat="1" ht="22.9" customHeight="1" x14ac:dyDescent="0.2">
      <c r="A4154" s="529"/>
      <c r="B4154" s="530"/>
      <c r="C4154" s="364" t="s">
        <v>7901</v>
      </c>
      <c r="D4154" s="364" t="s">
        <v>7902</v>
      </c>
      <c r="E4154" s="364" t="s">
        <v>487</v>
      </c>
      <c r="F4154" s="364" t="s">
        <v>487</v>
      </c>
      <c r="G4154" s="364" t="s">
        <v>447</v>
      </c>
      <c r="H4154" s="318"/>
    </row>
    <row r="4155" spans="1:8" s="189" customFormat="1" ht="22.9" customHeight="1" x14ac:dyDescent="0.2">
      <c r="A4155" s="529"/>
      <c r="B4155" s="530"/>
      <c r="C4155" s="364" t="s">
        <v>7903</v>
      </c>
      <c r="D4155" s="364" t="s">
        <v>7904</v>
      </c>
      <c r="E4155" s="364" t="s">
        <v>487</v>
      </c>
      <c r="F4155" s="364" t="s">
        <v>487</v>
      </c>
      <c r="G4155" s="364" t="s">
        <v>447</v>
      </c>
      <c r="H4155" s="318"/>
    </row>
    <row r="4156" spans="1:8" s="189" customFormat="1" ht="22.9" customHeight="1" x14ac:dyDescent="0.2">
      <c r="A4156" s="529"/>
      <c r="B4156" s="530"/>
      <c r="C4156" s="364" t="s">
        <v>7905</v>
      </c>
      <c r="D4156" s="364" t="s">
        <v>7906</v>
      </c>
      <c r="E4156" s="364" t="s">
        <v>487</v>
      </c>
      <c r="F4156" s="364" t="s">
        <v>487</v>
      </c>
      <c r="G4156" s="364" t="s">
        <v>447</v>
      </c>
      <c r="H4156" s="318"/>
    </row>
    <row r="4157" spans="1:8" s="189" customFormat="1" ht="22.9" customHeight="1" x14ac:dyDescent="0.2">
      <c r="A4157" s="529"/>
      <c r="B4157" s="530"/>
      <c r="C4157" s="364" t="s">
        <v>7907</v>
      </c>
      <c r="D4157" s="364" t="s">
        <v>7908</v>
      </c>
      <c r="E4157" s="364" t="s">
        <v>487</v>
      </c>
      <c r="F4157" s="364" t="s">
        <v>487</v>
      </c>
      <c r="G4157" s="364" t="s">
        <v>447</v>
      </c>
      <c r="H4157" s="318"/>
    </row>
    <row r="4158" spans="1:8" s="189" customFormat="1" ht="22.9" customHeight="1" x14ac:dyDescent="0.2">
      <c r="A4158" s="529"/>
      <c r="B4158" s="530"/>
      <c r="C4158" s="364" t="s">
        <v>7909</v>
      </c>
      <c r="D4158" s="364" t="s">
        <v>7910</v>
      </c>
      <c r="E4158" s="364" t="s">
        <v>487</v>
      </c>
      <c r="F4158" s="364" t="s">
        <v>487</v>
      </c>
      <c r="G4158" s="364" t="s">
        <v>447</v>
      </c>
      <c r="H4158" s="318"/>
    </row>
    <row r="4159" spans="1:8" s="189" customFormat="1" ht="22.9" customHeight="1" x14ac:dyDescent="0.2">
      <c r="A4159" s="529"/>
      <c r="B4159" s="530"/>
      <c r="C4159" s="364" t="s">
        <v>7911</v>
      </c>
      <c r="D4159" s="364" t="s">
        <v>7912</v>
      </c>
      <c r="E4159" s="364" t="s">
        <v>487</v>
      </c>
      <c r="F4159" s="364" t="s">
        <v>487</v>
      </c>
      <c r="G4159" s="364" t="s">
        <v>447</v>
      </c>
      <c r="H4159" s="318"/>
    </row>
    <row r="4160" spans="1:8" s="189" customFormat="1" ht="22.9" customHeight="1" x14ac:dyDescent="0.2">
      <c r="A4160" s="529"/>
      <c r="B4160" s="530"/>
      <c r="C4160" s="364" t="s">
        <v>17009</v>
      </c>
      <c r="D4160" s="364" t="s">
        <v>17010</v>
      </c>
      <c r="E4160" s="364" t="s">
        <v>487</v>
      </c>
      <c r="F4160" s="364" t="s">
        <v>487</v>
      </c>
      <c r="G4160" s="364" t="s">
        <v>447</v>
      </c>
      <c r="H4160" s="318"/>
    </row>
    <row r="4161" spans="1:8" s="189" customFormat="1" ht="22.9" customHeight="1" x14ac:dyDescent="0.2">
      <c r="A4161" s="529"/>
      <c r="B4161" s="530"/>
      <c r="C4161" s="364" t="s">
        <v>17011</v>
      </c>
      <c r="D4161" s="364" t="s">
        <v>17012</v>
      </c>
      <c r="E4161" s="364" t="s">
        <v>487</v>
      </c>
      <c r="F4161" s="364" t="s">
        <v>487</v>
      </c>
      <c r="G4161" s="364" t="s">
        <v>447</v>
      </c>
      <c r="H4161" s="318"/>
    </row>
    <row r="4162" spans="1:8" s="189" customFormat="1" ht="22.9" customHeight="1" x14ac:dyDescent="0.2">
      <c r="A4162" s="529" t="s">
        <v>628</v>
      </c>
      <c r="B4162" s="530" t="s">
        <v>402</v>
      </c>
      <c r="C4162" s="364" t="s">
        <v>7913</v>
      </c>
      <c r="D4162" s="364" t="s">
        <v>7914</v>
      </c>
      <c r="E4162" s="364" t="s">
        <v>487</v>
      </c>
      <c r="F4162" s="364" t="s">
        <v>487</v>
      </c>
      <c r="G4162" s="364" t="s">
        <v>447</v>
      </c>
      <c r="H4162" s="318"/>
    </row>
    <row r="4163" spans="1:8" s="189" customFormat="1" ht="22.9" customHeight="1" x14ac:dyDescent="0.2">
      <c r="A4163" s="529"/>
      <c r="B4163" s="530"/>
      <c r="C4163" s="364" t="s">
        <v>7915</v>
      </c>
      <c r="D4163" s="364" t="s">
        <v>7916</v>
      </c>
      <c r="E4163" s="364" t="s">
        <v>487</v>
      </c>
      <c r="F4163" s="364" t="s">
        <v>487</v>
      </c>
      <c r="G4163" s="364" t="s">
        <v>447</v>
      </c>
      <c r="H4163" s="318"/>
    </row>
    <row r="4164" spans="1:8" s="189" customFormat="1" ht="22.9" customHeight="1" x14ac:dyDescent="0.2">
      <c r="A4164" s="529"/>
      <c r="B4164" s="530"/>
      <c r="C4164" s="364" t="s">
        <v>7917</v>
      </c>
      <c r="D4164" s="364" t="s">
        <v>7918</v>
      </c>
      <c r="E4164" s="364" t="s">
        <v>487</v>
      </c>
      <c r="F4164" s="364" t="s">
        <v>487</v>
      </c>
      <c r="G4164" s="364" t="s">
        <v>447</v>
      </c>
      <c r="H4164" s="318"/>
    </row>
    <row r="4165" spans="1:8" s="189" customFormat="1" ht="22.9" customHeight="1" x14ac:dyDescent="0.2">
      <c r="A4165" s="529" t="s">
        <v>980</v>
      </c>
      <c r="B4165" s="530" t="s">
        <v>981</v>
      </c>
      <c r="C4165" s="364" t="s">
        <v>7919</v>
      </c>
      <c r="D4165" s="364" t="s">
        <v>7920</v>
      </c>
      <c r="E4165" s="364" t="s">
        <v>487</v>
      </c>
      <c r="F4165" s="364" t="s">
        <v>487</v>
      </c>
      <c r="G4165" s="364" t="s">
        <v>447</v>
      </c>
      <c r="H4165" s="318"/>
    </row>
    <row r="4166" spans="1:8" s="189" customFormat="1" ht="22.9" customHeight="1" x14ac:dyDescent="0.2">
      <c r="A4166" s="529"/>
      <c r="B4166" s="530"/>
      <c r="C4166" s="364" t="s">
        <v>7921</v>
      </c>
      <c r="D4166" s="364" t="s">
        <v>7922</v>
      </c>
      <c r="E4166" s="364" t="s">
        <v>487</v>
      </c>
      <c r="F4166" s="364" t="s">
        <v>487</v>
      </c>
      <c r="G4166" s="364" t="s">
        <v>447</v>
      </c>
      <c r="H4166" s="318"/>
    </row>
    <row r="4167" spans="1:8" s="189" customFormat="1" ht="22.9" customHeight="1" x14ac:dyDescent="0.2">
      <c r="A4167" s="529"/>
      <c r="B4167" s="530"/>
      <c r="C4167" s="364" t="s">
        <v>7923</v>
      </c>
      <c r="D4167" s="364" t="s">
        <v>7924</v>
      </c>
      <c r="E4167" s="364" t="s">
        <v>487</v>
      </c>
      <c r="F4167" s="364" t="s">
        <v>487</v>
      </c>
      <c r="G4167" s="364" t="s">
        <v>447</v>
      </c>
      <c r="H4167" s="318"/>
    </row>
    <row r="4168" spans="1:8" s="189" customFormat="1" ht="22.9" customHeight="1" x14ac:dyDescent="0.2">
      <c r="A4168" s="529"/>
      <c r="B4168" s="530"/>
      <c r="C4168" s="364" t="s">
        <v>7925</v>
      </c>
      <c r="D4168" s="364" t="s">
        <v>7926</v>
      </c>
      <c r="E4168" s="364" t="s">
        <v>487</v>
      </c>
      <c r="F4168" s="364" t="s">
        <v>487</v>
      </c>
      <c r="G4168" s="364" t="s">
        <v>447</v>
      </c>
      <c r="H4168" s="318"/>
    </row>
    <row r="4169" spans="1:8" s="189" customFormat="1" ht="22.9" customHeight="1" x14ac:dyDescent="0.2">
      <c r="A4169" s="529"/>
      <c r="B4169" s="530"/>
      <c r="C4169" s="364" t="s">
        <v>7927</v>
      </c>
      <c r="D4169" s="364" t="s">
        <v>7928</v>
      </c>
      <c r="E4169" s="364" t="s">
        <v>487</v>
      </c>
      <c r="F4169" s="364" t="s">
        <v>487</v>
      </c>
      <c r="G4169" s="364" t="s">
        <v>447</v>
      </c>
      <c r="H4169" s="318"/>
    </row>
    <row r="4170" spans="1:8" s="189" customFormat="1" ht="22.9" customHeight="1" x14ac:dyDescent="0.2">
      <c r="A4170" s="529"/>
      <c r="B4170" s="530"/>
      <c r="C4170" s="364" t="s">
        <v>7929</v>
      </c>
      <c r="D4170" s="364" t="s">
        <v>7930</v>
      </c>
      <c r="E4170" s="364" t="s">
        <v>487</v>
      </c>
      <c r="F4170" s="364" t="s">
        <v>487</v>
      </c>
      <c r="G4170" s="364" t="s">
        <v>447</v>
      </c>
      <c r="H4170" s="318"/>
    </row>
    <row r="4171" spans="1:8" s="189" customFormat="1" ht="22.9" customHeight="1" x14ac:dyDescent="0.2">
      <c r="A4171" s="529"/>
      <c r="B4171" s="530"/>
      <c r="C4171" s="364" t="s">
        <v>7931</v>
      </c>
      <c r="D4171" s="364" t="s">
        <v>7932</v>
      </c>
      <c r="E4171" s="364" t="s">
        <v>487</v>
      </c>
      <c r="F4171" s="364" t="s">
        <v>487</v>
      </c>
      <c r="G4171" s="364" t="s">
        <v>447</v>
      </c>
      <c r="H4171" s="318"/>
    </row>
    <row r="4172" spans="1:8" s="189" customFormat="1" ht="22.9" customHeight="1" x14ac:dyDescent="0.2">
      <c r="A4172" s="529"/>
      <c r="B4172" s="530"/>
      <c r="C4172" s="364" t="s">
        <v>17013</v>
      </c>
      <c r="D4172" s="364" t="s">
        <v>17014</v>
      </c>
      <c r="E4172" s="364" t="s">
        <v>487</v>
      </c>
      <c r="F4172" s="364" t="s">
        <v>487</v>
      </c>
      <c r="G4172" s="364" t="s">
        <v>447</v>
      </c>
      <c r="H4172" s="318"/>
    </row>
    <row r="4173" spans="1:8" s="189" customFormat="1" ht="22.9" customHeight="1" x14ac:dyDescent="0.2">
      <c r="A4173" s="529" t="s">
        <v>990</v>
      </c>
      <c r="B4173" s="530" t="s">
        <v>991</v>
      </c>
      <c r="C4173" s="364" t="s">
        <v>7933</v>
      </c>
      <c r="D4173" s="364" t="s">
        <v>991</v>
      </c>
      <c r="E4173" s="364" t="s">
        <v>260</v>
      </c>
      <c r="F4173" s="364" t="s">
        <v>260</v>
      </c>
      <c r="G4173" s="364" t="s">
        <v>462</v>
      </c>
      <c r="H4173" s="318"/>
    </row>
    <row r="4174" spans="1:8" s="189" customFormat="1" ht="22.9" customHeight="1" x14ac:dyDescent="0.2">
      <c r="A4174" s="529"/>
      <c r="B4174" s="530"/>
      <c r="C4174" s="364" t="s">
        <v>7934</v>
      </c>
      <c r="D4174" s="364" t="s">
        <v>7935</v>
      </c>
      <c r="E4174" s="364" t="s">
        <v>260</v>
      </c>
      <c r="F4174" s="364" t="s">
        <v>260</v>
      </c>
      <c r="G4174" s="364" t="s">
        <v>462</v>
      </c>
      <c r="H4174" s="318"/>
    </row>
    <row r="4175" spans="1:8" s="189" customFormat="1" ht="22.9" customHeight="1" x14ac:dyDescent="0.2">
      <c r="A4175" s="527" t="s">
        <v>992</v>
      </c>
      <c r="B4175" s="528" t="s">
        <v>16355</v>
      </c>
      <c r="C4175" s="364" t="s">
        <v>7936</v>
      </c>
      <c r="D4175" s="364" t="s">
        <v>993</v>
      </c>
      <c r="E4175" s="364" t="s">
        <v>260</v>
      </c>
      <c r="F4175" s="364" t="s">
        <v>260</v>
      </c>
      <c r="G4175" s="364" t="s">
        <v>462</v>
      </c>
      <c r="H4175" s="318"/>
    </row>
    <row r="4176" spans="1:8" s="189" customFormat="1" ht="22.9" customHeight="1" x14ac:dyDescent="0.2">
      <c r="A4176" s="527"/>
      <c r="B4176" s="528"/>
      <c r="C4176" s="362" t="s">
        <v>7937</v>
      </c>
      <c r="D4176" s="362" t="s">
        <v>7938</v>
      </c>
      <c r="E4176" s="362" t="s">
        <v>260</v>
      </c>
      <c r="F4176" s="362" t="s">
        <v>260</v>
      </c>
      <c r="G4176" s="362" t="s">
        <v>462</v>
      </c>
      <c r="H4176" s="319"/>
    </row>
    <row r="4177" s="189" customFormat="1" ht="28.7" customHeight="1" x14ac:dyDescent="0.2"/>
  </sheetData>
  <mergeCells count="609">
    <mergeCell ref="A3:A5"/>
    <mergeCell ref="B3:B5"/>
    <mergeCell ref="A6:A18"/>
    <mergeCell ref="B6:B18"/>
    <mergeCell ref="A19:A24"/>
    <mergeCell ref="B19:B24"/>
    <mergeCell ref="A55:A65"/>
    <mergeCell ref="B55:B65"/>
    <mergeCell ref="A66:A73"/>
    <mergeCell ref="B66:B73"/>
    <mergeCell ref="A74:A75"/>
    <mergeCell ref="B74:B75"/>
    <mergeCell ref="A25:A30"/>
    <mergeCell ref="B25:B30"/>
    <mergeCell ref="A31:A41"/>
    <mergeCell ref="B31:B41"/>
    <mergeCell ref="A42:A54"/>
    <mergeCell ref="B42:B54"/>
    <mergeCell ref="A215:A223"/>
    <mergeCell ref="B215:B223"/>
    <mergeCell ref="A224:A225"/>
    <mergeCell ref="B224:B225"/>
    <mergeCell ref="A226:A234"/>
    <mergeCell ref="B226:B234"/>
    <mergeCell ref="A78:A95"/>
    <mergeCell ref="B78:B95"/>
    <mergeCell ref="A96:A122"/>
    <mergeCell ref="B96:B122"/>
    <mergeCell ref="A123:A213"/>
    <mergeCell ref="B123:B21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566:A569"/>
    <mergeCell ref="B566:B569"/>
    <mergeCell ref="A570:A576"/>
    <mergeCell ref="B570:B576"/>
    <mergeCell ref="A578:A584"/>
    <mergeCell ref="B578:B584"/>
    <mergeCell ref="A530:A551"/>
    <mergeCell ref="B530:B551"/>
    <mergeCell ref="A552:A553"/>
    <mergeCell ref="B552:B553"/>
    <mergeCell ref="A554:A565"/>
    <mergeCell ref="B554:B565"/>
    <mergeCell ref="A627:A632"/>
    <mergeCell ref="B627:B632"/>
    <mergeCell ref="A635:A653"/>
    <mergeCell ref="B635:B653"/>
    <mergeCell ref="A654:A666"/>
    <mergeCell ref="B654:B666"/>
    <mergeCell ref="A585:A603"/>
    <mergeCell ref="B585:B603"/>
    <mergeCell ref="A604:A613"/>
    <mergeCell ref="B604:B613"/>
    <mergeCell ref="A614:A626"/>
    <mergeCell ref="B614:B626"/>
    <mergeCell ref="A708:A720"/>
    <mergeCell ref="B708:B720"/>
    <mergeCell ref="A721:A731"/>
    <mergeCell ref="B721:B731"/>
    <mergeCell ref="A732:A761"/>
    <mergeCell ref="B732:B761"/>
    <mergeCell ref="A668:A674"/>
    <mergeCell ref="B668:B674"/>
    <mergeCell ref="A675:A683"/>
    <mergeCell ref="B675:B683"/>
    <mergeCell ref="A684:A707"/>
    <mergeCell ref="B684:B707"/>
    <mergeCell ref="A781:A785"/>
    <mergeCell ref="B781:B785"/>
    <mergeCell ref="A786:A789"/>
    <mergeCell ref="B786:B789"/>
    <mergeCell ref="A790:A794"/>
    <mergeCell ref="B790:B794"/>
    <mergeCell ref="A762:A769"/>
    <mergeCell ref="B762:B769"/>
    <mergeCell ref="A771:A775"/>
    <mergeCell ref="B771:B775"/>
    <mergeCell ref="A776:A780"/>
    <mergeCell ref="B776:B780"/>
    <mergeCell ref="A823:A857"/>
    <mergeCell ref="B823:B857"/>
    <mergeCell ref="A858:A866"/>
    <mergeCell ref="B858:B866"/>
    <mergeCell ref="A867:A873"/>
    <mergeCell ref="B867:B873"/>
    <mergeCell ref="A795:A801"/>
    <mergeCell ref="B795:B801"/>
    <mergeCell ref="A802:A815"/>
    <mergeCell ref="B802:B815"/>
    <mergeCell ref="A816:A822"/>
    <mergeCell ref="B816:B822"/>
    <mergeCell ref="A924:A932"/>
    <mergeCell ref="B924:B932"/>
    <mergeCell ref="A933:A942"/>
    <mergeCell ref="B933:B942"/>
    <mergeCell ref="A943:A945"/>
    <mergeCell ref="B943:B945"/>
    <mergeCell ref="A874:A882"/>
    <mergeCell ref="B874:B882"/>
    <mergeCell ref="A883:A921"/>
    <mergeCell ref="B883:B921"/>
    <mergeCell ref="A922:A923"/>
    <mergeCell ref="B922:B923"/>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5"/>
  <sheetViews>
    <sheetView showGridLines="0" topLeftCell="A28" zoomScale="107" zoomScaleNormal="110" zoomScaleSheetLayoutView="150" zoomScalePageLayoutView="160" workbookViewId="0">
      <selection activeCell="N20" sqref="N20"/>
    </sheetView>
  </sheetViews>
  <sheetFormatPr baseColWidth="10" defaultColWidth="10.625" defaultRowHeight="15" x14ac:dyDescent="0.2"/>
  <cols>
    <col min="1" max="1" width="27.375" style="13" customWidth="1"/>
    <col min="2" max="4" width="8.625" style="377" customWidth="1"/>
    <col min="5" max="5" width="9.625" style="385" bestFit="1" customWidth="1"/>
    <col min="6" max="8" width="9.125" style="377" customWidth="1"/>
    <col min="9" max="9" width="8.625" style="385" customWidth="1"/>
    <col min="10" max="10" width="13.625" style="13" customWidth="1"/>
    <col min="11" max="13" width="5" style="13" customWidth="1"/>
    <col min="14" max="14" width="7" style="13" customWidth="1"/>
    <col min="15" max="15" width="4.125" style="13" customWidth="1"/>
    <col min="16" max="16" width="5" style="13" customWidth="1"/>
    <col min="17" max="17" width="2.125" style="13" customWidth="1"/>
    <col min="18" max="18" width="3.375" style="13" customWidth="1"/>
    <col min="19" max="60" width="5" style="13" customWidth="1"/>
    <col min="61" max="16384" width="10.625" style="13"/>
  </cols>
  <sheetData>
    <row r="1" spans="1:18" ht="15" customHeight="1" x14ac:dyDescent="0.2">
      <c r="A1" s="73">
        <v>1358678</v>
      </c>
      <c r="B1" s="371"/>
      <c r="C1" s="371"/>
      <c r="D1" s="371"/>
      <c r="E1" s="381"/>
      <c r="F1" s="371"/>
      <c r="G1" s="371"/>
      <c r="H1" s="371"/>
      <c r="I1" s="381"/>
    </row>
    <row r="2" spans="1:18" ht="15" customHeight="1" x14ac:dyDescent="0.2">
      <c r="A2" s="61" t="s">
        <v>34</v>
      </c>
      <c r="B2" s="371"/>
      <c r="C2" s="372"/>
      <c r="D2" s="372"/>
      <c r="E2" s="382"/>
      <c r="F2" s="372"/>
      <c r="G2" s="490" t="s">
        <v>113</v>
      </c>
      <c r="H2" s="490"/>
      <c r="I2" s="490"/>
      <c r="N2" s="535"/>
      <c r="O2" s="535"/>
      <c r="P2" s="535"/>
      <c r="Q2" s="535"/>
      <c r="R2" s="535"/>
    </row>
    <row r="3" spans="1:18" ht="15" customHeight="1" x14ac:dyDescent="0.2">
      <c r="A3" s="62" t="s">
        <v>198</v>
      </c>
      <c r="B3" s="371"/>
      <c r="C3" s="372"/>
      <c r="D3" s="372"/>
      <c r="E3" s="382"/>
      <c r="F3" s="372"/>
      <c r="G3" s="490"/>
      <c r="H3" s="490"/>
      <c r="I3" s="490"/>
      <c r="N3" s="535"/>
      <c r="O3" s="535"/>
      <c r="P3" s="535"/>
      <c r="Q3" s="535"/>
      <c r="R3" s="535"/>
    </row>
    <row r="4" spans="1:18" ht="15" customHeight="1" thickBot="1" x14ac:dyDescent="0.25">
      <c r="A4" s="15"/>
      <c r="B4" s="373"/>
      <c r="C4" s="373"/>
      <c r="D4" s="373"/>
      <c r="E4" s="383"/>
      <c r="F4" s="373"/>
      <c r="G4" s="373"/>
      <c r="H4" s="373"/>
      <c r="I4" s="383"/>
    </row>
    <row r="5" spans="1:18" ht="15" customHeight="1" x14ac:dyDescent="0.2">
      <c r="A5" s="491" t="s">
        <v>15828</v>
      </c>
      <c r="B5" s="491"/>
      <c r="C5" s="491"/>
      <c r="D5" s="491"/>
      <c r="E5" s="491"/>
      <c r="F5" s="491"/>
      <c r="G5" s="491"/>
      <c r="H5" s="491"/>
      <c r="I5" s="491"/>
    </row>
    <row r="6" spans="1:18" ht="15" customHeight="1" x14ac:dyDescent="0.2">
      <c r="A6" s="12"/>
      <c r="B6" s="532" t="s">
        <v>227</v>
      </c>
      <c r="C6" s="532"/>
      <c r="D6" s="532"/>
      <c r="E6" s="533"/>
      <c r="F6" s="534" t="s">
        <v>228</v>
      </c>
      <c r="G6" s="534"/>
      <c r="H6" s="534"/>
      <c r="I6" s="534"/>
    </row>
    <row r="7" spans="1:18" ht="15" customHeight="1" thickBot="1" x14ac:dyDescent="0.3">
      <c r="A7" s="85" t="s">
        <v>230</v>
      </c>
      <c r="B7" s="374" t="s">
        <v>224</v>
      </c>
      <c r="C7" s="375" t="s">
        <v>225</v>
      </c>
      <c r="D7" s="375" t="s">
        <v>226</v>
      </c>
      <c r="E7" s="384" t="s">
        <v>229</v>
      </c>
      <c r="F7" s="378" t="s">
        <v>224</v>
      </c>
      <c r="G7" s="379" t="s">
        <v>225</v>
      </c>
      <c r="H7" s="379" t="s">
        <v>226</v>
      </c>
      <c r="I7" s="386" t="s">
        <v>229</v>
      </c>
      <c r="K7" s="63"/>
      <c r="P7" s="66"/>
      <c r="Q7" s="66"/>
      <c r="R7" s="66"/>
    </row>
    <row r="8" spans="1:18" ht="15" customHeight="1" x14ac:dyDescent="0.2">
      <c r="A8" s="60" t="s">
        <v>199</v>
      </c>
      <c r="B8" s="376">
        <v>18851698</v>
      </c>
      <c r="C8" s="376">
        <v>17120364</v>
      </c>
      <c r="D8" s="376">
        <v>17979142</v>
      </c>
      <c r="E8" s="330">
        <v>0.101127172296103</v>
      </c>
      <c r="F8" s="376">
        <v>23582232</v>
      </c>
      <c r="G8" s="376">
        <v>21204799</v>
      </c>
      <c r="H8" s="376">
        <v>21867515</v>
      </c>
      <c r="I8" s="445">
        <v>0.11211768618981</v>
      </c>
      <c r="K8" s="64"/>
      <c r="L8" s="64"/>
      <c r="M8" s="64"/>
      <c r="N8" s="64"/>
      <c r="O8" s="64"/>
      <c r="P8" s="66"/>
      <c r="Q8" s="66"/>
      <c r="R8" s="66"/>
    </row>
    <row r="9" spans="1:18" ht="15" customHeight="1" x14ac:dyDescent="0.2">
      <c r="A9" s="72" t="s">
        <v>270</v>
      </c>
      <c r="B9" s="436">
        <v>3271034</v>
      </c>
      <c r="C9" s="436">
        <v>2875820</v>
      </c>
      <c r="D9" s="436">
        <v>3015970</v>
      </c>
      <c r="E9" s="394">
        <v>0.137426542690433</v>
      </c>
      <c r="F9" s="436">
        <v>514268</v>
      </c>
      <c r="G9" s="436">
        <v>442500</v>
      </c>
      <c r="H9" s="436">
        <v>533425</v>
      </c>
      <c r="I9" s="393">
        <v>0.16218757062146899</v>
      </c>
      <c r="K9" s="64"/>
      <c r="L9" s="64"/>
      <c r="M9" s="64"/>
      <c r="N9" s="64"/>
      <c r="O9" s="64"/>
      <c r="P9" s="65"/>
      <c r="Q9" s="65"/>
      <c r="R9" s="67"/>
    </row>
    <row r="10" spans="1:18" ht="15" customHeight="1" x14ac:dyDescent="0.2">
      <c r="A10" s="72" t="s">
        <v>223</v>
      </c>
      <c r="B10" s="436">
        <v>3154300</v>
      </c>
      <c r="C10" s="436">
        <v>2804007</v>
      </c>
      <c r="D10" s="436">
        <v>2905454</v>
      </c>
      <c r="E10" s="394">
        <v>0.124925865021022</v>
      </c>
      <c r="F10" s="436">
        <v>322917</v>
      </c>
      <c r="G10" s="436">
        <v>281237</v>
      </c>
      <c r="H10" s="436">
        <v>299597</v>
      </c>
      <c r="I10" s="393">
        <v>0.14820240580009</v>
      </c>
      <c r="K10" s="64"/>
      <c r="L10" s="64"/>
      <c r="M10" s="64"/>
      <c r="N10" s="64"/>
      <c r="O10" s="64"/>
      <c r="P10" s="65"/>
      <c r="Q10" s="65"/>
      <c r="R10" s="67"/>
    </row>
    <row r="11" spans="1:18" ht="15" customHeight="1" x14ac:dyDescent="0.2">
      <c r="A11" s="72" t="s">
        <v>200</v>
      </c>
      <c r="B11" s="436">
        <v>2527494</v>
      </c>
      <c r="C11" s="436">
        <v>2798668</v>
      </c>
      <c r="D11" s="436">
        <v>2795772</v>
      </c>
      <c r="E11" s="392">
        <v>-9.6893950979537499E-2</v>
      </c>
      <c r="F11" s="436">
        <v>1352541</v>
      </c>
      <c r="G11" s="436">
        <v>1741734</v>
      </c>
      <c r="H11" s="436">
        <v>1725717</v>
      </c>
      <c r="I11" s="395">
        <v>-0.223451456996304</v>
      </c>
      <c r="K11" s="64"/>
      <c r="L11" s="64"/>
      <c r="M11" s="64"/>
      <c r="N11" s="64"/>
      <c r="O11" s="64"/>
      <c r="P11" s="65"/>
      <c r="Q11" s="65"/>
      <c r="R11" s="67"/>
    </row>
    <row r="12" spans="1:18" ht="15" customHeight="1" x14ac:dyDescent="0.2">
      <c r="A12" s="72" t="s">
        <v>205</v>
      </c>
      <c r="B12" s="436">
        <v>2097501</v>
      </c>
      <c r="C12" s="436">
        <v>1859589</v>
      </c>
      <c r="D12" s="436">
        <v>1964749</v>
      </c>
      <c r="E12" s="394">
        <v>0.127937947578739</v>
      </c>
      <c r="F12" s="436">
        <v>1210509</v>
      </c>
      <c r="G12" s="436">
        <v>1077615</v>
      </c>
      <c r="H12" s="436">
        <v>1134665</v>
      </c>
      <c r="I12" s="393">
        <v>0.12332233682716</v>
      </c>
      <c r="K12" s="64"/>
      <c r="L12" s="64"/>
      <c r="M12" s="64"/>
      <c r="N12" s="64"/>
      <c r="O12" s="64"/>
      <c r="P12" s="65"/>
      <c r="Q12" s="65"/>
      <c r="R12" s="67"/>
    </row>
    <row r="13" spans="1:18" ht="15" customHeight="1" x14ac:dyDescent="0.25">
      <c r="A13" s="72" t="s">
        <v>202</v>
      </c>
      <c r="B13" s="436">
        <v>1897999</v>
      </c>
      <c r="C13" s="436">
        <v>1593626</v>
      </c>
      <c r="D13" s="436">
        <v>1655369</v>
      </c>
      <c r="E13" s="394">
        <v>0.19099399733689101</v>
      </c>
      <c r="F13" s="436">
        <v>22310</v>
      </c>
      <c r="G13" s="436">
        <v>19627</v>
      </c>
      <c r="H13" s="436">
        <v>20777</v>
      </c>
      <c r="I13" s="393">
        <v>0.13669944464258399</v>
      </c>
      <c r="K13" s="64"/>
      <c r="L13" s="64"/>
      <c r="M13" s="64"/>
      <c r="N13" s="64"/>
      <c r="O13" s="64"/>
      <c r="P13" s="65"/>
      <c r="Q13" s="65"/>
      <c r="R13" s="68"/>
    </row>
    <row r="14" spans="1:18" ht="15" customHeight="1" x14ac:dyDescent="0.2">
      <c r="A14" s="72" t="s">
        <v>213</v>
      </c>
      <c r="B14" s="436">
        <v>1807124</v>
      </c>
      <c r="C14" s="436">
        <v>1525624</v>
      </c>
      <c r="D14" s="436">
        <v>1588141</v>
      </c>
      <c r="E14" s="394">
        <v>0.18451466416364701</v>
      </c>
      <c r="F14" s="436">
        <v>2200841</v>
      </c>
      <c r="G14" s="436">
        <v>1902330</v>
      </c>
      <c r="H14" s="436">
        <v>2022165</v>
      </c>
      <c r="I14" s="393">
        <v>0.15691862084916899</v>
      </c>
      <c r="J14" s="380"/>
      <c r="K14" s="64"/>
      <c r="L14" s="64"/>
      <c r="M14" s="64"/>
      <c r="N14" s="64"/>
      <c r="O14" s="64"/>
      <c r="P14" s="65"/>
      <c r="Q14" s="65"/>
      <c r="R14" s="67"/>
    </row>
    <row r="15" spans="1:18" ht="15" customHeight="1" x14ac:dyDescent="0.2">
      <c r="A15" s="72" t="s">
        <v>201</v>
      </c>
      <c r="B15" s="436">
        <v>1033308</v>
      </c>
      <c r="C15" s="436">
        <v>836625</v>
      </c>
      <c r="D15" s="436">
        <v>921677</v>
      </c>
      <c r="E15" s="394">
        <v>0.235090990587181</v>
      </c>
      <c r="F15" s="436">
        <v>6410847</v>
      </c>
      <c r="G15" s="436">
        <v>5554810</v>
      </c>
      <c r="H15" s="436">
        <v>5860492</v>
      </c>
      <c r="I15" s="393">
        <v>0.15410734120519001</v>
      </c>
      <c r="J15" s="380"/>
      <c r="K15" s="64"/>
      <c r="L15" s="64"/>
      <c r="M15" s="64"/>
      <c r="N15" s="64"/>
      <c r="O15" s="64"/>
      <c r="P15" s="65"/>
      <c r="Q15" s="65"/>
      <c r="R15" s="67"/>
    </row>
    <row r="16" spans="1:18" ht="15" customHeight="1" x14ac:dyDescent="0.2">
      <c r="A16" s="72" t="s">
        <v>221</v>
      </c>
      <c r="B16" s="436">
        <v>999053</v>
      </c>
      <c r="C16" s="436">
        <v>894602</v>
      </c>
      <c r="D16" s="436">
        <v>1066237</v>
      </c>
      <c r="E16" s="394">
        <v>0.116756948900181</v>
      </c>
      <c r="F16" s="436">
        <v>384127</v>
      </c>
      <c r="G16" s="436">
        <v>317671</v>
      </c>
      <c r="H16" s="436">
        <v>407937</v>
      </c>
      <c r="I16" s="393">
        <v>0.20919756603530101</v>
      </c>
      <c r="J16" s="380"/>
    </row>
    <row r="17" spans="1:14" ht="15" customHeight="1" x14ac:dyDescent="0.2">
      <c r="A17" s="72" t="s">
        <v>208</v>
      </c>
      <c r="B17" s="436">
        <v>659229</v>
      </c>
      <c r="C17" s="436">
        <v>585650</v>
      </c>
      <c r="D17" s="436">
        <v>627852</v>
      </c>
      <c r="E17" s="394">
        <v>0.12563647229573999</v>
      </c>
      <c r="F17" s="436">
        <v>152100</v>
      </c>
      <c r="G17" s="436">
        <v>133718</v>
      </c>
      <c r="H17" s="436">
        <v>126447</v>
      </c>
      <c r="I17" s="393">
        <v>0.13746840365545401</v>
      </c>
      <c r="J17" s="380"/>
    </row>
    <row r="18" spans="1:14" ht="15" customHeight="1" x14ac:dyDescent="0.2">
      <c r="A18" s="72" t="s">
        <v>206</v>
      </c>
      <c r="B18" s="436">
        <v>469640</v>
      </c>
      <c r="C18" s="436">
        <v>414211</v>
      </c>
      <c r="D18" s="436">
        <v>459705</v>
      </c>
      <c r="E18" s="394">
        <v>0.13381827136411201</v>
      </c>
      <c r="F18" s="436">
        <v>151275</v>
      </c>
      <c r="G18" s="436">
        <v>133292</v>
      </c>
      <c r="H18" s="436">
        <v>148790</v>
      </c>
      <c r="I18" s="393">
        <v>0.13491432344026699</v>
      </c>
      <c r="J18" s="380"/>
      <c r="N18" s="69"/>
    </row>
    <row r="19" spans="1:14" ht="15" customHeight="1" x14ac:dyDescent="0.2">
      <c r="A19" s="72" t="s">
        <v>18743</v>
      </c>
      <c r="B19" s="436">
        <v>428028</v>
      </c>
      <c r="C19" s="436">
        <v>430416</v>
      </c>
      <c r="D19" s="436">
        <v>452959</v>
      </c>
      <c r="E19" s="392">
        <v>-5.5481208876992901E-3</v>
      </c>
      <c r="F19" s="436">
        <v>12335</v>
      </c>
      <c r="G19" s="436">
        <v>10624</v>
      </c>
      <c r="H19" s="436">
        <v>10682</v>
      </c>
      <c r="I19" s="393">
        <v>0.16105045180722899</v>
      </c>
      <c r="J19" s="380"/>
    </row>
    <row r="20" spans="1:14" ht="15" customHeight="1" x14ac:dyDescent="0.2">
      <c r="A20" s="72" t="s">
        <v>207</v>
      </c>
      <c r="B20" s="436">
        <v>168337</v>
      </c>
      <c r="C20" s="436">
        <v>161351</v>
      </c>
      <c r="D20" s="436">
        <v>210271</v>
      </c>
      <c r="E20" s="394">
        <v>4.3296911701817799E-2</v>
      </c>
      <c r="F20" s="436">
        <v>845154</v>
      </c>
      <c r="G20" s="436">
        <v>763429</v>
      </c>
      <c r="H20" s="436">
        <v>830951</v>
      </c>
      <c r="I20" s="393">
        <v>0.10704990247947101</v>
      </c>
      <c r="J20" s="380"/>
    </row>
    <row r="21" spans="1:14" ht="15" customHeight="1" x14ac:dyDescent="0.2">
      <c r="A21" s="72" t="s">
        <v>222</v>
      </c>
      <c r="B21" s="436">
        <v>59147</v>
      </c>
      <c r="C21" s="436">
        <v>46305</v>
      </c>
      <c r="D21" s="436">
        <v>39518</v>
      </c>
      <c r="E21" s="394">
        <v>0.27733506100853</v>
      </c>
      <c r="F21" s="436">
        <v>92585</v>
      </c>
      <c r="G21" s="436">
        <v>82061</v>
      </c>
      <c r="H21" s="436">
        <v>82444</v>
      </c>
      <c r="I21" s="393">
        <v>0.128246060857167</v>
      </c>
      <c r="J21" s="380"/>
    </row>
    <row r="22" spans="1:14" ht="15" customHeight="1" x14ac:dyDescent="0.2">
      <c r="A22" s="72" t="s">
        <v>218</v>
      </c>
      <c r="B22" s="436">
        <v>57981</v>
      </c>
      <c r="C22" s="436">
        <v>42251</v>
      </c>
      <c r="D22" s="436">
        <v>52088</v>
      </c>
      <c r="E22" s="394">
        <v>0.37229888049986998</v>
      </c>
      <c r="F22" s="436">
        <v>341071</v>
      </c>
      <c r="G22" s="436">
        <v>303954</v>
      </c>
      <c r="H22" s="436">
        <v>328548</v>
      </c>
      <c r="I22" s="393">
        <v>0.122113872493864</v>
      </c>
      <c r="J22" s="380"/>
    </row>
    <row r="23" spans="1:14" ht="15" customHeight="1" x14ac:dyDescent="0.2">
      <c r="A23" s="72" t="s">
        <v>217</v>
      </c>
      <c r="B23" s="436">
        <v>45974</v>
      </c>
      <c r="C23" s="436">
        <v>43824</v>
      </c>
      <c r="D23" s="436">
        <v>40851</v>
      </c>
      <c r="E23" s="394">
        <v>4.90598758671048E-2</v>
      </c>
      <c r="F23" s="436">
        <v>30114</v>
      </c>
      <c r="G23" s="436">
        <v>26291</v>
      </c>
      <c r="H23" s="436">
        <v>25973</v>
      </c>
      <c r="I23" s="393">
        <v>0.145410977140466</v>
      </c>
      <c r="J23" s="380"/>
    </row>
    <row r="24" spans="1:14" ht="15" customHeight="1" x14ac:dyDescent="0.2">
      <c r="A24" s="72" t="s">
        <v>211</v>
      </c>
      <c r="B24" s="436">
        <v>40806</v>
      </c>
      <c r="C24" s="436">
        <v>33155</v>
      </c>
      <c r="D24" s="436">
        <v>18075</v>
      </c>
      <c r="E24" s="394">
        <v>0.230764590559493</v>
      </c>
      <c r="F24" s="436">
        <v>70921</v>
      </c>
      <c r="G24" s="436">
        <v>66450</v>
      </c>
      <c r="H24" s="436">
        <v>74890</v>
      </c>
      <c r="I24" s="393">
        <v>6.7283671933784803E-2</v>
      </c>
      <c r="J24" s="380"/>
    </row>
    <row r="25" spans="1:14" ht="15" customHeight="1" x14ac:dyDescent="0.2">
      <c r="A25" s="72" t="s">
        <v>216</v>
      </c>
      <c r="B25" s="436">
        <v>35700</v>
      </c>
      <c r="C25" s="436">
        <v>37329</v>
      </c>
      <c r="D25" s="436">
        <v>31667</v>
      </c>
      <c r="E25" s="392">
        <v>-4.3638993811781698E-2</v>
      </c>
      <c r="F25" s="436">
        <v>17545</v>
      </c>
      <c r="G25" s="436">
        <v>14154</v>
      </c>
      <c r="H25" s="436">
        <v>14273</v>
      </c>
      <c r="I25" s="393">
        <v>0.23957891762046099</v>
      </c>
      <c r="J25" s="380"/>
    </row>
    <row r="26" spans="1:14" ht="15" customHeight="1" x14ac:dyDescent="0.2">
      <c r="A26" s="72" t="s">
        <v>212</v>
      </c>
      <c r="B26" s="436">
        <v>31511</v>
      </c>
      <c r="C26" s="436">
        <v>28956</v>
      </c>
      <c r="D26" s="436">
        <v>28474</v>
      </c>
      <c r="E26" s="394">
        <v>8.8237325597458199E-2</v>
      </c>
      <c r="F26" s="436">
        <v>28235</v>
      </c>
      <c r="G26" s="436">
        <v>26077</v>
      </c>
      <c r="H26" s="436">
        <v>26039</v>
      </c>
      <c r="I26" s="393">
        <v>8.27549181270852E-2</v>
      </c>
      <c r="J26" s="380"/>
    </row>
    <row r="27" spans="1:14" ht="15" customHeight="1" x14ac:dyDescent="0.2">
      <c r="A27" s="72" t="s">
        <v>210</v>
      </c>
      <c r="B27" s="436">
        <v>22382</v>
      </c>
      <c r="C27" s="436">
        <v>14242</v>
      </c>
      <c r="D27" s="436">
        <v>10894</v>
      </c>
      <c r="E27" s="394">
        <v>0.57154893975565202</v>
      </c>
      <c r="F27" s="436">
        <v>6360</v>
      </c>
      <c r="G27" s="436">
        <v>5421</v>
      </c>
      <c r="H27" s="436">
        <v>5609</v>
      </c>
      <c r="I27" s="393">
        <v>0.17321527393469799</v>
      </c>
      <c r="J27" s="380"/>
    </row>
    <row r="28" spans="1:14" ht="15" customHeight="1" x14ac:dyDescent="0.2">
      <c r="A28" s="72" t="s">
        <v>15094</v>
      </c>
      <c r="B28" s="436">
        <v>19094</v>
      </c>
      <c r="C28" s="436">
        <v>19783</v>
      </c>
      <c r="D28" s="436">
        <v>19186</v>
      </c>
      <c r="E28" s="392">
        <v>-3.4827882525400602E-2</v>
      </c>
      <c r="F28" s="436">
        <v>5613</v>
      </c>
      <c r="G28" s="436">
        <v>4539</v>
      </c>
      <c r="H28" s="436">
        <v>4308</v>
      </c>
      <c r="I28" s="393">
        <v>0.23661599471249201</v>
      </c>
    </row>
    <row r="29" spans="1:14" ht="15" customHeight="1" x14ac:dyDescent="0.2">
      <c r="A29" s="72" t="s">
        <v>204</v>
      </c>
      <c r="B29" s="436">
        <v>16685</v>
      </c>
      <c r="C29" s="436">
        <v>23322</v>
      </c>
      <c r="D29" s="436">
        <v>15289</v>
      </c>
      <c r="E29" s="392">
        <v>-0.28458108223994499</v>
      </c>
      <c r="F29" s="436">
        <v>2018</v>
      </c>
      <c r="G29" s="436">
        <v>1888</v>
      </c>
      <c r="H29" s="436">
        <v>1769</v>
      </c>
      <c r="I29" s="393">
        <v>6.8855932203389897E-2</v>
      </c>
      <c r="K29" s="70"/>
    </row>
    <row r="30" spans="1:14" ht="15" customHeight="1" x14ac:dyDescent="0.2">
      <c r="A30" s="72" t="s">
        <v>264</v>
      </c>
      <c r="B30" s="436">
        <v>4690</v>
      </c>
      <c r="C30" s="436">
        <v>4686</v>
      </c>
      <c r="D30" s="436">
        <v>4940</v>
      </c>
      <c r="E30" s="394">
        <v>8.5360648740939705E-4</v>
      </c>
      <c r="F30" s="436">
        <v>6788</v>
      </c>
      <c r="G30" s="436">
        <v>5959</v>
      </c>
      <c r="H30" s="436">
        <v>5891</v>
      </c>
      <c r="I30" s="393">
        <v>0.13911730156066501</v>
      </c>
    </row>
    <row r="31" spans="1:14" ht="15" customHeight="1" x14ac:dyDescent="0.2">
      <c r="A31" s="72" t="s">
        <v>209</v>
      </c>
      <c r="B31" s="436">
        <v>2446</v>
      </c>
      <c r="C31" s="436">
        <v>1076</v>
      </c>
      <c r="D31" s="436">
        <v>2902</v>
      </c>
      <c r="E31" s="394">
        <v>1.27323420074349</v>
      </c>
      <c r="F31" s="436">
        <v>852</v>
      </c>
      <c r="G31" s="436">
        <v>777</v>
      </c>
      <c r="H31" s="436">
        <v>687</v>
      </c>
      <c r="I31" s="393">
        <v>9.6525096525096596E-2</v>
      </c>
    </row>
    <row r="32" spans="1:14" ht="15" customHeight="1" x14ac:dyDescent="0.2">
      <c r="A32" s="72" t="s">
        <v>329</v>
      </c>
      <c r="B32" s="436">
        <v>849</v>
      </c>
      <c r="C32" s="436">
        <v>718</v>
      </c>
      <c r="D32" s="436">
        <v>774</v>
      </c>
      <c r="E32" s="394">
        <v>0.182451253481894</v>
      </c>
      <c r="F32" s="436">
        <v>20</v>
      </c>
      <c r="G32" s="436">
        <v>18</v>
      </c>
      <c r="H32" s="436">
        <v>31</v>
      </c>
      <c r="I32" s="393">
        <v>0.11111111111111099</v>
      </c>
    </row>
    <row r="33" spans="1:18" ht="15" customHeight="1" x14ac:dyDescent="0.2">
      <c r="A33" s="72" t="s">
        <v>19629</v>
      </c>
      <c r="B33" s="436">
        <v>794</v>
      </c>
      <c r="C33" s="436">
        <v>806</v>
      </c>
      <c r="D33" s="436">
        <v>794</v>
      </c>
      <c r="E33" s="392">
        <v>-1.48883374689827E-2</v>
      </c>
      <c r="F33" s="436">
        <v>6862</v>
      </c>
      <c r="G33" s="436">
        <v>6235</v>
      </c>
      <c r="H33" s="436">
        <v>6397</v>
      </c>
      <c r="I33" s="393">
        <v>0.10056134723335999</v>
      </c>
    </row>
    <row r="34" spans="1:18" ht="15" customHeight="1" x14ac:dyDescent="0.2">
      <c r="A34" s="72" t="s">
        <v>18248</v>
      </c>
      <c r="B34" s="436">
        <v>336</v>
      </c>
      <c r="C34" s="436">
        <v>399</v>
      </c>
      <c r="D34" s="436">
        <v>262</v>
      </c>
      <c r="E34" s="392">
        <v>-0.157894736842105</v>
      </c>
      <c r="F34" s="436">
        <v>19984</v>
      </c>
      <c r="G34" s="436">
        <v>21556</v>
      </c>
      <c r="H34" s="436">
        <v>30695</v>
      </c>
      <c r="I34" s="395">
        <v>-7.2926331415847201E-2</v>
      </c>
    </row>
    <row r="35" spans="1:18" ht="15" customHeight="1" x14ac:dyDescent="0.2">
      <c r="A35" s="72" t="s">
        <v>20218</v>
      </c>
      <c r="B35" s="436">
        <v>133</v>
      </c>
      <c r="C35" s="436">
        <v>114</v>
      </c>
      <c r="D35" s="436">
        <v>95</v>
      </c>
      <c r="E35" s="394">
        <v>0.16666666666666699</v>
      </c>
      <c r="F35" s="436">
        <v>119</v>
      </c>
      <c r="G35" s="436">
        <v>152</v>
      </c>
      <c r="H35" s="436">
        <v>140</v>
      </c>
      <c r="I35" s="395">
        <v>-0.217105263157895</v>
      </c>
    </row>
    <row r="36" spans="1:18" ht="15" customHeight="1" x14ac:dyDescent="0.2">
      <c r="A36" s="72" t="s">
        <v>214</v>
      </c>
      <c r="B36" s="436">
        <v>109</v>
      </c>
      <c r="C36" s="436">
        <v>48</v>
      </c>
      <c r="D36" s="436">
        <v>1888</v>
      </c>
      <c r="E36" s="394">
        <v>1.2708333333333299</v>
      </c>
      <c r="F36" s="436">
        <v>4250</v>
      </c>
      <c r="G36" s="436">
        <v>2858</v>
      </c>
      <c r="H36" s="436">
        <v>6440</v>
      </c>
      <c r="I36" s="393">
        <v>0.48705388383484999</v>
      </c>
    </row>
    <row r="37" spans="1:18" ht="15" customHeight="1" x14ac:dyDescent="0.2">
      <c r="A37" s="72" t="s">
        <v>327</v>
      </c>
      <c r="B37" s="436">
        <v>10</v>
      </c>
      <c r="C37" s="436">
        <v>18</v>
      </c>
      <c r="D37" s="436">
        <v>14</v>
      </c>
      <c r="E37" s="392">
        <v>-0.44444444444444398</v>
      </c>
      <c r="F37" s="436">
        <v>0</v>
      </c>
      <c r="G37" s="436">
        <v>0</v>
      </c>
      <c r="H37" s="436">
        <v>72</v>
      </c>
      <c r="I37" s="393">
        <v>0</v>
      </c>
    </row>
    <row r="38" spans="1:18" ht="15" customHeight="1" x14ac:dyDescent="0.2">
      <c r="A38" s="72" t="s">
        <v>269</v>
      </c>
      <c r="B38" s="436">
        <v>4</v>
      </c>
      <c r="C38" s="436">
        <v>0</v>
      </c>
      <c r="D38" s="436">
        <v>0</v>
      </c>
      <c r="E38" s="394">
        <v>0</v>
      </c>
      <c r="F38" s="436">
        <v>324</v>
      </c>
      <c r="G38" s="436">
        <v>315</v>
      </c>
      <c r="H38" s="436">
        <v>309</v>
      </c>
      <c r="I38" s="393">
        <v>2.8571428571428501E-2</v>
      </c>
      <c r="K38" s="71"/>
      <c r="O38" s="531"/>
      <c r="P38" s="531"/>
      <c r="Q38" s="531"/>
      <c r="R38" s="531"/>
    </row>
    <row r="39" spans="1:18" ht="15" customHeight="1" x14ac:dyDescent="0.2">
      <c r="A39" s="72" t="s">
        <v>203</v>
      </c>
      <c r="B39" s="436">
        <v>0</v>
      </c>
      <c r="C39" s="436">
        <v>0</v>
      </c>
      <c r="D39" s="436">
        <v>0</v>
      </c>
      <c r="E39" s="394">
        <v>0</v>
      </c>
      <c r="F39" s="436">
        <v>0</v>
      </c>
      <c r="G39" s="436">
        <v>1</v>
      </c>
      <c r="H39" s="436">
        <v>0</v>
      </c>
      <c r="I39" s="395">
        <v>-1</v>
      </c>
      <c r="K39" s="71"/>
      <c r="O39" s="531"/>
      <c r="P39" s="531"/>
      <c r="Q39" s="531"/>
      <c r="R39" s="531"/>
    </row>
    <row r="40" spans="1:18" ht="15" customHeight="1" x14ac:dyDescent="0.2">
      <c r="A40" s="72" t="s">
        <v>20219</v>
      </c>
      <c r="B40" s="436">
        <v>0</v>
      </c>
      <c r="C40" s="436">
        <v>0</v>
      </c>
      <c r="D40" s="436">
        <v>0</v>
      </c>
      <c r="E40" s="394">
        <v>0</v>
      </c>
      <c r="F40" s="436">
        <v>4675898</v>
      </c>
      <c r="G40" s="436">
        <v>4120597</v>
      </c>
      <c r="H40" s="436">
        <v>4057742</v>
      </c>
      <c r="I40" s="393">
        <v>0.13476226867126301</v>
      </c>
    </row>
    <row r="41" spans="1:18" ht="15" customHeight="1" x14ac:dyDescent="0.2">
      <c r="A41" s="72" t="s">
        <v>18630</v>
      </c>
      <c r="B41" s="436">
        <v>0</v>
      </c>
      <c r="C41" s="436">
        <v>2</v>
      </c>
      <c r="D41" s="436">
        <v>0</v>
      </c>
      <c r="E41" s="392">
        <v>-1</v>
      </c>
      <c r="F41" s="436">
        <v>6</v>
      </c>
      <c r="G41" s="436">
        <v>18</v>
      </c>
      <c r="H41" s="436">
        <v>37</v>
      </c>
      <c r="I41" s="395">
        <v>-0.66666666666666696</v>
      </c>
    </row>
    <row r="42" spans="1:18" ht="15" customHeight="1" x14ac:dyDescent="0.2">
      <c r="A42" s="72" t="s">
        <v>267</v>
      </c>
      <c r="B42" s="436">
        <v>0</v>
      </c>
      <c r="C42" s="436">
        <v>143</v>
      </c>
      <c r="D42" s="436">
        <v>118</v>
      </c>
      <c r="E42" s="392">
        <v>-1</v>
      </c>
      <c r="F42" s="436">
        <v>1376</v>
      </c>
      <c r="G42" s="436">
        <v>1204</v>
      </c>
      <c r="H42" s="436">
        <v>1260</v>
      </c>
      <c r="I42" s="393">
        <v>0.14285714285714299</v>
      </c>
    </row>
    <row r="43" spans="1:18" ht="15" customHeight="1" x14ac:dyDescent="0.2">
      <c r="A43" s="72" t="s">
        <v>215</v>
      </c>
      <c r="B43" s="436">
        <v>0</v>
      </c>
      <c r="C43" s="436">
        <v>42998</v>
      </c>
      <c r="D43" s="436">
        <v>47157</v>
      </c>
      <c r="E43" s="392">
        <v>-1</v>
      </c>
      <c r="F43" s="436">
        <v>10083</v>
      </c>
      <c r="G43" s="436">
        <v>9720</v>
      </c>
      <c r="H43" s="436">
        <v>9690</v>
      </c>
      <c r="I43" s="393">
        <v>3.7345679012345603E-2</v>
      </c>
    </row>
    <row r="44" spans="1:18" ht="15" customHeight="1" x14ac:dyDescent="0.2">
      <c r="A44" s="72" t="s">
        <v>325</v>
      </c>
      <c r="B44" s="436">
        <v>0</v>
      </c>
      <c r="C44" s="436">
        <v>0</v>
      </c>
      <c r="D44" s="436">
        <v>0</v>
      </c>
      <c r="E44" s="394">
        <v>0</v>
      </c>
      <c r="F44" s="436">
        <v>0</v>
      </c>
      <c r="G44" s="436">
        <v>0</v>
      </c>
      <c r="H44" s="436">
        <v>0</v>
      </c>
      <c r="I44" s="393">
        <v>0</v>
      </c>
    </row>
    <row r="45" spans="1:18" ht="15" customHeight="1" x14ac:dyDescent="0.2">
      <c r="A45" s="72" t="s">
        <v>219</v>
      </c>
      <c r="B45" s="436">
        <v>0</v>
      </c>
      <c r="C45" s="436">
        <v>0</v>
      </c>
      <c r="D45" s="436">
        <v>0</v>
      </c>
      <c r="E45" s="394">
        <v>0</v>
      </c>
      <c r="F45" s="436">
        <v>6085</v>
      </c>
      <c r="G45" s="436">
        <v>5370</v>
      </c>
      <c r="H45" s="436">
        <v>4884</v>
      </c>
      <c r="I45" s="393">
        <v>0.13314711359404099</v>
      </c>
    </row>
    <row r="46" spans="1:18" ht="15" customHeight="1" x14ac:dyDescent="0.2">
      <c r="A46" s="72" t="s">
        <v>220</v>
      </c>
      <c r="B46" s="436">
        <v>0</v>
      </c>
      <c r="C46" s="436">
        <v>0</v>
      </c>
      <c r="D46" s="436">
        <v>0</v>
      </c>
      <c r="E46" s="394">
        <v>0</v>
      </c>
      <c r="F46" s="436">
        <v>1</v>
      </c>
      <c r="G46" s="436">
        <v>0</v>
      </c>
      <c r="H46" s="436">
        <v>0</v>
      </c>
      <c r="I46" s="393">
        <v>0</v>
      </c>
    </row>
    <row r="47" spans="1:18" ht="15" customHeight="1" x14ac:dyDescent="0.2">
      <c r="A47" s="72" t="s">
        <v>326</v>
      </c>
      <c r="B47" s="436">
        <v>0</v>
      </c>
      <c r="C47" s="436">
        <v>0</v>
      </c>
      <c r="D47" s="436">
        <v>0</v>
      </c>
      <c r="E47" s="394">
        <v>0</v>
      </c>
      <c r="F47" s="436">
        <v>0</v>
      </c>
      <c r="G47" s="436">
        <v>0</v>
      </c>
      <c r="H47" s="436">
        <v>0</v>
      </c>
      <c r="I47" s="393">
        <v>0</v>
      </c>
    </row>
    <row r="48" spans="1:18" ht="15" customHeight="1" x14ac:dyDescent="0.2">
      <c r="A48" s="72" t="s">
        <v>324</v>
      </c>
      <c r="B48" s="436">
        <v>0</v>
      </c>
      <c r="C48" s="436">
        <v>0</v>
      </c>
      <c r="D48" s="436">
        <v>0</v>
      </c>
      <c r="E48" s="394">
        <v>0</v>
      </c>
      <c r="F48" s="436">
        <v>0</v>
      </c>
      <c r="G48" s="436">
        <v>0</v>
      </c>
      <c r="H48" s="436">
        <v>0</v>
      </c>
      <c r="I48" s="393">
        <v>0</v>
      </c>
    </row>
    <row r="49" spans="1:9" x14ac:dyDescent="0.2">
      <c r="A49" s="72" t="s">
        <v>20220</v>
      </c>
      <c r="B49" s="436">
        <v>0</v>
      </c>
      <c r="C49" s="436">
        <v>0</v>
      </c>
      <c r="D49" s="436">
        <v>0</v>
      </c>
      <c r="E49" s="394">
        <v>0</v>
      </c>
      <c r="F49" s="436">
        <v>4675898</v>
      </c>
      <c r="G49" s="436">
        <v>4120597</v>
      </c>
      <c r="H49" s="436">
        <v>4057742</v>
      </c>
      <c r="I49" s="393">
        <v>0.13476226867126301</v>
      </c>
    </row>
    <row r="50" spans="1:9" x14ac:dyDescent="0.2">
      <c r="A50" s="72" t="s">
        <v>328</v>
      </c>
      <c r="B50" s="436">
        <v>0</v>
      </c>
      <c r="C50" s="436">
        <v>0</v>
      </c>
      <c r="D50" s="436">
        <v>0</v>
      </c>
      <c r="E50" s="394">
        <v>0</v>
      </c>
      <c r="F50" s="436">
        <v>0</v>
      </c>
      <c r="G50" s="436">
        <v>0</v>
      </c>
      <c r="H50" s="436">
        <v>0</v>
      </c>
      <c r="I50" s="393">
        <v>0</v>
      </c>
    </row>
    <row r="51" spans="1:9" x14ac:dyDescent="0.2">
      <c r="A51" s="336" t="s">
        <v>330</v>
      </c>
      <c r="B51" s="437">
        <v>0</v>
      </c>
      <c r="C51" s="437">
        <v>0</v>
      </c>
      <c r="D51" s="437">
        <v>0</v>
      </c>
      <c r="E51" s="396">
        <v>0</v>
      </c>
      <c r="F51" s="437">
        <v>0</v>
      </c>
      <c r="G51" s="437">
        <v>0</v>
      </c>
      <c r="H51" s="437">
        <v>0</v>
      </c>
      <c r="I51" s="397">
        <v>0</v>
      </c>
    </row>
    <row r="52" spans="1:9" x14ac:dyDescent="0.2">
      <c r="A52" s="447"/>
      <c r="B52" s="450"/>
      <c r="C52" s="450"/>
      <c r="D52" s="450"/>
      <c r="E52" s="446"/>
      <c r="F52" s="450"/>
      <c r="G52" s="450"/>
      <c r="H52" s="450"/>
      <c r="I52" s="446"/>
    </row>
    <row r="53" spans="1:9" x14ac:dyDescent="0.2">
      <c r="A53" s="448"/>
      <c r="B53" s="449"/>
      <c r="C53" s="449"/>
      <c r="D53" s="449"/>
      <c r="F53" s="449"/>
      <c r="G53" s="449"/>
      <c r="H53" s="449"/>
    </row>
    <row r="54" spans="1:9" x14ac:dyDescent="0.2">
      <c r="A54" s="448"/>
      <c r="B54" s="449"/>
      <c r="C54" s="449"/>
      <c r="D54" s="449"/>
      <c r="F54" s="449"/>
      <c r="G54" s="449"/>
      <c r="H54" s="449"/>
    </row>
    <row r="55" spans="1:9" x14ac:dyDescent="0.2">
      <c r="A55" s="448"/>
      <c r="B55" s="449"/>
      <c r="C55" s="449"/>
      <c r="D55" s="449"/>
      <c r="F55" s="449"/>
      <c r="G55" s="449"/>
      <c r="H55" s="449"/>
    </row>
  </sheetData>
  <sortState xmlns:xlrd2="http://schemas.microsoft.com/office/spreadsheetml/2017/richdata2" ref="A9:I44">
    <sortCondition descending="1" ref="B8:B44"/>
  </sortState>
  <mergeCells count="7">
    <mergeCell ref="O39:R39"/>
    <mergeCell ref="G2:I3"/>
    <mergeCell ref="B6:E6"/>
    <mergeCell ref="F6:I6"/>
    <mergeCell ref="O38:R38"/>
    <mergeCell ref="N2:R3"/>
    <mergeCell ref="A5:I5"/>
  </mergeCells>
  <conditionalFormatting sqref="F8">
    <cfRule type="containsText" dxfId="71" priority="9" operator="containsText" text="q">
      <formula>NOT(ISERROR(SEARCH("q",F8)))</formula>
    </cfRule>
    <cfRule type="containsText" dxfId="70" priority="10" operator="containsText" text="p">
      <formula>NOT(ISERROR(SEARCH("p",F8)))</formula>
    </cfRule>
  </conditionalFormatting>
  <conditionalFormatting sqref="G12">
    <cfRule type="containsText" dxfId="69" priority="5" operator="containsText" text="q">
      <formula>NOT(ISERROR(SEARCH("q",G12)))</formula>
    </cfRule>
    <cfRule type="containsText" dxfId="68" priority="6" operator="containsText" text="p">
      <formula>NOT(ISERROR(SEARCH("p",G12)))</formula>
    </cfRule>
  </conditionalFormatting>
  <conditionalFormatting sqref="A8">
    <cfRule type="containsText" dxfId="67" priority="1" operator="containsText" text="q">
      <formula>NOT(ISERROR(SEARCH("q",A8)))</formula>
    </cfRule>
    <cfRule type="containsText" dxfId="66"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D3646-D143-4B86-9351-68D6795C52A5}">
  <sheetPr codeName="Feuil28">
    <tabColor theme="9" tint="0.39997558519241921"/>
  </sheetPr>
  <dimension ref="A1:N177"/>
  <sheetViews>
    <sheetView showGridLines="0" topLeftCell="A50" zoomScale="115" zoomScaleNormal="115" zoomScaleSheetLayoutView="150" zoomScalePageLayoutView="160" workbookViewId="0"/>
  </sheetViews>
  <sheetFormatPr baseColWidth="10" defaultColWidth="10.625" defaultRowHeight="15" outlineLevelRow="1" x14ac:dyDescent="0.2"/>
  <cols>
    <col min="1" max="1" width="3.125" style="13" customWidth="1"/>
    <col min="2" max="2" width="15.375" style="13" customWidth="1"/>
    <col min="3" max="3" width="6.875" style="13" customWidth="1"/>
    <col min="4" max="4" width="1.375" style="13" customWidth="1"/>
    <col min="5" max="5" width="2.625" style="13" customWidth="1"/>
    <col min="6" max="6" width="15.375" style="13" customWidth="1"/>
    <col min="7" max="7" width="7.875" style="13" customWidth="1"/>
    <col min="8" max="8" width="1.375" style="13" customWidth="1"/>
    <col min="9" max="9" width="2.625" style="13" customWidth="1"/>
    <col min="10" max="10" width="14.625" style="13" customWidth="1"/>
    <col min="11" max="11" width="6.125" style="13" customWidth="1"/>
    <col min="12" max="12" width="1.375" style="13" customWidth="1"/>
    <col min="13" max="13" width="2.625" style="13" customWidth="1"/>
    <col min="14" max="14" width="5.12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292" t="s">
        <v>333</v>
      </c>
      <c r="C2" s="11"/>
      <c r="D2" s="14"/>
      <c r="E2" s="14"/>
      <c r="F2" s="14"/>
      <c r="G2" s="12"/>
      <c r="H2" s="12"/>
      <c r="I2" s="12"/>
      <c r="J2" s="77"/>
      <c r="K2" s="454" t="s">
        <v>113</v>
      </c>
      <c r="L2" s="454"/>
      <c r="M2" s="454"/>
      <c r="N2" s="454"/>
    </row>
    <row r="3" spans="1:14" ht="15" customHeight="1" x14ac:dyDescent="0.2">
      <c r="A3" s="12"/>
      <c r="B3" s="293" t="s">
        <v>263</v>
      </c>
      <c r="C3" s="18"/>
      <c r="D3" s="14"/>
      <c r="E3" s="14"/>
      <c r="F3" s="14"/>
      <c r="G3" s="12"/>
      <c r="H3" s="12"/>
      <c r="I3" s="12"/>
      <c r="J3" s="77"/>
      <c r="K3" s="454"/>
      <c r="L3" s="454"/>
      <c r="M3" s="454"/>
      <c r="N3" s="454"/>
    </row>
    <row r="4" spans="1:14" ht="15" customHeight="1" thickBot="1" x14ac:dyDescent="0.25">
      <c r="A4" s="15"/>
      <c r="B4" s="15"/>
      <c r="C4" s="15"/>
      <c r="D4" s="15"/>
      <c r="E4" s="15"/>
      <c r="F4" s="15"/>
      <c r="G4" s="15"/>
      <c r="H4" s="15"/>
      <c r="I4" s="15"/>
      <c r="J4" s="15"/>
      <c r="K4" s="15"/>
      <c r="L4" s="15"/>
      <c r="M4" s="15"/>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4"/>
      <c r="B7" s="74"/>
      <c r="C7" s="74"/>
      <c r="D7" s="74"/>
      <c r="E7" s="74"/>
      <c r="F7" s="74"/>
      <c r="G7" s="74"/>
      <c r="H7" s="74"/>
      <c r="I7" s="74"/>
      <c r="J7" s="74"/>
      <c r="K7" s="74"/>
      <c r="L7" s="74"/>
      <c r="M7" s="74"/>
      <c r="N7" s="74"/>
    </row>
    <row r="8" spans="1:14" ht="15" customHeight="1" x14ac:dyDescent="0.25">
      <c r="A8" s="256" t="s">
        <v>15808</v>
      </c>
      <c r="B8" s="314">
        <v>0.9375</v>
      </c>
      <c r="C8" s="258" t="s">
        <v>15471</v>
      </c>
      <c r="D8" s="259"/>
      <c r="E8" s="256" t="s">
        <v>14</v>
      </c>
      <c r="F8" s="257">
        <v>56324</v>
      </c>
      <c r="G8" s="258" t="s">
        <v>22325</v>
      </c>
      <c r="H8" s="259"/>
      <c r="I8" s="256" t="s">
        <v>14</v>
      </c>
      <c r="J8" s="257">
        <v>52699</v>
      </c>
      <c r="K8" s="258" t="s">
        <v>22326</v>
      </c>
      <c r="L8" s="259"/>
      <c r="M8" s="259"/>
      <c r="N8" s="259"/>
    </row>
    <row r="9" spans="1:14" s="239" customFormat="1" ht="15" customHeight="1" x14ac:dyDescent="0.25">
      <c r="A9" s="260"/>
      <c r="B9" s="556" t="s">
        <v>15090</v>
      </c>
      <c r="C9" s="557"/>
      <c r="D9" s="260"/>
      <c r="E9" s="260"/>
      <c r="F9" s="556" t="s">
        <v>15092</v>
      </c>
      <c r="G9" s="557"/>
      <c r="H9" s="260"/>
      <c r="I9" s="260"/>
      <c r="J9" s="556" t="s">
        <v>228</v>
      </c>
      <c r="K9" s="557"/>
      <c r="L9" s="260"/>
      <c r="M9" s="260"/>
      <c r="N9" s="260"/>
    </row>
    <row r="10" spans="1:14" ht="15" customHeight="1" x14ac:dyDescent="0.2">
      <c r="A10" s="133"/>
      <c r="B10" s="556" t="s">
        <v>15091</v>
      </c>
      <c r="C10" s="557"/>
      <c r="D10" s="133"/>
      <c r="E10" s="133"/>
      <c r="F10" s="560" t="s">
        <v>18742</v>
      </c>
      <c r="G10" s="561"/>
      <c r="H10" s="133"/>
      <c r="I10" s="133"/>
      <c r="J10" s="556" t="s">
        <v>15091</v>
      </c>
      <c r="K10" s="557"/>
      <c r="L10" s="133"/>
      <c r="M10" s="133"/>
      <c r="N10" s="133"/>
    </row>
    <row r="11" spans="1:14" ht="15" customHeight="1" x14ac:dyDescent="0.2">
      <c r="A11" s="133"/>
      <c r="B11" s="558"/>
      <c r="C11" s="559"/>
      <c r="D11" s="133"/>
      <c r="E11" s="133"/>
      <c r="F11" s="558" t="s">
        <v>334</v>
      </c>
      <c r="G11" s="559"/>
      <c r="H11" s="133"/>
      <c r="I11" s="133"/>
      <c r="J11" s="558"/>
      <c r="K11" s="559"/>
      <c r="L11" s="133"/>
      <c r="M11" s="133"/>
      <c r="N11" s="133"/>
    </row>
    <row r="12" spans="1:14" ht="15" customHeight="1" x14ac:dyDescent="0.2">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2"/>
      <c r="B14" s="113"/>
      <c r="C14" s="113"/>
      <c r="D14" s="113"/>
      <c r="E14" s="113"/>
      <c r="F14" s="113"/>
      <c r="G14" s="113"/>
      <c r="H14" s="113"/>
      <c r="I14" s="113"/>
      <c r="J14" s="113"/>
      <c r="K14" s="112"/>
      <c r="L14" s="113"/>
      <c r="M14" s="113"/>
      <c r="N14" s="113"/>
    </row>
    <row r="15" spans="1:14" ht="15" customHeight="1" x14ac:dyDescent="0.25">
      <c r="A15" s="114" t="s">
        <v>15808</v>
      </c>
      <c r="B15" s="115">
        <v>27</v>
      </c>
      <c r="C15" s="116" t="s">
        <v>15471</v>
      </c>
      <c r="D15" s="117"/>
      <c r="E15" s="114" t="s">
        <v>15808</v>
      </c>
      <c r="F15" s="115">
        <v>22</v>
      </c>
      <c r="G15" s="118" t="s">
        <v>15471</v>
      </c>
      <c r="H15" s="119"/>
      <c r="I15" s="114"/>
      <c r="J15" s="115"/>
      <c r="K15" s="120"/>
      <c r="L15" s="121"/>
      <c r="M15" s="114"/>
      <c r="N15" s="115"/>
    </row>
    <row r="16" spans="1:14" ht="15" customHeight="1" x14ac:dyDescent="0.25">
      <c r="A16" s="122"/>
      <c r="B16" s="562" t="s">
        <v>239</v>
      </c>
      <c r="C16" s="563"/>
      <c r="D16" s="232"/>
      <c r="E16" s="233"/>
      <c r="F16" s="562" t="s">
        <v>240</v>
      </c>
      <c r="G16" s="563"/>
      <c r="H16" s="123"/>
      <c r="I16" s="124"/>
      <c r="J16" s="554"/>
      <c r="K16" s="554"/>
      <c r="L16" s="121"/>
      <c r="M16" s="124"/>
      <c r="N16" s="125"/>
    </row>
    <row r="17" spans="1:14" ht="15" customHeight="1" x14ac:dyDescent="0.2">
      <c r="A17" s="126"/>
      <c r="B17" s="565" t="s">
        <v>18145</v>
      </c>
      <c r="C17" s="566"/>
      <c r="D17" s="124"/>
      <c r="E17" s="124"/>
      <c r="F17" s="565" t="s">
        <v>20211</v>
      </c>
      <c r="G17" s="566"/>
      <c r="H17" s="124"/>
      <c r="I17" s="124"/>
      <c r="J17" s="554"/>
      <c r="K17" s="554"/>
      <c r="L17" s="121"/>
      <c r="M17" s="124"/>
      <c r="N17" s="125"/>
    </row>
    <row r="18" spans="1:14" ht="12.75" customHeight="1" x14ac:dyDescent="0.2">
      <c r="A18" s="126"/>
      <c r="B18" s="567" t="s">
        <v>335</v>
      </c>
      <c r="C18" s="568"/>
      <c r="D18" s="127"/>
      <c r="E18" s="127"/>
      <c r="F18" s="230" t="s">
        <v>335</v>
      </c>
      <c r="G18" s="128"/>
      <c r="H18" s="127"/>
      <c r="I18" s="127"/>
      <c r="J18" s="569"/>
      <c r="K18" s="569"/>
      <c r="L18" s="129"/>
      <c r="M18" s="129"/>
      <c r="N18" s="130"/>
    </row>
    <row r="19" spans="1:14" ht="6" customHeight="1" x14ac:dyDescent="0.2">
      <c r="A19" s="126"/>
      <c r="B19" s="127"/>
      <c r="C19" s="127"/>
      <c r="D19" s="127"/>
      <c r="E19" s="127"/>
      <c r="F19" s="127"/>
      <c r="G19" s="127"/>
      <c r="H19" s="127"/>
      <c r="I19" s="127"/>
      <c r="J19" s="564"/>
      <c r="K19" s="564"/>
      <c r="L19" s="129"/>
      <c r="M19" s="129"/>
      <c r="N19" s="131"/>
    </row>
    <row r="20" spans="1:14" ht="15" customHeight="1" x14ac:dyDescent="0.25">
      <c r="A20" s="114" t="s">
        <v>14</v>
      </c>
      <c r="B20" s="115">
        <v>497</v>
      </c>
      <c r="C20" s="116" t="s">
        <v>18790</v>
      </c>
      <c r="D20" s="132"/>
      <c r="E20" s="114" t="s">
        <v>14</v>
      </c>
      <c r="F20" s="115">
        <v>15906</v>
      </c>
      <c r="G20" s="116" t="s">
        <v>22321</v>
      </c>
      <c r="H20" s="132"/>
      <c r="I20" s="114" t="s">
        <v>14</v>
      </c>
      <c r="J20" s="115">
        <v>13228</v>
      </c>
      <c r="K20" s="116" t="s">
        <v>22327</v>
      </c>
      <c r="L20" s="132"/>
      <c r="M20" s="132"/>
      <c r="N20" s="132"/>
    </row>
    <row r="21" spans="1:14" ht="15" customHeight="1" x14ac:dyDescent="0.25">
      <c r="A21" s="114"/>
      <c r="B21" s="562" t="s">
        <v>3</v>
      </c>
      <c r="C21" s="563"/>
      <c r="D21" s="231"/>
      <c r="E21" s="231"/>
      <c r="F21" s="562" t="s">
        <v>227</v>
      </c>
      <c r="G21" s="563"/>
      <c r="H21" s="231"/>
      <c r="I21" s="231"/>
      <c r="J21" s="562" t="s">
        <v>228</v>
      </c>
      <c r="K21" s="563"/>
      <c r="L21" s="132"/>
      <c r="M21" s="132"/>
      <c r="N21" s="132"/>
    </row>
    <row r="22" spans="1:14" ht="6" customHeight="1" x14ac:dyDescent="0.2">
      <c r="A22" s="126"/>
      <c r="B22" s="554"/>
      <c r="C22" s="555"/>
      <c r="D22" s="126"/>
      <c r="E22" s="126"/>
      <c r="F22" s="554"/>
      <c r="G22" s="555"/>
      <c r="H22" s="126"/>
      <c r="I22" s="126"/>
      <c r="J22" s="554"/>
      <c r="K22" s="555"/>
      <c r="L22" s="126"/>
      <c r="M22" s="126"/>
      <c r="N22" s="126"/>
    </row>
    <row r="23" spans="1:14" ht="8.25" customHeight="1" outlineLevel="1" x14ac:dyDescent="0.2">
      <c r="A23" s="12"/>
      <c r="B23" s="87"/>
      <c r="C23" s="87"/>
      <c r="D23" s="87"/>
      <c r="E23" s="87"/>
      <c r="F23" s="87"/>
      <c r="G23" s="87"/>
      <c r="H23" s="87"/>
      <c r="I23" s="87"/>
      <c r="J23" s="108"/>
      <c r="K23" s="108"/>
      <c r="L23" s="88"/>
      <c r="M23" s="88"/>
      <c r="N23" s="108"/>
    </row>
    <row r="24" spans="1:14" ht="15.75" customHeight="1" outlineLevel="1" x14ac:dyDescent="0.2">
      <c r="A24" s="12"/>
      <c r="B24" s="88" t="s">
        <v>339</v>
      </c>
      <c r="C24" s="87"/>
      <c r="D24" s="87"/>
      <c r="E24" s="87"/>
      <c r="F24" s="87"/>
      <c r="G24" s="88" t="s">
        <v>15830</v>
      </c>
      <c r="H24" s="87"/>
      <c r="I24" s="87"/>
      <c r="J24" s="108"/>
      <c r="K24" s="108"/>
      <c r="L24" s="88"/>
      <c r="M24" s="88"/>
      <c r="N24" s="108"/>
    </row>
    <row r="25" spans="1:14" ht="15.75" customHeight="1" outlineLevel="1" x14ac:dyDescent="0.2">
      <c r="A25" s="12"/>
      <c r="B25" s="87"/>
      <c r="C25" s="87"/>
      <c r="D25" s="87"/>
      <c r="E25" s="87"/>
      <c r="F25" s="87"/>
      <c r="G25" s="87"/>
      <c r="H25" s="87"/>
      <c r="I25" s="87"/>
      <c r="J25" s="108"/>
      <c r="K25" s="108"/>
      <c r="L25" s="88"/>
      <c r="M25" s="88"/>
      <c r="N25" s="108"/>
    </row>
    <row r="26" spans="1:14" ht="15.75" customHeight="1" outlineLevel="1" x14ac:dyDescent="0.2">
      <c r="A26" s="12"/>
      <c r="B26" s="87"/>
      <c r="C26" s="87"/>
      <c r="D26" s="87"/>
      <c r="E26" s="87"/>
      <c r="F26" s="87"/>
      <c r="G26" s="87"/>
      <c r="H26" s="87"/>
      <c r="I26" s="87"/>
      <c r="J26" s="108"/>
      <c r="K26" s="108"/>
      <c r="L26" s="88"/>
      <c r="M26" s="88"/>
      <c r="N26" s="108"/>
    </row>
    <row r="27" spans="1:14" ht="15.75" customHeight="1" outlineLevel="1" x14ac:dyDescent="0.2">
      <c r="A27" s="12"/>
      <c r="B27" s="87"/>
      <c r="C27" s="87"/>
      <c r="D27" s="87"/>
      <c r="E27" s="87"/>
      <c r="F27" s="87"/>
      <c r="G27" s="87"/>
      <c r="H27" s="87"/>
      <c r="I27" s="87"/>
      <c r="J27" s="108"/>
      <c r="K27" s="108"/>
      <c r="L27" s="88"/>
      <c r="M27" s="88"/>
      <c r="N27" s="108"/>
    </row>
    <row r="28" spans="1:14" ht="15.75" customHeight="1" outlineLevel="1" x14ac:dyDescent="0.2">
      <c r="A28" s="12"/>
      <c r="B28" s="87"/>
      <c r="C28" s="87"/>
      <c r="D28" s="87"/>
      <c r="E28" s="87"/>
      <c r="F28" s="87"/>
      <c r="G28" s="87"/>
      <c r="H28" s="87"/>
      <c r="I28" s="87"/>
      <c r="J28" s="108"/>
      <c r="K28" s="108"/>
      <c r="L28" s="88"/>
      <c r="M28" s="88"/>
      <c r="N28" s="108"/>
    </row>
    <row r="29" spans="1:14" ht="15.75" customHeight="1" outlineLevel="1" x14ac:dyDescent="0.2">
      <c r="A29" s="12"/>
      <c r="B29" s="87"/>
      <c r="C29" s="87"/>
      <c r="D29" s="87"/>
      <c r="E29" s="87"/>
      <c r="F29" s="87"/>
      <c r="G29" s="87"/>
      <c r="H29" s="87"/>
      <c r="I29" s="87"/>
      <c r="J29" s="108"/>
      <c r="K29" s="108"/>
      <c r="L29" s="88"/>
      <c r="M29" s="88"/>
      <c r="N29" s="108"/>
    </row>
    <row r="30" spans="1:14" ht="15.75" customHeight="1" outlineLevel="1" x14ac:dyDescent="0.2">
      <c r="A30" s="12"/>
      <c r="B30" s="87"/>
      <c r="C30" s="87"/>
      <c r="D30" s="87"/>
      <c r="E30" s="87"/>
      <c r="F30" s="87"/>
      <c r="G30" s="87"/>
      <c r="H30" s="87"/>
      <c r="I30" s="87"/>
      <c r="J30" s="108"/>
      <c r="K30" s="108"/>
      <c r="L30" s="88"/>
      <c r="M30" s="88"/>
      <c r="N30" s="108"/>
    </row>
    <row r="31" spans="1:14" ht="15.75" customHeight="1" outlineLevel="1" x14ac:dyDescent="0.2">
      <c r="A31" s="12"/>
      <c r="B31" s="87"/>
      <c r="C31" s="87"/>
      <c r="D31" s="87"/>
      <c r="E31" s="87"/>
      <c r="F31" s="87"/>
      <c r="G31" s="87"/>
      <c r="H31" s="87"/>
      <c r="I31" s="87"/>
      <c r="J31" s="108"/>
      <c r="K31" s="108"/>
      <c r="L31" s="88"/>
      <c r="M31" s="88"/>
      <c r="N31" s="108"/>
    </row>
    <row r="32" spans="1:14" ht="15.75" customHeight="1" outlineLevel="1" x14ac:dyDescent="0.2">
      <c r="A32" s="12"/>
      <c r="B32" s="87"/>
      <c r="C32" s="87"/>
      <c r="D32" s="87"/>
      <c r="E32" s="87"/>
      <c r="F32" s="87"/>
      <c r="G32" s="87"/>
      <c r="H32" s="87"/>
      <c r="I32" s="87"/>
      <c r="J32" s="108"/>
      <c r="K32" s="108"/>
      <c r="L32" s="88"/>
      <c r="M32" s="88"/>
      <c r="N32" s="108"/>
    </row>
    <row r="33" spans="1:14" ht="15.75" customHeight="1" outlineLevel="1" x14ac:dyDescent="0.2">
      <c r="A33" s="12"/>
      <c r="B33" s="87"/>
      <c r="C33" s="87"/>
      <c r="D33" s="87"/>
      <c r="E33" s="87"/>
      <c r="F33" s="87"/>
      <c r="G33" s="87"/>
      <c r="H33" s="87"/>
      <c r="I33" s="87"/>
      <c r="J33" s="108"/>
      <c r="K33" s="108"/>
      <c r="L33" s="88"/>
      <c r="M33" s="88"/>
      <c r="N33" s="108"/>
    </row>
    <row r="34" spans="1:14" ht="25.5" customHeight="1" outlineLevel="1" x14ac:dyDescent="0.2">
      <c r="A34" s="12"/>
      <c r="B34" s="87"/>
      <c r="C34" s="87"/>
      <c r="D34" s="87"/>
      <c r="E34" s="87"/>
      <c r="F34" s="87"/>
      <c r="G34" s="87"/>
      <c r="H34" s="87"/>
      <c r="I34" s="87"/>
      <c r="J34" s="108"/>
      <c r="K34" s="108"/>
      <c r="L34" s="88"/>
      <c r="M34" s="88"/>
      <c r="N34" s="108"/>
    </row>
    <row r="35" spans="1:14" ht="15.75" customHeight="1" outlineLevel="1" x14ac:dyDescent="0.2">
      <c r="A35" s="12"/>
      <c r="B35" s="88" t="s">
        <v>343</v>
      </c>
      <c r="C35" s="87"/>
      <c r="D35" s="87"/>
      <c r="E35" s="87"/>
      <c r="F35" s="87"/>
      <c r="G35" s="88" t="s">
        <v>340</v>
      </c>
      <c r="H35" s="87"/>
      <c r="I35" s="87"/>
      <c r="J35" s="108"/>
      <c r="K35" s="108"/>
      <c r="L35" s="88"/>
      <c r="M35" s="88"/>
      <c r="N35" s="108"/>
    </row>
    <row r="36" spans="1:14" ht="15.75" customHeight="1" outlineLevel="1" x14ac:dyDescent="0.2">
      <c r="A36" s="12"/>
      <c r="B36" s="87"/>
      <c r="C36" s="87"/>
      <c r="D36" s="87"/>
      <c r="E36" s="87"/>
      <c r="F36" s="87"/>
      <c r="G36" s="87"/>
      <c r="H36" s="87"/>
      <c r="I36" s="87"/>
      <c r="J36" s="108"/>
      <c r="K36" s="108"/>
      <c r="L36" s="88"/>
      <c r="M36" s="88"/>
      <c r="N36" s="108"/>
    </row>
    <row r="37" spans="1:14" ht="15.75" customHeight="1" outlineLevel="1" x14ac:dyDescent="0.2">
      <c r="A37" s="12"/>
      <c r="B37" s="87"/>
      <c r="C37" s="87"/>
      <c r="D37" s="87"/>
      <c r="E37" s="87"/>
      <c r="F37" s="87"/>
      <c r="G37" s="87"/>
      <c r="H37" s="87"/>
      <c r="I37" s="87"/>
      <c r="J37" s="108"/>
      <c r="K37" s="108"/>
      <c r="L37" s="88"/>
      <c r="M37" s="88"/>
      <c r="N37" s="108"/>
    </row>
    <row r="38" spans="1:14" ht="15.75" customHeight="1" outlineLevel="1" x14ac:dyDescent="0.2">
      <c r="A38" s="12"/>
      <c r="B38" s="87"/>
      <c r="C38" s="87"/>
      <c r="D38" s="87"/>
      <c r="E38" s="87"/>
      <c r="F38" s="87"/>
      <c r="G38" s="87"/>
      <c r="H38" s="87"/>
      <c r="I38" s="87"/>
      <c r="J38" s="108"/>
      <c r="K38" s="108"/>
      <c r="L38" s="88"/>
      <c r="M38" s="88"/>
      <c r="N38" s="108"/>
    </row>
    <row r="39" spans="1:14" ht="15.75" customHeight="1" outlineLevel="1" x14ac:dyDescent="0.2">
      <c r="A39" s="12"/>
      <c r="B39" s="87"/>
      <c r="C39" s="87"/>
      <c r="D39" s="87"/>
      <c r="E39" s="87"/>
      <c r="F39" s="87"/>
      <c r="G39" s="87"/>
      <c r="H39" s="87"/>
      <c r="I39" s="87"/>
      <c r="J39" s="108"/>
      <c r="K39" s="108"/>
      <c r="L39" s="88"/>
      <c r="M39" s="88"/>
      <c r="N39" s="108"/>
    </row>
    <row r="40" spans="1:14" ht="15.75" customHeight="1" outlineLevel="1" x14ac:dyDescent="0.2">
      <c r="A40" s="12"/>
      <c r="B40" s="87"/>
      <c r="C40" s="87"/>
      <c r="D40" s="87"/>
      <c r="E40" s="87"/>
      <c r="F40" s="87"/>
      <c r="G40" s="87"/>
      <c r="H40" s="87"/>
      <c r="I40" s="87"/>
      <c r="J40" s="108"/>
      <c r="K40" s="108"/>
      <c r="L40" s="88"/>
      <c r="M40" s="88"/>
      <c r="N40" s="108"/>
    </row>
    <row r="41" spans="1:14" ht="15.75" customHeight="1" outlineLevel="1" x14ac:dyDescent="0.2">
      <c r="A41" s="12"/>
      <c r="B41" s="87"/>
      <c r="C41" s="87"/>
      <c r="D41" s="87"/>
      <c r="E41" s="87"/>
      <c r="F41" s="87"/>
      <c r="G41" s="87"/>
      <c r="H41" s="87"/>
      <c r="I41" s="87"/>
      <c r="J41" s="108"/>
      <c r="K41" s="108"/>
      <c r="L41" s="88"/>
      <c r="M41" s="88"/>
      <c r="N41" s="108"/>
    </row>
    <row r="42" spans="1:14" ht="15.75" customHeight="1" outlineLevel="1" x14ac:dyDescent="0.2">
      <c r="A42" s="12"/>
      <c r="B42" s="87"/>
      <c r="C42" s="87"/>
      <c r="D42" s="87"/>
      <c r="E42" s="87"/>
      <c r="F42" s="87"/>
      <c r="G42" s="87"/>
      <c r="H42" s="87"/>
      <c r="I42" s="87"/>
      <c r="J42" s="108"/>
      <c r="K42" s="108"/>
      <c r="L42" s="88"/>
      <c r="M42" s="88"/>
      <c r="N42" s="108"/>
    </row>
    <row r="43" spans="1:14" ht="15.75" customHeight="1" outlineLevel="1" x14ac:dyDescent="0.2">
      <c r="A43" s="12"/>
      <c r="B43" s="87"/>
      <c r="C43" s="87"/>
      <c r="D43" s="87"/>
      <c r="E43" s="87"/>
      <c r="F43" s="87"/>
      <c r="G43" s="87"/>
      <c r="H43" s="87"/>
      <c r="I43" s="87"/>
      <c r="J43" s="108"/>
      <c r="K43" s="108"/>
      <c r="L43" s="88"/>
      <c r="M43" s="88"/>
      <c r="N43" s="108"/>
    </row>
    <row r="44" spans="1:14" ht="15.75" customHeight="1" outlineLevel="1" x14ac:dyDescent="0.2">
      <c r="A44" s="12"/>
      <c r="B44" s="87"/>
      <c r="C44" s="87"/>
      <c r="D44" s="87"/>
      <c r="E44" s="87"/>
      <c r="F44" s="87"/>
      <c r="G44" s="87"/>
      <c r="H44" s="87"/>
      <c r="I44" s="87"/>
      <c r="J44" s="108"/>
      <c r="K44" s="108"/>
      <c r="L44" s="88"/>
      <c r="M44" s="88"/>
      <c r="N44" s="108"/>
    </row>
    <row r="45" spans="1:14" ht="15.75" customHeight="1" outlineLevel="1" x14ac:dyDescent="0.2">
      <c r="A45" s="12"/>
      <c r="B45" s="87"/>
      <c r="C45" s="87"/>
      <c r="D45" s="87"/>
      <c r="E45" s="87"/>
      <c r="F45" s="87"/>
      <c r="G45" s="87"/>
      <c r="H45" s="87"/>
      <c r="I45" s="87"/>
      <c r="J45" s="108"/>
      <c r="K45" s="108"/>
      <c r="L45" s="88"/>
      <c r="M45" s="88"/>
      <c r="N45" s="108"/>
    </row>
    <row r="46" spans="1:14" ht="15.75" customHeight="1" outlineLevel="1" x14ac:dyDescent="0.2">
      <c r="A46" s="12"/>
      <c r="B46" s="87"/>
      <c r="C46" s="87"/>
      <c r="D46" s="87"/>
      <c r="E46" s="87"/>
      <c r="F46" s="87"/>
      <c r="G46" s="87"/>
      <c r="H46" s="87"/>
      <c r="I46" s="87"/>
      <c r="J46" s="108"/>
      <c r="K46" s="108"/>
      <c r="L46" s="88"/>
      <c r="M46" s="88"/>
      <c r="N46" s="108"/>
    </row>
    <row r="47" spans="1:14" ht="15" customHeight="1" x14ac:dyDescent="0.25">
      <c r="A47" s="111" t="s">
        <v>337</v>
      </c>
      <c r="B47" s="12"/>
      <c r="C47" s="12"/>
      <c r="D47" s="12"/>
      <c r="E47" s="12"/>
      <c r="F47" s="12"/>
      <c r="G47" s="12"/>
      <c r="H47" s="12"/>
      <c r="I47" s="12"/>
      <c r="J47" s="12"/>
      <c r="K47" s="27"/>
      <c r="L47" s="12"/>
      <c r="M47" s="12"/>
      <c r="N47" s="12"/>
    </row>
    <row r="48" spans="1:14" ht="8.25" customHeight="1" x14ac:dyDescent="0.25">
      <c r="A48" s="134"/>
      <c r="B48" s="135"/>
      <c r="C48" s="135"/>
      <c r="D48" s="135"/>
      <c r="E48" s="135"/>
      <c r="F48" s="135"/>
      <c r="G48" s="135"/>
      <c r="H48" s="135"/>
      <c r="I48" s="135"/>
      <c r="J48" s="135"/>
      <c r="K48" s="134"/>
      <c r="L48" s="135"/>
      <c r="M48" s="135"/>
      <c r="N48" s="135"/>
    </row>
    <row r="49" spans="1:14" ht="15" customHeight="1" x14ac:dyDescent="0.25">
      <c r="A49" s="136" t="s">
        <v>14</v>
      </c>
      <c r="B49" s="137">
        <v>2237</v>
      </c>
      <c r="C49" s="138" t="s">
        <v>18533</v>
      </c>
      <c r="D49" s="139"/>
      <c r="E49" s="136" t="s">
        <v>14</v>
      </c>
      <c r="F49" s="137">
        <v>10780</v>
      </c>
      <c r="G49" s="140" t="s">
        <v>22329</v>
      </c>
      <c r="H49" s="141"/>
      <c r="I49" s="136" t="s">
        <v>14</v>
      </c>
      <c r="J49" s="137">
        <v>39438</v>
      </c>
      <c r="K49" s="138" t="s">
        <v>22330</v>
      </c>
      <c r="L49" s="142"/>
      <c r="M49" s="136"/>
      <c r="N49" s="137"/>
    </row>
    <row r="50" spans="1:14" s="239" customFormat="1" ht="15" customHeight="1" x14ac:dyDescent="0.25">
      <c r="A50" s="234"/>
      <c r="B50" s="550" t="s">
        <v>7</v>
      </c>
      <c r="C50" s="551"/>
      <c r="D50" s="235"/>
      <c r="E50" s="236"/>
      <c r="F50" s="550" t="s">
        <v>227</v>
      </c>
      <c r="G50" s="551"/>
      <c r="H50" s="235"/>
      <c r="I50" s="234"/>
      <c r="J50" s="550" t="s">
        <v>228</v>
      </c>
      <c r="K50" s="551"/>
      <c r="L50" s="237"/>
      <c r="M50" s="236"/>
      <c r="N50" s="238"/>
    </row>
    <row r="51" spans="1:14" ht="15" customHeight="1" x14ac:dyDescent="0.2">
      <c r="A51" s="144"/>
      <c r="B51" s="547" t="s">
        <v>22328</v>
      </c>
      <c r="C51" s="548"/>
      <c r="D51" s="143"/>
      <c r="E51" s="143"/>
      <c r="F51" s="537"/>
      <c r="G51" s="538"/>
      <c r="H51" s="143"/>
      <c r="I51" s="144"/>
      <c r="J51" s="547"/>
      <c r="K51" s="548"/>
      <c r="L51" s="142"/>
      <c r="M51" s="143"/>
      <c r="N51" s="204"/>
    </row>
    <row r="52" spans="1:14" ht="12.75" customHeight="1" x14ac:dyDescent="0.2">
      <c r="A52" s="144"/>
      <c r="B52" s="537" t="s">
        <v>338</v>
      </c>
      <c r="C52" s="538"/>
      <c r="D52" s="145"/>
      <c r="E52" s="145"/>
      <c r="F52" s="537"/>
      <c r="G52" s="538"/>
      <c r="H52" s="145"/>
      <c r="I52" s="144"/>
      <c r="J52" s="537"/>
      <c r="K52" s="538"/>
      <c r="L52" s="146"/>
      <c r="M52" s="146"/>
      <c r="N52" s="240"/>
    </row>
    <row r="53" spans="1:14" ht="6" customHeight="1" x14ac:dyDescent="0.2">
      <c r="A53" s="144"/>
      <c r="B53" s="203"/>
      <c r="C53" s="203"/>
      <c r="D53" s="145"/>
      <c r="E53" s="145"/>
      <c r="F53" s="203"/>
      <c r="G53" s="203"/>
      <c r="H53" s="145"/>
      <c r="I53" s="144"/>
      <c r="J53" s="203"/>
      <c r="K53" s="203"/>
      <c r="L53" s="146"/>
      <c r="M53" s="146"/>
      <c r="N53" s="147"/>
    </row>
    <row r="54" spans="1:14" ht="12.75" customHeight="1" x14ac:dyDescent="0.25">
      <c r="A54" s="136" t="s">
        <v>15808</v>
      </c>
      <c r="B54" s="229">
        <v>4.3436754176610998E-2</v>
      </c>
      <c r="C54" s="138" t="s">
        <v>15471</v>
      </c>
      <c r="D54" s="145"/>
      <c r="E54" s="145"/>
      <c r="F54" s="203"/>
      <c r="G54" s="203"/>
      <c r="H54" s="145"/>
      <c r="I54" s="144"/>
      <c r="J54" s="203"/>
      <c r="K54" s="203"/>
      <c r="L54" s="146"/>
      <c r="M54" s="146"/>
      <c r="N54" s="147"/>
    </row>
    <row r="55" spans="1:14" s="239" customFormat="1" ht="12.75" customHeight="1" x14ac:dyDescent="0.25">
      <c r="A55" s="250"/>
      <c r="B55" s="550" t="s">
        <v>15087</v>
      </c>
      <c r="C55" s="551"/>
      <c r="D55" s="251"/>
      <c r="E55" s="251"/>
      <c r="F55" s="252"/>
      <c r="G55" s="252"/>
      <c r="H55" s="251"/>
      <c r="I55" s="253"/>
      <c r="J55" s="252"/>
      <c r="K55" s="252"/>
      <c r="L55" s="254"/>
      <c r="M55" s="254"/>
      <c r="N55" s="255"/>
    </row>
    <row r="56" spans="1:14" ht="5.25" customHeight="1" x14ac:dyDescent="0.2">
      <c r="A56" s="144"/>
      <c r="B56" s="552"/>
      <c r="C56" s="553"/>
      <c r="D56" s="145"/>
      <c r="E56" s="145"/>
      <c r="F56" s="145"/>
      <c r="G56" s="145"/>
      <c r="H56" s="145"/>
      <c r="I56" s="145"/>
      <c r="J56" s="549"/>
      <c r="K56" s="549"/>
      <c r="L56" s="146"/>
      <c r="M56" s="146"/>
      <c r="N56" s="148"/>
    </row>
    <row r="57" spans="1:14" ht="15" customHeight="1" outlineLevel="1" x14ac:dyDescent="0.2">
      <c r="A57" s="12"/>
      <c r="B57" s="28"/>
      <c r="C57" s="28"/>
      <c r="D57" s="12"/>
      <c r="E57" s="12"/>
      <c r="F57" s="28"/>
      <c r="G57" s="28"/>
      <c r="H57" s="12"/>
      <c r="I57" s="12"/>
      <c r="J57" s="28"/>
      <c r="K57" s="28"/>
      <c r="L57" s="12"/>
      <c r="M57" s="12"/>
      <c r="N57" s="12"/>
    </row>
    <row r="58" spans="1:14" ht="15" customHeight="1" outlineLevel="1" x14ac:dyDescent="0.2">
      <c r="A58" s="12"/>
      <c r="B58" s="88" t="s">
        <v>341</v>
      </c>
      <c r="C58" s="28"/>
      <c r="D58" s="12"/>
      <c r="E58" s="12"/>
      <c r="F58" s="28"/>
      <c r="G58" s="88" t="s">
        <v>342</v>
      </c>
      <c r="H58" s="12"/>
      <c r="I58" s="12"/>
      <c r="J58" s="28"/>
      <c r="K58" s="28"/>
      <c r="L58" s="12"/>
      <c r="M58" s="12"/>
      <c r="N58" s="12"/>
    </row>
    <row r="59" spans="1:14" ht="15" customHeight="1" outlineLevel="1" x14ac:dyDescent="0.2">
      <c r="A59" s="12"/>
      <c r="B59" s="28"/>
      <c r="C59" s="28"/>
      <c r="D59" s="12"/>
      <c r="E59" s="12"/>
      <c r="F59" s="28"/>
      <c r="G59" s="28"/>
      <c r="H59" s="12"/>
      <c r="I59" s="12"/>
      <c r="J59" s="28"/>
      <c r="K59" s="28"/>
      <c r="L59" s="12"/>
      <c r="M59" s="12"/>
      <c r="N59" s="12"/>
    </row>
    <row r="60" spans="1:14" ht="15" customHeight="1" outlineLevel="1" x14ac:dyDescent="0.2">
      <c r="A60" s="12"/>
      <c r="B60" s="28"/>
      <c r="C60" s="28"/>
      <c r="D60" s="12"/>
      <c r="E60" s="12"/>
      <c r="F60" s="28"/>
      <c r="G60" s="28"/>
      <c r="H60" s="12"/>
      <c r="I60" s="12"/>
      <c r="J60" s="28"/>
      <c r="K60" s="28"/>
      <c r="L60" s="12"/>
      <c r="M60" s="12"/>
      <c r="N60" s="12"/>
    </row>
    <row r="61" spans="1:14" ht="15" customHeight="1" outlineLevel="1" x14ac:dyDescent="0.2">
      <c r="A61" s="12"/>
      <c r="B61" s="28"/>
      <c r="C61" s="28"/>
      <c r="D61" s="12"/>
      <c r="E61" s="12"/>
      <c r="F61" s="28"/>
      <c r="G61" s="28"/>
      <c r="H61" s="12"/>
      <c r="I61" s="12"/>
      <c r="J61" s="28"/>
      <c r="K61" s="28"/>
      <c r="L61" s="12"/>
      <c r="M61" s="12"/>
      <c r="N61" s="12"/>
    </row>
    <row r="62" spans="1:14" ht="15" customHeight="1" outlineLevel="1" x14ac:dyDescent="0.2">
      <c r="A62" s="12"/>
      <c r="B62" s="28"/>
      <c r="C62" s="28"/>
      <c r="D62" s="12"/>
      <c r="E62" s="12"/>
      <c r="F62" s="28"/>
      <c r="G62" s="28"/>
      <c r="H62" s="12"/>
      <c r="I62" s="12"/>
      <c r="J62" s="28"/>
      <c r="K62" s="28"/>
      <c r="L62" s="12"/>
      <c r="M62" s="12"/>
      <c r="N62" s="12"/>
    </row>
    <row r="63" spans="1:14" ht="15" customHeight="1" outlineLevel="1" x14ac:dyDescent="0.2">
      <c r="A63" s="12"/>
      <c r="B63" s="28"/>
      <c r="C63" s="28"/>
      <c r="D63" s="12"/>
      <c r="E63" s="12"/>
      <c r="F63" s="28"/>
      <c r="G63" s="28"/>
      <c r="H63" s="12"/>
      <c r="I63" s="12"/>
      <c r="J63" s="28"/>
      <c r="K63" s="28"/>
      <c r="L63" s="12"/>
      <c r="M63" s="12"/>
      <c r="N63" s="12"/>
    </row>
    <row r="64" spans="1:14" ht="15" customHeight="1" outlineLevel="1" x14ac:dyDescent="0.2">
      <c r="A64" s="12"/>
      <c r="B64" s="28"/>
      <c r="C64" s="28"/>
      <c r="D64" s="12"/>
      <c r="E64" s="12"/>
      <c r="F64" s="28"/>
      <c r="G64" s="28"/>
      <c r="H64" s="12"/>
      <c r="I64" s="12"/>
      <c r="J64" s="28"/>
      <c r="K64" s="28"/>
      <c r="L64" s="12"/>
      <c r="M64" s="12"/>
      <c r="N64" s="12"/>
    </row>
    <row r="65" spans="1:14" ht="15" customHeight="1" outlineLevel="1" x14ac:dyDescent="0.2">
      <c r="A65" s="12"/>
      <c r="B65" s="28"/>
      <c r="C65" s="28"/>
      <c r="D65" s="12"/>
      <c r="E65" s="12"/>
      <c r="F65" s="28"/>
      <c r="G65" s="28"/>
      <c r="H65" s="12"/>
      <c r="I65" s="12"/>
      <c r="J65" s="28"/>
      <c r="K65" s="28"/>
      <c r="L65" s="12"/>
      <c r="M65" s="12"/>
      <c r="N65" s="12"/>
    </row>
    <row r="66" spans="1:14" ht="15" customHeight="1" outlineLevel="1" x14ac:dyDescent="0.2">
      <c r="A66" s="12"/>
      <c r="B66" s="28"/>
      <c r="C66" s="28"/>
      <c r="D66" s="12"/>
      <c r="E66" s="12"/>
      <c r="F66" s="28"/>
      <c r="G66" s="28"/>
      <c r="H66" s="12"/>
      <c r="I66" s="12"/>
      <c r="J66" s="28"/>
      <c r="K66" s="28"/>
      <c r="L66" s="12"/>
      <c r="M66" s="12"/>
      <c r="N66" s="12"/>
    </row>
    <row r="67" spans="1:14" ht="15" customHeight="1" outlineLevel="1" x14ac:dyDescent="0.2">
      <c r="A67" s="12"/>
      <c r="B67" s="28"/>
      <c r="C67" s="28"/>
      <c r="D67" s="12"/>
      <c r="E67" s="12"/>
      <c r="F67" s="28"/>
      <c r="G67" s="28"/>
      <c r="H67" s="12"/>
      <c r="I67" s="12"/>
      <c r="J67" s="28"/>
      <c r="K67" s="28"/>
      <c r="L67" s="12"/>
      <c r="M67" s="12"/>
      <c r="N67" s="12"/>
    </row>
    <row r="68" spans="1:14" ht="30" customHeight="1" outlineLevel="1" x14ac:dyDescent="0.2">
      <c r="A68" s="12"/>
      <c r="B68" s="28"/>
      <c r="C68" s="28"/>
      <c r="D68" s="12"/>
      <c r="E68" s="12"/>
      <c r="F68" s="28"/>
      <c r="G68" s="28"/>
      <c r="H68" s="12"/>
      <c r="I68" s="12"/>
      <c r="J68" s="28"/>
      <c r="K68" s="28"/>
      <c r="L68" s="12"/>
      <c r="M68" s="12"/>
      <c r="N68" s="12"/>
    </row>
    <row r="69" spans="1:14" ht="15" customHeight="1" outlineLevel="1" x14ac:dyDescent="0.2">
      <c r="A69" s="12"/>
      <c r="B69" s="88" t="s">
        <v>343</v>
      </c>
      <c r="C69" s="28"/>
      <c r="D69" s="12"/>
      <c r="E69" s="12"/>
      <c r="F69" s="28"/>
      <c r="G69" s="88" t="s">
        <v>340</v>
      </c>
      <c r="H69" s="12"/>
      <c r="I69" s="12"/>
      <c r="J69" s="28"/>
      <c r="K69" s="28"/>
      <c r="L69" s="12"/>
      <c r="M69" s="12"/>
      <c r="N69" s="12"/>
    </row>
    <row r="70" spans="1:14" ht="15" customHeight="1" outlineLevel="1" x14ac:dyDescent="0.2">
      <c r="A70" s="12"/>
      <c r="B70" s="28"/>
      <c r="C70" s="28"/>
      <c r="D70" s="12"/>
      <c r="E70" s="12"/>
      <c r="F70" s="28"/>
      <c r="G70" s="28"/>
      <c r="H70" s="12"/>
      <c r="I70" s="12"/>
      <c r="J70" s="28"/>
      <c r="K70" s="28"/>
      <c r="L70" s="12"/>
      <c r="M70" s="12"/>
      <c r="N70" s="12"/>
    </row>
    <row r="71" spans="1:14" ht="15" customHeight="1" outlineLevel="1" x14ac:dyDescent="0.2">
      <c r="A71" s="12"/>
      <c r="B71" s="28"/>
      <c r="C71" s="28"/>
      <c r="D71" s="12"/>
      <c r="E71" s="12"/>
      <c r="F71" s="28"/>
      <c r="G71" s="28"/>
      <c r="H71" s="12"/>
      <c r="I71" s="12"/>
      <c r="J71" s="28"/>
      <c r="K71" s="28"/>
      <c r="L71" s="12"/>
      <c r="M71" s="12"/>
      <c r="N71" s="12"/>
    </row>
    <row r="72" spans="1:14" ht="15" customHeight="1" outlineLevel="1" x14ac:dyDescent="0.2">
      <c r="A72" s="12"/>
      <c r="B72" s="28"/>
      <c r="C72" s="28"/>
      <c r="D72" s="12"/>
      <c r="E72" s="12"/>
      <c r="F72" s="28"/>
      <c r="G72" s="28"/>
      <c r="H72" s="12"/>
      <c r="I72" s="12"/>
      <c r="J72" s="28"/>
      <c r="K72" s="28"/>
      <c r="L72" s="12"/>
      <c r="M72" s="12"/>
      <c r="N72" s="12"/>
    </row>
    <row r="73" spans="1:14" ht="15" customHeight="1" outlineLevel="1" x14ac:dyDescent="0.2">
      <c r="A73" s="12"/>
      <c r="B73" s="28"/>
      <c r="C73" s="28"/>
      <c r="D73" s="12"/>
      <c r="E73" s="12"/>
      <c r="F73" s="28"/>
      <c r="G73" s="28"/>
      <c r="H73" s="12"/>
      <c r="I73" s="12"/>
      <c r="J73" s="28"/>
      <c r="K73" s="28"/>
      <c r="L73" s="12"/>
      <c r="M73" s="12"/>
      <c r="N73" s="12"/>
    </row>
    <row r="74" spans="1:14" ht="15" customHeight="1" outlineLevel="1" x14ac:dyDescent="0.2">
      <c r="A74" s="12"/>
      <c r="B74" s="28"/>
      <c r="C74" s="28"/>
      <c r="D74" s="12"/>
      <c r="E74" s="12"/>
      <c r="F74" s="28"/>
      <c r="G74" s="28"/>
      <c r="H74" s="12"/>
      <c r="I74" s="12"/>
      <c r="J74" s="28"/>
      <c r="K74" s="28"/>
      <c r="L74" s="12"/>
      <c r="M74" s="12"/>
      <c r="N74" s="12"/>
    </row>
    <row r="75" spans="1:14" ht="15" customHeight="1" outlineLevel="1" x14ac:dyDescent="0.2">
      <c r="A75" s="12"/>
      <c r="B75" s="28"/>
      <c r="C75" s="28"/>
      <c r="D75" s="12"/>
      <c r="E75" s="12"/>
      <c r="F75" s="28"/>
      <c r="G75" s="28"/>
      <c r="H75" s="12"/>
      <c r="I75" s="12"/>
      <c r="J75" s="28"/>
      <c r="K75" s="28"/>
      <c r="L75" s="12"/>
      <c r="M75" s="12"/>
      <c r="N75" s="12"/>
    </row>
    <row r="76" spans="1:14" ht="15" customHeight="1" outlineLevel="1" x14ac:dyDescent="0.2">
      <c r="A76" s="12"/>
      <c r="B76" s="28"/>
      <c r="C76" s="28"/>
      <c r="D76" s="12"/>
      <c r="E76" s="12"/>
      <c r="F76" s="28"/>
      <c r="G76" s="28"/>
      <c r="H76" s="12"/>
      <c r="I76" s="12"/>
      <c r="J76" s="28"/>
      <c r="K76" s="28"/>
      <c r="L76" s="12"/>
      <c r="M76" s="12"/>
      <c r="N76" s="12"/>
    </row>
    <row r="77" spans="1:14" ht="15" customHeight="1" outlineLevel="1" x14ac:dyDescent="0.2">
      <c r="A77" s="12"/>
      <c r="B77" s="28"/>
      <c r="C77" s="28"/>
      <c r="D77" s="12"/>
      <c r="E77" s="12"/>
      <c r="F77" s="28"/>
      <c r="G77" s="28"/>
      <c r="H77" s="12"/>
      <c r="I77" s="12"/>
      <c r="J77" s="28"/>
      <c r="K77" s="28"/>
      <c r="L77" s="12"/>
      <c r="M77" s="12"/>
      <c r="N77" s="12"/>
    </row>
    <row r="78" spans="1:14" ht="15" customHeight="1" outlineLevel="1" x14ac:dyDescent="0.2">
      <c r="A78" s="12"/>
      <c r="B78" s="28"/>
      <c r="C78" s="28"/>
      <c r="D78" s="12"/>
      <c r="E78" s="12"/>
      <c r="F78" s="28"/>
      <c r="G78" s="28"/>
      <c r="H78" s="12"/>
      <c r="I78" s="12"/>
      <c r="J78" s="28"/>
      <c r="K78" s="28"/>
      <c r="L78" s="12"/>
      <c r="M78" s="12"/>
      <c r="N78" s="12"/>
    </row>
    <row r="79" spans="1:14" ht="15" customHeight="1" outlineLevel="1" x14ac:dyDescent="0.2">
      <c r="A79" s="12"/>
      <c r="B79" s="28"/>
      <c r="C79" s="28"/>
      <c r="D79" s="12"/>
      <c r="E79" s="12"/>
      <c r="F79" s="28"/>
      <c r="G79" s="28"/>
      <c r="H79" s="12"/>
      <c r="I79" s="12"/>
      <c r="J79" s="28"/>
      <c r="K79" s="28"/>
      <c r="L79" s="12"/>
      <c r="M79" s="12"/>
      <c r="N79" s="12"/>
    </row>
    <row r="80" spans="1:14" ht="15" customHeight="1" outlineLevel="1" x14ac:dyDescent="0.2">
      <c r="A80" s="12"/>
      <c r="B80" s="28"/>
      <c r="C80" s="28"/>
      <c r="D80" s="12"/>
      <c r="E80" s="12"/>
      <c r="F80" s="28"/>
      <c r="G80" s="28"/>
      <c r="H80" s="12"/>
      <c r="I80" s="12"/>
      <c r="J80" s="28"/>
      <c r="K80" s="28"/>
      <c r="L80" s="12"/>
      <c r="M80" s="12"/>
      <c r="N80" s="12"/>
    </row>
    <row r="81" spans="1:14" ht="15" customHeight="1" x14ac:dyDescent="0.25">
      <c r="A81" s="27" t="s">
        <v>15829</v>
      </c>
      <c r="B81" s="12"/>
      <c r="C81" s="12"/>
      <c r="D81" s="12"/>
      <c r="E81" s="12"/>
      <c r="F81" s="12"/>
      <c r="G81" s="12"/>
      <c r="H81" s="12"/>
      <c r="I81" s="12"/>
      <c r="J81" s="12"/>
      <c r="K81" s="27"/>
      <c r="L81" s="12"/>
      <c r="M81" s="12"/>
      <c r="N81" s="12"/>
    </row>
    <row r="82" spans="1:14" ht="8.25" customHeight="1" x14ac:dyDescent="0.25">
      <c r="A82" s="149"/>
      <c r="B82" s="150"/>
      <c r="C82" s="150"/>
      <c r="D82" s="150"/>
      <c r="E82" s="150"/>
      <c r="F82" s="150"/>
      <c r="G82" s="150"/>
      <c r="H82" s="150"/>
      <c r="I82" s="150"/>
      <c r="J82" s="150"/>
      <c r="K82" s="149"/>
      <c r="L82" s="150"/>
      <c r="M82" s="150"/>
      <c r="N82" s="150"/>
    </row>
    <row r="83" spans="1:14" ht="15" customHeight="1" x14ac:dyDescent="0.25">
      <c r="A83" s="151" t="s">
        <v>15808</v>
      </c>
      <c r="B83" s="152">
        <v>3</v>
      </c>
      <c r="C83" s="153" t="s">
        <v>15471</v>
      </c>
      <c r="D83" s="154"/>
      <c r="E83" s="151" t="s">
        <v>15808</v>
      </c>
      <c r="F83" s="152">
        <v>3</v>
      </c>
      <c r="G83" s="155" t="s">
        <v>15471</v>
      </c>
      <c r="H83" s="156"/>
      <c r="I83" s="151"/>
      <c r="J83" s="152"/>
      <c r="K83" s="157"/>
      <c r="L83" s="158"/>
      <c r="M83" s="151"/>
      <c r="N83" s="152"/>
    </row>
    <row r="84" spans="1:14" s="239" customFormat="1" ht="15" customHeight="1" x14ac:dyDescent="0.25">
      <c r="A84" s="243"/>
      <c r="B84" s="545" t="s">
        <v>306</v>
      </c>
      <c r="C84" s="546"/>
      <c r="D84" s="244"/>
      <c r="E84" s="245"/>
      <c r="F84" s="545" t="s">
        <v>307</v>
      </c>
      <c r="G84" s="546"/>
      <c r="H84" s="244"/>
      <c r="I84" s="245"/>
      <c r="J84" s="545"/>
      <c r="K84" s="545"/>
      <c r="L84" s="246"/>
      <c r="M84" s="245"/>
      <c r="N84" s="247"/>
    </row>
    <row r="85" spans="1:14" ht="15" customHeight="1" x14ac:dyDescent="0.2">
      <c r="A85" s="160"/>
      <c r="B85" s="539" t="s">
        <v>17187</v>
      </c>
      <c r="C85" s="540"/>
      <c r="D85" s="159"/>
      <c r="E85" s="159"/>
      <c r="F85" s="539" t="s">
        <v>17187</v>
      </c>
      <c r="G85" s="540"/>
      <c r="H85" s="159"/>
      <c r="I85" s="159"/>
      <c r="J85" s="536"/>
      <c r="K85" s="536"/>
      <c r="L85" s="158"/>
      <c r="M85" s="159"/>
      <c r="N85" s="205"/>
    </row>
    <row r="86" spans="1:14" ht="12.75" customHeight="1" x14ac:dyDescent="0.2">
      <c r="A86" s="160"/>
      <c r="B86" s="541" t="s">
        <v>15085</v>
      </c>
      <c r="C86" s="542"/>
      <c r="D86" s="161"/>
      <c r="E86" s="161"/>
      <c r="F86" s="241" t="s">
        <v>15085</v>
      </c>
      <c r="G86" s="162"/>
      <c r="H86" s="161"/>
      <c r="I86" s="161"/>
      <c r="J86" s="543"/>
      <c r="K86" s="543"/>
      <c r="L86" s="163"/>
      <c r="M86" s="163"/>
      <c r="N86" s="242"/>
    </row>
    <row r="87" spans="1:14" ht="6" customHeight="1" x14ac:dyDescent="0.2">
      <c r="A87" s="160"/>
      <c r="B87" s="161"/>
      <c r="C87" s="161"/>
      <c r="D87" s="161"/>
      <c r="E87" s="161"/>
      <c r="F87" s="161"/>
      <c r="G87" s="161"/>
      <c r="H87" s="161"/>
      <c r="I87" s="161"/>
      <c r="J87" s="544"/>
      <c r="K87" s="544"/>
      <c r="L87" s="163"/>
      <c r="M87" s="163"/>
      <c r="N87" s="164"/>
    </row>
    <row r="88" spans="1:14" ht="15" customHeight="1" x14ac:dyDescent="0.25">
      <c r="A88" s="151" t="s">
        <v>15808</v>
      </c>
      <c r="B88" s="152">
        <v>41</v>
      </c>
      <c r="C88" s="153" t="s">
        <v>15471</v>
      </c>
      <c r="D88" s="165"/>
      <c r="E88" s="151" t="s">
        <v>14</v>
      </c>
      <c r="F88" s="152">
        <v>29638</v>
      </c>
      <c r="G88" s="153" t="s">
        <v>22331</v>
      </c>
      <c r="H88" s="165"/>
      <c r="I88" s="151" t="s">
        <v>8027</v>
      </c>
      <c r="J88" s="152">
        <v>33</v>
      </c>
      <c r="K88" s="153" t="s">
        <v>19951</v>
      </c>
      <c r="L88" s="165"/>
      <c r="M88" s="165"/>
      <c r="N88" s="165"/>
    </row>
    <row r="89" spans="1:14" s="239" customFormat="1" ht="15" customHeight="1" x14ac:dyDescent="0.25">
      <c r="A89" s="248"/>
      <c r="B89" s="545" t="s">
        <v>3</v>
      </c>
      <c r="C89" s="546"/>
      <c r="D89" s="249"/>
      <c r="E89" s="249"/>
      <c r="F89" s="545" t="s">
        <v>227</v>
      </c>
      <c r="G89" s="546"/>
      <c r="H89" s="249"/>
      <c r="I89" s="249"/>
      <c r="J89" s="545" t="s">
        <v>228</v>
      </c>
      <c r="K89" s="546"/>
      <c r="L89" s="245"/>
      <c r="M89" s="245"/>
      <c r="N89" s="245"/>
    </row>
    <row r="90" spans="1:14" ht="6" customHeight="1" x14ac:dyDescent="0.2">
      <c r="A90" s="160"/>
      <c r="B90" s="536"/>
      <c r="C90" s="536"/>
      <c r="D90" s="160"/>
      <c r="E90" s="160"/>
      <c r="F90" s="536"/>
      <c r="G90" s="536"/>
      <c r="H90" s="160"/>
      <c r="I90" s="160"/>
      <c r="J90" s="536"/>
      <c r="K90" s="536"/>
      <c r="L90" s="160"/>
      <c r="M90" s="160"/>
      <c r="N90" s="160"/>
    </row>
    <row r="91" spans="1:14" ht="15" customHeight="1" outlineLevel="1" x14ac:dyDescent="0.2">
      <c r="A91" s="12"/>
      <c r="B91" s="28"/>
      <c r="C91" s="28"/>
      <c r="D91" s="12"/>
      <c r="E91" s="12"/>
      <c r="F91" s="28"/>
      <c r="G91" s="28"/>
      <c r="H91" s="12"/>
      <c r="I91" s="12"/>
      <c r="J91" s="28"/>
      <c r="K91" s="28"/>
      <c r="L91" s="12"/>
      <c r="M91" s="12"/>
      <c r="N91" s="12"/>
    </row>
    <row r="92" spans="1:14" ht="15" customHeight="1" outlineLevel="1" x14ac:dyDescent="0.2">
      <c r="A92" s="12"/>
      <c r="B92" s="88" t="s">
        <v>8021</v>
      </c>
      <c r="C92" s="28"/>
      <c r="D92" s="12"/>
      <c r="E92" s="12"/>
      <c r="F92" s="28"/>
      <c r="G92" s="88" t="s">
        <v>343</v>
      </c>
      <c r="H92" s="12"/>
      <c r="I92" s="12"/>
      <c r="J92" s="28"/>
      <c r="K92" s="28"/>
      <c r="L92" s="12"/>
      <c r="M92" s="12"/>
      <c r="N92" s="12"/>
    </row>
    <row r="93" spans="1:14" ht="15" customHeight="1" outlineLevel="1" x14ac:dyDescent="0.2">
      <c r="A93" s="12"/>
      <c r="B93" s="28"/>
      <c r="C93" s="28"/>
      <c r="D93" s="12"/>
      <c r="E93" s="12"/>
      <c r="F93" s="28"/>
      <c r="G93" s="28"/>
      <c r="H93" s="12"/>
      <c r="I93" s="12"/>
      <c r="J93" s="28"/>
      <c r="K93" s="28"/>
      <c r="L93" s="12"/>
      <c r="M93" s="12"/>
      <c r="N93" s="12"/>
    </row>
    <row r="94" spans="1:14" ht="15" customHeight="1" outlineLevel="1" x14ac:dyDescent="0.2">
      <c r="A94" s="12"/>
      <c r="B94" s="28"/>
      <c r="C94" s="28"/>
      <c r="D94" s="12"/>
      <c r="E94" s="12"/>
      <c r="F94" s="28"/>
      <c r="G94" s="28"/>
      <c r="H94" s="12"/>
      <c r="I94" s="12"/>
      <c r="J94" s="28"/>
      <c r="K94" s="28"/>
      <c r="L94" s="12"/>
      <c r="M94" s="12"/>
      <c r="N94" s="12"/>
    </row>
    <row r="95" spans="1:14" ht="15" customHeight="1" outlineLevel="1" x14ac:dyDescent="0.2">
      <c r="A95" s="12"/>
      <c r="B95" s="28"/>
      <c r="C95" s="28"/>
      <c r="D95" s="12"/>
      <c r="E95" s="12"/>
      <c r="F95" s="28"/>
      <c r="G95" s="28"/>
      <c r="H95" s="12"/>
      <c r="I95" s="12"/>
      <c r="J95" s="28"/>
      <c r="K95" s="28"/>
      <c r="L95" s="12"/>
      <c r="M95" s="12"/>
      <c r="N95" s="12"/>
    </row>
    <row r="96" spans="1:14" ht="15" customHeight="1" outlineLevel="1" x14ac:dyDescent="0.2">
      <c r="A96" s="12"/>
      <c r="B96" s="28"/>
      <c r="C96" s="28"/>
      <c r="D96" s="12"/>
      <c r="E96" s="12"/>
      <c r="F96" s="28"/>
      <c r="G96" s="28"/>
      <c r="H96" s="12"/>
      <c r="I96" s="12"/>
      <c r="J96" s="28"/>
      <c r="K96" s="28"/>
      <c r="L96" s="12"/>
      <c r="M96" s="12"/>
      <c r="N96" s="12"/>
    </row>
    <row r="97" spans="1:14" ht="15" customHeight="1" outlineLevel="1" x14ac:dyDescent="0.2">
      <c r="A97" s="12"/>
      <c r="B97" s="28"/>
      <c r="C97" s="28"/>
      <c r="D97" s="12"/>
      <c r="E97" s="12"/>
      <c r="F97" s="28"/>
      <c r="G97" s="28"/>
      <c r="H97" s="12"/>
      <c r="I97" s="12"/>
      <c r="J97" s="28"/>
      <c r="K97" s="28"/>
      <c r="L97" s="12"/>
      <c r="M97" s="12"/>
      <c r="N97" s="12"/>
    </row>
    <row r="98" spans="1:14" ht="15" customHeight="1" outlineLevel="1" x14ac:dyDescent="0.2">
      <c r="A98" s="12"/>
      <c r="B98" s="28"/>
      <c r="C98" s="28"/>
      <c r="D98" s="12"/>
      <c r="E98" s="12"/>
      <c r="F98" s="28"/>
      <c r="G98" s="28"/>
      <c r="H98" s="12"/>
      <c r="I98" s="12"/>
      <c r="J98" s="28"/>
      <c r="K98" s="28"/>
      <c r="L98" s="12"/>
      <c r="M98" s="12"/>
      <c r="N98" s="12"/>
    </row>
    <row r="99" spans="1:14" ht="15" customHeight="1" outlineLevel="1" x14ac:dyDescent="0.2">
      <c r="A99" s="12"/>
      <c r="B99" s="28"/>
      <c r="C99" s="28"/>
      <c r="D99" s="12"/>
      <c r="E99" s="12"/>
      <c r="F99" s="28"/>
      <c r="G99" s="28"/>
      <c r="H99" s="12"/>
      <c r="I99" s="12"/>
      <c r="J99" s="28"/>
      <c r="K99" s="28"/>
      <c r="L99" s="12"/>
      <c r="M99" s="12"/>
      <c r="N99" s="12"/>
    </row>
    <row r="100" spans="1:14" ht="15" customHeight="1" outlineLevel="1" x14ac:dyDescent="0.2">
      <c r="A100" s="12"/>
      <c r="B100" s="28"/>
      <c r="C100" s="28"/>
      <c r="D100" s="12"/>
      <c r="E100" s="12"/>
      <c r="F100" s="28"/>
      <c r="G100" s="28"/>
      <c r="H100" s="12"/>
      <c r="I100" s="12"/>
      <c r="J100" s="28"/>
      <c r="K100" s="28"/>
      <c r="L100" s="12"/>
      <c r="M100" s="12"/>
      <c r="N100" s="12"/>
    </row>
    <row r="101" spans="1:14" ht="15" customHeight="1" outlineLevel="1" x14ac:dyDescent="0.2">
      <c r="A101" s="12"/>
      <c r="B101" s="28"/>
      <c r="C101" s="28"/>
      <c r="D101" s="12"/>
      <c r="E101" s="12"/>
      <c r="F101" s="28"/>
      <c r="G101" s="28"/>
      <c r="H101" s="12"/>
      <c r="I101" s="12"/>
      <c r="J101" s="28"/>
      <c r="K101" s="28"/>
      <c r="L101" s="12"/>
      <c r="M101" s="12"/>
      <c r="N101" s="12"/>
    </row>
    <row r="102" spans="1:14" ht="15" customHeight="1" outlineLevel="1" x14ac:dyDescent="0.2">
      <c r="A102" s="12"/>
      <c r="B102" s="28"/>
      <c r="C102" s="28"/>
      <c r="D102" s="12"/>
      <c r="E102" s="12"/>
      <c r="F102" s="28"/>
      <c r="G102" s="28"/>
      <c r="H102" s="12"/>
      <c r="I102" s="12"/>
      <c r="J102" s="28"/>
      <c r="K102" s="28"/>
      <c r="L102" s="12"/>
      <c r="M102" s="12"/>
      <c r="N102" s="12"/>
    </row>
    <row r="103" spans="1:14" ht="15" customHeight="1" outlineLevel="1" x14ac:dyDescent="0.25">
      <c r="A103" s="93"/>
      <c r="B103" s="94"/>
      <c r="C103" s="94"/>
      <c r="D103" s="94"/>
      <c r="E103" s="94"/>
      <c r="F103" s="94"/>
      <c r="G103" s="94"/>
      <c r="H103" s="94"/>
      <c r="I103" s="94"/>
      <c r="J103" s="94"/>
      <c r="K103" s="94"/>
      <c r="L103" s="94"/>
      <c r="M103" s="94"/>
      <c r="N103" s="94"/>
    </row>
    <row r="104" spans="1:14" x14ac:dyDescent="0.2">
      <c r="A104" s="472"/>
      <c r="B104" s="472"/>
      <c r="C104" s="472"/>
      <c r="D104" s="472"/>
      <c r="E104" s="472"/>
      <c r="F104" s="472"/>
      <c r="G104" s="472"/>
      <c r="H104" s="472"/>
      <c r="I104" s="472"/>
      <c r="J104" s="472"/>
      <c r="K104" s="474"/>
      <c r="L104" s="474"/>
      <c r="M104" s="474"/>
      <c r="N104" s="474"/>
    </row>
    <row r="105" spans="1:14" x14ac:dyDescent="0.2">
      <c r="A105" s="472"/>
      <c r="B105" s="472"/>
      <c r="C105" s="472"/>
      <c r="D105" s="472"/>
      <c r="E105" s="472"/>
      <c r="F105" s="472"/>
      <c r="G105" s="472"/>
      <c r="H105" s="472"/>
      <c r="I105" s="472"/>
      <c r="J105" s="472"/>
      <c r="K105" s="474"/>
      <c r="L105" s="474"/>
      <c r="M105" s="474"/>
      <c r="N105" s="474"/>
    </row>
    <row r="106" spans="1:14" x14ac:dyDescent="0.2">
      <c r="A106" s="472"/>
      <c r="B106" s="472"/>
      <c r="C106" s="472"/>
      <c r="D106" s="472"/>
      <c r="E106" s="472"/>
      <c r="F106" s="472"/>
      <c r="G106" s="472"/>
      <c r="H106" s="472"/>
      <c r="I106" s="472"/>
      <c r="J106" s="472"/>
      <c r="K106" s="474"/>
      <c r="L106" s="474"/>
      <c r="M106" s="474"/>
      <c r="N106" s="474"/>
    </row>
    <row r="107" spans="1:14" x14ac:dyDescent="0.2">
      <c r="A107" s="472"/>
      <c r="B107" s="472"/>
      <c r="C107" s="472"/>
      <c r="D107" s="472"/>
      <c r="E107" s="472"/>
      <c r="F107" s="472"/>
      <c r="G107" s="472"/>
      <c r="H107" s="472"/>
      <c r="I107" s="472"/>
      <c r="J107" s="472"/>
      <c r="K107" s="474"/>
      <c r="L107" s="474"/>
      <c r="M107" s="474"/>
      <c r="N107" s="474"/>
    </row>
    <row r="108" spans="1:14" x14ac:dyDescent="0.2">
      <c r="A108" s="472"/>
      <c r="B108" s="472"/>
      <c r="C108" s="472"/>
      <c r="D108" s="472"/>
      <c r="E108" s="472"/>
      <c r="F108" s="472"/>
      <c r="G108" s="472"/>
      <c r="H108" s="472"/>
      <c r="I108" s="472"/>
      <c r="J108" s="472"/>
      <c r="K108" s="474"/>
      <c r="L108" s="474"/>
      <c r="M108" s="474"/>
      <c r="N108" s="474"/>
    </row>
    <row r="109" spans="1:14" x14ac:dyDescent="0.2">
      <c r="A109" s="472"/>
      <c r="B109" s="472"/>
      <c r="C109" s="472"/>
      <c r="D109" s="472"/>
      <c r="E109" s="472"/>
      <c r="F109" s="472"/>
      <c r="G109" s="472"/>
      <c r="H109" s="472"/>
      <c r="I109" s="472"/>
      <c r="J109" s="472"/>
      <c r="K109" s="474"/>
      <c r="L109" s="474"/>
      <c r="M109" s="474"/>
      <c r="N109" s="474"/>
    </row>
    <row r="110" spans="1:14" x14ac:dyDescent="0.2">
      <c r="A110" s="472"/>
      <c r="B110" s="472"/>
      <c r="C110" s="472"/>
      <c r="D110" s="472"/>
      <c r="E110" s="472"/>
      <c r="F110" s="472"/>
      <c r="G110" s="472"/>
      <c r="H110" s="472"/>
      <c r="I110" s="472"/>
      <c r="J110" s="472"/>
      <c r="K110" s="474"/>
      <c r="L110" s="474"/>
      <c r="M110" s="474"/>
      <c r="N110" s="474"/>
    </row>
    <row r="111" spans="1:14" x14ac:dyDescent="0.2">
      <c r="A111" s="472"/>
      <c r="B111" s="472"/>
      <c r="C111" s="472"/>
      <c r="D111" s="472"/>
      <c r="E111" s="472"/>
      <c r="F111" s="472"/>
      <c r="G111" s="472"/>
      <c r="H111" s="472"/>
      <c r="I111" s="472"/>
      <c r="J111" s="472"/>
      <c r="K111" s="474"/>
      <c r="L111" s="474"/>
      <c r="M111" s="474"/>
      <c r="N111" s="474"/>
    </row>
    <row r="112" spans="1:14" x14ac:dyDescent="0.2">
      <c r="A112" s="472"/>
      <c r="B112" s="472"/>
      <c r="C112" s="472"/>
      <c r="D112" s="472"/>
      <c r="E112" s="472"/>
      <c r="F112" s="472"/>
      <c r="G112" s="472"/>
      <c r="H112" s="472"/>
      <c r="I112" s="472"/>
      <c r="J112" s="472"/>
      <c r="K112" s="474"/>
      <c r="L112" s="474"/>
      <c r="M112" s="474"/>
      <c r="N112" s="474"/>
    </row>
    <row r="113" spans="1:14" x14ac:dyDescent="0.2">
      <c r="A113" s="472"/>
      <c r="B113" s="472"/>
      <c r="C113" s="472"/>
      <c r="D113" s="472"/>
      <c r="E113" s="472"/>
      <c r="F113" s="472"/>
      <c r="G113" s="472"/>
      <c r="H113" s="472"/>
      <c r="I113" s="472"/>
      <c r="J113" s="472"/>
      <c r="K113" s="474"/>
      <c r="L113" s="474"/>
      <c r="M113" s="474"/>
      <c r="N113" s="474"/>
    </row>
    <row r="114" spans="1:14" x14ac:dyDescent="0.2">
      <c r="A114" s="472"/>
      <c r="B114" s="472"/>
      <c r="C114" s="472"/>
      <c r="D114" s="472"/>
      <c r="E114" s="472"/>
      <c r="F114" s="472"/>
      <c r="G114" s="472"/>
      <c r="H114" s="472"/>
      <c r="I114" s="472"/>
      <c r="J114" s="472"/>
      <c r="K114" s="474"/>
      <c r="L114" s="474"/>
      <c r="M114" s="474"/>
      <c r="N114" s="474"/>
    </row>
    <row r="115" spans="1:14" x14ac:dyDescent="0.2">
      <c r="A115" s="472"/>
      <c r="B115" s="472"/>
      <c r="C115" s="472"/>
      <c r="D115" s="472"/>
      <c r="E115" s="472"/>
      <c r="F115" s="472"/>
      <c r="G115" s="472"/>
      <c r="H115" s="472"/>
      <c r="I115" s="472"/>
      <c r="J115" s="472"/>
      <c r="K115" s="474"/>
      <c r="L115" s="474"/>
      <c r="M115" s="474"/>
      <c r="N115" s="474"/>
    </row>
    <row r="116" spans="1:14" x14ac:dyDescent="0.2">
      <c r="A116" s="472"/>
      <c r="B116" s="472"/>
      <c r="C116" s="472"/>
      <c r="D116" s="472"/>
      <c r="E116" s="472"/>
      <c r="F116" s="472"/>
      <c r="G116" s="472"/>
      <c r="H116" s="472"/>
      <c r="I116" s="472"/>
      <c r="J116" s="472"/>
      <c r="K116" s="474"/>
      <c r="L116" s="474"/>
      <c r="M116" s="474"/>
      <c r="N116" s="474"/>
    </row>
    <row r="117" spans="1:14" x14ac:dyDescent="0.2">
      <c r="A117" s="472"/>
      <c r="B117" s="472"/>
      <c r="C117" s="472"/>
      <c r="D117" s="472"/>
      <c r="E117" s="472"/>
      <c r="F117" s="472"/>
      <c r="G117" s="472"/>
      <c r="H117" s="472"/>
      <c r="I117" s="472"/>
      <c r="J117" s="472"/>
      <c r="K117" s="474"/>
      <c r="L117" s="474"/>
      <c r="M117" s="474"/>
      <c r="N117" s="474"/>
    </row>
    <row r="118" spans="1:14" x14ac:dyDescent="0.2">
      <c r="A118" s="472"/>
      <c r="B118" s="472"/>
      <c r="C118" s="472"/>
      <c r="D118" s="472"/>
      <c r="E118" s="472"/>
      <c r="F118" s="472"/>
      <c r="G118" s="472"/>
      <c r="H118" s="472"/>
      <c r="I118" s="472"/>
      <c r="J118" s="472"/>
      <c r="K118" s="474"/>
      <c r="L118" s="474"/>
      <c r="M118" s="474"/>
      <c r="N118" s="474"/>
    </row>
    <row r="119" spans="1:14" x14ac:dyDescent="0.2">
      <c r="A119" s="472"/>
      <c r="B119" s="472"/>
      <c r="C119" s="472"/>
      <c r="D119" s="472"/>
      <c r="E119" s="472"/>
      <c r="F119" s="472"/>
      <c r="G119" s="472"/>
      <c r="H119" s="472"/>
      <c r="I119" s="472"/>
      <c r="J119" s="472"/>
      <c r="K119" s="474"/>
      <c r="L119" s="474"/>
      <c r="M119" s="474"/>
      <c r="N119" s="474"/>
    </row>
    <row r="120" spans="1:14" x14ac:dyDescent="0.2">
      <c r="A120" s="472"/>
      <c r="B120" s="472"/>
      <c r="C120" s="472"/>
      <c r="D120" s="472"/>
      <c r="E120" s="472"/>
      <c r="F120" s="472"/>
      <c r="G120" s="472"/>
      <c r="H120" s="472"/>
      <c r="I120" s="472"/>
      <c r="J120" s="472"/>
      <c r="K120" s="474"/>
      <c r="L120" s="474"/>
      <c r="M120" s="474"/>
      <c r="N120" s="474"/>
    </row>
    <row r="121" spans="1:14" x14ac:dyDescent="0.2">
      <c r="A121" s="472"/>
      <c r="B121" s="472"/>
      <c r="C121" s="472"/>
      <c r="D121" s="472"/>
      <c r="E121" s="472"/>
      <c r="F121" s="472"/>
      <c r="G121" s="472"/>
      <c r="H121" s="472"/>
      <c r="I121" s="472"/>
      <c r="J121" s="472"/>
      <c r="K121" s="474"/>
      <c r="L121" s="474"/>
      <c r="M121" s="474"/>
      <c r="N121" s="474"/>
    </row>
    <row r="122" spans="1:14" x14ac:dyDescent="0.2">
      <c r="A122" s="472"/>
      <c r="B122" s="472"/>
      <c r="C122" s="472"/>
      <c r="D122" s="472"/>
      <c r="E122" s="472"/>
      <c r="F122" s="472"/>
      <c r="G122" s="472"/>
      <c r="H122" s="472"/>
      <c r="I122" s="472"/>
      <c r="J122" s="472"/>
      <c r="K122" s="474"/>
      <c r="L122" s="474"/>
      <c r="M122" s="474"/>
      <c r="N122" s="474"/>
    </row>
    <row r="123" spans="1:14" x14ac:dyDescent="0.2">
      <c r="A123" s="472"/>
      <c r="B123" s="472"/>
      <c r="C123" s="472"/>
      <c r="D123" s="472"/>
      <c r="E123" s="472"/>
      <c r="F123" s="472"/>
      <c r="G123" s="472"/>
      <c r="H123" s="472"/>
      <c r="I123" s="472"/>
      <c r="J123" s="472"/>
      <c r="K123" s="474"/>
      <c r="L123" s="474"/>
      <c r="M123" s="474"/>
      <c r="N123" s="474"/>
    </row>
    <row r="124" spans="1:14" x14ac:dyDescent="0.2">
      <c r="A124" s="472"/>
      <c r="B124" s="472"/>
      <c r="C124" s="472"/>
      <c r="D124" s="472"/>
      <c r="E124" s="472"/>
      <c r="F124" s="472"/>
      <c r="G124" s="472"/>
      <c r="H124" s="472"/>
      <c r="I124" s="472"/>
      <c r="J124" s="472"/>
      <c r="K124" s="474"/>
      <c r="L124" s="474"/>
      <c r="M124" s="474"/>
      <c r="N124" s="474"/>
    </row>
    <row r="125" spans="1:14" x14ac:dyDescent="0.2">
      <c r="A125" s="472"/>
      <c r="B125" s="472"/>
      <c r="C125" s="472"/>
      <c r="D125" s="472"/>
      <c r="E125" s="472"/>
      <c r="F125" s="472"/>
      <c r="G125" s="472"/>
      <c r="H125" s="472"/>
      <c r="I125" s="472"/>
      <c r="J125" s="472"/>
      <c r="K125" s="474"/>
      <c r="L125" s="474"/>
      <c r="M125" s="474"/>
      <c r="N125" s="474"/>
    </row>
    <row r="126" spans="1:14" x14ac:dyDescent="0.2">
      <c r="A126" s="472"/>
      <c r="B126" s="472"/>
      <c r="C126" s="472"/>
      <c r="D126" s="472"/>
      <c r="E126" s="472"/>
      <c r="F126" s="472"/>
      <c r="G126" s="472"/>
      <c r="H126" s="472"/>
      <c r="I126" s="472"/>
      <c r="J126" s="472"/>
      <c r="K126" s="474"/>
      <c r="L126" s="474"/>
      <c r="M126" s="474"/>
      <c r="N126" s="474"/>
    </row>
    <row r="127" spans="1:14" x14ac:dyDescent="0.2">
      <c r="A127" s="472"/>
      <c r="B127" s="472"/>
      <c r="C127" s="472"/>
      <c r="D127" s="472"/>
      <c r="E127" s="472"/>
      <c r="F127" s="472"/>
      <c r="G127" s="472"/>
      <c r="H127" s="472"/>
      <c r="I127" s="472"/>
      <c r="J127" s="472"/>
      <c r="K127" s="474"/>
      <c r="L127" s="474"/>
      <c r="M127" s="474"/>
      <c r="N127" s="474"/>
    </row>
    <row r="128" spans="1:14" x14ac:dyDescent="0.2">
      <c r="A128" s="472"/>
      <c r="B128" s="472"/>
      <c r="C128" s="472"/>
      <c r="D128" s="472"/>
      <c r="E128" s="472"/>
      <c r="F128" s="472"/>
      <c r="G128" s="472"/>
      <c r="H128" s="472"/>
      <c r="I128" s="472"/>
      <c r="J128" s="472"/>
      <c r="K128" s="474"/>
      <c r="L128" s="474"/>
      <c r="M128" s="474"/>
      <c r="N128" s="474"/>
    </row>
    <row r="129" spans="1:14" x14ac:dyDescent="0.2">
      <c r="A129" s="472"/>
      <c r="B129" s="472"/>
      <c r="C129" s="472"/>
      <c r="D129" s="472"/>
      <c r="E129" s="472"/>
      <c r="F129" s="472"/>
      <c r="G129" s="472"/>
      <c r="H129" s="472"/>
      <c r="I129" s="472"/>
      <c r="J129" s="472"/>
      <c r="K129" s="474"/>
      <c r="L129" s="474"/>
      <c r="M129" s="474"/>
      <c r="N129" s="474"/>
    </row>
    <row r="130" spans="1:14" x14ac:dyDescent="0.2">
      <c r="A130" s="472"/>
      <c r="B130" s="472"/>
      <c r="C130" s="472"/>
      <c r="D130" s="472"/>
      <c r="E130" s="472"/>
      <c r="F130" s="472"/>
      <c r="G130" s="472"/>
      <c r="H130" s="472"/>
      <c r="I130" s="472"/>
      <c r="J130" s="472"/>
      <c r="K130" s="474"/>
      <c r="L130" s="474"/>
      <c r="M130" s="474"/>
      <c r="N130" s="474"/>
    </row>
    <row r="131" spans="1:14" x14ac:dyDescent="0.2">
      <c r="A131" s="472"/>
      <c r="B131" s="472"/>
      <c r="C131" s="472"/>
      <c r="D131" s="472"/>
      <c r="E131" s="472"/>
      <c r="F131" s="472"/>
      <c r="G131" s="472"/>
      <c r="H131" s="472"/>
      <c r="I131" s="472"/>
      <c r="J131" s="472"/>
      <c r="K131" s="474"/>
      <c r="L131" s="474"/>
      <c r="M131" s="474"/>
      <c r="N131" s="474"/>
    </row>
    <row r="132" spans="1:14" x14ac:dyDescent="0.2">
      <c r="A132" s="472"/>
      <c r="B132" s="472"/>
      <c r="C132" s="472"/>
      <c r="D132" s="472"/>
      <c r="E132" s="472"/>
      <c r="F132" s="472"/>
      <c r="G132" s="472"/>
      <c r="H132" s="472"/>
      <c r="I132" s="472"/>
      <c r="J132" s="472"/>
      <c r="K132" s="474"/>
      <c r="L132" s="474"/>
      <c r="M132" s="474"/>
      <c r="N132" s="474"/>
    </row>
    <row r="133" spans="1:14" x14ac:dyDescent="0.2">
      <c r="A133" s="472"/>
      <c r="B133" s="472"/>
      <c r="C133" s="472"/>
      <c r="D133" s="472"/>
      <c r="E133" s="472"/>
      <c r="F133" s="472"/>
      <c r="G133" s="472"/>
      <c r="H133" s="472"/>
      <c r="I133" s="472"/>
      <c r="J133" s="472"/>
      <c r="K133" s="474"/>
      <c r="L133" s="474"/>
      <c r="M133" s="474"/>
      <c r="N133" s="474"/>
    </row>
    <row r="134" spans="1:14" x14ac:dyDescent="0.2">
      <c r="A134" s="472"/>
      <c r="B134" s="472"/>
      <c r="C134" s="472"/>
      <c r="D134" s="472"/>
      <c r="E134" s="472"/>
      <c r="F134" s="472"/>
      <c r="G134" s="472"/>
      <c r="H134" s="472"/>
      <c r="I134" s="472"/>
      <c r="J134" s="472"/>
      <c r="K134" s="474"/>
      <c r="L134" s="474"/>
      <c r="M134" s="474"/>
      <c r="N134" s="474"/>
    </row>
    <row r="135" spans="1:14" x14ac:dyDescent="0.2">
      <c r="A135" s="472"/>
      <c r="B135" s="472"/>
      <c r="C135" s="472"/>
      <c r="D135" s="472"/>
      <c r="E135" s="472"/>
      <c r="F135" s="472"/>
      <c r="G135" s="472"/>
      <c r="H135" s="472"/>
      <c r="I135" s="472"/>
      <c r="J135" s="472"/>
      <c r="K135" s="474"/>
      <c r="L135" s="474"/>
      <c r="M135" s="474"/>
      <c r="N135" s="474"/>
    </row>
    <row r="136" spans="1:14" x14ac:dyDescent="0.2">
      <c r="A136" s="472"/>
      <c r="B136" s="472"/>
      <c r="C136" s="472"/>
      <c r="D136" s="472"/>
      <c r="E136" s="472"/>
      <c r="F136" s="472"/>
      <c r="G136" s="472"/>
      <c r="H136" s="472"/>
      <c r="I136" s="472"/>
      <c r="J136" s="472"/>
      <c r="K136" s="474"/>
      <c r="L136" s="474"/>
      <c r="M136" s="474"/>
      <c r="N136" s="474"/>
    </row>
    <row r="137" spans="1:14" x14ac:dyDescent="0.2">
      <c r="A137" s="472"/>
      <c r="B137" s="472"/>
      <c r="C137" s="472"/>
      <c r="D137" s="472"/>
      <c r="E137" s="472"/>
      <c r="F137" s="472"/>
      <c r="G137" s="472"/>
      <c r="H137" s="472"/>
      <c r="I137" s="472"/>
      <c r="J137" s="472"/>
      <c r="K137" s="474"/>
      <c r="L137" s="474"/>
      <c r="M137" s="474"/>
      <c r="N137" s="474"/>
    </row>
    <row r="138" spans="1:14" x14ac:dyDescent="0.2">
      <c r="A138" s="472"/>
      <c r="B138" s="472"/>
      <c r="C138" s="472"/>
      <c r="D138" s="472"/>
      <c r="E138" s="472"/>
      <c r="F138" s="472"/>
      <c r="G138" s="472"/>
      <c r="H138" s="472"/>
      <c r="I138" s="472"/>
      <c r="J138" s="472"/>
      <c r="K138" s="474"/>
      <c r="L138" s="474"/>
      <c r="M138" s="474"/>
      <c r="N138" s="474"/>
    </row>
    <row r="139" spans="1:14" x14ac:dyDescent="0.2">
      <c r="A139" s="472"/>
      <c r="B139" s="472"/>
      <c r="C139" s="472"/>
      <c r="D139" s="472"/>
      <c r="E139" s="472"/>
      <c r="F139" s="472"/>
      <c r="G139" s="472"/>
      <c r="H139" s="472"/>
      <c r="I139" s="472"/>
      <c r="J139" s="472"/>
      <c r="K139" s="474"/>
      <c r="L139" s="474"/>
      <c r="M139" s="474"/>
      <c r="N139" s="474"/>
    </row>
    <row r="140" spans="1:14" x14ac:dyDescent="0.2">
      <c r="A140" s="472"/>
      <c r="B140" s="472"/>
      <c r="C140" s="472"/>
      <c r="D140" s="472"/>
      <c r="E140" s="472"/>
      <c r="F140" s="472"/>
      <c r="G140" s="472"/>
      <c r="H140" s="472"/>
      <c r="I140" s="472"/>
      <c r="J140" s="472"/>
      <c r="K140" s="474"/>
      <c r="L140" s="474"/>
      <c r="M140" s="474"/>
      <c r="N140" s="474"/>
    </row>
    <row r="141" spans="1:14" x14ac:dyDescent="0.2">
      <c r="A141" s="472"/>
      <c r="B141" s="472"/>
      <c r="C141" s="472"/>
      <c r="D141" s="472"/>
      <c r="E141" s="472"/>
      <c r="F141" s="472"/>
      <c r="G141" s="472"/>
      <c r="H141" s="472"/>
      <c r="I141" s="472"/>
      <c r="J141" s="472"/>
      <c r="K141" s="474"/>
      <c r="L141" s="474"/>
      <c r="M141" s="474"/>
      <c r="N141" s="474"/>
    </row>
    <row r="142" spans="1:14" x14ac:dyDescent="0.2">
      <c r="A142" s="472"/>
      <c r="B142" s="472"/>
      <c r="C142" s="472"/>
      <c r="D142" s="472"/>
      <c r="E142" s="472"/>
      <c r="F142" s="472"/>
      <c r="G142" s="472"/>
      <c r="H142" s="472"/>
      <c r="I142" s="472"/>
      <c r="J142" s="472"/>
      <c r="K142" s="474"/>
      <c r="L142" s="474"/>
      <c r="M142" s="474"/>
      <c r="N142" s="474"/>
    </row>
    <row r="143" spans="1:14" x14ac:dyDescent="0.2">
      <c r="A143" s="472"/>
      <c r="B143" s="472"/>
      <c r="C143" s="472"/>
      <c r="D143" s="472"/>
      <c r="E143" s="472"/>
      <c r="F143" s="472"/>
      <c r="G143" s="472"/>
      <c r="H143" s="472"/>
      <c r="I143" s="472"/>
      <c r="J143" s="472"/>
      <c r="K143" s="474"/>
      <c r="L143" s="474"/>
      <c r="M143" s="474"/>
      <c r="N143" s="474"/>
    </row>
    <row r="144" spans="1:14" x14ac:dyDescent="0.2">
      <c r="A144" s="472"/>
      <c r="B144" s="472"/>
      <c r="C144" s="472"/>
      <c r="D144" s="472"/>
      <c r="E144" s="472"/>
      <c r="F144" s="472"/>
      <c r="G144" s="472"/>
      <c r="H144" s="472"/>
      <c r="I144" s="472"/>
      <c r="J144" s="472"/>
      <c r="K144" s="474"/>
      <c r="L144" s="474"/>
      <c r="M144" s="474"/>
      <c r="N144" s="474"/>
    </row>
    <row r="145" spans="1:14" x14ac:dyDescent="0.2">
      <c r="A145" s="472"/>
      <c r="B145" s="472"/>
      <c r="C145" s="472"/>
      <c r="D145" s="472"/>
      <c r="E145" s="472"/>
      <c r="F145" s="472"/>
      <c r="G145" s="472"/>
      <c r="H145" s="472"/>
      <c r="I145" s="472"/>
      <c r="J145" s="472"/>
      <c r="K145" s="474"/>
      <c r="L145" s="474"/>
      <c r="M145" s="474"/>
      <c r="N145" s="474"/>
    </row>
    <row r="146" spans="1:14" x14ac:dyDescent="0.2">
      <c r="A146" s="472"/>
      <c r="B146" s="472"/>
      <c r="C146" s="472"/>
      <c r="D146" s="472"/>
      <c r="E146" s="472"/>
      <c r="F146" s="472"/>
      <c r="G146" s="472"/>
      <c r="H146" s="472"/>
      <c r="I146" s="472"/>
      <c r="J146" s="472"/>
      <c r="K146" s="474"/>
      <c r="L146" s="474"/>
      <c r="M146" s="474"/>
      <c r="N146" s="474"/>
    </row>
    <row r="147" spans="1:14" x14ac:dyDescent="0.2">
      <c r="A147" s="472"/>
      <c r="B147" s="472"/>
      <c r="C147" s="472"/>
      <c r="D147" s="472"/>
      <c r="E147" s="472"/>
      <c r="F147" s="472"/>
      <c r="G147" s="472"/>
      <c r="H147" s="472"/>
      <c r="I147" s="472"/>
      <c r="J147" s="472"/>
      <c r="K147" s="474"/>
      <c r="L147" s="474"/>
      <c r="M147" s="474"/>
      <c r="N147" s="474"/>
    </row>
    <row r="148" spans="1:14" x14ac:dyDescent="0.2">
      <c r="A148" s="472"/>
      <c r="B148" s="472"/>
      <c r="C148" s="472"/>
      <c r="D148" s="472"/>
      <c r="E148" s="472"/>
      <c r="F148" s="472"/>
      <c r="G148" s="472"/>
      <c r="H148" s="472"/>
      <c r="I148" s="472"/>
      <c r="J148" s="472"/>
      <c r="K148" s="474"/>
      <c r="L148" s="474"/>
      <c r="M148" s="474"/>
      <c r="N148" s="474"/>
    </row>
    <row r="149" spans="1:14" x14ac:dyDescent="0.2">
      <c r="A149" s="472"/>
      <c r="B149" s="472"/>
      <c r="C149" s="472"/>
      <c r="D149" s="472"/>
      <c r="E149" s="472"/>
      <c r="F149" s="472"/>
      <c r="G149" s="472"/>
      <c r="H149" s="472"/>
      <c r="I149" s="472"/>
      <c r="J149" s="472"/>
      <c r="K149" s="474"/>
      <c r="L149" s="474"/>
      <c r="M149" s="474"/>
      <c r="N149" s="474"/>
    </row>
    <row r="150" spans="1:14" x14ac:dyDescent="0.2">
      <c r="A150" s="472"/>
      <c r="B150" s="472"/>
      <c r="C150" s="472"/>
      <c r="D150" s="472"/>
      <c r="E150" s="472"/>
      <c r="F150" s="472"/>
      <c r="G150" s="472"/>
      <c r="H150" s="472"/>
      <c r="I150" s="472"/>
      <c r="J150" s="472"/>
      <c r="K150" s="474"/>
      <c r="L150" s="474"/>
      <c r="M150" s="474"/>
      <c r="N150" s="474"/>
    </row>
    <row r="151" spans="1:14" x14ac:dyDescent="0.2">
      <c r="A151" s="472"/>
      <c r="B151" s="472"/>
      <c r="C151" s="472"/>
      <c r="D151" s="472"/>
      <c r="E151" s="472"/>
      <c r="F151" s="472"/>
      <c r="G151" s="472"/>
      <c r="H151" s="472"/>
      <c r="I151" s="472"/>
      <c r="J151" s="472"/>
      <c r="K151" s="474"/>
      <c r="L151" s="474"/>
      <c r="M151" s="474"/>
      <c r="N151" s="474"/>
    </row>
    <row r="152" spans="1:14" x14ac:dyDescent="0.2">
      <c r="A152" s="472"/>
      <c r="B152" s="472"/>
      <c r="C152" s="472"/>
      <c r="D152" s="472"/>
      <c r="E152" s="472"/>
      <c r="F152" s="472"/>
      <c r="G152" s="472"/>
      <c r="H152" s="472"/>
      <c r="I152" s="472"/>
      <c r="J152" s="472"/>
      <c r="K152" s="474"/>
      <c r="L152" s="474"/>
      <c r="M152" s="474"/>
      <c r="N152" s="474"/>
    </row>
    <row r="153" spans="1:14" x14ac:dyDescent="0.2">
      <c r="A153" s="472"/>
      <c r="B153" s="472"/>
      <c r="C153" s="472"/>
      <c r="D153" s="472"/>
      <c r="E153" s="472"/>
      <c r="F153" s="472"/>
      <c r="G153" s="472"/>
      <c r="H153" s="472"/>
      <c r="I153" s="472"/>
      <c r="J153" s="472"/>
      <c r="K153" s="474"/>
      <c r="L153" s="474"/>
      <c r="M153" s="474"/>
      <c r="N153" s="474"/>
    </row>
    <row r="154" spans="1:14" x14ac:dyDescent="0.2">
      <c r="A154" s="472"/>
      <c r="B154" s="472"/>
      <c r="C154" s="472"/>
      <c r="D154" s="472"/>
      <c r="E154" s="472"/>
      <c r="F154" s="472"/>
      <c r="G154" s="472"/>
      <c r="H154" s="472"/>
      <c r="I154" s="472"/>
      <c r="J154" s="472"/>
      <c r="K154" s="474"/>
      <c r="L154" s="474"/>
      <c r="M154" s="474"/>
      <c r="N154" s="474"/>
    </row>
    <row r="155" spans="1:14" x14ac:dyDescent="0.2">
      <c r="A155" s="472"/>
      <c r="B155" s="472"/>
      <c r="C155" s="472"/>
      <c r="D155" s="472"/>
      <c r="E155" s="472"/>
      <c r="F155" s="472"/>
      <c r="G155" s="472"/>
      <c r="H155" s="472"/>
      <c r="I155" s="472"/>
      <c r="J155" s="472"/>
      <c r="K155" s="474"/>
      <c r="L155" s="474"/>
      <c r="M155" s="474"/>
      <c r="N155" s="474"/>
    </row>
    <row r="156" spans="1:14" x14ac:dyDescent="0.2">
      <c r="A156" s="472"/>
      <c r="B156" s="472"/>
      <c r="C156" s="472"/>
      <c r="D156" s="472"/>
      <c r="E156" s="472"/>
      <c r="F156" s="472"/>
      <c r="G156" s="472"/>
      <c r="H156" s="472"/>
      <c r="I156" s="472"/>
      <c r="J156" s="472"/>
      <c r="K156" s="474"/>
      <c r="L156" s="474"/>
      <c r="M156" s="474"/>
      <c r="N156" s="474"/>
    </row>
    <row r="157" spans="1:14" x14ac:dyDescent="0.2">
      <c r="A157" s="472"/>
      <c r="B157" s="472"/>
      <c r="C157" s="472"/>
      <c r="D157" s="472"/>
      <c r="E157" s="472"/>
      <c r="F157" s="472"/>
      <c r="G157" s="472"/>
      <c r="H157" s="472"/>
      <c r="I157" s="472"/>
      <c r="J157" s="472"/>
      <c r="K157" s="474"/>
      <c r="L157" s="474"/>
      <c r="M157" s="474"/>
      <c r="N157" s="474"/>
    </row>
    <row r="158" spans="1:14" x14ac:dyDescent="0.2">
      <c r="A158" s="472"/>
      <c r="B158" s="472"/>
      <c r="C158" s="472"/>
      <c r="D158" s="472"/>
      <c r="E158" s="472"/>
      <c r="F158" s="472"/>
      <c r="G158" s="472"/>
      <c r="H158" s="472"/>
      <c r="I158" s="472"/>
      <c r="J158" s="472"/>
      <c r="K158" s="474"/>
      <c r="L158" s="474"/>
      <c r="M158" s="474"/>
      <c r="N158" s="474"/>
    </row>
    <row r="159" spans="1:14" x14ac:dyDescent="0.2">
      <c r="A159" s="472"/>
      <c r="B159" s="472"/>
      <c r="C159" s="472"/>
      <c r="D159" s="472"/>
      <c r="E159" s="472"/>
      <c r="F159" s="472"/>
      <c r="G159" s="472"/>
      <c r="H159" s="472"/>
      <c r="I159" s="472"/>
      <c r="J159" s="472"/>
      <c r="K159" s="474"/>
      <c r="L159" s="474"/>
      <c r="M159" s="474"/>
      <c r="N159" s="474"/>
    </row>
    <row r="160" spans="1:14" x14ac:dyDescent="0.2">
      <c r="A160" s="472"/>
      <c r="B160" s="472"/>
      <c r="C160" s="472"/>
      <c r="D160" s="472"/>
      <c r="E160" s="472"/>
      <c r="F160" s="472"/>
      <c r="G160" s="472"/>
      <c r="H160" s="472"/>
      <c r="I160" s="472"/>
      <c r="J160" s="472"/>
      <c r="K160" s="474"/>
      <c r="L160" s="474"/>
      <c r="M160" s="474"/>
      <c r="N160" s="474"/>
    </row>
    <row r="161" spans="1:14" x14ac:dyDescent="0.2">
      <c r="A161" s="472"/>
      <c r="B161" s="472"/>
      <c r="C161" s="472"/>
      <c r="D161" s="472"/>
      <c r="E161" s="472"/>
      <c r="F161" s="472"/>
      <c r="G161" s="472"/>
      <c r="H161" s="472"/>
      <c r="I161" s="472"/>
      <c r="J161" s="472"/>
      <c r="K161" s="474"/>
      <c r="L161" s="474"/>
      <c r="M161" s="474"/>
      <c r="N161" s="474"/>
    </row>
    <row r="162" spans="1:14" x14ac:dyDescent="0.2">
      <c r="A162" s="472"/>
      <c r="B162" s="472"/>
      <c r="C162" s="472"/>
      <c r="D162" s="472"/>
      <c r="E162" s="472"/>
      <c r="F162" s="472"/>
      <c r="G162" s="472"/>
      <c r="H162" s="472"/>
      <c r="I162" s="472"/>
      <c r="J162" s="472"/>
      <c r="K162" s="474"/>
      <c r="L162" s="474"/>
      <c r="M162" s="474"/>
      <c r="N162" s="474"/>
    </row>
    <row r="163" spans="1:14" x14ac:dyDescent="0.2">
      <c r="A163" s="472"/>
      <c r="B163" s="472"/>
      <c r="C163" s="472"/>
      <c r="D163" s="472"/>
      <c r="E163" s="472"/>
      <c r="F163" s="472"/>
      <c r="G163" s="472"/>
      <c r="H163" s="472"/>
      <c r="I163" s="472"/>
      <c r="J163" s="472"/>
      <c r="K163" s="474"/>
      <c r="L163" s="474"/>
      <c r="M163" s="474"/>
      <c r="N163" s="474"/>
    </row>
    <row r="164" spans="1:14" x14ac:dyDescent="0.2">
      <c r="A164" s="472"/>
      <c r="B164" s="472"/>
      <c r="C164" s="472"/>
      <c r="D164" s="472"/>
      <c r="E164" s="472"/>
      <c r="F164" s="472"/>
      <c r="G164" s="472"/>
      <c r="H164" s="472"/>
      <c r="I164" s="472"/>
      <c r="J164" s="472"/>
      <c r="K164" s="474"/>
      <c r="L164" s="474"/>
      <c r="M164" s="474"/>
      <c r="N164" s="474"/>
    </row>
    <row r="165" spans="1:14" x14ac:dyDescent="0.2">
      <c r="A165" s="472"/>
      <c r="B165" s="472"/>
      <c r="C165" s="472"/>
      <c r="D165" s="472"/>
      <c r="E165" s="472"/>
      <c r="F165" s="472"/>
      <c r="G165" s="472"/>
      <c r="H165" s="472"/>
      <c r="I165" s="472"/>
      <c r="J165" s="472"/>
      <c r="K165" s="474"/>
      <c r="L165" s="474"/>
      <c r="M165" s="474"/>
      <c r="N165" s="474"/>
    </row>
    <row r="166" spans="1:14" x14ac:dyDescent="0.2">
      <c r="A166" s="472"/>
      <c r="B166" s="472"/>
      <c r="C166" s="472"/>
      <c r="D166" s="472"/>
      <c r="E166" s="472"/>
      <c r="F166" s="472"/>
      <c r="G166" s="472"/>
      <c r="H166" s="472"/>
      <c r="I166" s="472"/>
      <c r="J166" s="472"/>
      <c r="K166" s="474"/>
      <c r="L166" s="474"/>
      <c r="M166" s="474"/>
      <c r="N166" s="474"/>
    </row>
    <row r="167" spans="1:14" x14ac:dyDescent="0.2">
      <c r="A167" s="472"/>
      <c r="B167" s="472"/>
      <c r="C167" s="472"/>
      <c r="D167" s="472"/>
      <c r="E167" s="472"/>
      <c r="F167" s="472"/>
      <c r="G167" s="472"/>
      <c r="H167" s="472"/>
      <c r="I167" s="472"/>
      <c r="J167" s="472"/>
      <c r="K167" s="474"/>
      <c r="L167" s="474"/>
      <c r="M167" s="474"/>
      <c r="N167" s="474"/>
    </row>
    <row r="168" spans="1:14" x14ac:dyDescent="0.2">
      <c r="A168" s="472"/>
      <c r="B168" s="472"/>
      <c r="C168" s="472"/>
      <c r="D168" s="472"/>
      <c r="E168" s="472"/>
      <c r="F168" s="472"/>
      <c r="G168" s="472"/>
      <c r="H168" s="472"/>
      <c r="I168" s="472"/>
      <c r="J168" s="472"/>
      <c r="K168" s="474"/>
      <c r="L168" s="474"/>
      <c r="M168" s="474"/>
      <c r="N168" s="474"/>
    </row>
    <row r="169" spans="1:14" x14ac:dyDescent="0.2">
      <c r="A169" s="472"/>
      <c r="B169" s="472"/>
      <c r="C169" s="472"/>
      <c r="D169" s="472"/>
      <c r="E169" s="472"/>
      <c r="F169" s="472"/>
      <c r="G169" s="472"/>
      <c r="H169" s="472"/>
      <c r="I169" s="472"/>
      <c r="J169" s="472"/>
      <c r="K169" s="474"/>
      <c r="L169" s="474"/>
      <c r="M169" s="474"/>
      <c r="N169" s="474"/>
    </row>
    <row r="170" spans="1:14" x14ac:dyDescent="0.2">
      <c r="A170" s="472"/>
      <c r="B170" s="472"/>
      <c r="C170" s="472"/>
      <c r="D170" s="472"/>
      <c r="E170" s="472"/>
      <c r="F170" s="472"/>
      <c r="G170" s="472"/>
      <c r="H170" s="472"/>
      <c r="I170" s="472"/>
      <c r="J170" s="472"/>
      <c r="K170" s="474"/>
      <c r="L170" s="474"/>
      <c r="M170" s="474"/>
      <c r="N170" s="474"/>
    </row>
    <row r="171" spans="1:14" x14ac:dyDescent="0.2">
      <c r="A171" s="472"/>
      <c r="B171" s="472"/>
      <c r="C171" s="472"/>
      <c r="D171" s="472"/>
      <c r="E171" s="472"/>
      <c r="F171" s="472"/>
      <c r="G171" s="472"/>
      <c r="H171" s="472"/>
      <c r="I171" s="472"/>
      <c r="J171" s="472"/>
      <c r="K171" s="474"/>
      <c r="L171" s="474"/>
      <c r="M171" s="474"/>
      <c r="N171" s="474"/>
    </row>
    <row r="172" spans="1:14" x14ac:dyDescent="0.2">
      <c r="A172" s="472"/>
      <c r="B172" s="472"/>
      <c r="C172" s="472"/>
      <c r="D172" s="472"/>
      <c r="E172" s="472"/>
      <c r="F172" s="472"/>
      <c r="G172" s="472"/>
      <c r="H172" s="472"/>
      <c r="I172" s="472"/>
      <c r="J172" s="472"/>
      <c r="K172" s="474"/>
      <c r="L172" s="474"/>
      <c r="M172" s="474"/>
      <c r="N172" s="474"/>
    </row>
    <row r="173" spans="1:14" x14ac:dyDescent="0.2">
      <c r="A173" s="472"/>
      <c r="B173" s="472"/>
      <c r="C173" s="472"/>
      <c r="D173" s="472"/>
      <c r="E173" s="472"/>
      <c r="F173" s="472"/>
      <c r="G173" s="472"/>
      <c r="H173" s="472"/>
      <c r="I173" s="472"/>
      <c r="J173" s="472"/>
      <c r="K173" s="474"/>
      <c r="L173" s="474"/>
      <c r="M173" s="474"/>
      <c r="N173" s="474"/>
    </row>
    <row r="174" spans="1:14" x14ac:dyDescent="0.2">
      <c r="A174" s="472"/>
      <c r="B174" s="472"/>
      <c r="C174" s="472"/>
      <c r="D174" s="472"/>
      <c r="E174" s="472"/>
      <c r="F174" s="472"/>
      <c r="G174" s="472"/>
      <c r="H174" s="472"/>
      <c r="I174" s="472"/>
      <c r="J174" s="472"/>
      <c r="K174" s="474"/>
      <c r="L174" s="474"/>
      <c r="M174" s="474"/>
      <c r="N174" s="474"/>
    </row>
    <row r="175" spans="1:14" x14ac:dyDescent="0.2">
      <c r="A175" s="472"/>
      <c r="B175" s="472"/>
      <c r="C175" s="472"/>
      <c r="D175" s="472"/>
      <c r="E175" s="472"/>
      <c r="F175" s="472"/>
      <c r="G175" s="472"/>
      <c r="H175" s="472"/>
      <c r="I175" s="472"/>
      <c r="J175" s="472"/>
      <c r="K175" s="474"/>
      <c r="L175" s="474"/>
      <c r="M175" s="474"/>
      <c r="N175" s="474"/>
    </row>
    <row r="176" spans="1:14" x14ac:dyDescent="0.2">
      <c r="A176" s="472"/>
      <c r="B176" s="472"/>
      <c r="C176" s="472"/>
      <c r="D176" s="472"/>
      <c r="E176" s="472"/>
      <c r="F176" s="472"/>
      <c r="G176" s="472"/>
      <c r="H176" s="472"/>
      <c r="I176" s="472"/>
      <c r="J176" s="472"/>
      <c r="K176" s="474"/>
      <c r="L176" s="474"/>
      <c r="M176" s="474"/>
      <c r="N176" s="474"/>
    </row>
    <row r="177" spans="1:14" x14ac:dyDescent="0.2">
      <c r="A177" s="472"/>
      <c r="B177" s="472"/>
      <c r="C177" s="472"/>
      <c r="D177" s="472"/>
      <c r="E177" s="472"/>
      <c r="F177" s="472"/>
      <c r="G177" s="472"/>
      <c r="H177" s="472"/>
      <c r="I177" s="472"/>
      <c r="J177" s="472"/>
      <c r="K177" s="474"/>
      <c r="L177" s="474"/>
      <c r="M177" s="474"/>
      <c r="N177" s="474"/>
    </row>
  </sheetData>
  <mergeCells count="200">
    <mergeCell ref="K2:N3"/>
    <mergeCell ref="B9:C9"/>
    <mergeCell ref="F9:G9"/>
    <mergeCell ref="J9:K9"/>
    <mergeCell ref="B10:C10"/>
    <mergeCell ref="F10:G10"/>
    <mergeCell ref="J10:K10"/>
    <mergeCell ref="B17:C17"/>
    <mergeCell ref="F17:G17"/>
    <mergeCell ref="J17:K17"/>
    <mergeCell ref="B18:C18"/>
    <mergeCell ref="J18:K18"/>
    <mergeCell ref="J19:K19"/>
    <mergeCell ref="B11:C11"/>
    <mergeCell ref="F11:G11"/>
    <mergeCell ref="J11:K11"/>
    <mergeCell ref="B16:C16"/>
    <mergeCell ref="F16:G16"/>
    <mergeCell ref="J16:K16"/>
    <mergeCell ref="B50:C50"/>
    <mergeCell ref="F50:G50"/>
    <mergeCell ref="J50:K50"/>
    <mergeCell ref="B51:C51"/>
    <mergeCell ref="F51:G51"/>
    <mergeCell ref="J51:K51"/>
    <mergeCell ref="B21:C21"/>
    <mergeCell ref="F21:G21"/>
    <mergeCell ref="J21:K21"/>
    <mergeCell ref="B22:C22"/>
    <mergeCell ref="F22:G22"/>
    <mergeCell ref="J22:K22"/>
    <mergeCell ref="B84:C84"/>
    <mergeCell ref="F84:G84"/>
    <mergeCell ref="J84:K84"/>
    <mergeCell ref="B85:C85"/>
    <mergeCell ref="F85:G85"/>
    <mergeCell ref="J85:K85"/>
    <mergeCell ref="B52:C52"/>
    <mergeCell ref="F52:G52"/>
    <mergeCell ref="J52:K52"/>
    <mergeCell ref="B55:C55"/>
    <mergeCell ref="B56:C56"/>
    <mergeCell ref="J56:K56"/>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A109:J109"/>
    <mergeCell ref="K109:N109"/>
    <mergeCell ref="A110:J110"/>
    <mergeCell ref="K110:N110"/>
    <mergeCell ref="A111:J111"/>
    <mergeCell ref="K111:N111"/>
    <mergeCell ref="A106:J106"/>
    <mergeCell ref="K106:N106"/>
    <mergeCell ref="A107:J107"/>
    <mergeCell ref="K107:N107"/>
    <mergeCell ref="A108:J108"/>
    <mergeCell ref="K108:N108"/>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75:J175"/>
    <mergeCell ref="K175:N175"/>
    <mergeCell ref="A176:J176"/>
    <mergeCell ref="K176:N176"/>
    <mergeCell ref="A177:J177"/>
    <mergeCell ref="K177:N177"/>
    <mergeCell ref="A172:J172"/>
    <mergeCell ref="K172:N172"/>
    <mergeCell ref="A173:J173"/>
    <mergeCell ref="K173:N173"/>
    <mergeCell ref="A174:J174"/>
    <mergeCell ref="K174:N174"/>
  </mergeCells>
  <conditionalFormatting sqref="A15">
    <cfRule type="containsText" dxfId="65" priority="64" operator="containsText" text="u">
      <formula>NOT(ISERROR(SEARCH("u",A15)))</formula>
    </cfRule>
    <cfRule type="containsText" dxfId="64" priority="65" operator="containsText" text="q">
      <formula>NOT(ISERROR(SEARCH("q",A15)))</formula>
    </cfRule>
    <cfRule type="containsText" dxfId="63" priority="66" operator="containsText" text="p">
      <formula>NOT(ISERROR(SEARCH("p",A15)))</formula>
    </cfRule>
  </conditionalFormatting>
  <conditionalFormatting sqref="E15">
    <cfRule type="containsText" dxfId="62" priority="61" operator="containsText" text="u">
      <formula>NOT(ISERROR(SEARCH("u",E15)))</formula>
    </cfRule>
    <cfRule type="containsText" dxfId="61" priority="62" operator="containsText" text="q">
      <formula>NOT(ISERROR(SEARCH("q",E15)))</formula>
    </cfRule>
    <cfRule type="containsText" dxfId="60" priority="63" operator="containsText" text="p">
      <formula>NOT(ISERROR(SEARCH("p",E15)))</formula>
    </cfRule>
  </conditionalFormatting>
  <conditionalFormatting sqref="I15">
    <cfRule type="containsText" dxfId="59" priority="58" operator="containsText" text="u">
      <formula>NOT(ISERROR(SEARCH("u",I15)))</formula>
    </cfRule>
    <cfRule type="containsText" dxfId="58" priority="59" operator="containsText" text="q">
      <formula>NOT(ISERROR(SEARCH("q",I15)))</formula>
    </cfRule>
    <cfRule type="containsText" dxfId="57" priority="60" operator="containsText" text="p">
      <formula>NOT(ISERROR(SEARCH("p",I15)))</formula>
    </cfRule>
  </conditionalFormatting>
  <conditionalFormatting sqref="M15">
    <cfRule type="containsText" dxfId="56" priority="55" operator="containsText" text="u">
      <formula>NOT(ISERROR(SEARCH("u",M15)))</formula>
    </cfRule>
    <cfRule type="containsText" dxfId="55" priority="56" operator="containsText" text="q">
      <formula>NOT(ISERROR(SEARCH("q",M15)))</formula>
    </cfRule>
    <cfRule type="containsText" dxfId="54" priority="57" operator="containsText" text="p">
      <formula>NOT(ISERROR(SEARCH("p",M15)))</formula>
    </cfRule>
  </conditionalFormatting>
  <conditionalFormatting sqref="A8">
    <cfRule type="containsText" dxfId="53" priority="52" operator="containsText" text="u">
      <formula>NOT(ISERROR(SEARCH("u",A8)))</formula>
    </cfRule>
    <cfRule type="containsText" dxfId="52" priority="53" operator="containsText" text="q">
      <formula>NOT(ISERROR(SEARCH("q",A8)))</formula>
    </cfRule>
    <cfRule type="containsText" dxfId="51" priority="54" operator="containsText" text="p">
      <formula>NOT(ISERROR(SEARCH("p",A8)))</formula>
    </cfRule>
  </conditionalFormatting>
  <conditionalFormatting sqref="I8">
    <cfRule type="containsText" dxfId="50" priority="46" operator="containsText" text="u">
      <formula>NOT(ISERROR(SEARCH("u",I8)))</formula>
    </cfRule>
    <cfRule type="containsText" dxfId="49" priority="47" operator="containsText" text="q">
      <formula>NOT(ISERROR(SEARCH("q",I8)))</formula>
    </cfRule>
    <cfRule type="containsText" dxfId="48" priority="48" operator="containsText" text="p">
      <formula>NOT(ISERROR(SEARCH("p",I8)))</formula>
    </cfRule>
  </conditionalFormatting>
  <conditionalFormatting sqref="E8">
    <cfRule type="containsText" dxfId="47" priority="49" operator="containsText" text="u">
      <formula>NOT(ISERROR(SEARCH("u",E8)))</formula>
    </cfRule>
    <cfRule type="containsText" dxfId="46" priority="50" operator="containsText" text="q">
      <formula>NOT(ISERROR(SEARCH("q",E8)))</formula>
    </cfRule>
    <cfRule type="containsText" dxfId="45" priority="51" operator="containsText" text="p">
      <formula>NOT(ISERROR(SEARCH("p",E8)))</formula>
    </cfRule>
  </conditionalFormatting>
  <conditionalFormatting sqref="A20:A21">
    <cfRule type="containsText" dxfId="44" priority="43" operator="containsText" text="u">
      <formula>NOT(ISERROR(SEARCH("u",A20)))</formula>
    </cfRule>
    <cfRule type="containsText" dxfId="43" priority="44" operator="containsText" text="q">
      <formula>NOT(ISERROR(SEARCH("q",A20)))</formula>
    </cfRule>
    <cfRule type="containsText" dxfId="42" priority="45" operator="containsText" text="p">
      <formula>NOT(ISERROR(SEARCH("p",A20)))</formula>
    </cfRule>
  </conditionalFormatting>
  <conditionalFormatting sqref="I20">
    <cfRule type="containsText" dxfId="41" priority="37" operator="containsText" text="u">
      <formula>NOT(ISERROR(SEARCH("u",I20)))</formula>
    </cfRule>
    <cfRule type="containsText" dxfId="40" priority="38" operator="containsText" text="q">
      <formula>NOT(ISERROR(SEARCH("q",I20)))</formula>
    </cfRule>
    <cfRule type="containsText" dxfId="39" priority="39" operator="containsText" text="p">
      <formula>NOT(ISERROR(SEARCH("p",I20)))</formula>
    </cfRule>
  </conditionalFormatting>
  <conditionalFormatting sqref="E20">
    <cfRule type="containsText" dxfId="38" priority="40" operator="containsText" text="u">
      <formula>NOT(ISERROR(SEARCH("u",E20)))</formula>
    </cfRule>
    <cfRule type="containsText" dxfId="37" priority="41" operator="containsText" text="q">
      <formula>NOT(ISERROR(SEARCH("q",E20)))</formula>
    </cfRule>
    <cfRule type="containsText" dxfId="36" priority="42" operator="containsText" text="p">
      <formula>NOT(ISERROR(SEARCH("p",E20)))</formula>
    </cfRule>
  </conditionalFormatting>
  <conditionalFormatting sqref="A49">
    <cfRule type="containsText" dxfId="35" priority="34" operator="containsText" text="u">
      <formula>NOT(ISERROR(SEARCH("u",A49)))</formula>
    </cfRule>
    <cfRule type="containsText" dxfId="34" priority="35" operator="containsText" text="q">
      <formula>NOT(ISERROR(SEARCH("q",A49)))</formula>
    </cfRule>
    <cfRule type="containsText" dxfId="33" priority="36" operator="containsText" text="p">
      <formula>NOT(ISERROR(SEARCH("p",A49)))</formula>
    </cfRule>
  </conditionalFormatting>
  <conditionalFormatting sqref="E49">
    <cfRule type="containsText" dxfId="32" priority="31" operator="containsText" text="u">
      <formula>NOT(ISERROR(SEARCH("u",E49)))</formula>
    </cfRule>
    <cfRule type="containsText" dxfId="31" priority="32" operator="containsText" text="q">
      <formula>NOT(ISERROR(SEARCH("q",E49)))</formula>
    </cfRule>
    <cfRule type="containsText" dxfId="30" priority="33" operator="containsText" text="p">
      <formula>NOT(ISERROR(SEARCH("p",E49)))</formula>
    </cfRule>
  </conditionalFormatting>
  <conditionalFormatting sqref="M49">
    <cfRule type="containsText" dxfId="29" priority="28" operator="containsText" text="u">
      <formula>NOT(ISERROR(SEARCH("u",M49)))</formula>
    </cfRule>
    <cfRule type="containsText" dxfId="28" priority="29" operator="containsText" text="q">
      <formula>NOT(ISERROR(SEARCH("q",M49)))</formula>
    </cfRule>
    <cfRule type="containsText" dxfId="27" priority="30" operator="containsText" text="p">
      <formula>NOT(ISERROR(SEARCH("p",M49)))</formula>
    </cfRule>
  </conditionalFormatting>
  <conditionalFormatting sqref="A83">
    <cfRule type="containsText" dxfId="26" priority="25" operator="containsText" text="u">
      <formula>NOT(ISERROR(SEARCH("u",A83)))</formula>
    </cfRule>
    <cfRule type="containsText" dxfId="25" priority="26" operator="containsText" text="q">
      <formula>NOT(ISERROR(SEARCH("q",A83)))</formula>
    </cfRule>
    <cfRule type="containsText" dxfId="24" priority="27" operator="containsText" text="p">
      <formula>NOT(ISERROR(SEARCH("p",A83)))</formula>
    </cfRule>
  </conditionalFormatting>
  <conditionalFormatting sqref="E83">
    <cfRule type="containsText" dxfId="23" priority="22" operator="containsText" text="u">
      <formula>NOT(ISERROR(SEARCH("u",E83)))</formula>
    </cfRule>
    <cfRule type="containsText" dxfId="22" priority="23" operator="containsText" text="q">
      <formula>NOT(ISERROR(SEARCH("q",E83)))</formula>
    </cfRule>
    <cfRule type="containsText" dxfId="21" priority="24" operator="containsText" text="p">
      <formula>NOT(ISERROR(SEARCH("p",E83)))</formula>
    </cfRule>
  </conditionalFormatting>
  <conditionalFormatting sqref="I83">
    <cfRule type="containsText" dxfId="20" priority="19" operator="containsText" text="u">
      <formula>NOT(ISERROR(SEARCH("u",I83)))</formula>
    </cfRule>
    <cfRule type="containsText" dxfId="19" priority="20" operator="containsText" text="q">
      <formula>NOT(ISERROR(SEARCH("q",I83)))</formula>
    </cfRule>
    <cfRule type="containsText" dxfId="18" priority="21" operator="containsText" text="p">
      <formula>NOT(ISERROR(SEARCH("p",I83)))</formula>
    </cfRule>
  </conditionalFormatting>
  <conditionalFormatting sqref="M83">
    <cfRule type="containsText" dxfId="17" priority="16" operator="containsText" text="u">
      <formula>NOT(ISERROR(SEARCH("u",M83)))</formula>
    </cfRule>
    <cfRule type="containsText" dxfId="16" priority="17" operator="containsText" text="q">
      <formula>NOT(ISERROR(SEARCH("q",M83)))</formula>
    </cfRule>
    <cfRule type="containsText" dxfId="15" priority="18" operator="containsText" text="p">
      <formula>NOT(ISERROR(SEARCH("p",M83)))</formula>
    </cfRule>
  </conditionalFormatting>
  <conditionalFormatting sqref="A88:A89">
    <cfRule type="containsText" dxfId="14" priority="13" operator="containsText" text="u">
      <formula>NOT(ISERROR(SEARCH("u",A88)))</formula>
    </cfRule>
    <cfRule type="containsText" dxfId="13" priority="14" operator="containsText" text="q">
      <formula>NOT(ISERROR(SEARCH("q",A88)))</formula>
    </cfRule>
    <cfRule type="containsText" dxfId="12" priority="15" operator="containsText" text="p">
      <formula>NOT(ISERROR(SEARCH("p",A88)))</formula>
    </cfRule>
  </conditionalFormatting>
  <conditionalFormatting sqref="I88">
    <cfRule type="containsText" dxfId="11" priority="7" operator="containsText" text="u">
      <formula>NOT(ISERROR(SEARCH("u",I88)))</formula>
    </cfRule>
    <cfRule type="containsText" dxfId="10" priority="8" operator="containsText" text="q">
      <formula>NOT(ISERROR(SEARCH("q",I88)))</formula>
    </cfRule>
    <cfRule type="containsText" dxfId="9" priority="9" operator="containsText" text="p">
      <formula>NOT(ISERROR(SEARCH("p",I88)))</formula>
    </cfRule>
  </conditionalFormatting>
  <conditionalFormatting sqref="E88">
    <cfRule type="containsText" dxfId="8" priority="10" operator="containsText" text="u">
      <formula>NOT(ISERROR(SEARCH("u",E88)))</formula>
    </cfRule>
    <cfRule type="containsText" dxfId="7" priority="11" operator="containsText" text="q">
      <formula>NOT(ISERROR(SEARCH("q",E88)))</formula>
    </cfRule>
    <cfRule type="containsText" dxfId="6" priority="12" operator="containsText" text="p">
      <formula>NOT(ISERROR(SEARCH("p",E88)))</formula>
    </cfRule>
  </conditionalFormatting>
  <conditionalFormatting sqref="I49">
    <cfRule type="containsText" dxfId="5" priority="4" operator="containsText" text="u">
      <formula>NOT(ISERROR(SEARCH("u",I49)))</formula>
    </cfRule>
    <cfRule type="containsText" dxfId="4" priority="5" operator="containsText" text="q">
      <formula>NOT(ISERROR(SEARCH("q",I49)))</formula>
    </cfRule>
    <cfRule type="containsText" dxfId="3" priority="6" operator="containsText" text="p">
      <formula>NOT(ISERROR(SEARCH("p",I49)))</formula>
    </cfRule>
  </conditionalFormatting>
  <conditionalFormatting sqref="A54:A55">
    <cfRule type="containsText" dxfId="2" priority="1" operator="containsText" text="u">
      <formula>NOT(ISERROR(SEARCH("u",A54)))</formula>
    </cfRule>
    <cfRule type="containsText" dxfId="1" priority="2" operator="containsText" text="q">
      <formula>NOT(ISERROR(SEARCH("q",A54)))</formula>
    </cfRule>
    <cfRule type="containsText" dxfId="0"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8D22-3BC6-4E56-86E6-F4D1855F993E}">
  <sheetPr codeName="Feuil43">
    <tabColor theme="9" tint="0.39997558519241921"/>
  </sheetPr>
  <dimension ref="A1:H152"/>
  <sheetViews>
    <sheetView showGridLines="0" zoomScaleNormal="100" zoomScaleSheetLayoutView="150" zoomScalePageLayoutView="160" workbookViewId="0"/>
  </sheetViews>
  <sheetFormatPr baseColWidth="10" defaultColWidth="10.625" defaultRowHeight="15" x14ac:dyDescent="0.2"/>
  <cols>
    <col min="1" max="1" width="2.375" style="13" customWidth="1"/>
    <col min="2" max="2" width="12.875" style="13" customWidth="1"/>
    <col min="3" max="3" width="11.625" style="13" customWidth="1"/>
    <col min="4" max="4" width="12.5" style="13" customWidth="1"/>
    <col min="5" max="5" width="15" style="13" customWidth="1"/>
    <col min="6" max="6" width="11.625" style="13" customWidth="1"/>
    <col min="7" max="7" width="15.625" style="13" customWidth="1"/>
    <col min="8" max="8" width="2.625" style="13" customWidth="1"/>
    <col min="9" max="49" width="5" style="13" customWidth="1"/>
    <col min="50" max="16384" width="10.625" style="13"/>
  </cols>
  <sheetData>
    <row r="1" spans="1:8" ht="15" customHeight="1" x14ac:dyDescent="0.2">
      <c r="A1" s="12"/>
      <c r="B1" s="12"/>
      <c r="C1" s="12"/>
      <c r="D1" s="12"/>
      <c r="E1" s="12"/>
      <c r="F1" s="12"/>
      <c r="G1" s="12"/>
      <c r="H1" s="12"/>
    </row>
    <row r="2" spans="1:8" ht="15" customHeight="1" x14ac:dyDescent="0.2">
      <c r="A2" s="12"/>
      <c r="B2" s="292" t="s">
        <v>333</v>
      </c>
      <c r="C2" s="14"/>
      <c r="D2" s="14"/>
      <c r="E2" s="77"/>
      <c r="F2" s="77"/>
      <c r="G2" s="523" t="s">
        <v>113</v>
      </c>
      <c r="H2" s="523"/>
    </row>
    <row r="3" spans="1:8" ht="15" customHeight="1" x14ac:dyDescent="0.2">
      <c r="A3" s="12"/>
      <c r="B3" s="293" t="s">
        <v>263</v>
      </c>
      <c r="C3" s="14"/>
      <c r="D3" s="14"/>
      <c r="E3" s="77"/>
      <c r="F3" s="77"/>
      <c r="G3" s="523"/>
      <c r="H3" s="523"/>
    </row>
    <row r="4" spans="1:8" ht="15" customHeight="1" thickBot="1" x14ac:dyDescent="0.25">
      <c r="A4" s="15"/>
      <c r="B4" s="294" t="s">
        <v>360</v>
      </c>
      <c r="C4" s="15"/>
      <c r="D4" s="15"/>
      <c r="E4" s="15"/>
      <c r="F4" s="15"/>
      <c r="G4" s="15"/>
      <c r="H4" s="15"/>
    </row>
    <row r="5" spans="1:8" ht="15" customHeight="1" x14ac:dyDescent="0.2">
      <c r="A5" s="12"/>
      <c r="B5" s="12"/>
      <c r="C5" s="12"/>
      <c r="D5" s="12"/>
      <c r="E5" s="12"/>
      <c r="F5" s="12"/>
      <c r="G5" s="12"/>
      <c r="H5" s="12"/>
    </row>
    <row r="6" spans="1:8" ht="15.75" x14ac:dyDescent="0.25">
      <c r="A6" s="295" t="s">
        <v>361</v>
      </c>
      <c r="B6" s="30"/>
      <c r="C6" s="30"/>
      <c r="D6" s="30"/>
      <c r="E6" s="30"/>
      <c r="F6" s="30"/>
      <c r="G6" s="30"/>
      <c r="H6" s="30"/>
    </row>
    <row r="7" spans="1:8" ht="15.75" x14ac:dyDescent="0.25">
      <c r="A7" s="27"/>
      <c r="B7" s="12"/>
      <c r="C7" s="12"/>
      <c r="D7" s="12"/>
      <c r="E7" s="12"/>
      <c r="F7" s="12"/>
      <c r="G7" s="12"/>
      <c r="H7" s="12"/>
    </row>
    <row r="8" spans="1:8" ht="24" x14ac:dyDescent="0.2">
      <c r="A8" s="12"/>
      <c r="B8" s="171" t="s">
        <v>344</v>
      </c>
      <c r="C8" s="296" t="s">
        <v>15810</v>
      </c>
      <c r="D8" s="296" t="s">
        <v>15813</v>
      </c>
      <c r="E8" s="296" t="s">
        <v>15824</v>
      </c>
      <c r="F8" s="296" t="s">
        <v>15814</v>
      </c>
      <c r="G8" s="296" t="s">
        <v>15539</v>
      </c>
      <c r="H8" s="110"/>
    </row>
    <row r="9" spans="1:8" x14ac:dyDescent="0.2">
      <c r="A9" s="12"/>
      <c r="B9" s="168" t="s">
        <v>15512</v>
      </c>
      <c r="C9" s="169">
        <v>0</v>
      </c>
      <c r="D9" s="169">
        <v>0</v>
      </c>
      <c r="E9" s="73">
        <v>0</v>
      </c>
      <c r="F9" s="73">
        <v>0</v>
      </c>
      <c r="G9" s="73"/>
      <c r="H9" s="110"/>
    </row>
    <row r="10" spans="1:8" x14ac:dyDescent="0.2">
      <c r="A10" s="12"/>
      <c r="B10" s="168" t="s">
        <v>15498</v>
      </c>
      <c r="C10" s="169">
        <v>100</v>
      </c>
      <c r="D10" s="169">
        <v>91.67</v>
      </c>
      <c r="E10" s="73">
        <v>11754</v>
      </c>
      <c r="F10" s="73">
        <v>5289</v>
      </c>
      <c r="G10" s="73">
        <v>240</v>
      </c>
      <c r="H10" s="110"/>
    </row>
    <row r="11" spans="1:8" x14ac:dyDescent="0.2">
      <c r="A11" s="12"/>
      <c r="B11" s="168" t="s">
        <v>2479</v>
      </c>
      <c r="C11" s="169">
        <v>88.24</v>
      </c>
      <c r="D11" s="169">
        <v>64.709999999999994</v>
      </c>
      <c r="E11" s="73">
        <v>4152</v>
      </c>
      <c r="F11" s="73">
        <v>7939</v>
      </c>
      <c r="G11" s="73">
        <v>257</v>
      </c>
      <c r="H11" s="110"/>
    </row>
    <row r="12" spans="1:8" x14ac:dyDescent="0.2">
      <c r="A12" s="12"/>
      <c r="B12" s="311"/>
      <c r="C12" s="312"/>
      <c r="D12" s="312"/>
      <c r="E12" s="313"/>
      <c r="F12" s="313"/>
      <c r="G12" s="313"/>
      <c r="H12" s="110"/>
    </row>
    <row r="13" spans="1:8" ht="15.75" x14ac:dyDescent="0.25">
      <c r="A13" s="170"/>
      <c r="B13" s="297" t="s">
        <v>15811</v>
      </c>
      <c r="C13" s="170"/>
      <c r="D13" s="170"/>
      <c r="E13" s="170"/>
      <c r="F13" s="170"/>
      <c r="G13" s="12"/>
      <c r="H13" s="110"/>
    </row>
    <row r="14" spans="1:8" x14ac:dyDescent="0.2">
      <c r="A14" s="12"/>
      <c r="B14" s="261" t="s">
        <v>362</v>
      </c>
      <c r="C14" s="262"/>
      <c r="D14" s="263"/>
      <c r="E14" s="310" t="s">
        <v>363</v>
      </c>
      <c r="F14" s="12"/>
      <c r="G14" s="12"/>
      <c r="H14" s="110"/>
    </row>
    <row r="15" spans="1:8" x14ac:dyDescent="0.2">
      <c r="A15" s="12"/>
      <c r="B15" s="570" t="s">
        <v>11187</v>
      </c>
      <c r="C15" s="571"/>
      <c r="D15" s="572"/>
      <c r="E15" s="167">
        <v>7731</v>
      </c>
      <c r="F15" s="12"/>
      <c r="G15" s="12"/>
      <c r="H15" s="110"/>
    </row>
    <row r="16" spans="1:8" x14ac:dyDescent="0.2">
      <c r="A16" s="12"/>
      <c r="B16" s="570" t="s">
        <v>10712</v>
      </c>
      <c r="C16" s="571"/>
      <c r="D16" s="572"/>
      <c r="E16" s="167">
        <v>2712</v>
      </c>
      <c r="F16" s="12"/>
      <c r="G16" s="12"/>
      <c r="H16" s="110"/>
    </row>
    <row r="17" spans="1:8" x14ac:dyDescent="0.2">
      <c r="A17" s="12"/>
      <c r="B17" s="570" t="s">
        <v>14853</v>
      </c>
      <c r="C17" s="571"/>
      <c r="D17" s="572"/>
      <c r="E17" s="167">
        <v>1941</v>
      </c>
      <c r="F17" s="12"/>
      <c r="G17" s="12"/>
      <c r="H17" s="110"/>
    </row>
    <row r="18" spans="1:8" x14ac:dyDescent="0.2">
      <c r="A18" s="12"/>
      <c r="B18" s="570" t="s">
        <v>8995</v>
      </c>
      <c r="C18" s="571"/>
      <c r="D18" s="572"/>
      <c r="E18" s="167">
        <v>747</v>
      </c>
      <c r="F18" s="12"/>
      <c r="G18" s="12"/>
      <c r="H18" s="110"/>
    </row>
    <row r="19" spans="1:8" x14ac:dyDescent="0.2">
      <c r="A19" s="12"/>
      <c r="B19" s="570" t="s">
        <v>13978</v>
      </c>
      <c r="C19" s="571"/>
      <c r="D19" s="572"/>
      <c r="E19" s="167">
        <v>714</v>
      </c>
      <c r="F19" s="12"/>
      <c r="G19" s="12"/>
      <c r="H19" s="110"/>
    </row>
    <row r="20" spans="1:8" ht="15.75" x14ac:dyDescent="0.25">
      <c r="A20"/>
      <c r="B20" s="170"/>
      <c r="C20" s="170"/>
      <c r="D20"/>
      <c r="E20" s="170"/>
      <c r="F20" s="170"/>
      <c r="G20" s="12"/>
      <c r="H20" s="110"/>
    </row>
    <row r="21" spans="1:8" ht="15.75" x14ac:dyDescent="0.25">
      <c r="A21" s="304" t="s">
        <v>370</v>
      </c>
      <c r="B21" s="305"/>
      <c r="C21" s="303"/>
      <c r="D21" s="303"/>
      <c r="E21" s="303"/>
      <c r="F21" s="303"/>
      <c r="G21" s="303"/>
      <c r="H21" s="303"/>
    </row>
    <row r="22" spans="1:8" ht="15.75" x14ac:dyDescent="0.25">
      <c r="A22" s="12"/>
      <c r="B22" s="12"/>
      <c r="C22" s="12"/>
      <c r="D22" s="12"/>
      <c r="E22" s="170"/>
      <c r="F22" s="170"/>
      <c r="G22" s="12"/>
      <c r="H22" s="110"/>
    </row>
    <row r="23" spans="1:8" ht="24.75" x14ac:dyDescent="0.25">
      <c r="A23" s="12"/>
      <c r="B23" s="298" t="s">
        <v>344</v>
      </c>
      <c r="C23" s="299" t="s">
        <v>15813</v>
      </c>
      <c r="D23" s="299" t="s">
        <v>15812</v>
      </c>
      <c r="E23" s="299" t="s">
        <v>368</v>
      </c>
      <c r="F23" s="170"/>
      <c r="G23" s="12"/>
      <c r="H23" s="110"/>
    </row>
    <row r="24" spans="1:8" ht="15.75" x14ac:dyDescent="0.25">
      <c r="A24" s="12"/>
      <c r="B24" s="45" t="s">
        <v>15498</v>
      </c>
      <c r="C24" s="325">
        <v>3.2008830022075099</v>
      </c>
      <c r="D24" s="166">
        <v>58.885209713024302</v>
      </c>
      <c r="E24" s="47">
        <v>1067</v>
      </c>
      <c r="F24" s="170"/>
      <c r="G24" s="12"/>
      <c r="H24" s="110"/>
    </row>
    <row r="25" spans="1:8" ht="15.75" x14ac:dyDescent="0.25">
      <c r="A25" s="12"/>
      <c r="B25" s="45" t="s">
        <v>2479</v>
      </c>
      <c r="C25" s="325">
        <v>4.3436754176610997</v>
      </c>
      <c r="D25" s="166">
        <v>55.847255369928398</v>
      </c>
      <c r="E25" s="47">
        <v>1170</v>
      </c>
      <c r="F25" s="170"/>
      <c r="G25" s="12"/>
      <c r="H25" s="110"/>
    </row>
    <row r="26" spans="1:8" x14ac:dyDescent="0.2">
      <c r="A26" s="179"/>
      <c r="B26" s="180"/>
      <c r="C26" s="180"/>
      <c r="D26" s="173"/>
      <c r="E26" s="110"/>
      <c r="F26" s="110"/>
      <c r="G26" s="110"/>
      <c r="H26" s="110"/>
    </row>
    <row r="27" spans="1:8" ht="24" customHeight="1" x14ac:dyDescent="0.2">
      <c r="A27" s="179"/>
      <c r="B27" s="300" t="s">
        <v>344</v>
      </c>
      <c r="C27" s="301" t="s">
        <v>343</v>
      </c>
      <c r="D27" s="302" t="s">
        <v>340</v>
      </c>
      <c r="E27" s="174"/>
      <c r="F27" s="174"/>
      <c r="G27" s="174"/>
      <c r="H27" s="174"/>
    </row>
    <row r="28" spans="1:8" x14ac:dyDescent="0.2">
      <c r="A28" s="179"/>
      <c r="B28" s="45" t="s">
        <v>15512</v>
      </c>
      <c r="C28" s="47">
        <v>0</v>
      </c>
      <c r="D28" s="181">
        <v>0</v>
      </c>
      <c r="E28" s="174"/>
      <c r="F28" s="174"/>
      <c r="G28" s="174"/>
      <c r="H28" s="174"/>
    </row>
    <row r="29" spans="1:8" x14ac:dyDescent="0.2">
      <c r="A29" s="179"/>
      <c r="B29" s="45" t="s">
        <v>15498</v>
      </c>
      <c r="C29" s="47">
        <v>9094</v>
      </c>
      <c r="D29" s="181">
        <v>19511</v>
      </c>
      <c r="E29" s="174"/>
      <c r="F29" s="174"/>
      <c r="G29" s="174"/>
      <c r="H29" s="174"/>
    </row>
    <row r="30" spans="1:8" x14ac:dyDescent="0.2">
      <c r="A30" s="179"/>
      <c r="B30" s="45" t="s">
        <v>2479</v>
      </c>
      <c r="C30" s="47">
        <v>1686</v>
      </c>
      <c r="D30" s="181">
        <v>19927</v>
      </c>
      <c r="E30" s="174"/>
      <c r="F30" s="174"/>
      <c r="G30" s="174"/>
      <c r="H30" s="174"/>
    </row>
    <row r="31" spans="1:8" ht="15.75" x14ac:dyDescent="0.25">
      <c r="A31" s="179"/>
      <c r="B31" s="173"/>
      <c r="C31" s="173"/>
      <c r="D31"/>
      <c r="E31" s="174"/>
      <c r="F31" s="175"/>
      <c r="G31" s="178"/>
      <c r="H31" s="178"/>
    </row>
    <row r="32" spans="1:8" ht="15.75" x14ac:dyDescent="0.25">
      <c r="A32" s="170"/>
      <c r="B32" s="297" t="s">
        <v>15815</v>
      </c>
      <c r="C32" s="173"/>
      <c r="D32"/>
      <c r="E32" s="174"/>
      <c r="F32" s="175"/>
      <c r="G32" s="178"/>
      <c r="H32" s="178"/>
    </row>
    <row r="33" spans="1:8" ht="24.75" x14ac:dyDescent="0.25">
      <c r="A33" s="179"/>
      <c r="B33" s="182" t="s">
        <v>369</v>
      </c>
      <c r="C33" s="299" t="s">
        <v>363</v>
      </c>
      <c r="D33"/>
      <c r="E33" s="174"/>
      <c r="F33" s="175"/>
      <c r="G33" s="178"/>
      <c r="H33" s="178"/>
    </row>
    <row r="34" spans="1:8" ht="15.75" x14ac:dyDescent="0.25">
      <c r="A34" s="179"/>
      <c r="B34" s="172" t="s">
        <v>319</v>
      </c>
      <c r="C34" s="167">
        <v>10695</v>
      </c>
      <c r="D34"/>
      <c r="E34" s="174"/>
      <c r="F34" s="176"/>
      <c r="G34" s="177"/>
      <c r="H34" s="177"/>
    </row>
    <row r="35" spans="1:8" ht="15.75" x14ac:dyDescent="0.25">
      <c r="A35" s="179"/>
      <c r="B35" s="172" t="s">
        <v>323</v>
      </c>
      <c r="C35" s="167">
        <v>47</v>
      </c>
      <c r="D35"/>
      <c r="E35" s="174"/>
      <c r="F35" s="176"/>
      <c r="G35" s="177"/>
      <c r="H35" s="177"/>
    </row>
    <row r="36" spans="1:8" ht="15.75" x14ac:dyDescent="0.25">
      <c r="A36" s="179"/>
      <c r="B36" s="172" t="s">
        <v>321</v>
      </c>
      <c r="C36" s="167">
        <v>11</v>
      </c>
      <c r="D36"/>
      <c r="E36" s="174"/>
      <c r="F36" s="176"/>
      <c r="G36" s="177"/>
      <c r="H36" s="177"/>
    </row>
    <row r="37" spans="1:8" ht="15.75" x14ac:dyDescent="0.25">
      <c r="A37" s="179"/>
      <c r="B37" s="172" t="s">
        <v>320</v>
      </c>
      <c r="C37" s="167">
        <v>9</v>
      </c>
      <c r="D37"/>
      <c r="E37" s="174"/>
      <c r="F37" s="176"/>
      <c r="G37" s="177"/>
      <c r="H37" s="177"/>
    </row>
    <row r="38" spans="1:8" ht="15.75" x14ac:dyDescent="0.25">
      <c r="A38" s="179"/>
      <c r="B38" s="172" t="s">
        <v>322</v>
      </c>
      <c r="C38" s="167">
        <v>9</v>
      </c>
      <c r="D38"/>
      <c r="E38" s="174"/>
      <c r="F38" s="176"/>
      <c r="G38" s="177"/>
      <c r="H38" s="177"/>
    </row>
    <row r="39" spans="1:8" ht="15.75" x14ac:dyDescent="0.25">
      <c r="A39" s="179"/>
      <c r="B39" s="172" t="s">
        <v>7943</v>
      </c>
      <c r="C39" s="167">
        <v>9</v>
      </c>
      <c r="D39"/>
      <c r="E39" s="174"/>
      <c r="F39" s="176"/>
      <c r="G39" s="177"/>
      <c r="H39" s="177"/>
    </row>
    <row r="40" spans="1:8" ht="15.75" x14ac:dyDescent="0.25">
      <c r="A40"/>
      <c r="B40"/>
      <c r="C40"/>
      <c r="D40"/>
      <c r="E40" s="174"/>
      <c r="F40" s="174"/>
      <c r="G40" s="174"/>
      <c r="H40" s="174"/>
    </row>
    <row r="41" spans="1:8" ht="15.75" x14ac:dyDescent="0.25">
      <c r="A41" s="306" t="s">
        <v>15816</v>
      </c>
      <c r="B41" s="307"/>
      <c r="C41" s="307"/>
      <c r="D41" s="307"/>
      <c r="E41" s="307"/>
      <c r="F41" s="307"/>
      <c r="G41" s="307"/>
      <c r="H41" s="307"/>
    </row>
    <row r="42" spans="1:8" ht="15.75" x14ac:dyDescent="0.25">
      <c r="A42"/>
      <c r="B42"/>
      <c r="C42"/>
      <c r="D42"/>
      <c r="E42" s="110"/>
      <c r="F42" s="110"/>
      <c r="G42" s="110"/>
      <c r="H42" s="110"/>
    </row>
    <row r="43" spans="1:8" ht="24.75" x14ac:dyDescent="0.25">
      <c r="A43"/>
      <c r="B43" s="309" t="s">
        <v>15817</v>
      </c>
      <c r="C43" s="309" t="s">
        <v>15886</v>
      </c>
      <c r="D43" s="309" t="s">
        <v>15820</v>
      </c>
      <c r="E43" s="309" t="s">
        <v>15821</v>
      </c>
      <c r="F43" s="309" t="s">
        <v>15818</v>
      </c>
      <c r="G43" s="309" t="s">
        <v>15819</v>
      </c>
      <c r="H43" s="110"/>
    </row>
    <row r="44" spans="1:8" ht="15.75" x14ac:dyDescent="0.25">
      <c r="A44"/>
      <c r="B44" s="47">
        <v>3</v>
      </c>
      <c r="C44" s="47">
        <v>25</v>
      </c>
      <c r="D44" s="47">
        <v>3</v>
      </c>
      <c r="E44" s="47">
        <v>25</v>
      </c>
      <c r="F44" s="47">
        <v>3</v>
      </c>
      <c r="G44" s="47">
        <v>25</v>
      </c>
      <c r="H44" s="110"/>
    </row>
    <row r="45" spans="1:8" ht="15.75" x14ac:dyDescent="0.25">
      <c r="A45"/>
      <c r="B45"/>
      <c r="C45"/>
      <c r="D45"/>
      <c r="E45" s="110"/>
      <c r="F45" s="110"/>
      <c r="G45" s="110"/>
      <c r="H45" s="110"/>
    </row>
    <row r="46" spans="1:8" ht="15.75" x14ac:dyDescent="0.25">
      <c r="A46"/>
      <c r="B46"/>
      <c r="C46"/>
      <c r="D46"/>
      <c r="E46" s="110"/>
      <c r="F46" s="110"/>
      <c r="G46" s="110"/>
      <c r="H46" s="110"/>
    </row>
    <row r="47" spans="1:8" ht="26.25" customHeight="1" x14ac:dyDescent="0.25">
      <c r="A47"/>
      <c r="B47" s="308" t="s">
        <v>344</v>
      </c>
      <c r="C47" s="309" t="s">
        <v>15810</v>
      </c>
      <c r="D47" s="309" t="s">
        <v>15539</v>
      </c>
      <c r="E47" s="309" t="s">
        <v>15813</v>
      </c>
      <c r="F47" s="309" t="s">
        <v>15161</v>
      </c>
      <c r="G47" s="309" t="s">
        <v>340</v>
      </c>
      <c r="H47" s="110"/>
    </row>
    <row r="48" spans="1:8" ht="15.75" x14ac:dyDescent="0.25">
      <c r="A48"/>
      <c r="B48" s="45" t="s">
        <v>15512</v>
      </c>
      <c r="C48" s="166">
        <v>0</v>
      </c>
      <c r="D48" s="47">
        <v>0</v>
      </c>
      <c r="E48" s="166">
        <v>0</v>
      </c>
      <c r="F48" s="47">
        <v>0</v>
      </c>
      <c r="G48" s="47">
        <v>0</v>
      </c>
      <c r="H48" s="110"/>
    </row>
    <row r="49" spans="1:8" ht="15.75" x14ac:dyDescent="0.25">
      <c r="A49"/>
      <c r="B49" s="45" t="s">
        <v>15498</v>
      </c>
      <c r="C49" s="166">
        <v>100</v>
      </c>
      <c r="D49" s="47">
        <v>26</v>
      </c>
      <c r="E49" s="166">
        <v>100</v>
      </c>
      <c r="F49" s="47">
        <v>14317</v>
      </c>
      <c r="G49" s="47">
        <v>23</v>
      </c>
      <c r="H49" s="110"/>
    </row>
    <row r="50" spans="1:8" ht="15.75" x14ac:dyDescent="0.25">
      <c r="A50"/>
      <c r="B50" s="45" t="s">
        <v>2479</v>
      </c>
      <c r="C50" s="166">
        <v>100</v>
      </c>
      <c r="D50" s="47">
        <v>15</v>
      </c>
      <c r="E50" s="166">
        <v>100</v>
      </c>
      <c r="F50" s="47">
        <v>15321</v>
      </c>
      <c r="G50" s="47">
        <v>10</v>
      </c>
      <c r="H50" s="110"/>
    </row>
    <row r="51" spans="1:8" ht="15.75" x14ac:dyDescent="0.25">
      <c r="A51"/>
      <c r="B51"/>
      <c r="C51"/>
      <c r="D51"/>
      <c r="E51" s="110"/>
      <c r="F51" s="110"/>
      <c r="G51" s="110"/>
      <c r="H51" s="110"/>
    </row>
    <row r="52" spans="1:8" ht="15.75" x14ac:dyDescent="0.25">
      <c r="A52"/>
      <c r="B52" s="297" t="s">
        <v>15823</v>
      </c>
      <c r="C52"/>
      <c r="D52"/>
      <c r="E52" s="110"/>
      <c r="F52" s="110"/>
      <c r="G52" s="110"/>
      <c r="H52" s="110"/>
    </row>
    <row r="53" spans="1:8" ht="24.75" x14ac:dyDescent="0.25">
      <c r="A53"/>
      <c r="B53" s="308" t="s">
        <v>15822</v>
      </c>
      <c r="C53" s="309" t="s">
        <v>363</v>
      </c>
      <c r="D53" s="110"/>
      <c r="E53" s="110"/>
      <c r="F53" s="110"/>
      <c r="G53" s="110"/>
      <c r="H53" s="110"/>
    </row>
    <row r="54" spans="1:8" ht="15.75" x14ac:dyDescent="0.25">
      <c r="A54"/>
      <c r="B54" s="45" t="s">
        <v>469</v>
      </c>
      <c r="C54" s="47">
        <v>15321</v>
      </c>
      <c r="D54"/>
      <c r="E54" s="110"/>
      <c r="F54" s="110"/>
      <c r="G54" s="110"/>
      <c r="H54" s="110"/>
    </row>
    <row r="55" spans="1:8" ht="15.75" x14ac:dyDescent="0.25">
      <c r="A55"/>
      <c r="B55" s="45" t="s">
        <v>464</v>
      </c>
      <c r="C55" s="47">
        <v>10793</v>
      </c>
      <c r="D55"/>
      <c r="E55" s="110"/>
      <c r="F55" s="110"/>
      <c r="G55" s="110"/>
      <c r="H55" s="110"/>
    </row>
    <row r="56" spans="1:8" ht="15.75" x14ac:dyDescent="0.25">
      <c r="A56"/>
      <c r="B56" s="45" t="s">
        <v>675</v>
      </c>
      <c r="C56" s="47">
        <v>3524</v>
      </c>
      <c r="D56"/>
      <c r="E56" s="110"/>
      <c r="F56" s="110"/>
      <c r="G56" s="110"/>
      <c r="H56" s="110"/>
    </row>
    <row r="57" spans="1:8" ht="15.75" x14ac:dyDescent="0.25">
      <c r="A57"/>
      <c r="B57"/>
      <c r="C57"/>
      <c r="D57"/>
      <c r="E57" s="110"/>
      <c r="F57" s="110"/>
      <c r="G57" s="110"/>
      <c r="H57" s="110"/>
    </row>
    <row r="58" spans="1:8" ht="15.75" x14ac:dyDescent="0.25">
      <c r="A58"/>
      <c r="B58"/>
      <c r="C58"/>
      <c r="D58"/>
      <c r="E58" s="110"/>
      <c r="F58" s="110"/>
      <c r="G58" s="110"/>
      <c r="H58" s="110"/>
    </row>
    <row r="59" spans="1:8" ht="15.75" x14ac:dyDescent="0.25">
      <c r="A59"/>
      <c r="B59"/>
      <c r="C59"/>
      <c r="D59"/>
      <c r="E59" s="110"/>
      <c r="F59" s="110"/>
      <c r="G59" s="110"/>
      <c r="H59" s="110"/>
    </row>
    <row r="60" spans="1:8" ht="15.75" x14ac:dyDescent="0.25">
      <c r="A60"/>
      <c r="B60"/>
      <c r="C60"/>
      <c r="D60"/>
      <c r="E60" s="110"/>
      <c r="F60" s="110"/>
      <c r="G60" s="110"/>
      <c r="H60" s="110"/>
    </row>
    <row r="61" spans="1:8" ht="15.75" x14ac:dyDescent="0.25">
      <c r="A61"/>
      <c r="B61"/>
      <c r="C61"/>
      <c r="D61"/>
      <c r="E61" s="110"/>
      <c r="F61" s="110"/>
      <c r="G61" s="110"/>
      <c r="H61" s="110"/>
    </row>
    <row r="62" spans="1:8" ht="15.75" x14ac:dyDescent="0.25">
      <c r="A62"/>
      <c r="B62"/>
      <c r="C62"/>
      <c r="D62"/>
      <c r="E62" s="110"/>
      <c r="F62" s="110"/>
      <c r="G62" s="110"/>
      <c r="H62" s="110"/>
    </row>
    <row r="63" spans="1:8" ht="15.75" x14ac:dyDescent="0.25">
      <c r="A63"/>
      <c r="B63"/>
      <c r="C63"/>
      <c r="D63"/>
      <c r="E63" s="110"/>
      <c r="F63" s="110"/>
      <c r="G63" s="110"/>
      <c r="H63" s="110"/>
    </row>
    <row r="64" spans="1:8" ht="15.75" x14ac:dyDescent="0.25">
      <c r="A64"/>
      <c r="B64"/>
      <c r="C64"/>
      <c r="D64"/>
      <c r="E64" s="110"/>
      <c r="F64" s="110"/>
      <c r="G64" s="110"/>
      <c r="H64" s="110"/>
    </row>
    <row r="65" spans="1:8" ht="15.75" x14ac:dyDescent="0.25">
      <c r="A65"/>
      <c r="B65"/>
      <c r="C65"/>
      <c r="D65"/>
      <c r="E65" s="110"/>
      <c r="F65" s="110"/>
      <c r="G65" s="110"/>
      <c r="H65" s="110"/>
    </row>
    <row r="66" spans="1:8" ht="15.75" x14ac:dyDescent="0.25">
      <c r="A66"/>
      <c r="B66"/>
      <c r="C66"/>
      <c r="D66"/>
      <c r="E66" s="110"/>
      <c r="F66" s="110"/>
      <c r="G66" s="110"/>
      <c r="H66" s="110"/>
    </row>
    <row r="67" spans="1:8" ht="15.75" x14ac:dyDescent="0.25">
      <c r="A67"/>
      <c r="B67"/>
      <c r="C67"/>
      <c r="D67"/>
      <c r="E67" s="110"/>
      <c r="F67" s="110"/>
      <c r="G67" s="110"/>
      <c r="H67" s="110"/>
    </row>
    <row r="68" spans="1:8" ht="15.75" x14ac:dyDescent="0.25">
      <c r="A68"/>
      <c r="B68"/>
      <c r="C68"/>
      <c r="D68"/>
      <c r="E68" s="110"/>
      <c r="F68" s="110"/>
      <c r="G68" s="110"/>
      <c r="H68" s="110"/>
    </row>
    <row r="69" spans="1:8" ht="15.75" x14ac:dyDescent="0.25">
      <c r="A69"/>
      <c r="B69"/>
      <c r="C69"/>
      <c r="D69"/>
      <c r="E69" s="110"/>
      <c r="F69" s="110"/>
      <c r="G69" s="110"/>
      <c r="H69" s="110"/>
    </row>
    <row r="70" spans="1:8" ht="15.75" x14ac:dyDescent="0.25">
      <c r="A70"/>
      <c r="B70"/>
      <c r="C70"/>
      <c r="D70"/>
      <c r="E70" s="110"/>
      <c r="F70" s="110"/>
      <c r="G70" s="110"/>
      <c r="H70" s="110"/>
    </row>
    <row r="71" spans="1:8" ht="15.75" x14ac:dyDescent="0.25">
      <c r="A71"/>
      <c r="B71"/>
      <c r="C71"/>
      <c r="D71"/>
      <c r="E71" s="110"/>
      <c r="F71" s="110"/>
      <c r="G71" s="110"/>
      <c r="H71" s="110"/>
    </row>
    <row r="72" spans="1:8" ht="15.75" x14ac:dyDescent="0.25">
      <c r="A72"/>
      <c r="B72"/>
      <c r="C72"/>
      <c r="D72"/>
      <c r="E72" s="110"/>
      <c r="F72" s="110"/>
      <c r="G72" s="110"/>
      <c r="H72" s="110"/>
    </row>
    <row r="73" spans="1:8" ht="15.75" x14ac:dyDescent="0.25">
      <c r="A73"/>
      <c r="B73"/>
      <c r="C73"/>
      <c r="D73"/>
      <c r="E73" s="110"/>
      <c r="F73" s="110"/>
      <c r="G73" s="110"/>
      <c r="H73" s="110"/>
    </row>
    <row r="74" spans="1:8" ht="15.75" x14ac:dyDescent="0.25">
      <c r="A74"/>
      <c r="B74"/>
      <c r="C74"/>
      <c r="D74"/>
      <c r="E74" s="110"/>
      <c r="F74" s="110"/>
      <c r="G74" s="110"/>
      <c r="H74" s="110"/>
    </row>
    <row r="75" spans="1:8" ht="15.75" x14ac:dyDescent="0.25">
      <c r="A75"/>
      <c r="B75"/>
      <c r="C75"/>
      <c r="D75"/>
      <c r="E75" s="110"/>
      <c r="F75" s="110"/>
      <c r="G75" s="110"/>
      <c r="H75" s="110"/>
    </row>
    <row r="76" spans="1:8" ht="15.75" x14ac:dyDescent="0.25">
      <c r="A76"/>
      <c r="B76"/>
      <c r="C76"/>
      <c r="D76"/>
      <c r="E76" s="110"/>
      <c r="F76" s="110"/>
      <c r="G76" s="110"/>
      <c r="H76" s="110"/>
    </row>
    <row r="77" spans="1:8" ht="15.75" x14ac:dyDescent="0.25">
      <c r="A77"/>
      <c r="B77"/>
      <c r="C77"/>
      <c r="D77"/>
      <c r="E77" s="110"/>
      <c r="F77" s="110"/>
      <c r="G77" s="110"/>
      <c r="H77" s="110"/>
    </row>
    <row r="78" spans="1:8" ht="15.75" x14ac:dyDescent="0.25">
      <c r="A78"/>
      <c r="B78"/>
      <c r="C78"/>
      <c r="D78"/>
      <c r="E78" s="110"/>
      <c r="F78" s="110"/>
      <c r="G78" s="110"/>
      <c r="H78" s="110"/>
    </row>
    <row r="79" spans="1:8" ht="15.75" x14ac:dyDescent="0.25">
      <c r="A79"/>
      <c r="B79"/>
      <c r="C79"/>
      <c r="D79"/>
      <c r="E79" s="110"/>
      <c r="F79" s="110"/>
      <c r="G79" s="110"/>
      <c r="H79" s="110"/>
    </row>
    <row r="80" spans="1:8" ht="15.75" x14ac:dyDescent="0.25">
      <c r="A80"/>
      <c r="B80"/>
      <c r="C80"/>
      <c r="D80"/>
      <c r="E80" s="110"/>
      <c r="F80" s="110"/>
      <c r="G80" s="110"/>
      <c r="H80" s="110"/>
    </row>
    <row r="81" spans="1:8" ht="15.75" x14ac:dyDescent="0.25">
      <c r="A81"/>
      <c r="B81"/>
      <c r="C81"/>
      <c r="D81"/>
      <c r="E81" s="110"/>
      <c r="F81" s="110"/>
      <c r="G81" s="110"/>
      <c r="H81" s="110"/>
    </row>
    <row r="82" spans="1:8" ht="15.75" x14ac:dyDescent="0.25">
      <c r="A82"/>
      <c r="B82"/>
      <c r="C82"/>
      <c r="D82"/>
      <c r="E82" s="110"/>
      <c r="F82" s="110"/>
      <c r="G82" s="110"/>
      <c r="H82" s="110"/>
    </row>
    <row r="83" spans="1:8" ht="15.75" x14ac:dyDescent="0.25">
      <c r="A83"/>
      <c r="B83"/>
      <c r="C83"/>
      <c r="D83"/>
      <c r="E83" s="110"/>
      <c r="F83" s="110"/>
      <c r="G83" s="110"/>
      <c r="H83" s="110"/>
    </row>
    <row r="84" spans="1:8" ht="15.75" x14ac:dyDescent="0.25">
      <c r="A84"/>
      <c r="B84"/>
      <c r="C84"/>
      <c r="D84"/>
      <c r="E84" s="110"/>
      <c r="F84" s="110"/>
      <c r="G84" s="110"/>
      <c r="H84" s="110"/>
    </row>
    <row r="85" spans="1:8" ht="15.75" x14ac:dyDescent="0.25">
      <c r="A85"/>
      <c r="B85"/>
      <c r="C85"/>
      <c r="D85"/>
      <c r="E85" s="110"/>
      <c r="F85" s="110"/>
      <c r="G85" s="110"/>
      <c r="H85" s="110"/>
    </row>
    <row r="86" spans="1:8" ht="15.75" x14ac:dyDescent="0.25">
      <c r="A86"/>
      <c r="B86"/>
      <c r="C86"/>
      <c r="D86"/>
      <c r="E86" s="110"/>
      <c r="F86" s="110"/>
      <c r="G86" s="110"/>
      <c r="H86" s="110"/>
    </row>
    <row r="87" spans="1:8" ht="15.75" x14ac:dyDescent="0.25">
      <c r="A87"/>
      <c r="B87"/>
      <c r="C87"/>
      <c r="D87"/>
      <c r="E87" s="110"/>
      <c r="F87" s="110"/>
      <c r="G87" s="110"/>
      <c r="H87" s="110"/>
    </row>
    <row r="88" spans="1:8" ht="15.75" x14ac:dyDescent="0.25">
      <c r="A88"/>
      <c r="B88"/>
      <c r="C88"/>
      <c r="D88"/>
      <c r="E88" s="110"/>
      <c r="F88" s="110"/>
      <c r="G88" s="110"/>
      <c r="H88" s="110"/>
    </row>
    <row r="89" spans="1:8" ht="15.75" x14ac:dyDescent="0.25">
      <c r="A89"/>
      <c r="B89"/>
      <c r="C89"/>
      <c r="D89"/>
      <c r="E89" s="110"/>
      <c r="F89" s="110"/>
      <c r="G89" s="110"/>
      <c r="H89" s="110"/>
    </row>
    <row r="90" spans="1:8" ht="15.75" x14ac:dyDescent="0.25">
      <c r="A90"/>
      <c r="B90"/>
      <c r="C90"/>
      <c r="D90"/>
      <c r="E90" s="110"/>
      <c r="F90" s="110"/>
      <c r="G90" s="110"/>
      <c r="H90" s="110"/>
    </row>
    <row r="91" spans="1:8" ht="15.75" x14ac:dyDescent="0.25">
      <c r="A91"/>
      <c r="B91"/>
      <c r="C91"/>
      <c r="D91"/>
      <c r="E91" s="110"/>
      <c r="F91" s="110"/>
      <c r="G91" s="110"/>
      <c r="H91" s="110"/>
    </row>
    <row r="92" spans="1:8" ht="15.75" x14ac:dyDescent="0.25">
      <c r="A92"/>
      <c r="B92"/>
      <c r="C92"/>
      <c r="D92"/>
      <c r="E92" s="110"/>
      <c r="F92" s="110"/>
      <c r="G92" s="110"/>
      <c r="H92" s="110"/>
    </row>
    <row r="93" spans="1:8" ht="15.75" x14ac:dyDescent="0.25">
      <c r="A93"/>
      <c r="B93"/>
      <c r="C93"/>
      <c r="D93"/>
      <c r="E93" s="110"/>
      <c r="F93" s="110"/>
      <c r="G93" s="110"/>
      <c r="H93" s="110"/>
    </row>
    <row r="94" spans="1:8" ht="15.75" x14ac:dyDescent="0.25">
      <c r="A94"/>
      <c r="B94"/>
      <c r="C94"/>
      <c r="D94"/>
      <c r="E94" s="110"/>
      <c r="F94" s="110"/>
      <c r="G94" s="110"/>
      <c r="H94" s="110"/>
    </row>
    <row r="95" spans="1:8" ht="15.75" x14ac:dyDescent="0.25">
      <c r="A95"/>
      <c r="B95"/>
      <c r="C95"/>
      <c r="D95"/>
      <c r="E95" s="110"/>
      <c r="F95" s="110"/>
      <c r="G95" s="110"/>
      <c r="H95" s="110"/>
    </row>
    <row r="96" spans="1:8" ht="15.75" x14ac:dyDescent="0.25">
      <c r="A96"/>
      <c r="B96"/>
      <c r="C96"/>
      <c r="D96"/>
      <c r="E96" s="110"/>
      <c r="F96" s="110"/>
      <c r="G96" s="110"/>
      <c r="H96" s="110"/>
    </row>
    <row r="97" spans="1:8" ht="15.75" x14ac:dyDescent="0.25">
      <c r="A97"/>
      <c r="B97"/>
      <c r="C97"/>
      <c r="D97"/>
      <c r="E97" s="110"/>
      <c r="F97" s="110"/>
      <c r="G97" s="110"/>
      <c r="H97" s="110"/>
    </row>
    <row r="98" spans="1:8" ht="15.75" x14ac:dyDescent="0.25">
      <c r="A98"/>
      <c r="B98"/>
      <c r="C98"/>
      <c r="D98"/>
      <c r="E98" s="110"/>
      <c r="F98" s="110"/>
      <c r="G98" s="110"/>
      <c r="H98" s="110"/>
    </row>
    <row r="99" spans="1:8" ht="15.75" x14ac:dyDescent="0.25">
      <c r="A99"/>
      <c r="B99"/>
      <c r="C99"/>
      <c r="D99"/>
      <c r="E99" s="110"/>
      <c r="F99" s="110"/>
      <c r="G99" s="110"/>
      <c r="H99" s="110"/>
    </row>
    <row r="100" spans="1:8" ht="15.75" x14ac:dyDescent="0.25">
      <c r="A100"/>
      <c r="B100"/>
      <c r="C100"/>
      <c r="D100"/>
      <c r="E100" s="110"/>
      <c r="F100" s="110"/>
      <c r="G100" s="110"/>
      <c r="H100" s="110"/>
    </row>
    <row r="101" spans="1:8" ht="15.75" x14ac:dyDescent="0.25">
      <c r="A101"/>
      <c r="B101"/>
      <c r="C101"/>
      <c r="D101"/>
      <c r="E101" s="110"/>
      <c r="F101" s="110"/>
      <c r="G101" s="110"/>
      <c r="H101" s="110"/>
    </row>
    <row r="102" spans="1:8" ht="15.75" x14ac:dyDescent="0.25">
      <c r="A102"/>
      <c r="B102"/>
      <c r="C102"/>
      <c r="D102"/>
      <c r="E102" s="110"/>
      <c r="F102" s="110"/>
      <c r="G102" s="110"/>
      <c r="H102" s="110"/>
    </row>
    <row r="103" spans="1:8" ht="15.75" x14ac:dyDescent="0.25">
      <c r="A103"/>
      <c r="B103"/>
      <c r="C103"/>
      <c r="D103"/>
      <c r="E103" s="110"/>
      <c r="F103" s="110"/>
      <c r="G103" s="110"/>
      <c r="H103" s="110"/>
    </row>
    <row r="104" spans="1:8" ht="15.75" x14ac:dyDescent="0.25">
      <c r="A104"/>
      <c r="B104"/>
      <c r="C104"/>
      <c r="D104"/>
      <c r="E104" s="110"/>
      <c r="F104" s="110"/>
      <c r="G104" s="110"/>
      <c r="H104" s="110"/>
    </row>
    <row r="105" spans="1:8" ht="15.75" x14ac:dyDescent="0.25">
      <c r="A105"/>
      <c r="B105"/>
      <c r="C105"/>
      <c r="D105"/>
      <c r="E105" s="110"/>
      <c r="F105" s="110"/>
      <c r="G105" s="110"/>
      <c r="H105" s="110"/>
    </row>
    <row r="106" spans="1:8" ht="15.75" x14ac:dyDescent="0.25">
      <c r="A106"/>
      <c r="B106"/>
      <c r="C106"/>
      <c r="D106"/>
      <c r="E106" s="110"/>
      <c r="F106" s="110"/>
      <c r="G106" s="110"/>
      <c r="H106" s="110"/>
    </row>
    <row r="107" spans="1:8" ht="15.75" x14ac:dyDescent="0.25">
      <c r="A107"/>
      <c r="B107"/>
      <c r="C107"/>
      <c r="D107"/>
      <c r="E107" s="110"/>
      <c r="F107" s="110"/>
      <c r="G107" s="110"/>
      <c r="H107" s="110"/>
    </row>
    <row r="108" spans="1:8" ht="15.75" x14ac:dyDescent="0.25">
      <c r="A108"/>
      <c r="B108"/>
      <c r="C108"/>
      <c r="D108"/>
      <c r="E108" s="110"/>
      <c r="F108" s="110"/>
      <c r="G108" s="110"/>
      <c r="H108" s="110"/>
    </row>
    <row r="109" spans="1:8" ht="15.75" x14ac:dyDescent="0.25">
      <c r="A109"/>
      <c r="B109"/>
      <c r="C109"/>
      <c r="D109"/>
      <c r="E109" s="110"/>
      <c r="F109" s="110"/>
      <c r="G109" s="110"/>
      <c r="H109" s="110"/>
    </row>
    <row r="110" spans="1:8" ht="15.75" x14ac:dyDescent="0.25">
      <c r="A110"/>
      <c r="B110"/>
      <c r="C110"/>
      <c r="D110"/>
      <c r="E110" s="110"/>
      <c r="F110" s="110"/>
      <c r="G110" s="110"/>
      <c r="H110" s="110"/>
    </row>
    <row r="111" spans="1:8" ht="15.75" x14ac:dyDescent="0.25">
      <c r="A111"/>
      <c r="B111"/>
      <c r="C111"/>
      <c r="D111"/>
      <c r="E111" s="110"/>
      <c r="F111" s="110"/>
      <c r="G111" s="110"/>
      <c r="H111" s="110"/>
    </row>
    <row r="112" spans="1:8" ht="15.75" x14ac:dyDescent="0.25">
      <c r="A112"/>
      <c r="B112"/>
      <c r="C112"/>
      <c r="D112"/>
      <c r="E112" s="110"/>
      <c r="F112" s="110"/>
      <c r="G112" s="110"/>
      <c r="H112" s="110"/>
    </row>
    <row r="113" spans="1:8" ht="15.75" x14ac:dyDescent="0.25">
      <c r="A113"/>
      <c r="B113"/>
      <c r="C113"/>
      <c r="D113"/>
      <c r="E113" s="110"/>
      <c r="F113" s="110"/>
      <c r="G113" s="110"/>
      <c r="H113" s="110"/>
    </row>
    <row r="114" spans="1:8" ht="15.75" x14ac:dyDescent="0.25">
      <c r="A114"/>
      <c r="B114"/>
      <c r="C114"/>
      <c r="D114"/>
      <c r="E114" s="110"/>
      <c r="F114" s="110"/>
      <c r="G114" s="110"/>
      <c r="H114" s="110"/>
    </row>
    <row r="115" spans="1:8" ht="15.75" x14ac:dyDescent="0.25">
      <c r="A115"/>
      <c r="B115"/>
      <c r="C115"/>
      <c r="D115"/>
      <c r="E115" s="110"/>
      <c r="F115" s="110"/>
      <c r="G115" s="110"/>
      <c r="H115" s="110"/>
    </row>
    <row r="116" spans="1:8" ht="15.75" x14ac:dyDescent="0.25">
      <c r="A116"/>
      <c r="B116"/>
      <c r="C116"/>
      <c r="D116"/>
      <c r="E116" s="110"/>
      <c r="F116" s="110"/>
      <c r="G116" s="110"/>
      <c r="H116" s="110"/>
    </row>
    <row r="117" spans="1:8" ht="15.75" x14ac:dyDescent="0.25">
      <c r="A117"/>
      <c r="B117"/>
      <c r="C117"/>
      <c r="D117"/>
      <c r="E117" s="110"/>
      <c r="F117" s="110"/>
      <c r="G117" s="110"/>
      <c r="H117" s="110"/>
    </row>
    <row r="118" spans="1:8" ht="15.75" x14ac:dyDescent="0.25">
      <c r="A118"/>
      <c r="B118"/>
      <c r="C118"/>
      <c r="D118"/>
      <c r="E118" s="110"/>
      <c r="F118" s="110"/>
      <c r="G118" s="110"/>
      <c r="H118" s="110"/>
    </row>
    <row r="119" spans="1:8" ht="15.75" x14ac:dyDescent="0.25">
      <c r="A119"/>
      <c r="B119"/>
      <c r="C119"/>
      <c r="D119"/>
      <c r="E119" s="110"/>
      <c r="F119" s="110"/>
      <c r="G119" s="110"/>
      <c r="H119" s="110"/>
    </row>
    <row r="120" spans="1:8" ht="15.75" x14ac:dyDescent="0.25">
      <c r="A120"/>
      <c r="B120"/>
      <c r="C120"/>
      <c r="D120"/>
      <c r="E120" s="110"/>
      <c r="F120" s="110"/>
      <c r="G120" s="110"/>
      <c r="H120" s="110"/>
    </row>
    <row r="121" spans="1:8" ht="15.75" x14ac:dyDescent="0.25">
      <c r="A121"/>
      <c r="B121"/>
      <c r="C121"/>
      <c r="D121"/>
      <c r="E121" s="110"/>
      <c r="F121" s="110"/>
      <c r="G121" s="110"/>
      <c r="H121" s="110"/>
    </row>
    <row r="122" spans="1:8" ht="15.75" x14ac:dyDescent="0.25">
      <c r="A122"/>
      <c r="B122"/>
      <c r="C122"/>
      <c r="D122"/>
      <c r="E122" s="110"/>
      <c r="F122" s="110"/>
      <c r="G122" s="110"/>
      <c r="H122" s="110"/>
    </row>
    <row r="123" spans="1:8" ht="15.75" x14ac:dyDescent="0.25">
      <c r="A123"/>
      <c r="B123"/>
      <c r="C123"/>
      <c r="D123"/>
      <c r="E123" s="110"/>
      <c r="F123" s="110"/>
      <c r="G123" s="110"/>
      <c r="H123" s="110"/>
    </row>
    <row r="124" spans="1:8" ht="15.75" x14ac:dyDescent="0.25">
      <c r="A124"/>
      <c r="B124"/>
      <c r="C124"/>
      <c r="D124"/>
      <c r="E124" s="110"/>
      <c r="F124" s="110"/>
      <c r="G124" s="110"/>
      <c r="H124" s="110"/>
    </row>
    <row r="125" spans="1:8" ht="15.75" x14ac:dyDescent="0.25">
      <c r="A125"/>
      <c r="B125"/>
      <c r="C125"/>
      <c r="D125"/>
      <c r="E125" s="110"/>
      <c r="F125" s="110"/>
      <c r="G125" s="110"/>
      <c r="H125" s="110"/>
    </row>
    <row r="126" spans="1:8" ht="15.75" x14ac:dyDescent="0.25">
      <c r="A126"/>
      <c r="B126"/>
      <c r="C126"/>
      <c r="D126"/>
      <c r="E126" s="110"/>
      <c r="F126" s="110"/>
      <c r="G126" s="110"/>
      <c r="H126" s="110"/>
    </row>
    <row r="127" spans="1:8" ht="15.75" x14ac:dyDescent="0.25">
      <c r="A127"/>
      <c r="B127"/>
      <c r="C127"/>
      <c r="D127"/>
      <c r="E127" s="110"/>
      <c r="F127" s="110"/>
      <c r="G127" s="110"/>
      <c r="H127" s="110"/>
    </row>
    <row r="128" spans="1:8" ht="15.75" x14ac:dyDescent="0.25">
      <c r="A128"/>
      <c r="B128"/>
      <c r="C128"/>
      <c r="D128"/>
      <c r="E128" s="110"/>
      <c r="F128" s="110"/>
      <c r="G128" s="110"/>
      <c r="H128" s="110"/>
    </row>
    <row r="129" spans="1:8" ht="15.75" x14ac:dyDescent="0.25">
      <c r="A129"/>
      <c r="B129"/>
      <c r="C129"/>
      <c r="D129"/>
      <c r="E129" s="110"/>
      <c r="F129" s="110"/>
      <c r="G129" s="110"/>
      <c r="H129" s="110"/>
    </row>
    <row r="130" spans="1:8" ht="15.75" x14ac:dyDescent="0.25">
      <c r="A130"/>
      <c r="B130"/>
      <c r="C130"/>
      <c r="D130"/>
      <c r="E130" s="110"/>
      <c r="F130" s="110"/>
      <c r="G130" s="110"/>
      <c r="H130" s="110"/>
    </row>
    <row r="131" spans="1:8" ht="15.75" x14ac:dyDescent="0.25">
      <c r="A131"/>
      <c r="B131"/>
      <c r="C131"/>
      <c r="D131"/>
      <c r="E131" s="110"/>
      <c r="F131" s="110"/>
      <c r="G131" s="110"/>
      <c r="H131" s="110"/>
    </row>
    <row r="132" spans="1:8" ht="15.75" x14ac:dyDescent="0.25">
      <c r="A132"/>
      <c r="B132"/>
      <c r="C132"/>
      <c r="D132"/>
      <c r="E132" s="110"/>
      <c r="F132" s="110"/>
      <c r="G132" s="110"/>
      <c r="H132" s="110"/>
    </row>
    <row r="133" spans="1:8" ht="15.75" x14ac:dyDescent="0.25">
      <c r="A133"/>
      <c r="B133"/>
      <c r="C133"/>
      <c r="D133"/>
      <c r="E133" s="110"/>
      <c r="F133" s="110"/>
      <c r="G133" s="110"/>
      <c r="H133" s="110"/>
    </row>
    <row r="134" spans="1:8" ht="15.75" x14ac:dyDescent="0.25">
      <c r="A134"/>
      <c r="B134"/>
      <c r="C134"/>
      <c r="D134"/>
      <c r="E134" s="110"/>
      <c r="F134" s="110"/>
      <c r="G134" s="110"/>
      <c r="H134" s="110"/>
    </row>
    <row r="135" spans="1:8" ht="15.75" x14ac:dyDescent="0.25">
      <c r="A135"/>
      <c r="B135"/>
      <c r="C135"/>
      <c r="D135"/>
      <c r="E135" s="110"/>
      <c r="F135" s="110"/>
      <c r="G135" s="110"/>
      <c r="H135" s="110"/>
    </row>
    <row r="136" spans="1:8" ht="15.75" x14ac:dyDescent="0.25">
      <c r="A136"/>
      <c r="B136"/>
      <c r="C136"/>
      <c r="D136"/>
      <c r="E136" s="110"/>
      <c r="F136" s="110"/>
      <c r="G136" s="110"/>
      <c r="H136" s="110"/>
    </row>
    <row r="137" spans="1:8" ht="15.75" x14ac:dyDescent="0.25">
      <c r="A137"/>
      <c r="B137"/>
      <c r="C137"/>
      <c r="D137"/>
      <c r="E137" s="110"/>
      <c r="F137" s="110"/>
      <c r="G137" s="110"/>
      <c r="H137" s="110"/>
    </row>
    <row r="138" spans="1:8" ht="15.75" x14ac:dyDescent="0.25">
      <c r="A138"/>
      <c r="B138"/>
      <c r="C138"/>
      <c r="D138"/>
      <c r="E138" s="110"/>
      <c r="F138" s="110"/>
      <c r="G138" s="110"/>
      <c r="H138" s="110"/>
    </row>
    <row r="139" spans="1:8" ht="15.75" x14ac:dyDescent="0.25">
      <c r="A139"/>
      <c r="B139"/>
      <c r="C139"/>
      <c r="D139"/>
      <c r="E139" s="110"/>
      <c r="F139" s="110"/>
      <c r="G139" s="110"/>
      <c r="H139" s="110"/>
    </row>
    <row r="140" spans="1:8" ht="15.75" x14ac:dyDescent="0.25">
      <c r="A140"/>
      <c r="B140"/>
      <c r="C140"/>
      <c r="D140"/>
      <c r="E140" s="110"/>
      <c r="F140" s="110"/>
      <c r="G140" s="110"/>
      <c r="H140" s="110"/>
    </row>
    <row r="141" spans="1:8" ht="15.75" x14ac:dyDescent="0.25">
      <c r="A141"/>
      <c r="B141"/>
      <c r="C141"/>
      <c r="D141"/>
      <c r="E141" s="110"/>
      <c r="F141" s="110"/>
      <c r="G141" s="110"/>
      <c r="H141" s="110"/>
    </row>
    <row r="142" spans="1:8" ht="15.75" x14ac:dyDescent="0.25">
      <c r="A142"/>
      <c r="B142"/>
      <c r="C142"/>
      <c r="D142"/>
      <c r="E142" s="110"/>
      <c r="F142" s="110"/>
      <c r="G142" s="110"/>
      <c r="H142" s="110"/>
    </row>
    <row r="143" spans="1:8" ht="15.75" x14ac:dyDescent="0.25">
      <c r="A143"/>
      <c r="B143"/>
      <c r="C143"/>
      <c r="D143"/>
      <c r="E143" s="110"/>
      <c r="F143" s="110"/>
      <c r="G143" s="110"/>
      <c r="H143" s="110"/>
    </row>
    <row r="144" spans="1:8" ht="15.75" x14ac:dyDescent="0.25">
      <c r="A144"/>
      <c r="B144"/>
      <c r="C144"/>
      <c r="D144"/>
      <c r="E144" s="110"/>
      <c r="F144" s="110"/>
      <c r="G144" s="110"/>
      <c r="H144" s="110"/>
    </row>
    <row r="145" spans="1:8" ht="15.75" x14ac:dyDescent="0.25">
      <c r="A145"/>
      <c r="B145"/>
      <c r="C145"/>
      <c r="D145"/>
      <c r="E145" s="110"/>
      <c r="F145" s="110"/>
      <c r="G145" s="110"/>
      <c r="H145" s="110"/>
    </row>
    <row r="146" spans="1:8" ht="15.75" x14ac:dyDescent="0.25">
      <c r="A146"/>
      <c r="B146"/>
      <c r="C146"/>
      <c r="D146"/>
      <c r="E146" s="110"/>
      <c r="F146" s="110"/>
      <c r="G146" s="110"/>
      <c r="H146" s="110"/>
    </row>
    <row r="147" spans="1:8" ht="15.75" x14ac:dyDescent="0.25">
      <c r="A147"/>
      <c r="B147"/>
      <c r="C147"/>
      <c r="D147"/>
      <c r="E147" s="110"/>
      <c r="F147" s="110"/>
      <c r="G147" s="110"/>
      <c r="H147" s="110"/>
    </row>
    <row r="148" spans="1:8" ht="15.75" x14ac:dyDescent="0.25">
      <c r="A148"/>
      <c r="B148"/>
      <c r="C148"/>
      <c r="D148"/>
      <c r="E148" s="110"/>
      <c r="F148" s="110"/>
      <c r="G148" s="110"/>
      <c r="H148" s="110"/>
    </row>
    <row r="149" spans="1:8" ht="15.75" x14ac:dyDescent="0.25">
      <c r="A149"/>
      <c r="B149"/>
      <c r="C149"/>
      <c r="D149"/>
      <c r="E149" s="110"/>
      <c r="F149" s="110"/>
      <c r="G149" s="110"/>
      <c r="H149" s="110"/>
    </row>
    <row r="150" spans="1:8" ht="15.75" x14ac:dyDescent="0.25">
      <c r="A150"/>
      <c r="B150"/>
      <c r="C150"/>
      <c r="D150"/>
      <c r="E150" s="110"/>
      <c r="F150" s="110"/>
      <c r="G150" s="110"/>
      <c r="H150" s="110"/>
    </row>
    <row r="151" spans="1:8" ht="15.75" x14ac:dyDescent="0.25">
      <c r="A151"/>
      <c r="B151"/>
      <c r="C151"/>
      <c r="D151"/>
      <c r="E151" s="110"/>
      <c r="F151" s="110"/>
      <c r="G151" s="110"/>
      <c r="H151" s="110"/>
    </row>
    <row r="152" spans="1:8" ht="15.75" x14ac:dyDescent="0.25">
      <c r="A152"/>
      <c r="B152"/>
      <c r="C152"/>
      <c r="D152"/>
      <c r="E152" s="110"/>
      <c r="F152" s="110"/>
      <c r="G152" s="110"/>
      <c r="H152" s="110"/>
    </row>
  </sheetData>
  <mergeCells count="6">
    <mergeCell ref="B19:D19"/>
    <mergeCell ref="G2:H3"/>
    <mergeCell ref="B15:D15"/>
    <mergeCell ref="B16:D16"/>
    <mergeCell ref="B17:D17"/>
    <mergeCell ref="B18:D18"/>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D1D4E-9B71-4F44-9FC1-23B2BC1425EE}">
  <sheetPr codeName="Feuil60">
    <tabColor theme="9" tint="0.39994506668294322"/>
  </sheetPr>
  <dimension ref="B1:F1247"/>
  <sheetViews>
    <sheetView workbookViewId="0"/>
  </sheetViews>
  <sheetFormatPr baseColWidth="10" defaultRowHeight="12.75" outlineLevelRow="1" x14ac:dyDescent="0.2"/>
  <cols>
    <col min="1" max="1" width="8.75" style="190" customWidth="1"/>
    <col min="2" max="2" width="22.5" style="190" customWidth="1"/>
    <col min="3" max="6" width="18.25" style="190" customWidth="1"/>
    <col min="7" max="7" width="4.125" style="190" customWidth="1"/>
    <col min="8" max="16384" width="11" style="190"/>
  </cols>
  <sheetData>
    <row r="1" spans="2:6" s="189" customFormat="1" ht="58.15" customHeight="1" x14ac:dyDescent="0.2">
      <c r="B1" s="291" t="s">
        <v>15807</v>
      </c>
    </row>
    <row r="2" spans="2:6" s="189" customFormat="1" ht="33.75" customHeight="1" x14ac:dyDescent="0.25">
      <c r="B2" s="276" t="s">
        <v>8134</v>
      </c>
      <c r="C2" s="277" t="s">
        <v>15806</v>
      </c>
      <c r="D2" s="277" t="s">
        <v>15539</v>
      </c>
      <c r="E2" s="277" t="s">
        <v>15161</v>
      </c>
      <c r="F2" s="277" t="s">
        <v>15162</v>
      </c>
    </row>
    <row r="3" spans="2:6" s="189" customFormat="1" ht="36" customHeight="1" x14ac:dyDescent="0.25">
      <c r="B3" s="280" t="s">
        <v>17479</v>
      </c>
      <c r="C3" s="279">
        <f>COUNTA(C4:C12)</f>
        <v>9</v>
      </c>
      <c r="D3" s="288">
        <f>SUM(D4:D12)</f>
        <v>107</v>
      </c>
      <c r="E3" s="289">
        <f>SUM(E4:E12)</f>
        <v>23</v>
      </c>
      <c r="F3" s="290">
        <f>SUM(F4:F12)</f>
        <v>87</v>
      </c>
    </row>
    <row r="4" spans="2:6" s="189" customFormat="1" ht="14.45" hidden="1" customHeight="1" outlineLevel="1" x14ac:dyDescent="0.2">
      <c r="B4" s="573" t="s">
        <v>15471</v>
      </c>
      <c r="C4" s="281" t="s">
        <v>17653</v>
      </c>
      <c r="D4" s="278">
        <v>47</v>
      </c>
      <c r="E4" s="278">
        <v>1</v>
      </c>
      <c r="F4" s="278">
        <v>56</v>
      </c>
    </row>
    <row r="5" spans="2:6" s="189" customFormat="1" ht="14.45" hidden="1" customHeight="1" outlineLevel="1" x14ac:dyDescent="0.2">
      <c r="B5" s="515"/>
      <c r="C5" s="285" t="s">
        <v>18052</v>
      </c>
      <c r="D5" s="267">
        <v>4</v>
      </c>
      <c r="E5" s="267">
        <v>2</v>
      </c>
      <c r="F5" s="267">
        <v>0</v>
      </c>
    </row>
    <row r="6" spans="2:6" s="189" customFormat="1" ht="14.45" hidden="1" customHeight="1" outlineLevel="1" x14ac:dyDescent="0.2">
      <c r="B6" s="515"/>
      <c r="C6" s="285" t="s">
        <v>17608</v>
      </c>
      <c r="D6" s="267">
        <v>43</v>
      </c>
      <c r="E6" s="267">
        <v>18</v>
      </c>
      <c r="F6" s="267">
        <v>29</v>
      </c>
    </row>
    <row r="7" spans="2:6" s="189" customFormat="1" ht="14.45" hidden="1" customHeight="1" outlineLevel="1" x14ac:dyDescent="0.2">
      <c r="B7" s="515"/>
      <c r="C7" s="285" t="s">
        <v>17480</v>
      </c>
      <c r="D7" s="267">
        <v>3</v>
      </c>
      <c r="E7" s="267">
        <v>0</v>
      </c>
      <c r="F7" s="267">
        <v>0</v>
      </c>
    </row>
    <row r="8" spans="2:6" s="189" customFormat="1" ht="14.45" hidden="1" customHeight="1" outlineLevel="1" x14ac:dyDescent="0.2">
      <c r="B8" s="515"/>
      <c r="C8" s="285" t="s">
        <v>18356</v>
      </c>
      <c r="D8" s="267">
        <v>2</v>
      </c>
      <c r="E8" s="267">
        <v>0</v>
      </c>
      <c r="F8" s="267">
        <v>0</v>
      </c>
    </row>
    <row r="9" spans="2:6" s="189" customFormat="1" ht="14.45" hidden="1" customHeight="1" outlineLevel="1" x14ac:dyDescent="0.2">
      <c r="B9" s="515"/>
      <c r="C9" s="285" t="s">
        <v>18053</v>
      </c>
      <c r="D9" s="267">
        <v>2</v>
      </c>
      <c r="E9" s="267">
        <v>0</v>
      </c>
      <c r="F9" s="267">
        <v>0</v>
      </c>
    </row>
    <row r="10" spans="2:6" s="189" customFormat="1" ht="14.45" hidden="1" customHeight="1" outlineLevel="1" x14ac:dyDescent="0.2">
      <c r="B10" s="515"/>
      <c r="C10" s="285" t="s">
        <v>17609</v>
      </c>
      <c r="D10" s="267">
        <v>3</v>
      </c>
      <c r="E10" s="267">
        <v>2</v>
      </c>
      <c r="F10" s="267">
        <v>2</v>
      </c>
    </row>
    <row r="11" spans="2:6" s="189" customFormat="1" ht="14.45" hidden="1" customHeight="1" outlineLevel="1" x14ac:dyDescent="0.2">
      <c r="B11" s="515"/>
      <c r="C11" s="285" t="s">
        <v>17735</v>
      </c>
      <c r="D11" s="267">
        <v>2</v>
      </c>
      <c r="E11" s="267">
        <v>0</v>
      </c>
      <c r="F11" s="267">
        <v>0</v>
      </c>
    </row>
    <row r="12" spans="2:6" s="189" customFormat="1" ht="14.45" hidden="1" customHeight="1" outlineLevel="1" x14ac:dyDescent="0.2">
      <c r="B12" s="574"/>
      <c r="C12" s="286" t="s">
        <v>18054</v>
      </c>
      <c r="D12" s="287">
        <v>1</v>
      </c>
      <c r="E12" s="287">
        <v>0</v>
      </c>
      <c r="F12" s="287">
        <v>0</v>
      </c>
    </row>
    <row r="13" spans="2:6" s="189" customFormat="1" ht="36" customHeight="1" collapsed="1" x14ac:dyDescent="0.25">
      <c r="B13" s="280" t="s">
        <v>16158</v>
      </c>
      <c r="C13" s="279">
        <f>COUNTA(C14:C29)</f>
        <v>16</v>
      </c>
      <c r="D13" s="288">
        <f>SUM(D14:D29)</f>
        <v>1089</v>
      </c>
      <c r="E13" s="289">
        <f>SUM(E14:E29)</f>
        <v>493</v>
      </c>
      <c r="F13" s="290">
        <f>SUM(F14:F29)</f>
        <v>6183</v>
      </c>
    </row>
    <row r="14" spans="2:6" s="189" customFormat="1" ht="14.45" hidden="1" customHeight="1" outlineLevel="1" x14ac:dyDescent="0.2">
      <c r="B14" s="573" t="s">
        <v>15471</v>
      </c>
      <c r="C14" s="281" t="s">
        <v>10325</v>
      </c>
      <c r="D14" s="278">
        <v>57</v>
      </c>
      <c r="E14" s="278">
        <v>0</v>
      </c>
      <c r="F14" s="278">
        <v>9</v>
      </c>
    </row>
    <row r="15" spans="2:6" s="189" customFormat="1" ht="14.45" hidden="1" customHeight="1" outlineLevel="1" x14ac:dyDescent="0.2">
      <c r="B15" s="515"/>
      <c r="C15" s="285" t="s">
        <v>15540</v>
      </c>
      <c r="D15" s="267">
        <v>11</v>
      </c>
      <c r="E15" s="267">
        <v>0</v>
      </c>
      <c r="F15" s="267">
        <v>1</v>
      </c>
    </row>
    <row r="16" spans="2:6" s="189" customFormat="1" ht="14.45" hidden="1" customHeight="1" outlineLevel="1" x14ac:dyDescent="0.2">
      <c r="B16" s="515"/>
      <c r="C16" s="285" t="s">
        <v>15541</v>
      </c>
      <c r="D16" s="267">
        <v>117</v>
      </c>
      <c r="E16" s="267">
        <v>202</v>
      </c>
      <c r="F16" s="267">
        <v>805</v>
      </c>
    </row>
    <row r="17" spans="2:6" s="189" customFormat="1" ht="14.45" hidden="1" customHeight="1" outlineLevel="1" x14ac:dyDescent="0.2">
      <c r="B17" s="515"/>
      <c r="C17" s="285" t="s">
        <v>17736</v>
      </c>
      <c r="D17" s="267">
        <v>11</v>
      </c>
      <c r="E17" s="267">
        <v>14</v>
      </c>
      <c r="F17" s="267">
        <v>0</v>
      </c>
    </row>
    <row r="18" spans="2:6" s="189" customFormat="1" ht="14.45" hidden="1" customHeight="1" outlineLevel="1" x14ac:dyDescent="0.2">
      <c r="B18" s="515"/>
      <c r="C18" s="285" t="s">
        <v>17431</v>
      </c>
      <c r="D18" s="267">
        <v>23</v>
      </c>
      <c r="E18" s="267">
        <v>0</v>
      </c>
      <c r="F18" s="267">
        <v>10</v>
      </c>
    </row>
    <row r="19" spans="2:6" s="189" customFormat="1" ht="14.45" hidden="1" customHeight="1" outlineLevel="1" x14ac:dyDescent="0.2">
      <c r="B19" s="515"/>
      <c r="C19" s="285" t="s">
        <v>15542</v>
      </c>
      <c r="D19" s="267">
        <v>48</v>
      </c>
      <c r="E19" s="267">
        <v>0</v>
      </c>
      <c r="F19" s="267">
        <v>1120</v>
      </c>
    </row>
    <row r="20" spans="2:6" s="189" customFormat="1" ht="14.45" hidden="1" customHeight="1" outlineLevel="1" x14ac:dyDescent="0.2">
      <c r="B20" s="515"/>
      <c r="C20" s="285" t="s">
        <v>15543</v>
      </c>
      <c r="D20" s="267">
        <v>24</v>
      </c>
      <c r="E20" s="267">
        <v>0</v>
      </c>
      <c r="F20" s="267">
        <v>215</v>
      </c>
    </row>
    <row r="21" spans="2:6" s="189" customFormat="1" ht="14.45" hidden="1" customHeight="1" outlineLevel="1" x14ac:dyDescent="0.2">
      <c r="B21" s="515"/>
      <c r="C21" s="285" t="s">
        <v>15544</v>
      </c>
      <c r="D21" s="267">
        <v>319</v>
      </c>
      <c r="E21" s="267">
        <v>127</v>
      </c>
      <c r="F21" s="267">
        <v>1404</v>
      </c>
    </row>
    <row r="22" spans="2:6" s="189" customFormat="1" ht="14.45" hidden="1" customHeight="1" outlineLevel="1" x14ac:dyDescent="0.2">
      <c r="B22" s="515"/>
      <c r="C22" s="285" t="s">
        <v>17432</v>
      </c>
      <c r="D22" s="267">
        <v>162</v>
      </c>
      <c r="E22" s="267">
        <v>42</v>
      </c>
      <c r="F22" s="267">
        <v>58</v>
      </c>
    </row>
    <row r="23" spans="2:6" s="189" customFormat="1" ht="14.45" hidden="1" customHeight="1" outlineLevel="1" x14ac:dyDescent="0.2">
      <c r="B23" s="515"/>
      <c r="C23" s="285" t="s">
        <v>15879</v>
      </c>
      <c r="D23" s="267">
        <v>26</v>
      </c>
      <c r="E23" s="267">
        <v>22</v>
      </c>
      <c r="F23" s="267">
        <v>28</v>
      </c>
    </row>
    <row r="24" spans="2:6" s="189" customFormat="1" ht="14.45" hidden="1" customHeight="1" outlineLevel="1" x14ac:dyDescent="0.2">
      <c r="B24" s="515"/>
      <c r="C24" s="285" t="s">
        <v>8938</v>
      </c>
      <c r="D24" s="267">
        <v>224</v>
      </c>
      <c r="E24" s="267">
        <v>69</v>
      </c>
      <c r="F24" s="267">
        <v>2453</v>
      </c>
    </row>
    <row r="25" spans="2:6" s="189" customFormat="1" ht="14.45" hidden="1" customHeight="1" outlineLevel="1" x14ac:dyDescent="0.2">
      <c r="B25" s="515"/>
      <c r="C25" s="285" t="s">
        <v>9315</v>
      </c>
      <c r="D25" s="267">
        <v>28</v>
      </c>
      <c r="E25" s="267">
        <v>17</v>
      </c>
      <c r="F25" s="267">
        <v>19</v>
      </c>
    </row>
    <row r="26" spans="2:6" s="189" customFormat="1" ht="14.45" hidden="1" customHeight="1" outlineLevel="1" x14ac:dyDescent="0.2">
      <c r="B26" s="515"/>
      <c r="C26" s="285" t="s">
        <v>15545</v>
      </c>
      <c r="D26" s="267">
        <v>13</v>
      </c>
      <c r="E26" s="267">
        <v>0</v>
      </c>
      <c r="F26" s="267">
        <v>25</v>
      </c>
    </row>
    <row r="27" spans="2:6" s="189" customFormat="1" ht="14.45" hidden="1" customHeight="1" outlineLevel="1" x14ac:dyDescent="0.2">
      <c r="B27" s="515"/>
      <c r="C27" s="285" t="s">
        <v>15546</v>
      </c>
      <c r="D27" s="267">
        <v>10</v>
      </c>
      <c r="E27" s="267">
        <v>0</v>
      </c>
      <c r="F27" s="267">
        <v>20</v>
      </c>
    </row>
    <row r="28" spans="2:6" s="189" customFormat="1" ht="14.45" hidden="1" customHeight="1" outlineLevel="1" x14ac:dyDescent="0.2">
      <c r="B28" s="515"/>
      <c r="C28" s="285" t="s">
        <v>15547</v>
      </c>
      <c r="D28" s="267">
        <v>6</v>
      </c>
      <c r="E28" s="267">
        <v>0</v>
      </c>
      <c r="F28" s="267">
        <v>15</v>
      </c>
    </row>
    <row r="29" spans="2:6" s="189" customFormat="1" ht="14.45" hidden="1" customHeight="1" outlineLevel="1" x14ac:dyDescent="0.2">
      <c r="B29" s="574"/>
      <c r="C29" s="286" t="s">
        <v>15880</v>
      </c>
      <c r="D29" s="287">
        <v>10</v>
      </c>
      <c r="E29" s="287">
        <v>0</v>
      </c>
      <c r="F29" s="287">
        <v>1</v>
      </c>
    </row>
    <row r="30" spans="2:6" s="189" customFormat="1" ht="36" customHeight="1" collapsed="1" x14ac:dyDescent="0.25">
      <c r="B30" s="280" t="s">
        <v>17481</v>
      </c>
      <c r="C30" s="279">
        <f>COUNTA(C31:C31)</f>
        <v>1</v>
      </c>
      <c r="D30" s="288">
        <f>SUM(D31:D31)</f>
        <v>14</v>
      </c>
      <c r="E30" s="289">
        <f>SUM(E31:E31)</f>
        <v>0</v>
      </c>
      <c r="F30" s="290">
        <f>SUM(F31:F31)</f>
        <v>2</v>
      </c>
    </row>
    <row r="31" spans="2:6" s="189" customFormat="1" ht="14.45" hidden="1" customHeight="1" outlineLevel="1" x14ac:dyDescent="0.2">
      <c r="B31" s="282" t="s">
        <v>15471</v>
      </c>
      <c r="C31" s="283" t="s">
        <v>17482</v>
      </c>
      <c r="D31" s="284">
        <v>14</v>
      </c>
      <c r="E31" s="284">
        <v>0</v>
      </c>
      <c r="F31" s="284">
        <v>2</v>
      </c>
    </row>
    <row r="32" spans="2:6" s="189" customFormat="1" ht="36" customHeight="1" collapsed="1" x14ac:dyDescent="0.25">
      <c r="B32" s="280" t="s">
        <v>16159</v>
      </c>
      <c r="C32" s="279">
        <f>COUNTA(C33:C33)</f>
        <v>1</v>
      </c>
      <c r="D32" s="288">
        <f>SUM(D33:D33)</f>
        <v>14</v>
      </c>
      <c r="E32" s="289">
        <f>SUM(E33:E33)</f>
        <v>40806</v>
      </c>
      <c r="F32" s="290">
        <f>SUM(F33:F33)</f>
        <v>66798</v>
      </c>
    </row>
    <row r="33" spans="2:6" s="189" customFormat="1" ht="14.45" hidden="1" customHeight="1" outlineLevel="1" x14ac:dyDescent="0.2">
      <c r="B33" s="282" t="s">
        <v>15471</v>
      </c>
      <c r="C33" s="283" t="s">
        <v>8402</v>
      </c>
      <c r="D33" s="284">
        <v>14</v>
      </c>
      <c r="E33" s="284">
        <v>40806</v>
      </c>
      <c r="F33" s="284">
        <v>66798</v>
      </c>
    </row>
    <row r="34" spans="2:6" s="189" customFormat="1" ht="36" customHeight="1" collapsed="1" x14ac:dyDescent="0.25">
      <c r="B34" s="280" t="s">
        <v>16160</v>
      </c>
      <c r="C34" s="279">
        <f>COUNTA(C35:C53)</f>
        <v>19</v>
      </c>
      <c r="D34" s="288">
        <f>SUM(D35:D53)</f>
        <v>699</v>
      </c>
      <c r="E34" s="289">
        <f>SUM(E35:E53)</f>
        <v>3778</v>
      </c>
      <c r="F34" s="290">
        <f>SUM(F35:F53)</f>
        <v>1354</v>
      </c>
    </row>
    <row r="35" spans="2:6" s="189" customFormat="1" ht="14.45" hidden="1" customHeight="1" outlineLevel="1" x14ac:dyDescent="0.2">
      <c r="B35" s="573" t="s">
        <v>15471</v>
      </c>
      <c r="C35" s="281" t="s">
        <v>17737</v>
      </c>
      <c r="D35" s="278">
        <v>9</v>
      </c>
      <c r="E35" s="278">
        <v>15</v>
      </c>
      <c r="F35" s="278">
        <v>3</v>
      </c>
    </row>
    <row r="36" spans="2:6" s="189" customFormat="1" ht="14.45" hidden="1" customHeight="1" outlineLevel="1" x14ac:dyDescent="0.2">
      <c r="B36" s="515"/>
      <c r="C36" s="285" t="s">
        <v>17222</v>
      </c>
      <c r="D36" s="267">
        <v>5</v>
      </c>
      <c r="E36" s="267">
        <v>0</v>
      </c>
      <c r="F36" s="267">
        <v>1</v>
      </c>
    </row>
    <row r="37" spans="2:6" s="189" customFormat="1" ht="14.45" hidden="1" customHeight="1" outlineLevel="1" x14ac:dyDescent="0.2">
      <c r="B37" s="515"/>
      <c r="C37" s="285" t="s">
        <v>16161</v>
      </c>
      <c r="D37" s="267">
        <v>309</v>
      </c>
      <c r="E37" s="267">
        <v>40</v>
      </c>
      <c r="F37" s="267">
        <v>224</v>
      </c>
    </row>
    <row r="38" spans="2:6" s="189" customFormat="1" ht="14.45" hidden="1" customHeight="1" outlineLevel="1" x14ac:dyDescent="0.2">
      <c r="B38" s="515"/>
      <c r="C38" s="285" t="s">
        <v>15163</v>
      </c>
      <c r="D38" s="267">
        <v>4</v>
      </c>
      <c r="E38" s="267">
        <v>0</v>
      </c>
      <c r="F38" s="267">
        <v>0</v>
      </c>
    </row>
    <row r="39" spans="2:6" s="189" customFormat="1" ht="14.45" hidden="1" customHeight="1" outlineLevel="1" x14ac:dyDescent="0.2">
      <c r="B39" s="515"/>
      <c r="C39" s="285" t="s">
        <v>15164</v>
      </c>
      <c r="D39" s="267">
        <v>161</v>
      </c>
      <c r="E39" s="267">
        <v>3652</v>
      </c>
      <c r="F39" s="267">
        <v>632</v>
      </c>
    </row>
    <row r="40" spans="2:6" s="189" customFormat="1" ht="14.45" hidden="1" customHeight="1" outlineLevel="1" x14ac:dyDescent="0.2">
      <c r="B40" s="515"/>
      <c r="C40" s="285" t="s">
        <v>18357</v>
      </c>
      <c r="D40" s="267">
        <v>23</v>
      </c>
      <c r="E40" s="267">
        <v>20</v>
      </c>
      <c r="F40" s="267">
        <v>7</v>
      </c>
    </row>
    <row r="41" spans="2:6" s="189" customFormat="1" ht="14.45" hidden="1" customHeight="1" outlineLevel="1" x14ac:dyDescent="0.2">
      <c r="B41" s="515"/>
      <c r="C41" s="285" t="s">
        <v>17738</v>
      </c>
      <c r="D41" s="267">
        <v>2</v>
      </c>
      <c r="E41" s="267">
        <v>0</v>
      </c>
      <c r="F41" s="267">
        <v>0</v>
      </c>
    </row>
    <row r="42" spans="2:6" s="189" customFormat="1" ht="14.45" hidden="1" customHeight="1" outlineLevel="1" x14ac:dyDescent="0.2">
      <c r="B42" s="515"/>
      <c r="C42" s="285" t="s">
        <v>8681</v>
      </c>
      <c r="D42" s="267">
        <v>33</v>
      </c>
      <c r="E42" s="267">
        <v>0</v>
      </c>
      <c r="F42" s="267">
        <v>0</v>
      </c>
    </row>
    <row r="43" spans="2:6" s="189" customFormat="1" ht="14.45" hidden="1" customHeight="1" outlineLevel="1" x14ac:dyDescent="0.2">
      <c r="B43" s="515"/>
      <c r="C43" s="285" t="s">
        <v>17739</v>
      </c>
      <c r="D43" s="267">
        <v>42</v>
      </c>
      <c r="E43" s="267">
        <v>36</v>
      </c>
      <c r="F43" s="267">
        <v>24</v>
      </c>
    </row>
    <row r="44" spans="2:6" s="189" customFormat="1" ht="14.45" hidden="1" customHeight="1" outlineLevel="1" x14ac:dyDescent="0.2">
      <c r="B44" s="515"/>
      <c r="C44" s="285" t="s">
        <v>15165</v>
      </c>
      <c r="D44" s="267">
        <v>17</v>
      </c>
      <c r="E44" s="267">
        <v>0</v>
      </c>
      <c r="F44" s="267">
        <v>0</v>
      </c>
    </row>
    <row r="45" spans="2:6" s="189" customFormat="1" ht="14.45" hidden="1" customHeight="1" outlineLevel="1" x14ac:dyDescent="0.2">
      <c r="B45" s="515"/>
      <c r="C45" s="285" t="s">
        <v>15166</v>
      </c>
      <c r="D45" s="267">
        <v>28</v>
      </c>
      <c r="E45" s="267">
        <v>7</v>
      </c>
      <c r="F45" s="267">
        <v>272</v>
      </c>
    </row>
    <row r="46" spans="2:6" s="189" customFormat="1" ht="14.45" hidden="1" customHeight="1" outlineLevel="1" x14ac:dyDescent="0.2">
      <c r="B46" s="515"/>
      <c r="C46" s="285" t="s">
        <v>15548</v>
      </c>
      <c r="D46" s="267">
        <v>1</v>
      </c>
      <c r="E46" s="267">
        <v>0</v>
      </c>
      <c r="F46" s="267">
        <v>0</v>
      </c>
    </row>
    <row r="47" spans="2:6" s="189" customFormat="1" ht="14.45" hidden="1" customHeight="1" outlineLevel="1" x14ac:dyDescent="0.2">
      <c r="B47" s="515"/>
      <c r="C47" s="285" t="s">
        <v>15167</v>
      </c>
      <c r="D47" s="267">
        <v>0</v>
      </c>
      <c r="E47" s="267">
        <v>0</v>
      </c>
      <c r="F47" s="267">
        <v>0</v>
      </c>
    </row>
    <row r="48" spans="2:6" s="189" customFormat="1" ht="14.45" hidden="1" customHeight="1" outlineLevel="1" x14ac:dyDescent="0.2">
      <c r="B48" s="515"/>
      <c r="C48" s="285" t="s">
        <v>15168</v>
      </c>
      <c r="D48" s="267">
        <v>3</v>
      </c>
      <c r="E48" s="267">
        <v>0</v>
      </c>
      <c r="F48" s="267">
        <v>1</v>
      </c>
    </row>
    <row r="49" spans="2:6" s="189" customFormat="1" ht="14.45" hidden="1" customHeight="1" outlineLevel="1" x14ac:dyDescent="0.2">
      <c r="B49" s="515"/>
      <c r="C49" s="285" t="s">
        <v>15169</v>
      </c>
      <c r="D49" s="267">
        <v>1</v>
      </c>
      <c r="E49" s="267">
        <v>0</v>
      </c>
      <c r="F49" s="267">
        <v>0</v>
      </c>
    </row>
    <row r="50" spans="2:6" s="189" customFormat="1" ht="14.45" hidden="1" customHeight="1" outlineLevel="1" x14ac:dyDescent="0.2">
      <c r="B50" s="515"/>
      <c r="C50" s="285" t="s">
        <v>15170</v>
      </c>
      <c r="D50" s="267">
        <v>15</v>
      </c>
      <c r="E50" s="267">
        <v>0</v>
      </c>
      <c r="F50" s="267">
        <v>0</v>
      </c>
    </row>
    <row r="51" spans="2:6" s="189" customFormat="1" ht="14.45" hidden="1" customHeight="1" outlineLevel="1" x14ac:dyDescent="0.2">
      <c r="B51" s="515"/>
      <c r="C51" s="285" t="s">
        <v>17275</v>
      </c>
      <c r="D51" s="267">
        <v>2</v>
      </c>
      <c r="E51" s="267">
        <v>5</v>
      </c>
      <c r="F51" s="267">
        <v>2</v>
      </c>
    </row>
    <row r="52" spans="2:6" s="189" customFormat="1" ht="14.45" hidden="1" customHeight="1" outlineLevel="1" x14ac:dyDescent="0.2">
      <c r="B52" s="515"/>
      <c r="C52" s="285" t="s">
        <v>17259</v>
      </c>
      <c r="D52" s="267">
        <v>31</v>
      </c>
      <c r="E52" s="267">
        <v>2</v>
      </c>
      <c r="F52" s="267">
        <v>1</v>
      </c>
    </row>
    <row r="53" spans="2:6" s="189" customFormat="1" ht="14.45" hidden="1" customHeight="1" outlineLevel="1" x14ac:dyDescent="0.2">
      <c r="B53" s="574"/>
      <c r="C53" s="286" t="s">
        <v>15171</v>
      </c>
      <c r="D53" s="287">
        <v>13</v>
      </c>
      <c r="E53" s="287">
        <v>1</v>
      </c>
      <c r="F53" s="287">
        <v>187</v>
      </c>
    </row>
    <row r="54" spans="2:6" s="189" customFormat="1" ht="36" customHeight="1" collapsed="1" x14ac:dyDescent="0.25">
      <c r="B54" s="280" t="s">
        <v>16162</v>
      </c>
      <c r="C54" s="279">
        <f>COUNTA(C55:C65)</f>
        <v>11</v>
      </c>
      <c r="D54" s="288">
        <f>SUM(D55:D65)</f>
        <v>2494</v>
      </c>
      <c r="E54" s="289">
        <f>SUM(E55:E65)</f>
        <v>28233</v>
      </c>
      <c r="F54" s="290">
        <f>SUM(F55:F65)</f>
        <v>30018</v>
      </c>
    </row>
    <row r="55" spans="2:6" s="189" customFormat="1" ht="14.45" hidden="1" customHeight="1" outlineLevel="1" x14ac:dyDescent="0.2">
      <c r="B55" s="573" t="s">
        <v>15471</v>
      </c>
      <c r="C55" s="281" t="s">
        <v>17740</v>
      </c>
      <c r="D55" s="278">
        <v>4</v>
      </c>
      <c r="E55" s="278">
        <v>4</v>
      </c>
      <c r="F55" s="278">
        <v>4</v>
      </c>
    </row>
    <row r="56" spans="2:6" s="189" customFormat="1" ht="14.45" hidden="1" customHeight="1" outlineLevel="1" x14ac:dyDescent="0.2">
      <c r="B56" s="515"/>
      <c r="C56" s="285" t="s">
        <v>9322</v>
      </c>
      <c r="D56" s="267">
        <v>2271</v>
      </c>
      <c r="E56" s="267">
        <v>19301</v>
      </c>
      <c r="F56" s="267">
        <v>24585</v>
      </c>
    </row>
    <row r="57" spans="2:6" s="189" customFormat="1" ht="14.45" hidden="1" customHeight="1" outlineLevel="1" x14ac:dyDescent="0.2">
      <c r="B57" s="515"/>
      <c r="C57" s="285" t="s">
        <v>17741</v>
      </c>
      <c r="D57" s="267">
        <v>2</v>
      </c>
      <c r="E57" s="267">
        <v>787</v>
      </c>
      <c r="F57" s="267">
        <v>85</v>
      </c>
    </row>
    <row r="58" spans="2:6" s="189" customFormat="1" ht="14.45" hidden="1" customHeight="1" outlineLevel="1" x14ac:dyDescent="0.2">
      <c r="B58" s="515"/>
      <c r="C58" s="285" t="s">
        <v>15549</v>
      </c>
      <c r="D58" s="267">
        <v>10</v>
      </c>
      <c r="E58" s="267">
        <v>25</v>
      </c>
      <c r="F58" s="267">
        <v>44</v>
      </c>
    </row>
    <row r="59" spans="2:6" s="189" customFormat="1" ht="14.45" hidden="1" customHeight="1" outlineLevel="1" x14ac:dyDescent="0.2">
      <c r="B59" s="515"/>
      <c r="C59" s="285" t="s">
        <v>15550</v>
      </c>
      <c r="D59" s="267">
        <v>2</v>
      </c>
      <c r="E59" s="267">
        <v>0</v>
      </c>
      <c r="F59" s="267">
        <v>0</v>
      </c>
    </row>
    <row r="60" spans="2:6" s="189" customFormat="1" ht="14.45" hidden="1" customHeight="1" outlineLevel="1" x14ac:dyDescent="0.2">
      <c r="B60" s="515"/>
      <c r="C60" s="285" t="s">
        <v>17742</v>
      </c>
      <c r="D60" s="267">
        <v>83</v>
      </c>
      <c r="E60" s="267">
        <v>129</v>
      </c>
      <c r="F60" s="267">
        <v>2125</v>
      </c>
    </row>
    <row r="61" spans="2:6" s="189" customFormat="1" ht="14.45" hidden="1" customHeight="1" outlineLevel="1" x14ac:dyDescent="0.2">
      <c r="B61" s="515"/>
      <c r="C61" s="285" t="s">
        <v>15551</v>
      </c>
      <c r="D61" s="267">
        <v>5</v>
      </c>
      <c r="E61" s="267">
        <v>0</v>
      </c>
      <c r="F61" s="267">
        <v>429</v>
      </c>
    </row>
    <row r="62" spans="2:6" s="189" customFormat="1" ht="14.45" hidden="1" customHeight="1" outlineLevel="1" x14ac:dyDescent="0.2">
      <c r="B62" s="515"/>
      <c r="C62" s="285" t="s">
        <v>15552</v>
      </c>
      <c r="D62" s="267">
        <v>55</v>
      </c>
      <c r="E62" s="267">
        <v>7792</v>
      </c>
      <c r="F62" s="267">
        <v>2226</v>
      </c>
    </row>
    <row r="63" spans="2:6" s="189" customFormat="1" ht="14.45" hidden="1" customHeight="1" outlineLevel="1" x14ac:dyDescent="0.2">
      <c r="B63" s="515"/>
      <c r="C63" s="285" t="s">
        <v>17743</v>
      </c>
      <c r="D63" s="267">
        <v>2</v>
      </c>
      <c r="E63" s="267">
        <v>121</v>
      </c>
      <c r="F63" s="267">
        <v>149</v>
      </c>
    </row>
    <row r="64" spans="2:6" s="189" customFormat="1" ht="14.45" hidden="1" customHeight="1" outlineLevel="1" x14ac:dyDescent="0.2">
      <c r="B64" s="515"/>
      <c r="C64" s="285" t="s">
        <v>18961</v>
      </c>
      <c r="D64" s="267">
        <v>59</v>
      </c>
      <c r="E64" s="267">
        <v>74</v>
      </c>
      <c r="F64" s="267">
        <v>371</v>
      </c>
    </row>
    <row r="65" spans="2:6" s="189" customFormat="1" ht="14.45" hidden="1" customHeight="1" outlineLevel="1" x14ac:dyDescent="0.2">
      <c r="B65" s="574"/>
      <c r="C65" s="286" t="s">
        <v>17744</v>
      </c>
      <c r="D65" s="287">
        <v>1</v>
      </c>
      <c r="E65" s="287">
        <v>0</v>
      </c>
      <c r="F65" s="287">
        <v>0</v>
      </c>
    </row>
    <row r="66" spans="2:6" s="189" customFormat="1" ht="36" customHeight="1" collapsed="1" x14ac:dyDescent="0.25">
      <c r="B66" s="280" t="s">
        <v>15103</v>
      </c>
      <c r="C66" s="279">
        <f>COUNTA(C67:C76)</f>
        <v>10</v>
      </c>
      <c r="D66" s="288">
        <f>SUM(D67:D76)</f>
        <v>398</v>
      </c>
      <c r="E66" s="289">
        <f>SUM(E67:E76)</f>
        <v>3154</v>
      </c>
      <c r="F66" s="290">
        <f>SUM(F67:F76)</f>
        <v>8806</v>
      </c>
    </row>
    <row r="67" spans="2:6" s="189" customFormat="1" ht="14.45" hidden="1" customHeight="1" outlineLevel="1" x14ac:dyDescent="0.2">
      <c r="B67" s="573" t="s">
        <v>15471</v>
      </c>
      <c r="C67" s="281" t="s">
        <v>17015</v>
      </c>
      <c r="D67" s="278">
        <v>2</v>
      </c>
      <c r="E67" s="278">
        <v>25</v>
      </c>
      <c r="F67" s="278">
        <v>15</v>
      </c>
    </row>
    <row r="68" spans="2:6" s="189" customFormat="1" ht="14.45" hidden="1" customHeight="1" outlineLevel="1" x14ac:dyDescent="0.2">
      <c r="B68" s="515"/>
      <c r="C68" s="285" t="s">
        <v>17745</v>
      </c>
      <c r="D68" s="267">
        <v>20</v>
      </c>
      <c r="E68" s="267">
        <v>0</v>
      </c>
      <c r="F68" s="267">
        <v>83</v>
      </c>
    </row>
    <row r="69" spans="2:6" s="189" customFormat="1" ht="14.45" hidden="1" customHeight="1" outlineLevel="1" x14ac:dyDescent="0.2">
      <c r="B69" s="515"/>
      <c r="C69" s="285" t="s">
        <v>17746</v>
      </c>
      <c r="D69" s="267">
        <v>283</v>
      </c>
      <c r="E69" s="267">
        <v>2797</v>
      </c>
      <c r="F69" s="267">
        <v>8446</v>
      </c>
    </row>
    <row r="70" spans="2:6" s="189" customFormat="1" ht="14.45" hidden="1" customHeight="1" outlineLevel="1" x14ac:dyDescent="0.2">
      <c r="B70" s="515"/>
      <c r="C70" s="285" t="s">
        <v>17747</v>
      </c>
      <c r="D70" s="267">
        <v>9</v>
      </c>
      <c r="E70" s="267">
        <v>85</v>
      </c>
      <c r="F70" s="267">
        <v>61</v>
      </c>
    </row>
    <row r="71" spans="2:6" s="189" customFormat="1" ht="14.45" hidden="1" customHeight="1" outlineLevel="1" x14ac:dyDescent="0.2">
      <c r="B71" s="515"/>
      <c r="C71" s="285" t="s">
        <v>17748</v>
      </c>
      <c r="D71" s="267">
        <v>2</v>
      </c>
      <c r="E71" s="267">
        <v>64</v>
      </c>
      <c r="F71" s="267">
        <v>0</v>
      </c>
    </row>
    <row r="72" spans="2:6" s="189" customFormat="1" ht="14.45" hidden="1" customHeight="1" outlineLevel="1" x14ac:dyDescent="0.2">
      <c r="B72" s="515"/>
      <c r="C72" s="285" t="s">
        <v>17749</v>
      </c>
      <c r="D72" s="267">
        <v>7</v>
      </c>
      <c r="E72" s="267">
        <v>17</v>
      </c>
      <c r="F72" s="267">
        <v>17</v>
      </c>
    </row>
    <row r="73" spans="2:6" s="189" customFormat="1" ht="14.45" hidden="1" customHeight="1" outlineLevel="1" x14ac:dyDescent="0.2">
      <c r="B73" s="515"/>
      <c r="C73" s="285" t="s">
        <v>17750</v>
      </c>
      <c r="D73" s="267">
        <v>1</v>
      </c>
      <c r="E73" s="267">
        <v>0</v>
      </c>
      <c r="F73" s="267">
        <v>0</v>
      </c>
    </row>
    <row r="74" spans="2:6" s="189" customFormat="1" ht="14.45" hidden="1" customHeight="1" outlineLevel="1" x14ac:dyDescent="0.2">
      <c r="B74" s="515"/>
      <c r="C74" s="285" t="s">
        <v>17751</v>
      </c>
      <c r="D74" s="267">
        <v>8</v>
      </c>
      <c r="E74" s="267">
        <v>1</v>
      </c>
      <c r="F74" s="267">
        <v>54</v>
      </c>
    </row>
    <row r="75" spans="2:6" s="189" customFormat="1" ht="14.45" hidden="1" customHeight="1" outlineLevel="1" x14ac:dyDescent="0.2">
      <c r="B75" s="515"/>
      <c r="C75" s="285" t="s">
        <v>15553</v>
      </c>
      <c r="D75" s="267">
        <v>39</v>
      </c>
      <c r="E75" s="267">
        <v>108</v>
      </c>
      <c r="F75" s="267">
        <v>98</v>
      </c>
    </row>
    <row r="76" spans="2:6" s="189" customFormat="1" ht="14.45" hidden="1" customHeight="1" outlineLevel="1" x14ac:dyDescent="0.2">
      <c r="B76" s="574"/>
      <c r="C76" s="286" t="s">
        <v>17752</v>
      </c>
      <c r="D76" s="287">
        <v>27</v>
      </c>
      <c r="E76" s="287">
        <v>57</v>
      </c>
      <c r="F76" s="287">
        <v>32</v>
      </c>
    </row>
    <row r="77" spans="2:6" s="189" customFormat="1" ht="36" customHeight="1" collapsed="1" x14ac:dyDescent="0.25">
      <c r="B77" s="280" t="s">
        <v>17405</v>
      </c>
      <c r="C77" s="279">
        <f>COUNTA(C78:C90)</f>
        <v>13</v>
      </c>
      <c r="D77" s="288">
        <f>SUM(D78:D90)</f>
        <v>361</v>
      </c>
      <c r="E77" s="289">
        <f>SUM(E78:E90)</f>
        <v>5039</v>
      </c>
      <c r="F77" s="290">
        <f>SUM(F78:F90)</f>
        <v>4676</v>
      </c>
    </row>
    <row r="78" spans="2:6" s="189" customFormat="1" ht="14.45" hidden="1" customHeight="1" outlineLevel="1" x14ac:dyDescent="0.2">
      <c r="B78" s="573" t="s">
        <v>15471</v>
      </c>
      <c r="C78" s="281" t="s">
        <v>17654</v>
      </c>
      <c r="D78" s="278">
        <v>102</v>
      </c>
      <c r="E78" s="278">
        <v>4594</v>
      </c>
      <c r="F78" s="278">
        <v>4419</v>
      </c>
    </row>
    <row r="79" spans="2:6" s="189" customFormat="1" ht="14.45" hidden="1" customHeight="1" outlineLevel="1" x14ac:dyDescent="0.2">
      <c r="B79" s="515"/>
      <c r="C79" s="285" t="s">
        <v>17610</v>
      </c>
      <c r="D79" s="267">
        <v>68</v>
      </c>
      <c r="E79" s="267">
        <v>2</v>
      </c>
      <c r="F79" s="267">
        <v>1</v>
      </c>
    </row>
    <row r="80" spans="2:6" s="189" customFormat="1" ht="14.45" hidden="1" customHeight="1" outlineLevel="1" x14ac:dyDescent="0.2">
      <c r="B80" s="515"/>
      <c r="C80" s="285" t="s">
        <v>17433</v>
      </c>
      <c r="D80" s="267">
        <v>23</v>
      </c>
      <c r="E80" s="267">
        <v>148</v>
      </c>
      <c r="F80" s="267">
        <v>33</v>
      </c>
    </row>
    <row r="81" spans="2:6" s="189" customFormat="1" ht="14.45" hidden="1" customHeight="1" outlineLevel="1" x14ac:dyDescent="0.2">
      <c r="B81" s="515"/>
      <c r="C81" s="285" t="s">
        <v>17406</v>
      </c>
      <c r="D81" s="267">
        <v>20</v>
      </c>
      <c r="E81" s="267">
        <v>0</v>
      </c>
      <c r="F81" s="267">
        <v>7</v>
      </c>
    </row>
    <row r="82" spans="2:6" s="189" customFormat="1" ht="14.45" hidden="1" customHeight="1" outlineLevel="1" x14ac:dyDescent="0.2">
      <c r="B82" s="515"/>
      <c r="C82" s="285" t="s">
        <v>17753</v>
      </c>
      <c r="D82" s="267">
        <v>56</v>
      </c>
      <c r="E82" s="267">
        <v>185</v>
      </c>
      <c r="F82" s="267">
        <v>95</v>
      </c>
    </row>
    <row r="83" spans="2:6" s="189" customFormat="1" ht="14.45" hidden="1" customHeight="1" outlineLevel="1" x14ac:dyDescent="0.2">
      <c r="B83" s="515"/>
      <c r="C83" s="285" t="s">
        <v>17407</v>
      </c>
      <c r="D83" s="267">
        <v>9</v>
      </c>
      <c r="E83" s="267">
        <v>2</v>
      </c>
      <c r="F83" s="267">
        <v>0</v>
      </c>
    </row>
    <row r="84" spans="2:6" s="189" customFormat="1" ht="14.45" hidden="1" customHeight="1" outlineLevel="1" x14ac:dyDescent="0.2">
      <c r="B84" s="515"/>
      <c r="C84" s="285" t="s">
        <v>17611</v>
      </c>
      <c r="D84" s="267">
        <v>9</v>
      </c>
      <c r="E84" s="267">
        <v>57</v>
      </c>
      <c r="F84" s="267">
        <v>39</v>
      </c>
    </row>
    <row r="85" spans="2:6" s="189" customFormat="1" ht="14.45" hidden="1" customHeight="1" outlineLevel="1" x14ac:dyDescent="0.2">
      <c r="B85" s="515"/>
      <c r="C85" s="285" t="s">
        <v>17655</v>
      </c>
      <c r="D85" s="267">
        <v>1</v>
      </c>
      <c r="E85" s="267">
        <v>0</v>
      </c>
      <c r="F85" s="267">
        <v>0</v>
      </c>
    </row>
    <row r="86" spans="2:6" s="189" customFormat="1" ht="14.45" hidden="1" customHeight="1" outlineLevel="1" x14ac:dyDescent="0.2">
      <c r="B86" s="515"/>
      <c r="C86" s="285" t="s">
        <v>17612</v>
      </c>
      <c r="D86" s="267">
        <v>39</v>
      </c>
      <c r="E86" s="267">
        <v>30</v>
      </c>
      <c r="F86" s="267">
        <v>16</v>
      </c>
    </row>
    <row r="87" spans="2:6" s="189" customFormat="1" ht="14.45" hidden="1" customHeight="1" outlineLevel="1" x14ac:dyDescent="0.2">
      <c r="B87" s="515"/>
      <c r="C87" s="285" t="s">
        <v>17408</v>
      </c>
      <c r="D87" s="267">
        <v>20</v>
      </c>
      <c r="E87" s="267">
        <v>18</v>
      </c>
      <c r="F87" s="267">
        <v>57</v>
      </c>
    </row>
    <row r="88" spans="2:6" s="189" customFormat="1" ht="14.45" hidden="1" customHeight="1" outlineLevel="1" x14ac:dyDescent="0.2">
      <c r="B88" s="515"/>
      <c r="C88" s="285" t="s">
        <v>17613</v>
      </c>
      <c r="D88" s="267">
        <v>4</v>
      </c>
      <c r="E88" s="267">
        <v>0</v>
      </c>
      <c r="F88" s="267">
        <v>0</v>
      </c>
    </row>
    <row r="89" spans="2:6" s="189" customFormat="1" ht="14.45" hidden="1" customHeight="1" outlineLevel="1" x14ac:dyDescent="0.2">
      <c r="B89" s="515"/>
      <c r="C89" s="285" t="s">
        <v>17409</v>
      </c>
      <c r="D89" s="267">
        <v>1</v>
      </c>
      <c r="E89" s="267">
        <v>0</v>
      </c>
      <c r="F89" s="267">
        <v>0</v>
      </c>
    </row>
    <row r="90" spans="2:6" s="189" customFormat="1" ht="14.45" hidden="1" customHeight="1" outlineLevel="1" x14ac:dyDescent="0.2">
      <c r="B90" s="574"/>
      <c r="C90" s="286" t="s">
        <v>17754</v>
      </c>
      <c r="D90" s="287">
        <v>9</v>
      </c>
      <c r="E90" s="287">
        <v>3</v>
      </c>
      <c r="F90" s="287">
        <v>9</v>
      </c>
    </row>
    <row r="91" spans="2:6" s="189" customFormat="1" ht="36" customHeight="1" collapsed="1" x14ac:dyDescent="0.25">
      <c r="B91" s="280" t="s">
        <v>15098</v>
      </c>
      <c r="C91" s="279">
        <f>COUNTA(C92:C146)</f>
        <v>55</v>
      </c>
      <c r="D91" s="288">
        <f>SUM(D92:D146)</f>
        <v>2839</v>
      </c>
      <c r="E91" s="289">
        <f>SUM(E92:E146)</f>
        <v>43096</v>
      </c>
      <c r="F91" s="290">
        <f>SUM(F92:F146)</f>
        <v>14395</v>
      </c>
    </row>
    <row r="92" spans="2:6" s="189" customFormat="1" ht="14.45" hidden="1" customHeight="1" outlineLevel="1" x14ac:dyDescent="0.2">
      <c r="B92" s="573" t="s">
        <v>15471</v>
      </c>
      <c r="C92" s="281" t="s">
        <v>17755</v>
      </c>
      <c r="D92" s="278">
        <v>4</v>
      </c>
      <c r="E92" s="278">
        <v>0</v>
      </c>
      <c r="F92" s="278">
        <v>0</v>
      </c>
    </row>
    <row r="93" spans="2:6" s="189" customFormat="1" ht="14.45" hidden="1" customHeight="1" outlineLevel="1" x14ac:dyDescent="0.2">
      <c r="B93" s="515"/>
      <c r="C93" s="285" t="s">
        <v>15861</v>
      </c>
      <c r="D93" s="267">
        <v>18</v>
      </c>
      <c r="E93" s="267">
        <v>0</v>
      </c>
      <c r="F93" s="267">
        <v>34</v>
      </c>
    </row>
    <row r="94" spans="2:6" s="189" customFormat="1" ht="14.45" hidden="1" customHeight="1" outlineLevel="1" x14ac:dyDescent="0.2">
      <c r="B94" s="515"/>
      <c r="C94" s="285" t="s">
        <v>15554</v>
      </c>
      <c r="D94" s="267">
        <v>36</v>
      </c>
      <c r="E94" s="267">
        <v>0</v>
      </c>
      <c r="F94" s="267">
        <v>135</v>
      </c>
    </row>
    <row r="95" spans="2:6" s="189" customFormat="1" ht="14.45" hidden="1" customHeight="1" outlineLevel="1" x14ac:dyDescent="0.2">
      <c r="B95" s="515"/>
      <c r="C95" s="285" t="s">
        <v>17242</v>
      </c>
      <c r="D95" s="267">
        <v>2</v>
      </c>
      <c r="E95" s="267">
        <v>12005</v>
      </c>
      <c r="F95" s="267">
        <v>86</v>
      </c>
    </row>
    <row r="96" spans="2:6" s="189" customFormat="1" ht="14.45" hidden="1" customHeight="1" outlineLevel="1" x14ac:dyDescent="0.2">
      <c r="B96" s="515"/>
      <c r="C96" s="285" t="s">
        <v>17756</v>
      </c>
      <c r="D96" s="267">
        <v>1</v>
      </c>
      <c r="E96" s="267">
        <v>0</v>
      </c>
      <c r="F96" s="267">
        <v>0</v>
      </c>
    </row>
    <row r="97" spans="2:6" s="189" customFormat="1" ht="14.45" hidden="1" customHeight="1" outlineLevel="1" x14ac:dyDescent="0.2">
      <c r="B97" s="515"/>
      <c r="C97" s="285" t="s">
        <v>17757</v>
      </c>
      <c r="D97" s="267">
        <v>2</v>
      </c>
      <c r="E97" s="267">
        <v>0</v>
      </c>
      <c r="F97" s="267">
        <v>0</v>
      </c>
    </row>
    <row r="98" spans="2:6" s="189" customFormat="1" ht="14.45" hidden="1" customHeight="1" outlineLevel="1" x14ac:dyDescent="0.2">
      <c r="B98" s="515"/>
      <c r="C98" s="285" t="s">
        <v>17758</v>
      </c>
      <c r="D98" s="267">
        <v>284</v>
      </c>
      <c r="E98" s="267">
        <v>331</v>
      </c>
      <c r="F98" s="267">
        <v>677</v>
      </c>
    </row>
    <row r="99" spans="2:6" s="189" customFormat="1" ht="14.45" hidden="1" customHeight="1" outlineLevel="1" x14ac:dyDescent="0.2">
      <c r="B99" s="515"/>
      <c r="C99" s="285" t="s">
        <v>17759</v>
      </c>
      <c r="D99" s="267">
        <v>1</v>
      </c>
      <c r="E99" s="267">
        <v>0</v>
      </c>
      <c r="F99" s="267">
        <v>0</v>
      </c>
    </row>
    <row r="100" spans="2:6" s="189" customFormat="1" ht="14.45" hidden="1" customHeight="1" outlineLevel="1" x14ac:dyDescent="0.2">
      <c r="B100" s="515"/>
      <c r="C100" s="285" t="s">
        <v>15555</v>
      </c>
      <c r="D100" s="267">
        <v>72</v>
      </c>
      <c r="E100" s="267">
        <v>17</v>
      </c>
      <c r="F100" s="267">
        <v>645</v>
      </c>
    </row>
    <row r="101" spans="2:6" s="189" customFormat="1" ht="14.45" hidden="1" customHeight="1" outlineLevel="1" x14ac:dyDescent="0.2">
      <c r="B101" s="515"/>
      <c r="C101" s="285" t="s">
        <v>17760</v>
      </c>
      <c r="D101" s="267">
        <v>5</v>
      </c>
      <c r="E101" s="267">
        <v>2</v>
      </c>
      <c r="F101" s="267">
        <v>28</v>
      </c>
    </row>
    <row r="102" spans="2:6" s="189" customFormat="1" ht="14.45" hidden="1" customHeight="1" outlineLevel="1" x14ac:dyDescent="0.2">
      <c r="B102" s="515"/>
      <c r="C102" s="285" t="s">
        <v>17761</v>
      </c>
      <c r="D102" s="267">
        <v>8</v>
      </c>
      <c r="E102" s="267">
        <v>23</v>
      </c>
      <c r="F102" s="267">
        <v>31</v>
      </c>
    </row>
    <row r="103" spans="2:6" s="189" customFormat="1" ht="14.45" hidden="1" customHeight="1" outlineLevel="1" x14ac:dyDescent="0.2">
      <c r="B103" s="515"/>
      <c r="C103" s="285" t="s">
        <v>15556</v>
      </c>
      <c r="D103" s="267">
        <v>129</v>
      </c>
      <c r="E103" s="267">
        <v>0</v>
      </c>
      <c r="F103" s="267">
        <v>585</v>
      </c>
    </row>
    <row r="104" spans="2:6" s="189" customFormat="1" ht="14.45" hidden="1" customHeight="1" outlineLevel="1" x14ac:dyDescent="0.2">
      <c r="B104" s="515"/>
      <c r="C104" s="285" t="s">
        <v>15557</v>
      </c>
      <c r="D104" s="267">
        <v>60</v>
      </c>
      <c r="E104" s="267">
        <v>0</v>
      </c>
      <c r="F104" s="267">
        <v>42</v>
      </c>
    </row>
    <row r="105" spans="2:6" s="189" customFormat="1" ht="14.45" hidden="1" customHeight="1" outlineLevel="1" x14ac:dyDescent="0.2">
      <c r="B105" s="515"/>
      <c r="C105" s="285" t="s">
        <v>15558</v>
      </c>
      <c r="D105" s="267">
        <v>94</v>
      </c>
      <c r="E105" s="267">
        <v>16</v>
      </c>
      <c r="F105" s="267">
        <v>594</v>
      </c>
    </row>
    <row r="106" spans="2:6" s="189" customFormat="1" ht="14.45" hidden="1" customHeight="1" outlineLevel="1" x14ac:dyDescent="0.2">
      <c r="B106" s="515"/>
      <c r="C106" s="285" t="s">
        <v>15559</v>
      </c>
      <c r="D106" s="267">
        <v>183</v>
      </c>
      <c r="E106" s="267">
        <v>0</v>
      </c>
      <c r="F106" s="267">
        <v>1162</v>
      </c>
    </row>
    <row r="107" spans="2:6" s="189" customFormat="1" ht="14.45" hidden="1" customHeight="1" outlineLevel="1" x14ac:dyDescent="0.2">
      <c r="B107" s="515"/>
      <c r="C107" s="285" t="s">
        <v>15560</v>
      </c>
      <c r="D107" s="267">
        <v>20</v>
      </c>
      <c r="E107" s="267">
        <v>11</v>
      </c>
      <c r="F107" s="267">
        <v>78</v>
      </c>
    </row>
    <row r="108" spans="2:6" s="189" customFormat="1" ht="14.45" hidden="1" customHeight="1" outlineLevel="1" x14ac:dyDescent="0.2">
      <c r="B108" s="515"/>
      <c r="C108" s="285" t="s">
        <v>15561</v>
      </c>
      <c r="D108" s="267">
        <v>7</v>
      </c>
      <c r="E108" s="267">
        <v>0</v>
      </c>
      <c r="F108" s="267">
        <v>0</v>
      </c>
    </row>
    <row r="109" spans="2:6" s="189" customFormat="1" ht="14.45" hidden="1" customHeight="1" outlineLevel="1" x14ac:dyDescent="0.2">
      <c r="B109" s="515"/>
      <c r="C109" s="285" t="s">
        <v>15562</v>
      </c>
      <c r="D109" s="267">
        <v>31</v>
      </c>
      <c r="E109" s="267">
        <v>6</v>
      </c>
      <c r="F109" s="267">
        <v>398</v>
      </c>
    </row>
    <row r="110" spans="2:6" s="189" customFormat="1" ht="14.45" hidden="1" customHeight="1" outlineLevel="1" x14ac:dyDescent="0.2">
      <c r="B110" s="515"/>
      <c r="C110" s="285" t="s">
        <v>13496</v>
      </c>
      <c r="D110" s="267">
        <v>14</v>
      </c>
      <c r="E110" s="267">
        <v>0</v>
      </c>
      <c r="F110" s="267">
        <v>156</v>
      </c>
    </row>
    <row r="111" spans="2:6" s="189" customFormat="1" ht="14.45" hidden="1" customHeight="1" outlineLevel="1" x14ac:dyDescent="0.2">
      <c r="B111" s="515"/>
      <c r="C111" s="285" t="s">
        <v>17762</v>
      </c>
      <c r="D111" s="267">
        <v>25</v>
      </c>
      <c r="E111" s="267">
        <v>6</v>
      </c>
      <c r="F111" s="267">
        <v>685</v>
      </c>
    </row>
    <row r="112" spans="2:6" s="189" customFormat="1" ht="14.45" hidden="1" customHeight="1" outlineLevel="1" x14ac:dyDescent="0.2">
      <c r="B112" s="515"/>
      <c r="C112" s="285" t="s">
        <v>15563</v>
      </c>
      <c r="D112" s="267">
        <v>6</v>
      </c>
      <c r="E112" s="267">
        <v>0</v>
      </c>
      <c r="F112" s="267">
        <v>15</v>
      </c>
    </row>
    <row r="113" spans="2:6" s="189" customFormat="1" ht="14.45" hidden="1" customHeight="1" outlineLevel="1" x14ac:dyDescent="0.2">
      <c r="B113" s="515"/>
      <c r="C113" s="285" t="s">
        <v>17763</v>
      </c>
      <c r="D113" s="267">
        <v>1</v>
      </c>
      <c r="E113" s="267">
        <v>0</v>
      </c>
      <c r="F113" s="267">
        <v>10</v>
      </c>
    </row>
    <row r="114" spans="2:6" s="189" customFormat="1" ht="14.45" hidden="1" customHeight="1" outlineLevel="1" x14ac:dyDescent="0.2">
      <c r="B114" s="515"/>
      <c r="C114" s="285" t="s">
        <v>17764</v>
      </c>
      <c r="D114" s="267">
        <v>1</v>
      </c>
      <c r="E114" s="267">
        <v>0</v>
      </c>
      <c r="F114" s="267">
        <v>0</v>
      </c>
    </row>
    <row r="115" spans="2:6" s="189" customFormat="1" ht="14.45" hidden="1" customHeight="1" outlineLevel="1" x14ac:dyDescent="0.2">
      <c r="B115" s="515"/>
      <c r="C115" s="285" t="s">
        <v>18358</v>
      </c>
      <c r="D115" s="267">
        <v>3</v>
      </c>
      <c r="E115" s="267">
        <v>0</v>
      </c>
      <c r="F115" s="267">
        <v>0</v>
      </c>
    </row>
    <row r="116" spans="2:6" s="189" customFormat="1" ht="14.45" hidden="1" customHeight="1" outlineLevel="1" x14ac:dyDescent="0.2">
      <c r="B116" s="515"/>
      <c r="C116" s="285" t="s">
        <v>17410</v>
      </c>
      <c r="D116" s="267">
        <v>19</v>
      </c>
      <c r="E116" s="267">
        <v>20758</v>
      </c>
      <c r="F116" s="267">
        <v>47</v>
      </c>
    </row>
    <row r="117" spans="2:6" s="189" customFormat="1" ht="14.45" hidden="1" customHeight="1" outlineLevel="1" x14ac:dyDescent="0.2">
      <c r="B117" s="515"/>
      <c r="C117" s="285" t="s">
        <v>15474</v>
      </c>
      <c r="D117" s="267">
        <v>52</v>
      </c>
      <c r="E117" s="267">
        <v>0</v>
      </c>
      <c r="F117" s="267">
        <v>405</v>
      </c>
    </row>
    <row r="118" spans="2:6" s="189" customFormat="1" ht="14.45" hidden="1" customHeight="1" outlineLevel="1" x14ac:dyDescent="0.2">
      <c r="B118" s="515"/>
      <c r="C118" s="285" t="s">
        <v>17765</v>
      </c>
      <c r="D118" s="267">
        <v>6</v>
      </c>
      <c r="E118" s="267">
        <v>20</v>
      </c>
      <c r="F118" s="267">
        <v>148</v>
      </c>
    </row>
    <row r="119" spans="2:6" s="189" customFormat="1" ht="14.45" hidden="1" customHeight="1" outlineLevel="1" x14ac:dyDescent="0.2">
      <c r="B119" s="515"/>
      <c r="C119" s="285" t="s">
        <v>17766</v>
      </c>
      <c r="D119" s="267">
        <v>171</v>
      </c>
      <c r="E119" s="267">
        <v>56</v>
      </c>
      <c r="F119" s="267">
        <v>422</v>
      </c>
    </row>
    <row r="120" spans="2:6" s="189" customFormat="1" ht="14.45" hidden="1" customHeight="1" outlineLevel="1" x14ac:dyDescent="0.2">
      <c r="B120" s="515"/>
      <c r="C120" s="285" t="s">
        <v>9661</v>
      </c>
      <c r="D120" s="267">
        <v>449</v>
      </c>
      <c r="E120" s="267">
        <v>0</v>
      </c>
      <c r="F120" s="267">
        <v>3762</v>
      </c>
    </row>
    <row r="121" spans="2:6" s="189" customFormat="1" ht="14.45" hidden="1" customHeight="1" outlineLevel="1" x14ac:dyDescent="0.2">
      <c r="B121" s="515"/>
      <c r="C121" s="285" t="s">
        <v>15564</v>
      </c>
      <c r="D121" s="267">
        <v>33</v>
      </c>
      <c r="E121" s="267">
        <v>0</v>
      </c>
      <c r="F121" s="267">
        <v>135</v>
      </c>
    </row>
    <row r="122" spans="2:6" s="189" customFormat="1" ht="14.45" hidden="1" customHeight="1" outlineLevel="1" x14ac:dyDescent="0.2">
      <c r="B122" s="515"/>
      <c r="C122" s="285" t="s">
        <v>15565</v>
      </c>
      <c r="D122" s="267">
        <v>30</v>
      </c>
      <c r="E122" s="267">
        <v>936</v>
      </c>
      <c r="F122" s="267">
        <v>314</v>
      </c>
    </row>
    <row r="123" spans="2:6" s="189" customFormat="1" ht="14.45" hidden="1" customHeight="1" outlineLevel="1" x14ac:dyDescent="0.2">
      <c r="B123" s="515"/>
      <c r="C123" s="285" t="s">
        <v>17767</v>
      </c>
      <c r="D123" s="267">
        <v>3</v>
      </c>
      <c r="E123" s="267">
        <v>0</v>
      </c>
      <c r="F123" s="267">
        <v>8</v>
      </c>
    </row>
    <row r="124" spans="2:6" s="189" customFormat="1" ht="14.45" hidden="1" customHeight="1" outlineLevel="1" x14ac:dyDescent="0.2">
      <c r="B124" s="515"/>
      <c r="C124" s="285" t="s">
        <v>17768</v>
      </c>
      <c r="D124" s="267">
        <v>2</v>
      </c>
      <c r="E124" s="267">
        <v>0</v>
      </c>
      <c r="F124" s="267">
        <v>0</v>
      </c>
    </row>
    <row r="125" spans="2:6" s="189" customFormat="1" ht="14.45" hidden="1" customHeight="1" outlineLevel="1" x14ac:dyDescent="0.2">
      <c r="B125" s="515"/>
      <c r="C125" s="285" t="s">
        <v>16163</v>
      </c>
      <c r="D125" s="267">
        <v>29</v>
      </c>
      <c r="E125" s="267">
        <v>51</v>
      </c>
      <c r="F125" s="267">
        <v>10</v>
      </c>
    </row>
    <row r="126" spans="2:6" s="189" customFormat="1" ht="14.45" hidden="1" customHeight="1" outlineLevel="1" x14ac:dyDescent="0.2">
      <c r="B126" s="515"/>
      <c r="C126" s="285" t="s">
        <v>17032</v>
      </c>
      <c r="D126" s="267">
        <v>4</v>
      </c>
      <c r="E126" s="267">
        <v>0</v>
      </c>
      <c r="F126" s="267">
        <v>16</v>
      </c>
    </row>
    <row r="127" spans="2:6" s="189" customFormat="1" ht="14.45" hidden="1" customHeight="1" outlineLevel="1" x14ac:dyDescent="0.2">
      <c r="B127" s="515"/>
      <c r="C127" s="285" t="s">
        <v>17769</v>
      </c>
      <c r="D127" s="267">
        <v>2</v>
      </c>
      <c r="E127" s="267">
        <v>60</v>
      </c>
      <c r="F127" s="267">
        <v>0</v>
      </c>
    </row>
    <row r="128" spans="2:6" s="189" customFormat="1" ht="14.45" hidden="1" customHeight="1" outlineLevel="1" x14ac:dyDescent="0.2">
      <c r="B128" s="515"/>
      <c r="C128" s="285" t="s">
        <v>15566</v>
      </c>
      <c r="D128" s="267">
        <v>7</v>
      </c>
      <c r="E128" s="267">
        <v>0</v>
      </c>
      <c r="F128" s="267">
        <v>3</v>
      </c>
    </row>
    <row r="129" spans="2:6" s="189" customFormat="1" ht="14.45" hidden="1" customHeight="1" outlineLevel="1" x14ac:dyDescent="0.2">
      <c r="B129" s="515"/>
      <c r="C129" s="285" t="s">
        <v>17770</v>
      </c>
      <c r="D129" s="267">
        <v>56</v>
      </c>
      <c r="E129" s="267">
        <v>46</v>
      </c>
      <c r="F129" s="267">
        <v>304</v>
      </c>
    </row>
    <row r="130" spans="2:6" s="189" customFormat="1" ht="14.45" hidden="1" customHeight="1" outlineLevel="1" x14ac:dyDescent="0.2">
      <c r="B130" s="515"/>
      <c r="C130" s="285" t="s">
        <v>15862</v>
      </c>
      <c r="D130" s="267">
        <v>6</v>
      </c>
      <c r="E130" s="267">
        <v>0</v>
      </c>
      <c r="F130" s="267">
        <v>1</v>
      </c>
    </row>
    <row r="131" spans="2:6" s="189" customFormat="1" ht="14.45" hidden="1" customHeight="1" outlineLevel="1" x14ac:dyDescent="0.2">
      <c r="B131" s="515"/>
      <c r="C131" s="285" t="s">
        <v>15567</v>
      </c>
      <c r="D131" s="267">
        <v>15</v>
      </c>
      <c r="E131" s="267">
        <v>0</v>
      </c>
      <c r="F131" s="267">
        <v>191</v>
      </c>
    </row>
    <row r="132" spans="2:6" s="189" customFormat="1" ht="14.45" hidden="1" customHeight="1" outlineLevel="1" x14ac:dyDescent="0.2">
      <c r="B132" s="515"/>
      <c r="C132" s="285" t="s">
        <v>15568</v>
      </c>
      <c r="D132" s="267">
        <v>9</v>
      </c>
      <c r="E132" s="267">
        <v>0</v>
      </c>
      <c r="F132" s="267">
        <v>0</v>
      </c>
    </row>
    <row r="133" spans="2:6" s="189" customFormat="1" ht="14.45" hidden="1" customHeight="1" outlineLevel="1" x14ac:dyDescent="0.2">
      <c r="B133" s="515"/>
      <c r="C133" s="285" t="s">
        <v>15569</v>
      </c>
      <c r="D133" s="267">
        <v>3</v>
      </c>
      <c r="E133" s="267">
        <v>0</v>
      </c>
      <c r="F133" s="267">
        <v>0</v>
      </c>
    </row>
    <row r="134" spans="2:6" s="189" customFormat="1" ht="14.45" hidden="1" customHeight="1" outlineLevel="1" x14ac:dyDescent="0.2">
      <c r="B134" s="515"/>
      <c r="C134" s="285" t="s">
        <v>15570</v>
      </c>
      <c r="D134" s="267">
        <v>1</v>
      </c>
      <c r="E134" s="267">
        <v>0</v>
      </c>
      <c r="F134" s="267">
        <v>0</v>
      </c>
    </row>
    <row r="135" spans="2:6" s="189" customFormat="1" ht="14.45" hidden="1" customHeight="1" outlineLevel="1" x14ac:dyDescent="0.2">
      <c r="B135" s="515"/>
      <c r="C135" s="285" t="s">
        <v>18619</v>
      </c>
      <c r="D135" s="267">
        <v>10</v>
      </c>
      <c r="E135" s="267">
        <v>0</v>
      </c>
      <c r="F135" s="267">
        <v>6</v>
      </c>
    </row>
    <row r="136" spans="2:6" s="189" customFormat="1" ht="14.45" hidden="1" customHeight="1" outlineLevel="1" x14ac:dyDescent="0.2">
      <c r="B136" s="515"/>
      <c r="C136" s="285" t="s">
        <v>16164</v>
      </c>
      <c r="D136" s="267">
        <v>36</v>
      </c>
      <c r="E136" s="267">
        <v>0</v>
      </c>
      <c r="F136" s="267">
        <v>4</v>
      </c>
    </row>
    <row r="137" spans="2:6" s="189" customFormat="1" ht="14.45" hidden="1" customHeight="1" outlineLevel="1" x14ac:dyDescent="0.2">
      <c r="B137" s="515"/>
      <c r="C137" s="285" t="s">
        <v>15571</v>
      </c>
      <c r="D137" s="267">
        <v>136</v>
      </c>
      <c r="E137" s="267">
        <v>2</v>
      </c>
      <c r="F137" s="267">
        <v>51</v>
      </c>
    </row>
    <row r="138" spans="2:6" s="189" customFormat="1" ht="14.45" hidden="1" customHeight="1" outlineLevel="1" x14ac:dyDescent="0.2">
      <c r="B138" s="515"/>
      <c r="C138" s="285" t="s">
        <v>17771</v>
      </c>
      <c r="D138" s="267">
        <v>1</v>
      </c>
      <c r="E138" s="267">
        <v>0</v>
      </c>
      <c r="F138" s="267">
        <v>0</v>
      </c>
    </row>
    <row r="139" spans="2:6" s="189" customFormat="1" ht="14.45" hidden="1" customHeight="1" outlineLevel="1" x14ac:dyDescent="0.2">
      <c r="B139" s="515"/>
      <c r="C139" s="285" t="s">
        <v>15572</v>
      </c>
      <c r="D139" s="267">
        <v>13</v>
      </c>
      <c r="E139" s="267">
        <v>4</v>
      </c>
      <c r="F139" s="267">
        <v>28</v>
      </c>
    </row>
    <row r="140" spans="2:6" s="189" customFormat="1" ht="14.45" hidden="1" customHeight="1" outlineLevel="1" x14ac:dyDescent="0.2">
      <c r="B140" s="515"/>
      <c r="C140" s="285" t="s">
        <v>17772</v>
      </c>
      <c r="D140" s="267">
        <v>328</v>
      </c>
      <c r="E140" s="267">
        <v>295</v>
      </c>
      <c r="F140" s="267">
        <v>1292</v>
      </c>
    </row>
    <row r="141" spans="2:6" s="189" customFormat="1" ht="14.45" hidden="1" customHeight="1" outlineLevel="1" x14ac:dyDescent="0.2">
      <c r="B141" s="515"/>
      <c r="C141" s="285" t="s">
        <v>17773</v>
      </c>
      <c r="D141" s="267">
        <v>1</v>
      </c>
      <c r="E141" s="267">
        <v>6409</v>
      </c>
      <c r="F141" s="267">
        <v>0</v>
      </c>
    </row>
    <row r="142" spans="2:6" s="189" customFormat="1" ht="14.45" hidden="1" customHeight="1" outlineLevel="1" x14ac:dyDescent="0.2">
      <c r="B142" s="515"/>
      <c r="C142" s="285" t="s">
        <v>17774</v>
      </c>
      <c r="D142" s="267">
        <v>18</v>
      </c>
      <c r="E142" s="267">
        <v>26</v>
      </c>
      <c r="F142" s="267">
        <v>53</v>
      </c>
    </row>
    <row r="143" spans="2:6" s="189" customFormat="1" ht="14.45" hidden="1" customHeight="1" outlineLevel="1" x14ac:dyDescent="0.2">
      <c r="B143" s="515"/>
      <c r="C143" s="285" t="s">
        <v>15573</v>
      </c>
      <c r="D143" s="267">
        <v>149</v>
      </c>
      <c r="E143" s="267">
        <v>2012</v>
      </c>
      <c r="F143" s="267">
        <v>1028</v>
      </c>
    </row>
    <row r="144" spans="2:6" s="189" customFormat="1" ht="14.45" hidden="1" customHeight="1" outlineLevel="1" x14ac:dyDescent="0.2">
      <c r="B144" s="515"/>
      <c r="C144" s="285" t="s">
        <v>17033</v>
      </c>
      <c r="D144" s="267">
        <v>15</v>
      </c>
      <c r="E144" s="267">
        <v>1</v>
      </c>
      <c r="F144" s="267">
        <v>15</v>
      </c>
    </row>
    <row r="145" spans="2:6" s="189" customFormat="1" ht="14.45" hidden="1" customHeight="1" outlineLevel="1" x14ac:dyDescent="0.2">
      <c r="B145" s="515"/>
      <c r="C145" s="285" t="s">
        <v>17483</v>
      </c>
      <c r="D145" s="267">
        <v>5</v>
      </c>
      <c r="E145" s="267">
        <v>1</v>
      </c>
      <c r="F145" s="267">
        <v>17</v>
      </c>
    </row>
    <row r="146" spans="2:6" s="189" customFormat="1" ht="14.45" hidden="1" customHeight="1" outlineLevel="1" x14ac:dyDescent="0.2">
      <c r="B146" s="574"/>
      <c r="C146" s="286" t="s">
        <v>15574</v>
      </c>
      <c r="D146" s="287">
        <v>223</v>
      </c>
      <c r="E146" s="287">
        <v>2</v>
      </c>
      <c r="F146" s="287">
        <v>774</v>
      </c>
    </row>
    <row r="147" spans="2:6" s="189" customFormat="1" ht="36" customHeight="1" collapsed="1" x14ac:dyDescent="0.25">
      <c r="B147" s="280" t="s">
        <v>213</v>
      </c>
      <c r="C147" s="279">
        <f>COUNTA(C148:C373)</f>
        <v>226</v>
      </c>
      <c r="D147" s="288">
        <f>SUM(D148:D373)</f>
        <v>86143</v>
      </c>
      <c r="E147" s="289">
        <f>SUM(E148:E373)</f>
        <v>1783092</v>
      </c>
      <c r="F147" s="290">
        <f>SUM(F148:F373)</f>
        <v>2062149</v>
      </c>
    </row>
    <row r="148" spans="2:6" s="189" customFormat="1" ht="14.45" hidden="1" customHeight="1" outlineLevel="1" x14ac:dyDescent="0.2">
      <c r="B148" s="573" t="s">
        <v>15471</v>
      </c>
      <c r="C148" s="281" t="s">
        <v>15575</v>
      </c>
      <c r="D148" s="278">
        <v>1</v>
      </c>
      <c r="E148" s="278">
        <v>0</v>
      </c>
      <c r="F148" s="278">
        <v>0</v>
      </c>
    </row>
    <row r="149" spans="2:6" s="189" customFormat="1" ht="14.45" hidden="1" customHeight="1" outlineLevel="1" x14ac:dyDescent="0.2">
      <c r="B149" s="515"/>
      <c r="C149" s="285" t="s">
        <v>17531</v>
      </c>
      <c r="D149" s="267">
        <v>1</v>
      </c>
      <c r="E149" s="267">
        <v>0</v>
      </c>
      <c r="F149" s="267">
        <v>0</v>
      </c>
    </row>
    <row r="150" spans="2:6" s="189" customFormat="1" ht="14.45" hidden="1" customHeight="1" outlineLevel="1" x14ac:dyDescent="0.2">
      <c r="B150" s="515"/>
      <c r="C150" s="285" t="s">
        <v>15576</v>
      </c>
      <c r="D150" s="267">
        <v>85</v>
      </c>
      <c r="E150" s="267">
        <v>2386</v>
      </c>
      <c r="F150" s="267">
        <v>1676</v>
      </c>
    </row>
    <row r="151" spans="2:6" s="189" customFormat="1" ht="14.45" hidden="1" customHeight="1" outlineLevel="1" x14ac:dyDescent="0.2">
      <c r="B151" s="515"/>
      <c r="C151" s="285" t="s">
        <v>15577</v>
      </c>
      <c r="D151" s="267">
        <v>19</v>
      </c>
      <c r="E151" s="267">
        <v>58</v>
      </c>
      <c r="F151" s="267">
        <v>3</v>
      </c>
    </row>
    <row r="152" spans="2:6" s="189" customFormat="1" ht="14.45" hidden="1" customHeight="1" outlineLevel="1" x14ac:dyDescent="0.2">
      <c r="B152" s="515"/>
      <c r="C152" s="285" t="s">
        <v>15578</v>
      </c>
      <c r="D152" s="267">
        <v>10</v>
      </c>
      <c r="E152" s="267">
        <v>21</v>
      </c>
      <c r="F152" s="267">
        <v>9</v>
      </c>
    </row>
    <row r="153" spans="2:6" s="189" customFormat="1" ht="14.45" hidden="1" customHeight="1" outlineLevel="1" x14ac:dyDescent="0.2">
      <c r="B153" s="515"/>
      <c r="C153" s="285" t="s">
        <v>18734</v>
      </c>
      <c r="D153" s="267">
        <v>1</v>
      </c>
      <c r="E153" s="267">
        <v>0</v>
      </c>
      <c r="F153" s="267">
        <v>0</v>
      </c>
    </row>
    <row r="154" spans="2:6" s="189" customFormat="1" ht="14.45" hidden="1" customHeight="1" outlineLevel="1" x14ac:dyDescent="0.2">
      <c r="B154" s="515"/>
      <c r="C154" s="285" t="s">
        <v>17195</v>
      </c>
      <c r="D154" s="267">
        <v>13</v>
      </c>
      <c r="E154" s="267">
        <v>17</v>
      </c>
      <c r="F154" s="267">
        <v>49</v>
      </c>
    </row>
    <row r="155" spans="2:6" s="189" customFormat="1" ht="14.45" hidden="1" customHeight="1" outlineLevel="1" x14ac:dyDescent="0.2">
      <c r="B155" s="515"/>
      <c r="C155" s="285" t="s">
        <v>15579</v>
      </c>
      <c r="D155" s="267">
        <v>3</v>
      </c>
      <c r="E155" s="267">
        <v>0</v>
      </c>
      <c r="F155" s="267">
        <v>0</v>
      </c>
    </row>
    <row r="156" spans="2:6" s="189" customFormat="1" ht="14.45" hidden="1" customHeight="1" outlineLevel="1" x14ac:dyDescent="0.2">
      <c r="B156" s="515"/>
      <c r="C156" s="285" t="s">
        <v>15580</v>
      </c>
      <c r="D156" s="267">
        <v>8</v>
      </c>
      <c r="E156" s="267">
        <v>2</v>
      </c>
      <c r="F156" s="267">
        <v>11</v>
      </c>
    </row>
    <row r="157" spans="2:6" s="189" customFormat="1" ht="14.45" hidden="1" customHeight="1" outlineLevel="1" x14ac:dyDescent="0.2">
      <c r="B157" s="515"/>
      <c r="C157" s="285" t="s">
        <v>17532</v>
      </c>
      <c r="D157" s="267">
        <v>1</v>
      </c>
      <c r="E157" s="267">
        <v>0</v>
      </c>
      <c r="F157" s="267">
        <v>0</v>
      </c>
    </row>
    <row r="158" spans="2:6" s="189" customFormat="1" ht="14.45" hidden="1" customHeight="1" outlineLevel="1" x14ac:dyDescent="0.2">
      <c r="B158" s="515"/>
      <c r="C158" s="285" t="s">
        <v>17196</v>
      </c>
      <c r="D158" s="267">
        <v>2</v>
      </c>
      <c r="E158" s="267">
        <v>0</v>
      </c>
      <c r="F158" s="267">
        <v>0</v>
      </c>
    </row>
    <row r="159" spans="2:6" s="189" customFormat="1" ht="14.45" hidden="1" customHeight="1" outlineLevel="1" x14ac:dyDescent="0.2">
      <c r="B159" s="515"/>
      <c r="C159" s="285" t="s">
        <v>15581</v>
      </c>
      <c r="D159" s="267">
        <v>137</v>
      </c>
      <c r="E159" s="267">
        <v>5159</v>
      </c>
      <c r="F159" s="267">
        <v>1703</v>
      </c>
    </row>
    <row r="160" spans="2:6" s="189" customFormat="1" ht="14.45" hidden="1" customHeight="1" outlineLevel="1" x14ac:dyDescent="0.2">
      <c r="B160" s="515"/>
      <c r="C160" s="285" t="s">
        <v>8743</v>
      </c>
      <c r="D160" s="267">
        <v>62281</v>
      </c>
      <c r="E160" s="267">
        <v>886260</v>
      </c>
      <c r="F160" s="267">
        <v>1736444</v>
      </c>
    </row>
    <row r="161" spans="2:6" s="189" customFormat="1" ht="14.45" hidden="1" customHeight="1" outlineLevel="1" x14ac:dyDescent="0.2">
      <c r="B161" s="515"/>
      <c r="C161" s="285" t="s">
        <v>15582</v>
      </c>
      <c r="D161" s="267">
        <v>34</v>
      </c>
      <c r="E161" s="267">
        <v>97</v>
      </c>
      <c r="F161" s="267">
        <v>67</v>
      </c>
    </row>
    <row r="162" spans="2:6" s="189" customFormat="1" ht="14.45" hidden="1" customHeight="1" outlineLevel="1" x14ac:dyDescent="0.2">
      <c r="B162" s="515"/>
      <c r="C162" s="285" t="s">
        <v>17243</v>
      </c>
      <c r="D162" s="267">
        <v>5</v>
      </c>
      <c r="E162" s="267">
        <v>0</v>
      </c>
      <c r="F162" s="267">
        <v>14</v>
      </c>
    </row>
    <row r="163" spans="2:6" s="189" customFormat="1" ht="14.45" hidden="1" customHeight="1" outlineLevel="1" x14ac:dyDescent="0.2">
      <c r="B163" s="515"/>
      <c r="C163" s="285" t="s">
        <v>15583</v>
      </c>
      <c r="D163" s="267">
        <v>49</v>
      </c>
      <c r="E163" s="267">
        <v>2425</v>
      </c>
      <c r="F163" s="267">
        <v>604</v>
      </c>
    </row>
    <row r="164" spans="2:6" s="189" customFormat="1" ht="14.45" hidden="1" customHeight="1" outlineLevel="1" x14ac:dyDescent="0.2">
      <c r="B164" s="515"/>
      <c r="C164" s="285" t="s">
        <v>15584</v>
      </c>
      <c r="D164" s="267">
        <v>9</v>
      </c>
      <c r="E164" s="267">
        <v>0</v>
      </c>
      <c r="F164" s="267">
        <v>22</v>
      </c>
    </row>
    <row r="165" spans="2:6" s="189" customFormat="1" ht="14.45" hidden="1" customHeight="1" outlineLevel="1" x14ac:dyDescent="0.2">
      <c r="B165" s="515"/>
      <c r="C165" s="285" t="s">
        <v>17775</v>
      </c>
      <c r="D165" s="267">
        <v>1</v>
      </c>
      <c r="E165" s="267">
        <v>0</v>
      </c>
      <c r="F165" s="267">
        <v>0</v>
      </c>
    </row>
    <row r="166" spans="2:6" s="189" customFormat="1" ht="14.45" hidden="1" customHeight="1" outlineLevel="1" x14ac:dyDescent="0.2">
      <c r="B166" s="515"/>
      <c r="C166" s="285" t="s">
        <v>15585</v>
      </c>
      <c r="D166" s="267">
        <v>8</v>
      </c>
      <c r="E166" s="267">
        <v>976</v>
      </c>
      <c r="F166" s="267">
        <v>351</v>
      </c>
    </row>
    <row r="167" spans="2:6" s="189" customFormat="1" ht="14.45" hidden="1" customHeight="1" outlineLevel="1" x14ac:dyDescent="0.2">
      <c r="B167" s="515"/>
      <c r="C167" s="285" t="s">
        <v>15586</v>
      </c>
      <c r="D167" s="267">
        <v>20</v>
      </c>
      <c r="E167" s="267">
        <v>177</v>
      </c>
      <c r="F167" s="267">
        <v>156</v>
      </c>
    </row>
    <row r="168" spans="2:6" s="189" customFormat="1" ht="14.45" hidden="1" customHeight="1" outlineLevel="1" x14ac:dyDescent="0.2">
      <c r="B168" s="515"/>
      <c r="C168" s="285" t="s">
        <v>15587</v>
      </c>
      <c r="D168" s="267">
        <v>9</v>
      </c>
      <c r="E168" s="267">
        <v>8</v>
      </c>
      <c r="F168" s="267">
        <v>39</v>
      </c>
    </row>
    <row r="169" spans="2:6" s="189" customFormat="1" ht="14.45" hidden="1" customHeight="1" outlineLevel="1" x14ac:dyDescent="0.2">
      <c r="B169" s="515"/>
      <c r="C169" s="285" t="s">
        <v>15588</v>
      </c>
      <c r="D169" s="267">
        <v>303</v>
      </c>
      <c r="E169" s="267">
        <v>509</v>
      </c>
      <c r="F169" s="267">
        <v>768</v>
      </c>
    </row>
    <row r="170" spans="2:6" s="189" customFormat="1" ht="14.45" hidden="1" customHeight="1" outlineLevel="1" x14ac:dyDescent="0.2">
      <c r="B170" s="515"/>
      <c r="C170" s="285" t="s">
        <v>15589</v>
      </c>
      <c r="D170" s="267">
        <v>33</v>
      </c>
      <c r="E170" s="267">
        <v>9</v>
      </c>
      <c r="F170" s="267">
        <v>67</v>
      </c>
    </row>
    <row r="171" spans="2:6" s="189" customFormat="1" ht="14.45" hidden="1" customHeight="1" outlineLevel="1" x14ac:dyDescent="0.2">
      <c r="B171" s="515"/>
      <c r="C171" s="285" t="s">
        <v>15590</v>
      </c>
      <c r="D171" s="267">
        <v>310</v>
      </c>
      <c r="E171" s="267">
        <v>13732</v>
      </c>
      <c r="F171" s="267">
        <v>7949</v>
      </c>
    </row>
    <row r="172" spans="2:6" s="189" customFormat="1" ht="14.45" hidden="1" customHeight="1" outlineLevel="1" x14ac:dyDescent="0.2">
      <c r="B172" s="515"/>
      <c r="C172" s="285" t="s">
        <v>15591</v>
      </c>
      <c r="D172" s="267">
        <v>133</v>
      </c>
      <c r="E172" s="267">
        <v>3276</v>
      </c>
      <c r="F172" s="267">
        <v>1951</v>
      </c>
    </row>
    <row r="173" spans="2:6" s="189" customFormat="1" ht="14.45" hidden="1" customHeight="1" outlineLevel="1" x14ac:dyDescent="0.2">
      <c r="B173" s="515"/>
      <c r="C173" s="285" t="s">
        <v>15592</v>
      </c>
      <c r="D173" s="267">
        <v>19</v>
      </c>
      <c r="E173" s="267">
        <v>258</v>
      </c>
      <c r="F173" s="267">
        <v>263</v>
      </c>
    </row>
    <row r="174" spans="2:6" s="189" customFormat="1" ht="14.45" hidden="1" customHeight="1" outlineLevel="1" x14ac:dyDescent="0.2">
      <c r="B174" s="515"/>
      <c r="C174" s="285" t="s">
        <v>15593</v>
      </c>
      <c r="D174" s="267">
        <v>754</v>
      </c>
      <c r="E174" s="267">
        <v>115779</v>
      </c>
      <c r="F174" s="267">
        <v>26425</v>
      </c>
    </row>
    <row r="175" spans="2:6" s="189" customFormat="1" ht="14.45" hidden="1" customHeight="1" outlineLevel="1" x14ac:dyDescent="0.2">
      <c r="B175" s="515"/>
      <c r="C175" s="285" t="s">
        <v>15594</v>
      </c>
      <c r="D175" s="267">
        <v>228</v>
      </c>
      <c r="E175" s="267">
        <v>14482</v>
      </c>
      <c r="F175" s="267">
        <v>4565</v>
      </c>
    </row>
    <row r="176" spans="2:6" s="189" customFormat="1" ht="14.45" hidden="1" customHeight="1" outlineLevel="1" x14ac:dyDescent="0.2">
      <c r="B176" s="515"/>
      <c r="C176" s="285" t="s">
        <v>15595</v>
      </c>
      <c r="D176" s="267">
        <v>70</v>
      </c>
      <c r="E176" s="267">
        <v>2944</v>
      </c>
      <c r="F176" s="267">
        <v>1610</v>
      </c>
    </row>
    <row r="177" spans="2:6" s="189" customFormat="1" ht="14.45" hidden="1" customHeight="1" outlineLevel="1" x14ac:dyDescent="0.2">
      <c r="B177" s="515"/>
      <c r="C177" s="285" t="s">
        <v>10457</v>
      </c>
      <c r="D177" s="267">
        <v>1</v>
      </c>
      <c r="E177" s="267">
        <v>0</v>
      </c>
      <c r="F177" s="267">
        <v>0</v>
      </c>
    </row>
    <row r="178" spans="2:6" s="189" customFormat="1" ht="14.45" hidden="1" customHeight="1" outlineLevel="1" x14ac:dyDescent="0.2">
      <c r="B178" s="515"/>
      <c r="C178" s="285" t="s">
        <v>15596</v>
      </c>
      <c r="D178" s="267">
        <v>121</v>
      </c>
      <c r="E178" s="267">
        <v>2448</v>
      </c>
      <c r="F178" s="267">
        <v>845</v>
      </c>
    </row>
    <row r="179" spans="2:6" s="189" customFormat="1" ht="14.45" hidden="1" customHeight="1" outlineLevel="1" x14ac:dyDescent="0.2">
      <c r="B179" s="515"/>
      <c r="C179" s="285" t="s">
        <v>15597</v>
      </c>
      <c r="D179" s="267">
        <v>15</v>
      </c>
      <c r="E179" s="267">
        <v>5</v>
      </c>
      <c r="F179" s="267">
        <v>15</v>
      </c>
    </row>
    <row r="180" spans="2:6" s="189" customFormat="1" ht="14.45" hidden="1" customHeight="1" outlineLevel="1" x14ac:dyDescent="0.2">
      <c r="B180" s="515"/>
      <c r="C180" s="285" t="s">
        <v>15598</v>
      </c>
      <c r="D180" s="267">
        <v>8</v>
      </c>
      <c r="E180" s="267">
        <v>69</v>
      </c>
      <c r="F180" s="267">
        <v>62</v>
      </c>
    </row>
    <row r="181" spans="2:6" s="189" customFormat="1" ht="14.45" hidden="1" customHeight="1" outlineLevel="1" x14ac:dyDescent="0.2">
      <c r="B181" s="515"/>
      <c r="C181" s="285" t="s">
        <v>15599</v>
      </c>
      <c r="D181" s="267">
        <v>312</v>
      </c>
      <c r="E181" s="267">
        <v>13259</v>
      </c>
      <c r="F181" s="267">
        <v>6294</v>
      </c>
    </row>
    <row r="182" spans="2:6" s="189" customFormat="1" ht="14.45" hidden="1" customHeight="1" outlineLevel="1" x14ac:dyDescent="0.2">
      <c r="B182" s="515"/>
      <c r="C182" s="285" t="s">
        <v>15600</v>
      </c>
      <c r="D182" s="267">
        <v>116</v>
      </c>
      <c r="E182" s="267">
        <v>2265</v>
      </c>
      <c r="F182" s="267">
        <v>881</v>
      </c>
    </row>
    <row r="183" spans="2:6" s="189" customFormat="1" ht="14.45" hidden="1" customHeight="1" outlineLevel="1" x14ac:dyDescent="0.2">
      <c r="B183" s="515"/>
      <c r="C183" s="285" t="s">
        <v>15601</v>
      </c>
      <c r="D183" s="267">
        <v>47</v>
      </c>
      <c r="E183" s="267">
        <v>179</v>
      </c>
      <c r="F183" s="267">
        <v>140</v>
      </c>
    </row>
    <row r="184" spans="2:6" s="189" customFormat="1" ht="14.45" hidden="1" customHeight="1" outlineLevel="1" x14ac:dyDescent="0.2">
      <c r="B184" s="515"/>
      <c r="C184" s="285" t="s">
        <v>15602</v>
      </c>
      <c r="D184" s="267">
        <v>29</v>
      </c>
      <c r="E184" s="267">
        <v>107</v>
      </c>
      <c r="F184" s="267">
        <v>103</v>
      </c>
    </row>
    <row r="185" spans="2:6" s="189" customFormat="1" ht="14.45" hidden="1" customHeight="1" outlineLevel="1" x14ac:dyDescent="0.2">
      <c r="B185" s="515"/>
      <c r="C185" s="285" t="s">
        <v>15603</v>
      </c>
      <c r="D185" s="267">
        <v>4</v>
      </c>
      <c r="E185" s="267">
        <v>0</v>
      </c>
      <c r="F185" s="267">
        <v>0</v>
      </c>
    </row>
    <row r="186" spans="2:6" s="189" customFormat="1" ht="14.45" hidden="1" customHeight="1" outlineLevel="1" x14ac:dyDescent="0.2">
      <c r="B186" s="515"/>
      <c r="C186" s="285" t="s">
        <v>15604</v>
      </c>
      <c r="D186" s="267">
        <v>14</v>
      </c>
      <c r="E186" s="267">
        <v>81</v>
      </c>
      <c r="F186" s="267">
        <v>21</v>
      </c>
    </row>
    <row r="187" spans="2:6" s="189" customFormat="1" ht="14.45" hidden="1" customHeight="1" outlineLevel="1" x14ac:dyDescent="0.2">
      <c r="B187" s="515"/>
      <c r="C187" s="285" t="s">
        <v>15605</v>
      </c>
      <c r="D187" s="267">
        <v>20</v>
      </c>
      <c r="E187" s="267">
        <v>0</v>
      </c>
      <c r="F187" s="267">
        <v>11</v>
      </c>
    </row>
    <row r="188" spans="2:6" s="189" customFormat="1" ht="14.45" hidden="1" customHeight="1" outlineLevel="1" x14ac:dyDescent="0.2">
      <c r="B188" s="515"/>
      <c r="C188" s="285" t="s">
        <v>15606</v>
      </c>
      <c r="D188" s="267">
        <v>12</v>
      </c>
      <c r="E188" s="267">
        <v>4</v>
      </c>
      <c r="F188" s="267">
        <v>84</v>
      </c>
    </row>
    <row r="189" spans="2:6" s="189" customFormat="1" ht="14.45" hidden="1" customHeight="1" outlineLevel="1" x14ac:dyDescent="0.2">
      <c r="B189" s="515"/>
      <c r="C189" s="285" t="s">
        <v>15607</v>
      </c>
      <c r="D189" s="267">
        <v>33</v>
      </c>
      <c r="E189" s="267">
        <v>469</v>
      </c>
      <c r="F189" s="267">
        <v>137</v>
      </c>
    </row>
    <row r="190" spans="2:6" s="189" customFormat="1" ht="14.45" hidden="1" customHeight="1" outlineLevel="1" x14ac:dyDescent="0.2">
      <c r="B190" s="515"/>
      <c r="C190" s="285" t="s">
        <v>15608</v>
      </c>
      <c r="D190" s="267">
        <v>106</v>
      </c>
      <c r="E190" s="267">
        <v>811</v>
      </c>
      <c r="F190" s="267">
        <v>411</v>
      </c>
    </row>
    <row r="191" spans="2:6" s="189" customFormat="1" ht="14.45" hidden="1" customHeight="1" outlineLevel="1" x14ac:dyDescent="0.2">
      <c r="B191" s="515"/>
      <c r="C191" s="285" t="s">
        <v>15609</v>
      </c>
      <c r="D191" s="267">
        <v>153</v>
      </c>
      <c r="E191" s="267">
        <v>3293</v>
      </c>
      <c r="F191" s="267">
        <v>1262</v>
      </c>
    </row>
    <row r="192" spans="2:6" s="189" customFormat="1" ht="14.45" hidden="1" customHeight="1" outlineLevel="1" x14ac:dyDescent="0.2">
      <c r="B192" s="515"/>
      <c r="C192" s="285" t="s">
        <v>15610</v>
      </c>
      <c r="D192" s="267">
        <v>75</v>
      </c>
      <c r="E192" s="267">
        <v>772</v>
      </c>
      <c r="F192" s="267">
        <v>787</v>
      </c>
    </row>
    <row r="193" spans="2:6" s="189" customFormat="1" ht="14.45" hidden="1" customHeight="1" outlineLevel="1" x14ac:dyDescent="0.2">
      <c r="B193" s="515"/>
      <c r="C193" s="285" t="s">
        <v>15611</v>
      </c>
      <c r="D193" s="267">
        <v>41</v>
      </c>
      <c r="E193" s="267">
        <v>80</v>
      </c>
      <c r="F193" s="267">
        <v>42</v>
      </c>
    </row>
    <row r="194" spans="2:6" s="189" customFormat="1" ht="14.45" hidden="1" customHeight="1" outlineLevel="1" x14ac:dyDescent="0.2">
      <c r="B194" s="515"/>
      <c r="C194" s="285" t="s">
        <v>15612</v>
      </c>
      <c r="D194" s="267">
        <v>87</v>
      </c>
      <c r="E194" s="267">
        <v>3679</v>
      </c>
      <c r="F194" s="267">
        <v>1343</v>
      </c>
    </row>
    <row r="195" spans="2:6" s="189" customFormat="1" ht="14.45" hidden="1" customHeight="1" outlineLevel="1" x14ac:dyDescent="0.2">
      <c r="B195" s="515"/>
      <c r="C195" s="285" t="s">
        <v>15613</v>
      </c>
      <c r="D195" s="267">
        <v>185</v>
      </c>
      <c r="E195" s="267">
        <v>8644</v>
      </c>
      <c r="F195" s="267">
        <v>4157</v>
      </c>
    </row>
    <row r="196" spans="2:6" s="189" customFormat="1" ht="14.45" hidden="1" customHeight="1" outlineLevel="1" x14ac:dyDescent="0.2">
      <c r="B196" s="515"/>
      <c r="C196" s="285" t="s">
        <v>15614</v>
      </c>
      <c r="D196" s="267">
        <v>3</v>
      </c>
      <c r="E196" s="267">
        <v>17</v>
      </c>
      <c r="F196" s="267">
        <v>2</v>
      </c>
    </row>
    <row r="197" spans="2:6" s="189" customFormat="1" ht="14.45" hidden="1" customHeight="1" outlineLevel="1" x14ac:dyDescent="0.2">
      <c r="B197" s="515"/>
      <c r="C197" s="285" t="s">
        <v>15615</v>
      </c>
      <c r="D197" s="267">
        <v>28</v>
      </c>
      <c r="E197" s="267">
        <v>303</v>
      </c>
      <c r="F197" s="267">
        <v>30</v>
      </c>
    </row>
    <row r="198" spans="2:6" s="189" customFormat="1" ht="14.45" hidden="1" customHeight="1" outlineLevel="1" x14ac:dyDescent="0.2">
      <c r="B198" s="515"/>
      <c r="C198" s="285" t="s">
        <v>17411</v>
      </c>
      <c r="D198" s="267">
        <v>2</v>
      </c>
      <c r="E198" s="267">
        <v>0</v>
      </c>
      <c r="F198" s="267">
        <v>0</v>
      </c>
    </row>
    <row r="199" spans="2:6" s="189" customFormat="1" ht="14.45" hidden="1" customHeight="1" outlineLevel="1" x14ac:dyDescent="0.2">
      <c r="B199" s="515"/>
      <c r="C199" s="285" t="s">
        <v>15616</v>
      </c>
      <c r="D199" s="267">
        <v>51</v>
      </c>
      <c r="E199" s="267">
        <v>215</v>
      </c>
      <c r="F199" s="267">
        <v>58</v>
      </c>
    </row>
    <row r="200" spans="2:6" s="189" customFormat="1" ht="14.45" hidden="1" customHeight="1" outlineLevel="1" x14ac:dyDescent="0.2">
      <c r="B200" s="515"/>
      <c r="C200" s="285" t="s">
        <v>15617</v>
      </c>
      <c r="D200" s="267">
        <v>2</v>
      </c>
      <c r="E200" s="267">
        <v>0</v>
      </c>
      <c r="F200" s="267">
        <v>0</v>
      </c>
    </row>
    <row r="201" spans="2:6" s="189" customFormat="1" ht="14.45" hidden="1" customHeight="1" outlineLevel="1" x14ac:dyDescent="0.2">
      <c r="B201" s="515"/>
      <c r="C201" s="285" t="s">
        <v>15618</v>
      </c>
      <c r="D201" s="267">
        <v>424</v>
      </c>
      <c r="E201" s="267">
        <v>9261</v>
      </c>
      <c r="F201" s="267">
        <v>8910</v>
      </c>
    </row>
    <row r="202" spans="2:6" s="189" customFormat="1" ht="14.45" hidden="1" customHeight="1" outlineLevel="1" x14ac:dyDescent="0.2">
      <c r="B202" s="515"/>
      <c r="C202" s="285" t="s">
        <v>17016</v>
      </c>
      <c r="D202" s="267">
        <v>246</v>
      </c>
      <c r="E202" s="267">
        <v>590</v>
      </c>
      <c r="F202" s="267">
        <v>905</v>
      </c>
    </row>
    <row r="203" spans="2:6" s="189" customFormat="1" ht="14.45" hidden="1" customHeight="1" outlineLevel="1" x14ac:dyDescent="0.2">
      <c r="B203" s="515"/>
      <c r="C203" s="285" t="s">
        <v>15619</v>
      </c>
      <c r="D203" s="267">
        <v>69</v>
      </c>
      <c r="E203" s="267">
        <v>460</v>
      </c>
      <c r="F203" s="267">
        <v>64</v>
      </c>
    </row>
    <row r="204" spans="2:6" s="189" customFormat="1" ht="14.45" hidden="1" customHeight="1" outlineLevel="1" x14ac:dyDescent="0.2">
      <c r="B204" s="515"/>
      <c r="C204" s="285" t="s">
        <v>15620</v>
      </c>
      <c r="D204" s="267">
        <v>38</v>
      </c>
      <c r="E204" s="267">
        <v>114</v>
      </c>
      <c r="F204" s="267">
        <v>93</v>
      </c>
    </row>
    <row r="205" spans="2:6" s="189" customFormat="1" ht="14.45" hidden="1" customHeight="1" outlineLevel="1" x14ac:dyDescent="0.2">
      <c r="B205" s="515"/>
      <c r="C205" s="285" t="s">
        <v>15621</v>
      </c>
      <c r="D205" s="267">
        <v>743</v>
      </c>
      <c r="E205" s="267">
        <v>38670</v>
      </c>
      <c r="F205" s="267">
        <v>16550</v>
      </c>
    </row>
    <row r="206" spans="2:6" s="189" customFormat="1" ht="14.45" hidden="1" customHeight="1" outlineLevel="1" x14ac:dyDescent="0.2">
      <c r="B206" s="515"/>
      <c r="C206" s="285" t="s">
        <v>15622</v>
      </c>
      <c r="D206" s="267">
        <v>10</v>
      </c>
      <c r="E206" s="267">
        <v>203</v>
      </c>
      <c r="F206" s="267">
        <v>79</v>
      </c>
    </row>
    <row r="207" spans="2:6" s="189" customFormat="1" ht="14.45" hidden="1" customHeight="1" outlineLevel="1" x14ac:dyDescent="0.2">
      <c r="B207" s="515"/>
      <c r="C207" s="285" t="s">
        <v>15623</v>
      </c>
      <c r="D207" s="267">
        <v>204</v>
      </c>
      <c r="E207" s="267">
        <v>3760</v>
      </c>
      <c r="F207" s="267">
        <v>900</v>
      </c>
    </row>
    <row r="208" spans="2:6" s="189" customFormat="1" ht="14.45" hidden="1" customHeight="1" outlineLevel="1" x14ac:dyDescent="0.2">
      <c r="B208" s="515"/>
      <c r="C208" s="285" t="s">
        <v>15624</v>
      </c>
      <c r="D208" s="267">
        <v>7</v>
      </c>
      <c r="E208" s="267">
        <v>0</v>
      </c>
      <c r="F208" s="267">
        <v>1</v>
      </c>
    </row>
    <row r="209" spans="2:6" s="189" customFormat="1" ht="14.45" hidden="1" customHeight="1" outlineLevel="1" x14ac:dyDescent="0.2">
      <c r="B209" s="515"/>
      <c r="C209" s="285" t="s">
        <v>15625</v>
      </c>
      <c r="D209" s="267">
        <v>1</v>
      </c>
      <c r="E209" s="267">
        <v>0</v>
      </c>
      <c r="F209" s="267">
        <v>0</v>
      </c>
    </row>
    <row r="210" spans="2:6" s="189" customFormat="1" ht="14.45" hidden="1" customHeight="1" outlineLevel="1" x14ac:dyDescent="0.2">
      <c r="B210" s="515"/>
      <c r="C210" s="285" t="s">
        <v>17197</v>
      </c>
      <c r="D210" s="267">
        <v>28</v>
      </c>
      <c r="E210" s="267">
        <v>599</v>
      </c>
      <c r="F210" s="267">
        <v>166</v>
      </c>
    </row>
    <row r="211" spans="2:6" s="189" customFormat="1" ht="14.45" hidden="1" customHeight="1" outlineLevel="1" x14ac:dyDescent="0.2">
      <c r="B211" s="515"/>
      <c r="C211" s="285" t="s">
        <v>15626</v>
      </c>
      <c r="D211" s="267">
        <v>548</v>
      </c>
      <c r="E211" s="267">
        <v>7371</v>
      </c>
      <c r="F211" s="267">
        <v>1685</v>
      </c>
    </row>
    <row r="212" spans="2:6" s="189" customFormat="1" ht="14.45" hidden="1" customHeight="1" outlineLevel="1" x14ac:dyDescent="0.2">
      <c r="B212" s="515"/>
      <c r="C212" s="285" t="s">
        <v>17177</v>
      </c>
      <c r="D212" s="267">
        <v>1</v>
      </c>
      <c r="E212" s="267">
        <v>0</v>
      </c>
      <c r="F212" s="267">
        <v>0</v>
      </c>
    </row>
    <row r="213" spans="2:6" s="189" customFormat="1" ht="14.45" hidden="1" customHeight="1" outlineLevel="1" x14ac:dyDescent="0.2">
      <c r="B213" s="515"/>
      <c r="C213" s="285" t="s">
        <v>15627</v>
      </c>
      <c r="D213" s="267">
        <v>125</v>
      </c>
      <c r="E213" s="267">
        <v>1196</v>
      </c>
      <c r="F213" s="267">
        <v>1105</v>
      </c>
    </row>
    <row r="214" spans="2:6" s="189" customFormat="1" ht="14.45" hidden="1" customHeight="1" outlineLevel="1" x14ac:dyDescent="0.2">
      <c r="B214" s="515"/>
      <c r="C214" s="285" t="s">
        <v>15628</v>
      </c>
      <c r="D214" s="267">
        <v>71</v>
      </c>
      <c r="E214" s="267">
        <v>83</v>
      </c>
      <c r="F214" s="267">
        <v>415</v>
      </c>
    </row>
    <row r="215" spans="2:6" s="189" customFormat="1" ht="14.45" hidden="1" customHeight="1" outlineLevel="1" x14ac:dyDescent="0.2">
      <c r="B215" s="515"/>
      <c r="C215" s="285" t="s">
        <v>15629</v>
      </c>
      <c r="D215" s="267">
        <v>35</v>
      </c>
      <c r="E215" s="267">
        <v>0</v>
      </c>
      <c r="F215" s="267">
        <v>5</v>
      </c>
    </row>
    <row r="216" spans="2:6" s="189" customFormat="1" ht="14.45" hidden="1" customHeight="1" outlineLevel="1" x14ac:dyDescent="0.2">
      <c r="B216" s="515"/>
      <c r="C216" s="285" t="s">
        <v>15630</v>
      </c>
      <c r="D216" s="267">
        <v>414</v>
      </c>
      <c r="E216" s="267">
        <v>6595</v>
      </c>
      <c r="F216" s="267">
        <v>7125</v>
      </c>
    </row>
    <row r="217" spans="2:6" s="189" customFormat="1" ht="14.45" hidden="1" customHeight="1" outlineLevel="1" x14ac:dyDescent="0.2">
      <c r="B217" s="515"/>
      <c r="C217" s="285" t="s">
        <v>15631</v>
      </c>
      <c r="D217" s="267">
        <v>33</v>
      </c>
      <c r="E217" s="267">
        <v>165</v>
      </c>
      <c r="F217" s="267">
        <v>202</v>
      </c>
    </row>
    <row r="218" spans="2:6" s="189" customFormat="1" ht="14.45" hidden="1" customHeight="1" outlineLevel="1" x14ac:dyDescent="0.2">
      <c r="B218" s="515"/>
      <c r="C218" s="285" t="s">
        <v>9881</v>
      </c>
      <c r="D218" s="267">
        <v>3</v>
      </c>
      <c r="E218" s="267">
        <v>0</v>
      </c>
      <c r="F218" s="267">
        <v>0</v>
      </c>
    </row>
    <row r="219" spans="2:6" s="189" customFormat="1" ht="14.45" hidden="1" customHeight="1" outlineLevel="1" x14ac:dyDescent="0.2">
      <c r="B219" s="515"/>
      <c r="C219" s="285" t="s">
        <v>15632</v>
      </c>
      <c r="D219" s="267">
        <v>35</v>
      </c>
      <c r="E219" s="267">
        <v>99</v>
      </c>
      <c r="F219" s="267">
        <v>328</v>
      </c>
    </row>
    <row r="220" spans="2:6" s="189" customFormat="1" ht="14.45" hidden="1" customHeight="1" outlineLevel="1" x14ac:dyDescent="0.2">
      <c r="B220" s="515"/>
      <c r="C220" s="285" t="s">
        <v>15633</v>
      </c>
      <c r="D220" s="267">
        <v>92</v>
      </c>
      <c r="E220" s="267">
        <v>3541</v>
      </c>
      <c r="F220" s="267">
        <v>1136</v>
      </c>
    </row>
    <row r="221" spans="2:6" s="189" customFormat="1" ht="14.45" hidden="1" customHeight="1" outlineLevel="1" x14ac:dyDescent="0.2">
      <c r="B221" s="515"/>
      <c r="C221" s="285" t="s">
        <v>15634</v>
      </c>
      <c r="D221" s="267">
        <v>314</v>
      </c>
      <c r="E221" s="267">
        <v>22914</v>
      </c>
      <c r="F221" s="267">
        <v>8732</v>
      </c>
    </row>
    <row r="222" spans="2:6" s="189" customFormat="1" ht="14.45" hidden="1" customHeight="1" outlineLevel="1" x14ac:dyDescent="0.2">
      <c r="B222" s="515"/>
      <c r="C222" s="285" t="s">
        <v>15635</v>
      </c>
      <c r="D222" s="267">
        <v>4</v>
      </c>
      <c r="E222" s="267">
        <v>0</v>
      </c>
      <c r="F222" s="267">
        <v>0</v>
      </c>
    </row>
    <row r="223" spans="2:6" s="189" customFormat="1" ht="14.45" hidden="1" customHeight="1" outlineLevel="1" x14ac:dyDescent="0.2">
      <c r="B223" s="515"/>
      <c r="C223" s="285" t="s">
        <v>15636</v>
      </c>
      <c r="D223" s="267">
        <v>56</v>
      </c>
      <c r="E223" s="267">
        <v>133</v>
      </c>
      <c r="F223" s="267">
        <v>219</v>
      </c>
    </row>
    <row r="224" spans="2:6" s="189" customFormat="1" ht="14.45" hidden="1" customHeight="1" outlineLevel="1" x14ac:dyDescent="0.2">
      <c r="B224" s="515"/>
      <c r="C224" s="285" t="s">
        <v>17776</v>
      </c>
      <c r="D224" s="267">
        <v>86</v>
      </c>
      <c r="E224" s="267">
        <v>0</v>
      </c>
      <c r="F224" s="267">
        <v>95</v>
      </c>
    </row>
    <row r="225" spans="2:6" s="189" customFormat="1" ht="14.45" hidden="1" customHeight="1" outlineLevel="1" x14ac:dyDescent="0.2">
      <c r="B225" s="515"/>
      <c r="C225" s="285" t="s">
        <v>15637</v>
      </c>
      <c r="D225" s="267">
        <v>1</v>
      </c>
      <c r="E225" s="267">
        <v>0</v>
      </c>
      <c r="F225" s="267">
        <v>0</v>
      </c>
    </row>
    <row r="226" spans="2:6" s="189" customFormat="1" ht="14.45" hidden="1" customHeight="1" outlineLevel="1" x14ac:dyDescent="0.2">
      <c r="B226" s="515"/>
      <c r="C226" s="285" t="s">
        <v>15638</v>
      </c>
      <c r="D226" s="267">
        <v>13</v>
      </c>
      <c r="E226" s="267">
        <v>559</v>
      </c>
      <c r="F226" s="267">
        <v>223</v>
      </c>
    </row>
    <row r="227" spans="2:6" s="189" customFormat="1" ht="14.45" hidden="1" customHeight="1" outlineLevel="1" x14ac:dyDescent="0.2">
      <c r="B227" s="515"/>
      <c r="C227" s="285" t="s">
        <v>15639</v>
      </c>
      <c r="D227" s="267">
        <v>142</v>
      </c>
      <c r="E227" s="267">
        <v>1161</v>
      </c>
      <c r="F227" s="267">
        <v>1602</v>
      </c>
    </row>
    <row r="228" spans="2:6" s="189" customFormat="1" ht="14.45" hidden="1" customHeight="1" outlineLevel="1" x14ac:dyDescent="0.2">
      <c r="B228" s="515"/>
      <c r="C228" s="285" t="s">
        <v>17412</v>
      </c>
      <c r="D228" s="267">
        <v>10</v>
      </c>
      <c r="E228" s="267">
        <v>94</v>
      </c>
      <c r="F228" s="267">
        <v>56</v>
      </c>
    </row>
    <row r="229" spans="2:6" s="189" customFormat="1" ht="14.45" hidden="1" customHeight="1" outlineLevel="1" x14ac:dyDescent="0.2">
      <c r="B229" s="515"/>
      <c r="C229" s="285" t="s">
        <v>15640</v>
      </c>
      <c r="D229" s="267">
        <v>1407</v>
      </c>
      <c r="E229" s="267">
        <v>8720</v>
      </c>
      <c r="F229" s="267">
        <v>21247</v>
      </c>
    </row>
    <row r="230" spans="2:6" s="189" customFormat="1" ht="14.45" hidden="1" customHeight="1" outlineLevel="1" x14ac:dyDescent="0.2">
      <c r="B230" s="515"/>
      <c r="C230" s="285" t="s">
        <v>15641</v>
      </c>
      <c r="D230" s="267">
        <v>1218</v>
      </c>
      <c r="E230" s="267">
        <v>78121</v>
      </c>
      <c r="F230" s="267">
        <v>16437</v>
      </c>
    </row>
    <row r="231" spans="2:6" s="189" customFormat="1" ht="14.45" hidden="1" customHeight="1" outlineLevel="1" x14ac:dyDescent="0.2">
      <c r="B231" s="515"/>
      <c r="C231" s="285" t="s">
        <v>15642</v>
      </c>
      <c r="D231" s="267">
        <v>6891</v>
      </c>
      <c r="E231" s="267">
        <v>126985</v>
      </c>
      <c r="F231" s="267">
        <v>41183</v>
      </c>
    </row>
    <row r="232" spans="2:6" s="189" customFormat="1" ht="14.45" hidden="1" customHeight="1" outlineLevel="1" x14ac:dyDescent="0.2">
      <c r="B232" s="515"/>
      <c r="C232" s="285" t="s">
        <v>15643</v>
      </c>
      <c r="D232" s="267">
        <v>7</v>
      </c>
      <c r="E232" s="267">
        <v>154</v>
      </c>
      <c r="F232" s="267">
        <v>109</v>
      </c>
    </row>
    <row r="233" spans="2:6" s="189" customFormat="1" ht="14.45" hidden="1" customHeight="1" outlineLevel="1" x14ac:dyDescent="0.2">
      <c r="B233" s="515"/>
      <c r="C233" s="285" t="s">
        <v>15644</v>
      </c>
      <c r="D233" s="267">
        <v>687</v>
      </c>
      <c r="E233" s="267">
        <v>40663</v>
      </c>
      <c r="F233" s="267">
        <v>17203</v>
      </c>
    </row>
    <row r="234" spans="2:6" s="189" customFormat="1" ht="14.45" hidden="1" customHeight="1" outlineLevel="1" x14ac:dyDescent="0.2">
      <c r="B234" s="515"/>
      <c r="C234" s="285" t="s">
        <v>15645</v>
      </c>
      <c r="D234" s="267">
        <v>592</v>
      </c>
      <c r="E234" s="267">
        <v>32402</v>
      </c>
      <c r="F234" s="267">
        <v>13701</v>
      </c>
    </row>
    <row r="235" spans="2:6" s="189" customFormat="1" ht="14.45" hidden="1" customHeight="1" outlineLevel="1" x14ac:dyDescent="0.2">
      <c r="B235" s="515"/>
      <c r="C235" s="285" t="s">
        <v>15646</v>
      </c>
      <c r="D235" s="267">
        <v>11</v>
      </c>
      <c r="E235" s="267">
        <v>112</v>
      </c>
      <c r="F235" s="267">
        <v>111</v>
      </c>
    </row>
    <row r="236" spans="2:6" s="189" customFormat="1" ht="14.45" hidden="1" customHeight="1" outlineLevel="1" x14ac:dyDescent="0.2">
      <c r="B236" s="515"/>
      <c r="C236" s="285" t="s">
        <v>15647</v>
      </c>
      <c r="D236" s="267">
        <v>14</v>
      </c>
      <c r="E236" s="267">
        <v>62</v>
      </c>
      <c r="F236" s="267">
        <v>54</v>
      </c>
    </row>
    <row r="237" spans="2:6" s="189" customFormat="1" ht="14.45" hidden="1" customHeight="1" outlineLevel="1" x14ac:dyDescent="0.2">
      <c r="B237" s="515"/>
      <c r="C237" s="285" t="s">
        <v>15648</v>
      </c>
      <c r="D237" s="267">
        <v>199</v>
      </c>
      <c r="E237" s="267">
        <v>1931</v>
      </c>
      <c r="F237" s="267">
        <v>128</v>
      </c>
    </row>
    <row r="238" spans="2:6" s="189" customFormat="1" ht="14.45" hidden="1" customHeight="1" outlineLevel="1" x14ac:dyDescent="0.2">
      <c r="B238" s="515"/>
      <c r="C238" s="285" t="s">
        <v>15649</v>
      </c>
      <c r="D238" s="267">
        <v>199</v>
      </c>
      <c r="E238" s="267">
        <v>8304</v>
      </c>
      <c r="F238" s="267">
        <v>2110</v>
      </c>
    </row>
    <row r="239" spans="2:6" s="189" customFormat="1" ht="14.45" hidden="1" customHeight="1" outlineLevel="1" x14ac:dyDescent="0.2">
      <c r="B239" s="515"/>
      <c r="C239" s="285" t="s">
        <v>15650</v>
      </c>
      <c r="D239" s="267">
        <v>34</v>
      </c>
      <c r="E239" s="267">
        <v>512</v>
      </c>
      <c r="F239" s="267">
        <v>113</v>
      </c>
    </row>
    <row r="240" spans="2:6" s="189" customFormat="1" ht="14.45" hidden="1" customHeight="1" outlineLevel="1" x14ac:dyDescent="0.2">
      <c r="B240" s="515"/>
      <c r="C240" s="285" t="s">
        <v>15651</v>
      </c>
      <c r="D240" s="267">
        <v>45</v>
      </c>
      <c r="E240" s="267">
        <v>54</v>
      </c>
      <c r="F240" s="267">
        <v>13</v>
      </c>
    </row>
    <row r="241" spans="2:6" s="189" customFormat="1" ht="14.45" hidden="1" customHeight="1" outlineLevel="1" x14ac:dyDescent="0.2">
      <c r="B241" s="515"/>
      <c r="C241" s="285" t="s">
        <v>17178</v>
      </c>
      <c r="D241" s="267">
        <v>25</v>
      </c>
      <c r="E241" s="267">
        <v>2279</v>
      </c>
      <c r="F241" s="267">
        <v>77</v>
      </c>
    </row>
    <row r="242" spans="2:6" s="189" customFormat="1" ht="14.45" hidden="1" customHeight="1" outlineLevel="1" x14ac:dyDescent="0.2">
      <c r="B242" s="515"/>
      <c r="C242" s="285" t="s">
        <v>16165</v>
      </c>
      <c r="D242" s="267">
        <v>310</v>
      </c>
      <c r="E242" s="267">
        <v>5686</v>
      </c>
      <c r="F242" s="267">
        <v>750</v>
      </c>
    </row>
    <row r="243" spans="2:6" s="189" customFormat="1" ht="14.45" hidden="1" customHeight="1" outlineLevel="1" x14ac:dyDescent="0.2">
      <c r="B243" s="515"/>
      <c r="C243" s="285" t="s">
        <v>15652</v>
      </c>
      <c r="D243" s="267">
        <v>469</v>
      </c>
      <c r="E243" s="267">
        <v>72727</v>
      </c>
      <c r="F243" s="267">
        <v>21484</v>
      </c>
    </row>
    <row r="244" spans="2:6" s="189" customFormat="1" ht="14.45" hidden="1" customHeight="1" outlineLevel="1" x14ac:dyDescent="0.2">
      <c r="B244" s="515"/>
      <c r="C244" s="285" t="s">
        <v>16166</v>
      </c>
      <c r="D244" s="267">
        <v>13</v>
      </c>
      <c r="E244" s="267">
        <v>1429</v>
      </c>
      <c r="F244" s="267">
        <v>1693</v>
      </c>
    </row>
    <row r="245" spans="2:6" s="189" customFormat="1" ht="14.45" hidden="1" customHeight="1" outlineLevel="1" x14ac:dyDescent="0.2">
      <c r="B245" s="515"/>
      <c r="C245" s="285" t="s">
        <v>15653</v>
      </c>
      <c r="D245" s="267">
        <v>7</v>
      </c>
      <c r="E245" s="267">
        <v>0</v>
      </c>
      <c r="F245" s="267">
        <v>79</v>
      </c>
    </row>
    <row r="246" spans="2:6" s="189" customFormat="1" ht="14.45" hidden="1" customHeight="1" outlineLevel="1" x14ac:dyDescent="0.2">
      <c r="B246" s="515"/>
      <c r="C246" s="285" t="s">
        <v>15654</v>
      </c>
      <c r="D246" s="267">
        <v>26</v>
      </c>
      <c r="E246" s="267">
        <v>3580</v>
      </c>
      <c r="F246" s="267">
        <v>2182</v>
      </c>
    </row>
    <row r="247" spans="2:6" s="189" customFormat="1" ht="14.45" hidden="1" customHeight="1" outlineLevel="1" x14ac:dyDescent="0.2">
      <c r="B247" s="515"/>
      <c r="C247" s="285" t="s">
        <v>15655</v>
      </c>
      <c r="D247" s="267">
        <v>17</v>
      </c>
      <c r="E247" s="267">
        <v>12</v>
      </c>
      <c r="F247" s="267">
        <v>899</v>
      </c>
    </row>
    <row r="248" spans="2:6" s="189" customFormat="1" ht="14.45" hidden="1" customHeight="1" outlineLevel="1" x14ac:dyDescent="0.2">
      <c r="B248" s="515"/>
      <c r="C248" s="285" t="s">
        <v>15656</v>
      </c>
      <c r="D248" s="267">
        <v>14</v>
      </c>
      <c r="E248" s="267">
        <v>20</v>
      </c>
      <c r="F248" s="267">
        <v>1113</v>
      </c>
    </row>
    <row r="249" spans="2:6" s="189" customFormat="1" ht="14.45" hidden="1" customHeight="1" outlineLevel="1" x14ac:dyDescent="0.2">
      <c r="B249" s="515"/>
      <c r="C249" s="285" t="s">
        <v>15657</v>
      </c>
      <c r="D249" s="267">
        <v>8</v>
      </c>
      <c r="E249" s="267">
        <v>316</v>
      </c>
      <c r="F249" s="267">
        <v>51</v>
      </c>
    </row>
    <row r="250" spans="2:6" s="189" customFormat="1" ht="14.45" hidden="1" customHeight="1" outlineLevel="1" x14ac:dyDescent="0.2">
      <c r="B250" s="515"/>
      <c r="C250" s="285" t="s">
        <v>15658</v>
      </c>
      <c r="D250" s="267">
        <v>1</v>
      </c>
      <c r="E250" s="267">
        <v>0</v>
      </c>
      <c r="F250" s="267">
        <v>0</v>
      </c>
    </row>
    <row r="251" spans="2:6" s="189" customFormat="1" ht="14.45" hidden="1" customHeight="1" outlineLevel="1" x14ac:dyDescent="0.2">
      <c r="B251" s="515"/>
      <c r="C251" s="285" t="s">
        <v>15659</v>
      </c>
      <c r="D251" s="267">
        <v>17</v>
      </c>
      <c r="E251" s="267">
        <v>17</v>
      </c>
      <c r="F251" s="267">
        <v>124</v>
      </c>
    </row>
    <row r="252" spans="2:6" s="189" customFormat="1" ht="14.45" hidden="1" customHeight="1" outlineLevel="1" x14ac:dyDescent="0.2">
      <c r="B252" s="515"/>
      <c r="C252" s="285" t="s">
        <v>17216</v>
      </c>
      <c r="D252" s="267">
        <v>16</v>
      </c>
      <c r="E252" s="267">
        <v>222</v>
      </c>
      <c r="F252" s="267">
        <v>3</v>
      </c>
    </row>
    <row r="253" spans="2:6" s="189" customFormat="1" ht="14.45" hidden="1" customHeight="1" outlineLevel="1" x14ac:dyDescent="0.2">
      <c r="B253" s="515"/>
      <c r="C253" s="285" t="s">
        <v>15660</v>
      </c>
      <c r="D253" s="267">
        <v>27</v>
      </c>
      <c r="E253" s="267">
        <v>375</v>
      </c>
      <c r="F253" s="267">
        <v>841</v>
      </c>
    </row>
    <row r="254" spans="2:6" s="189" customFormat="1" ht="14.45" hidden="1" customHeight="1" outlineLevel="1" x14ac:dyDescent="0.2">
      <c r="B254" s="515"/>
      <c r="C254" s="285" t="s">
        <v>15661</v>
      </c>
      <c r="D254" s="267">
        <v>45</v>
      </c>
      <c r="E254" s="267">
        <v>321</v>
      </c>
      <c r="F254" s="267">
        <v>448</v>
      </c>
    </row>
    <row r="255" spans="2:6" s="189" customFormat="1" ht="14.45" hidden="1" customHeight="1" outlineLevel="1" x14ac:dyDescent="0.2">
      <c r="B255" s="515"/>
      <c r="C255" s="285" t="s">
        <v>15662</v>
      </c>
      <c r="D255" s="267">
        <v>37</v>
      </c>
      <c r="E255" s="267">
        <v>415</v>
      </c>
      <c r="F255" s="267">
        <v>665</v>
      </c>
    </row>
    <row r="256" spans="2:6" s="189" customFormat="1" ht="14.45" hidden="1" customHeight="1" outlineLevel="1" x14ac:dyDescent="0.2">
      <c r="B256" s="515"/>
      <c r="C256" s="285" t="s">
        <v>15663</v>
      </c>
      <c r="D256" s="267">
        <v>9</v>
      </c>
      <c r="E256" s="267">
        <v>77</v>
      </c>
      <c r="F256" s="267">
        <v>40</v>
      </c>
    </row>
    <row r="257" spans="2:6" s="189" customFormat="1" ht="14.45" hidden="1" customHeight="1" outlineLevel="1" x14ac:dyDescent="0.2">
      <c r="B257" s="515"/>
      <c r="C257" s="285" t="s">
        <v>15664</v>
      </c>
      <c r="D257" s="267">
        <v>24</v>
      </c>
      <c r="E257" s="267">
        <v>698</v>
      </c>
      <c r="F257" s="267">
        <v>725</v>
      </c>
    </row>
    <row r="258" spans="2:6" s="189" customFormat="1" ht="14.45" hidden="1" customHeight="1" outlineLevel="1" x14ac:dyDescent="0.2">
      <c r="B258" s="515"/>
      <c r="C258" s="285" t="s">
        <v>15665</v>
      </c>
      <c r="D258" s="267">
        <v>31</v>
      </c>
      <c r="E258" s="267">
        <v>1052</v>
      </c>
      <c r="F258" s="267">
        <v>1893</v>
      </c>
    </row>
    <row r="259" spans="2:6" s="189" customFormat="1" ht="14.45" hidden="1" customHeight="1" outlineLevel="1" x14ac:dyDescent="0.2">
      <c r="B259" s="515"/>
      <c r="C259" s="285" t="s">
        <v>15666</v>
      </c>
      <c r="D259" s="267">
        <v>6</v>
      </c>
      <c r="E259" s="267">
        <v>1</v>
      </c>
      <c r="F259" s="267">
        <v>254</v>
      </c>
    </row>
    <row r="260" spans="2:6" s="189" customFormat="1" ht="14.45" hidden="1" customHeight="1" outlineLevel="1" x14ac:dyDescent="0.2">
      <c r="B260" s="515"/>
      <c r="C260" s="285" t="s">
        <v>15667</v>
      </c>
      <c r="D260" s="267">
        <v>125</v>
      </c>
      <c r="E260" s="267">
        <v>3063</v>
      </c>
      <c r="F260" s="267">
        <v>1727</v>
      </c>
    </row>
    <row r="261" spans="2:6" s="189" customFormat="1" ht="14.45" hidden="1" customHeight="1" outlineLevel="1" x14ac:dyDescent="0.2">
      <c r="B261" s="515"/>
      <c r="C261" s="285" t="s">
        <v>15668</v>
      </c>
      <c r="D261" s="267">
        <v>10</v>
      </c>
      <c r="E261" s="267">
        <v>260</v>
      </c>
      <c r="F261" s="267">
        <v>36</v>
      </c>
    </row>
    <row r="262" spans="2:6" s="189" customFormat="1" ht="14.45" hidden="1" customHeight="1" outlineLevel="1" x14ac:dyDescent="0.2">
      <c r="B262" s="515"/>
      <c r="C262" s="285" t="s">
        <v>15669</v>
      </c>
      <c r="D262" s="267">
        <v>15</v>
      </c>
      <c r="E262" s="267">
        <v>176</v>
      </c>
      <c r="F262" s="267">
        <v>120</v>
      </c>
    </row>
    <row r="263" spans="2:6" s="189" customFormat="1" ht="14.45" hidden="1" customHeight="1" outlineLevel="1" x14ac:dyDescent="0.2">
      <c r="B263" s="515"/>
      <c r="C263" s="285" t="s">
        <v>15670</v>
      </c>
      <c r="D263" s="267">
        <v>17</v>
      </c>
      <c r="E263" s="267">
        <v>201</v>
      </c>
      <c r="F263" s="267">
        <v>73</v>
      </c>
    </row>
    <row r="264" spans="2:6" s="189" customFormat="1" ht="14.45" hidden="1" customHeight="1" outlineLevel="1" x14ac:dyDescent="0.2">
      <c r="B264" s="515"/>
      <c r="C264" s="285" t="s">
        <v>17484</v>
      </c>
      <c r="D264" s="267">
        <v>11</v>
      </c>
      <c r="E264" s="267">
        <v>336</v>
      </c>
      <c r="F264" s="267">
        <v>1</v>
      </c>
    </row>
    <row r="265" spans="2:6" s="189" customFormat="1" ht="14.45" hidden="1" customHeight="1" outlineLevel="1" x14ac:dyDescent="0.2">
      <c r="B265" s="515"/>
      <c r="C265" s="285" t="s">
        <v>15671</v>
      </c>
      <c r="D265" s="267">
        <v>10</v>
      </c>
      <c r="E265" s="267">
        <v>2</v>
      </c>
      <c r="F265" s="267">
        <v>11</v>
      </c>
    </row>
    <row r="266" spans="2:6" s="189" customFormat="1" ht="14.45" hidden="1" customHeight="1" outlineLevel="1" x14ac:dyDescent="0.2">
      <c r="B266" s="515"/>
      <c r="C266" s="285" t="s">
        <v>15672</v>
      </c>
      <c r="D266" s="267">
        <v>78</v>
      </c>
      <c r="E266" s="267">
        <v>5899</v>
      </c>
      <c r="F266" s="267">
        <v>2849</v>
      </c>
    </row>
    <row r="267" spans="2:6" s="189" customFormat="1" ht="14.45" hidden="1" customHeight="1" outlineLevel="1" x14ac:dyDescent="0.2">
      <c r="B267" s="515"/>
      <c r="C267" s="285" t="s">
        <v>15673</v>
      </c>
      <c r="D267" s="267">
        <v>67</v>
      </c>
      <c r="E267" s="267">
        <v>10488</v>
      </c>
      <c r="F267" s="267">
        <v>1163</v>
      </c>
    </row>
    <row r="268" spans="2:6" s="189" customFormat="1" ht="14.45" hidden="1" customHeight="1" outlineLevel="1" x14ac:dyDescent="0.2">
      <c r="B268" s="515"/>
      <c r="C268" s="285" t="s">
        <v>18735</v>
      </c>
      <c r="D268" s="267">
        <v>1</v>
      </c>
      <c r="E268" s="267">
        <v>0</v>
      </c>
      <c r="F268" s="267">
        <v>0</v>
      </c>
    </row>
    <row r="269" spans="2:6" s="189" customFormat="1" ht="14.45" hidden="1" customHeight="1" outlineLevel="1" x14ac:dyDescent="0.2">
      <c r="B269" s="515"/>
      <c r="C269" s="285" t="s">
        <v>15674</v>
      </c>
      <c r="D269" s="267">
        <v>30</v>
      </c>
      <c r="E269" s="267">
        <v>458</v>
      </c>
      <c r="F269" s="267">
        <v>318</v>
      </c>
    </row>
    <row r="270" spans="2:6" s="189" customFormat="1" ht="14.45" hidden="1" customHeight="1" outlineLevel="1" x14ac:dyDescent="0.2">
      <c r="B270" s="515"/>
      <c r="C270" s="285" t="s">
        <v>18736</v>
      </c>
      <c r="D270" s="267">
        <v>1</v>
      </c>
      <c r="E270" s="267">
        <v>0</v>
      </c>
      <c r="F270" s="267">
        <v>0</v>
      </c>
    </row>
    <row r="271" spans="2:6" s="189" customFormat="1" ht="14.45" hidden="1" customHeight="1" outlineLevel="1" x14ac:dyDescent="0.2">
      <c r="B271" s="515"/>
      <c r="C271" s="285" t="s">
        <v>15675</v>
      </c>
      <c r="D271" s="267">
        <v>21</v>
      </c>
      <c r="E271" s="267">
        <v>91</v>
      </c>
      <c r="F271" s="267">
        <v>101</v>
      </c>
    </row>
    <row r="272" spans="2:6" s="189" customFormat="1" ht="14.45" hidden="1" customHeight="1" outlineLevel="1" x14ac:dyDescent="0.2">
      <c r="B272" s="515"/>
      <c r="C272" s="285" t="s">
        <v>10308</v>
      </c>
      <c r="D272" s="267">
        <v>7</v>
      </c>
      <c r="E272" s="267">
        <v>0</v>
      </c>
      <c r="F272" s="267">
        <v>0</v>
      </c>
    </row>
    <row r="273" spans="2:6" s="189" customFormat="1" ht="14.45" hidden="1" customHeight="1" outlineLevel="1" x14ac:dyDescent="0.2">
      <c r="B273" s="515"/>
      <c r="C273" s="285" t="s">
        <v>15676</v>
      </c>
      <c r="D273" s="267">
        <v>1</v>
      </c>
      <c r="E273" s="267">
        <v>0</v>
      </c>
      <c r="F273" s="267">
        <v>0</v>
      </c>
    </row>
    <row r="274" spans="2:6" s="189" customFormat="1" ht="14.45" hidden="1" customHeight="1" outlineLevel="1" x14ac:dyDescent="0.2">
      <c r="B274" s="515"/>
      <c r="C274" s="285" t="s">
        <v>15677</v>
      </c>
      <c r="D274" s="267">
        <v>241</v>
      </c>
      <c r="E274" s="267">
        <v>11402</v>
      </c>
      <c r="F274" s="267">
        <v>10127</v>
      </c>
    </row>
    <row r="275" spans="2:6" s="189" customFormat="1" ht="14.45" hidden="1" customHeight="1" outlineLevel="1" x14ac:dyDescent="0.2">
      <c r="B275" s="515"/>
      <c r="C275" s="285" t="s">
        <v>15678</v>
      </c>
      <c r="D275" s="267">
        <v>77</v>
      </c>
      <c r="E275" s="267">
        <v>2075</v>
      </c>
      <c r="F275" s="267">
        <v>3273</v>
      </c>
    </row>
    <row r="276" spans="2:6" s="189" customFormat="1" ht="14.45" hidden="1" customHeight="1" outlineLevel="1" x14ac:dyDescent="0.2">
      <c r="B276" s="515"/>
      <c r="C276" s="285" t="s">
        <v>15679</v>
      </c>
      <c r="D276" s="267">
        <v>206</v>
      </c>
      <c r="E276" s="267">
        <v>12583</v>
      </c>
      <c r="F276" s="267">
        <v>6311</v>
      </c>
    </row>
    <row r="277" spans="2:6" s="189" customFormat="1" ht="14.45" hidden="1" customHeight="1" outlineLevel="1" x14ac:dyDescent="0.2">
      <c r="B277" s="515"/>
      <c r="C277" s="285" t="s">
        <v>16167</v>
      </c>
      <c r="D277" s="267">
        <v>16</v>
      </c>
      <c r="E277" s="267">
        <v>2388</v>
      </c>
      <c r="F277" s="267">
        <v>53</v>
      </c>
    </row>
    <row r="278" spans="2:6" s="189" customFormat="1" ht="14.45" hidden="1" customHeight="1" outlineLevel="1" x14ac:dyDescent="0.2">
      <c r="B278" s="515"/>
      <c r="C278" s="285" t="s">
        <v>15680</v>
      </c>
      <c r="D278" s="267">
        <v>32</v>
      </c>
      <c r="E278" s="267">
        <v>108</v>
      </c>
      <c r="F278" s="267">
        <v>153</v>
      </c>
    </row>
    <row r="279" spans="2:6" s="189" customFormat="1" ht="14.45" hidden="1" customHeight="1" outlineLevel="1" x14ac:dyDescent="0.2">
      <c r="B279" s="515"/>
      <c r="C279" s="285" t="s">
        <v>15681</v>
      </c>
      <c r="D279" s="267">
        <v>237</v>
      </c>
      <c r="E279" s="267">
        <v>7897</v>
      </c>
      <c r="F279" s="267">
        <v>3338</v>
      </c>
    </row>
    <row r="280" spans="2:6" s="189" customFormat="1" ht="14.45" hidden="1" customHeight="1" outlineLevel="1" x14ac:dyDescent="0.2">
      <c r="B280" s="515"/>
      <c r="C280" s="285" t="s">
        <v>15682</v>
      </c>
      <c r="D280" s="267">
        <v>11</v>
      </c>
      <c r="E280" s="267">
        <v>86</v>
      </c>
      <c r="F280" s="267">
        <v>32</v>
      </c>
    </row>
    <row r="281" spans="2:6" s="189" customFormat="1" ht="14.45" hidden="1" customHeight="1" outlineLevel="1" x14ac:dyDescent="0.2">
      <c r="B281" s="515"/>
      <c r="C281" s="285" t="s">
        <v>15683</v>
      </c>
      <c r="D281" s="267">
        <v>4</v>
      </c>
      <c r="E281" s="267">
        <v>0</v>
      </c>
      <c r="F281" s="267">
        <v>0</v>
      </c>
    </row>
    <row r="282" spans="2:6" s="189" customFormat="1" ht="14.45" hidden="1" customHeight="1" outlineLevel="1" x14ac:dyDescent="0.2">
      <c r="B282" s="515"/>
      <c r="C282" s="285" t="s">
        <v>15684</v>
      </c>
      <c r="D282" s="267">
        <v>6</v>
      </c>
      <c r="E282" s="267">
        <v>0</v>
      </c>
      <c r="F282" s="267">
        <v>0</v>
      </c>
    </row>
    <row r="283" spans="2:6" s="189" customFormat="1" ht="14.45" hidden="1" customHeight="1" outlineLevel="1" x14ac:dyDescent="0.2">
      <c r="B283" s="515"/>
      <c r="C283" s="285" t="s">
        <v>15685</v>
      </c>
      <c r="D283" s="267">
        <v>30</v>
      </c>
      <c r="E283" s="267">
        <v>92</v>
      </c>
      <c r="F283" s="267">
        <v>25</v>
      </c>
    </row>
    <row r="284" spans="2:6" s="189" customFormat="1" ht="14.45" hidden="1" customHeight="1" outlineLevel="1" x14ac:dyDescent="0.2">
      <c r="B284" s="515"/>
      <c r="C284" s="285" t="s">
        <v>15686</v>
      </c>
      <c r="D284" s="267">
        <v>5</v>
      </c>
      <c r="E284" s="267">
        <v>0</v>
      </c>
      <c r="F284" s="267">
        <v>0</v>
      </c>
    </row>
    <row r="285" spans="2:6" s="189" customFormat="1" ht="14.45" hidden="1" customHeight="1" outlineLevel="1" x14ac:dyDescent="0.2">
      <c r="B285" s="515"/>
      <c r="C285" s="285" t="s">
        <v>17017</v>
      </c>
      <c r="D285" s="267">
        <v>21</v>
      </c>
      <c r="E285" s="267">
        <v>186</v>
      </c>
      <c r="F285" s="267">
        <v>226</v>
      </c>
    </row>
    <row r="286" spans="2:6" s="189" customFormat="1" ht="14.45" hidden="1" customHeight="1" outlineLevel="1" x14ac:dyDescent="0.2">
      <c r="B286" s="515"/>
      <c r="C286" s="285" t="s">
        <v>15687</v>
      </c>
      <c r="D286" s="267">
        <v>9</v>
      </c>
      <c r="E286" s="267">
        <v>9</v>
      </c>
      <c r="F286" s="267">
        <v>19</v>
      </c>
    </row>
    <row r="287" spans="2:6" s="189" customFormat="1" ht="14.45" hidden="1" customHeight="1" outlineLevel="1" x14ac:dyDescent="0.2">
      <c r="B287" s="515"/>
      <c r="C287" s="285" t="s">
        <v>15688</v>
      </c>
      <c r="D287" s="267">
        <v>10</v>
      </c>
      <c r="E287" s="267">
        <v>732</v>
      </c>
      <c r="F287" s="267">
        <v>247</v>
      </c>
    </row>
    <row r="288" spans="2:6" s="189" customFormat="1" ht="14.45" hidden="1" customHeight="1" outlineLevel="1" x14ac:dyDescent="0.2">
      <c r="B288" s="515"/>
      <c r="C288" s="285" t="s">
        <v>15689</v>
      </c>
      <c r="D288" s="267">
        <v>17</v>
      </c>
      <c r="E288" s="267">
        <v>9</v>
      </c>
      <c r="F288" s="267">
        <v>161</v>
      </c>
    </row>
    <row r="289" spans="2:6" s="189" customFormat="1" ht="14.45" hidden="1" customHeight="1" outlineLevel="1" x14ac:dyDescent="0.2">
      <c r="B289" s="515"/>
      <c r="C289" s="285" t="s">
        <v>15690</v>
      </c>
      <c r="D289" s="267">
        <v>7</v>
      </c>
      <c r="E289" s="267">
        <v>9</v>
      </c>
      <c r="F289" s="267">
        <v>197</v>
      </c>
    </row>
    <row r="290" spans="2:6" s="189" customFormat="1" ht="14.45" hidden="1" customHeight="1" outlineLevel="1" x14ac:dyDescent="0.2">
      <c r="B290" s="515"/>
      <c r="C290" s="285" t="s">
        <v>15691</v>
      </c>
      <c r="D290" s="267">
        <v>44</v>
      </c>
      <c r="E290" s="267">
        <v>491</v>
      </c>
      <c r="F290" s="267">
        <v>322</v>
      </c>
    </row>
    <row r="291" spans="2:6" s="189" customFormat="1" ht="14.45" hidden="1" customHeight="1" outlineLevel="1" x14ac:dyDescent="0.2">
      <c r="B291" s="515"/>
      <c r="C291" s="285" t="s">
        <v>15692</v>
      </c>
      <c r="D291" s="267">
        <v>20</v>
      </c>
      <c r="E291" s="267">
        <v>9</v>
      </c>
      <c r="F291" s="267">
        <v>20</v>
      </c>
    </row>
    <row r="292" spans="2:6" s="189" customFormat="1" ht="14.45" hidden="1" customHeight="1" outlineLevel="1" x14ac:dyDescent="0.2">
      <c r="B292" s="515"/>
      <c r="C292" s="285" t="s">
        <v>15693</v>
      </c>
      <c r="D292" s="267">
        <v>9</v>
      </c>
      <c r="E292" s="267">
        <v>82</v>
      </c>
      <c r="F292" s="267">
        <v>19</v>
      </c>
    </row>
    <row r="293" spans="2:6" s="189" customFormat="1" ht="14.45" hidden="1" customHeight="1" outlineLevel="1" x14ac:dyDescent="0.2">
      <c r="B293" s="515"/>
      <c r="C293" s="285" t="s">
        <v>15694</v>
      </c>
      <c r="D293" s="267">
        <v>31</v>
      </c>
      <c r="E293" s="267">
        <v>13</v>
      </c>
      <c r="F293" s="267">
        <v>470</v>
      </c>
    </row>
    <row r="294" spans="2:6" s="189" customFormat="1" ht="14.45" hidden="1" customHeight="1" outlineLevel="1" x14ac:dyDescent="0.2">
      <c r="B294" s="515"/>
      <c r="C294" s="285" t="s">
        <v>9859</v>
      </c>
      <c r="D294" s="267">
        <v>6</v>
      </c>
      <c r="E294" s="267">
        <v>73</v>
      </c>
      <c r="F294" s="267">
        <v>121</v>
      </c>
    </row>
    <row r="295" spans="2:6" s="189" customFormat="1" ht="14.45" hidden="1" customHeight="1" outlineLevel="1" x14ac:dyDescent="0.2">
      <c r="B295" s="515"/>
      <c r="C295" s="285" t="s">
        <v>15695</v>
      </c>
      <c r="D295" s="267">
        <v>39</v>
      </c>
      <c r="E295" s="267">
        <v>406</v>
      </c>
      <c r="F295" s="267">
        <v>369</v>
      </c>
    </row>
    <row r="296" spans="2:6" s="189" customFormat="1" ht="14.45" hidden="1" customHeight="1" outlineLevel="1" x14ac:dyDescent="0.2">
      <c r="B296" s="515"/>
      <c r="C296" s="285" t="s">
        <v>15696</v>
      </c>
      <c r="D296" s="267">
        <v>36</v>
      </c>
      <c r="E296" s="267">
        <v>394</v>
      </c>
      <c r="F296" s="267">
        <v>98</v>
      </c>
    </row>
    <row r="297" spans="2:6" s="189" customFormat="1" ht="14.45" hidden="1" customHeight="1" outlineLevel="1" x14ac:dyDescent="0.2">
      <c r="B297" s="515"/>
      <c r="C297" s="285" t="s">
        <v>15697</v>
      </c>
      <c r="D297" s="267">
        <v>100</v>
      </c>
      <c r="E297" s="267">
        <v>1198</v>
      </c>
      <c r="F297" s="267">
        <v>464</v>
      </c>
    </row>
    <row r="298" spans="2:6" s="189" customFormat="1" ht="14.45" hidden="1" customHeight="1" outlineLevel="1" x14ac:dyDescent="0.2">
      <c r="B298" s="515"/>
      <c r="C298" s="285" t="s">
        <v>17198</v>
      </c>
      <c r="D298" s="267">
        <v>22</v>
      </c>
      <c r="E298" s="267">
        <v>107</v>
      </c>
      <c r="F298" s="267">
        <v>181</v>
      </c>
    </row>
    <row r="299" spans="2:6" s="189" customFormat="1" ht="14.45" hidden="1" customHeight="1" outlineLevel="1" x14ac:dyDescent="0.2">
      <c r="B299" s="515"/>
      <c r="C299" s="285" t="s">
        <v>15698</v>
      </c>
      <c r="D299" s="267">
        <v>328</v>
      </c>
      <c r="E299" s="267">
        <v>16705</v>
      </c>
      <c r="F299" s="267">
        <v>3220</v>
      </c>
    </row>
    <row r="300" spans="2:6" s="189" customFormat="1" ht="14.45" hidden="1" customHeight="1" outlineLevel="1" x14ac:dyDescent="0.2">
      <c r="B300" s="515"/>
      <c r="C300" s="285" t="s">
        <v>15699</v>
      </c>
      <c r="D300" s="267">
        <v>4</v>
      </c>
      <c r="E300" s="267">
        <v>0</v>
      </c>
      <c r="F300" s="267">
        <v>0</v>
      </c>
    </row>
    <row r="301" spans="2:6" s="189" customFormat="1" ht="14.45" hidden="1" customHeight="1" outlineLevel="1" x14ac:dyDescent="0.2">
      <c r="B301" s="515"/>
      <c r="C301" s="285" t="s">
        <v>15700</v>
      </c>
      <c r="D301" s="267">
        <v>199</v>
      </c>
      <c r="E301" s="267">
        <v>8750</v>
      </c>
      <c r="F301" s="267">
        <v>4001</v>
      </c>
    </row>
    <row r="302" spans="2:6" s="189" customFormat="1" ht="14.45" hidden="1" customHeight="1" outlineLevel="1" x14ac:dyDescent="0.2">
      <c r="B302" s="515"/>
      <c r="C302" s="285" t="s">
        <v>15701</v>
      </c>
      <c r="D302" s="267">
        <v>43</v>
      </c>
      <c r="E302" s="267">
        <v>692</v>
      </c>
      <c r="F302" s="267">
        <v>502</v>
      </c>
    </row>
    <row r="303" spans="2:6" s="189" customFormat="1" ht="14.45" hidden="1" customHeight="1" outlineLevel="1" x14ac:dyDescent="0.2">
      <c r="B303" s="515"/>
      <c r="C303" s="285" t="s">
        <v>15702</v>
      </c>
      <c r="D303" s="267">
        <v>3</v>
      </c>
      <c r="E303" s="267">
        <v>0</v>
      </c>
      <c r="F303" s="267">
        <v>2</v>
      </c>
    </row>
    <row r="304" spans="2:6" s="189" customFormat="1" ht="14.45" hidden="1" customHeight="1" outlineLevel="1" x14ac:dyDescent="0.2">
      <c r="B304" s="515"/>
      <c r="C304" s="285" t="s">
        <v>15703</v>
      </c>
      <c r="D304" s="267">
        <v>37</v>
      </c>
      <c r="E304" s="267">
        <v>1333</v>
      </c>
      <c r="F304" s="267">
        <v>747</v>
      </c>
    </row>
    <row r="305" spans="2:6" s="189" customFormat="1" ht="14.45" hidden="1" customHeight="1" outlineLevel="1" x14ac:dyDescent="0.2">
      <c r="B305" s="515"/>
      <c r="C305" s="285" t="s">
        <v>15704</v>
      </c>
      <c r="D305" s="267">
        <v>1</v>
      </c>
      <c r="E305" s="267">
        <v>0</v>
      </c>
      <c r="F305" s="267">
        <v>0</v>
      </c>
    </row>
    <row r="306" spans="2:6" s="189" customFormat="1" ht="14.45" hidden="1" customHeight="1" outlineLevel="1" x14ac:dyDescent="0.2">
      <c r="B306" s="515"/>
      <c r="C306" s="285" t="s">
        <v>15705</v>
      </c>
      <c r="D306" s="267">
        <v>6</v>
      </c>
      <c r="E306" s="267">
        <v>1</v>
      </c>
      <c r="F306" s="267">
        <v>19</v>
      </c>
    </row>
    <row r="307" spans="2:6" s="189" customFormat="1" ht="14.45" hidden="1" customHeight="1" outlineLevel="1" x14ac:dyDescent="0.2">
      <c r="B307" s="515"/>
      <c r="C307" s="285" t="s">
        <v>15706</v>
      </c>
      <c r="D307" s="267">
        <v>18</v>
      </c>
      <c r="E307" s="267">
        <v>1329</v>
      </c>
      <c r="F307" s="267">
        <v>592</v>
      </c>
    </row>
    <row r="308" spans="2:6" s="189" customFormat="1" ht="14.45" hidden="1" customHeight="1" outlineLevel="1" x14ac:dyDescent="0.2">
      <c r="B308" s="515"/>
      <c r="C308" s="285" t="s">
        <v>15707</v>
      </c>
      <c r="D308" s="267">
        <v>21</v>
      </c>
      <c r="E308" s="267">
        <v>14486</v>
      </c>
      <c r="F308" s="267">
        <v>97</v>
      </c>
    </row>
    <row r="309" spans="2:6" s="189" customFormat="1" ht="14.45" hidden="1" customHeight="1" outlineLevel="1" x14ac:dyDescent="0.2">
      <c r="B309" s="515"/>
      <c r="C309" s="285" t="s">
        <v>17034</v>
      </c>
      <c r="D309" s="267">
        <v>15</v>
      </c>
      <c r="E309" s="267">
        <v>693</v>
      </c>
      <c r="F309" s="267">
        <v>45</v>
      </c>
    </row>
    <row r="310" spans="2:6" s="189" customFormat="1" ht="14.45" hidden="1" customHeight="1" outlineLevel="1" x14ac:dyDescent="0.2">
      <c r="B310" s="515"/>
      <c r="C310" s="285" t="s">
        <v>15708</v>
      </c>
      <c r="D310" s="267">
        <v>3</v>
      </c>
      <c r="E310" s="267">
        <v>130</v>
      </c>
      <c r="F310" s="267">
        <v>0</v>
      </c>
    </row>
    <row r="311" spans="2:6" s="189" customFormat="1" ht="14.45" hidden="1" customHeight="1" outlineLevel="1" x14ac:dyDescent="0.2">
      <c r="B311" s="515"/>
      <c r="C311" s="285" t="s">
        <v>17199</v>
      </c>
      <c r="D311" s="267">
        <v>3</v>
      </c>
      <c r="E311" s="267">
        <v>0</v>
      </c>
      <c r="F311" s="267">
        <v>0</v>
      </c>
    </row>
    <row r="312" spans="2:6" s="189" customFormat="1" ht="14.45" hidden="1" customHeight="1" outlineLevel="1" x14ac:dyDescent="0.2">
      <c r="B312" s="515"/>
      <c r="C312" s="285" t="s">
        <v>17018</v>
      </c>
      <c r="D312" s="267">
        <v>15</v>
      </c>
      <c r="E312" s="267">
        <v>7414</v>
      </c>
      <c r="F312" s="267">
        <v>285</v>
      </c>
    </row>
    <row r="313" spans="2:6" s="189" customFormat="1" ht="14.45" hidden="1" customHeight="1" outlineLevel="1" x14ac:dyDescent="0.2">
      <c r="B313" s="515"/>
      <c r="C313" s="285" t="s">
        <v>15709</v>
      </c>
      <c r="D313" s="267">
        <v>16</v>
      </c>
      <c r="E313" s="267">
        <v>1664</v>
      </c>
      <c r="F313" s="267">
        <v>7</v>
      </c>
    </row>
    <row r="314" spans="2:6" s="189" customFormat="1" ht="14.45" hidden="1" customHeight="1" outlineLevel="1" x14ac:dyDescent="0.2">
      <c r="B314" s="515"/>
      <c r="C314" s="285" t="s">
        <v>16148</v>
      </c>
      <c r="D314" s="267">
        <v>1</v>
      </c>
      <c r="E314" s="267">
        <v>0</v>
      </c>
      <c r="F314" s="267">
        <v>0</v>
      </c>
    </row>
    <row r="315" spans="2:6" s="189" customFormat="1" ht="14.45" hidden="1" customHeight="1" outlineLevel="1" x14ac:dyDescent="0.2">
      <c r="B315" s="515"/>
      <c r="C315" s="285" t="s">
        <v>16168</v>
      </c>
      <c r="D315" s="267">
        <v>49</v>
      </c>
      <c r="E315" s="267">
        <v>3</v>
      </c>
      <c r="F315" s="267">
        <v>92</v>
      </c>
    </row>
    <row r="316" spans="2:6" s="189" customFormat="1" ht="14.45" hidden="1" customHeight="1" outlineLevel="1" x14ac:dyDescent="0.2">
      <c r="B316" s="515"/>
      <c r="C316" s="285" t="s">
        <v>15710</v>
      </c>
      <c r="D316" s="267">
        <v>19</v>
      </c>
      <c r="E316" s="267">
        <v>1532</v>
      </c>
      <c r="F316" s="267">
        <v>951</v>
      </c>
    </row>
    <row r="317" spans="2:6" s="189" customFormat="1" ht="14.45" hidden="1" customHeight="1" outlineLevel="1" x14ac:dyDescent="0.2">
      <c r="B317" s="515"/>
      <c r="C317" s="285" t="s">
        <v>15711</v>
      </c>
      <c r="D317" s="267">
        <v>27</v>
      </c>
      <c r="E317" s="267">
        <v>2007</v>
      </c>
      <c r="F317" s="267">
        <v>196</v>
      </c>
    </row>
    <row r="318" spans="2:6" s="189" customFormat="1" ht="14.45" hidden="1" customHeight="1" outlineLevel="1" x14ac:dyDescent="0.2">
      <c r="B318" s="515"/>
      <c r="C318" s="285" t="s">
        <v>17200</v>
      </c>
      <c r="D318" s="267">
        <v>14</v>
      </c>
      <c r="E318" s="267">
        <v>839</v>
      </c>
      <c r="F318" s="267">
        <v>97</v>
      </c>
    </row>
    <row r="319" spans="2:6" s="189" customFormat="1" ht="14.45" hidden="1" customHeight="1" outlineLevel="1" x14ac:dyDescent="0.2">
      <c r="B319" s="515"/>
      <c r="C319" s="285" t="s">
        <v>15712</v>
      </c>
      <c r="D319" s="267">
        <v>2</v>
      </c>
      <c r="E319" s="267">
        <v>0</v>
      </c>
      <c r="F319" s="267">
        <v>0</v>
      </c>
    </row>
    <row r="320" spans="2:6" s="189" customFormat="1" ht="14.45" hidden="1" customHeight="1" outlineLevel="1" x14ac:dyDescent="0.2">
      <c r="B320" s="515"/>
      <c r="C320" s="285" t="s">
        <v>15713</v>
      </c>
      <c r="D320" s="267">
        <v>3</v>
      </c>
      <c r="E320" s="267">
        <v>0</v>
      </c>
      <c r="F320" s="267">
        <v>424</v>
      </c>
    </row>
    <row r="321" spans="2:6" s="189" customFormat="1" ht="14.45" hidden="1" customHeight="1" outlineLevel="1" x14ac:dyDescent="0.2">
      <c r="B321" s="515"/>
      <c r="C321" s="285" t="s">
        <v>15714</v>
      </c>
      <c r="D321" s="267">
        <v>10</v>
      </c>
      <c r="E321" s="267">
        <v>138</v>
      </c>
      <c r="F321" s="267">
        <v>352</v>
      </c>
    </row>
    <row r="322" spans="2:6" s="189" customFormat="1" ht="14.45" hidden="1" customHeight="1" outlineLevel="1" x14ac:dyDescent="0.2">
      <c r="B322" s="515"/>
      <c r="C322" s="285" t="s">
        <v>15715</v>
      </c>
      <c r="D322" s="267">
        <v>3</v>
      </c>
      <c r="E322" s="267">
        <v>0</v>
      </c>
      <c r="F322" s="267">
        <v>0</v>
      </c>
    </row>
    <row r="323" spans="2:6" s="189" customFormat="1" ht="14.45" hidden="1" customHeight="1" outlineLevel="1" x14ac:dyDescent="0.2">
      <c r="B323" s="515"/>
      <c r="C323" s="285" t="s">
        <v>15716</v>
      </c>
      <c r="D323" s="267">
        <v>2</v>
      </c>
      <c r="E323" s="267">
        <v>67</v>
      </c>
      <c r="F323" s="267">
        <v>87</v>
      </c>
    </row>
    <row r="324" spans="2:6" s="189" customFormat="1" ht="14.45" hidden="1" customHeight="1" outlineLevel="1" x14ac:dyDescent="0.2">
      <c r="B324" s="515"/>
      <c r="C324" s="285" t="s">
        <v>15717</v>
      </c>
      <c r="D324" s="267">
        <v>3</v>
      </c>
      <c r="E324" s="267">
        <v>0</v>
      </c>
      <c r="F324" s="267">
        <v>0</v>
      </c>
    </row>
    <row r="325" spans="2:6" s="189" customFormat="1" ht="14.45" hidden="1" customHeight="1" outlineLevel="1" x14ac:dyDescent="0.2">
      <c r="B325" s="515"/>
      <c r="C325" s="285" t="s">
        <v>15718</v>
      </c>
      <c r="D325" s="267">
        <v>1</v>
      </c>
      <c r="E325" s="267">
        <v>0</v>
      </c>
      <c r="F325" s="267">
        <v>0</v>
      </c>
    </row>
    <row r="326" spans="2:6" s="189" customFormat="1" ht="14.45" hidden="1" customHeight="1" outlineLevel="1" x14ac:dyDescent="0.2">
      <c r="B326" s="515"/>
      <c r="C326" s="285" t="s">
        <v>15719</v>
      </c>
      <c r="D326" s="267">
        <v>59</v>
      </c>
      <c r="E326" s="267">
        <v>7768</v>
      </c>
      <c r="F326" s="267">
        <v>3014</v>
      </c>
    </row>
    <row r="327" spans="2:6" s="189" customFormat="1" ht="14.45" hidden="1" customHeight="1" outlineLevel="1" x14ac:dyDescent="0.2">
      <c r="B327" s="515"/>
      <c r="C327" s="285" t="s">
        <v>15720</v>
      </c>
      <c r="D327" s="267">
        <v>7</v>
      </c>
      <c r="E327" s="267">
        <v>229</v>
      </c>
      <c r="F327" s="267">
        <v>88</v>
      </c>
    </row>
    <row r="328" spans="2:6" s="189" customFormat="1" ht="14.45" hidden="1" customHeight="1" outlineLevel="1" x14ac:dyDescent="0.2">
      <c r="B328" s="515"/>
      <c r="C328" s="285" t="s">
        <v>15721</v>
      </c>
      <c r="D328" s="267">
        <v>137</v>
      </c>
      <c r="E328" s="267">
        <v>15251</v>
      </c>
      <c r="F328" s="267">
        <v>6424</v>
      </c>
    </row>
    <row r="329" spans="2:6" s="189" customFormat="1" ht="14.45" hidden="1" customHeight="1" outlineLevel="1" x14ac:dyDescent="0.2">
      <c r="B329" s="515"/>
      <c r="C329" s="285" t="s">
        <v>15722</v>
      </c>
      <c r="D329" s="267">
        <v>4</v>
      </c>
      <c r="E329" s="267">
        <v>27</v>
      </c>
      <c r="F329" s="267">
        <v>17</v>
      </c>
    </row>
    <row r="330" spans="2:6" s="189" customFormat="1" ht="14.45" hidden="1" customHeight="1" outlineLevel="1" x14ac:dyDescent="0.2">
      <c r="B330" s="515"/>
      <c r="C330" s="285" t="s">
        <v>15723</v>
      </c>
      <c r="D330" s="267">
        <v>20</v>
      </c>
      <c r="E330" s="267">
        <v>18</v>
      </c>
      <c r="F330" s="267">
        <v>726</v>
      </c>
    </row>
    <row r="331" spans="2:6" s="189" customFormat="1" ht="14.45" hidden="1" customHeight="1" outlineLevel="1" x14ac:dyDescent="0.2">
      <c r="B331" s="515"/>
      <c r="C331" s="285" t="s">
        <v>15724</v>
      </c>
      <c r="D331" s="267">
        <v>18</v>
      </c>
      <c r="E331" s="267">
        <v>4096</v>
      </c>
      <c r="F331" s="267">
        <v>47</v>
      </c>
    </row>
    <row r="332" spans="2:6" s="189" customFormat="1" ht="14.45" hidden="1" customHeight="1" outlineLevel="1" x14ac:dyDescent="0.2">
      <c r="B332" s="515"/>
      <c r="C332" s="285" t="s">
        <v>15725</v>
      </c>
      <c r="D332" s="267">
        <v>2</v>
      </c>
      <c r="E332" s="267">
        <v>6</v>
      </c>
      <c r="F332" s="267">
        <v>138</v>
      </c>
    </row>
    <row r="333" spans="2:6" s="189" customFormat="1" ht="14.45" hidden="1" customHeight="1" outlineLevel="1" x14ac:dyDescent="0.2">
      <c r="B333" s="515"/>
      <c r="C333" s="285" t="s">
        <v>15726</v>
      </c>
      <c r="D333" s="267">
        <v>1</v>
      </c>
      <c r="E333" s="267">
        <v>0</v>
      </c>
      <c r="F333" s="267">
        <v>0</v>
      </c>
    </row>
    <row r="334" spans="2:6" s="189" customFormat="1" ht="14.45" hidden="1" customHeight="1" outlineLevel="1" x14ac:dyDescent="0.2">
      <c r="B334" s="515"/>
      <c r="C334" s="285" t="s">
        <v>15727</v>
      </c>
      <c r="D334" s="267">
        <v>37</v>
      </c>
      <c r="E334" s="267">
        <v>8</v>
      </c>
      <c r="F334" s="267">
        <v>29</v>
      </c>
    </row>
    <row r="335" spans="2:6" s="189" customFormat="1" ht="14.45" hidden="1" customHeight="1" outlineLevel="1" x14ac:dyDescent="0.2">
      <c r="B335" s="515"/>
      <c r="C335" s="285" t="s">
        <v>15728</v>
      </c>
      <c r="D335" s="267">
        <v>3</v>
      </c>
      <c r="E335" s="267">
        <v>0</v>
      </c>
      <c r="F335" s="267">
        <v>5</v>
      </c>
    </row>
    <row r="336" spans="2:6" s="189" customFormat="1" ht="14.45" hidden="1" customHeight="1" outlineLevel="1" x14ac:dyDescent="0.2">
      <c r="B336" s="515"/>
      <c r="C336" s="285" t="s">
        <v>17179</v>
      </c>
      <c r="D336" s="267">
        <v>19</v>
      </c>
      <c r="E336" s="267">
        <v>162</v>
      </c>
      <c r="F336" s="267">
        <v>488</v>
      </c>
    </row>
    <row r="337" spans="2:6" s="189" customFormat="1" ht="14.45" hidden="1" customHeight="1" outlineLevel="1" x14ac:dyDescent="0.2">
      <c r="B337" s="515"/>
      <c r="C337" s="285" t="s">
        <v>15729</v>
      </c>
      <c r="D337" s="267">
        <v>28</v>
      </c>
      <c r="E337" s="267">
        <v>30</v>
      </c>
      <c r="F337" s="267">
        <v>70</v>
      </c>
    </row>
    <row r="338" spans="2:6" s="189" customFormat="1" ht="14.45" hidden="1" customHeight="1" outlineLevel="1" x14ac:dyDescent="0.2">
      <c r="B338" s="515"/>
      <c r="C338" s="285" t="s">
        <v>15730</v>
      </c>
      <c r="D338" s="267">
        <v>10</v>
      </c>
      <c r="E338" s="267">
        <v>3</v>
      </c>
      <c r="F338" s="267">
        <v>3</v>
      </c>
    </row>
    <row r="339" spans="2:6" s="189" customFormat="1" ht="14.45" hidden="1" customHeight="1" outlineLevel="1" x14ac:dyDescent="0.2">
      <c r="B339" s="515"/>
      <c r="C339" s="285" t="s">
        <v>15731</v>
      </c>
      <c r="D339" s="267">
        <v>2</v>
      </c>
      <c r="E339" s="267">
        <v>0</v>
      </c>
      <c r="F339" s="267">
        <v>0</v>
      </c>
    </row>
    <row r="340" spans="2:6" s="189" customFormat="1" ht="14.45" hidden="1" customHeight="1" outlineLevel="1" x14ac:dyDescent="0.2">
      <c r="B340" s="515"/>
      <c r="C340" s="285" t="s">
        <v>15732</v>
      </c>
      <c r="D340" s="267">
        <v>2</v>
      </c>
      <c r="E340" s="267">
        <v>0</v>
      </c>
      <c r="F340" s="267">
        <v>0</v>
      </c>
    </row>
    <row r="341" spans="2:6" s="189" customFormat="1" ht="14.45" hidden="1" customHeight="1" outlineLevel="1" x14ac:dyDescent="0.2">
      <c r="B341" s="515"/>
      <c r="C341" s="285" t="s">
        <v>17413</v>
      </c>
      <c r="D341" s="267">
        <v>47</v>
      </c>
      <c r="E341" s="267">
        <v>1565</v>
      </c>
      <c r="F341" s="267">
        <v>267</v>
      </c>
    </row>
    <row r="342" spans="2:6" s="189" customFormat="1" ht="14.45" hidden="1" customHeight="1" outlineLevel="1" x14ac:dyDescent="0.2">
      <c r="B342" s="515"/>
      <c r="C342" s="285" t="s">
        <v>17414</v>
      </c>
      <c r="D342" s="267">
        <v>58</v>
      </c>
      <c r="E342" s="267">
        <v>26</v>
      </c>
      <c r="F342" s="267">
        <v>15</v>
      </c>
    </row>
    <row r="343" spans="2:6" s="189" customFormat="1" ht="14.45" hidden="1" customHeight="1" outlineLevel="1" x14ac:dyDescent="0.2">
      <c r="B343" s="515"/>
      <c r="C343" s="285" t="s">
        <v>17415</v>
      </c>
      <c r="D343" s="267">
        <v>111</v>
      </c>
      <c r="E343" s="267">
        <v>136</v>
      </c>
      <c r="F343" s="267">
        <v>62</v>
      </c>
    </row>
    <row r="344" spans="2:6" s="189" customFormat="1" ht="14.45" hidden="1" customHeight="1" outlineLevel="1" x14ac:dyDescent="0.2">
      <c r="B344" s="515"/>
      <c r="C344" s="285" t="s">
        <v>17416</v>
      </c>
      <c r="D344" s="267">
        <v>37</v>
      </c>
      <c r="E344" s="267">
        <v>20</v>
      </c>
      <c r="F344" s="267">
        <v>2</v>
      </c>
    </row>
    <row r="345" spans="2:6" s="189" customFormat="1" ht="14.45" hidden="1" customHeight="1" outlineLevel="1" x14ac:dyDescent="0.2">
      <c r="B345" s="515"/>
      <c r="C345" s="285" t="s">
        <v>17417</v>
      </c>
      <c r="D345" s="267">
        <v>126</v>
      </c>
      <c r="E345" s="267">
        <v>37</v>
      </c>
      <c r="F345" s="267">
        <v>44</v>
      </c>
    </row>
    <row r="346" spans="2:6" s="189" customFormat="1" ht="14.45" hidden="1" customHeight="1" outlineLevel="1" x14ac:dyDescent="0.2">
      <c r="B346" s="515"/>
      <c r="C346" s="285" t="s">
        <v>15733</v>
      </c>
      <c r="D346" s="267">
        <v>32</v>
      </c>
      <c r="E346" s="267">
        <v>4</v>
      </c>
      <c r="F346" s="267">
        <v>10</v>
      </c>
    </row>
    <row r="347" spans="2:6" s="189" customFormat="1" ht="14.45" hidden="1" customHeight="1" outlineLevel="1" x14ac:dyDescent="0.2">
      <c r="B347" s="515"/>
      <c r="C347" s="285" t="s">
        <v>15734</v>
      </c>
      <c r="D347" s="267">
        <v>21</v>
      </c>
      <c r="E347" s="267">
        <v>114</v>
      </c>
      <c r="F347" s="267">
        <v>60</v>
      </c>
    </row>
    <row r="348" spans="2:6" s="189" customFormat="1" ht="14.45" hidden="1" customHeight="1" outlineLevel="1" x14ac:dyDescent="0.2">
      <c r="B348" s="515"/>
      <c r="C348" s="285" t="s">
        <v>15735</v>
      </c>
      <c r="D348" s="267">
        <v>12</v>
      </c>
      <c r="E348" s="267">
        <v>9</v>
      </c>
      <c r="F348" s="267">
        <v>363</v>
      </c>
    </row>
    <row r="349" spans="2:6" s="189" customFormat="1" ht="14.45" hidden="1" customHeight="1" outlineLevel="1" x14ac:dyDescent="0.2">
      <c r="B349" s="515"/>
      <c r="C349" s="285" t="s">
        <v>16169</v>
      </c>
      <c r="D349" s="267">
        <v>4</v>
      </c>
      <c r="E349" s="267">
        <v>2073</v>
      </c>
      <c r="F349" s="267">
        <v>5</v>
      </c>
    </row>
    <row r="350" spans="2:6" s="189" customFormat="1" ht="14.45" hidden="1" customHeight="1" outlineLevel="1" x14ac:dyDescent="0.2">
      <c r="B350" s="515"/>
      <c r="C350" s="285" t="s">
        <v>17019</v>
      </c>
      <c r="D350" s="267">
        <v>1</v>
      </c>
      <c r="E350" s="267">
        <v>0</v>
      </c>
      <c r="F350" s="267">
        <v>0</v>
      </c>
    </row>
    <row r="351" spans="2:6" s="189" customFormat="1" ht="14.45" hidden="1" customHeight="1" outlineLevel="1" x14ac:dyDescent="0.2">
      <c r="B351" s="515"/>
      <c r="C351" s="285" t="s">
        <v>15736</v>
      </c>
      <c r="D351" s="267">
        <v>1</v>
      </c>
      <c r="E351" s="267">
        <v>0</v>
      </c>
      <c r="F351" s="267">
        <v>0</v>
      </c>
    </row>
    <row r="352" spans="2:6" s="189" customFormat="1" ht="14.45" hidden="1" customHeight="1" outlineLevel="1" x14ac:dyDescent="0.2">
      <c r="B352" s="515"/>
      <c r="C352" s="285" t="s">
        <v>17201</v>
      </c>
      <c r="D352" s="267">
        <v>22</v>
      </c>
      <c r="E352" s="267">
        <v>24344</v>
      </c>
      <c r="F352" s="267">
        <v>192</v>
      </c>
    </row>
    <row r="353" spans="2:6" s="189" customFormat="1" ht="14.45" hidden="1" customHeight="1" outlineLevel="1" x14ac:dyDescent="0.2">
      <c r="B353" s="515"/>
      <c r="C353" s="285" t="s">
        <v>17656</v>
      </c>
      <c r="D353" s="267">
        <v>17</v>
      </c>
      <c r="E353" s="267">
        <v>16672</v>
      </c>
      <c r="F353" s="267">
        <v>43</v>
      </c>
    </row>
    <row r="354" spans="2:6" s="189" customFormat="1" ht="14.45" hidden="1" customHeight="1" outlineLevel="1" x14ac:dyDescent="0.2">
      <c r="B354" s="515"/>
      <c r="C354" s="285" t="s">
        <v>15737</v>
      </c>
      <c r="D354" s="267">
        <v>3</v>
      </c>
      <c r="E354" s="267">
        <v>0</v>
      </c>
      <c r="F354" s="267">
        <v>0</v>
      </c>
    </row>
    <row r="355" spans="2:6" s="189" customFormat="1" ht="14.45" hidden="1" customHeight="1" outlineLevel="1" x14ac:dyDescent="0.2">
      <c r="B355" s="515"/>
      <c r="C355" s="285" t="s">
        <v>15738</v>
      </c>
      <c r="D355" s="267">
        <v>1</v>
      </c>
      <c r="E355" s="267">
        <v>0</v>
      </c>
      <c r="F355" s="267">
        <v>0</v>
      </c>
    </row>
    <row r="356" spans="2:6" s="189" customFormat="1" ht="14.45" hidden="1" customHeight="1" outlineLevel="1" x14ac:dyDescent="0.2">
      <c r="B356" s="515"/>
      <c r="C356" s="285" t="s">
        <v>15739</v>
      </c>
      <c r="D356" s="267">
        <v>41</v>
      </c>
      <c r="E356" s="267">
        <v>0</v>
      </c>
      <c r="F356" s="267">
        <v>1</v>
      </c>
    </row>
    <row r="357" spans="2:6" s="189" customFormat="1" ht="14.45" hidden="1" customHeight="1" outlineLevel="1" x14ac:dyDescent="0.2">
      <c r="B357" s="515"/>
      <c r="C357" s="285" t="s">
        <v>15740</v>
      </c>
      <c r="D357" s="267">
        <v>302</v>
      </c>
      <c r="E357" s="267">
        <v>6867</v>
      </c>
      <c r="F357" s="267">
        <v>6036</v>
      </c>
    </row>
    <row r="358" spans="2:6" s="189" customFormat="1" ht="14.45" hidden="1" customHeight="1" outlineLevel="1" x14ac:dyDescent="0.2">
      <c r="B358" s="515"/>
      <c r="C358" s="285" t="s">
        <v>15741</v>
      </c>
      <c r="D358" s="267">
        <v>22</v>
      </c>
      <c r="E358" s="267">
        <v>443</v>
      </c>
      <c r="F358" s="267">
        <v>215</v>
      </c>
    </row>
    <row r="359" spans="2:6" s="189" customFormat="1" ht="14.45" hidden="1" customHeight="1" outlineLevel="1" x14ac:dyDescent="0.2">
      <c r="B359" s="515"/>
      <c r="C359" s="285" t="s">
        <v>17202</v>
      </c>
      <c r="D359" s="267">
        <v>3</v>
      </c>
      <c r="E359" s="267">
        <v>0</v>
      </c>
      <c r="F359" s="267">
        <v>0</v>
      </c>
    </row>
    <row r="360" spans="2:6" s="189" customFormat="1" ht="14.45" hidden="1" customHeight="1" outlineLevel="1" x14ac:dyDescent="0.2">
      <c r="B360" s="515"/>
      <c r="C360" s="285" t="s">
        <v>15742</v>
      </c>
      <c r="D360" s="267">
        <v>11</v>
      </c>
      <c r="E360" s="267">
        <v>3</v>
      </c>
      <c r="F360" s="267">
        <v>23</v>
      </c>
    </row>
    <row r="361" spans="2:6" s="189" customFormat="1" ht="14.45" hidden="1" customHeight="1" outlineLevel="1" x14ac:dyDescent="0.2">
      <c r="B361" s="515"/>
      <c r="C361" s="285" t="s">
        <v>15743</v>
      </c>
      <c r="D361" s="267">
        <v>0</v>
      </c>
      <c r="E361" s="267">
        <v>0</v>
      </c>
      <c r="F361" s="267">
        <v>0</v>
      </c>
    </row>
    <row r="362" spans="2:6" s="189" customFormat="1" ht="14.45" hidden="1" customHeight="1" outlineLevel="1" x14ac:dyDescent="0.2">
      <c r="B362" s="515"/>
      <c r="C362" s="285" t="s">
        <v>15744</v>
      </c>
      <c r="D362" s="267">
        <v>35</v>
      </c>
      <c r="E362" s="267">
        <v>359</v>
      </c>
      <c r="F362" s="267">
        <v>21</v>
      </c>
    </row>
    <row r="363" spans="2:6" s="189" customFormat="1" ht="14.45" hidden="1" customHeight="1" outlineLevel="1" x14ac:dyDescent="0.2">
      <c r="B363" s="515"/>
      <c r="C363" s="285" t="s">
        <v>17244</v>
      </c>
      <c r="D363" s="267">
        <v>7</v>
      </c>
      <c r="E363" s="267">
        <v>0</v>
      </c>
      <c r="F363" s="267">
        <v>0</v>
      </c>
    </row>
    <row r="364" spans="2:6" s="189" customFormat="1" ht="14.45" hidden="1" customHeight="1" outlineLevel="1" x14ac:dyDescent="0.2">
      <c r="B364" s="515"/>
      <c r="C364" s="285" t="s">
        <v>15745</v>
      </c>
      <c r="D364" s="267">
        <v>63</v>
      </c>
      <c r="E364" s="267">
        <v>2</v>
      </c>
      <c r="F364" s="267">
        <v>177</v>
      </c>
    </row>
    <row r="365" spans="2:6" s="189" customFormat="1" ht="14.45" hidden="1" customHeight="1" outlineLevel="1" x14ac:dyDescent="0.2">
      <c r="B365" s="515"/>
      <c r="C365" s="285" t="s">
        <v>15746</v>
      </c>
      <c r="D365" s="267">
        <v>1</v>
      </c>
      <c r="E365" s="267">
        <v>0</v>
      </c>
      <c r="F365" s="267">
        <v>0</v>
      </c>
    </row>
    <row r="366" spans="2:6" s="189" customFormat="1" ht="14.45" hidden="1" customHeight="1" outlineLevel="1" x14ac:dyDescent="0.2">
      <c r="B366" s="515"/>
      <c r="C366" s="285" t="s">
        <v>15747</v>
      </c>
      <c r="D366" s="267">
        <v>24</v>
      </c>
      <c r="E366" s="267">
        <v>7574</v>
      </c>
      <c r="F366" s="267">
        <v>290</v>
      </c>
    </row>
    <row r="367" spans="2:6" s="189" customFormat="1" ht="14.45" hidden="1" customHeight="1" outlineLevel="1" x14ac:dyDescent="0.2">
      <c r="B367" s="515"/>
      <c r="C367" s="285" t="s">
        <v>15748</v>
      </c>
      <c r="D367" s="267">
        <v>11</v>
      </c>
      <c r="E367" s="267">
        <v>4767</v>
      </c>
      <c r="F367" s="267">
        <v>49</v>
      </c>
    </row>
    <row r="368" spans="2:6" s="189" customFormat="1" ht="14.45" hidden="1" customHeight="1" outlineLevel="1" x14ac:dyDescent="0.2">
      <c r="B368" s="515"/>
      <c r="C368" s="285" t="s">
        <v>15749</v>
      </c>
      <c r="D368" s="267">
        <v>46</v>
      </c>
      <c r="E368" s="267">
        <v>411</v>
      </c>
      <c r="F368" s="267">
        <v>339</v>
      </c>
    </row>
    <row r="369" spans="2:6" s="189" customFormat="1" ht="14.45" hidden="1" customHeight="1" outlineLevel="1" x14ac:dyDescent="0.2">
      <c r="B369" s="515"/>
      <c r="C369" s="285" t="s">
        <v>17418</v>
      </c>
      <c r="D369" s="267">
        <v>48</v>
      </c>
      <c r="E369" s="267">
        <v>47</v>
      </c>
      <c r="F369" s="267">
        <v>104</v>
      </c>
    </row>
    <row r="370" spans="2:6" s="189" customFormat="1" ht="14.45" hidden="1" customHeight="1" outlineLevel="1" x14ac:dyDescent="0.2">
      <c r="B370" s="515"/>
      <c r="C370" s="285" t="s">
        <v>15750</v>
      </c>
      <c r="D370" s="267">
        <v>22</v>
      </c>
      <c r="E370" s="267">
        <v>824</v>
      </c>
      <c r="F370" s="267">
        <v>635</v>
      </c>
    </row>
    <row r="371" spans="2:6" s="189" customFormat="1" ht="14.45" hidden="1" customHeight="1" outlineLevel="1" x14ac:dyDescent="0.2">
      <c r="B371" s="515"/>
      <c r="C371" s="285" t="s">
        <v>20209</v>
      </c>
      <c r="D371" s="267">
        <v>1</v>
      </c>
      <c r="E371" s="267">
        <v>0</v>
      </c>
      <c r="F371" s="267">
        <v>0</v>
      </c>
    </row>
    <row r="372" spans="2:6" s="189" customFormat="1" ht="14.45" hidden="1" customHeight="1" outlineLevel="1" x14ac:dyDescent="0.2">
      <c r="B372" s="515"/>
      <c r="C372" s="285" t="s">
        <v>17245</v>
      </c>
      <c r="D372" s="267">
        <v>12</v>
      </c>
      <c r="E372" s="267">
        <v>1</v>
      </c>
      <c r="F372" s="267">
        <v>41</v>
      </c>
    </row>
    <row r="373" spans="2:6" s="189" customFormat="1" ht="14.45" hidden="1" customHeight="1" outlineLevel="1" x14ac:dyDescent="0.2">
      <c r="B373" s="574"/>
      <c r="C373" s="286" t="s">
        <v>15751</v>
      </c>
      <c r="D373" s="287">
        <v>5</v>
      </c>
      <c r="E373" s="287">
        <v>0</v>
      </c>
      <c r="F373" s="287">
        <v>8</v>
      </c>
    </row>
    <row r="374" spans="2:6" s="189" customFormat="1" ht="36" customHeight="1" collapsed="1" x14ac:dyDescent="0.25">
      <c r="B374" s="280" t="s">
        <v>16170</v>
      </c>
      <c r="C374" s="279">
        <f>COUNTA(C375:C446)</f>
        <v>72</v>
      </c>
      <c r="D374" s="288">
        <f>SUM(D375:D446)</f>
        <v>1550</v>
      </c>
      <c r="E374" s="289">
        <f>SUM(E375:E446)</f>
        <v>8828</v>
      </c>
      <c r="F374" s="290">
        <f>SUM(F375:F446)</f>
        <v>5908</v>
      </c>
    </row>
    <row r="375" spans="2:6" s="189" customFormat="1" ht="14.45" hidden="1" customHeight="1" outlineLevel="1" x14ac:dyDescent="0.2">
      <c r="B375" s="573" t="s">
        <v>15471</v>
      </c>
      <c r="C375" s="281" t="s">
        <v>18159</v>
      </c>
      <c r="D375" s="278">
        <v>5</v>
      </c>
      <c r="E375" s="278">
        <v>1072</v>
      </c>
      <c r="F375" s="278">
        <v>2</v>
      </c>
    </row>
    <row r="376" spans="2:6" s="189" customFormat="1" ht="14.45" hidden="1" customHeight="1" outlineLevel="1" x14ac:dyDescent="0.2">
      <c r="B376" s="515"/>
      <c r="C376" s="285" t="s">
        <v>16171</v>
      </c>
      <c r="D376" s="267">
        <v>10</v>
      </c>
      <c r="E376" s="267">
        <v>0</v>
      </c>
      <c r="F376" s="267">
        <v>0</v>
      </c>
    </row>
    <row r="377" spans="2:6" s="189" customFormat="1" ht="14.45" hidden="1" customHeight="1" outlineLevel="1" x14ac:dyDescent="0.2">
      <c r="B377" s="515"/>
      <c r="C377" s="285" t="s">
        <v>17777</v>
      </c>
      <c r="D377" s="267">
        <v>99</v>
      </c>
      <c r="E377" s="267">
        <v>13</v>
      </c>
      <c r="F377" s="267">
        <v>51</v>
      </c>
    </row>
    <row r="378" spans="2:6" s="189" customFormat="1" ht="14.45" hidden="1" customHeight="1" outlineLevel="1" x14ac:dyDescent="0.2">
      <c r="B378" s="515"/>
      <c r="C378" s="285" t="s">
        <v>18203</v>
      </c>
      <c r="D378" s="267">
        <v>12</v>
      </c>
      <c r="E378" s="267">
        <v>0</v>
      </c>
      <c r="F378" s="267">
        <v>5</v>
      </c>
    </row>
    <row r="379" spans="2:6" s="189" customFormat="1" ht="14.45" hidden="1" customHeight="1" outlineLevel="1" x14ac:dyDescent="0.2">
      <c r="B379" s="515"/>
      <c r="C379" s="285" t="s">
        <v>17778</v>
      </c>
      <c r="D379" s="267">
        <v>1</v>
      </c>
      <c r="E379" s="267">
        <v>0</v>
      </c>
      <c r="F379" s="267">
        <v>0</v>
      </c>
    </row>
    <row r="380" spans="2:6" s="189" customFormat="1" ht="14.45" hidden="1" customHeight="1" outlineLevel="1" x14ac:dyDescent="0.2">
      <c r="B380" s="515"/>
      <c r="C380" s="285" t="s">
        <v>17779</v>
      </c>
      <c r="D380" s="267">
        <v>3</v>
      </c>
      <c r="E380" s="267">
        <v>0</v>
      </c>
      <c r="F380" s="267">
        <v>0</v>
      </c>
    </row>
    <row r="381" spans="2:6" s="189" customFormat="1" ht="14.45" hidden="1" customHeight="1" outlineLevel="1" x14ac:dyDescent="0.2">
      <c r="B381" s="515"/>
      <c r="C381" s="285" t="s">
        <v>17780</v>
      </c>
      <c r="D381" s="267">
        <v>6</v>
      </c>
      <c r="E381" s="267">
        <v>0</v>
      </c>
      <c r="F381" s="267">
        <v>0</v>
      </c>
    </row>
    <row r="382" spans="2:6" s="189" customFormat="1" ht="14.45" hidden="1" customHeight="1" outlineLevel="1" x14ac:dyDescent="0.2">
      <c r="B382" s="515"/>
      <c r="C382" s="285" t="s">
        <v>18620</v>
      </c>
      <c r="D382" s="267">
        <v>1</v>
      </c>
      <c r="E382" s="267">
        <v>0</v>
      </c>
      <c r="F382" s="267">
        <v>0</v>
      </c>
    </row>
    <row r="383" spans="2:6" s="189" customFormat="1" ht="14.45" hidden="1" customHeight="1" outlineLevel="1" x14ac:dyDescent="0.2">
      <c r="B383" s="515"/>
      <c r="C383" s="285" t="s">
        <v>17781</v>
      </c>
      <c r="D383" s="267">
        <v>84</v>
      </c>
      <c r="E383" s="267">
        <v>0</v>
      </c>
      <c r="F383" s="267">
        <v>32</v>
      </c>
    </row>
    <row r="384" spans="2:6" s="189" customFormat="1" ht="14.45" hidden="1" customHeight="1" outlineLevel="1" x14ac:dyDescent="0.2">
      <c r="B384" s="515"/>
      <c r="C384" s="285" t="s">
        <v>17782</v>
      </c>
      <c r="D384" s="267">
        <v>1</v>
      </c>
      <c r="E384" s="267">
        <v>0</v>
      </c>
      <c r="F384" s="267">
        <v>7</v>
      </c>
    </row>
    <row r="385" spans="2:6" s="189" customFormat="1" ht="14.45" hidden="1" customHeight="1" outlineLevel="1" x14ac:dyDescent="0.2">
      <c r="B385" s="515"/>
      <c r="C385" s="285" t="s">
        <v>17783</v>
      </c>
      <c r="D385" s="267">
        <v>228</v>
      </c>
      <c r="E385" s="267">
        <v>0</v>
      </c>
      <c r="F385" s="267">
        <v>1806</v>
      </c>
    </row>
    <row r="386" spans="2:6" s="189" customFormat="1" ht="14.45" hidden="1" customHeight="1" outlineLevel="1" x14ac:dyDescent="0.2">
      <c r="B386" s="515"/>
      <c r="C386" s="285" t="s">
        <v>17571</v>
      </c>
      <c r="D386" s="267">
        <v>5</v>
      </c>
      <c r="E386" s="267">
        <v>0</v>
      </c>
      <c r="F386" s="267">
        <v>3</v>
      </c>
    </row>
    <row r="387" spans="2:6" s="189" customFormat="1" ht="14.45" hidden="1" customHeight="1" outlineLevel="1" x14ac:dyDescent="0.2">
      <c r="B387" s="515"/>
      <c r="C387" s="285" t="s">
        <v>17784</v>
      </c>
      <c r="D387" s="267">
        <v>2</v>
      </c>
      <c r="E387" s="267">
        <v>2049</v>
      </c>
      <c r="F387" s="267">
        <v>0</v>
      </c>
    </row>
    <row r="388" spans="2:6" s="189" customFormat="1" ht="14.45" hidden="1" customHeight="1" outlineLevel="1" x14ac:dyDescent="0.2">
      <c r="B388" s="515"/>
      <c r="C388" s="285" t="s">
        <v>17785</v>
      </c>
      <c r="D388" s="267">
        <v>1</v>
      </c>
      <c r="E388" s="267">
        <v>0</v>
      </c>
      <c r="F388" s="267">
        <v>0</v>
      </c>
    </row>
    <row r="389" spans="2:6" s="189" customFormat="1" ht="14.45" hidden="1" customHeight="1" outlineLevel="1" x14ac:dyDescent="0.2">
      <c r="B389" s="515"/>
      <c r="C389" s="285" t="s">
        <v>17786</v>
      </c>
      <c r="D389" s="267">
        <v>1</v>
      </c>
      <c r="E389" s="267">
        <v>0</v>
      </c>
      <c r="F389" s="267">
        <v>0</v>
      </c>
    </row>
    <row r="390" spans="2:6" s="189" customFormat="1" ht="14.45" hidden="1" customHeight="1" outlineLevel="1" x14ac:dyDescent="0.2">
      <c r="B390" s="515"/>
      <c r="C390" s="285" t="s">
        <v>17787</v>
      </c>
      <c r="D390" s="267">
        <v>1</v>
      </c>
      <c r="E390" s="267">
        <v>5</v>
      </c>
      <c r="F390" s="267">
        <v>2</v>
      </c>
    </row>
    <row r="391" spans="2:6" s="189" customFormat="1" ht="14.45" hidden="1" customHeight="1" outlineLevel="1" x14ac:dyDescent="0.2">
      <c r="B391" s="515"/>
      <c r="C391" s="285" t="s">
        <v>17788</v>
      </c>
      <c r="D391" s="267">
        <v>1</v>
      </c>
      <c r="E391" s="267">
        <v>0</v>
      </c>
      <c r="F391" s="267">
        <v>0</v>
      </c>
    </row>
    <row r="392" spans="2:6" s="189" customFormat="1" ht="14.45" hidden="1" customHeight="1" outlineLevel="1" x14ac:dyDescent="0.2">
      <c r="B392" s="515"/>
      <c r="C392" s="285" t="s">
        <v>9921</v>
      </c>
      <c r="D392" s="267">
        <v>367</v>
      </c>
      <c r="E392" s="267">
        <v>1102</v>
      </c>
      <c r="F392" s="267">
        <v>2120</v>
      </c>
    </row>
    <row r="393" spans="2:6" s="189" customFormat="1" ht="14.45" hidden="1" customHeight="1" outlineLevel="1" x14ac:dyDescent="0.2">
      <c r="B393" s="515"/>
      <c r="C393" s="285" t="s">
        <v>17789</v>
      </c>
      <c r="D393" s="267">
        <v>3</v>
      </c>
      <c r="E393" s="267">
        <v>4</v>
      </c>
      <c r="F393" s="267">
        <v>21</v>
      </c>
    </row>
    <row r="394" spans="2:6" s="189" customFormat="1" ht="14.45" hidden="1" customHeight="1" outlineLevel="1" x14ac:dyDescent="0.2">
      <c r="B394" s="515"/>
      <c r="C394" s="285" t="s">
        <v>17790</v>
      </c>
      <c r="D394" s="267">
        <v>17</v>
      </c>
      <c r="E394" s="267">
        <v>100</v>
      </c>
      <c r="F394" s="267">
        <v>69</v>
      </c>
    </row>
    <row r="395" spans="2:6" s="189" customFormat="1" ht="14.45" hidden="1" customHeight="1" outlineLevel="1" x14ac:dyDescent="0.2">
      <c r="B395" s="515"/>
      <c r="C395" s="285" t="s">
        <v>17791</v>
      </c>
      <c r="D395" s="267">
        <v>9</v>
      </c>
      <c r="E395" s="267">
        <v>10</v>
      </c>
      <c r="F395" s="267">
        <v>2</v>
      </c>
    </row>
    <row r="396" spans="2:6" s="189" customFormat="1" ht="14.45" hidden="1" customHeight="1" outlineLevel="1" x14ac:dyDescent="0.2">
      <c r="B396" s="515"/>
      <c r="C396" s="285" t="s">
        <v>17792</v>
      </c>
      <c r="D396" s="267">
        <v>15</v>
      </c>
      <c r="E396" s="267">
        <v>2</v>
      </c>
      <c r="F396" s="267">
        <v>9</v>
      </c>
    </row>
    <row r="397" spans="2:6" s="189" customFormat="1" ht="14.45" hidden="1" customHeight="1" outlineLevel="1" x14ac:dyDescent="0.2">
      <c r="B397" s="515"/>
      <c r="C397" s="285" t="s">
        <v>17793</v>
      </c>
      <c r="D397" s="267">
        <v>15</v>
      </c>
      <c r="E397" s="267">
        <v>1</v>
      </c>
      <c r="F397" s="267">
        <v>1</v>
      </c>
    </row>
    <row r="398" spans="2:6" s="189" customFormat="1" ht="14.45" hidden="1" customHeight="1" outlineLevel="1" x14ac:dyDescent="0.2">
      <c r="B398" s="515"/>
      <c r="C398" s="285" t="s">
        <v>17794</v>
      </c>
      <c r="D398" s="267">
        <v>2</v>
      </c>
      <c r="E398" s="267">
        <v>1</v>
      </c>
      <c r="F398" s="267">
        <v>2</v>
      </c>
    </row>
    <row r="399" spans="2:6" s="189" customFormat="1" ht="14.45" hidden="1" customHeight="1" outlineLevel="1" x14ac:dyDescent="0.2">
      <c r="B399" s="515"/>
      <c r="C399" s="285" t="s">
        <v>17795</v>
      </c>
      <c r="D399" s="267">
        <v>2</v>
      </c>
      <c r="E399" s="267">
        <v>0</v>
      </c>
      <c r="F399" s="267">
        <v>3</v>
      </c>
    </row>
    <row r="400" spans="2:6" s="189" customFormat="1" ht="14.45" hidden="1" customHeight="1" outlineLevel="1" x14ac:dyDescent="0.2">
      <c r="B400" s="515"/>
      <c r="C400" s="285" t="s">
        <v>17796</v>
      </c>
      <c r="D400" s="267">
        <v>2</v>
      </c>
      <c r="E400" s="267">
        <v>20</v>
      </c>
      <c r="F400" s="267">
        <v>19</v>
      </c>
    </row>
    <row r="401" spans="2:6" s="189" customFormat="1" ht="14.45" hidden="1" customHeight="1" outlineLevel="1" x14ac:dyDescent="0.2">
      <c r="B401" s="515"/>
      <c r="C401" s="285" t="s">
        <v>17797</v>
      </c>
      <c r="D401" s="267">
        <v>90</v>
      </c>
      <c r="E401" s="267">
        <v>53</v>
      </c>
      <c r="F401" s="267">
        <v>15</v>
      </c>
    </row>
    <row r="402" spans="2:6" s="189" customFormat="1" ht="14.45" hidden="1" customHeight="1" outlineLevel="1" x14ac:dyDescent="0.2">
      <c r="B402" s="515"/>
      <c r="C402" s="285" t="s">
        <v>17798</v>
      </c>
      <c r="D402" s="267">
        <v>4</v>
      </c>
      <c r="E402" s="267">
        <v>0</v>
      </c>
      <c r="F402" s="267">
        <v>10</v>
      </c>
    </row>
    <row r="403" spans="2:6" s="189" customFormat="1" ht="14.45" hidden="1" customHeight="1" outlineLevel="1" x14ac:dyDescent="0.2">
      <c r="B403" s="515"/>
      <c r="C403" s="285" t="s">
        <v>16178</v>
      </c>
      <c r="D403" s="267">
        <v>1</v>
      </c>
      <c r="E403" s="267">
        <v>0</v>
      </c>
      <c r="F403" s="267">
        <v>0</v>
      </c>
    </row>
    <row r="404" spans="2:6" s="189" customFormat="1" ht="14.45" hidden="1" customHeight="1" outlineLevel="1" x14ac:dyDescent="0.2">
      <c r="B404" s="515"/>
      <c r="C404" s="285" t="s">
        <v>17799</v>
      </c>
      <c r="D404" s="267">
        <v>1</v>
      </c>
      <c r="E404" s="267">
        <v>0</v>
      </c>
      <c r="F404" s="267">
        <v>0</v>
      </c>
    </row>
    <row r="405" spans="2:6" s="189" customFormat="1" ht="14.45" hidden="1" customHeight="1" outlineLevel="1" x14ac:dyDescent="0.2">
      <c r="B405" s="515"/>
      <c r="C405" s="285" t="s">
        <v>17800</v>
      </c>
      <c r="D405" s="267">
        <v>30</v>
      </c>
      <c r="E405" s="267">
        <v>403</v>
      </c>
      <c r="F405" s="267">
        <v>127</v>
      </c>
    </row>
    <row r="406" spans="2:6" s="189" customFormat="1" ht="14.45" hidden="1" customHeight="1" outlineLevel="1" x14ac:dyDescent="0.2">
      <c r="B406" s="515"/>
      <c r="C406" s="285" t="s">
        <v>17801</v>
      </c>
      <c r="D406" s="267">
        <v>42</v>
      </c>
      <c r="E406" s="267">
        <v>1011</v>
      </c>
      <c r="F406" s="267">
        <v>86</v>
      </c>
    </row>
    <row r="407" spans="2:6" s="189" customFormat="1" ht="14.45" hidden="1" customHeight="1" outlineLevel="1" x14ac:dyDescent="0.2">
      <c r="B407" s="515"/>
      <c r="C407" s="285" t="s">
        <v>17802</v>
      </c>
      <c r="D407" s="267">
        <v>114</v>
      </c>
      <c r="E407" s="267">
        <v>1350</v>
      </c>
      <c r="F407" s="267">
        <v>359</v>
      </c>
    </row>
    <row r="408" spans="2:6" s="189" customFormat="1" ht="14.45" hidden="1" customHeight="1" outlineLevel="1" x14ac:dyDescent="0.2">
      <c r="B408" s="515"/>
      <c r="C408" s="285" t="s">
        <v>17803</v>
      </c>
      <c r="D408" s="267">
        <v>62</v>
      </c>
      <c r="E408" s="267">
        <v>5</v>
      </c>
      <c r="F408" s="267">
        <v>23</v>
      </c>
    </row>
    <row r="409" spans="2:6" s="189" customFormat="1" ht="14.45" hidden="1" customHeight="1" outlineLevel="1" x14ac:dyDescent="0.2">
      <c r="B409" s="515"/>
      <c r="C409" s="285" t="s">
        <v>17804</v>
      </c>
      <c r="D409" s="267">
        <v>99</v>
      </c>
      <c r="E409" s="267">
        <v>8</v>
      </c>
      <c r="F409" s="267">
        <v>387</v>
      </c>
    </row>
    <row r="410" spans="2:6" s="189" customFormat="1" ht="14.45" hidden="1" customHeight="1" outlineLevel="1" x14ac:dyDescent="0.2">
      <c r="B410" s="515"/>
      <c r="C410" s="285" t="s">
        <v>17805</v>
      </c>
      <c r="D410" s="267">
        <v>2</v>
      </c>
      <c r="E410" s="267">
        <v>0</v>
      </c>
      <c r="F410" s="267">
        <v>3</v>
      </c>
    </row>
    <row r="411" spans="2:6" s="189" customFormat="1" ht="14.45" hidden="1" customHeight="1" outlineLevel="1" x14ac:dyDescent="0.2">
      <c r="B411" s="515"/>
      <c r="C411" s="285" t="s">
        <v>17806</v>
      </c>
      <c r="D411" s="267">
        <v>13</v>
      </c>
      <c r="E411" s="267">
        <v>1</v>
      </c>
      <c r="F411" s="267">
        <v>1</v>
      </c>
    </row>
    <row r="412" spans="2:6" s="189" customFormat="1" ht="14.45" hidden="1" customHeight="1" outlineLevel="1" x14ac:dyDescent="0.2">
      <c r="B412" s="515"/>
      <c r="C412" s="285" t="s">
        <v>10582</v>
      </c>
      <c r="D412" s="267">
        <v>28</v>
      </c>
      <c r="E412" s="267">
        <v>362</v>
      </c>
      <c r="F412" s="267">
        <v>51</v>
      </c>
    </row>
    <row r="413" spans="2:6" s="189" customFormat="1" ht="14.45" hidden="1" customHeight="1" outlineLevel="1" x14ac:dyDescent="0.2">
      <c r="B413" s="515"/>
      <c r="C413" s="285" t="s">
        <v>17274</v>
      </c>
      <c r="D413" s="267">
        <v>27</v>
      </c>
      <c r="E413" s="267">
        <v>66</v>
      </c>
      <c r="F413" s="267">
        <v>60</v>
      </c>
    </row>
    <row r="414" spans="2:6" s="189" customFormat="1" ht="14.45" hidden="1" customHeight="1" outlineLevel="1" x14ac:dyDescent="0.2">
      <c r="B414" s="515"/>
      <c r="C414" s="285" t="s">
        <v>17807</v>
      </c>
      <c r="D414" s="267">
        <v>3</v>
      </c>
      <c r="E414" s="267">
        <v>436</v>
      </c>
      <c r="F414" s="267">
        <v>2</v>
      </c>
    </row>
    <row r="415" spans="2:6" s="189" customFormat="1" ht="14.45" hidden="1" customHeight="1" outlineLevel="1" x14ac:dyDescent="0.2">
      <c r="B415" s="515"/>
      <c r="C415" s="285" t="s">
        <v>17808</v>
      </c>
      <c r="D415" s="267">
        <v>1</v>
      </c>
      <c r="E415" s="267">
        <v>0</v>
      </c>
      <c r="F415" s="267">
        <v>23</v>
      </c>
    </row>
    <row r="416" spans="2:6" s="189" customFormat="1" ht="14.45" hidden="1" customHeight="1" outlineLevel="1" x14ac:dyDescent="0.2">
      <c r="B416" s="515"/>
      <c r="C416" s="285" t="s">
        <v>17809</v>
      </c>
      <c r="D416" s="267">
        <v>1</v>
      </c>
      <c r="E416" s="267">
        <v>0</v>
      </c>
      <c r="F416" s="267">
        <v>0</v>
      </c>
    </row>
    <row r="417" spans="2:6" s="189" customFormat="1" ht="14.45" hidden="1" customHeight="1" outlineLevel="1" x14ac:dyDescent="0.2">
      <c r="B417" s="515"/>
      <c r="C417" s="285" t="s">
        <v>17810</v>
      </c>
      <c r="D417" s="267">
        <v>3</v>
      </c>
      <c r="E417" s="267">
        <v>50</v>
      </c>
      <c r="F417" s="267">
        <v>25</v>
      </c>
    </row>
    <row r="418" spans="2:6" s="189" customFormat="1" ht="14.45" hidden="1" customHeight="1" outlineLevel="1" x14ac:dyDescent="0.2">
      <c r="B418" s="515"/>
      <c r="C418" s="285" t="s">
        <v>17811</v>
      </c>
      <c r="D418" s="267">
        <v>1</v>
      </c>
      <c r="E418" s="267">
        <v>0</v>
      </c>
      <c r="F418" s="267">
        <v>0</v>
      </c>
    </row>
    <row r="419" spans="2:6" s="189" customFormat="1" ht="14.45" hidden="1" customHeight="1" outlineLevel="1" x14ac:dyDescent="0.2">
      <c r="B419" s="515"/>
      <c r="C419" s="285" t="s">
        <v>18160</v>
      </c>
      <c r="D419" s="267">
        <v>11</v>
      </c>
      <c r="E419" s="267">
        <v>74</v>
      </c>
      <c r="F419" s="267">
        <v>53</v>
      </c>
    </row>
    <row r="420" spans="2:6" s="189" customFormat="1" ht="14.45" hidden="1" customHeight="1" outlineLevel="1" x14ac:dyDescent="0.2">
      <c r="B420" s="515"/>
      <c r="C420" s="285" t="s">
        <v>17812</v>
      </c>
      <c r="D420" s="267">
        <v>17</v>
      </c>
      <c r="E420" s="267">
        <v>7</v>
      </c>
      <c r="F420" s="267">
        <v>8</v>
      </c>
    </row>
    <row r="421" spans="2:6" s="189" customFormat="1" ht="14.45" hidden="1" customHeight="1" outlineLevel="1" x14ac:dyDescent="0.2">
      <c r="B421" s="515"/>
      <c r="C421" s="285" t="s">
        <v>17813</v>
      </c>
      <c r="D421" s="267">
        <v>5</v>
      </c>
      <c r="E421" s="267">
        <v>1</v>
      </c>
      <c r="F421" s="267">
        <v>4</v>
      </c>
    </row>
    <row r="422" spans="2:6" s="189" customFormat="1" ht="14.45" hidden="1" customHeight="1" outlineLevel="1" x14ac:dyDescent="0.2">
      <c r="B422" s="515"/>
      <c r="C422" s="285" t="s">
        <v>17814</v>
      </c>
      <c r="D422" s="267">
        <v>1</v>
      </c>
      <c r="E422" s="267">
        <v>0</v>
      </c>
      <c r="F422" s="267">
        <v>0</v>
      </c>
    </row>
    <row r="423" spans="2:6" s="189" customFormat="1" ht="14.45" hidden="1" customHeight="1" outlineLevel="1" x14ac:dyDescent="0.2">
      <c r="B423" s="515"/>
      <c r="C423" s="285" t="s">
        <v>17815</v>
      </c>
      <c r="D423" s="267">
        <v>1</v>
      </c>
      <c r="E423" s="267">
        <v>0</v>
      </c>
      <c r="F423" s="267">
        <v>0</v>
      </c>
    </row>
    <row r="424" spans="2:6" s="189" customFormat="1" ht="14.45" hidden="1" customHeight="1" outlineLevel="1" x14ac:dyDescent="0.2">
      <c r="B424" s="515"/>
      <c r="C424" s="285" t="s">
        <v>17816</v>
      </c>
      <c r="D424" s="267">
        <v>3</v>
      </c>
      <c r="E424" s="267">
        <v>0</v>
      </c>
      <c r="F424" s="267">
        <v>2</v>
      </c>
    </row>
    <row r="425" spans="2:6" s="189" customFormat="1" ht="14.45" hidden="1" customHeight="1" outlineLevel="1" x14ac:dyDescent="0.2">
      <c r="B425" s="515"/>
      <c r="C425" s="285" t="s">
        <v>17817</v>
      </c>
      <c r="D425" s="267">
        <v>1</v>
      </c>
      <c r="E425" s="267">
        <v>0</v>
      </c>
      <c r="F425" s="267">
        <v>0</v>
      </c>
    </row>
    <row r="426" spans="2:6" s="189" customFormat="1" ht="14.45" hidden="1" customHeight="1" outlineLevel="1" x14ac:dyDescent="0.2">
      <c r="B426" s="515"/>
      <c r="C426" s="285" t="s">
        <v>17818</v>
      </c>
      <c r="D426" s="267">
        <v>1</v>
      </c>
      <c r="E426" s="267">
        <v>0</v>
      </c>
      <c r="F426" s="267">
        <v>0</v>
      </c>
    </row>
    <row r="427" spans="2:6" s="189" customFormat="1" ht="14.45" hidden="1" customHeight="1" outlineLevel="1" x14ac:dyDescent="0.2">
      <c r="B427" s="515"/>
      <c r="C427" s="285" t="s">
        <v>17819</v>
      </c>
      <c r="D427" s="267">
        <v>0</v>
      </c>
      <c r="E427" s="267">
        <v>0</v>
      </c>
      <c r="F427" s="267">
        <v>0</v>
      </c>
    </row>
    <row r="428" spans="2:6" s="189" customFormat="1" ht="14.45" hidden="1" customHeight="1" outlineLevel="1" x14ac:dyDescent="0.2">
      <c r="B428" s="515"/>
      <c r="C428" s="285" t="s">
        <v>17820</v>
      </c>
      <c r="D428" s="267">
        <v>6</v>
      </c>
      <c r="E428" s="267">
        <v>26</v>
      </c>
      <c r="F428" s="267">
        <v>44</v>
      </c>
    </row>
    <row r="429" spans="2:6" s="189" customFormat="1" ht="14.45" hidden="1" customHeight="1" outlineLevel="1" x14ac:dyDescent="0.2">
      <c r="B429" s="515"/>
      <c r="C429" s="285" t="s">
        <v>17821</v>
      </c>
      <c r="D429" s="267">
        <v>1</v>
      </c>
      <c r="E429" s="267">
        <v>2</v>
      </c>
      <c r="F429" s="267">
        <v>0</v>
      </c>
    </row>
    <row r="430" spans="2:6" s="189" customFormat="1" ht="14.45" hidden="1" customHeight="1" outlineLevel="1" x14ac:dyDescent="0.2">
      <c r="B430" s="515"/>
      <c r="C430" s="285" t="s">
        <v>17822</v>
      </c>
      <c r="D430" s="267">
        <v>1</v>
      </c>
      <c r="E430" s="267">
        <v>0</v>
      </c>
      <c r="F430" s="267">
        <v>0</v>
      </c>
    </row>
    <row r="431" spans="2:6" s="189" customFormat="1" ht="14.45" hidden="1" customHeight="1" outlineLevel="1" x14ac:dyDescent="0.2">
      <c r="B431" s="515"/>
      <c r="C431" s="285" t="s">
        <v>17823</v>
      </c>
      <c r="D431" s="267">
        <v>24</v>
      </c>
      <c r="E431" s="267">
        <v>35</v>
      </c>
      <c r="F431" s="267">
        <v>19</v>
      </c>
    </row>
    <row r="432" spans="2:6" s="189" customFormat="1" ht="14.45" hidden="1" customHeight="1" outlineLevel="1" x14ac:dyDescent="0.2">
      <c r="B432" s="515"/>
      <c r="C432" s="285" t="s">
        <v>17824</v>
      </c>
      <c r="D432" s="267">
        <v>2</v>
      </c>
      <c r="E432" s="267">
        <v>5</v>
      </c>
      <c r="F432" s="267">
        <v>0</v>
      </c>
    </row>
    <row r="433" spans="2:6" s="189" customFormat="1" ht="14.45" hidden="1" customHeight="1" outlineLevel="1" x14ac:dyDescent="0.2">
      <c r="B433" s="515"/>
      <c r="C433" s="285" t="s">
        <v>17294</v>
      </c>
      <c r="D433" s="267">
        <v>2</v>
      </c>
      <c r="E433" s="267">
        <v>0</v>
      </c>
      <c r="F433" s="267">
        <v>0</v>
      </c>
    </row>
    <row r="434" spans="2:6" s="189" customFormat="1" ht="14.45" hidden="1" customHeight="1" outlineLevel="1" x14ac:dyDescent="0.2">
      <c r="B434" s="515"/>
      <c r="C434" s="285" t="s">
        <v>17825</v>
      </c>
      <c r="D434" s="267">
        <v>1</v>
      </c>
      <c r="E434" s="267">
        <v>2</v>
      </c>
      <c r="F434" s="267">
        <v>0</v>
      </c>
    </row>
    <row r="435" spans="2:6" s="189" customFormat="1" ht="14.45" hidden="1" customHeight="1" outlineLevel="1" x14ac:dyDescent="0.2">
      <c r="B435" s="515"/>
      <c r="C435" s="285" t="s">
        <v>17826</v>
      </c>
      <c r="D435" s="267">
        <v>1</v>
      </c>
      <c r="E435" s="267">
        <v>0</v>
      </c>
      <c r="F435" s="267">
        <v>0</v>
      </c>
    </row>
    <row r="436" spans="2:6" s="189" customFormat="1" ht="14.45" hidden="1" customHeight="1" outlineLevel="1" x14ac:dyDescent="0.2">
      <c r="B436" s="515"/>
      <c r="C436" s="285" t="s">
        <v>17827</v>
      </c>
      <c r="D436" s="267">
        <v>2</v>
      </c>
      <c r="E436" s="267">
        <v>0</v>
      </c>
      <c r="F436" s="267">
        <v>70</v>
      </c>
    </row>
    <row r="437" spans="2:6" s="189" customFormat="1" ht="14.45" hidden="1" customHeight="1" outlineLevel="1" x14ac:dyDescent="0.2">
      <c r="B437" s="515"/>
      <c r="C437" s="285" t="s">
        <v>17828</v>
      </c>
      <c r="D437" s="267">
        <v>8</v>
      </c>
      <c r="E437" s="267">
        <v>33</v>
      </c>
      <c r="F437" s="267">
        <v>20</v>
      </c>
    </row>
    <row r="438" spans="2:6" s="189" customFormat="1" ht="14.45" hidden="1" customHeight="1" outlineLevel="1" x14ac:dyDescent="0.2">
      <c r="B438" s="515"/>
      <c r="C438" s="285" t="s">
        <v>17829</v>
      </c>
      <c r="D438" s="267">
        <v>2</v>
      </c>
      <c r="E438" s="267">
        <v>0</v>
      </c>
      <c r="F438" s="267">
        <v>1</v>
      </c>
    </row>
    <row r="439" spans="2:6" s="189" customFormat="1" ht="14.45" hidden="1" customHeight="1" outlineLevel="1" x14ac:dyDescent="0.2">
      <c r="B439" s="515"/>
      <c r="C439" s="285" t="s">
        <v>17830</v>
      </c>
      <c r="D439" s="267">
        <v>2</v>
      </c>
      <c r="E439" s="267">
        <v>2</v>
      </c>
      <c r="F439" s="267">
        <v>4</v>
      </c>
    </row>
    <row r="440" spans="2:6" s="189" customFormat="1" ht="14.45" hidden="1" customHeight="1" outlineLevel="1" x14ac:dyDescent="0.2">
      <c r="B440" s="515"/>
      <c r="C440" s="285" t="s">
        <v>17831</v>
      </c>
      <c r="D440" s="267">
        <v>7</v>
      </c>
      <c r="E440" s="267">
        <v>220</v>
      </c>
      <c r="F440" s="267">
        <v>191</v>
      </c>
    </row>
    <row r="441" spans="2:6" s="189" customFormat="1" ht="14.45" hidden="1" customHeight="1" outlineLevel="1" x14ac:dyDescent="0.2">
      <c r="B441" s="515"/>
      <c r="C441" s="285" t="s">
        <v>18359</v>
      </c>
      <c r="D441" s="267">
        <v>2</v>
      </c>
      <c r="E441" s="267">
        <v>0</v>
      </c>
      <c r="F441" s="267">
        <v>0</v>
      </c>
    </row>
    <row r="442" spans="2:6" s="189" customFormat="1" ht="14.45" hidden="1" customHeight="1" outlineLevel="1" x14ac:dyDescent="0.2">
      <c r="B442" s="515"/>
      <c r="C442" s="285" t="s">
        <v>17832</v>
      </c>
      <c r="D442" s="267">
        <v>1</v>
      </c>
      <c r="E442" s="267">
        <v>0</v>
      </c>
      <c r="F442" s="267">
        <v>0</v>
      </c>
    </row>
    <row r="443" spans="2:6" s="189" customFormat="1" ht="14.45" hidden="1" customHeight="1" outlineLevel="1" x14ac:dyDescent="0.2">
      <c r="B443" s="515"/>
      <c r="C443" s="285" t="s">
        <v>17833</v>
      </c>
      <c r="D443" s="267">
        <v>2</v>
      </c>
      <c r="E443" s="267">
        <v>0</v>
      </c>
      <c r="F443" s="267">
        <v>3</v>
      </c>
    </row>
    <row r="444" spans="2:6" s="189" customFormat="1" ht="14.45" hidden="1" customHeight="1" outlineLevel="1" x14ac:dyDescent="0.2">
      <c r="B444" s="515"/>
      <c r="C444" s="285" t="s">
        <v>17834</v>
      </c>
      <c r="D444" s="267">
        <v>1</v>
      </c>
      <c r="E444" s="267">
        <v>0</v>
      </c>
      <c r="F444" s="267">
        <v>0</v>
      </c>
    </row>
    <row r="445" spans="2:6" s="189" customFormat="1" ht="14.45" hidden="1" customHeight="1" outlineLevel="1" x14ac:dyDescent="0.2">
      <c r="B445" s="515"/>
      <c r="C445" s="285" t="s">
        <v>17835</v>
      </c>
      <c r="D445" s="267">
        <v>1</v>
      </c>
      <c r="E445" s="267">
        <v>0</v>
      </c>
      <c r="F445" s="267">
        <v>0</v>
      </c>
    </row>
    <row r="446" spans="2:6" s="189" customFormat="1" ht="14.45" hidden="1" customHeight="1" outlineLevel="1" x14ac:dyDescent="0.2">
      <c r="B446" s="574"/>
      <c r="C446" s="286" t="s">
        <v>17836</v>
      </c>
      <c r="D446" s="287">
        <v>29</v>
      </c>
      <c r="E446" s="287">
        <v>297</v>
      </c>
      <c r="F446" s="287">
        <v>163</v>
      </c>
    </row>
    <row r="447" spans="2:6" s="189" customFormat="1" ht="36" customHeight="1" collapsed="1" x14ac:dyDescent="0.25">
      <c r="B447" s="280" t="s">
        <v>16172</v>
      </c>
      <c r="C447" s="279">
        <f>COUNTA(C448:C470)</f>
        <v>23</v>
      </c>
      <c r="D447" s="288">
        <f>SUM(D448:D470)</f>
        <v>924</v>
      </c>
      <c r="E447" s="289">
        <f>SUM(E448:E470)</f>
        <v>417</v>
      </c>
      <c r="F447" s="290">
        <f>SUM(F448:F470)</f>
        <v>4102</v>
      </c>
    </row>
    <row r="448" spans="2:6" s="189" customFormat="1" ht="14.45" hidden="1" customHeight="1" outlineLevel="1" x14ac:dyDescent="0.2">
      <c r="B448" s="573" t="s">
        <v>15471</v>
      </c>
      <c r="C448" s="281" t="s">
        <v>15752</v>
      </c>
      <c r="D448" s="278">
        <v>10</v>
      </c>
      <c r="E448" s="278">
        <v>0</v>
      </c>
      <c r="F448" s="278">
        <v>0</v>
      </c>
    </row>
    <row r="449" spans="2:6" s="189" customFormat="1" ht="14.45" hidden="1" customHeight="1" outlineLevel="1" x14ac:dyDescent="0.2">
      <c r="B449" s="515"/>
      <c r="C449" s="285" t="s">
        <v>15753</v>
      </c>
      <c r="D449" s="267">
        <v>13</v>
      </c>
      <c r="E449" s="267">
        <v>0</v>
      </c>
      <c r="F449" s="267">
        <v>1</v>
      </c>
    </row>
    <row r="450" spans="2:6" s="189" customFormat="1" ht="14.45" hidden="1" customHeight="1" outlineLevel="1" x14ac:dyDescent="0.2">
      <c r="B450" s="515"/>
      <c r="C450" s="285" t="s">
        <v>15754</v>
      </c>
      <c r="D450" s="267">
        <v>1</v>
      </c>
      <c r="E450" s="267">
        <v>1</v>
      </c>
      <c r="F450" s="267">
        <v>4</v>
      </c>
    </row>
    <row r="451" spans="2:6" s="189" customFormat="1" ht="14.45" hidden="1" customHeight="1" outlineLevel="1" x14ac:dyDescent="0.2">
      <c r="B451" s="515"/>
      <c r="C451" s="285" t="s">
        <v>15755</v>
      </c>
      <c r="D451" s="267">
        <v>3</v>
      </c>
      <c r="E451" s="267">
        <v>0</v>
      </c>
      <c r="F451" s="267">
        <v>103</v>
      </c>
    </row>
    <row r="452" spans="2:6" s="189" customFormat="1" ht="14.45" hidden="1" customHeight="1" outlineLevel="1" x14ac:dyDescent="0.2">
      <c r="B452" s="515"/>
      <c r="C452" s="285" t="s">
        <v>15756</v>
      </c>
      <c r="D452" s="267">
        <v>3</v>
      </c>
      <c r="E452" s="267">
        <v>0</v>
      </c>
      <c r="F452" s="267">
        <v>22</v>
      </c>
    </row>
    <row r="453" spans="2:6" s="189" customFormat="1" ht="14.45" hidden="1" customHeight="1" outlineLevel="1" x14ac:dyDescent="0.2">
      <c r="B453" s="515"/>
      <c r="C453" s="285" t="s">
        <v>18360</v>
      </c>
      <c r="D453" s="267">
        <v>3</v>
      </c>
      <c r="E453" s="267">
        <v>0</v>
      </c>
      <c r="F453" s="267">
        <v>5</v>
      </c>
    </row>
    <row r="454" spans="2:6" s="189" customFormat="1" ht="14.45" hidden="1" customHeight="1" outlineLevel="1" x14ac:dyDescent="0.2">
      <c r="B454" s="515"/>
      <c r="C454" s="285" t="s">
        <v>15757</v>
      </c>
      <c r="D454" s="267">
        <v>13</v>
      </c>
      <c r="E454" s="267">
        <v>12</v>
      </c>
      <c r="F454" s="267">
        <v>24</v>
      </c>
    </row>
    <row r="455" spans="2:6" s="189" customFormat="1" ht="14.45" hidden="1" customHeight="1" outlineLevel="1" x14ac:dyDescent="0.2">
      <c r="B455" s="515"/>
      <c r="C455" s="285" t="s">
        <v>15758</v>
      </c>
      <c r="D455" s="267">
        <v>7</v>
      </c>
      <c r="E455" s="267">
        <v>0</v>
      </c>
      <c r="F455" s="267">
        <v>13</v>
      </c>
    </row>
    <row r="456" spans="2:6" s="189" customFormat="1" ht="14.45" hidden="1" customHeight="1" outlineLevel="1" x14ac:dyDescent="0.2">
      <c r="B456" s="515"/>
      <c r="C456" s="285" t="s">
        <v>15759</v>
      </c>
      <c r="D456" s="267">
        <v>11</v>
      </c>
      <c r="E456" s="267">
        <v>0</v>
      </c>
      <c r="F456" s="267">
        <v>98</v>
      </c>
    </row>
    <row r="457" spans="2:6" s="189" customFormat="1" ht="14.45" hidden="1" customHeight="1" outlineLevel="1" x14ac:dyDescent="0.2">
      <c r="B457" s="515"/>
      <c r="C457" s="285" t="s">
        <v>15760</v>
      </c>
      <c r="D457" s="267">
        <v>9</v>
      </c>
      <c r="E457" s="267">
        <v>0</v>
      </c>
      <c r="F457" s="267">
        <v>50</v>
      </c>
    </row>
    <row r="458" spans="2:6" s="189" customFormat="1" ht="14.45" hidden="1" customHeight="1" outlineLevel="1" x14ac:dyDescent="0.2">
      <c r="B458" s="515"/>
      <c r="C458" s="285" t="s">
        <v>10426</v>
      </c>
      <c r="D458" s="267">
        <v>641</v>
      </c>
      <c r="E458" s="267">
        <v>0</v>
      </c>
      <c r="F458" s="267">
        <v>2050</v>
      </c>
    </row>
    <row r="459" spans="2:6" s="189" customFormat="1" ht="14.45" hidden="1" customHeight="1" outlineLevel="1" x14ac:dyDescent="0.2">
      <c r="B459" s="515"/>
      <c r="C459" s="285" t="s">
        <v>15761</v>
      </c>
      <c r="D459" s="267">
        <v>9</v>
      </c>
      <c r="E459" s="267">
        <v>0</v>
      </c>
      <c r="F459" s="267">
        <v>4</v>
      </c>
    </row>
    <row r="460" spans="2:6" s="189" customFormat="1" ht="14.45" hidden="1" customHeight="1" outlineLevel="1" x14ac:dyDescent="0.2">
      <c r="B460" s="515"/>
      <c r="C460" s="285" t="s">
        <v>11390</v>
      </c>
      <c r="D460" s="267">
        <v>7</v>
      </c>
      <c r="E460" s="267">
        <v>0</v>
      </c>
      <c r="F460" s="267">
        <v>13</v>
      </c>
    </row>
    <row r="461" spans="2:6" s="189" customFormat="1" ht="14.45" hidden="1" customHeight="1" outlineLevel="1" x14ac:dyDescent="0.2">
      <c r="B461" s="515"/>
      <c r="C461" s="285" t="s">
        <v>15762</v>
      </c>
      <c r="D461" s="267">
        <v>48</v>
      </c>
      <c r="E461" s="267">
        <v>5</v>
      </c>
      <c r="F461" s="267">
        <v>296</v>
      </c>
    </row>
    <row r="462" spans="2:6" s="189" customFormat="1" ht="14.45" hidden="1" customHeight="1" outlineLevel="1" x14ac:dyDescent="0.2">
      <c r="B462" s="515"/>
      <c r="C462" s="285" t="s">
        <v>15763</v>
      </c>
      <c r="D462" s="267">
        <v>2</v>
      </c>
      <c r="E462" s="267">
        <v>0</v>
      </c>
      <c r="F462" s="267">
        <v>0</v>
      </c>
    </row>
    <row r="463" spans="2:6" s="189" customFormat="1" ht="14.45" hidden="1" customHeight="1" outlineLevel="1" x14ac:dyDescent="0.2">
      <c r="B463" s="515"/>
      <c r="C463" s="285" t="s">
        <v>15764</v>
      </c>
      <c r="D463" s="267">
        <v>1</v>
      </c>
      <c r="E463" s="267">
        <v>0</v>
      </c>
      <c r="F463" s="267">
        <v>0</v>
      </c>
    </row>
    <row r="464" spans="2:6" s="189" customFormat="1" ht="14.45" hidden="1" customHeight="1" outlineLevel="1" x14ac:dyDescent="0.2">
      <c r="B464" s="515"/>
      <c r="C464" s="285" t="s">
        <v>15765</v>
      </c>
      <c r="D464" s="267">
        <v>5</v>
      </c>
      <c r="E464" s="267">
        <v>0</v>
      </c>
      <c r="F464" s="267">
        <v>9</v>
      </c>
    </row>
    <row r="465" spans="2:6" s="189" customFormat="1" ht="14.45" hidden="1" customHeight="1" outlineLevel="1" x14ac:dyDescent="0.2">
      <c r="B465" s="515"/>
      <c r="C465" s="285" t="s">
        <v>15766</v>
      </c>
      <c r="D465" s="267">
        <v>21</v>
      </c>
      <c r="E465" s="267">
        <v>0</v>
      </c>
      <c r="F465" s="267">
        <v>143</v>
      </c>
    </row>
    <row r="466" spans="2:6" s="189" customFormat="1" ht="14.45" hidden="1" customHeight="1" outlineLevel="1" x14ac:dyDescent="0.2">
      <c r="B466" s="515"/>
      <c r="C466" s="285" t="s">
        <v>16149</v>
      </c>
      <c r="D466" s="267">
        <v>1</v>
      </c>
      <c r="E466" s="267">
        <v>78</v>
      </c>
      <c r="F466" s="267">
        <v>0</v>
      </c>
    </row>
    <row r="467" spans="2:6" s="189" customFormat="1" ht="14.45" hidden="1" customHeight="1" outlineLevel="1" x14ac:dyDescent="0.2">
      <c r="B467" s="515"/>
      <c r="C467" s="285" t="s">
        <v>15767</v>
      </c>
      <c r="D467" s="267">
        <v>6</v>
      </c>
      <c r="E467" s="267">
        <v>0</v>
      </c>
      <c r="F467" s="267">
        <v>1</v>
      </c>
    </row>
    <row r="468" spans="2:6" s="189" customFormat="1" ht="14.45" hidden="1" customHeight="1" outlineLevel="1" x14ac:dyDescent="0.2">
      <c r="B468" s="515"/>
      <c r="C468" s="285" t="s">
        <v>15768</v>
      </c>
      <c r="D468" s="267">
        <v>2</v>
      </c>
      <c r="E468" s="267">
        <v>0</v>
      </c>
      <c r="F468" s="267">
        <v>6</v>
      </c>
    </row>
    <row r="469" spans="2:6" s="189" customFormat="1" ht="14.45" hidden="1" customHeight="1" outlineLevel="1" x14ac:dyDescent="0.2">
      <c r="B469" s="515"/>
      <c r="C469" s="285" t="s">
        <v>12765</v>
      </c>
      <c r="D469" s="267">
        <v>106</v>
      </c>
      <c r="E469" s="267">
        <v>0</v>
      </c>
      <c r="F469" s="267">
        <v>958</v>
      </c>
    </row>
    <row r="470" spans="2:6" s="189" customFormat="1" ht="14.45" hidden="1" customHeight="1" outlineLevel="1" x14ac:dyDescent="0.2">
      <c r="B470" s="574"/>
      <c r="C470" s="286" t="s">
        <v>17837</v>
      </c>
      <c r="D470" s="287">
        <v>2</v>
      </c>
      <c r="E470" s="287">
        <v>321</v>
      </c>
      <c r="F470" s="287">
        <v>302</v>
      </c>
    </row>
    <row r="471" spans="2:6" s="189" customFormat="1" ht="36" customHeight="1" collapsed="1" x14ac:dyDescent="0.25">
      <c r="B471" s="280" t="s">
        <v>15101</v>
      </c>
      <c r="C471" s="279">
        <f>COUNTA(C472:C480)</f>
        <v>9</v>
      </c>
      <c r="D471" s="288">
        <f>SUM(D472:D480)</f>
        <v>1553</v>
      </c>
      <c r="E471" s="289">
        <f>SUM(E472:E480)</f>
        <v>505</v>
      </c>
      <c r="F471" s="290">
        <f>SUM(F472:F480)</f>
        <v>12575</v>
      </c>
    </row>
    <row r="472" spans="2:6" s="189" customFormat="1" ht="14.45" hidden="1" customHeight="1" outlineLevel="1" x14ac:dyDescent="0.2">
      <c r="B472" s="573" t="s">
        <v>15471</v>
      </c>
      <c r="C472" s="281" t="s">
        <v>17838</v>
      </c>
      <c r="D472" s="278">
        <v>17</v>
      </c>
      <c r="E472" s="278">
        <v>8</v>
      </c>
      <c r="F472" s="278">
        <v>381</v>
      </c>
    </row>
    <row r="473" spans="2:6" s="189" customFormat="1" ht="14.45" hidden="1" customHeight="1" outlineLevel="1" x14ac:dyDescent="0.2">
      <c r="B473" s="515"/>
      <c r="C473" s="285" t="s">
        <v>18621</v>
      </c>
      <c r="D473" s="267">
        <v>10</v>
      </c>
      <c r="E473" s="267">
        <v>16</v>
      </c>
      <c r="F473" s="267">
        <v>3</v>
      </c>
    </row>
    <row r="474" spans="2:6" s="189" customFormat="1" ht="14.45" hidden="1" customHeight="1" outlineLevel="1" x14ac:dyDescent="0.2">
      <c r="B474" s="515"/>
      <c r="C474" s="285" t="s">
        <v>17839</v>
      </c>
      <c r="D474" s="267">
        <v>2</v>
      </c>
      <c r="E474" s="267">
        <v>0</v>
      </c>
      <c r="F474" s="267">
        <v>0</v>
      </c>
    </row>
    <row r="475" spans="2:6" s="189" customFormat="1" ht="14.45" hidden="1" customHeight="1" outlineLevel="1" x14ac:dyDescent="0.2">
      <c r="B475" s="515"/>
      <c r="C475" s="285" t="s">
        <v>17840</v>
      </c>
      <c r="D475" s="267">
        <v>10</v>
      </c>
      <c r="E475" s="267">
        <v>221</v>
      </c>
      <c r="F475" s="267">
        <v>73</v>
      </c>
    </row>
    <row r="476" spans="2:6" s="189" customFormat="1" ht="14.45" hidden="1" customHeight="1" outlineLevel="1" x14ac:dyDescent="0.2">
      <c r="B476" s="515"/>
      <c r="C476" s="285" t="s">
        <v>17841</v>
      </c>
      <c r="D476" s="267">
        <v>553</v>
      </c>
      <c r="E476" s="267">
        <v>257</v>
      </c>
      <c r="F476" s="267">
        <v>2263</v>
      </c>
    </row>
    <row r="477" spans="2:6" s="189" customFormat="1" ht="14.45" hidden="1" customHeight="1" outlineLevel="1" x14ac:dyDescent="0.2">
      <c r="B477" s="515"/>
      <c r="C477" s="285" t="s">
        <v>18622</v>
      </c>
      <c r="D477" s="267">
        <v>3</v>
      </c>
      <c r="E477" s="267">
        <v>0</v>
      </c>
      <c r="F477" s="267">
        <v>0</v>
      </c>
    </row>
    <row r="478" spans="2:6" s="189" customFormat="1" ht="14.45" hidden="1" customHeight="1" outlineLevel="1" x14ac:dyDescent="0.2">
      <c r="B478" s="515"/>
      <c r="C478" s="285" t="s">
        <v>18623</v>
      </c>
      <c r="D478" s="267">
        <v>21</v>
      </c>
      <c r="E478" s="267">
        <v>3</v>
      </c>
      <c r="F478" s="267">
        <v>2</v>
      </c>
    </row>
    <row r="479" spans="2:6" s="189" customFormat="1" ht="14.45" hidden="1" customHeight="1" outlineLevel="1" x14ac:dyDescent="0.2">
      <c r="B479" s="515"/>
      <c r="C479" s="285" t="s">
        <v>8696</v>
      </c>
      <c r="D479" s="267">
        <v>936</v>
      </c>
      <c r="E479" s="267">
        <v>0</v>
      </c>
      <c r="F479" s="267">
        <v>9853</v>
      </c>
    </row>
    <row r="480" spans="2:6" s="189" customFormat="1" ht="14.45" hidden="1" customHeight="1" outlineLevel="1" x14ac:dyDescent="0.2">
      <c r="B480" s="574"/>
      <c r="C480" s="286" t="s">
        <v>18055</v>
      </c>
      <c r="D480" s="287">
        <v>1</v>
      </c>
      <c r="E480" s="287">
        <v>0</v>
      </c>
      <c r="F480" s="287">
        <v>0</v>
      </c>
    </row>
    <row r="481" spans="2:6" s="189" customFormat="1" ht="36" customHeight="1" collapsed="1" x14ac:dyDescent="0.25">
      <c r="B481" s="280" t="s">
        <v>15097</v>
      </c>
      <c r="C481" s="279">
        <f>COUNTA(C482:C517)</f>
        <v>36</v>
      </c>
      <c r="D481" s="288">
        <f>SUM(D482:D517)</f>
        <v>205</v>
      </c>
      <c r="E481" s="289">
        <f>SUM(E482:E517)</f>
        <v>3503</v>
      </c>
      <c r="F481" s="290">
        <f>SUM(F482:F517)</f>
        <v>4450</v>
      </c>
    </row>
    <row r="482" spans="2:6" s="189" customFormat="1" ht="14.45" hidden="1" customHeight="1" outlineLevel="1" x14ac:dyDescent="0.2">
      <c r="B482" s="573" t="s">
        <v>15471</v>
      </c>
      <c r="C482" s="281" t="s">
        <v>17302</v>
      </c>
      <c r="D482" s="278">
        <v>4</v>
      </c>
      <c r="E482" s="278">
        <v>0</v>
      </c>
      <c r="F482" s="278">
        <v>0</v>
      </c>
    </row>
    <row r="483" spans="2:6" s="189" customFormat="1" ht="14.45" hidden="1" customHeight="1" outlineLevel="1" x14ac:dyDescent="0.2">
      <c r="B483" s="515"/>
      <c r="C483" s="285" t="s">
        <v>17842</v>
      </c>
      <c r="D483" s="267">
        <v>3</v>
      </c>
      <c r="E483" s="267">
        <v>0</v>
      </c>
      <c r="F483" s="267">
        <v>0</v>
      </c>
    </row>
    <row r="484" spans="2:6" s="189" customFormat="1" ht="14.45" hidden="1" customHeight="1" outlineLevel="1" x14ac:dyDescent="0.2">
      <c r="B484" s="515"/>
      <c r="C484" s="285" t="s">
        <v>17843</v>
      </c>
      <c r="D484" s="267">
        <v>3</v>
      </c>
      <c r="E484" s="267">
        <v>0</v>
      </c>
      <c r="F484" s="267">
        <v>7</v>
      </c>
    </row>
    <row r="485" spans="2:6" s="189" customFormat="1" ht="14.45" hidden="1" customHeight="1" outlineLevel="1" x14ac:dyDescent="0.2">
      <c r="B485" s="515"/>
      <c r="C485" s="285" t="s">
        <v>18361</v>
      </c>
      <c r="D485" s="267">
        <v>1</v>
      </c>
      <c r="E485" s="267">
        <v>0</v>
      </c>
      <c r="F485" s="267">
        <v>0</v>
      </c>
    </row>
    <row r="486" spans="2:6" s="189" customFormat="1" ht="14.45" hidden="1" customHeight="1" outlineLevel="1" x14ac:dyDescent="0.2">
      <c r="B486" s="515"/>
      <c r="C486" s="285" t="s">
        <v>17844</v>
      </c>
      <c r="D486" s="267">
        <v>3</v>
      </c>
      <c r="E486" s="267">
        <v>3</v>
      </c>
      <c r="F486" s="267">
        <v>0</v>
      </c>
    </row>
    <row r="487" spans="2:6" s="189" customFormat="1" ht="14.45" hidden="1" customHeight="1" outlineLevel="1" x14ac:dyDescent="0.2">
      <c r="B487" s="515"/>
      <c r="C487" s="285" t="s">
        <v>15386</v>
      </c>
      <c r="D487" s="267">
        <v>20</v>
      </c>
      <c r="E487" s="267">
        <v>230</v>
      </c>
      <c r="F487" s="267">
        <v>413</v>
      </c>
    </row>
    <row r="488" spans="2:6" s="189" customFormat="1" ht="14.45" hidden="1" customHeight="1" outlineLevel="1" x14ac:dyDescent="0.2">
      <c r="B488" s="515"/>
      <c r="C488" s="285" t="s">
        <v>15387</v>
      </c>
      <c r="D488" s="267">
        <v>57</v>
      </c>
      <c r="E488" s="267">
        <v>1607</v>
      </c>
      <c r="F488" s="267">
        <v>3349</v>
      </c>
    </row>
    <row r="489" spans="2:6" s="189" customFormat="1" ht="14.45" hidden="1" customHeight="1" outlineLevel="1" x14ac:dyDescent="0.2">
      <c r="B489" s="515"/>
      <c r="C489" s="285" t="s">
        <v>15388</v>
      </c>
      <c r="D489" s="267">
        <v>5</v>
      </c>
      <c r="E489" s="267">
        <v>29</v>
      </c>
      <c r="F489" s="267">
        <v>5</v>
      </c>
    </row>
    <row r="490" spans="2:6" s="189" customFormat="1" ht="14.45" hidden="1" customHeight="1" outlineLevel="1" x14ac:dyDescent="0.2">
      <c r="B490" s="515"/>
      <c r="C490" s="285" t="s">
        <v>15389</v>
      </c>
      <c r="D490" s="267">
        <v>2</v>
      </c>
      <c r="E490" s="267">
        <v>18</v>
      </c>
      <c r="F490" s="267">
        <v>0</v>
      </c>
    </row>
    <row r="491" spans="2:6" s="189" customFormat="1" ht="14.45" hidden="1" customHeight="1" outlineLevel="1" x14ac:dyDescent="0.2">
      <c r="B491" s="515"/>
      <c r="C491" s="285" t="s">
        <v>15390</v>
      </c>
      <c r="D491" s="267">
        <v>10</v>
      </c>
      <c r="E491" s="267">
        <v>250</v>
      </c>
      <c r="F491" s="267">
        <v>159</v>
      </c>
    </row>
    <row r="492" spans="2:6" s="189" customFormat="1" ht="14.45" hidden="1" customHeight="1" outlineLevel="1" x14ac:dyDescent="0.2">
      <c r="B492" s="515"/>
      <c r="C492" s="285" t="s">
        <v>15391</v>
      </c>
      <c r="D492" s="267">
        <v>4</v>
      </c>
      <c r="E492" s="267">
        <v>251</v>
      </c>
      <c r="F492" s="267">
        <v>32</v>
      </c>
    </row>
    <row r="493" spans="2:6" s="189" customFormat="1" ht="14.45" hidden="1" customHeight="1" outlineLevel="1" x14ac:dyDescent="0.2">
      <c r="B493" s="515"/>
      <c r="C493" s="285" t="s">
        <v>15392</v>
      </c>
      <c r="D493" s="267">
        <v>1</v>
      </c>
      <c r="E493" s="267">
        <v>0</v>
      </c>
      <c r="F493" s="267">
        <v>0</v>
      </c>
    </row>
    <row r="494" spans="2:6" s="189" customFormat="1" ht="14.45" hidden="1" customHeight="1" outlineLevel="1" x14ac:dyDescent="0.2">
      <c r="B494" s="515"/>
      <c r="C494" s="285" t="s">
        <v>15393</v>
      </c>
      <c r="D494" s="267">
        <v>2</v>
      </c>
      <c r="E494" s="267">
        <v>0</v>
      </c>
      <c r="F494" s="267">
        <v>0</v>
      </c>
    </row>
    <row r="495" spans="2:6" s="189" customFormat="1" ht="14.45" hidden="1" customHeight="1" outlineLevel="1" x14ac:dyDescent="0.2">
      <c r="B495" s="515"/>
      <c r="C495" s="285" t="s">
        <v>17845</v>
      </c>
      <c r="D495" s="267">
        <v>4</v>
      </c>
      <c r="E495" s="267">
        <v>52</v>
      </c>
      <c r="F495" s="267">
        <v>2</v>
      </c>
    </row>
    <row r="496" spans="2:6" s="189" customFormat="1" ht="14.45" hidden="1" customHeight="1" outlineLevel="1" x14ac:dyDescent="0.2">
      <c r="B496" s="515"/>
      <c r="C496" s="285" t="s">
        <v>17846</v>
      </c>
      <c r="D496" s="267">
        <v>5</v>
      </c>
      <c r="E496" s="267">
        <v>21</v>
      </c>
      <c r="F496" s="267">
        <v>75</v>
      </c>
    </row>
    <row r="497" spans="2:6" s="189" customFormat="1" ht="14.45" hidden="1" customHeight="1" outlineLevel="1" x14ac:dyDescent="0.2">
      <c r="B497" s="515"/>
      <c r="C497" s="285" t="s">
        <v>17847</v>
      </c>
      <c r="D497" s="267">
        <v>5</v>
      </c>
      <c r="E497" s="267">
        <v>316</v>
      </c>
      <c r="F497" s="267">
        <v>64</v>
      </c>
    </row>
    <row r="498" spans="2:6" s="189" customFormat="1" ht="14.45" hidden="1" customHeight="1" outlineLevel="1" x14ac:dyDescent="0.2">
      <c r="B498" s="515"/>
      <c r="C498" s="285" t="s">
        <v>19950</v>
      </c>
      <c r="D498" s="267">
        <v>1</v>
      </c>
      <c r="E498" s="267">
        <v>9</v>
      </c>
      <c r="F498" s="267">
        <v>2</v>
      </c>
    </row>
    <row r="499" spans="2:6" s="189" customFormat="1" ht="14.45" hidden="1" customHeight="1" outlineLevel="1" x14ac:dyDescent="0.2">
      <c r="B499" s="515"/>
      <c r="C499" s="285" t="s">
        <v>17848</v>
      </c>
      <c r="D499" s="267">
        <v>2</v>
      </c>
      <c r="E499" s="267">
        <v>0</v>
      </c>
      <c r="F499" s="267">
        <v>0</v>
      </c>
    </row>
    <row r="500" spans="2:6" s="189" customFormat="1" ht="14.45" hidden="1" customHeight="1" outlineLevel="1" x14ac:dyDescent="0.2">
      <c r="B500" s="515"/>
      <c r="C500" s="285" t="s">
        <v>17849</v>
      </c>
      <c r="D500" s="267">
        <v>5</v>
      </c>
      <c r="E500" s="267">
        <v>0</v>
      </c>
      <c r="F500" s="267">
        <v>0</v>
      </c>
    </row>
    <row r="501" spans="2:6" s="189" customFormat="1" ht="14.45" hidden="1" customHeight="1" outlineLevel="1" x14ac:dyDescent="0.2">
      <c r="B501" s="515"/>
      <c r="C501" s="285" t="s">
        <v>17850</v>
      </c>
      <c r="D501" s="267">
        <v>7</v>
      </c>
      <c r="E501" s="267">
        <v>197</v>
      </c>
      <c r="F501" s="267">
        <v>87</v>
      </c>
    </row>
    <row r="502" spans="2:6" s="189" customFormat="1" ht="14.45" hidden="1" customHeight="1" outlineLevel="1" x14ac:dyDescent="0.2">
      <c r="B502" s="515"/>
      <c r="C502" s="285" t="s">
        <v>15394</v>
      </c>
      <c r="D502" s="267">
        <v>1</v>
      </c>
      <c r="E502" s="267">
        <v>0</v>
      </c>
      <c r="F502" s="267">
        <v>0</v>
      </c>
    </row>
    <row r="503" spans="2:6" s="189" customFormat="1" ht="14.45" hidden="1" customHeight="1" outlineLevel="1" x14ac:dyDescent="0.2">
      <c r="B503" s="515"/>
      <c r="C503" s="285" t="s">
        <v>17851</v>
      </c>
      <c r="D503" s="267">
        <v>1</v>
      </c>
      <c r="E503" s="267">
        <v>0</v>
      </c>
      <c r="F503" s="267">
        <v>0</v>
      </c>
    </row>
    <row r="504" spans="2:6" s="189" customFormat="1" ht="14.45" hidden="1" customHeight="1" outlineLevel="1" x14ac:dyDescent="0.2">
      <c r="B504" s="515"/>
      <c r="C504" s="285" t="s">
        <v>17852</v>
      </c>
      <c r="D504" s="267">
        <v>1</v>
      </c>
      <c r="E504" s="267">
        <v>31</v>
      </c>
      <c r="F504" s="267">
        <v>0</v>
      </c>
    </row>
    <row r="505" spans="2:6" s="189" customFormat="1" ht="14.45" hidden="1" customHeight="1" outlineLevel="1" x14ac:dyDescent="0.2">
      <c r="B505" s="515"/>
      <c r="C505" s="285" t="s">
        <v>17283</v>
      </c>
      <c r="D505" s="267">
        <v>5</v>
      </c>
      <c r="E505" s="267">
        <v>67</v>
      </c>
      <c r="F505" s="267">
        <v>2</v>
      </c>
    </row>
    <row r="506" spans="2:6" s="189" customFormat="1" ht="14.45" hidden="1" customHeight="1" outlineLevel="1" x14ac:dyDescent="0.2">
      <c r="B506" s="515"/>
      <c r="C506" s="285" t="s">
        <v>15395</v>
      </c>
      <c r="D506" s="267">
        <v>1</v>
      </c>
      <c r="E506" s="267">
        <v>0</v>
      </c>
      <c r="F506" s="267">
        <v>0</v>
      </c>
    </row>
    <row r="507" spans="2:6" s="189" customFormat="1" ht="14.45" hidden="1" customHeight="1" outlineLevel="1" x14ac:dyDescent="0.2">
      <c r="B507" s="515"/>
      <c r="C507" s="285" t="s">
        <v>17853</v>
      </c>
      <c r="D507" s="267">
        <v>6</v>
      </c>
      <c r="E507" s="267">
        <v>95</v>
      </c>
      <c r="F507" s="267">
        <v>19</v>
      </c>
    </row>
    <row r="508" spans="2:6" s="189" customFormat="1" ht="14.45" hidden="1" customHeight="1" outlineLevel="1" x14ac:dyDescent="0.2">
      <c r="B508" s="515"/>
      <c r="C508" s="285" t="s">
        <v>17315</v>
      </c>
      <c r="D508" s="267">
        <v>2</v>
      </c>
      <c r="E508" s="267">
        <v>37</v>
      </c>
      <c r="F508" s="267">
        <v>17</v>
      </c>
    </row>
    <row r="509" spans="2:6" s="189" customFormat="1" ht="14.45" hidden="1" customHeight="1" outlineLevel="1" x14ac:dyDescent="0.2">
      <c r="B509" s="515"/>
      <c r="C509" s="285" t="s">
        <v>17854</v>
      </c>
      <c r="D509" s="267">
        <v>2</v>
      </c>
      <c r="E509" s="267">
        <v>1</v>
      </c>
      <c r="F509" s="267">
        <v>0</v>
      </c>
    </row>
    <row r="510" spans="2:6" s="189" customFormat="1" ht="14.45" hidden="1" customHeight="1" outlineLevel="1" x14ac:dyDescent="0.2">
      <c r="B510" s="515"/>
      <c r="C510" s="285" t="s">
        <v>15396</v>
      </c>
      <c r="D510" s="267">
        <v>10</v>
      </c>
      <c r="E510" s="267">
        <v>1</v>
      </c>
      <c r="F510" s="267">
        <v>194</v>
      </c>
    </row>
    <row r="511" spans="2:6" s="189" customFormat="1" ht="14.45" hidden="1" customHeight="1" outlineLevel="1" x14ac:dyDescent="0.2">
      <c r="B511" s="515"/>
      <c r="C511" s="285" t="s">
        <v>15397</v>
      </c>
      <c r="D511" s="267">
        <v>4</v>
      </c>
      <c r="E511" s="267">
        <v>0</v>
      </c>
      <c r="F511" s="267">
        <v>0</v>
      </c>
    </row>
    <row r="512" spans="2:6" s="189" customFormat="1" ht="14.45" hidden="1" customHeight="1" outlineLevel="1" x14ac:dyDescent="0.2">
      <c r="B512" s="515"/>
      <c r="C512" s="285" t="s">
        <v>17855</v>
      </c>
      <c r="D512" s="267">
        <v>11</v>
      </c>
      <c r="E512" s="267">
        <v>13</v>
      </c>
      <c r="F512" s="267">
        <v>4</v>
      </c>
    </row>
    <row r="513" spans="2:6" s="189" customFormat="1" ht="14.45" hidden="1" customHeight="1" outlineLevel="1" x14ac:dyDescent="0.2">
      <c r="B513" s="515"/>
      <c r="C513" s="285" t="s">
        <v>17856</v>
      </c>
      <c r="D513" s="267">
        <v>1</v>
      </c>
      <c r="E513" s="267">
        <v>0</v>
      </c>
      <c r="F513" s="267">
        <v>0</v>
      </c>
    </row>
    <row r="514" spans="2:6" s="189" customFormat="1" ht="14.45" hidden="1" customHeight="1" outlineLevel="1" x14ac:dyDescent="0.2">
      <c r="B514" s="515"/>
      <c r="C514" s="285" t="s">
        <v>17857</v>
      </c>
      <c r="D514" s="267">
        <v>5</v>
      </c>
      <c r="E514" s="267">
        <v>0</v>
      </c>
      <c r="F514" s="267">
        <v>0</v>
      </c>
    </row>
    <row r="515" spans="2:6" s="189" customFormat="1" ht="14.45" hidden="1" customHeight="1" outlineLevel="1" x14ac:dyDescent="0.2">
      <c r="B515" s="515"/>
      <c r="C515" s="285" t="s">
        <v>17858</v>
      </c>
      <c r="D515" s="267">
        <v>2</v>
      </c>
      <c r="E515" s="267">
        <v>0</v>
      </c>
      <c r="F515" s="267">
        <v>0</v>
      </c>
    </row>
    <row r="516" spans="2:6" s="189" customFormat="1" ht="14.45" hidden="1" customHeight="1" outlineLevel="1" x14ac:dyDescent="0.2">
      <c r="B516" s="515"/>
      <c r="C516" s="285" t="s">
        <v>17859</v>
      </c>
      <c r="D516" s="267">
        <v>3</v>
      </c>
      <c r="E516" s="267">
        <v>124</v>
      </c>
      <c r="F516" s="267">
        <v>0</v>
      </c>
    </row>
    <row r="517" spans="2:6" s="189" customFormat="1" ht="14.45" hidden="1" customHeight="1" outlineLevel="1" x14ac:dyDescent="0.2">
      <c r="B517" s="574"/>
      <c r="C517" s="286" t="s">
        <v>17860</v>
      </c>
      <c r="D517" s="287">
        <v>6</v>
      </c>
      <c r="E517" s="287">
        <v>151</v>
      </c>
      <c r="F517" s="287">
        <v>19</v>
      </c>
    </row>
    <row r="518" spans="2:6" s="189" customFormat="1" ht="36" customHeight="1" collapsed="1" x14ac:dyDescent="0.25">
      <c r="B518" s="280" t="s">
        <v>16173</v>
      </c>
      <c r="C518" s="279">
        <f>COUNTA(C519:C544)</f>
        <v>26</v>
      </c>
      <c r="D518" s="288">
        <f>SUM(D519:D544)</f>
        <v>752</v>
      </c>
      <c r="E518" s="289">
        <f>SUM(E519:E544)</f>
        <v>7317</v>
      </c>
      <c r="F518" s="290">
        <f>SUM(F519:F544)</f>
        <v>3354</v>
      </c>
    </row>
    <row r="519" spans="2:6" s="189" customFormat="1" ht="14.45" hidden="1" customHeight="1" outlineLevel="1" x14ac:dyDescent="0.2">
      <c r="B519" s="573" t="s">
        <v>15471</v>
      </c>
      <c r="C519" s="281" t="s">
        <v>17524</v>
      </c>
      <c r="D519" s="278">
        <v>12</v>
      </c>
      <c r="E519" s="278">
        <v>932</v>
      </c>
      <c r="F519" s="278">
        <v>11</v>
      </c>
    </row>
    <row r="520" spans="2:6" s="189" customFormat="1" ht="14.45" hidden="1" customHeight="1" outlineLevel="1" x14ac:dyDescent="0.2">
      <c r="B520" s="515"/>
      <c r="C520" s="285" t="s">
        <v>17861</v>
      </c>
      <c r="D520" s="267">
        <v>1</v>
      </c>
      <c r="E520" s="267">
        <v>53</v>
      </c>
      <c r="F520" s="267">
        <v>25</v>
      </c>
    </row>
    <row r="521" spans="2:6" s="189" customFormat="1" ht="14.45" hidden="1" customHeight="1" outlineLevel="1" x14ac:dyDescent="0.2">
      <c r="B521" s="515"/>
      <c r="C521" s="285" t="s">
        <v>17862</v>
      </c>
      <c r="D521" s="267">
        <v>2</v>
      </c>
      <c r="E521" s="267">
        <v>132</v>
      </c>
      <c r="F521" s="267">
        <v>0</v>
      </c>
    </row>
    <row r="522" spans="2:6" s="189" customFormat="1" ht="14.45" hidden="1" customHeight="1" outlineLevel="1" x14ac:dyDescent="0.2">
      <c r="B522" s="515"/>
      <c r="C522" s="285" t="s">
        <v>17863</v>
      </c>
      <c r="D522" s="267">
        <v>1</v>
      </c>
      <c r="E522" s="267">
        <v>0</v>
      </c>
      <c r="F522" s="267">
        <v>0</v>
      </c>
    </row>
    <row r="523" spans="2:6" s="189" customFormat="1" ht="14.45" hidden="1" customHeight="1" outlineLevel="1" x14ac:dyDescent="0.2">
      <c r="B523" s="515"/>
      <c r="C523" s="285" t="s">
        <v>17864</v>
      </c>
      <c r="D523" s="267">
        <v>6</v>
      </c>
      <c r="E523" s="267">
        <v>7</v>
      </c>
      <c r="F523" s="267">
        <v>1</v>
      </c>
    </row>
    <row r="524" spans="2:6" s="189" customFormat="1" ht="14.45" hidden="1" customHeight="1" outlineLevel="1" x14ac:dyDescent="0.2">
      <c r="B524" s="515"/>
      <c r="C524" s="285" t="s">
        <v>17865</v>
      </c>
      <c r="D524" s="267">
        <v>9</v>
      </c>
      <c r="E524" s="267">
        <v>0</v>
      </c>
      <c r="F524" s="267">
        <v>23</v>
      </c>
    </row>
    <row r="525" spans="2:6" s="189" customFormat="1" ht="14.45" hidden="1" customHeight="1" outlineLevel="1" x14ac:dyDescent="0.2">
      <c r="B525" s="515"/>
      <c r="C525" s="285" t="s">
        <v>17866</v>
      </c>
      <c r="D525" s="267">
        <v>1</v>
      </c>
      <c r="E525" s="267">
        <v>624</v>
      </c>
      <c r="F525" s="267">
        <v>272</v>
      </c>
    </row>
    <row r="526" spans="2:6" s="189" customFormat="1" ht="14.45" hidden="1" customHeight="1" outlineLevel="1" x14ac:dyDescent="0.2">
      <c r="B526" s="515"/>
      <c r="C526" s="285" t="s">
        <v>11849</v>
      </c>
      <c r="D526" s="267">
        <v>670</v>
      </c>
      <c r="E526" s="267">
        <v>828</v>
      </c>
      <c r="F526" s="267">
        <v>1181</v>
      </c>
    </row>
    <row r="527" spans="2:6" s="189" customFormat="1" ht="14.45" hidden="1" customHeight="1" outlineLevel="1" x14ac:dyDescent="0.2">
      <c r="B527" s="515"/>
      <c r="C527" s="285" t="s">
        <v>17867</v>
      </c>
      <c r="D527" s="267">
        <v>1</v>
      </c>
      <c r="E527" s="267">
        <v>113</v>
      </c>
      <c r="F527" s="267">
        <v>35</v>
      </c>
    </row>
    <row r="528" spans="2:6" s="189" customFormat="1" ht="14.45" hidden="1" customHeight="1" outlineLevel="1" x14ac:dyDescent="0.2">
      <c r="B528" s="515"/>
      <c r="C528" s="285" t="s">
        <v>17246</v>
      </c>
      <c r="D528" s="267">
        <v>25</v>
      </c>
      <c r="E528" s="267">
        <v>131</v>
      </c>
      <c r="F528" s="267">
        <v>0</v>
      </c>
    </row>
    <row r="529" spans="2:6" s="189" customFormat="1" ht="14.45" hidden="1" customHeight="1" outlineLevel="1" x14ac:dyDescent="0.2">
      <c r="B529" s="515"/>
      <c r="C529" s="285" t="s">
        <v>17868</v>
      </c>
      <c r="D529" s="267">
        <v>1</v>
      </c>
      <c r="E529" s="267">
        <v>0</v>
      </c>
      <c r="F529" s="267">
        <v>0</v>
      </c>
    </row>
    <row r="530" spans="2:6" s="189" customFormat="1" ht="14.45" hidden="1" customHeight="1" outlineLevel="1" x14ac:dyDescent="0.2">
      <c r="B530" s="515"/>
      <c r="C530" s="285" t="s">
        <v>17869</v>
      </c>
      <c r="D530" s="267">
        <v>1</v>
      </c>
      <c r="E530" s="267">
        <v>585</v>
      </c>
      <c r="F530" s="267">
        <v>279</v>
      </c>
    </row>
    <row r="531" spans="2:6" s="189" customFormat="1" ht="14.45" hidden="1" customHeight="1" outlineLevel="1" x14ac:dyDescent="0.2">
      <c r="B531" s="515"/>
      <c r="C531" s="285" t="s">
        <v>17870</v>
      </c>
      <c r="D531" s="267">
        <v>1</v>
      </c>
      <c r="E531" s="267">
        <v>198</v>
      </c>
      <c r="F531" s="267">
        <v>118</v>
      </c>
    </row>
    <row r="532" spans="2:6" s="189" customFormat="1" ht="14.45" hidden="1" customHeight="1" outlineLevel="1" x14ac:dyDescent="0.2">
      <c r="B532" s="515"/>
      <c r="C532" s="285" t="s">
        <v>17871</v>
      </c>
      <c r="D532" s="267">
        <v>1</v>
      </c>
      <c r="E532" s="267">
        <v>260</v>
      </c>
      <c r="F532" s="267">
        <v>81</v>
      </c>
    </row>
    <row r="533" spans="2:6" s="189" customFormat="1" ht="14.45" hidden="1" customHeight="1" outlineLevel="1" x14ac:dyDescent="0.2">
      <c r="B533" s="515"/>
      <c r="C533" s="285" t="s">
        <v>17872</v>
      </c>
      <c r="D533" s="267">
        <v>1</v>
      </c>
      <c r="E533" s="267">
        <v>36</v>
      </c>
      <c r="F533" s="267">
        <v>350</v>
      </c>
    </row>
    <row r="534" spans="2:6" s="189" customFormat="1" ht="14.45" hidden="1" customHeight="1" outlineLevel="1" x14ac:dyDescent="0.2">
      <c r="B534" s="515"/>
      <c r="C534" s="285" t="s">
        <v>17873</v>
      </c>
      <c r="D534" s="267">
        <v>4</v>
      </c>
      <c r="E534" s="267">
        <v>50</v>
      </c>
      <c r="F534" s="267">
        <v>27</v>
      </c>
    </row>
    <row r="535" spans="2:6" s="189" customFormat="1" ht="14.45" hidden="1" customHeight="1" outlineLevel="1" x14ac:dyDescent="0.2">
      <c r="B535" s="515"/>
      <c r="C535" s="285" t="s">
        <v>17874</v>
      </c>
      <c r="D535" s="267">
        <v>1</v>
      </c>
      <c r="E535" s="267">
        <v>95</v>
      </c>
      <c r="F535" s="267">
        <v>20</v>
      </c>
    </row>
    <row r="536" spans="2:6" s="189" customFormat="1" ht="14.45" hidden="1" customHeight="1" outlineLevel="1" x14ac:dyDescent="0.2">
      <c r="B536" s="515"/>
      <c r="C536" s="285" t="s">
        <v>17875</v>
      </c>
      <c r="D536" s="267">
        <v>1</v>
      </c>
      <c r="E536" s="267">
        <v>820</v>
      </c>
      <c r="F536" s="267">
        <v>227</v>
      </c>
    </row>
    <row r="537" spans="2:6" s="189" customFormat="1" ht="14.45" hidden="1" customHeight="1" outlineLevel="1" x14ac:dyDescent="0.2">
      <c r="B537" s="515"/>
      <c r="C537" s="285" t="s">
        <v>17876</v>
      </c>
      <c r="D537" s="267">
        <v>1</v>
      </c>
      <c r="E537" s="267">
        <v>32</v>
      </c>
      <c r="F537" s="267">
        <v>12</v>
      </c>
    </row>
    <row r="538" spans="2:6" s="189" customFormat="1" ht="14.45" hidden="1" customHeight="1" outlineLevel="1" x14ac:dyDescent="0.2">
      <c r="B538" s="515"/>
      <c r="C538" s="285" t="s">
        <v>17877</v>
      </c>
      <c r="D538" s="267">
        <v>1</v>
      </c>
      <c r="E538" s="267">
        <v>0</v>
      </c>
      <c r="F538" s="267">
        <v>0</v>
      </c>
    </row>
    <row r="539" spans="2:6" s="189" customFormat="1" ht="14.45" hidden="1" customHeight="1" outlineLevel="1" x14ac:dyDescent="0.2">
      <c r="B539" s="515"/>
      <c r="C539" s="285" t="s">
        <v>17878</v>
      </c>
      <c r="D539" s="267">
        <v>1</v>
      </c>
      <c r="E539" s="267">
        <v>1610</v>
      </c>
      <c r="F539" s="267">
        <v>350</v>
      </c>
    </row>
    <row r="540" spans="2:6" s="189" customFormat="1" ht="14.45" hidden="1" customHeight="1" outlineLevel="1" x14ac:dyDescent="0.2">
      <c r="B540" s="515"/>
      <c r="C540" s="285" t="s">
        <v>18532</v>
      </c>
      <c r="D540" s="267">
        <v>1</v>
      </c>
      <c r="E540" s="267">
        <v>0</v>
      </c>
      <c r="F540" s="267">
        <v>0</v>
      </c>
    </row>
    <row r="541" spans="2:6" s="189" customFormat="1" ht="14.45" hidden="1" customHeight="1" outlineLevel="1" x14ac:dyDescent="0.2">
      <c r="B541" s="515"/>
      <c r="C541" s="285" t="s">
        <v>17879</v>
      </c>
      <c r="D541" s="267">
        <v>1</v>
      </c>
      <c r="E541" s="267">
        <v>52</v>
      </c>
      <c r="F541" s="267">
        <v>28</v>
      </c>
    </row>
    <row r="542" spans="2:6" s="189" customFormat="1" ht="14.45" hidden="1" customHeight="1" outlineLevel="1" x14ac:dyDescent="0.2">
      <c r="B542" s="515"/>
      <c r="C542" s="285" t="s">
        <v>17880</v>
      </c>
      <c r="D542" s="267">
        <v>1</v>
      </c>
      <c r="E542" s="267">
        <v>0</v>
      </c>
      <c r="F542" s="267">
        <v>0</v>
      </c>
    </row>
    <row r="543" spans="2:6" s="189" customFormat="1" ht="14.45" hidden="1" customHeight="1" outlineLevel="1" x14ac:dyDescent="0.2">
      <c r="B543" s="515"/>
      <c r="C543" s="285" t="s">
        <v>17881</v>
      </c>
      <c r="D543" s="267">
        <v>6</v>
      </c>
      <c r="E543" s="267">
        <v>4</v>
      </c>
      <c r="F543" s="267">
        <v>59</v>
      </c>
    </row>
    <row r="544" spans="2:6" s="189" customFormat="1" ht="14.45" hidden="1" customHeight="1" outlineLevel="1" x14ac:dyDescent="0.2">
      <c r="B544" s="574"/>
      <c r="C544" s="286" t="s">
        <v>17882</v>
      </c>
      <c r="D544" s="287">
        <v>1</v>
      </c>
      <c r="E544" s="287">
        <v>755</v>
      </c>
      <c r="F544" s="287">
        <v>255</v>
      </c>
    </row>
    <row r="545" spans="2:6" s="189" customFormat="1" ht="36" customHeight="1" collapsed="1" x14ac:dyDescent="0.25">
      <c r="B545" s="280" t="s">
        <v>15105</v>
      </c>
      <c r="C545" s="279">
        <f>COUNTA(C546:C829)</f>
        <v>284</v>
      </c>
      <c r="D545" s="288">
        <f>SUM(D546:D829)</f>
        <v>26143</v>
      </c>
      <c r="E545" s="289">
        <f>SUM(E546:E829)</f>
        <v>1091110</v>
      </c>
      <c r="F545" s="290">
        <f>SUM(F546:F829)</f>
        <v>1120425</v>
      </c>
    </row>
    <row r="546" spans="2:6" s="189" customFormat="1" ht="14.45" hidden="1" customHeight="1" outlineLevel="1" x14ac:dyDescent="0.2">
      <c r="B546" s="573" t="s">
        <v>15471</v>
      </c>
      <c r="C546" s="281" t="s">
        <v>15172</v>
      </c>
      <c r="D546" s="278">
        <v>17</v>
      </c>
      <c r="E546" s="278">
        <v>0</v>
      </c>
      <c r="F546" s="278">
        <v>1</v>
      </c>
    </row>
    <row r="547" spans="2:6" s="189" customFormat="1" ht="14.45" hidden="1" customHeight="1" outlineLevel="1" x14ac:dyDescent="0.2">
      <c r="B547" s="515"/>
      <c r="C547" s="285" t="s">
        <v>15173</v>
      </c>
      <c r="D547" s="267">
        <v>10</v>
      </c>
      <c r="E547" s="267">
        <v>0</v>
      </c>
      <c r="F547" s="267">
        <v>5</v>
      </c>
    </row>
    <row r="548" spans="2:6" s="189" customFormat="1" ht="14.45" hidden="1" customHeight="1" outlineLevel="1" x14ac:dyDescent="0.2">
      <c r="B548" s="515"/>
      <c r="C548" s="285" t="s">
        <v>17883</v>
      </c>
      <c r="D548" s="267">
        <v>11</v>
      </c>
      <c r="E548" s="267">
        <v>109</v>
      </c>
      <c r="F548" s="267">
        <v>147</v>
      </c>
    </row>
    <row r="549" spans="2:6" s="189" customFormat="1" ht="14.45" hidden="1" customHeight="1" outlineLevel="1" x14ac:dyDescent="0.2">
      <c r="B549" s="515"/>
      <c r="C549" s="285" t="s">
        <v>18235</v>
      </c>
      <c r="D549" s="267">
        <v>5</v>
      </c>
      <c r="E549" s="267">
        <v>96</v>
      </c>
      <c r="F549" s="267">
        <v>1</v>
      </c>
    </row>
    <row r="550" spans="2:6" s="189" customFormat="1" ht="14.45" hidden="1" customHeight="1" outlineLevel="1" x14ac:dyDescent="0.2">
      <c r="B550" s="515"/>
      <c r="C550" s="285" t="s">
        <v>15174</v>
      </c>
      <c r="D550" s="267">
        <v>3</v>
      </c>
      <c r="E550" s="267">
        <v>1</v>
      </c>
      <c r="F550" s="267">
        <v>87</v>
      </c>
    </row>
    <row r="551" spans="2:6" s="189" customFormat="1" ht="14.45" hidden="1" customHeight="1" outlineLevel="1" x14ac:dyDescent="0.2">
      <c r="B551" s="515"/>
      <c r="C551" s="285" t="s">
        <v>15175</v>
      </c>
      <c r="D551" s="267">
        <v>4</v>
      </c>
      <c r="E551" s="267">
        <v>0</v>
      </c>
      <c r="F551" s="267">
        <v>100</v>
      </c>
    </row>
    <row r="552" spans="2:6" s="189" customFormat="1" ht="14.45" hidden="1" customHeight="1" outlineLevel="1" x14ac:dyDescent="0.2">
      <c r="B552" s="515"/>
      <c r="C552" s="285" t="s">
        <v>15176</v>
      </c>
      <c r="D552" s="267">
        <v>11</v>
      </c>
      <c r="E552" s="267">
        <v>0</v>
      </c>
      <c r="F552" s="267">
        <v>0</v>
      </c>
    </row>
    <row r="553" spans="2:6" s="189" customFormat="1" ht="14.45" hidden="1" customHeight="1" outlineLevel="1" x14ac:dyDescent="0.2">
      <c r="B553" s="515"/>
      <c r="C553" s="285" t="s">
        <v>17485</v>
      </c>
      <c r="D553" s="267">
        <v>1</v>
      </c>
      <c r="E553" s="267">
        <v>2</v>
      </c>
      <c r="F553" s="267">
        <v>0</v>
      </c>
    </row>
    <row r="554" spans="2:6" s="189" customFormat="1" ht="14.45" hidden="1" customHeight="1" outlineLevel="1" x14ac:dyDescent="0.2">
      <c r="B554" s="515"/>
      <c r="C554" s="285" t="s">
        <v>17614</v>
      </c>
      <c r="D554" s="267">
        <v>0</v>
      </c>
      <c r="E554" s="267">
        <v>0</v>
      </c>
      <c r="F554" s="267">
        <v>0</v>
      </c>
    </row>
    <row r="555" spans="2:6" s="189" customFormat="1" ht="14.45" hidden="1" customHeight="1" outlineLevel="1" x14ac:dyDescent="0.2">
      <c r="B555" s="515"/>
      <c r="C555" s="285" t="s">
        <v>15177</v>
      </c>
      <c r="D555" s="267">
        <v>2</v>
      </c>
      <c r="E555" s="267">
        <v>0</v>
      </c>
      <c r="F555" s="267">
        <v>0</v>
      </c>
    </row>
    <row r="556" spans="2:6" s="189" customFormat="1" ht="14.45" hidden="1" customHeight="1" outlineLevel="1" x14ac:dyDescent="0.2">
      <c r="B556" s="515"/>
      <c r="C556" s="285" t="s">
        <v>15178</v>
      </c>
      <c r="D556" s="267">
        <v>11</v>
      </c>
      <c r="E556" s="267">
        <v>0</v>
      </c>
      <c r="F556" s="267">
        <v>74</v>
      </c>
    </row>
    <row r="557" spans="2:6" s="189" customFormat="1" ht="14.45" hidden="1" customHeight="1" outlineLevel="1" x14ac:dyDescent="0.2">
      <c r="B557" s="515"/>
      <c r="C557" s="285" t="s">
        <v>15179</v>
      </c>
      <c r="D557" s="267">
        <v>23</v>
      </c>
      <c r="E557" s="267">
        <v>114</v>
      </c>
      <c r="F557" s="267">
        <v>136</v>
      </c>
    </row>
    <row r="558" spans="2:6" s="189" customFormat="1" ht="14.45" hidden="1" customHeight="1" outlineLevel="1" x14ac:dyDescent="0.2">
      <c r="B558" s="515"/>
      <c r="C558" s="285" t="s">
        <v>18962</v>
      </c>
      <c r="D558" s="267">
        <v>6</v>
      </c>
      <c r="E558" s="267">
        <v>0</v>
      </c>
      <c r="F558" s="267">
        <v>1</v>
      </c>
    </row>
    <row r="559" spans="2:6" s="189" customFormat="1" ht="14.45" hidden="1" customHeight="1" outlineLevel="1" x14ac:dyDescent="0.2">
      <c r="B559" s="515"/>
      <c r="C559" s="285" t="s">
        <v>15180</v>
      </c>
      <c r="D559" s="267">
        <v>2</v>
      </c>
      <c r="E559" s="267">
        <v>12</v>
      </c>
      <c r="F559" s="267">
        <v>3</v>
      </c>
    </row>
    <row r="560" spans="2:6" s="189" customFormat="1" ht="14.45" hidden="1" customHeight="1" outlineLevel="1" x14ac:dyDescent="0.2">
      <c r="B560" s="515"/>
      <c r="C560" s="285" t="s">
        <v>15181</v>
      </c>
      <c r="D560" s="267">
        <v>12</v>
      </c>
      <c r="E560" s="267">
        <v>17</v>
      </c>
      <c r="F560" s="267">
        <v>110</v>
      </c>
    </row>
    <row r="561" spans="2:6" s="189" customFormat="1" ht="14.45" hidden="1" customHeight="1" outlineLevel="1" x14ac:dyDescent="0.2">
      <c r="B561" s="515"/>
      <c r="C561" s="285" t="s">
        <v>15182</v>
      </c>
      <c r="D561" s="267">
        <v>24</v>
      </c>
      <c r="E561" s="267">
        <v>9</v>
      </c>
      <c r="F561" s="267">
        <v>66</v>
      </c>
    </row>
    <row r="562" spans="2:6" s="189" customFormat="1" ht="14.45" hidden="1" customHeight="1" outlineLevel="1" x14ac:dyDescent="0.2">
      <c r="B562" s="515"/>
      <c r="C562" s="285" t="s">
        <v>15183</v>
      </c>
      <c r="D562" s="267">
        <v>6</v>
      </c>
      <c r="E562" s="267">
        <v>0</v>
      </c>
      <c r="F562" s="267">
        <v>0</v>
      </c>
    </row>
    <row r="563" spans="2:6" s="189" customFormat="1" ht="14.45" hidden="1" customHeight="1" outlineLevel="1" x14ac:dyDescent="0.2">
      <c r="B563" s="515"/>
      <c r="C563" s="285" t="s">
        <v>15184</v>
      </c>
      <c r="D563" s="267">
        <v>2</v>
      </c>
      <c r="E563" s="267">
        <v>0</v>
      </c>
      <c r="F563" s="267">
        <v>0</v>
      </c>
    </row>
    <row r="564" spans="2:6" s="189" customFormat="1" ht="14.45" hidden="1" customHeight="1" outlineLevel="1" x14ac:dyDescent="0.2">
      <c r="B564" s="515"/>
      <c r="C564" s="285" t="s">
        <v>17549</v>
      </c>
      <c r="D564" s="267">
        <v>51</v>
      </c>
      <c r="E564" s="267">
        <v>14</v>
      </c>
      <c r="F564" s="267">
        <v>63</v>
      </c>
    </row>
    <row r="565" spans="2:6" s="189" customFormat="1" ht="14.45" hidden="1" customHeight="1" outlineLevel="1" x14ac:dyDescent="0.2">
      <c r="B565" s="515"/>
      <c r="C565" s="285" t="s">
        <v>18737</v>
      </c>
      <c r="D565" s="267">
        <v>9</v>
      </c>
      <c r="E565" s="267">
        <v>0</v>
      </c>
      <c r="F565" s="267">
        <v>1</v>
      </c>
    </row>
    <row r="566" spans="2:6" s="189" customFormat="1" ht="14.45" hidden="1" customHeight="1" outlineLevel="1" x14ac:dyDescent="0.2">
      <c r="B566" s="515"/>
      <c r="C566" s="285" t="s">
        <v>15185</v>
      </c>
      <c r="D566" s="267">
        <v>59</v>
      </c>
      <c r="E566" s="267">
        <v>57</v>
      </c>
      <c r="F566" s="267">
        <v>116</v>
      </c>
    </row>
    <row r="567" spans="2:6" s="189" customFormat="1" ht="14.45" hidden="1" customHeight="1" outlineLevel="1" x14ac:dyDescent="0.2">
      <c r="B567" s="515"/>
      <c r="C567" s="285" t="s">
        <v>17068</v>
      </c>
      <c r="D567" s="267">
        <v>1</v>
      </c>
      <c r="E567" s="267">
        <v>0</v>
      </c>
      <c r="F567" s="267">
        <v>0</v>
      </c>
    </row>
    <row r="568" spans="2:6" s="189" customFormat="1" ht="14.45" hidden="1" customHeight="1" outlineLevel="1" x14ac:dyDescent="0.2">
      <c r="B568" s="515"/>
      <c r="C568" s="285" t="s">
        <v>15186</v>
      </c>
      <c r="D568" s="267">
        <v>74</v>
      </c>
      <c r="E568" s="267">
        <v>338</v>
      </c>
      <c r="F568" s="267">
        <v>566</v>
      </c>
    </row>
    <row r="569" spans="2:6" s="189" customFormat="1" ht="14.45" hidden="1" customHeight="1" outlineLevel="1" x14ac:dyDescent="0.2">
      <c r="B569" s="515"/>
      <c r="C569" s="285" t="s">
        <v>15187</v>
      </c>
      <c r="D569" s="267">
        <v>1</v>
      </c>
      <c r="E569" s="267">
        <v>0</v>
      </c>
      <c r="F569" s="267">
        <v>0</v>
      </c>
    </row>
    <row r="570" spans="2:6" s="189" customFormat="1" ht="14.45" hidden="1" customHeight="1" outlineLevel="1" x14ac:dyDescent="0.2">
      <c r="B570" s="515"/>
      <c r="C570" s="285" t="s">
        <v>17247</v>
      </c>
      <c r="D570" s="267">
        <v>6</v>
      </c>
      <c r="E570" s="267">
        <v>0</v>
      </c>
      <c r="F570" s="267">
        <v>0</v>
      </c>
    </row>
    <row r="571" spans="2:6" s="189" customFormat="1" ht="14.45" hidden="1" customHeight="1" outlineLevel="1" x14ac:dyDescent="0.2">
      <c r="B571" s="515"/>
      <c r="C571" s="285" t="s">
        <v>15188</v>
      </c>
      <c r="D571" s="267">
        <v>15</v>
      </c>
      <c r="E571" s="267">
        <v>11</v>
      </c>
      <c r="F571" s="267">
        <v>38</v>
      </c>
    </row>
    <row r="572" spans="2:6" s="189" customFormat="1" ht="14.45" hidden="1" customHeight="1" outlineLevel="1" x14ac:dyDescent="0.2">
      <c r="B572" s="515"/>
      <c r="C572" s="285" t="s">
        <v>16174</v>
      </c>
      <c r="D572" s="267">
        <v>1</v>
      </c>
      <c r="E572" s="267">
        <v>0</v>
      </c>
      <c r="F572" s="267">
        <v>0</v>
      </c>
    </row>
    <row r="573" spans="2:6" s="189" customFormat="1" ht="14.45" hidden="1" customHeight="1" outlineLevel="1" x14ac:dyDescent="0.2">
      <c r="B573" s="515"/>
      <c r="C573" s="285" t="s">
        <v>15189</v>
      </c>
      <c r="D573" s="267">
        <v>11</v>
      </c>
      <c r="E573" s="267">
        <v>414</v>
      </c>
      <c r="F573" s="267">
        <v>161</v>
      </c>
    </row>
    <row r="574" spans="2:6" s="189" customFormat="1" ht="14.45" hidden="1" customHeight="1" outlineLevel="1" x14ac:dyDescent="0.2">
      <c r="B574" s="515"/>
      <c r="C574" s="285" t="s">
        <v>15190</v>
      </c>
      <c r="D574" s="267">
        <v>84</v>
      </c>
      <c r="E574" s="267">
        <v>26678</v>
      </c>
      <c r="F574" s="267">
        <v>2</v>
      </c>
    </row>
    <row r="575" spans="2:6" s="189" customFormat="1" ht="14.45" hidden="1" customHeight="1" outlineLevel="1" x14ac:dyDescent="0.2">
      <c r="B575" s="515"/>
      <c r="C575" s="285" t="s">
        <v>15191</v>
      </c>
      <c r="D575" s="267">
        <v>70</v>
      </c>
      <c r="E575" s="267">
        <v>40</v>
      </c>
      <c r="F575" s="267">
        <v>255</v>
      </c>
    </row>
    <row r="576" spans="2:6" s="189" customFormat="1" ht="14.45" hidden="1" customHeight="1" outlineLevel="1" x14ac:dyDescent="0.2">
      <c r="B576" s="515"/>
      <c r="C576" s="285" t="s">
        <v>15863</v>
      </c>
      <c r="D576" s="267">
        <v>9</v>
      </c>
      <c r="E576" s="267">
        <v>16</v>
      </c>
      <c r="F576" s="267">
        <v>15</v>
      </c>
    </row>
    <row r="577" spans="2:6" s="189" customFormat="1" ht="14.45" hidden="1" customHeight="1" outlineLevel="1" x14ac:dyDescent="0.2">
      <c r="B577" s="515"/>
      <c r="C577" s="285" t="s">
        <v>15192</v>
      </c>
      <c r="D577" s="267">
        <v>3</v>
      </c>
      <c r="E577" s="267">
        <v>34</v>
      </c>
      <c r="F577" s="267">
        <v>14</v>
      </c>
    </row>
    <row r="578" spans="2:6" s="189" customFormat="1" ht="14.45" hidden="1" customHeight="1" outlineLevel="1" x14ac:dyDescent="0.2">
      <c r="B578" s="515"/>
      <c r="C578" s="285" t="s">
        <v>18362</v>
      </c>
      <c r="D578" s="267">
        <v>1</v>
      </c>
      <c r="E578" s="267">
        <v>0</v>
      </c>
      <c r="F578" s="267">
        <v>0</v>
      </c>
    </row>
    <row r="579" spans="2:6" s="189" customFormat="1" ht="14.45" hidden="1" customHeight="1" outlineLevel="1" x14ac:dyDescent="0.2">
      <c r="B579" s="515"/>
      <c r="C579" s="285" t="s">
        <v>15193</v>
      </c>
      <c r="D579" s="267">
        <v>25</v>
      </c>
      <c r="E579" s="267">
        <v>75</v>
      </c>
      <c r="F579" s="267">
        <v>86</v>
      </c>
    </row>
    <row r="580" spans="2:6" s="189" customFormat="1" ht="14.45" hidden="1" customHeight="1" outlineLevel="1" x14ac:dyDescent="0.2">
      <c r="B580" s="515"/>
      <c r="C580" s="285" t="s">
        <v>17686</v>
      </c>
      <c r="D580" s="267">
        <v>68</v>
      </c>
      <c r="E580" s="267">
        <v>37</v>
      </c>
      <c r="F580" s="267">
        <v>330</v>
      </c>
    </row>
    <row r="581" spans="2:6" s="189" customFormat="1" ht="14.45" hidden="1" customHeight="1" outlineLevel="1" x14ac:dyDescent="0.2">
      <c r="B581" s="515"/>
      <c r="C581" s="285" t="s">
        <v>15194</v>
      </c>
      <c r="D581" s="267">
        <v>21</v>
      </c>
      <c r="E581" s="267">
        <v>117</v>
      </c>
      <c r="F581" s="267">
        <v>50</v>
      </c>
    </row>
    <row r="582" spans="2:6" s="189" customFormat="1" ht="14.45" hidden="1" customHeight="1" outlineLevel="1" x14ac:dyDescent="0.2">
      <c r="B582" s="515"/>
      <c r="C582" s="285" t="s">
        <v>17276</v>
      </c>
      <c r="D582" s="267">
        <v>2</v>
      </c>
      <c r="E582" s="267">
        <v>2</v>
      </c>
      <c r="F582" s="267">
        <v>0</v>
      </c>
    </row>
    <row r="583" spans="2:6" s="189" customFormat="1" ht="14.45" hidden="1" customHeight="1" outlineLevel="1" x14ac:dyDescent="0.2">
      <c r="B583" s="515"/>
      <c r="C583" s="285" t="s">
        <v>15195</v>
      </c>
      <c r="D583" s="267">
        <v>160</v>
      </c>
      <c r="E583" s="267">
        <v>13796</v>
      </c>
      <c r="F583" s="267">
        <v>3034</v>
      </c>
    </row>
    <row r="584" spans="2:6" s="189" customFormat="1" ht="14.45" hidden="1" customHeight="1" outlineLevel="1" x14ac:dyDescent="0.2">
      <c r="B584" s="515"/>
      <c r="C584" s="285" t="s">
        <v>15196</v>
      </c>
      <c r="D584" s="267">
        <v>39</v>
      </c>
      <c r="E584" s="267">
        <v>5228</v>
      </c>
      <c r="F584" s="267">
        <v>494</v>
      </c>
    </row>
    <row r="585" spans="2:6" s="189" customFormat="1" ht="14.45" hidden="1" customHeight="1" outlineLevel="1" x14ac:dyDescent="0.2">
      <c r="B585" s="515"/>
      <c r="C585" s="285" t="s">
        <v>15197</v>
      </c>
      <c r="D585" s="267">
        <v>134</v>
      </c>
      <c r="E585" s="267">
        <v>16807</v>
      </c>
      <c r="F585" s="267">
        <v>2273</v>
      </c>
    </row>
    <row r="586" spans="2:6" s="189" customFormat="1" ht="14.45" hidden="1" customHeight="1" outlineLevel="1" x14ac:dyDescent="0.2">
      <c r="B586" s="515"/>
      <c r="C586" s="285" t="s">
        <v>15198</v>
      </c>
      <c r="D586" s="267">
        <v>5</v>
      </c>
      <c r="E586" s="267">
        <v>0</v>
      </c>
      <c r="F586" s="267">
        <v>532</v>
      </c>
    </row>
    <row r="587" spans="2:6" s="189" customFormat="1" ht="14.45" hidden="1" customHeight="1" outlineLevel="1" x14ac:dyDescent="0.2">
      <c r="B587" s="515"/>
      <c r="C587" s="285" t="s">
        <v>15199</v>
      </c>
      <c r="D587" s="267">
        <v>51</v>
      </c>
      <c r="E587" s="267">
        <v>182</v>
      </c>
      <c r="F587" s="267">
        <v>143</v>
      </c>
    </row>
    <row r="588" spans="2:6" s="189" customFormat="1" ht="14.45" hidden="1" customHeight="1" outlineLevel="1" x14ac:dyDescent="0.2">
      <c r="B588" s="515"/>
      <c r="C588" s="285" t="s">
        <v>15200</v>
      </c>
      <c r="D588" s="267">
        <v>67</v>
      </c>
      <c r="E588" s="267">
        <v>28</v>
      </c>
      <c r="F588" s="267">
        <v>814</v>
      </c>
    </row>
    <row r="589" spans="2:6" s="189" customFormat="1" ht="14.45" hidden="1" customHeight="1" outlineLevel="1" x14ac:dyDescent="0.2">
      <c r="B589" s="515"/>
      <c r="C589" s="285" t="s">
        <v>15201</v>
      </c>
      <c r="D589" s="267">
        <v>230</v>
      </c>
      <c r="E589" s="267">
        <v>14771</v>
      </c>
      <c r="F589" s="267">
        <v>8800</v>
      </c>
    </row>
    <row r="590" spans="2:6" s="189" customFormat="1" ht="14.45" hidden="1" customHeight="1" outlineLevel="1" x14ac:dyDescent="0.2">
      <c r="B590" s="515"/>
      <c r="C590" s="285" t="s">
        <v>15202</v>
      </c>
      <c r="D590" s="267">
        <v>25</v>
      </c>
      <c r="E590" s="267">
        <v>537</v>
      </c>
      <c r="F590" s="267">
        <v>444</v>
      </c>
    </row>
    <row r="591" spans="2:6" s="189" customFormat="1" ht="14.45" hidden="1" customHeight="1" outlineLevel="1" x14ac:dyDescent="0.2">
      <c r="B591" s="515"/>
      <c r="C591" s="285" t="s">
        <v>15203</v>
      </c>
      <c r="D591" s="267">
        <v>13</v>
      </c>
      <c r="E591" s="267">
        <v>112</v>
      </c>
      <c r="F591" s="267">
        <v>507</v>
      </c>
    </row>
    <row r="592" spans="2:6" s="189" customFormat="1" ht="14.45" hidden="1" customHeight="1" outlineLevel="1" x14ac:dyDescent="0.2">
      <c r="B592" s="515"/>
      <c r="C592" s="285" t="s">
        <v>15204</v>
      </c>
      <c r="D592" s="267">
        <v>3</v>
      </c>
      <c r="E592" s="267">
        <v>0</v>
      </c>
      <c r="F592" s="267">
        <v>26</v>
      </c>
    </row>
    <row r="593" spans="2:6" s="189" customFormat="1" ht="14.45" hidden="1" customHeight="1" outlineLevel="1" x14ac:dyDescent="0.2">
      <c r="B593" s="515"/>
      <c r="C593" s="285" t="s">
        <v>15205</v>
      </c>
      <c r="D593" s="267">
        <v>29</v>
      </c>
      <c r="E593" s="267">
        <v>20</v>
      </c>
      <c r="F593" s="267">
        <v>10</v>
      </c>
    </row>
    <row r="594" spans="2:6" s="189" customFormat="1" ht="14.45" hidden="1" customHeight="1" outlineLevel="1" x14ac:dyDescent="0.2">
      <c r="B594" s="515"/>
      <c r="C594" s="285" t="s">
        <v>15206</v>
      </c>
      <c r="D594" s="267">
        <v>11</v>
      </c>
      <c r="E594" s="267">
        <v>1</v>
      </c>
      <c r="F594" s="267">
        <v>33</v>
      </c>
    </row>
    <row r="595" spans="2:6" s="189" customFormat="1" ht="14.45" hidden="1" customHeight="1" outlineLevel="1" x14ac:dyDescent="0.2">
      <c r="B595" s="515"/>
      <c r="C595" s="285" t="s">
        <v>15207</v>
      </c>
      <c r="D595" s="267">
        <v>14</v>
      </c>
      <c r="E595" s="267">
        <v>6102</v>
      </c>
      <c r="F595" s="267">
        <v>107</v>
      </c>
    </row>
    <row r="596" spans="2:6" s="189" customFormat="1" ht="14.45" hidden="1" customHeight="1" outlineLevel="1" x14ac:dyDescent="0.2">
      <c r="B596" s="515"/>
      <c r="C596" s="285" t="s">
        <v>15208</v>
      </c>
      <c r="D596" s="267">
        <v>9</v>
      </c>
      <c r="E596" s="267">
        <v>176</v>
      </c>
      <c r="F596" s="267">
        <v>63</v>
      </c>
    </row>
    <row r="597" spans="2:6" s="189" customFormat="1" ht="14.45" hidden="1" customHeight="1" outlineLevel="1" x14ac:dyDescent="0.2">
      <c r="B597" s="515"/>
      <c r="C597" s="285" t="s">
        <v>15209</v>
      </c>
      <c r="D597" s="267">
        <v>21</v>
      </c>
      <c r="E597" s="267">
        <v>2</v>
      </c>
      <c r="F597" s="267">
        <v>44</v>
      </c>
    </row>
    <row r="598" spans="2:6" s="189" customFormat="1" ht="14.45" hidden="1" customHeight="1" outlineLevel="1" x14ac:dyDescent="0.2">
      <c r="B598" s="515"/>
      <c r="C598" s="285" t="s">
        <v>15210</v>
      </c>
      <c r="D598" s="267">
        <v>28</v>
      </c>
      <c r="E598" s="267">
        <v>14</v>
      </c>
      <c r="F598" s="267">
        <v>98</v>
      </c>
    </row>
    <row r="599" spans="2:6" s="189" customFormat="1" ht="14.45" hidden="1" customHeight="1" outlineLevel="1" x14ac:dyDescent="0.2">
      <c r="B599" s="515"/>
      <c r="C599" s="285" t="s">
        <v>15211</v>
      </c>
      <c r="D599" s="267">
        <v>275</v>
      </c>
      <c r="E599" s="267">
        <v>74089</v>
      </c>
      <c r="F599" s="267">
        <v>2865</v>
      </c>
    </row>
    <row r="600" spans="2:6" s="189" customFormat="1" ht="14.45" hidden="1" customHeight="1" outlineLevel="1" x14ac:dyDescent="0.2">
      <c r="B600" s="515"/>
      <c r="C600" s="285" t="s">
        <v>16175</v>
      </c>
      <c r="D600" s="267">
        <v>1</v>
      </c>
      <c r="E600" s="267">
        <v>0</v>
      </c>
      <c r="F600" s="267">
        <v>0</v>
      </c>
    </row>
    <row r="601" spans="2:6" s="189" customFormat="1" ht="14.45" hidden="1" customHeight="1" outlineLevel="1" x14ac:dyDescent="0.2">
      <c r="B601" s="515"/>
      <c r="C601" s="285" t="s">
        <v>15212</v>
      </c>
      <c r="D601" s="267">
        <v>565</v>
      </c>
      <c r="E601" s="267">
        <v>30</v>
      </c>
      <c r="F601" s="267">
        <v>656</v>
      </c>
    </row>
    <row r="602" spans="2:6" s="189" customFormat="1" ht="14.45" hidden="1" customHeight="1" outlineLevel="1" x14ac:dyDescent="0.2">
      <c r="B602" s="515"/>
      <c r="C602" s="285" t="s">
        <v>15213</v>
      </c>
      <c r="D602" s="267">
        <v>125</v>
      </c>
      <c r="E602" s="267">
        <v>37575</v>
      </c>
      <c r="F602" s="267">
        <v>2761</v>
      </c>
    </row>
    <row r="603" spans="2:6" s="189" customFormat="1" ht="14.45" hidden="1" customHeight="1" outlineLevel="1" x14ac:dyDescent="0.2">
      <c r="B603" s="515"/>
      <c r="C603" s="285" t="s">
        <v>15214</v>
      </c>
      <c r="D603" s="267">
        <v>2</v>
      </c>
      <c r="E603" s="267">
        <v>0</v>
      </c>
      <c r="F603" s="267">
        <v>0</v>
      </c>
    </row>
    <row r="604" spans="2:6" s="189" customFormat="1" ht="14.45" hidden="1" customHeight="1" outlineLevel="1" x14ac:dyDescent="0.2">
      <c r="B604" s="515"/>
      <c r="C604" s="285" t="s">
        <v>9569</v>
      </c>
      <c r="D604" s="267">
        <v>6</v>
      </c>
      <c r="E604" s="267">
        <v>25</v>
      </c>
      <c r="F604" s="267">
        <v>0</v>
      </c>
    </row>
    <row r="605" spans="2:6" s="189" customFormat="1" ht="14.45" hidden="1" customHeight="1" outlineLevel="1" x14ac:dyDescent="0.2">
      <c r="B605" s="515"/>
      <c r="C605" s="285" t="s">
        <v>15215</v>
      </c>
      <c r="D605" s="267">
        <v>22</v>
      </c>
      <c r="E605" s="267">
        <v>5038</v>
      </c>
      <c r="F605" s="267">
        <v>456</v>
      </c>
    </row>
    <row r="606" spans="2:6" s="189" customFormat="1" ht="14.45" hidden="1" customHeight="1" outlineLevel="1" x14ac:dyDescent="0.2">
      <c r="B606" s="515"/>
      <c r="C606" s="285" t="s">
        <v>15216</v>
      </c>
      <c r="D606" s="267">
        <v>13</v>
      </c>
      <c r="E606" s="267">
        <v>8</v>
      </c>
      <c r="F606" s="267">
        <v>133</v>
      </c>
    </row>
    <row r="607" spans="2:6" s="189" customFormat="1" ht="14.45" hidden="1" customHeight="1" outlineLevel="1" x14ac:dyDescent="0.2">
      <c r="B607" s="515"/>
      <c r="C607" s="285" t="s">
        <v>15217</v>
      </c>
      <c r="D607" s="267">
        <v>1</v>
      </c>
      <c r="E607" s="267">
        <v>0</v>
      </c>
      <c r="F607" s="267">
        <v>0</v>
      </c>
    </row>
    <row r="608" spans="2:6" s="189" customFormat="1" ht="14.45" hidden="1" customHeight="1" outlineLevel="1" x14ac:dyDescent="0.2">
      <c r="B608" s="515"/>
      <c r="C608" s="285" t="s">
        <v>16176</v>
      </c>
      <c r="D608" s="267">
        <v>23</v>
      </c>
      <c r="E608" s="267">
        <v>8</v>
      </c>
      <c r="F608" s="267">
        <v>127</v>
      </c>
    </row>
    <row r="609" spans="2:6" s="189" customFormat="1" ht="14.45" hidden="1" customHeight="1" outlineLevel="1" x14ac:dyDescent="0.2">
      <c r="B609" s="515"/>
      <c r="C609" s="285" t="s">
        <v>15218</v>
      </c>
      <c r="D609" s="267">
        <v>46</v>
      </c>
      <c r="E609" s="267">
        <v>202</v>
      </c>
      <c r="F609" s="267">
        <v>2100</v>
      </c>
    </row>
    <row r="610" spans="2:6" s="189" customFormat="1" ht="14.45" hidden="1" customHeight="1" outlineLevel="1" x14ac:dyDescent="0.2">
      <c r="B610" s="515"/>
      <c r="C610" s="285" t="s">
        <v>15219</v>
      </c>
      <c r="D610" s="267">
        <v>127</v>
      </c>
      <c r="E610" s="267">
        <v>67</v>
      </c>
      <c r="F610" s="267">
        <v>185</v>
      </c>
    </row>
    <row r="611" spans="2:6" s="189" customFormat="1" ht="14.45" hidden="1" customHeight="1" outlineLevel="1" x14ac:dyDescent="0.2">
      <c r="B611" s="515"/>
      <c r="C611" s="285" t="s">
        <v>15220</v>
      </c>
      <c r="D611" s="267">
        <v>37</v>
      </c>
      <c r="E611" s="267">
        <v>8</v>
      </c>
      <c r="F611" s="267">
        <v>1046</v>
      </c>
    </row>
    <row r="612" spans="2:6" s="189" customFormat="1" ht="14.45" hidden="1" customHeight="1" outlineLevel="1" x14ac:dyDescent="0.2">
      <c r="B612" s="515"/>
      <c r="C612" s="285" t="s">
        <v>15221</v>
      </c>
      <c r="D612" s="267">
        <v>3</v>
      </c>
      <c r="E612" s="267">
        <v>10</v>
      </c>
      <c r="F612" s="267">
        <v>21</v>
      </c>
    </row>
    <row r="613" spans="2:6" s="189" customFormat="1" ht="14.45" hidden="1" customHeight="1" outlineLevel="1" x14ac:dyDescent="0.2">
      <c r="B613" s="515"/>
      <c r="C613" s="285" t="s">
        <v>15222</v>
      </c>
      <c r="D613" s="267">
        <v>23</v>
      </c>
      <c r="E613" s="267">
        <v>452796</v>
      </c>
      <c r="F613" s="267">
        <v>129</v>
      </c>
    </row>
    <row r="614" spans="2:6" s="189" customFormat="1" ht="14.45" hidden="1" customHeight="1" outlineLevel="1" x14ac:dyDescent="0.2">
      <c r="B614" s="515"/>
      <c r="C614" s="285" t="s">
        <v>15223</v>
      </c>
      <c r="D614" s="267">
        <v>159</v>
      </c>
      <c r="E614" s="267">
        <v>18762</v>
      </c>
      <c r="F614" s="267">
        <v>2264</v>
      </c>
    </row>
    <row r="615" spans="2:6" s="189" customFormat="1" ht="14.45" hidden="1" customHeight="1" outlineLevel="1" x14ac:dyDescent="0.2">
      <c r="B615" s="515"/>
      <c r="C615" s="285" t="s">
        <v>15224</v>
      </c>
      <c r="D615" s="267">
        <v>15</v>
      </c>
      <c r="E615" s="267">
        <v>144</v>
      </c>
      <c r="F615" s="267">
        <v>49</v>
      </c>
    </row>
    <row r="616" spans="2:6" s="189" customFormat="1" ht="14.45" hidden="1" customHeight="1" outlineLevel="1" x14ac:dyDescent="0.2">
      <c r="B616" s="515"/>
      <c r="C616" s="285" t="s">
        <v>15225</v>
      </c>
      <c r="D616" s="267">
        <v>173</v>
      </c>
      <c r="E616" s="267">
        <v>11485</v>
      </c>
      <c r="F616" s="267">
        <v>2164</v>
      </c>
    </row>
    <row r="617" spans="2:6" s="189" customFormat="1" ht="14.45" hidden="1" customHeight="1" outlineLevel="1" x14ac:dyDescent="0.2">
      <c r="B617" s="515"/>
      <c r="C617" s="285" t="s">
        <v>15226</v>
      </c>
      <c r="D617" s="267">
        <v>164</v>
      </c>
      <c r="E617" s="267">
        <v>43</v>
      </c>
      <c r="F617" s="267">
        <v>2811</v>
      </c>
    </row>
    <row r="618" spans="2:6" s="189" customFormat="1" ht="14.45" hidden="1" customHeight="1" outlineLevel="1" x14ac:dyDescent="0.2">
      <c r="B618" s="515"/>
      <c r="C618" s="285" t="s">
        <v>17884</v>
      </c>
      <c r="D618" s="267">
        <v>25</v>
      </c>
      <c r="E618" s="267">
        <v>8</v>
      </c>
      <c r="F618" s="267">
        <v>4</v>
      </c>
    </row>
    <row r="619" spans="2:6" s="189" customFormat="1" ht="14.45" hidden="1" customHeight="1" outlineLevel="1" x14ac:dyDescent="0.2">
      <c r="B619" s="515"/>
      <c r="C619" s="285" t="s">
        <v>15227</v>
      </c>
      <c r="D619" s="267">
        <v>193</v>
      </c>
      <c r="E619" s="267">
        <v>7410</v>
      </c>
      <c r="F619" s="267">
        <v>6425</v>
      </c>
    </row>
    <row r="620" spans="2:6" s="189" customFormat="1" ht="14.45" hidden="1" customHeight="1" outlineLevel="1" x14ac:dyDescent="0.2">
      <c r="B620" s="515"/>
      <c r="C620" s="285" t="s">
        <v>15228</v>
      </c>
      <c r="D620" s="267">
        <v>7</v>
      </c>
      <c r="E620" s="267">
        <v>0</v>
      </c>
      <c r="F620" s="267">
        <v>27</v>
      </c>
    </row>
    <row r="621" spans="2:6" s="189" customFormat="1" ht="14.45" hidden="1" customHeight="1" outlineLevel="1" x14ac:dyDescent="0.2">
      <c r="B621" s="515"/>
      <c r="C621" s="285" t="s">
        <v>15229</v>
      </c>
      <c r="D621" s="267">
        <v>22</v>
      </c>
      <c r="E621" s="267">
        <v>48</v>
      </c>
      <c r="F621" s="267">
        <v>93</v>
      </c>
    </row>
    <row r="622" spans="2:6" s="189" customFormat="1" ht="14.45" hidden="1" customHeight="1" outlineLevel="1" x14ac:dyDescent="0.2">
      <c r="B622" s="515"/>
      <c r="C622" s="285" t="s">
        <v>15230</v>
      </c>
      <c r="D622" s="267">
        <v>7</v>
      </c>
      <c r="E622" s="267">
        <v>1</v>
      </c>
      <c r="F622" s="267">
        <v>30</v>
      </c>
    </row>
    <row r="623" spans="2:6" s="189" customFormat="1" ht="14.45" hidden="1" customHeight="1" outlineLevel="1" x14ac:dyDescent="0.2">
      <c r="B623" s="515"/>
      <c r="C623" s="285" t="s">
        <v>15231</v>
      </c>
      <c r="D623" s="267">
        <v>57</v>
      </c>
      <c r="E623" s="267">
        <v>4915</v>
      </c>
      <c r="F623" s="267">
        <v>697</v>
      </c>
    </row>
    <row r="624" spans="2:6" s="189" customFormat="1" ht="14.45" hidden="1" customHeight="1" outlineLevel="1" x14ac:dyDescent="0.2">
      <c r="B624" s="515"/>
      <c r="C624" s="285" t="s">
        <v>11753</v>
      </c>
      <c r="D624" s="267">
        <v>2</v>
      </c>
      <c r="E624" s="267">
        <v>28</v>
      </c>
      <c r="F624" s="267">
        <v>2</v>
      </c>
    </row>
    <row r="625" spans="2:6" s="189" customFormat="1" ht="14.45" hidden="1" customHeight="1" outlineLevel="1" x14ac:dyDescent="0.2">
      <c r="B625" s="515"/>
      <c r="C625" s="285" t="s">
        <v>17885</v>
      </c>
      <c r="D625" s="267">
        <v>2</v>
      </c>
      <c r="E625" s="267">
        <v>0</v>
      </c>
      <c r="F625" s="267">
        <v>0</v>
      </c>
    </row>
    <row r="626" spans="2:6" s="189" customFormat="1" ht="14.45" hidden="1" customHeight="1" outlineLevel="1" x14ac:dyDescent="0.2">
      <c r="B626" s="515"/>
      <c r="C626" s="285" t="s">
        <v>15232</v>
      </c>
      <c r="D626" s="267">
        <v>8</v>
      </c>
      <c r="E626" s="267">
        <v>429</v>
      </c>
      <c r="F626" s="267">
        <v>93</v>
      </c>
    </row>
    <row r="627" spans="2:6" s="189" customFormat="1" ht="14.45" hidden="1" customHeight="1" outlineLevel="1" x14ac:dyDescent="0.2">
      <c r="B627" s="515"/>
      <c r="C627" s="285" t="s">
        <v>15233</v>
      </c>
      <c r="D627" s="267">
        <v>172</v>
      </c>
      <c r="E627" s="267">
        <v>38705</v>
      </c>
      <c r="F627" s="267">
        <v>3323</v>
      </c>
    </row>
    <row r="628" spans="2:6" s="189" customFormat="1" ht="14.45" hidden="1" customHeight="1" outlineLevel="1" x14ac:dyDescent="0.2">
      <c r="B628" s="515"/>
      <c r="C628" s="285" t="s">
        <v>15234</v>
      </c>
      <c r="D628" s="267">
        <v>7</v>
      </c>
      <c r="E628" s="267">
        <v>0</v>
      </c>
      <c r="F628" s="267">
        <v>3</v>
      </c>
    </row>
    <row r="629" spans="2:6" s="189" customFormat="1" ht="14.45" hidden="1" customHeight="1" outlineLevel="1" x14ac:dyDescent="0.2">
      <c r="B629" s="515"/>
      <c r="C629" s="285" t="s">
        <v>12381</v>
      </c>
      <c r="D629" s="267">
        <v>2588</v>
      </c>
      <c r="E629" s="267">
        <v>11307</v>
      </c>
      <c r="F629" s="267">
        <v>24143</v>
      </c>
    </row>
    <row r="630" spans="2:6" s="189" customFormat="1" ht="14.45" hidden="1" customHeight="1" outlineLevel="1" x14ac:dyDescent="0.2">
      <c r="B630" s="515"/>
      <c r="C630" s="285" t="s">
        <v>15235</v>
      </c>
      <c r="D630" s="267">
        <v>2405</v>
      </c>
      <c r="E630" s="267">
        <v>73433</v>
      </c>
      <c r="F630" s="267">
        <v>32060</v>
      </c>
    </row>
    <row r="631" spans="2:6" s="189" customFormat="1" ht="14.45" hidden="1" customHeight="1" outlineLevel="1" x14ac:dyDescent="0.2">
      <c r="B631" s="515"/>
      <c r="C631" s="285" t="s">
        <v>15236</v>
      </c>
      <c r="D631" s="267">
        <v>111</v>
      </c>
      <c r="E631" s="267">
        <v>5290</v>
      </c>
      <c r="F631" s="267">
        <v>542</v>
      </c>
    </row>
    <row r="632" spans="2:6" s="189" customFormat="1" ht="14.45" hidden="1" customHeight="1" outlineLevel="1" x14ac:dyDescent="0.2">
      <c r="B632" s="515"/>
      <c r="C632" s="285" t="s">
        <v>15237</v>
      </c>
      <c r="D632" s="267">
        <v>9</v>
      </c>
      <c r="E632" s="267">
        <v>425</v>
      </c>
      <c r="F632" s="267">
        <v>42</v>
      </c>
    </row>
    <row r="633" spans="2:6" s="189" customFormat="1" ht="14.45" hidden="1" customHeight="1" outlineLevel="1" x14ac:dyDescent="0.2">
      <c r="B633" s="515"/>
      <c r="C633" s="285" t="s">
        <v>15238</v>
      </c>
      <c r="D633" s="267">
        <v>5</v>
      </c>
      <c r="E633" s="267">
        <v>0</v>
      </c>
      <c r="F633" s="267">
        <v>111</v>
      </c>
    </row>
    <row r="634" spans="2:6" s="189" customFormat="1" ht="14.45" hidden="1" customHeight="1" outlineLevel="1" x14ac:dyDescent="0.2">
      <c r="B634" s="515"/>
      <c r="C634" s="285" t="s">
        <v>11447</v>
      </c>
      <c r="D634" s="267">
        <v>12</v>
      </c>
      <c r="E634" s="267">
        <v>714</v>
      </c>
      <c r="F634" s="267">
        <v>330</v>
      </c>
    </row>
    <row r="635" spans="2:6" s="189" customFormat="1" ht="14.45" hidden="1" customHeight="1" outlineLevel="1" x14ac:dyDescent="0.2">
      <c r="B635" s="515"/>
      <c r="C635" s="285" t="s">
        <v>15239</v>
      </c>
      <c r="D635" s="267">
        <v>2</v>
      </c>
      <c r="E635" s="267">
        <v>0</v>
      </c>
      <c r="F635" s="267">
        <v>226</v>
      </c>
    </row>
    <row r="636" spans="2:6" s="189" customFormat="1" ht="14.45" hidden="1" customHeight="1" outlineLevel="1" x14ac:dyDescent="0.2">
      <c r="B636" s="515"/>
      <c r="C636" s="285" t="s">
        <v>15240</v>
      </c>
      <c r="D636" s="267">
        <v>1</v>
      </c>
      <c r="E636" s="267">
        <v>0</v>
      </c>
      <c r="F636" s="267">
        <v>0</v>
      </c>
    </row>
    <row r="637" spans="2:6" s="189" customFormat="1" ht="14.45" hidden="1" customHeight="1" outlineLevel="1" x14ac:dyDescent="0.2">
      <c r="B637" s="515"/>
      <c r="C637" s="285" t="s">
        <v>15241</v>
      </c>
      <c r="D637" s="267">
        <v>2</v>
      </c>
      <c r="E637" s="267">
        <v>0</v>
      </c>
      <c r="F637" s="267">
        <v>6</v>
      </c>
    </row>
    <row r="638" spans="2:6" s="189" customFormat="1" ht="14.45" hidden="1" customHeight="1" outlineLevel="1" x14ac:dyDescent="0.2">
      <c r="B638" s="515"/>
      <c r="C638" s="285" t="s">
        <v>15242</v>
      </c>
      <c r="D638" s="267">
        <v>45</v>
      </c>
      <c r="E638" s="267">
        <v>2539</v>
      </c>
      <c r="F638" s="267">
        <v>1797</v>
      </c>
    </row>
    <row r="639" spans="2:6" s="189" customFormat="1" ht="14.45" hidden="1" customHeight="1" outlineLevel="1" x14ac:dyDescent="0.2">
      <c r="B639" s="515"/>
      <c r="C639" s="285" t="s">
        <v>15243</v>
      </c>
      <c r="D639" s="267">
        <v>1</v>
      </c>
      <c r="E639" s="267">
        <v>0</v>
      </c>
      <c r="F639" s="267">
        <v>0</v>
      </c>
    </row>
    <row r="640" spans="2:6" s="189" customFormat="1" ht="14.45" hidden="1" customHeight="1" outlineLevel="1" x14ac:dyDescent="0.2">
      <c r="B640" s="515"/>
      <c r="C640" s="285" t="s">
        <v>15244</v>
      </c>
      <c r="D640" s="267">
        <v>14</v>
      </c>
      <c r="E640" s="267">
        <v>886</v>
      </c>
      <c r="F640" s="267">
        <v>102</v>
      </c>
    </row>
    <row r="641" spans="2:6" s="189" customFormat="1" ht="14.45" hidden="1" customHeight="1" outlineLevel="1" x14ac:dyDescent="0.2">
      <c r="B641" s="515"/>
      <c r="C641" s="285" t="s">
        <v>15245</v>
      </c>
      <c r="D641" s="267">
        <v>60</v>
      </c>
      <c r="E641" s="267">
        <v>16298</v>
      </c>
      <c r="F641" s="267">
        <v>2965</v>
      </c>
    </row>
    <row r="642" spans="2:6" s="189" customFormat="1" ht="14.45" hidden="1" customHeight="1" outlineLevel="1" x14ac:dyDescent="0.2">
      <c r="B642" s="515"/>
      <c r="C642" s="285" t="s">
        <v>15246</v>
      </c>
      <c r="D642" s="267">
        <v>12</v>
      </c>
      <c r="E642" s="267">
        <v>3683</v>
      </c>
      <c r="F642" s="267">
        <v>480</v>
      </c>
    </row>
    <row r="643" spans="2:6" s="189" customFormat="1" ht="14.45" hidden="1" customHeight="1" outlineLevel="1" x14ac:dyDescent="0.2">
      <c r="B643" s="515"/>
      <c r="C643" s="285" t="s">
        <v>17886</v>
      </c>
      <c r="D643" s="267">
        <v>3</v>
      </c>
      <c r="E643" s="267">
        <v>11</v>
      </c>
      <c r="F643" s="267">
        <v>271</v>
      </c>
    </row>
    <row r="644" spans="2:6" s="189" customFormat="1" ht="14.45" hidden="1" customHeight="1" outlineLevel="1" x14ac:dyDescent="0.2">
      <c r="B644" s="515"/>
      <c r="C644" s="285" t="s">
        <v>15247</v>
      </c>
      <c r="D644" s="267">
        <v>5</v>
      </c>
      <c r="E644" s="267">
        <v>0</v>
      </c>
      <c r="F644" s="267">
        <v>21</v>
      </c>
    </row>
    <row r="645" spans="2:6" s="189" customFormat="1" ht="14.45" hidden="1" customHeight="1" outlineLevel="1" x14ac:dyDescent="0.2">
      <c r="B645" s="515"/>
      <c r="C645" s="285" t="s">
        <v>15248</v>
      </c>
      <c r="D645" s="267">
        <v>3</v>
      </c>
      <c r="E645" s="267">
        <v>0</v>
      </c>
      <c r="F645" s="267">
        <v>26</v>
      </c>
    </row>
    <row r="646" spans="2:6" s="189" customFormat="1" ht="14.45" hidden="1" customHeight="1" outlineLevel="1" x14ac:dyDescent="0.2">
      <c r="B646" s="515"/>
      <c r="C646" s="285" t="s">
        <v>13242</v>
      </c>
      <c r="D646" s="267">
        <v>6</v>
      </c>
      <c r="E646" s="267">
        <v>191</v>
      </c>
      <c r="F646" s="267">
        <v>7</v>
      </c>
    </row>
    <row r="647" spans="2:6" s="189" customFormat="1" ht="14.45" hidden="1" customHeight="1" outlineLevel="1" x14ac:dyDescent="0.2">
      <c r="B647" s="515"/>
      <c r="C647" s="285" t="s">
        <v>17069</v>
      </c>
      <c r="D647" s="267">
        <v>2</v>
      </c>
      <c r="E647" s="267">
        <v>0</v>
      </c>
      <c r="F647" s="267">
        <v>0</v>
      </c>
    </row>
    <row r="648" spans="2:6" s="189" customFormat="1" ht="14.45" hidden="1" customHeight="1" outlineLevel="1" x14ac:dyDescent="0.2">
      <c r="B648" s="515"/>
      <c r="C648" s="285" t="s">
        <v>17533</v>
      </c>
      <c r="D648" s="267">
        <v>7</v>
      </c>
      <c r="E648" s="267">
        <v>0</v>
      </c>
      <c r="F648" s="267">
        <v>13</v>
      </c>
    </row>
    <row r="649" spans="2:6" s="189" customFormat="1" ht="14.45" hidden="1" customHeight="1" outlineLevel="1" x14ac:dyDescent="0.2">
      <c r="B649" s="515"/>
      <c r="C649" s="285" t="s">
        <v>15249</v>
      </c>
      <c r="D649" s="267">
        <v>23</v>
      </c>
      <c r="E649" s="267">
        <v>14866</v>
      </c>
      <c r="F649" s="267">
        <v>130</v>
      </c>
    </row>
    <row r="650" spans="2:6" s="189" customFormat="1" ht="14.45" hidden="1" customHeight="1" outlineLevel="1" x14ac:dyDescent="0.2">
      <c r="B650" s="515"/>
      <c r="C650" s="285" t="s">
        <v>15250</v>
      </c>
      <c r="D650" s="267">
        <v>7</v>
      </c>
      <c r="E650" s="267">
        <v>372</v>
      </c>
      <c r="F650" s="267">
        <v>164</v>
      </c>
    </row>
    <row r="651" spans="2:6" s="189" customFormat="1" ht="14.45" hidden="1" customHeight="1" outlineLevel="1" x14ac:dyDescent="0.2">
      <c r="B651" s="515"/>
      <c r="C651" s="285" t="s">
        <v>15251</v>
      </c>
      <c r="D651" s="267">
        <v>5</v>
      </c>
      <c r="E651" s="267">
        <v>1450</v>
      </c>
      <c r="F651" s="267">
        <v>97</v>
      </c>
    </row>
    <row r="652" spans="2:6" s="189" customFormat="1" ht="14.45" hidden="1" customHeight="1" outlineLevel="1" x14ac:dyDescent="0.2">
      <c r="B652" s="515"/>
      <c r="C652" s="285" t="s">
        <v>15252</v>
      </c>
      <c r="D652" s="267">
        <v>5</v>
      </c>
      <c r="E652" s="267">
        <v>571</v>
      </c>
      <c r="F652" s="267">
        <v>0</v>
      </c>
    </row>
    <row r="653" spans="2:6" s="189" customFormat="1" ht="14.45" hidden="1" customHeight="1" outlineLevel="1" x14ac:dyDescent="0.2">
      <c r="B653" s="515"/>
      <c r="C653" s="285" t="s">
        <v>15253</v>
      </c>
      <c r="D653" s="267">
        <v>3</v>
      </c>
      <c r="E653" s="267">
        <v>0</v>
      </c>
      <c r="F653" s="267">
        <v>0</v>
      </c>
    </row>
    <row r="654" spans="2:6" s="189" customFormat="1" ht="14.45" hidden="1" customHeight="1" outlineLevel="1" x14ac:dyDescent="0.2">
      <c r="B654" s="515"/>
      <c r="C654" s="285" t="s">
        <v>15254</v>
      </c>
      <c r="D654" s="267">
        <v>20</v>
      </c>
      <c r="E654" s="267">
        <v>190</v>
      </c>
      <c r="F654" s="267">
        <v>1316</v>
      </c>
    </row>
    <row r="655" spans="2:6" s="189" customFormat="1" ht="14.45" hidden="1" customHeight="1" outlineLevel="1" x14ac:dyDescent="0.2">
      <c r="B655" s="515"/>
      <c r="C655" s="285" t="s">
        <v>15255</v>
      </c>
      <c r="D655" s="267">
        <v>281</v>
      </c>
      <c r="E655" s="267">
        <v>18310</v>
      </c>
      <c r="F655" s="267">
        <v>15089</v>
      </c>
    </row>
    <row r="656" spans="2:6" s="189" customFormat="1" ht="14.45" hidden="1" customHeight="1" outlineLevel="1" x14ac:dyDescent="0.2">
      <c r="B656" s="515"/>
      <c r="C656" s="285" t="s">
        <v>15256</v>
      </c>
      <c r="D656" s="267">
        <v>1</v>
      </c>
      <c r="E656" s="267">
        <v>188</v>
      </c>
      <c r="F656" s="267">
        <v>46</v>
      </c>
    </row>
    <row r="657" spans="2:6" s="189" customFormat="1" ht="14.45" hidden="1" customHeight="1" outlineLevel="1" x14ac:dyDescent="0.2">
      <c r="B657" s="515"/>
      <c r="C657" s="285" t="s">
        <v>15257</v>
      </c>
      <c r="D657" s="267">
        <v>36</v>
      </c>
      <c r="E657" s="267">
        <v>2332</v>
      </c>
      <c r="F657" s="267">
        <v>2500</v>
      </c>
    </row>
    <row r="658" spans="2:6" s="189" customFormat="1" ht="14.45" hidden="1" customHeight="1" outlineLevel="1" x14ac:dyDescent="0.2">
      <c r="B658" s="515"/>
      <c r="C658" s="285" t="s">
        <v>11311</v>
      </c>
      <c r="D658" s="267">
        <v>11</v>
      </c>
      <c r="E658" s="267">
        <v>437</v>
      </c>
      <c r="F658" s="267">
        <v>36</v>
      </c>
    </row>
    <row r="659" spans="2:6" s="189" customFormat="1" ht="14.45" hidden="1" customHeight="1" outlineLevel="1" x14ac:dyDescent="0.2">
      <c r="B659" s="515"/>
      <c r="C659" s="285" t="s">
        <v>15258</v>
      </c>
      <c r="D659" s="267">
        <v>1</v>
      </c>
      <c r="E659" s="267">
        <v>0</v>
      </c>
      <c r="F659" s="267">
        <v>9</v>
      </c>
    </row>
    <row r="660" spans="2:6" s="189" customFormat="1" ht="14.45" hidden="1" customHeight="1" outlineLevel="1" x14ac:dyDescent="0.2">
      <c r="B660" s="515"/>
      <c r="C660" s="285" t="s">
        <v>15259</v>
      </c>
      <c r="D660" s="267">
        <v>5</v>
      </c>
      <c r="E660" s="267">
        <v>0</v>
      </c>
      <c r="F660" s="267">
        <v>0</v>
      </c>
    </row>
    <row r="661" spans="2:6" s="189" customFormat="1" ht="14.45" hidden="1" customHeight="1" outlineLevel="1" x14ac:dyDescent="0.2">
      <c r="B661" s="515"/>
      <c r="C661" s="285" t="s">
        <v>15260</v>
      </c>
      <c r="D661" s="267">
        <v>2</v>
      </c>
      <c r="E661" s="267">
        <v>171</v>
      </c>
      <c r="F661" s="267">
        <v>0</v>
      </c>
    </row>
    <row r="662" spans="2:6" s="189" customFormat="1" ht="14.45" hidden="1" customHeight="1" outlineLevel="1" x14ac:dyDescent="0.2">
      <c r="B662" s="515"/>
      <c r="C662" s="285" t="s">
        <v>15261</v>
      </c>
      <c r="D662" s="267">
        <v>76</v>
      </c>
      <c r="E662" s="267">
        <v>2241</v>
      </c>
      <c r="F662" s="267">
        <v>2165</v>
      </c>
    </row>
    <row r="663" spans="2:6" s="189" customFormat="1" ht="14.45" hidden="1" customHeight="1" outlineLevel="1" x14ac:dyDescent="0.2">
      <c r="B663" s="515"/>
      <c r="C663" s="285" t="s">
        <v>15262</v>
      </c>
      <c r="D663" s="267">
        <v>3</v>
      </c>
      <c r="E663" s="267">
        <v>83</v>
      </c>
      <c r="F663" s="267">
        <v>45</v>
      </c>
    </row>
    <row r="664" spans="2:6" s="189" customFormat="1" ht="14.45" hidden="1" customHeight="1" outlineLevel="1" x14ac:dyDescent="0.2">
      <c r="B664" s="515"/>
      <c r="C664" s="285" t="s">
        <v>15263</v>
      </c>
      <c r="D664" s="267">
        <v>32</v>
      </c>
      <c r="E664" s="267">
        <v>1560</v>
      </c>
      <c r="F664" s="267">
        <v>1042</v>
      </c>
    </row>
    <row r="665" spans="2:6" s="189" customFormat="1" ht="14.45" hidden="1" customHeight="1" outlineLevel="1" x14ac:dyDescent="0.2">
      <c r="B665" s="515"/>
      <c r="C665" s="285" t="s">
        <v>15264</v>
      </c>
      <c r="D665" s="267">
        <v>10</v>
      </c>
      <c r="E665" s="267">
        <v>1</v>
      </c>
      <c r="F665" s="267">
        <v>344</v>
      </c>
    </row>
    <row r="666" spans="2:6" s="189" customFormat="1" ht="14.45" hidden="1" customHeight="1" outlineLevel="1" x14ac:dyDescent="0.2">
      <c r="B666" s="515"/>
      <c r="C666" s="285" t="s">
        <v>15265</v>
      </c>
      <c r="D666" s="267">
        <v>3</v>
      </c>
      <c r="E666" s="267">
        <v>376</v>
      </c>
      <c r="F666" s="267">
        <v>5</v>
      </c>
    </row>
    <row r="667" spans="2:6" s="189" customFormat="1" ht="14.45" hidden="1" customHeight="1" outlineLevel="1" x14ac:dyDescent="0.2">
      <c r="B667" s="515"/>
      <c r="C667" s="285" t="s">
        <v>17465</v>
      </c>
      <c r="D667" s="267">
        <v>4</v>
      </c>
      <c r="E667" s="267">
        <v>145</v>
      </c>
      <c r="F667" s="267">
        <v>95</v>
      </c>
    </row>
    <row r="668" spans="2:6" s="189" customFormat="1" ht="14.45" hidden="1" customHeight="1" outlineLevel="1" x14ac:dyDescent="0.2">
      <c r="B668" s="515"/>
      <c r="C668" s="285" t="s">
        <v>15266</v>
      </c>
      <c r="D668" s="267">
        <v>3</v>
      </c>
      <c r="E668" s="267">
        <v>82</v>
      </c>
      <c r="F668" s="267">
        <v>66</v>
      </c>
    </row>
    <row r="669" spans="2:6" s="189" customFormat="1" ht="14.45" hidden="1" customHeight="1" outlineLevel="1" x14ac:dyDescent="0.2">
      <c r="B669" s="515"/>
      <c r="C669" s="285" t="s">
        <v>10310</v>
      </c>
      <c r="D669" s="267">
        <v>3</v>
      </c>
      <c r="E669" s="267">
        <v>0</v>
      </c>
      <c r="F669" s="267">
        <v>27</v>
      </c>
    </row>
    <row r="670" spans="2:6" s="189" customFormat="1" ht="14.45" hidden="1" customHeight="1" outlineLevel="1" x14ac:dyDescent="0.2">
      <c r="B670" s="515"/>
      <c r="C670" s="285" t="s">
        <v>15267</v>
      </c>
      <c r="D670" s="267">
        <v>18</v>
      </c>
      <c r="E670" s="267">
        <v>576</v>
      </c>
      <c r="F670" s="267">
        <v>449</v>
      </c>
    </row>
    <row r="671" spans="2:6" s="189" customFormat="1" ht="14.45" hidden="1" customHeight="1" outlineLevel="1" x14ac:dyDescent="0.2">
      <c r="B671" s="515"/>
      <c r="C671" s="285" t="s">
        <v>15268</v>
      </c>
      <c r="D671" s="267">
        <v>17</v>
      </c>
      <c r="E671" s="267">
        <v>403</v>
      </c>
      <c r="F671" s="267">
        <v>647</v>
      </c>
    </row>
    <row r="672" spans="2:6" s="189" customFormat="1" ht="14.45" hidden="1" customHeight="1" outlineLevel="1" x14ac:dyDescent="0.2">
      <c r="B672" s="515"/>
      <c r="C672" s="285" t="s">
        <v>15881</v>
      </c>
      <c r="D672" s="267">
        <v>7</v>
      </c>
      <c r="E672" s="267">
        <v>393</v>
      </c>
      <c r="F672" s="267">
        <v>31</v>
      </c>
    </row>
    <row r="673" spans="2:6" s="189" customFormat="1" ht="14.45" hidden="1" customHeight="1" outlineLevel="1" x14ac:dyDescent="0.2">
      <c r="B673" s="515"/>
      <c r="C673" s="285" t="s">
        <v>17887</v>
      </c>
      <c r="D673" s="267">
        <v>15</v>
      </c>
      <c r="E673" s="267">
        <v>0</v>
      </c>
      <c r="F673" s="267">
        <v>128</v>
      </c>
    </row>
    <row r="674" spans="2:6" s="189" customFormat="1" ht="14.45" hidden="1" customHeight="1" outlineLevel="1" x14ac:dyDescent="0.2">
      <c r="B674" s="515"/>
      <c r="C674" s="285" t="s">
        <v>10751</v>
      </c>
      <c r="D674" s="267">
        <v>5</v>
      </c>
      <c r="E674" s="267">
        <v>57</v>
      </c>
      <c r="F674" s="267">
        <v>2</v>
      </c>
    </row>
    <row r="675" spans="2:6" s="189" customFormat="1" ht="14.45" hidden="1" customHeight="1" outlineLevel="1" x14ac:dyDescent="0.2">
      <c r="B675" s="515"/>
      <c r="C675" s="285" t="s">
        <v>15269</v>
      </c>
      <c r="D675" s="267">
        <v>7</v>
      </c>
      <c r="E675" s="267">
        <v>128</v>
      </c>
      <c r="F675" s="267">
        <v>26</v>
      </c>
    </row>
    <row r="676" spans="2:6" s="189" customFormat="1" ht="14.45" hidden="1" customHeight="1" outlineLevel="1" x14ac:dyDescent="0.2">
      <c r="B676" s="515"/>
      <c r="C676" s="285" t="s">
        <v>15270</v>
      </c>
      <c r="D676" s="267">
        <v>5</v>
      </c>
      <c r="E676" s="267">
        <v>4269</v>
      </c>
      <c r="F676" s="267">
        <v>41</v>
      </c>
    </row>
    <row r="677" spans="2:6" s="189" customFormat="1" ht="14.45" hidden="1" customHeight="1" outlineLevel="1" x14ac:dyDescent="0.2">
      <c r="B677" s="515"/>
      <c r="C677" s="285" t="s">
        <v>17888</v>
      </c>
      <c r="D677" s="267">
        <v>21</v>
      </c>
      <c r="E677" s="267">
        <v>6</v>
      </c>
      <c r="F677" s="267">
        <v>51</v>
      </c>
    </row>
    <row r="678" spans="2:6" s="189" customFormat="1" ht="14.45" hidden="1" customHeight="1" outlineLevel="1" x14ac:dyDescent="0.2">
      <c r="B678" s="515"/>
      <c r="C678" s="285" t="s">
        <v>15271</v>
      </c>
      <c r="D678" s="267">
        <v>3</v>
      </c>
      <c r="E678" s="267">
        <v>0</v>
      </c>
      <c r="F678" s="267">
        <v>58</v>
      </c>
    </row>
    <row r="679" spans="2:6" s="189" customFormat="1" ht="14.45" hidden="1" customHeight="1" outlineLevel="1" x14ac:dyDescent="0.2">
      <c r="B679" s="515"/>
      <c r="C679" s="285" t="s">
        <v>15272</v>
      </c>
      <c r="D679" s="267">
        <v>15</v>
      </c>
      <c r="E679" s="267">
        <v>15</v>
      </c>
      <c r="F679" s="267">
        <v>360</v>
      </c>
    </row>
    <row r="680" spans="2:6" s="189" customFormat="1" ht="14.45" hidden="1" customHeight="1" outlineLevel="1" x14ac:dyDescent="0.2">
      <c r="B680" s="515"/>
      <c r="C680" s="285" t="s">
        <v>15273</v>
      </c>
      <c r="D680" s="267">
        <v>14</v>
      </c>
      <c r="E680" s="267">
        <v>0</v>
      </c>
      <c r="F680" s="267">
        <v>0</v>
      </c>
    </row>
    <row r="681" spans="2:6" s="189" customFormat="1" ht="14.45" hidden="1" customHeight="1" outlineLevel="1" x14ac:dyDescent="0.2">
      <c r="B681" s="515"/>
      <c r="C681" s="285" t="s">
        <v>15274</v>
      </c>
      <c r="D681" s="267">
        <v>10</v>
      </c>
      <c r="E681" s="267">
        <v>55</v>
      </c>
      <c r="F681" s="267">
        <v>8</v>
      </c>
    </row>
    <row r="682" spans="2:6" s="189" customFormat="1" ht="14.45" hidden="1" customHeight="1" outlineLevel="1" x14ac:dyDescent="0.2">
      <c r="B682" s="515"/>
      <c r="C682" s="285" t="s">
        <v>15275</v>
      </c>
      <c r="D682" s="267">
        <v>9</v>
      </c>
      <c r="E682" s="267">
        <v>176</v>
      </c>
      <c r="F682" s="267">
        <v>54</v>
      </c>
    </row>
    <row r="683" spans="2:6" s="189" customFormat="1" ht="14.45" hidden="1" customHeight="1" outlineLevel="1" x14ac:dyDescent="0.2">
      <c r="B683" s="515"/>
      <c r="C683" s="285" t="s">
        <v>15276</v>
      </c>
      <c r="D683" s="267">
        <v>1</v>
      </c>
      <c r="E683" s="267">
        <v>0</v>
      </c>
      <c r="F683" s="267">
        <v>0</v>
      </c>
    </row>
    <row r="684" spans="2:6" s="189" customFormat="1" ht="14.45" hidden="1" customHeight="1" outlineLevel="1" x14ac:dyDescent="0.2">
      <c r="B684" s="515"/>
      <c r="C684" s="285" t="s">
        <v>16177</v>
      </c>
      <c r="D684" s="267">
        <v>4</v>
      </c>
      <c r="E684" s="267">
        <v>123</v>
      </c>
      <c r="F684" s="267">
        <v>6</v>
      </c>
    </row>
    <row r="685" spans="2:6" s="189" customFormat="1" ht="14.45" hidden="1" customHeight="1" outlineLevel="1" x14ac:dyDescent="0.2">
      <c r="B685" s="515"/>
      <c r="C685" s="285" t="s">
        <v>15277</v>
      </c>
      <c r="D685" s="267">
        <v>0</v>
      </c>
      <c r="E685" s="267">
        <v>0</v>
      </c>
      <c r="F685" s="267">
        <v>0</v>
      </c>
    </row>
    <row r="686" spans="2:6" s="189" customFormat="1" ht="14.45" hidden="1" customHeight="1" outlineLevel="1" x14ac:dyDescent="0.2">
      <c r="B686" s="515"/>
      <c r="C686" s="285" t="s">
        <v>15278</v>
      </c>
      <c r="D686" s="267">
        <v>8</v>
      </c>
      <c r="E686" s="267">
        <v>9</v>
      </c>
      <c r="F686" s="267">
        <v>12</v>
      </c>
    </row>
    <row r="687" spans="2:6" s="189" customFormat="1" ht="14.45" hidden="1" customHeight="1" outlineLevel="1" x14ac:dyDescent="0.2">
      <c r="B687" s="515"/>
      <c r="C687" s="285" t="s">
        <v>15864</v>
      </c>
      <c r="D687" s="267">
        <v>3</v>
      </c>
      <c r="E687" s="267">
        <v>2</v>
      </c>
      <c r="F687" s="267">
        <v>1</v>
      </c>
    </row>
    <row r="688" spans="2:6" s="189" customFormat="1" ht="14.45" hidden="1" customHeight="1" outlineLevel="1" x14ac:dyDescent="0.2">
      <c r="B688" s="515"/>
      <c r="C688" s="285" t="s">
        <v>15279</v>
      </c>
      <c r="D688" s="267">
        <v>3</v>
      </c>
      <c r="E688" s="267">
        <v>0</v>
      </c>
      <c r="F688" s="267">
        <v>0</v>
      </c>
    </row>
    <row r="689" spans="2:6" s="189" customFormat="1" ht="14.45" hidden="1" customHeight="1" outlineLevel="1" x14ac:dyDescent="0.2">
      <c r="B689" s="515"/>
      <c r="C689" s="285" t="s">
        <v>17082</v>
      </c>
      <c r="D689" s="267">
        <v>1</v>
      </c>
      <c r="E689" s="267">
        <v>0</v>
      </c>
      <c r="F689" s="267">
        <v>1</v>
      </c>
    </row>
    <row r="690" spans="2:6" s="189" customFormat="1" ht="14.45" hidden="1" customHeight="1" outlineLevel="1" x14ac:dyDescent="0.2">
      <c r="B690" s="515"/>
      <c r="C690" s="285" t="s">
        <v>15280</v>
      </c>
      <c r="D690" s="267">
        <v>4</v>
      </c>
      <c r="E690" s="267">
        <v>129</v>
      </c>
      <c r="F690" s="267">
        <v>57</v>
      </c>
    </row>
    <row r="691" spans="2:6" s="189" customFormat="1" ht="14.45" hidden="1" customHeight="1" outlineLevel="1" x14ac:dyDescent="0.2">
      <c r="B691" s="515"/>
      <c r="C691" s="285" t="s">
        <v>15281</v>
      </c>
      <c r="D691" s="267">
        <v>1</v>
      </c>
      <c r="E691" s="267">
        <v>0</v>
      </c>
      <c r="F691" s="267">
        <v>0</v>
      </c>
    </row>
    <row r="692" spans="2:6" s="189" customFormat="1" ht="14.45" hidden="1" customHeight="1" outlineLevel="1" x14ac:dyDescent="0.2">
      <c r="B692" s="515"/>
      <c r="C692" s="285" t="s">
        <v>15282</v>
      </c>
      <c r="D692" s="267">
        <v>1</v>
      </c>
      <c r="E692" s="267">
        <v>0</v>
      </c>
      <c r="F692" s="267">
        <v>6</v>
      </c>
    </row>
    <row r="693" spans="2:6" s="189" customFormat="1" ht="14.45" hidden="1" customHeight="1" outlineLevel="1" x14ac:dyDescent="0.2">
      <c r="B693" s="515"/>
      <c r="C693" s="285" t="s">
        <v>15769</v>
      </c>
      <c r="D693" s="267">
        <v>79</v>
      </c>
      <c r="E693" s="267">
        <v>184</v>
      </c>
      <c r="F693" s="267">
        <v>192</v>
      </c>
    </row>
    <row r="694" spans="2:6" s="189" customFormat="1" ht="14.45" hidden="1" customHeight="1" outlineLevel="1" x14ac:dyDescent="0.2">
      <c r="B694" s="515"/>
      <c r="C694" s="285" t="s">
        <v>15283</v>
      </c>
      <c r="D694" s="267">
        <v>2</v>
      </c>
      <c r="E694" s="267">
        <v>1</v>
      </c>
      <c r="F694" s="267">
        <v>0</v>
      </c>
    </row>
    <row r="695" spans="2:6" s="189" customFormat="1" ht="14.45" hidden="1" customHeight="1" outlineLevel="1" x14ac:dyDescent="0.2">
      <c r="B695" s="515"/>
      <c r="C695" s="285" t="s">
        <v>15284</v>
      </c>
      <c r="D695" s="267">
        <v>1</v>
      </c>
      <c r="E695" s="267">
        <v>0</v>
      </c>
      <c r="F695" s="267">
        <v>15</v>
      </c>
    </row>
    <row r="696" spans="2:6" s="189" customFormat="1" ht="14.45" hidden="1" customHeight="1" outlineLevel="1" x14ac:dyDescent="0.2">
      <c r="B696" s="515"/>
      <c r="C696" s="285" t="s">
        <v>15285</v>
      </c>
      <c r="D696" s="267">
        <v>4</v>
      </c>
      <c r="E696" s="267">
        <v>0</v>
      </c>
      <c r="F696" s="267">
        <v>0</v>
      </c>
    </row>
    <row r="697" spans="2:6" s="189" customFormat="1" ht="14.45" hidden="1" customHeight="1" outlineLevel="1" x14ac:dyDescent="0.2">
      <c r="B697" s="515"/>
      <c r="C697" s="285" t="s">
        <v>15873</v>
      </c>
      <c r="D697" s="267">
        <v>28</v>
      </c>
      <c r="E697" s="267">
        <v>335</v>
      </c>
      <c r="F697" s="267">
        <v>589</v>
      </c>
    </row>
    <row r="698" spans="2:6" s="189" customFormat="1" ht="14.45" hidden="1" customHeight="1" outlineLevel="1" x14ac:dyDescent="0.2">
      <c r="B698" s="515"/>
      <c r="C698" s="285" t="s">
        <v>15286</v>
      </c>
      <c r="D698" s="267">
        <v>32</v>
      </c>
      <c r="E698" s="267">
        <v>9</v>
      </c>
      <c r="F698" s="267">
        <v>0</v>
      </c>
    </row>
    <row r="699" spans="2:6" s="189" customFormat="1" ht="14.45" hidden="1" customHeight="1" outlineLevel="1" x14ac:dyDescent="0.2">
      <c r="B699" s="515"/>
      <c r="C699" s="285" t="s">
        <v>10234</v>
      </c>
      <c r="D699" s="267">
        <v>3</v>
      </c>
      <c r="E699" s="267">
        <v>0</v>
      </c>
      <c r="F699" s="267">
        <v>0</v>
      </c>
    </row>
    <row r="700" spans="2:6" s="189" customFormat="1" ht="14.45" hidden="1" customHeight="1" outlineLevel="1" x14ac:dyDescent="0.2">
      <c r="B700" s="515"/>
      <c r="C700" s="285" t="s">
        <v>16179</v>
      </c>
      <c r="D700" s="267">
        <v>1</v>
      </c>
      <c r="E700" s="267">
        <v>2</v>
      </c>
      <c r="F700" s="267">
        <v>3</v>
      </c>
    </row>
    <row r="701" spans="2:6" s="189" customFormat="1" ht="14.45" hidden="1" customHeight="1" outlineLevel="1" x14ac:dyDescent="0.2">
      <c r="B701" s="515"/>
      <c r="C701" s="285" t="s">
        <v>15287</v>
      </c>
      <c r="D701" s="267">
        <v>20</v>
      </c>
      <c r="E701" s="267">
        <v>43</v>
      </c>
      <c r="F701" s="267">
        <v>26</v>
      </c>
    </row>
    <row r="702" spans="2:6" s="189" customFormat="1" ht="14.45" hidden="1" customHeight="1" outlineLevel="1" x14ac:dyDescent="0.2">
      <c r="B702" s="515"/>
      <c r="C702" s="285" t="s">
        <v>17889</v>
      </c>
      <c r="D702" s="267">
        <v>73</v>
      </c>
      <c r="E702" s="267">
        <v>1</v>
      </c>
      <c r="F702" s="267">
        <v>177</v>
      </c>
    </row>
    <row r="703" spans="2:6" s="189" customFormat="1" ht="14.45" hidden="1" customHeight="1" outlineLevel="1" x14ac:dyDescent="0.2">
      <c r="B703" s="515"/>
      <c r="C703" s="285" t="s">
        <v>17890</v>
      </c>
      <c r="D703" s="267">
        <v>6</v>
      </c>
      <c r="E703" s="267">
        <v>44</v>
      </c>
      <c r="F703" s="267">
        <v>53</v>
      </c>
    </row>
    <row r="704" spans="2:6" s="189" customFormat="1" ht="14.45" hidden="1" customHeight="1" outlineLevel="1" x14ac:dyDescent="0.2">
      <c r="B704" s="515"/>
      <c r="C704" s="285" t="s">
        <v>17891</v>
      </c>
      <c r="D704" s="267">
        <v>10</v>
      </c>
      <c r="E704" s="267">
        <v>7</v>
      </c>
      <c r="F704" s="267">
        <v>94</v>
      </c>
    </row>
    <row r="705" spans="2:6" s="189" customFormat="1" ht="14.45" hidden="1" customHeight="1" outlineLevel="1" x14ac:dyDescent="0.2">
      <c r="B705" s="515"/>
      <c r="C705" s="285" t="s">
        <v>15288</v>
      </c>
      <c r="D705" s="267">
        <v>31</v>
      </c>
      <c r="E705" s="267">
        <v>436</v>
      </c>
      <c r="F705" s="267">
        <v>21</v>
      </c>
    </row>
    <row r="706" spans="2:6" s="189" customFormat="1" ht="14.45" hidden="1" customHeight="1" outlineLevel="1" x14ac:dyDescent="0.2">
      <c r="B706" s="515"/>
      <c r="C706" s="285" t="s">
        <v>17892</v>
      </c>
      <c r="D706" s="267">
        <v>15</v>
      </c>
      <c r="E706" s="267">
        <v>749</v>
      </c>
      <c r="F706" s="267">
        <v>10</v>
      </c>
    </row>
    <row r="707" spans="2:6" s="189" customFormat="1" ht="14.45" hidden="1" customHeight="1" outlineLevel="1" x14ac:dyDescent="0.2">
      <c r="B707" s="515"/>
      <c r="C707" s="285" t="s">
        <v>15289</v>
      </c>
      <c r="D707" s="267">
        <v>1</v>
      </c>
      <c r="E707" s="267">
        <v>0</v>
      </c>
      <c r="F707" s="267">
        <v>0</v>
      </c>
    </row>
    <row r="708" spans="2:6" s="189" customFormat="1" ht="14.45" hidden="1" customHeight="1" outlineLevel="1" x14ac:dyDescent="0.2">
      <c r="B708" s="515"/>
      <c r="C708" s="285" t="s">
        <v>17893</v>
      </c>
      <c r="D708" s="267">
        <v>1</v>
      </c>
      <c r="E708" s="267">
        <v>0</v>
      </c>
      <c r="F708" s="267">
        <v>0</v>
      </c>
    </row>
    <row r="709" spans="2:6" s="189" customFormat="1" ht="14.45" hidden="1" customHeight="1" outlineLevel="1" x14ac:dyDescent="0.2">
      <c r="B709" s="515"/>
      <c r="C709" s="285" t="s">
        <v>15290</v>
      </c>
      <c r="D709" s="267">
        <v>15</v>
      </c>
      <c r="E709" s="267">
        <v>335</v>
      </c>
      <c r="F709" s="267">
        <v>39</v>
      </c>
    </row>
    <row r="710" spans="2:6" s="189" customFormat="1" ht="14.45" hidden="1" customHeight="1" outlineLevel="1" x14ac:dyDescent="0.2">
      <c r="B710" s="515"/>
      <c r="C710" s="285" t="s">
        <v>15291</v>
      </c>
      <c r="D710" s="267">
        <v>11</v>
      </c>
      <c r="E710" s="267">
        <v>21</v>
      </c>
      <c r="F710" s="267">
        <v>15</v>
      </c>
    </row>
    <row r="711" spans="2:6" s="189" customFormat="1" ht="14.45" hidden="1" customHeight="1" outlineLevel="1" x14ac:dyDescent="0.2">
      <c r="B711" s="515"/>
      <c r="C711" s="285" t="s">
        <v>17894</v>
      </c>
      <c r="D711" s="267">
        <v>209</v>
      </c>
      <c r="E711" s="267">
        <v>168</v>
      </c>
      <c r="F711" s="267">
        <v>328</v>
      </c>
    </row>
    <row r="712" spans="2:6" s="189" customFormat="1" ht="14.45" hidden="1" customHeight="1" outlineLevel="1" x14ac:dyDescent="0.2">
      <c r="B712" s="515"/>
      <c r="C712" s="285" t="s">
        <v>10017</v>
      </c>
      <c r="D712" s="267">
        <v>1</v>
      </c>
      <c r="E712" s="267">
        <v>0</v>
      </c>
      <c r="F712" s="267">
        <v>7</v>
      </c>
    </row>
    <row r="713" spans="2:6" s="189" customFormat="1" ht="14.45" hidden="1" customHeight="1" outlineLevel="1" x14ac:dyDescent="0.2">
      <c r="B713" s="515"/>
      <c r="C713" s="285" t="s">
        <v>17895</v>
      </c>
      <c r="D713" s="267">
        <v>11</v>
      </c>
      <c r="E713" s="267">
        <v>94</v>
      </c>
      <c r="F713" s="267">
        <v>5</v>
      </c>
    </row>
    <row r="714" spans="2:6" s="189" customFormat="1" ht="14.45" hidden="1" customHeight="1" outlineLevel="1" x14ac:dyDescent="0.2">
      <c r="B714" s="515"/>
      <c r="C714" s="285" t="s">
        <v>17896</v>
      </c>
      <c r="D714" s="267">
        <v>9</v>
      </c>
      <c r="E714" s="267">
        <v>0</v>
      </c>
      <c r="F714" s="267">
        <v>134</v>
      </c>
    </row>
    <row r="715" spans="2:6" s="189" customFormat="1" ht="14.45" hidden="1" customHeight="1" outlineLevel="1" x14ac:dyDescent="0.2">
      <c r="B715" s="515"/>
      <c r="C715" s="285" t="s">
        <v>17025</v>
      </c>
      <c r="D715" s="267">
        <v>5</v>
      </c>
      <c r="E715" s="267">
        <v>0</v>
      </c>
      <c r="F715" s="267">
        <v>0</v>
      </c>
    </row>
    <row r="716" spans="2:6" s="189" customFormat="1" ht="14.45" hidden="1" customHeight="1" outlineLevel="1" x14ac:dyDescent="0.2">
      <c r="B716" s="515"/>
      <c r="C716" s="285" t="s">
        <v>15292</v>
      </c>
      <c r="D716" s="267">
        <v>3</v>
      </c>
      <c r="E716" s="267">
        <v>0</v>
      </c>
      <c r="F716" s="267">
        <v>5</v>
      </c>
    </row>
    <row r="717" spans="2:6" s="189" customFormat="1" ht="14.45" hidden="1" customHeight="1" outlineLevel="1" x14ac:dyDescent="0.2">
      <c r="B717" s="515"/>
      <c r="C717" s="285" t="s">
        <v>17292</v>
      </c>
      <c r="D717" s="267">
        <v>9</v>
      </c>
      <c r="E717" s="267">
        <v>62</v>
      </c>
      <c r="F717" s="267">
        <v>96</v>
      </c>
    </row>
    <row r="718" spans="2:6" s="189" customFormat="1" ht="14.45" hidden="1" customHeight="1" outlineLevel="1" x14ac:dyDescent="0.2">
      <c r="B718" s="515"/>
      <c r="C718" s="285" t="s">
        <v>15293</v>
      </c>
      <c r="D718" s="267">
        <v>72</v>
      </c>
      <c r="E718" s="267">
        <v>8</v>
      </c>
      <c r="F718" s="267">
        <v>432</v>
      </c>
    </row>
    <row r="719" spans="2:6" s="189" customFormat="1" ht="14.45" hidden="1" customHeight="1" outlineLevel="1" x14ac:dyDescent="0.2">
      <c r="B719" s="515"/>
      <c r="C719" s="285" t="s">
        <v>15770</v>
      </c>
      <c r="D719" s="267">
        <v>12</v>
      </c>
      <c r="E719" s="267">
        <v>0</v>
      </c>
      <c r="F719" s="267">
        <v>98</v>
      </c>
    </row>
    <row r="720" spans="2:6" s="189" customFormat="1" ht="14.45" hidden="1" customHeight="1" outlineLevel="1" x14ac:dyDescent="0.2">
      <c r="B720" s="515"/>
      <c r="C720" s="285" t="s">
        <v>15294</v>
      </c>
      <c r="D720" s="267">
        <v>6</v>
      </c>
      <c r="E720" s="267">
        <v>151</v>
      </c>
      <c r="F720" s="267">
        <v>72</v>
      </c>
    </row>
    <row r="721" spans="2:6" s="189" customFormat="1" ht="14.45" hidden="1" customHeight="1" outlineLevel="1" x14ac:dyDescent="0.2">
      <c r="B721" s="515"/>
      <c r="C721" s="285" t="s">
        <v>17897</v>
      </c>
      <c r="D721" s="267">
        <v>3</v>
      </c>
      <c r="E721" s="267">
        <v>76</v>
      </c>
      <c r="F721" s="267">
        <v>41</v>
      </c>
    </row>
    <row r="722" spans="2:6" s="189" customFormat="1" ht="14.45" hidden="1" customHeight="1" outlineLevel="1" x14ac:dyDescent="0.2">
      <c r="B722" s="515"/>
      <c r="C722" s="285" t="s">
        <v>15295</v>
      </c>
      <c r="D722" s="267">
        <v>3</v>
      </c>
      <c r="E722" s="267">
        <v>138</v>
      </c>
      <c r="F722" s="267">
        <v>0</v>
      </c>
    </row>
    <row r="723" spans="2:6" s="189" customFormat="1" ht="14.45" hidden="1" customHeight="1" outlineLevel="1" x14ac:dyDescent="0.2">
      <c r="B723" s="515"/>
      <c r="C723" s="285" t="s">
        <v>15296</v>
      </c>
      <c r="D723" s="267">
        <v>34</v>
      </c>
      <c r="E723" s="267">
        <v>1550</v>
      </c>
      <c r="F723" s="267">
        <v>251</v>
      </c>
    </row>
    <row r="724" spans="2:6" s="189" customFormat="1" ht="14.45" hidden="1" customHeight="1" outlineLevel="1" x14ac:dyDescent="0.2">
      <c r="B724" s="515"/>
      <c r="C724" s="285" t="s">
        <v>11774</v>
      </c>
      <c r="D724" s="267">
        <v>1</v>
      </c>
      <c r="E724" s="267">
        <v>0</v>
      </c>
      <c r="F724" s="267">
        <v>0</v>
      </c>
    </row>
    <row r="725" spans="2:6" s="189" customFormat="1" ht="14.45" hidden="1" customHeight="1" outlineLevel="1" x14ac:dyDescent="0.2">
      <c r="B725" s="515"/>
      <c r="C725" s="285" t="s">
        <v>15297</v>
      </c>
      <c r="D725" s="267">
        <v>7</v>
      </c>
      <c r="E725" s="267">
        <v>0</v>
      </c>
      <c r="F725" s="267">
        <v>1</v>
      </c>
    </row>
    <row r="726" spans="2:6" s="189" customFormat="1" ht="14.45" hidden="1" customHeight="1" outlineLevel="1" x14ac:dyDescent="0.2">
      <c r="B726" s="515"/>
      <c r="C726" s="285" t="s">
        <v>15298</v>
      </c>
      <c r="D726" s="267">
        <v>19</v>
      </c>
      <c r="E726" s="267">
        <v>66</v>
      </c>
      <c r="F726" s="267">
        <v>31</v>
      </c>
    </row>
    <row r="727" spans="2:6" s="189" customFormat="1" ht="14.45" hidden="1" customHeight="1" outlineLevel="1" x14ac:dyDescent="0.2">
      <c r="B727" s="515"/>
      <c r="C727" s="285" t="s">
        <v>15299</v>
      </c>
      <c r="D727" s="267">
        <v>2</v>
      </c>
      <c r="E727" s="267">
        <v>341</v>
      </c>
      <c r="F727" s="267">
        <v>1</v>
      </c>
    </row>
    <row r="728" spans="2:6" s="189" customFormat="1" ht="14.45" hidden="1" customHeight="1" outlineLevel="1" x14ac:dyDescent="0.2">
      <c r="B728" s="515"/>
      <c r="C728" s="285" t="s">
        <v>17898</v>
      </c>
      <c r="D728" s="267">
        <v>13</v>
      </c>
      <c r="E728" s="267">
        <v>49</v>
      </c>
      <c r="F728" s="267">
        <v>9</v>
      </c>
    </row>
    <row r="729" spans="2:6" s="189" customFormat="1" ht="14.45" hidden="1" customHeight="1" outlineLevel="1" x14ac:dyDescent="0.2">
      <c r="B729" s="515"/>
      <c r="C729" s="285" t="s">
        <v>11761</v>
      </c>
      <c r="D729" s="267">
        <v>7</v>
      </c>
      <c r="E729" s="267">
        <v>0</v>
      </c>
      <c r="F729" s="267">
        <v>0</v>
      </c>
    </row>
    <row r="730" spans="2:6" s="189" customFormat="1" ht="14.45" hidden="1" customHeight="1" outlineLevel="1" x14ac:dyDescent="0.2">
      <c r="B730" s="515"/>
      <c r="C730" s="285" t="s">
        <v>15300</v>
      </c>
      <c r="D730" s="267">
        <v>1</v>
      </c>
      <c r="E730" s="267">
        <v>0</v>
      </c>
      <c r="F730" s="267">
        <v>0</v>
      </c>
    </row>
    <row r="731" spans="2:6" s="189" customFormat="1" ht="14.45" hidden="1" customHeight="1" outlineLevel="1" x14ac:dyDescent="0.2">
      <c r="B731" s="515"/>
      <c r="C731" s="285" t="s">
        <v>15301</v>
      </c>
      <c r="D731" s="267">
        <v>23</v>
      </c>
      <c r="E731" s="267">
        <v>41</v>
      </c>
      <c r="F731" s="267">
        <v>35</v>
      </c>
    </row>
    <row r="732" spans="2:6" s="189" customFormat="1" ht="14.45" hidden="1" customHeight="1" outlineLevel="1" x14ac:dyDescent="0.2">
      <c r="B732" s="515"/>
      <c r="C732" s="285" t="s">
        <v>17899</v>
      </c>
      <c r="D732" s="267">
        <v>31</v>
      </c>
      <c r="E732" s="267">
        <v>36</v>
      </c>
      <c r="F732" s="267">
        <v>16</v>
      </c>
    </row>
    <row r="733" spans="2:6" s="189" customFormat="1" ht="14.45" hidden="1" customHeight="1" outlineLevel="1" x14ac:dyDescent="0.2">
      <c r="B733" s="515"/>
      <c r="C733" s="285" t="s">
        <v>9542</v>
      </c>
      <c r="D733" s="267">
        <v>2207</v>
      </c>
      <c r="E733" s="267">
        <v>874</v>
      </c>
      <c r="F733" s="267">
        <v>982</v>
      </c>
    </row>
    <row r="734" spans="2:6" s="189" customFormat="1" ht="14.45" hidden="1" customHeight="1" outlineLevel="1" x14ac:dyDescent="0.2">
      <c r="B734" s="515"/>
      <c r="C734" s="285" t="s">
        <v>17900</v>
      </c>
      <c r="D734" s="267">
        <v>761</v>
      </c>
      <c r="E734" s="267">
        <v>942</v>
      </c>
      <c r="F734" s="267">
        <v>1291</v>
      </c>
    </row>
    <row r="735" spans="2:6" s="189" customFormat="1" ht="14.45" hidden="1" customHeight="1" outlineLevel="1" x14ac:dyDescent="0.2">
      <c r="B735" s="515"/>
      <c r="C735" s="285" t="s">
        <v>15302</v>
      </c>
      <c r="D735" s="267">
        <v>41</v>
      </c>
      <c r="E735" s="267">
        <v>17</v>
      </c>
      <c r="F735" s="267">
        <v>386</v>
      </c>
    </row>
    <row r="736" spans="2:6" s="189" customFormat="1" ht="14.45" hidden="1" customHeight="1" outlineLevel="1" x14ac:dyDescent="0.2">
      <c r="B736" s="515"/>
      <c r="C736" s="285" t="s">
        <v>15303</v>
      </c>
      <c r="D736" s="267">
        <v>369</v>
      </c>
      <c r="E736" s="267">
        <v>3121</v>
      </c>
      <c r="F736" s="267">
        <v>8292</v>
      </c>
    </row>
    <row r="737" spans="2:6" s="189" customFormat="1" ht="14.45" hidden="1" customHeight="1" outlineLevel="1" x14ac:dyDescent="0.2">
      <c r="B737" s="515"/>
      <c r="C737" s="285" t="s">
        <v>15304</v>
      </c>
      <c r="D737" s="267">
        <v>1</v>
      </c>
      <c r="E737" s="267">
        <v>0</v>
      </c>
      <c r="F737" s="267">
        <v>0</v>
      </c>
    </row>
    <row r="738" spans="2:6" s="189" customFormat="1" ht="14.45" hidden="1" customHeight="1" outlineLevel="1" x14ac:dyDescent="0.2">
      <c r="B738" s="515"/>
      <c r="C738" s="285" t="s">
        <v>15305</v>
      </c>
      <c r="D738" s="267">
        <v>257</v>
      </c>
      <c r="E738" s="267">
        <v>7014</v>
      </c>
      <c r="F738" s="267">
        <v>9226</v>
      </c>
    </row>
    <row r="739" spans="2:6" s="189" customFormat="1" ht="14.45" hidden="1" customHeight="1" outlineLevel="1" x14ac:dyDescent="0.2">
      <c r="B739" s="515"/>
      <c r="C739" s="285" t="s">
        <v>17293</v>
      </c>
      <c r="D739" s="267">
        <v>9</v>
      </c>
      <c r="E739" s="267">
        <v>262</v>
      </c>
      <c r="F739" s="267">
        <v>71</v>
      </c>
    </row>
    <row r="740" spans="2:6" s="189" customFormat="1" ht="14.45" hidden="1" customHeight="1" outlineLevel="1" x14ac:dyDescent="0.2">
      <c r="B740" s="515"/>
      <c r="C740" s="285" t="s">
        <v>15306</v>
      </c>
      <c r="D740" s="267">
        <v>7</v>
      </c>
      <c r="E740" s="267">
        <v>124</v>
      </c>
      <c r="F740" s="267">
        <v>297</v>
      </c>
    </row>
    <row r="741" spans="2:6" s="189" customFormat="1" ht="14.45" hidden="1" customHeight="1" outlineLevel="1" x14ac:dyDescent="0.2">
      <c r="B741" s="515"/>
      <c r="C741" s="285" t="s">
        <v>15307</v>
      </c>
      <c r="D741" s="267">
        <v>6</v>
      </c>
      <c r="E741" s="267">
        <v>69</v>
      </c>
      <c r="F741" s="267">
        <v>37</v>
      </c>
    </row>
    <row r="742" spans="2:6" s="189" customFormat="1" ht="14.45" hidden="1" customHeight="1" outlineLevel="1" x14ac:dyDescent="0.2">
      <c r="B742" s="515"/>
      <c r="C742" s="285" t="s">
        <v>15308</v>
      </c>
      <c r="D742" s="267">
        <v>5</v>
      </c>
      <c r="E742" s="267">
        <v>0</v>
      </c>
      <c r="F742" s="267">
        <v>0</v>
      </c>
    </row>
    <row r="743" spans="2:6" s="189" customFormat="1" ht="14.45" hidden="1" customHeight="1" outlineLevel="1" x14ac:dyDescent="0.2">
      <c r="B743" s="515"/>
      <c r="C743" s="285" t="s">
        <v>17901</v>
      </c>
      <c r="D743" s="267">
        <v>2</v>
      </c>
      <c r="E743" s="267">
        <v>0</v>
      </c>
      <c r="F743" s="267">
        <v>1</v>
      </c>
    </row>
    <row r="744" spans="2:6" s="189" customFormat="1" ht="14.45" hidden="1" customHeight="1" outlineLevel="1" x14ac:dyDescent="0.2">
      <c r="B744" s="515"/>
      <c r="C744" s="285" t="s">
        <v>22322</v>
      </c>
      <c r="D744" s="267">
        <v>1</v>
      </c>
      <c r="E744" s="267">
        <v>0</v>
      </c>
      <c r="F744" s="267">
        <v>0</v>
      </c>
    </row>
    <row r="745" spans="2:6" s="189" customFormat="1" ht="14.45" hidden="1" customHeight="1" outlineLevel="1" x14ac:dyDescent="0.2">
      <c r="B745" s="515"/>
      <c r="C745" s="285" t="s">
        <v>18624</v>
      </c>
      <c r="D745" s="267">
        <v>1</v>
      </c>
      <c r="E745" s="267">
        <v>0</v>
      </c>
      <c r="F745" s="267">
        <v>0</v>
      </c>
    </row>
    <row r="746" spans="2:6" s="189" customFormat="1" ht="14.45" hidden="1" customHeight="1" outlineLevel="1" x14ac:dyDescent="0.2">
      <c r="B746" s="515"/>
      <c r="C746" s="285" t="s">
        <v>16180</v>
      </c>
      <c r="D746" s="267">
        <v>1</v>
      </c>
      <c r="E746" s="267">
        <v>0</v>
      </c>
      <c r="F746" s="267">
        <v>0</v>
      </c>
    </row>
    <row r="747" spans="2:6" s="189" customFormat="1" ht="14.45" hidden="1" customHeight="1" outlineLevel="1" x14ac:dyDescent="0.2">
      <c r="B747" s="515"/>
      <c r="C747" s="285" t="s">
        <v>17902</v>
      </c>
      <c r="D747" s="267">
        <v>20</v>
      </c>
      <c r="E747" s="267">
        <v>0</v>
      </c>
      <c r="F747" s="267">
        <v>1</v>
      </c>
    </row>
    <row r="748" spans="2:6" s="189" customFormat="1" ht="14.45" hidden="1" customHeight="1" outlineLevel="1" x14ac:dyDescent="0.2">
      <c r="B748" s="515"/>
      <c r="C748" s="285" t="s">
        <v>10635</v>
      </c>
      <c r="D748" s="267">
        <v>1209</v>
      </c>
      <c r="E748" s="267">
        <v>475</v>
      </c>
      <c r="F748" s="267">
        <v>118</v>
      </c>
    </row>
    <row r="749" spans="2:6" s="189" customFormat="1" ht="14.45" hidden="1" customHeight="1" outlineLevel="1" x14ac:dyDescent="0.2">
      <c r="B749" s="515"/>
      <c r="C749" s="285" t="s">
        <v>15882</v>
      </c>
      <c r="D749" s="267">
        <v>4</v>
      </c>
      <c r="E749" s="267">
        <v>0</v>
      </c>
      <c r="F749" s="267">
        <v>0</v>
      </c>
    </row>
    <row r="750" spans="2:6" s="189" customFormat="1" ht="14.45" hidden="1" customHeight="1" outlineLevel="1" x14ac:dyDescent="0.2">
      <c r="B750" s="515"/>
      <c r="C750" s="285" t="s">
        <v>17070</v>
      </c>
      <c r="D750" s="267">
        <v>2</v>
      </c>
      <c r="E750" s="267">
        <v>65</v>
      </c>
      <c r="F750" s="267">
        <v>7</v>
      </c>
    </row>
    <row r="751" spans="2:6" s="189" customFormat="1" ht="14.45" hidden="1" customHeight="1" outlineLevel="1" x14ac:dyDescent="0.2">
      <c r="B751" s="515"/>
      <c r="C751" s="285" t="s">
        <v>15874</v>
      </c>
      <c r="D751" s="267">
        <v>534</v>
      </c>
      <c r="E751" s="267">
        <v>14737</v>
      </c>
      <c r="F751" s="267">
        <v>78850</v>
      </c>
    </row>
    <row r="752" spans="2:6" s="189" customFormat="1" ht="14.45" hidden="1" customHeight="1" outlineLevel="1" x14ac:dyDescent="0.2">
      <c r="B752" s="515"/>
      <c r="C752" s="285" t="s">
        <v>8764</v>
      </c>
      <c r="D752" s="267">
        <v>5095</v>
      </c>
      <c r="E752" s="267">
        <v>33418</v>
      </c>
      <c r="F752" s="267">
        <v>319211</v>
      </c>
    </row>
    <row r="753" spans="2:6" s="189" customFormat="1" ht="14.45" hidden="1" customHeight="1" outlineLevel="1" x14ac:dyDescent="0.2">
      <c r="B753" s="515"/>
      <c r="C753" s="285" t="s">
        <v>17903</v>
      </c>
      <c r="D753" s="267">
        <v>1</v>
      </c>
      <c r="E753" s="267">
        <v>105</v>
      </c>
      <c r="F753" s="267">
        <v>0</v>
      </c>
    </row>
    <row r="754" spans="2:6" s="189" customFormat="1" ht="14.45" hidden="1" customHeight="1" outlineLevel="1" x14ac:dyDescent="0.2">
      <c r="B754" s="515"/>
      <c r="C754" s="285" t="s">
        <v>17904</v>
      </c>
      <c r="D754" s="267">
        <v>14</v>
      </c>
      <c r="E754" s="267">
        <v>149</v>
      </c>
      <c r="F754" s="267">
        <v>503537</v>
      </c>
    </row>
    <row r="755" spans="2:6" s="189" customFormat="1" ht="14.45" hidden="1" customHeight="1" outlineLevel="1" x14ac:dyDescent="0.2">
      <c r="B755" s="515"/>
      <c r="C755" s="285" t="s">
        <v>15309</v>
      </c>
      <c r="D755" s="267">
        <v>7</v>
      </c>
      <c r="E755" s="267">
        <v>20</v>
      </c>
      <c r="F755" s="267">
        <v>5</v>
      </c>
    </row>
    <row r="756" spans="2:6" s="189" customFormat="1" ht="14.45" hidden="1" customHeight="1" outlineLevel="1" x14ac:dyDescent="0.2">
      <c r="B756" s="515"/>
      <c r="C756" s="285" t="s">
        <v>17905</v>
      </c>
      <c r="D756" s="267">
        <v>39</v>
      </c>
      <c r="E756" s="267">
        <v>163</v>
      </c>
      <c r="F756" s="267">
        <v>36</v>
      </c>
    </row>
    <row r="757" spans="2:6" s="189" customFormat="1" ht="14.45" hidden="1" customHeight="1" outlineLevel="1" x14ac:dyDescent="0.2">
      <c r="B757" s="515"/>
      <c r="C757" s="285" t="s">
        <v>15310</v>
      </c>
      <c r="D757" s="267">
        <v>1</v>
      </c>
      <c r="E757" s="267">
        <v>0</v>
      </c>
      <c r="F757" s="267">
        <v>17</v>
      </c>
    </row>
    <row r="758" spans="2:6" s="189" customFormat="1" ht="14.45" hidden="1" customHeight="1" outlineLevel="1" x14ac:dyDescent="0.2">
      <c r="B758" s="515"/>
      <c r="C758" s="285" t="s">
        <v>15311</v>
      </c>
      <c r="D758" s="267">
        <v>3</v>
      </c>
      <c r="E758" s="267">
        <v>0</v>
      </c>
      <c r="F758" s="267">
        <v>0</v>
      </c>
    </row>
    <row r="759" spans="2:6" s="189" customFormat="1" ht="14.45" hidden="1" customHeight="1" outlineLevel="1" x14ac:dyDescent="0.2">
      <c r="B759" s="515"/>
      <c r="C759" s="285" t="s">
        <v>15312</v>
      </c>
      <c r="D759" s="267">
        <v>4</v>
      </c>
      <c r="E759" s="267">
        <v>502</v>
      </c>
      <c r="F759" s="267">
        <v>78</v>
      </c>
    </row>
    <row r="760" spans="2:6" s="189" customFormat="1" ht="14.45" hidden="1" customHeight="1" outlineLevel="1" x14ac:dyDescent="0.2">
      <c r="B760" s="515"/>
      <c r="C760" s="285" t="s">
        <v>15313</v>
      </c>
      <c r="D760" s="267">
        <v>5</v>
      </c>
      <c r="E760" s="267">
        <v>5969</v>
      </c>
      <c r="F760" s="267">
        <v>82</v>
      </c>
    </row>
    <row r="761" spans="2:6" s="189" customFormat="1" ht="14.45" hidden="1" customHeight="1" outlineLevel="1" x14ac:dyDescent="0.2">
      <c r="B761" s="515"/>
      <c r="C761" s="285" t="s">
        <v>15314</v>
      </c>
      <c r="D761" s="267">
        <v>1</v>
      </c>
      <c r="E761" s="267">
        <v>0</v>
      </c>
      <c r="F761" s="267">
        <v>0</v>
      </c>
    </row>
    <row r="762" spans="2:6" s="189" customFormat="1" ht="14.45" hidden="1" customHeight="1" outlineLevel="1" x14ac:dyDescent="0.2">
      <c r="B762" s="515"/>
      <c r="C762" s="285" t="s">
        <v>17906</v>
      </c>
      <c r="D762" s="267">
        <v>5</v>
      </c>
      <c r="E762" s="267">
        <v>0</v>
      </c>
      <c r="F762" s="267">
        <v>1</v>
      </c>
    </row>
    <row r="763" spans="2:6" s="189" customFormat="1" ht="14.45" hidden="1" customHeight="1" outlineLevel="1" x14ac:dyDescent="0.2">
      <c r="B763" s="515"/>
      <c r="C763" s="285" t="s">
        <v>17907</v>
      </c>
      <c r="D763" s="267">
        <v>1</v>
      </c>
      <c r="E763" s="267">
        <v>69</v>
      </c>
      <c r="F763" s="267">
        <v>0</v>
      </c>
    </row>
    <row r="764" spans="2:6" s="189" customFormat="1" ht="14.45" hidden="1" customHeight="1" outlineLevel="1" x14ac:dyDescent="0.2">
      <c r="B764" s="515"/>
      <c r="C764" s="285" t="s">
        <v>15315</v>
      </c>
      <c r="D764" s="267">
        <v>304</v>
      </c>
      <c r="E764" s="267">
        <v>91102</v>
      </c>
      <c r="F764" s="267">
        <v>6214</v>
      </c>
    </row>
    <row r="765" spans="2:6" s="189" customFormat="1" ht="14.45" hidden="1" customHeight="1" outlineLevel="1" x14ac:dyDescent="0.2">
      <c r="B765" s="515"/>
      <c r="C765" s="285" t="s">
        <v>15316</v>
      </c>
      <c r="D765" s="267">
        <v>5</v>
      </c>
      <c r="E765" s="267">
        <v>5228</v>
      </c>
      <c r="F765" s="267">
        <v>3</v>
      </c>
    </row>
    <row r="766" spans="2:6" s="189" customFormat="1" ht="14.45" hidden="1" customHeight="1" outlineLevel="1" x14ac:dyDescent="0.2">
      <c r="B766" s="515"/>
      <c r="C766" s="285" t="s">
        <v>16181</v>
      </c>
      <c r="D766" s="267">
        <v>1</v>
      </c>
      <c r="E766" s="267">
        <v>0</v>
      </c>
      <c r="F766" s="267">
        <v>2</v>
      </c>
    </row>
    <row r="767" spans="2:6" s="189" customFormat="1" ht="14.45" hidden="1" customHeight="1" outlineLevel="1" x14ac:dyDescent="0.2">
      <c r="B767" s="515"/>
      <c r="C767" s="285" t="s">
        <v>15317</v>
      </c>
      <c r="D767" s="267">
        <v>17</v>
      </c>
      <c r="E767" s="267">
        <v>1304</v>
      </c>
      <c r="F767" s="267">
        <v>2564</v>
      </c>
    </row>
    <row r="768" spans="2:6" s="189" customFormat="1" ht="14.45" hidden="1" customHeight="1" outlineLevel="1" x14ac:dyDescent="0.2">
      <c r="B768" s="515"/>
      <c r="C768" s="285" t="s">
        <v>16182</v>
      </c>
      <c r="D768" s="267">
        <v>1</v>
      </c>
      <c r="E768" s="267">
        <v>0</v>
      </c>
      <c r="F768" s="267">
        <v>0</v>
      </c>
    </row>
    <row r="769" spans="2:6" s="189" customFormat="1" ht="14.45" hidden="1" customHeight="1" outlineLevel="1" x14ac:dyDescent="0.2">
      <c r="B769" s="515"/>
      <c r="C769" s="285" t="s">
        <v>16183</v>
      </c>
      <c r="D769" s="267">
        <v>267</v>
      </c>
      <c r="E769" s="267">
        <v>448</v>
      </c>
      <c r="F769" s="267">
        <v>758</v>
      </c>
    </row>
    <row r="770" spans="2:6" s="189" customFormat="1" ht="14.45" hidden="1" customHeight="1" outlineLevel="1" x14ac:dyDescent="0.2">
      <c r="B770" s="515"/>
      <c r="C770" s="285" t="s">
        <v>16184</v>
      </c>
      <c r="D770" s="267">
        <v>1</v>
      </c>
      <c r="E770" s="267">
        <v>11</v>
      </c>
      <c r="F770" s="267">
        <v>6</v>
      </c>
    </row>
    <row r="771" spans="2:6" s="189" customFormat="1" ht="14.45" hidden="1" customHeight="1" outlineLevel="1" x14ac:dyDescent="0.2">
      <c r="B771" s="515"/>
      <c r="C771" s="285" t="s">
        <v>15318</v>
      </c>
      <c r="D771" s="267">
        <v>718</v>
      </c>
      <c r="E771" s="267">
        <v>1176</v>
      </c>
      <c r="F771" s="267">
        <v>235</v>
      </c>
    </row>
    <row r="772" spans="2:6" s="189" customFormat="1" ht="14.45" hidden="1" customHeight="1" outlineLevel="1" x14ac:dyDescent="0.2">
      <c r="B772" s="515"/>
      <c r="C772" s="285" t="s">
        <v>17908</v>
      </c>
      <c r="D772" s="267">
        <v>1</v>
      </c>
      <c r="E772" s="267">
        <v>0</v>
      </c>
      <c r="F772" s="267">
        <v>0</v>
      </c>
    </row>
    <row r="773" spans="2:6" s="189" customFormat="1" ht="14.45" hidden="1" customHeight="1" outlineLevel="1" x14ac:dyDescent="0.2">
      <c r="B773" s="515"/>
      <c r="C773" s="285" t="s">
        <v>15319</v>
      </c>
      <c r="D773" s="267">
        <v>151</v>
      </c>
      <c r="E773" s="267">
        <v>1047</v>
      </c>
      <c r="F773" s="267">
        <v>148</v>
      </c>
    </row>
    <row r="774" spans="2:6" s="189" customFormat="1" ht="14.45" hidden="1" customHeight="1" outlineLevel="1" x14ac:dyDescent="0.2">
      <c r="B774" s="515"/>
      <c r="C774" s="285" t="s">
        <v>16185</v>
      </c>
      <c r="D774" s="267">
        <v>1</v>
      </c>
      <c r="E774" s="267">
        <v>0</v>
      </c>
      <c r="F774" s="267">
        <v>0</v>
      </c>
    </row>
    <row r="775" spans="2:6" s="189" customFormat="1" ht="14.45" hidden="1" customHeight="1" outlineLevel="1" x14ac:dyDescent="0.2">
      <c r="B775" s="515"/>
      <c r="C775" s="285" t="s">
        <v>17486</v>
      </c>
      <c r="D775" s="267">
        <v>2</v>
      </c>
      <c r="E775" s="267">
        <v>0</v>
      </c>
      <c r="F775" s="267">
        <v>0</v>
      </c>
    </row>
    <row r="776" spans="2:6" s="189" customFormat="1" ht="14.45" hidden="1" customHeight="1" outlineLevel="1" x14ac:dyDescent="0.2">
      <c r="B776" s="515"/>
      <c r="C776" s="285" t="s">
        <v>18056</v>
      </c>
      <c r="D776" s="267">
        <v>2</v>
      </c>
      <c r="E776" s="267">
        <v>61</v>
      </c>
      <c r="F776" s="267">
        <v>5</v>
      </c>
    </row>
    <row r="777" spans="2:6" s="189" customFormat="1" ht="14.45" hidden="1" customHeight="1" outlineLevel="1" x14ac:dyDescent="0.2">
      <c r="B777" s="515"/>
      <c r="C777" s="285" t="s">
        <v>15320</v>
      </c>
      <c r="D777" s="267">
        <v>80</v>
      </c>
      <c r="E777" s="267">
        <v>600</v>
      </c>
      <c r="F777" s="267">
        <v>8</v>
      </c>
    </row>
    <row r="778" spans="2:6" s="189" customFormat="1" ht="14.45" hidden="1" customHeight="1" outlineLevel="1" x14ac:dyDescent="0.2">
      <c r="B778" s="515"/>
      <c r="C778" s="285" t="s">
        <v>15321</v>
      </c>
      <c r="D778" s="267">
        <v>979</v>
      </c>
      <c r="E778" s="267">
        <v>309</v>
      </c>
      <c r="F778" s="267">
        <v>1381</v>
      </c>
    </row>
    <row r="779" spans="2:6" s="189" customFormat="1" ht="14.45" hidden="1" customHeight="1" outlineLevel="1" x14ac:dyDescent="0.2">
      <c r="B779" s="515"/>
      <c r="C779" s="285" t="s">
        <v>15322</v>
      </c>
      <c r="D779" s="267">
        <v>10</v>
      </c>
      <c r="E779" s="267">
        <v>2</v>
      </c>
      <c r="F779" s="267">
        <v>0</v>
      </c>
    </row>
    <row r="780" spans="2:6" s="189" customFormat="1" ht="14.45" hidden="1" customHeight="1" outlineLevel="1" x14ac:dyDescent="0.2">
      <c r="B780" s="515"/>
      <c r="C780" s="285" t="s">
        <v>9026</v>
      </c>
      <c r="D780" s="267">
        <v>1</v>
      </c>
      <c r="E780" s="267">
        <v>209</v>
      </c>
      <c r="F780" s="267">
        <v>0</v>
      </c>
    </row>
    <row r="781" spans="2:6" s="189" customFormat="1" ht="14.45" hidden="1" customHeight="1" outlineLevel="1" x14ac:dyDescent="0.2">
      <c r="B781" s="515"/>
      <c r="C781" s="285" t="s">
        <v>17909</v>
      </c>
      <c r="D781" s="267">
        <v>1</v>
      </c>
      <c r="E781" s="267">
        <v>2</v>
      </c>
      <c r="F781" s="267">
        <v>0</v>
      </c>
    </row>
    <row r="782" spans="2:6" s="189" customFormat="1" ht="14.45" hidden="1" customHeight="1" outlineLevel="1" x14ac:dyDescent="0.2">
      <c r="B782" s="515"/>
      <c r="C782" s="285" t="s">
        <v>16186</v>
      </c>
      <c r="D782" s="267">
        <v>1</v>
      </c>
      <c r="E782" s="267">
        <v>0</v>
      </c>
      <c r="F782" s="267">
        <v>0</v>
      </c>
    </row>
    <row r="783" spans="2:6" s="189" customFormat="1" ht="14.45" hidden="1" customHeight="1" outlineLevel="1" x14ac:dyDescent="0.2">
      <c r="B783" s="515"/>
      <c r="C783" s="285" t="s">
        <v>15323</v>
      </c>
      <c r="D783" s="267">
        <v>12</v>
      </c>
      <c r="E783" s="267">
        <v>21</v>
      </c>
      <c r="F783" s="267">
        <v>15</v>
      </c>
    </row>
    <row r="784" spans="2:6" s="189" customFormat="1" ht="14.45" hidden="1" customHeight="1" outlineLevel="1" x14ac:dyDescent="0.2">
      <c r="B784" s="515"/>
      <c r="C784" s="285" t="s">
        <v>15324</v>
      </c>
      <c r="D784" s="267">
        <v>3</v>
      </c>
      <c r="E784" s="267">
        <v>3</v>
      </c>
      <c r="F784" s="267">
        <v>2</v>
      </c>
    </row>
    <row r="785" spans="2:6" s="189" customFormat="1" ht="14.45" hidden="1" customHeight="1" outlineLevel="1" x14ac:dyDescent="0.2">
      <c r="B785" s="515"/>
      <c r="C785" s="285" t="s">
        <v>15325</v>
      </c>
      <c r="D785" s="267">
        <v>8</v>
      </c>
      <c r="E785" s="267">
        <v>71</v>
      </c>
      <c r="F785" s="267">
        <v>44</v>
      </c>
    </row>
    <row r="786" spans="2:6" s="189" customFormat="1" ht="14.45" hidden="1" customHeight="1" outlineLevel="1" x14ac:dyDescent="0.2">
      <c r="B786" s="515"/>
      <c r="C786" s="285" t="s">
        <v>15326</v>
      </c>
      <c r="D786" s="267">
        <v>15</v>
      </c>
      <c r="E786" s="267">
        <v>101</v>
      </c>
      <c r="F786" s="267">
        <v>94</v>
      </c>
    </row>
    <row r="787" spans="2:6" s="189" customFormat="1" ht="14.45" hidden="1" customHeight="1" outlineLevel="1" x14ac:dyDescent="0.2">
      <c r="B787" s="515"/>
      <c r="C787" s="285" t="s">
        <v>15327</v>
      </c>
      <c r="D787" s="267">
        <v>6</v>
      </c>
      <c r="E787" s="267">
        <v>0</v>
      </c>
      <c r="F787" s="267">
        <v>0</v>
      </c>
    </row>
    <row r="788" spans="2:6" s="189" customFormat="1" ht="14.45" hidden="1" customHeight="1" outlineLevel="1" x14ac:dyDescent="0.2">
      <c r="B788" s="515"/>
      <c r="C788" s="285" t="s">
        <v>15328</v>
      </c>
      <c r="D788" s="267">
        <v>27</v>
      </c>
      <c r="E788" s="267">
        <v>0</v>
      </c>
      <c r="F788" s="267">
        <v>1388</v>
      </c>
    </row>
    <row r="789" spans="2:6" s="189" customFormat="1" ht="14.45" hidden="1" customHeight="1" outlineLevel="1" x14ac:dyDescent="0.2">
      <c r="B789" s="515"/>
      <c r="C789" s="285" t="s">
        <v>15329</v>
      </c>
      <c r="D789" s="267">
        <v>10</v>
      </c>
      <c r="E789" s="267">
        <v>15</v>
      </c>
      <c r="F789" s="267">
        <v>186</v>
      </c>
    </row>
    <row r="790" spans="2:6" s="189" customFormat="1" ht="14.45" hidden="1" customHeight="1" outlineLevel="1" x14ac:dyDescent="0.2">
      <c r="B790" s="515"/>
      <c r="C790" s="285" t="s">
        <v>15330</v>
      </c>
      <c r="D790" s="267">
        <v>4</v>
      </c>
      <c r="E790" s="267">
        <v>3</v>
      </c>
      <c r="F790" s="267">
        <v>0</v>
      </c>
    </row>
    <row r="791" spans="2:6" s="189" customFormat="1" ht="14.45" hidden="1" customHeight="1" outlineLevel="1" x14ac:dyDescent="0.2">
      <c r="B791" s="515"/>
      <c r="C791" s="285" t="s">
        <v>15331</v>
      </c>
      <c r="D791" s="267">
        <v>7</v>
      </c>
      <c r="E791" s="267">
        <v>8</v>
      </c>
      <c r="F791" s="267">
        <v>661</v>
      </c>
    </row>
    <row r="792" spans="2:6" s="189" customFormat="1" ht="14.45" hidden="1" customHeight="1" outlineLevel="1" x14ac:dyDescent="0.2">
      <c r="B792" s="515"/>
      <c r="C792" s="285" t="s">
        <v>17217</v>
      </c>
      <c r="D792" s="267">
        <v>1</v>
      </c>
      <c r="E792" s="267">
        <v>0</v>
      </c>
      <c r="F792" s="267">
        <v>0</v>
      </c>
    </row>
    <row r="793" spans="2:6" s="189" customFormat="1" ht="14.45" hidden="1" customHeight="1" outlineLevel="1" x14ac:dyDescent="0.2">
      <c r="B793" s="515"/>
      <c r="C793" s="285" t="s">
        <v>17910</v>
      </c>
      <c r="D793" s="267">
        <v>1</v>
      </c>
      <c r="E793" s="267">
        <v>0</v>
      </c>
      <c r="F793" s="267">
        <v>0</v>
      </c>
    </row>
    <row r="794" spans="2:6" s="189" customFormat="1" ht="14.45" hidden="1" customHeight="1" outlineLevel="1" x14ac:dyDescent="0.2">
      <c r="B794" s="515"/>
      <c r="C794" s="285" t="s">
        <v>9220</v>
      </c>
      <c r="D794" s="267">
        <v>1410</v>
      </c>
      <c r="E794" s="267">
        <v>7268</v>
      </c>
      <c r="F794" s="267">
        <v>36971</v>
      </c>
    </row>
    <row r="795" spans="2:6" s="189" customFormat="1" ht="14.45" hidden="1" customHeight="1" outlineLevel="1" x14ac:dyDescent="0.2">
      <c r="B795" s="515"/>
      <c r="C795" s="285" t="s">
        <v>16187</v>
      </c>
      <c r="D795" s="267">
        <v>6</v>
      </c>
      <c r="E795" s="267">
        <v>60</v>
      </c>
      <c r="F795" s="267">
        <v>26</v>
      </c>
    </row>
    <row r="796" spans="2:6" s="189" customFormat="1" ht="14.45" hidden="1" customHeight="1" outlineLevel="1" x14ac:dyDescent="0.2">
      <c r="B796" s="515"/>
      <c r="C796" s="285" t="s">
        <v>16188</v>
      </c>
      <c r="D796" s="267">
        <v>58</v>
      </c>
      <c r="E796" s="267">
        <v>22</v>
      </c>
      <c r="F796" s="267">
        <v>14</v>
      </c>
    </row>
    <row r="797" spans="2:6" s="189" customFormat="1" ht="14.45" hidden="1" customHeight="1" outlineLevel="1" x14ac:dyDescent="0.2">
      <c r="B797" s="515"/>
      <c r="C797" s="285" t="s">
        <v>16189</v>
      </c>
      <c r="D797" s="267">
        <v>0</v>
      </c>
      <c r="E797" s="267">
        <v>0</v>
      </c>
      <c r="F797" s="267">
        <v>1</v>
      </c>
    </row>
    <row r="798" spans="2:6" s="189" customFormat="1" ht="14.45" hidden="1" customHeight="1" outlineLevel="1" x14ac:dyDescent="0.2">
      <c r="B798" s="515"/>
      <c r="C798" s="285" t="s">
        <v>17911</v>
      </c>
      <c r="D798" s="267">
        <v>5</v>
      </c>
      <c r="E798" s="267">
        <v>0</v>
      </c>
      <c r="F798" s="267">
        <v>0</v>
      </c>
    </row>
    <row r="799" spans="2:6" s="189" customFormat="1" ht="14.45" hidden="1" customHeight="1" outlineLevel="1" x14ac:dyDescent="0.2">
      <c r="B799" s="515"/>
      <c r="C799" s="285" t="s">
        <v>15332</v>
      </c>
      <c r="D799" s="267">
        <v>0</v>
      </c>
      <c r="E799" s="267">
        <v>0</v>
      </c>
      <c r="F799" s="267">
        <v>0</v>
      </c>
    </row>
    <row r="800" spans="2:6" s="189" customFormat="1" ht="14.45" hidden="1" customHeight="1" outlineLevel="1" x14ac:dyDescent="0.2">
      <c r="B800" s="515"/>
      <c r="C800" s="285" t="s">
        <v>15333</v>
      </c>
      <c r="D800" s="267">
        <v>8</v>
      </c>
      <c r="E800" s="267">
        <v>4942</v>
      </c>
      <c r="F800" s="267">
        <v>25</v>
      </c>
    </row>
    <row r="801" spans="2:6" s="189" customFormat="1" ht="14.45" hidden="1" customHeight="1" outlineLevel="1" x14ac:dyDescent="0.2">
      <c r="B801" s="515"/>
      <c r="C801" s="285" t="s">
        <v>15334</v>
      </c>
      <c r="D801" s="267">
        <v>1</v>
      </c>
      <c r="E801" s="267">
        <v>0</v>
      </c>
      <c r="F801" s="267">
        <v>0</v>
      </c>
    </row>
    <row r="802" spans="2:6" s="189" customFormat="1" ht="14.45" hidden="1" customHeight="1" outlineLevel="1" x14ac:dyDescent="0.2">
      <c r="B802" s="515"/>
      <c r="C802" s="285" t="s">
        <v>15335</v>
      </c>
      <c r="D802" s="267">
        <v>1</v>
      </c>
      <c r="E802" s="267">
        <v>10</v>
      </c>
      <c r="F802" s="267">
        <v>6</v>
      </c>
    </row>
    <row r="803" spans="2:6" s="189" customFormat="1" ht="14.45" hidden="1" customHeight="1" outlineLevel="1" x14ac:dyDescent="0.2">
      <c r="B803" s="515"/>
      <c r="C803" s="285" t="s">
        <v>19392</v>
      </c>
      <c r="D803" s="267">
        <v>9</v>
      </c>
      <c r="E803" s="267">
        <v>0</v>
      </c>
      <c r="F803" s="267">
        <v>11</v>
      </c>
    </row>
    <row r="804" spans="2:6" s="189" customFormat="1" ht="14.45" hidden="1" customHeight="1" outlineLevel="1" x14ac:dyDescent="0.2">
      <c r="B804" s="515"/>
      <c r="C804" s="285" t="s">
        <v>15336</v>
      </c>
      <c r="D804" s="267">
        <v>1</v>
      </c>
      <c r="E804" s="267">
        <v>0</v>
      </c>
      <c r="F804" s="267">
        <v>2</v>
      </c>
    </row>
    <row r="805" spans="2:6" s="189" customFormat="1" ht="14.45" hidden="1" customHeight="1" outlineLevel="1" x14ac:dyDescent="0.2">
      <c r="B805" s="515"/>
      <c r="C805" s="285" t="s">
        <v>17180</v>
      </c>
      <c r="D805" s="267">
        <v>0</v>
      </c>
      <c r="E805" s="267">
        <v>0</v>
      </c>
      <c r="F805" s="267">
        <v>0</v>
      </c>
    </row>
    <row r="806" spans="2:6" s="189" customFormat="1" ht="14.45" hidden="1" customHeight="1" outlineLevel="1" x14ac:dyDescent="0.2">
      <c r="B806" s="515"/>
      <c r="C806" s="285" t="s">
        <v>15337</v>
      </c>
      <c r="D806" s="267">
        <v>4</v>
      </c>
      <c r="E806" s="267">
        <v>2</v>
      </c>
      <c r="F806" s="267">
        <v>3</v>
      </c>
    </row>
    <row r="807" spans="2:6" s="189" customFormat="1" ht="14.45" hidden="1" customHeight="1" outlineLevel="1" x14ac:dyDescent="0.2">
      <c r="B807" s="515"/>
      <c r="C807" s="285" t="s">
        <v>15338</v>
      </c>
      <c r="D807" s="267">
        <v>0</v>
      </c>
      <c r="E807" s="267">
        <v>0</v>
      </c>
      <c r="F807" s="267">
        <v>0</v>
      </c>
    </row>
    <row r="808" spans="2:6" s="189" customFormat="1" ht="14.45" hidden="1" customHeight="1" outlineLevel="1" x14ac:dyDescent="0.2">
      <c r="B808" s="515"/>
      <c r="C808" s="285" t="s">
        <v>16190</v>
      </c>
      <c r="D808" s="267">
        <v>2</v>
      </c>
      <c r="E808" s="267">
        <v>2</v>
      </c>
      <c r="F808" s="267">
        <v>0</v>
      </c>
    </row>
    <row r="809" spans="2:6" s="189" customFormat="1" ht="14.45" hidden="1" customHeight="1" outlineLevel="1" x14ac:dyDescent="0.2">
      <c r="B809" s="515"/>
      <c r="C809" s="285" t="s">
        <v>15339</v>
      </c>
      <c r="D809" s="267">
        <v>2</v>
      </c>
      <c r="E809" s="267">
        <v>0</v>
      </c>
      <c r="F809" s="267">
        <v>0</v>
      </c>
    </row>
    <row r="810" spans="2:6" s="189" customFormat="1" ht="14.45" hidden="1" customHeight="1" outlineLevel="1" x14ac:dyDescent="0.2">
      <c r="B810" s="515"/>
      <c r="C810" s="285" t="s">
        <v>17912</v>
      </c>
      <c r="D810" s="267">
        <v>1</v>
      </c>
      <c r="E810" s="267">
        <v>0</v>
      </c>
      <c r="F810" s="267">
        <v>10</v>
      </c>
    </row>
    <row r="811" spans="2:6" s="189" customFormat="1" ht="14.45" hidden="1" customHeight="1" outlineLevel="1" x14ac:dyDescent="0.2">
      <c r="B811" s="515"/>
      <c r="C811" s="285" t="s">
        <v>15340</v>
      </c>
      <c r="D811" s="267">
        <v>361</v>
      </c>
      <c r="E811" s="267">
        <v>725</v>
      </c>
      <c r="F811" s="267">
        <v>6203</v>
      </c>
    </row>
    <row r="812" spans="2:6" s="189" customFormat="1" ht="14.45" hidden="1" customHeight="1" outlineLevel="1" x14ac:dyDescent="0.2">
      <c r="B812" s="515"/>
      <c r="C812" s="285" t="s">
        <v>17913</v>
      </c>
      <c r="D812" s="267">
        <v>6</v>
      </c>
      <c r="E812" s="267">
        <v>2</v>
      </c>
      <c r="F812" s="267">
        <v>21</v>
      </c>
    </row>
    <row r="813" spans="2:6" s="189" customFormat="1" ht="14.45" hidden="1" customHeight="1" outlineLevel="1" x14ac:dyDescent="0.2">
      <c r="B813" s="515"/>
      <c r="C813" s="285" t="s">
        <v>18057</v>
      </c>
      <c r="D813" s="267">
        <v>7</v>
      </c>
      <c r="E813" s="267">
        <v>4</v>
      </c>
      <c r="F813" s="267">
        <v>73</v>
      </c>
    </row>
    <row r="814" spans="2:6" s="189" customFormat="1" ht="14.45" hidden="1" customHeight="1" outlineLevel="1" x14ac:dyDescent="0.2">
      <c r="B814" s="515"/>
      <c r="C814" s="285" t="s">
        <v>17419</v>
      </c>
      <c r="D814" s="267">
        <v>1</v>
      </c>
      <c r="E814" s="267">
        <v>0</v>
      </c>
      <c r="F814" s="267">
        <v>2</v>
      </c>
    </row>
    <row r="815" spans="2:6" s="189" customFormat="1" ht="14.45" hidden="1" customHeight="1" outlineLevel="1" x14ac:dyDescent="0.2">
      <c r="B815" s="515"/>
      <c r="C815" s="285" t="s">
        <v>15341</v>
      </c>
      <c r="D815" s="267">
        <v>5</v>
      </c>
      <c r="E815" s="267">
        <v>0</v>
      </c>
      <c r="F815" s="267">
        <v>1</v>
      </c>
    </row>
    <row r="816" spans="2:6" s="189" customFormat="1" ht="14.45" hidden="1" customHeight="1" outlineLevel="1" x14ac:dyDescent="0.2">
      <c r="B816" s="515"/>
      <c r="C816" s="285" t="s">
        <v>15771</v>
      </c>
      <c r="D816" s="267">
        <v>260</v>
      </c>
      <c r="E816" s="267">
        <v>248</v>
      </c>
      <c r="F816" s="267">
        <v>231</v>
      </c>
    </row>
    <row r="817" spans="2:6" s="189" customFormat="1" ht="14.45" hidden="1" customHeight="1" outlineLevel="1" x14ac:dyDescent="0.2">
      <c r="B817" s="515"/>
      <c r="C817" s="285" t="s">
        <v>15342</v>
      </c>
      <c r="D817" s="267">
        <v>51</v>
      </c>
      <c r="E817" s="267">
        <v>13</v>
      </c>
      <c r="F817" s="267">
        <v>82</v>
      </c>
    </row>
    <row r="818" spans="2:6" s="189" customFormat="1" ht="14.45" hidden="1" customHeight="1" outlineLevel="1" x14ac:dyDescent="0.2">
      <c r="B818" s="515"/>
      <c r="C818" s="285" t="s">
        <v>15343</v>
      </c>
      <c r="D818" s="267">
        <v>22</v>
      </c>
      <c r="E818" s="267">
        <v>188</v>
      </c>
      <c r="F818" s="267">
        <v>829</v>
      </c>
    </row>
    <row r="819" spans="2:6" s="189" customFormat="1" ht="14.45" hidden="1" customHeight="1" outlineLevel="1" x14ac:dyDescent="0.2">
      <c r="B819" s="515"/>
      <c r="C819" s="285" t="s">
        <v>15344</v>
      </c>
      <c r="D819" s="267">
        <v>1</v>
      </c>
      <c r="E819" s="267">
        <v>0</v>
      </c>
      <c r="F819" s="267">
        <v>0</v>
      </c>
    </row>
    <row r="820" spans="2:6" s="189" customFormat="1" ht="14.45" hidden="1" customHeight="1" outlineLevel="1" x14ac:dyDescent="0.2">
      <c r="B820" s="515"/>
      <c r="C820" s="285" t="s">
        <v>17020</v>
      </c>
      <c r="D820" s="267">
        <v>0</v>
      </c>
      <c r="E820" s="267">
        <v>0</v>
      </c>
      <c r="F820" s="267">
        <v>0</v>
      </c>
    </row>
    <row r="821" spans="2:6" s="189" customFormat="1" ht="14.45" hidden="1" customHeight="1" outlineLevel="1" x14ac:dyDescent="0.2">
      <c r="B821" s="515"/>
      <c r="C821" s="285" t="s">
        <v>17914</v>
      </c>
      <c r="D821" s="267">
        <v>8</v>
      </c>
      <c r="E821" s="267">
        <v>84</v>
      </c>
      <c r="F821" s="267">
        <v>29</v>
      </c>
    </row>
    <row r="822" spans="2:6" s="189" customFormat="1" ht="14.45" hidden="1" customHeight="1" outlineLevel="1" x14ac:dyDescent="0.2">
      <c r="B822" s="515"/>
      <c r="C822" s="285" t="s">
        <v>15345</v>
      </c>
      <c r="D822" s="267">
        <v>1</v>
      </c>
      <c r="E822" s="267">
        <v>0</v>
      </c>
      <c r="F822" s="267">
        <v>0</v>
      </c>
    </row>
    <row r="823" spans="2:6" s="189" customFormat="1" ht="14.45" hidden="1" customHeight="1" outlineLevel="1" x14ac:dyDescent="0.2">
      <c r="B823" s="515"/>
      <c r="C823" s="285" t="s">
        <v>16191</v>
      </c>
      <c r="D823" s="267">
        <v>1</v>
      </c>
      <c r="E823" s="267">
        <v>0</v>
      </c>
      <c r="F823" s="267">
        <v>0</v>
      </c>
    </row>
    <row r="824" spans="2:6" s="189" customFormat="1" ht="14.45" hidden="1" customHeight="1" outlineLevel="1" x14ac:dyDescent="0.2">
      <c r="B824" s="515"/>
      <c r="C824" s="285" t="s">
        <v>15346</v>
      </c>
      <c r="D824" s="267">
        <v>2</v>
      </c>
      <c r="E824" s="267">
        <v>0</v>
      </c>
      <c r="F824" s="267">
        <v>0</v>
      </c>
    </row>
    <row r="825" spans="2:6" s="189" customFormat="1" ht="14.45" hidden="1" customHeight="1" outlineLevel="1" x14ac:dyDescent="0.2">
      <c r="B825" s="515"/>
      <c r="C825" s="285" t="s">
        <v>12635</v>
      </c>
      <c r="D825" s="267">
        <v>9</v>
      </c>
      <c r="E825" s="267">
        <v>46</v>
      </c>
      <c r="F825" s="267">
        <v>7</v>
      </c>
    </row>
    <row r="826" spans="2:6" s="189" customFormat="1" ht="14.45" hidden="1" customHeight="1" outlineLevel="1" x14ac:dyDescent="0.2">
      <c r="B826" s="515"/>
      <c r="C826" s="285" t="s">
        <v>12358</v>
      </c>
      <c r="D826" s="267">
        <v>21</v>
      </c>
      <c r="E826" s="267">
        <v>9</v>
      </c>
      <c r="F826" s="267">
        <v>58</v>
      </c>
    </row>
    <row r="827" spans="2:6" s="189" customFormat="1" ht="14.45" hidden="1" customHeight="1" outlineLevel="1" x14ac:dyDescent="0.2">
      <c r="B827" s="515"/>
      <c r="C827" s="285" t="s">
        <v>17915</v>
      </c>
      <c r="D827" s="267">
        <v>7</v>
      </c>
      <c r="E827" s="267">
        <v>0</v>
      </c>
      <c r="F827" s="267">
        <v>36</v>
      </c>
    </row>
    <row r="828" spans="2:6" s="189" customFormat="1" ht="14.45" hidden="1" customHeight="1" outlineLevel="1" x14ac:dyDescent="0.2">
      <c r="B828" s="515"/>
      <c r="C828" s="285" t="s">
        <v>12578</v>
      </c>
      <c r="D828" s="267">
        <v>11</v>
      </c>
      <c r="E828" s="267">
        <v>123</v>
      </c>
      <c r="F828" s="267">
        <v>31</v>
      </c>
    </row>
    <row r="829" spans="2:6" s="189" customFormat="1" ht="14.45" hidden="1" customHeight="1" outlineLevel="1" x14ac:dyDescent="0.2">
      <c r="B829" s="574"/>
      <c r="C829" s="286" t="s">
        <v>17916</v>
      </c>
      <c r="D829" s="287">
        <v>16</v>
      </c>
      <c r="E829" s="287">
        <v>303</v>
      </c>
      <c r="F829" s="287">
        <v>147</v>
      </c>
    </row>
    <row r="830" spans="2:6" s="189" customFormat="1" ht="36" customHeight="1" collapsed="1" x14ac:dyDescent="0.25">
      <c r="B830" s="280" t="s">
        <v>16192</v>
      </c>
      <c r="C830" s="279">
        <f>COUNTA(C831:C905)</f>
        <v>75</v>
      </c>
      <c r="D830" s="288">
        <f>SUM(D831:D905)</f>
        <v>2968</v>
      </c>
      <c r="E830" s="289">
        <f>SUM(E831:E905)</f>
        <v>40471</v>
      </c>
      <c r="F830" s="290">
        <f>SUM(F831:F905)</f>
        <v>11498</v>
      </c>
    </row>
    <row r="831" spans="2:6" s="189" customFormat="1" ht="14.45" hidden="1" customHeight="1" outlineLevel="1" x14ac:dyDescent="0.2">
      <c r="B831" s="573" t="s">
        <v>15471</v>
      </c>
      <c r="C831" s="281" t="s">
        <v>15772</v>
      </c>
      <c r="D831" s="278">
        <v>20</v>
      </c>
      <c r="E831" s="278">
        <v>1</v>
      </c>
      <c r="F831" s="278">
        <v>25</v>
      </c>
    </row>
    <row r="832" spans="2:6" s="189" customFormat="1" ht="14.45" hidden="1" customHeight="1" outlineLevel="1" x14ac:dyDescent="0.2">
      <c r="B832" s="515"/>
      <c r="C832" s="285" t="s">
        <v>16193</v>
      </c>
      <c r="D832" s="267">
        <v>7</v>
      </c>
      <c r="E832" s="267">
        <v>0</v>
      </c>
      <c r="F832" s="267">
        <v>0</v>
      </c>
    </row>
    <row r="833" spans="2:6" s="189" customFormat="1" ht="14.45" hidden="1" customHeight="1" outlineLevel="1" x14ac:dyDescent="0.2">
      <c r="B833" s="515"/>
      <c r="C833" s="285" t="s">
        <v>17917</v>
      </c>
      <c r="D833" s="267">
        <v>1</v>
      </c>
      <c r="E833" s="267">
        <v>0</v>
      </c>
      <c r="F833" s="267">
        <v>0</v>
      </c>
    </row>
    <row r="834" spans="2:6" s="189" customFormat="1" ht="14.45" hidden="1" customHeight="1" outlineLevel="1" x14ac:dyDescent="0.2">
      <c r="B834" s="515"/>
      <c r="C834" s="285" t="s">
        <v>18363</v>
      </c>
      <c r="D834" s="267">
        <v>18</v>
      </c>
      <c r="E834" s="267">
        <v>3</v>
      </c>
      <c r="F834" s="267">
        <v>15</v>
      </c>
    </row>
    <row r="835" spans="2:6" s="189" customFormat="1" ht="14.45" hidden="1" customHeight="1" outlineLevel="1" x14ac:dyDescent="0.2">
      <c r="B835" s="515"/>
      <c r="C835" s="285" t="s">
        <v>15773</v>
      </c>
      <c r="D835" s="267">
        <v>25</v>
      </c>
      <c r="E835" s="267">
        <v>3</v>
      </c>
      <c r="F835" s="267">
        <v>0</v>
      </c>
    </row>
    <row r="836" spans="2:6" s="189" customFormat="1" ht="14.45" hidden="1" customHeight="1" outlineLevel="1" x14ac:dyDescent="0.2">
      <c r="B836" s="515"/>
      <c r="C836" s="285" t="s">
        <v>15774</v>
      </c>
      <c r="D836" s="267">
        <v>36</v>
      </c>
      <c r="E836" s="267">
        <v>0</v>
      </c>
      <c r="F836" s="267">
        <v>0</v>
      </c>
    </row>
    <row r="837" spans="2:6" s="189" customFormat="1" ht="14.45" hidden="1" customHeight="1" outlineLevel="1" x14ac:dyDescent="0.2">
      <c r="B837" s="515"/>
      <c r="C837" s="285" t="s">
        <v>15775</v>
      </c>
      <c r="D837" s="267">
        <v>5</v>
      </c>
      <c r="E837" s="267">
        <v>0</v>
      </c>
      <c r="F837" s="267">
        <v>0</v>
      </c>
    </row>
    <row r="838" spans="2:6" s="189" customFormat="1" ht="14.45" hidden="1" customHeight="1" outlineLevel="1" x14ac:dyDescent="0.2">
      <c r="B838" s="515"/>
      <c r="C838" s="285" t="s">
        <v>15776</v>
      </c>
      <c r="D838" s="267">
        <v>115</v>
      </c>
      <c r="E838" s="267">
        <v>163</v>
      </c>
      <c r="F838" s="267">
        <v>243</v>
      </c>
    </row>
    <row r="839" spans="2:6" s="189" customFormat="1" ht="14.45" hidden="1" customHeight="1" outlineLevel="1" x14ac:dyDescent="0.2">
      <c r="B839" s="515"/>
      <c r="C839" s="285" t="s">
        <v>16194</v>
      </c>
      <c r="D839" s="267">
        <v>3</v>
      </c>
      <c r="E839" s="267">
        <v>0</v>
      </c>
      <c r="F839" s="267">
        <v>0</v>
      </c>
    </row>
    <row r="840" spans="2:6" s="189" customFormat="1" ht="14.45" hidden="1" customHeight="1" outlineLevel="1" x14ac:dyDescent="0.2">
      <c r="B840" s="515"/>
      <c r="C840" s="285" t="s">
        <v>15777</v>
      </c>
      <c r="D840" s="267">
        <v>1</v>
      </c>
      <c r="E840" s="267">
        <v>1</v>
      </c>
      <c r="F840" s="267">
        <v>10</v>
      </c>
    </row>
    <row r="841" spans="2:6" s="189" customFormat="1" ht="14.45" hidden="1" customHeight="1" outlineLevel="1" x14ac:dyDescent="0.2">
      <c r="B841" s="515"/>
      <c r="C841" s="285" t="s">
        <v>18058</v>
      </c>
      <c r="D841" s="267">
        <v>1</v>
      </c>
      <c r="E841" s="267">
        <v>0</v>
      </c>
      <c r="F841" s="267">
        <v>1</v>
      </c>
    </row>
    <row r="842" spans="2:6" s="189" customFormat="1" ht="14.45" hidden="1" customHeight="1" outlineLevel="1" x14ac:dyDescent="0.2">
      <c r="B842" s="515"/>
      <c r="C842" s="285" t="s">
        <v>15778</v>
      </c>
      <c r="D842" s="267">
        <v>49</v>
      </c>
      <c r="E842" s="267">
        <v>13</v>
      </c>
      <c r="F842" s="267">
        <v>14</v>
      </c>
    </row>
    <row r="843" spans="2:6" s="189" customFormat="1" ht="14.45" hidden="1" customHeight="1" outlineLevel="1" x14ac:dyDescent="0.2">
      <c r="B843" s="515"/>
      <c r="C843" s="285" t="s">
        <v>11885</v>
      </c>
      <c r="D843" s="267">
        <v>5</v>
      </c>
      <c r="E843" s="267">
        <v>0</v>
      </c>
      <c r="F843" s="267">
        <v>0</v>
      </c>
    </row>
    <row r="844" spans="2:6" s="189" customFormat="1" ht="14.45" hidden="1" customHeight="1" outlineLevel="1" x14ac:dyDescent="0.2">
      <c r="B844" s="515"/>
      <c r="C844" s="285" t="s">
        <v>15779</v>
      </c>
      <c r="D844" s="267">
        <v>595</v>
      </c>
      <c r="E844" s="267">
        <v>12840</v>
      </c>
      <c r="F844" s="267">
        <v>3165</v>
      </c>
    </row>
    <row r="845" spans="2:6" s="189" customFormat="1" ht="14.45" hidden="1" customHeight="1" outlineLevel="1" x14ac:dyDescent="0.2">
      <c r="B845" s="515"/>
      <c r="C845" s="285" t="s">
        <v>11566</v>
      </c>
      <c r="D845" s="267">
        <v>10</v>
      </c>
      <c r="E845" s="267">
        <v>0</v>
      </c>
      <c r="F845" s="267">
        <v>1</v>
      </c>
    </row>
    <row r="846" spans="2:6" s="189" customFormat="1" ht="14.45" hidden="1" customHeight="1" outlineLevel="1" x14ac:dyDescent="0.2">
      <c r="B846" s="515"/>
      <c r="C846" s="285" t="s">
        <v>15780</v>
      </c>
      <c r="D846" s="267">
        <v>77</v>
      </c>
      <c r="E846" s="267">
        <v>1</v>
      </c>
      <c r="F846" s="267">
        <v>259</v>
      </c>
    </row>
    <row r="847" spans="2:6" s="189" customFormat="1" ht="14.45" hidden="1" customHeight="1" outlineLevel="1" x14ac:dyDescent="0.2">
      <c r="B847" s="515"/>
      <c r="C847" s="285" t="s">
        <v>15781</v>
      </c>
      <c r="D847" s="267">
        <v>37</v>
      </c>
      <c r="E847" s="267">
        <v>0</v>
      </c>
      <c r="F847" s="267">
        <v>56</v>
      </c>
    </row>
    <row r="848" spans="2:6" s="189" customFormat="1" ht="14.45" hidden="1" customHeight="1" outlineLevel="1" x14ac:dyDescent="0.2">
      <c r="B848" s="515"/>
      <c r="C848" s="285" t="s">
        <v>15782</v>
      </c>
      <c r="D848" s="267">
        <v>76</v>
      </c>
      <c r="E848" s="267">
        <v>2905</v>
      </c>
      <c r="F848" s="267">
        <v>2</v>
      </c>
    </row>
    <row r="849" spans="2:6" s="189" customFormat="1" ht="14.45" hidden="1" customHeight="1" outlineLevel="1" x14ac:dyDescent="0.2">
      <c r="B849" s="515"/>
      <c r="C849" s="285" t="s">
        <v>18625</v>
      </c>
      <c r="D849" s="267">
        <v>3</v>
      </c>
      <c r="E849" s="267">
        <v>0</v>
      </c>
      <c r="F849" s="267">
        <v>0</v>
      </c>
    </row>
    <row r="850" spans="2:6" s="189" customFormat="1" ht="14.45" hidden="1" customHeight="1" outlineLevel="1" x14ac:dyDescent="0.2">
      <c r="B850" s="515"/>
      <c r="C850" s="285" t="s">
        <v>15783</v>
      </c>
      <c r="D850" s="267">
        <v>14</v>
      </c>
      <c r="E850" s="267">
        <v>0</v>
      </c>
      <c r="F850" s="267">
        <v>36</v>
      </c>
    </row>
    <row r="851" spans="2:6" s="189" customFormat="1" ht="14.45" hidden="1" customHeight="1" outlineLevel="1" x14ac:dyDescent="0.2">
      <c r="B851" s="515"/>
      <c r="C851" s="285" t="s">
        <v>15784</v>
      </c>
      <c r="D851" s="267">
        <v>20</v>
      </c>
      <c r="E851" s="267">
        <v>0</v>
      </c>
      <c r="F851" s="267">
        <v>0</v>
      </c>
    </row>
    <row r="852" spans="2:6" s="189" customFormat="1" ht="14.45" hidden="1" customHeight="1" outlineLevel="1" x14ac:dyDescent="0.2">
      <c r="B852" s="515"/>
      <c r="C852" s="285" t="s">
        <v>15785</v>
      </c>
      <c r="D852" s="267">
        <v>9</v>
      </c>
      <c r="E852" s="267">
        <v>0</v>
      </c>
      <c r="F852" s="267">
        <v>38</v>
      </c>
    </row>
    <row r="853" spans="2:6" s="189" customFormat="1" ht="14.45" hidden="1" customHeight="1" outlineLevel="1" x14ac:dyDescent="0.2">
      <c r="B853" s="515"/>
      <c r="C853" s="285" t="s">
        <v>15786</v>
      </c>
      <c r="D853" s="267">
        <v>88</v>
      </c>
      <c r="E853" s="267">
        <v>0</v>
      </c>
      <c r="F853" s="267">
        <v>13</v>
      </c>
    </row>
    <row r="854" spans="2:6" s="189" customFormat="1" ht="14.45" hidden="1" customHeight="1" outlineLevel="1" x14ac:dyDescent="0.2">
      <c r="B854" s="515"/>
      <c r="C854" s="285" t="s">
        <v>18364</v>
      </c>
      <c r="D854" s="267">
        <v>45</v>
      </c>
      <c r="E854" s="267">
        <v>0</v>
      </c>
      <c r="F854" s="267">
        <v>91</v>
      </c>
    </row>
    <row r="855" spans="2:6" s="189" customFormat="1" ht="14.45" hidden="1" customHeight="1" outlineLevel="1" x14ac:dyDescent="0.2">
      <c r="B855" s="515"/>
      <c r="C855" s="285" t="s">
        <v>16150</v>
      </c>
      <c r="D855" s="267">
        <v>11</v>
      </c>
      <c r="E855" s="267">
        <v>0</v>
      </c>
      <c r="F855" s="267">
        <v>0</v>
      </c>
    </row>
    <row r="856" spans="2:6" s="189" customFormat="1" ht="14.45" hidden="1" customHeight="1" outlineLevel="1" x14ac:dyDescent="0.2">
      <c r="B856" s="515"/>
      <c r="C856" s="285" t="s">
        <v>15787</v>
      </c>
      <c r="D856" s="267">
        <v>2</v>
      </c>
      <c r="E856" s="267">
        <v>0</v>
      </c>
      <c r="F856" s="267">
        <v>4</v>
      </c>
    </row>
    <row r="857" spans="2:6" s="189" customFormat="1" ht="14.45" hidden="1" customHeight="1" outlineLevel="1" x14ac:dyDescent="0.2">
      <c r="B857" s="515"/>
      <c r="C857" s="285" t="s">
        <v>15788</v>
      </c>
      <c r="D857" s="267">
        <v>18</v>
      </c>
      <c r="E857" s="267">
        <v>6254</v>
      </c>
      <c r="F857" s="267">
        <v>329</v>
      </c>
    </row>
    <row r="858" spans="2:6" s="189" customFormat="1" ht="14.45" hidden="1" customHeight="1" outlineLevel="1" x14ac:dyDescent="0.2">
      <c r="B858" s="515"/>
      <c r="C858" s="285" t="s">
        <v>15478</v>
      </c>
      <c r="D858" s="267">
        <v>2</v>
      </c>
      <c r="E858" s="267">
        <v>0</v>
      </c>
      <c r="F858" s="267">
        <v>5</v>
      </c>
    </row>
    <row r="859" spans="2:6" s="189" customFormat="1" ht="14.45" hidden="1" customHeight="1" outlineLevel="1" x14ac:dyDescent="0.2">
      <c r="B859" s="515"/>
      <c r="C859" s="285" t="s">
        <v>18059</v>
      </c>
      <c r="D859" s="267">
        <v>1</v>
      </c>
      <c r="E859" s="267">
        <v>0</v>
      </c>
      <c r="F859" s="267">
        <v>0</v>
      </c>
    </row>
    <row r="860" spans="2:6" s="189" customFormat="1" ht="14.45" hidden="1" customHeight="1" outlineLevel="1" x14ac:dyDescent="0.2">
      <c r="B860" s="515"/>
      <c r="C860" s="285" t="s">
        <v>10702</v>
      </c>
      <c r="D860" s="267">
        <v>12</v>
      </c>
      <c r="E860" s="267">
        <v>0</v>
      </c>
      <c r="F860" s="267">
        <v>2</v>
      </c>
    </row>
    <row r="861" spans="2:6" s="189" customFormat="1" ht="14.45" hidden="1" customHeight="1" outlineLevel="1" x14ac:dyDescent="0.2">
      <c r="B861" s="515"/>
      <c r="C861" s="285" t="s">
        <v>17918</v>
      </c>
      <c r="D861" s="267">
        <v>1</v>
      </c>
      <c r="E861" s="267">
        <v>30</v>
      </c>
      <c r="F861" s="267">
        <v>1</v>
      </c>
    </row>
    <row r="862" spans="2:6" s="189" customFormat="1" ht="14.45" hidden="1" customHeight="1" outlineLevel="1" x14ac:dyDescent="0.2">
      <c r="B862" s="515"/>
      <c r="C862" s="285" t="s">
        <v>17919</v>
      </c>
      <c r="D862" s="267">
        <v>1</v>
      </c>
      <c r="E862" s="267">
        <v>1</v>
      </c>
      <c r="F862" s="267">
        <v>0</v>
      </c>
    </row>
    <row r="863" spans="2:6" s="189" customFormat="1" ht="14.45" hidden="1" customHeight="1" outlineLevel="1" x14ac:dyDescent="0.2">
      <c r="B863" s="515"/>
      <c r="C863" s="285" t="s">
        <v>17920</v>
      </c>
      <c r="D863" s="267">
        <v>1</v>
      </c>
      <c r="E863" s="267">
        <v>73</v>
      </c>
      <c r="F863" s="267">
        <v>0</v>
      </c>
    </row>
    <row r="864" spans="2:6" s="189" customFormat="1" ht="14.45" hidden="1" customHeight="1" outlineLevel="1" x14ac:dyDescent="0.2">
      <c r="B864" s="515"/>
      <c r="C864" s="285" t="s">
        <v>17295</v>
      </c>
      <c r="D864" s="267">
        <v>9</v>
      </c>
      <c r="E864" s="267">
        <v>0</v>
      </c>
      <c r="F864" s="267">
        <v>62</v>
      </c>
    </row>
    <row r="865" spans="2:6" s="189" customFormat="1" ht="14.45" hidden="1" customHeight="1" outlineLevel="1" x14ac:dyDescent="0.2">
      <c r="B865" s="515"/>
      <c r="C865" s="285" t="s">
        <v>18161</v>
      </c>
      <c r="D865" s="267">
        <v>2</v>
      </c>
      <c r="E865" s="267">
        <v>5</v>
      </c>
      <c r="F865" s="267">
        <v>10</v>
      </c>
    </row>
    <row r="866" spans="2:6" s="189" customFormat="1" ht="14.45" hidden="1" customHeight="1" outlineLevel="1" x14ac:dyDescent="0.2">
      <c r="B866" s="515"/>
      <c r="C866" s="285" t="s">
        <v>16195</v>
      </c>
      <c r="D866" s="267">
        <v>4</v>
      </c>
      <c r="E866" s="267">
        <v>0</v>
      </c>
      <c r="F866" s="267">
        <v>83</v>
      </c>
    </row>
    <row r="867" spans="2:6" s="189" customFormat="1" ht="14.45" hidden="1" customHeight="1" outlineLevel="1" x14ac:dyDescent="0.2">
      <c r="B867" s="515"/>
      <c r="C867" s="285" t="s">
        <v>17534</v>
      </c>
      <c r="D867" s="267">
        <v>16</v>
      </c>
      <c r="E867" s="267">
        <v>0</v>
      </c>
      <c r="F867" s="267">
        <v>0</v>
      </c>
    </row>
    <row r="868" spans="2:6" s="189" customFormat="1" ht="14.45" hidden="1" customHeight="1" outlineLevel="1" x14ac:dyDescent="0.2">
      <c r="B868" s="515"/>
      <c r="C868" s="285" t="s">
        <v>17615</v>
      </c>
      <c r="D868" s="267">
        <v>128</v>
      </c>
      <c r="E868" s="267">
        <v>71</v>
      </c>
      <c r="F868" s="267">
        <v>128</v>
      </c>
    </row>
    <row r="869" spans="2:6" s="189" customFormat="1" ht="14.45" hidden="1" customHeight="1" outlineLevel="1" x14ac:dyDescent="0.2">
      <c r="B869" s="515"/>
      <c r="C869" s="285" t="s">
        <v>17181</v>
      </c>
      <c r="D869" s="267">
        <v>18</v>
      </c>
      <c r="E869" s="267">
        <v>13</v>
      </c>
      <c r="F869" s="267">
        <v>836</v>
      </c>
    </row>
    <row r="870" spans="2:6" s="189" customFormat="1" ht="14.45" hidden="1" customHeight="1" outlineLevel="1" x14ac:dyDescent="0.2">
      <c r="B870" s="515"/>
      <c r="C870" s="285" t="s">
        <v>17921</v>
      </c>
      <c r="D870" s="267">
        <v>14</v>
      </c>
      <c r="E870" s="267">
        <v>288</v>
      </c>
      <c r="F870" s="267">
        <v>14</v>
      </c>
    </row>
    <row r="871" spans="2:6" s="189" customFormat="1" ht="14.45" hidden="1" customHeight="1" outlineLevel="1" x14ac:dyDescent="0.2">
      <c r="B871" s="515"/>
      <c r="C871" s="285" t="s">
        <v>17922</v>
      </c>
      <c r="D871" s="267">
        <v>1</v>
      </c>
      <c r="E871" s="267">
        <v>0</v>
      </c>
      <c r="F871" s="267">
        <v>0</v>
      </c>
    </row>
    <row r="872" spans="2:6" s="189" customFormat="1" ht="14.45" hidden="1" customHeight="1" outlineLevel="1" x14ac:dyDescent="0.2">
      <c r="B872" s="515"/>
      <c r="C872" s="285" t="s">
        <v>18236</v>
      </c>
      <c r="D872" s="267">
        <v>1</v>
      </c>
      <c r="E872" s="267">
        <v>0</v>
      </c>
      <c r="F872" s="267">
        <v>0</v>
      </c>
    </row>
    <row r="873" spans="2:6" s="189" customFormat="1" ht="14.45" hidden="1" customHeight="1" outlineLevel="1" x14ac:dyDescent="0.2">
      <c r="B873" s="515"/>
      <c r="C873" s="285" t="s">
        <v>18237</v>
      </c>
      <c r="D873" s="267">
        <v>1</v>
      </c>
      <c r="E873" s="267">
        <v>0</v>
      </c>
      <c r="F873" s="267">
        <v>0</v>
      </c>
    </row>
    <row r="874" spans="2:6" s="189" customFormat="1" ht="14.45" hidden="1" customHeight="1" outlineLevel="1" x14ac:dyDescent="0.2">
      <c r="B874" s="515"/>
      <c r="C874" s="285" t="s">
        <v>17923</v>
      </c>
      <c r="D874" s="267">
        <v>1</v>
      </c>
      <c r="E874" s="267">
        <v>0</v>
      </c>
      <c r="F874" s="267">
        <v>0</v>
      </c>
    </row>
    <row r="875" spans="2:6" s="189" customFormat="1" ht="14.45" hidden="1" customHeight="1" outlineLevel="1" x14ac:dyDescent="0.2">
      <c r="B875" s="515"/>
      <c r="C875" s="285" t="s">
        <v>18238</v>
      </c>
      <c r="D875" s="267">
        <v>1</v>
      </c>
      <c r="E875" s="267">
        <v>0</v>
      </c>
      <c r="F875" s="267">
        <v>0</v>
      </c>
    </row>
    <row r="876" spans="2:6" s="189" customFormat="1" ht="14.45" hidden="1" customHeight="1" outlineLevel="1" x14ac:dyDescent="0.2">
      <c r="B876" s="515"/>
      <c r="C876" s="285" t="s">
        <v>15789</v>
      </c>
      <c r="D876" s="267">
        <v>9</v>
      </c>
      <c r="E876" s="267">
        <v>0</v>
      </c>
      <c r="F876" s="267">
        <v>0</v>
      </c>
    </row>
    <row r="877" spans="2:6" s="189" customFormat="1" ht="14.45" hidden="1" customHeight="1" outlineLevel="1" x14ac:dyDescent="0.2">
      <c r="B877" s="515"/>
      <c r="C877" s="285" t="s">
        <v>15790</v>
      </c>
      <c r="D877" s="267">
        <v>83</v>
      </c>
      <c r="E877" s="267">
        <v>680</v>
      </c>
      <c r="F877" s="267">
        <v>21</v>
      </c>
    </row>
    <row r="878" spans="2:6" s="189" customFormat="1" ht="14.45" hidden="1" customHeight="1" outlineLevel="1" x14ac:dyDescent="0.2">
      <c r="B878" s="515"/>
      <c r="C878" s="285" t="s">
        <v>16196</v>
      </c>
      <c r="D878" s="267">
        <v>15</v>
      </c>
      <c r="E878" s="267">
        <v>0</v>
      </c>
      <c r="F878" s="267">
        <v>28</v>
      </c>
    </row>
    <row r="879" spans="2:6" s="189" customFormat="1" ht="14.45" hidden="1" customHeight="1" outlineLevel="1" x14ac:dyDescent="0.2">
      <c r="B879" s="515"/>
      <c r="C879" s="285" t="s">
        <v>17924</v>
      </c>
      <c r="D879" s="267">
        <v>1</v>
      </c>
      <c r="E879" s="267">
        <v>0</v>
      </c>
      <c r="F879" s="267">
        <v>0</v>
      </c>
    </row>
    <row r="880" spans="2:6" s="189" customFormat="1" ht="14.45" hidden="1" customHeight="1" outlineLevel="1" x14ac:dyDescent="0.2">
      <c r="B880" s="515"/>
      <c r="C880" s="285" t="s">
        <v>18365</v>
      </c>
      <c r="D880" s="267">
        <v>16</v>
      </c>
      <c r="E880" s="267">
        <v>1</v>
      </c>
      <c r="F880" s="267">
        <v>0</v>
      </c>
    </row>
    <row r="881" spans="2:6" s="189" customFormat="1" ht="14.45" hidden="1" customHeight="1" outlineLevel="1" x14ac:dyDescent="0.2">
      <c r="B881" s="515"/>
      <c r="C881" s="285" t="s">
        <v>9846</v>
      </c>
      <c r="D881" s="267">
        <v>1</v>
      </c>
      <c r="E881" s="267">
        <v>0</v>
      </c>
      <c r="F881" s="267">
        <v>8</v>
      </c>
    </row>
    <row r="882" spans="2:6" s="189" customFormat="1" ht="14.45" hidden="1" customHeight="1" outlineLevel="1" x14ac:dyDescent="0.2">
      <c r="B882" s="515"/>
      <c r="C882" s="285" t="s">
        <v>11597</v>
      </c>
      <c r="D882" s="267">
        <v>325</v>
      </c>
      <c r="E882" s="267">
        <v>9219</v>
      </c>
      <c r="F882" s="267">
        <v>1681</v>
      </c>
    </row>
    <row r="883" spans="2:6" s="189" customFormat="1" ht="14.45" hidden="1" customHeight="1" outlineLevel="1" x14ac:dyDescent="0.2">
      <c r="B883" s="515"/>
      <c r="C883" s="285" t="s">
        <v>15791</v>
      </c>
      <c r="D883" s="267">
        <v>307</v>
      </c>
      <c r="E883" s="267">
        <v>196</v>
      </c>
      <c r="F883" s="267">
        <v>279</v>
      </c>
    </row>
    <row r="884" spans="2:6" s="189" customFormat="1" ht="14.45" hidden="1" customHeight="1" outlineLevel="1" x14ac:dyDescent="0.2">
      <c r="B884" s="515"/>
      <c r="C884" s="285" t="s">
        <v>15792</v>
      </c>
      <c r="D884" s="267">
        <v>259</v>
      </c>
      <c r="E884" s="267">
        <v>11</v>
      </c>
      <c r="F884" s="267">
        <v>2042</v>
      </c>
    </row>
    <row r="885" spans="2:6" s="189" customFormat="1" ht="14.45" hidden="1" customHeight="1" outlineLevel="1" x14ac:dyDescent="0.2">
      <c r="B885" s="515"/>
      <c r="C885" s="285" t="s">
        <v>17925</v>
      </c>
      <c r="D885" s="267">
        <v>47</v>
      </c>
      <c r="E885" s="267">
        <v>447</v>
      </c>
      <c r="F885" s="267">
        <v>49</v>
      </c>
    </row>
    <row r="886" spans="2:6" s="189" customFormat="1" ht="14.45" hidden="1" customHeight="1" outlineLevel="1" x14ac:dyDescent="0.2">
      <c r="B886" s="515"/>
      <c r="C886" s="285" t="s">
        <v>15793</v>
      </c>
      <c r="D886" s="267">
        <v>1</v>
      </c>
      <c r="E886" s="267">
        <v>0</v>
      </c>
      <c r="F886" s="267">
        <v>0</v>
      </c>
    </row>
    <row r="887" spans="2:6" s="189" customFormat="1" ht="14.45" hidden="1" customHeight="1" outlineLevel="1" x14ac:dyDescent="0.2">
      <c r="B887" s="515"/>
      <c r="C887" s="285" t="s">
        <v>15865</v>
      </c>
      <c r="D887" s="267">
        <v>218</v>
      </c>
      <c r="E887" s="267">
        <v>6950</v>
      </c>
      <c r="F887" s="267">
        <v>1312</v>
      </c>
    </row>
    <row r="888" spans="2:6" s="189" customFormat="1" ht="14.45" hidden="1" customHeight="1" outlineLevel="1" x14ac:dyDescent="0.2">
      <c r="B888" s="515"/>
      <c r="C888" s="285" t="s">
        <v>15794</v>
      </c>
      <c r="D888" s="267">
        <v>1</v>
      </c>
      <c r="E888" s="267">
        <v>0</v>
      </c>
      <c r="F888" s="267">
        <v>14</v>
      </c>
    </row>
    <row r="889" spans="2:6" s="189" customFormat="1" ht="14.45" hidden="1" customHeight="1" outlineLevel="1" x14ac:dyDescent="0.2">
      <c r="B889" s="515"/>
      <c r="C889" s="285" t="s">
        <v>13602</v>
      </c>
      <c r="D889" s="267">
        <v>3</v>
      </c>
      <c r="E889" s="267">
        <v>0</v>
      </c>
      <c r="F889" s="267">
        <v>0</v>
      </c>
    </row>
    <row r="890" spans="2:6" s="189" customFormat="1" ht="14.45" hidden="1" customHeight="1" outlineLevel="1" x14ac:dyDescent="0.2">
      <c r="B890" s="515"/>
      <c r="C890" s="285" t="s">
        <v>17657</v>
      </c>
      <c r="D890" s="267">
        <v>11</v>
      </c>
      <c r="E890" s="267">
        <v>0</v>
      </c>
      <c r="F890" s="267">
        <v>0</v>
      </c>
    </row>
    <row r="891" spans="2:6" s="189" customFormat="1" ht="14.45" hidden="1" customHeight="1" outlineLevel="1" x14ac:dyDescent="0.2">
      <c r="B891" s="515"/>
      <c r="C891" s="285" t="s">
        <v>18060</v>
      </c>
      <c r="D891" s="267">
        <v>13</v>
      </c>
      <c r="E891" s="267">
        <v>78</v>
      </c>
      <c r="F891" s="267">
        <v>54</v>
      </c>
    </row>
    <row r="892" spans="2:6" s="189" customFormat="1" ht="14.45" hidden="1" customHeight="1" outlineLevel="1" x14ac:dyDescent="0.2">
      <c r="B892" s="515"/>
      <c r="C892" s="285" t="s">
        <v>17926</v>
      </c>
      <c r="D892" s="267">
        <v>1</v>
      </c>
      <c r="E892" s="267">
        <v>95</v>
      </c>
      <c r="F892" s="267">
        <v>0</v>
      </c>
    </row>
    <row r="893" spans="2:6" s="189" customFormat="1" ht="14.45" hidden="1" customHeight="1" outlineLevel="1" x14ac:dyDescent="0.2">
      <c r="B893" s="515"/>
      <c r="C893" s="285" t="s">
        <v>17265</v>
      </c>
      <c r="D893" s="267">
        <v>6</v>
      </c>
      <c r="E893" s="267">
        <v>0</v>
      </c>
      <c r="F893" s="267">
        <v>0</v>
      </c>
    </row>
    <row r="894" spans="2:6" s="189" customFormat="1" ht="14.45" hidden="1" customHeight="1" outlineLevel="1" x14ac:dyDescent="0.2">
      <c r="B894" s="515"/>
      <c r="C894" s="285" t="s">
        <v>15795</v>
      </c>
      <c r="D894" s="267">
        <v>10</v>
      </c>
      <c r="E894" s="267">
        <v>0</v>
      </c>
      <c r="F894" s="267">
        <v>243</v>
      </c>
    </row>
    <row r="895" spans="2:6" s="189" customFormat="1" ht="14.45" hidden="1" customHeight="1" outlineLevel="1" x14ac:dyDescent="0.2">
      <c r="B895" s="515"/>
      <c r="C895" s="285" t="s">
        <v>18239</v>
      </c>
      <c r="D895" s="267">
        <v>1</v>
      </c>
      <c r="E895" s="267">
        <v>0</v>
      </c>
      <c r="F895" s="267">
        <v>0</v>
      </c>
    </row>
    <row r="896" spans="2:6" s="189" customFormat="1" ht="14.45" hidden="1" customHeight="1" outlineLevel="1" x14ac:dyDescent="0.2">
      <c r="B896" s="515"/>
      <c r="C896" s="285" t="s">
        <v>15796</v>
      </c>
      <c r="D896" s="267">
        <v>1</v>
      </c>
      <c r="E896" s="267">
        <v>0</v>
      </c>
      <c r="F896" s="267">
        <v>38</v>
      </c>
    </row>
    <row r="897" spans="2:6" s="189" customFormat="1" ht="14.45" hidden="1" customHeight="1" outlineLevel="1" x14ac:dyDescent="0.2">
      <c r="B897" s="515"/>
      <c r="C897" s="285" t="s">
        <v>17277</v>
      </c>
      <c r="D897" s="267">
        <v>5</v>
      </c>
      <c r="E897" s="267">
        <v>0</v>
      </c>
      <c r="F897" s="267">
        <v>12</v>
      </c>
    </row>
    <row r="898" spans="2:6" s="189" customFormat="1" ht="14.45" hidden="1" customHeight="1" outlineLevel="1" x14ac:dyDescent="0.2">
      <c r="B898" s="515"/>
      <c r="C898" s="285" t="s">
        <v>19774</v>
      </c>
      <c r="D898" s="267">
        <v>8</v>
      </c>
      <c r="E898" s="267">
        <v>0</v>
      </c>
      <c r="F898" s="267">
        <v>0</v>
      </c>
    </row>
    <row r="899" spans="2:6" s="189" customFormat="1" ht="14.45" hidden="1" customHeight="1" outlineLevel="1" x14ac:dyDescent="0.2">
      <c r="B899" s="515"/>
      <c r="C899" s="285" t="s">
        <v>17203</v>
      </c>
      <c r="D899" s="267">
        <v>33</v>
      </c>
      <c r="E899" s="267">
        <v>0</v>
      </c>
      <c r="F899" s="267">
        <v>54</v>
      </c>
    </row>
    <row r="900" spans="2:6" s="189" customFormat="1" ht="14.45" hidden="1" customHeight="1" outlineLevel="1" x14ac:dyDescent="0.2">
      <c r="B900" s="515"/>
      <c r="C900" s="285" t="s">
        <v>17420</v>
      </c>
      <c r="D900" s="267">
        <v>3</v>
      </c>
      <c r="E900" s="267">
        <v>0</v>
      </c>
      <c r="F900" s="267">
        <v>0</v>
      </c>
    </row>
    <row r="901" spans="2:6" s="189" customFormat="1" ht="14.45" hidden="1" customHeight="1" outlineLevel="1" x14ac:dyDescent="0.2">
      <c r="B901" s="515"/>
      <c r="C901" s="285" t="s">
        <v>17927</v>
      </c>
      <c r="D901" s="267">
        <v>1</v>
      </c>
      <c r="E901" s="267">
        <v>69</v>
      </c>
      <c r="F901" s="267">
        <v>67</v>
      </c>
    </row>
    <row r="902" spans="2:6" s="189" customFormat="1" ht="14.45" hidden="1" customHeight="1" outlineLevel="1" x14ac:dyDescent="0.2">
      <c r="B902" s="515"/>
      <c r="C902" s="285" t="s">
        <v>18240</v>
      </c>
      <c r="D902" s="267">
        <v>60</v>
      </c>
      <c r="E902" s="267">
        <v>51</v>
      </c>
      <c r="F902" s="267">
        <v>140</v>
      </c>
    </row>
    <row r="903" spans="2:6" s="189" customFormat="1" ht="14.45" hidden="1" customHeight="1" outlineLevel="1" x14ac:dyDescent="0.2">
      <c r="B903" s="515"/>
      <c r="C903" s="285" t="s">
        <v>8427</v>
      </c>
      <c r="D903" s="267">
        <v>20</v>
      </c>
      <c r="E903" s="267">
        <v>0</v>
      </c>
      <c r="F903" s="267">
        <v>0</v>
      </c>
    </row>
    <row r="904" spans="2:6" s="189" customFormat="1" ht="14.45" hidden="1" customHeight="1" outlineLevel="1" x14ac:dyDescent="0.2">
      <c r="B904" s="515"/>
      <c r="C904" s="285" t="s">
        <v>17928</v>
      </c>
      <c r="D904" s="267">
        <v>1</v>
      </c>
      <c r="E904" s="267">
        <v>0</v>
      </c>
      <c r="F904" s="267">
        <v>0</v>
      </c>
    </row>
    <row r="905" spans="2:6" s="189" customFormat="1" ht="14.45" hidden="1" customHeight="1" outlineLevel="1" x14ac:dyDescent="0.2">
      <c r="B905" s="574"/>
      <c r="C905" s="286" t="s">
        <v>17182</v>
      </c>
      <c r="D905" s="287">
        <v>3</v>
      </c>
      <c r="E905" s="287">
        <v>9</v>
      </c>
      <c r="F905" s="287">
        <v>13</v>
      </c>
    </row>
    <row r="906" spans="2:6" s="189" customFormat="1" ht="36" customHeight="1" collapsed="1" x14ac:dyDescent="0.25">
      <c r="B906" s="280" t="s">
        <v>15094</v>
      </c>
      <c r="C906" s="279">
        <f>COUNTA(C907:C919)</f>
        <v>13</v>
      </c>
      <c r="D906" s="288">
        <f>SUM(D907:D919)</f>
        <v>215</v>
      </c>
      <c r="E906" s="289">
        <f>SUM(E907:E919)</f>
        <v>1018</v>
      </c>
      <c r="F906" s="290">
        <f>SUM(F907:F919)</f>
        <v>173</v>
      </c>
    </row>
    <row r="907" spans="2:6" s="189" customFormat="1" ht="14.45" hidden="1" customHeight="1" outlineLevel="1" x14ac:dyDescent="0.2">
      <c r="B907" s="573" t="s">
        <v>15471</v>
      </c>
      <c r="C907" s="281" t="s">
        <v>17616</v>
      </c>
      <c r="D907" s="278">
        <v>8</v>
      </c>
      <c r="E907" s="278">
        <v>0</v>
      </c>
      <c r="F907" s="278">
        <v>0</v>
      </c>
    </row>
    <row r="908" spans="2:6" s="189" customFormat="1" ht="14.45" hidden="1" customHeight="1" outlineLevel="1" x14ac:dyDescent="0.2">
      <c r="B908" s="515"/>
      <c r="C908" s="285" t="s">
        <v>17487</v>
      </c>
      <c r="D908" s="267">
        <v>82</v>
      </c>
      <c r="E908" s="267">
        <v>0</v>
      </c>
      <c r="F908" s="267">
        <v>80</v>
      </c>
    </row>
    <row r="909" spans="2:6" s="189" customFormat="1" ht="14.45" hidden="1" customHeight="1" outlineLevel="1" x14ac:dyDescent="0.2">
      <c r="B909" s="515"/>
      <c r="C909" s="285" t="s">
        <v>17929</v>
      </c>
      <c r="D909" s="267">
        <v>4</v>
      </c>
      <c r="E909" s="267">
        <v>0</v>
      </c>
      <c r="F909" s="267">
        <v>0</v>
      </c>
    </row>
    <row r="910" spans="2:6" s="189" customFormat="1" ht="14.45" hidden="1" customHeight="1" outlineLevel="1" x14ac:dyDescent="0.2">
      <c r="B910" s="515"/>
      <c r="C910" s="285" t="s">
        <v>18738</v>
      </c>
      <c r="D910" s="267">
        <v>1</v>
      </c>
      <c r="E910" s="267">
        <v>0</v>
      </c>
      <c r="F910" s="267">
        <v>0</v>
      </c>
    </row>
    <row r="911" spans="2:6" s="189" customFormat="1" ht="14.45" hidden="1" customHeight="1" outlineLevel="1" x14ac:dyDescent="0.2">
      <c r="B911" s="515"/>
      <c r="C911" s="285" t="s">
        <v>17930</v>
      </c>
      <c r="D911" s="267">
        <v>5</v>
      </c>
      <c r="E911" s="267">
        <v>0</v>
      </c>
      <c r="F911" s="267">
        <v>0</v>
      </c>
    </row>
    <row r="912" spans="2:6" s="189" customFormat="1" ht="14.45" hidden="1" customHeight="1" outlineLevel="1" x14ac:dyDescent="0.2">
      <c r="B912" s="515"/>
      <c r="C912" s="285" t="s">
        <v>17658</v>
      </c>
      <c r="D912" s="267">
        <v>4</v>
      </c>
      <c r="E912" s="267">
        <v>0</v>
      </c>
      <c r="F912" s="267">
        <v>1</v>
      </c>
    </row>
    <row r="913" spans="2:6" s="189" customFormat="1" ht="14.45" hidden="1" customHeight="1" outlineLevel="1" x14ac:dyDescent="0.2">
      <c r="B913" s="515"/>
      <c r="C913" s="285" t="s">
        <v>17931</v>
      </c>
      <c r="D913" s="267">
        <v>7</v>
      </c>
      <c r="E913" s="267">
        <v>0</v>
      </c>
      <c r="F913" s="267">
        <v>0</v>
      </c>
    </row>
    <row r="914" spans="2:6" s="189" customFormat="1" ht="14.45" hidden="1" customHeight="1" outlineLevel="1" x14ac:dyDescent="0.2">
      <c r="B914" s="515"/>
      <c r="C914" s="285" t="s">
        <v>17617</v>
      </c>
      <c r="D914" s="267">
        <v>1</v>
      </c>
      <c r="E914" s="267">
        <v>0</v>
      </c>
      <c r="F914" s="267">
        <v>0</v>
      </c>
    </row>
    <row r="915" spans="2:6" s="189" customFormat="1" ht="14.45" hidden="1" customHeight="1" outlineLevel="1" x14ac:dyDescent="0.2">
      <c r="B915" s="515"/>
      <c r="C915" s="285" t="s">
        <v>17421</v>
      </c>
      <c r="D915" s="267">
        <v>10</v>
      </c>
      <c r="E915" s="267">
        <v>0</v>
      </c>
      <c r="F915" s="267">
        <v>0</v>
      </c>
    </row>
    <row r="916" spans="2:6" s="189" customFormat="1" ht="14.45" hidden="1" customHeight="1" outlineLevel="1" x14ac:dyDescent="0.2">
      <c r="B916" s="515"/>
      <c r="C916" s="285" t="s">
        <v>17488</v>
      </c>
      <c r="D916" s="267">
        <v>63</v>
      </c>
      <c r="E916" s="267">
        <v>1018</v>
      </c>
      <c r="F916" s="267">
        <v>92</v>
      </c>
    </row>
    <row r="917" spans="2:6" s="189" customFormat="1" ht="14.45" hidden="1" customHeight="1" outlineLevel="1" x14ac:dyDescent="0.2">
      <c r="B917" s="515"/>
      <c r="C917" s="285" t="s">
        <v>17535</v>
      </c>
      <c r="D917" s="267">
        <v>23</v>
      </c>
      <c r="E917" s="267">
        <v>0</v>
      </c>
      <c r="F917" s="267">
        <v>0</v>
      </c>
    </row>
    <row r="918" spans="2:6" s="189" customFormat="1" ht="14.45" hidden="1" customHeight="1" outlineLevel="1" x14ac:dyDescent="0.2">
      <c r="B918" s="515"/>
      <c r="C918" s="285" t="s">
        <v>18626</v>
      </c>
      <c r="D918" s="267">
        <v>1</v>
      </c>
      <c r="E918" s="267">
        <v>0</v>
      </c>
      <c r="F918" s="267">
        <v>0</v>
      </c>
    </row>
    <row r="919" spans="2:6" s="189" customFormat="1" ht="14.45" hidden="1" customHeight="1" outlineLevel="1" x14ac:dyDescent="0.2">
      <c r="B919" s="574"/>
      <c r="C919" s="286" t="s">
        <v>17932</v>
      </c>
      <c r="D919" s="287">
        <v>6</v>
      </c>
      <c r="E919" s="287">
        <v>0</v>
      </c>
      <c r="F919" s="287">
        <v>0</v>
      </c>
    </row>
    <row r="920" spans="2:6" s="189" customFormat="1" ht="36" customHeight="1" collapsed="1" x14ac:dyDescent="0.25">
      <c r="B920" s="280" t="s">
        <v>15106</v>
      </c>
      <c r="C920" s="279">
        <f>COUNTA(C921:C1072)</f>
        <v>152</v>
      </c>
      <c r="D920" s="288">
        <f>SUM(D921:D1072)</f>
        <v>6745</v>
      </c>
      <c r="E920" s="289">
        <f>SUM(E921:E1072)</f>
        <v>103830</v>
      </c>
      <c r="F920" s="290">
        <f>SUM(F921:F1072)</f>
        <v>95028</v>
      </c>
    </row>
    <row r="921" spans="2:6" s="189" customFormat="1" ht="14.45" hidden="1" customHeight="1" outlineLevel="1" x14ac:dyDescent="0.2">
      <c r="B921" s="573" t="s">
        <v>15471</v>
      </c>
      <c r="C921" s="281" t="s">
        <v>15398</v>
      </c>
      <c r="D921" s="278">
        <v>1</v>
      </c>
      <c r="E921" s="278">
        <v>0</v>
      </c>
      <c r="F921" s="278">
        <v>3</v>
      </c>
    </row>
    <row r="922" spans="2:6" s="189" customFormat="1" ht="14.45" hidden="1" customHeight="1" outlineLevel="1" x14ac:dyDescent="0.2">
      <c r="B922" s="515"/>
      <c r="C922" s="285" t="s">
        <v>18739</v>
      </c>
      <c r="D922" s="267">
        <v>17</v>
      </c>
      <c r="E922" s="267">
        <v>0</v>
      </c>
      <c r="F922" s="267">
        <v>0</v>
      </c>
    </row>
    <row r="923" spans="2:6" s="189" customFormat="1" ht="14.45" hidden="1" customHeight="1" outlineLevel="1" x14ac:dyDescent="0.2">
      <c r="B923" s="515"/>
      <c r="C923" s="285" t="s">
        <v>18366</v>
      </c>
      <c r="D923" s="267">
        <v>4</v>
      </c>
      <c r="E923" s="267">
        <v>10</v>
      </c>
      <c r="F923" s="267">
        <v>0</v>
      </c>
    </row>
    <row r="924" spans="2:6" s="189" customFormat="1" ht="14.45" hidden="1" customHeight="1" outlineLevel="1" x14ac:dyDescent="0.2">
      <c r="B924" s="515"/>
      <c r="C924" s="285" t="s">
        <v>17933</v>
      </c>
      <c r="D924" s="267">
        <v>3</v>
      </c>
      <c r="E924" s="267">
        <v>0</v>
      </c>
      <c r="F924" s="267">
        <v>3</v>
      </c>
    </row>
    <row r="925" spans="2:6" s="189" customFormat="1" ht="14.45" hidden="1" customHeight="1" outlineLevel="1" x14ac:dyDescent="0.2">
      <c r="B925" s="515"/>
      <c r="C925" s="285" t="s">
        <v>19400</v>
      </c>
      <c r="D925" s="267">
        <v>18</v>
      </c>
      <c r="E925" s="267">
        <v>42</v>
      </c>
      <c r="F925" s="267">
        <v>129</v>
      </c>
    </row>
    <row r="926" spans="2:6" s="189" customFormat="1" ht="14.45" hidden="1" customHeight="1" outlineLevel="1" x14ac:dyDescent="0.2">
      <c r="B926" s="515"/>
      <c r="C926" s="285" t="s">
        <v>16197</v>
      </c>
      <c r="D926" s="267">
        <v>18</v>
      </c>
      <c r="E926" s="267">
        <v>277</v>
      </c>
      <c r="F926" s="267">
        <v>18</v>
      </c>
    </row>
    <row r="927" spans="2:6" s="189" customFormat="1" ht="14.45" hidden="1" customHeight="1" outlineLevel="1" x14ac:dyDescent="0.2">
      <c r="B927" s="515"/>
      <c r="C927" s="285" t="s">
        <v>17934</v>
      </c>
      <c r="D927" s="267">
        <v>44</v>
      </c>
      <c r="E927" s="267">
        <v>191</v>
      </c>
      <c r="F927" s="267">
        <v>722</v>
      </c>
    </row>
    <row r="928" spans="2:6" s="189" customFormat="1" ht="14.45" hidden="1" customHeight="1" outlineLevel="1" x14ac:dyDescent="0.2">
      <c r="B928" s="515"/>
      <c r="C928" s="285" t="s">
        <v>22323</v>
      </c>
      <c r="D928" s="267">
        <v>1</v>
      </c>
      <c r="E928" s="267">
        <v>1</v>
      </c>
      <c r="F928" s="267">
        <v>0</v>
      </c>
    </row>
    <row r="929" spans="2:6" s="189" customFormat="1" ht="14.45" hidden="1" customHeight="1" outlineLevel="1" x14ac:dyDescent="0.2">
      <c r="B929" s="515"/>
      <c r="C929" s="285" t="s">
        <v>17422</v>
      </c>
      <c r="D929" s="267">
        <v>1</v>
      </c>
      <c r="E929" s="267">
        <v>98</v>
      </c>
      <c r="F929" s="267">
        <v>95</v>
      </c>
    </row>
    <row r="930" spans="2:6" s="189" customFormat="1" ht="14.45" hidden="1" customHeight="1" outlineLevel="1" x14ac:dyDescent="0.2">
      <c r="B930" s="515"/>
      <c r="C930" s="285" t="s">
        <v>15399</v>
      </c>
      <c r="D930" s="267">
        <v>3</v>
      </c>
      <c r="E930" s="267">
        <v>0</v>
      </c>
      <c r="F930" s="267">
        <v>0</v>
      </c>
    </row>
    <row r="931" spans="2:6" s="189" customFormat="1" ht="14.45" hidden="1" customHeight="1" outlineLevel="1" x14ac:dyDescent="0.2">
      <c r="B931" s="515"/>
      <c r="C931" s="285" t="s">
        <v>15400</v>
      </c>
      <c r="D931" s="267">
        <v>31</v>
      </c>
      <c r="E931" s="267">
        <v>1</v>
      </c>
      <c r="F931" s="267">
        <v>18</v>
      </c>
    </row>
    <row r="932" spans="2:6" s="189" customFormat="1" ht="14.45" hidden="1" customHeight="1" outlineLevel="1" x14ac:dyDescent="0.2">
      <c r="B932" s="515"/>
      <c r="C932" s="285" t="s">
        <v>15401</v>
      </c>
      <c r="D932" s="267">
        <v>1</v>
      </c>
      <c r="E932" s="267">
        <v>0</v>
      </c>
      <c r="F932" s="267">
        <v>85</v>
      </c>
    </row>
    <row r="933" spans="2:6" s="189" customFormat="1" ht="14.45" hidden="1" customHeight="1" outlineLevel="1" x14ac:dyDescent="0.2">
      <c r="B933" s="515"/>
      <c r="C933" s="285" t="s">
        <v>12762</v>
      </c>
      <c r="D933" s="267">
        <v>61</v>
      </c>
      <c r="E933" s="267">
        <v>69</v>
      </c>
      <c r="F933" s="267">
        <v>777</v>
      </c>
    </row>
    <row r="934" spans="2:6" s="189" customFormat="1" ht="14.45" hidden="1" customHeight="1" outlineLevel="1" x14ac:dyDescent="0.2">
      <c r="B934" s="515"/>
      <c r="C934" s="285" t="s">
        <v>17074</v>
      </c>
      <c r="D934" s="267">
        <v>26</v>
      </c>
      <c r="E934" s="267">
        <v>11</v>
      </c>
      <c r="F934" s="267">
        <v>142</v>
      </c>
    </row>
    <row r="935" spans="2:6" s="189" customFormat="1" ht="14.45" hidden="1" customHeight="1" outlineLevel="1" x14ac:dyDescent="0.2">
      <c r="B935" s="515"/>
      <c r="C935" s="285" t="s">
        <v>12706</v>
      </c>
      <c r="D935" s="267">
        <v>17</v>
      </c>
      <c r="E935" s="267">
        <v>12</v>
      </c>
      <c r="F935" s="267">
        <v>750</v>
      </c>
    </row>
    <row r="936" spans="2:6" s="189" customFormat="1" ht="14.45" hidden="1" customHeight="1" outlineLevel="1" x14ac:dyDescent="0.2">
      <c r="B936" s="515"/>
      <c r="C936" s="285" t="s">
        <v>15402</v>
      </c>
      <c r="D936" s="267">
        <v>137</v>
      </c>
      <c r="E936" s="267">
        <v>2406</v>
      </c>
      <c r="F936" s="267">
        <v>1</v>
      </c>
    </row>
    <row r="937" spans="2:6" s="189" customFormat="1" ht="14.45" hidden="1" customHeight="1" outlineLevel="1" x14ac:dyDescent="0.2">
      <c r="B937" s="515"/>
      <c r="C937" s="285" t="s">
        <v>18241</v>
      </c>
      <c r="D937" s="267">
        <v>2</v>
      </c>
      <c r="E937" s="267">
        <v>41</v>
      </c>
      <c r="F937" s="267">
        <v>15</v>
      </c>
    </row>
    <row r="938" spans="2:6" s="189" customFormat="1" ht="14.45" hidden="1" customHeight="1" outlineLevel="1" x14ac:dyDescent="0.2">
      <c r="B938" s="515"/>
      <c r="C938" s="285" t="s">
        <v>15403</v>
      </c>
      <c r="D938" s="267">
        <v>18</v>
      </c>
      <c r="E938" s="267">
        <v>13</v>
      </c>
      <c r="F938" s="267">
        <v>909</v>
      </c>
    </row>
    <row r="939" spans="2:6" s="189" customFormat="1" ht="14.45" hidden="1" customHeight="1" outlineLevel="1" x14ac:dyDescent="0.2">
      <c r="B939" s="515"/>
      <c r="C939" s="285" t="s">
        <v>15404</v>
      </c>
      <c r="D939" s="267">
        <v>20</v>
      </c>
      <c r="E939" s="267">
        <v>108</v>
      </c>
      <c r="F939" s="267">
        <v>5</v>
      </c>
    </row>
    <row r="940" spans="2:6" s="189" customFormat="1" ht="14.45" hidden="1" customHeight="1" outlineLevel="1" x14ac:dyDescent="0.2">
      <c r="B940" s="515"/>
      <c r="C940" s="285" t="s">
        <v>15405</v>
      </c>
      <c r="D940" s="267">
        <v>222</v>
      </c>
      <c r="E940" s="267">
        <v>3710</v>
      </c>
      <c r="F940" s="267">
        <v>2700</v>
      </c>
    </row>
    <row r="941" spans="2:6" s="189" customFormat="1" ht="14.45" hidden="1" customHeight="1" outlineLevel="1" x14ac:dyDescent="0.2">
      <c r="B941" s="515"/>
      <c r="C941" s="285" t="s">
        <v>17278</v>
      </c>
      <c r="D941" s="267">
        <v>3</v>
      </c>
      <c r="E941" s="267">
        <v>8</v>
      </c>
      <c r="F941" s="267">
        <v>11</v>
      </c>
    </row>
    <row r="942" spans="2:6" s="189" customFormat="1" ht="14.45" hidden="1" customHeight="1" outlineLevel="1" x14ac:dyDescent="0.2">
      <c r="B942" s="515"/>
      <c r="C942" s="285" t="s">
        <v>17935</v>
      </c>
      <c r="D942" s="267">
        <v>1</v>
      </c>
      <c r="E942" s="267">
        <v>117</v>
      </c>
      <c r="F942" s="267">
        <v>1</v>
      </c>
    </row>
    <row r="943" spans="2:6" s="189" customFormat="1" ht="14.45" hidden="1" customHeight="1" outlineLevel="1" x14ac:dyDescent="0.2">
      <c r="B943" s="515"/>
      <c r="C943" s="285" t="s">
        <v>15406</v>
      </c>
      <c r="D943" s="267">
        <v>3</v>
      </c>
      <c r="E943" s="267">
        <v>0</v>
      </c>
      <c r="F943" s="267">
        <v>0</v>
      </c>
    </row>
    <row r="944" spans="2:6" s="189" customFormat="1" ht="14.45" hidden="1" customHeight="1" outlineLevel="1" x14ac:dyDescent="0.2">
      <c r="B944" s="515"/>
      <c r="C944" s="285" t="s">
        <v>17279</v>
      </c>
      <c r="D944" s="267">
        <v>7</v>
      </c>
      <c r="E944" s="267">
        <v>332</v>
      </c>
      <c r="F944" s="267">
        <v>133</v>
      </c>
    </row>
    <row r="945" spans="2:6" s="189" customFormat="1" ht="14.45" hidden="1" customHeight="1" outlineLevel="1" x14ac:dyDescent="0.2">
      <c r="B945" s="515"/>
      <c r="C945" s="285" t="s">
        <v>17936</v>
      </c>
      <c r="D945" s="267">
        <v>12</v>
      </c>
      <c r="E945" s="267">
        <v>104</v>
      </c>
      <c r="F945" s="267">
        <v>64</v>
      </c>
    </row>
    <row r="946" spans="2:6" s="189" customFormat="1" ht="14.45" hidden="1" customHeight="1" outlineLevel="1" x14ac:dyDescent="0.2">
      <c r="B946" s="515"/>
      <c r="C946" s="285" t="s">
        <v>15407</v>
      </c>
      <c r="D946" s="267">
        <v>23</v>
      </c>
      <c r="E946" s="267">
        <v>5</v>
      </c>
      <c r="F946" s="267">
        <v>396</v>
      </c>
    </row>
    <row r="947" spans="2:6" s="189" customFormat="1" ht="14.45" hidden="1" customHeight="1" outlineLevel="1" x14ac:dyDescent="0.2">
      <c r="B947" s="515"/>
      <c r="C947" s="285" t="s">
        <v>17937</v>
      </c>
      <c r="D947" s="267">
        <v>2</v>
      </c>
      <c r="E947" s="267">
        <v>8</v>
      </c>
      <c r="F947" s="267">
        <v>8</v>
      </c>
    </row>
    <row r="948" spans="2:6" s="189" customFormat="1" ht="14.45" hidden="1" customHeight="1" outlineLevel="1" x14ac:dyDescent="0.2">
      <c r="B948" s="515"/>
      <c r="C948" s="285" t="s">
        <v>15408</v>
      </c>
      <c r="D948" s="267">
        <v>16</v>
      </c>
      <c r="E948" s="267">
        <v>1</v>
      </c>
      <c r="F948" s="267">
        <v>2969</v>
      </c>
    </row>
    <row r="949" spans="2:6" s="189" customFormat="1" ht="14.45" hidden="1" customHeight="1" outlineLevel="1" x14ac:dyDescent="0.2">
      <c r="B949" s="515"/>
      <c r="C949" s="285" t="s">
        <v>15409</v>
      </c>
      <c r="D949" s="267">
        <v>126</v>
      </c>
      <c r="E949" s="267">
        <v>15159</v>
      </c>
      <c r="F949" s="267">
        <v>1842</v>
      </c>
    </row>
    <row r="950" spans="2:6" s="189" customFormat="1" ht="14.45" hidden="1" customHeight="1" outlineLevel="1" x14ac:dyDescent="0.2">
      <c r="B950" s="515"/>
      <c r="C950" s="285" t="s">
        <v>12455</v>
      </c>
      <c r="D950" s="267">
        <v>344</v>
      </c>
      <c r="E950" s="267">
        <v>7478</v>
      </c>
      <c r="F950" s="267">
        <v>4410</v>
      </c>
    </row>
    <row r="951" spans="2:6" s="189" customFormat="1" ht="14.45" hidden="1" customHeight="1" outlineLevel="1" x14ac:dyDescent="0.2">
      <c r="B951" s="515"/>
      <c r="C951" s="285" t="s">
        <v>15410</v>
      </c>
      <c r="D951" s="267">
        <v>4</v>
      </c>
      <c r="E951" s="267">
        <v>0</v>
      </c>
      <c r="F951" s="267">
        <v>9</v>
      </c>
    </row>
    <row r="952" spans="2:6" s="189" customFormat="1" ht="14.45" hidden="1" customHeight="1" outlineLevel="1" x14ac:dyDescent="0.2">
      <c r="B952" s="515"/>
      <c r="C952" s="285" t="s">
        <v>15411</v>
      </c>
      <c r="D952" s="267">
        <v>147</v>
      </c>
      <c r="E952" s="267">
        <v>756</v>
      </c>
      <c r="F952" s="267">
        <v>1323</v>
      </c>
    </row>
    <row r="953" spans="2:6" s="189" customFormat="1" ht="14.45" hidden="1" customHeight="1" outlineLevel="1" x14ac:dyDescent="0.2">
      <c r="B953" s="515"/>
      <c r="C953" s="285" t="s">
        <v>15412</v>
      </c>
      <c r="D953" s="267">
        <v>8</v>
      </c>
      <c r="E953" s="267">
        <v>5</v>
      </c>
      <c r="F953" s="267">
        <v>86</v>
      </c>
    </row>
    <row r="954" spans="2:6" s="189" customFormat="1" ht="14.45" hidden="1" customHeight="1" outlineLevel="1" x14ac:dyDescent="0.2">
      <c r="B954" s="515"/>
      <c r="C954" s="285" t="s">
        <v>15413</v>
      </c>
      <c r="D954" s="267">
        <v>57</v>
      </c>
      <c r="E954" s="267">
        <v>739</v>
      </c>
      <c r="F954" s="267">
        <v>284</v>
      </c>
    </row>
    <row r="955" spans="2:6" s="189" customFormat="1" ht="14.45" hidden="1" customHeight="1" outlineLevel="1" x14ac:dyDescent="0.2">
      <c r="B955" s="515"/>
      <c r="C955" s="285" t="s">
        <v>15414</v>
      </c>
      <c r="D955" s="267">
        <v>31</v>
      </c>
      <c r="E955" s="267">
        <v>0</v>
      </c>
      <c r="F955" s="267">
        <v>849</v>
      </c>
    </row>
    <row r="956" spans="2:6" s="189" customFormat="1" ht="14.45" hidden="1" customHeight="1" outlineLevel="1" x14ac:dyDescent="0.2">
      <c r="B956" s="515"/>
      <c r="C956" s="285" t="s">
        <v>15415</v>
      </c>
      <c r="D956" s="267">
        <v>37</v>
      </c>
      <c r="E956" s="267">
        <v>16</v>
      </c>
      <c r="F956" s="267">
        <v>712</v>
      </c>
    </row>
    <row r="957" spans="2:6" s="189" customFormat="1" ht="14.45" hidden="1" customHeight="1" outlineLevel="1" x14ac:dyDescent="0.2">
      <c r="B957" s="515"/>
      <c r="C957" s="285" t="s">
        <v>17938</v>
      </c>
      <c r="D957" s="267">
        <v>26</v>
      </c>
      <c r="E957" s="267">
        <v>57</v>
      </c>
      <c r="F957" s="267">
        <v>290</v>
      </c>
    </row>
    <row r="958" spans="2:6" s="189" customFormat="1" ht="14.45" hidden="1" customHeight="1" outlineLevel="1" x14ac:dyDescent="0.2">
      <c r="B958" s="515"/>
      <c r="C958" s="285" t="s">
        <v>15416</v>
      </c>
      <c r="D958" s="267">
        <v>272</v>
      </c>
      <c r="E958" s="267">
        <v>312</v>
      </c>
      <c r="F958" s="267">
        <v>5557</v>
      </c>
    </row>
    <row r="959" spans="2:6" s="189" customFormat="1" ht="14.45" hidden="1" customHeight="1" outlineLevel="1" x14ac:dyDescent="0.2">
      <c r="B959" s="515"/>
      <c r="C959" s="285" t="s">
        <v>15417</v>
      </c>
      <c r="D959" s="267">
        <v>66</v>
      </c>
      <c r="E959" s="267">
        <v>5</v>
      </c>
      <c r="F959" s="267">
        <v>301</v>
      </c>
    </row>
    <row r="960" spans="2:6" s="189" customFormat="1" ht="14.45" hidden="1" customHeight="1" outlineLevel="1" x14ac:dyDescent="0.2">
      <c r="B960" s="515"/>
      <c r="C960" s="285" t="s">
        <v>9525</v>
      </c>
      <c r="D960" s="267">
        <v>10</v>
      </c>
      <c r="E960" s="267">
        <v>5311</v>
      </c>
      <c r="F960" s="267">
        <v>57</v>
      </c>
    </row>
    <row r="961" spans="2:6" s="189" customFormat="1" ht="14.45" hidden="1" customHeight="1" outlineLevel="1" x14ac:dyDescent="0.2">
      <c r="B961" s="515"/>
      <c r="C961" s="285" t="s">
        <v>15418</v>
      </c>
      <c r="D961" s="267">
        <v>52</v>
      </c>
      <c r="E961" s="267">
        <v>3144</v>
      </c>
      <c r="F961" s="267">
        <v>216</v>
      </c>
    </row>
    <row r="962" spans="2:6" s="189" customFormat="1" ht="14.45" hidden="1" customHeight="1" outlineLevel="1" x14ac:dyDescent="0.2">
      <c r="B962" s="515"/>
      <c r="C962" s="285" t="s">
        <v>15419</v>
      </c>
      <c r="D962" s="267">
        <v>65</v>
      </c>
      <c r="E962" s="267">
        <v>1465</v>
      </c>
      <c r="F962" s="267">
        <v>1465</v>
      </c>
    </row>
    <row r="963" spans="2:6" s="189" customFormat="1" ht="14.45" hidden="1" customHeight="1" outlineLevel="1" x14ac:dyDescent="0.2">
      <c r="B963" s="515"/>
      <c r="C963" s="285" t="s">
        <v>15420</v>
      </c>
      <c r="D963" s="267">
        <v>89</v>
      </c>
      <c r="E963" s="267">
        <v>3647</v>
      </c>
      <c r="F963" s="267">
        <v>1280</v>
      </c>
    </row>
    <row r="964" spans="2:6" s="189" customFormat="1" ht="14.45" hidden="1" customHeight="1" outlineLevel="1" x14ac:dyDescent="0.2">
      <c r="B964" s="515"/>
      <c r="C964" s="285" t="s">
        <v>15421</v>
      </c>
      <c r="D964" s="267">
        <v>49</v>
      </c>
      <c r="E964" s="267">
        <v>5</v>
      </c>
      <c r="F964" s="267">
        <v>69</v>
      </c>
    </row>
    <row r="965" spans="2:6" s="189" customFormat="1" ht="14.45" hidden="1" customHeight="1" outlineLevel="1" x14ac:dyDescent="0.2">
      <c r="B965" s="515"/>
      <c r="C965" s="285" t="s">
        <v>18367</v>
      </c>
      <c r="D965" s="267">
        <v>2</v>
      </c>
      <c r="E965" s="267">
        <v>0</v>
      </c>
      <c r="F965" s="267">
        <v>0</v>
      </c>
    </row>
    <row r="966" spans="2:6" s="189" customFormat="1" ht="14.45" hidden="1" customHeight="1" outlineLevel="1" x14ac:dyDescent="0.2">
      <c r="B966" s="515"/>
      <c r="C966" s="285" t="s">
        <v>9560</v>
      </c>
      <c r="D966" s="267">
        <v>3</v>
      </c>
      <c r="E966" s="267">
        <v>17</v>
      </c>
      <c r="F966" s="267">
        <v>101</v>
      </c>
    </row>
    <row r="967" spans="2:6" s="189" customFormat="1" ht="14.45" hidden="1" customHeight="1" outlineLevel="1" x14ac:dyDescent="0.2">
      <c r="B967" s="515"/>
      <c r="C967" s="285" t="s">
        <v>15422</v>
      </c>
      <c r="D967" s="267">
        <v>8</v>
      </c>
      <c r="E967" s="267">
        <v>30</v>
      </c>
      <c r="F967" s="267">
        <v>193</v>
      </c>
    </row>
    <row r="968" spans="2:6" s="189" customFormat="1" ht="14.45" hidden="1" customHeight="1" outlineLevel="1" x14ac:dyDescent="0.2">
      <c r="B968" s="515"/>
      <c r="C968" s="285" t="s">
        <v>15423</v>
      </c>
      <c r="D968" s="267">
        <v>164</v>
      </c>
      <c r="E968" s="267">
        <v>3831</v>
      </c>
      <c r="F968" s="267">
        <v>2421</v>
      </c>
    </row>
    <row r="969" spans="2:6" s="189" customFormat="1" ht="14.45" hidden="1" customHeight="1" outlineLevel="1" x14ac:dyDescent="0.2">
      <c r="B969" s="515"/>
      <c r="C969" s="285" t="s">
        <v>15424</v>
      </c>
      <c r="D969" s="267">
        <v>49</v>
      </c>
      <c r="E969" s="267">
        <v>112</v>
      </c>
      <c r="F969" s="267">
        <v>714</v>
      </c>
    </row>
    <row r="970" spans="2:6" s="189" customFormat="1" ht="14.45" hidden="1" customHeight="1" outlineLevel="1" x14ac:dyDescent="0.2">
      <c r="B970" s="515"/>
      <c r="C970" s="285" t="s">
        <v>15425</v>
      </c>
      <c r="D970" s="267">
        <v>16</v>
      </c>
      <c r="E970" s="267">
        <v>6</v>
      </c>
      <c r="F970" s="267">
        <v>745</v>
      </c>
    </row>
    <row r="971" spans="2:6" s="189" customFormat="1" ht="14.45" hidden="1" customHeight="1" outlineLevel="1" x14ac:dyDescent="0.2">
      <c r="B971" s="515"/>
      <c r="C971" s="285" t="s">
        <v>11068</v>
      </c>
      <c r="D971" s="267">
        <v>1</v>
      </c>
      <c r="E971" s="267">
        <v>0</v>
      </c>
      <c r="F971" s="267">
        <v>8</v>
      </c>
    </row>
    <row r="972" spans="2:6" s="189" customFormat="1" ht="14.45" hidden="1" customHeight="1" outlineLevel="1" x14ac:dyDescent="0.2">
      <c r="B972" s="515"/>
      <c r="C972" s="285" t="s">
        <v>15426</v>
      </c>
      <c r="D972" s="267">
        <v>7</v>
      </c>
      <c r="E972" s="267">
        <v>2449</v>
      </c>
      <c r="F972" s="267">
        <v>69</v>
      </c>
    </row>
    <row r="973" spans="2:6" s="189" customFormat="1" ht="14.45" hidden="1" customHeight="1" outlineLevel="1" x14ac:dyDescent="0.2">
      <c r="B973" s="515"/>
      <c r="C973" s="285" t="s">
        <v>15427</v>
      </c>
      <c r="D973" s="267">
        <v>1</v>
      </c>
      <c r="E973" s="267">
        <v>0</v>
      </c>
      <c r="F973" s="267">
        <v>2</v>
      </c>
    </row>
    <row r="974" spans="2:6" s="189" customFormat="1" ht="14.45" hidden="1" customHeight="1" outlineLevel="1" x14ac:dyDescent="0.2">
      <c r="B974" s="515"/>
      <c r="C974" s="285" t="s">
        <v>15428</v>
      </c>
      <c r="D974" s="267">
        <v>1</v>
      </c>
      <c r="E974" s="267">
        <v>0</v>
      </c>
      <c r="F974" s="267">
        <v>1</v>
      </c>
    </row>
    <row r="975" spans="2:6" s="189" customFormat="1" ht="14.45" hidden="1" customHeight="1" outlineLevel="1" x14ac:dyDescent="0.2">
      <c r="B975" s="515"/>
      <c r="C975" s="285" t="s">
        <v>17536</v>
      </c>
      <c r="D975" s="267">
        <v>1</v>
      </c>
      <c r="E975" s="267">
        <v>0</v>
      </c>
      <c r="F975" s="267">
        <v>0</v>
      </c>
    </row>
    <row r="976" spans="2:6" s="189" customFormat="1" ht="14.45" hidden="1" customHeight="1" outlineLevel="1" x14ac:dyDescent="0.2">
      <c r="B976" s="515"/>
      <c r="C976" s="285" t="s">
        <v>17939</v>
      </c>
      <c r="D976" s="267">
        <v>2</v>
      </c>
      <c r="E976" s="267">
        <v>420</v>
      </c>
      <c r="F976" s="267">
        <v>0</v>
      </c>
    </row>
    <row r="977" spans="2:6" s="189" customFormat="1" ht="14.45" hidden="1" customHeight="1" outlineLevel="1" x14ac:dyDescent="0.2">
      <c r="B977" s="515"/>
      <c r="C977" s="285" t="s">
        <v>15866</v>
      </c>
      <c r="D977" s="267">
        <v>6</v>
      </c>
      <c r="E977" s="267">
        <v>19</v>
      </c>
      <c r="F977" s="267">
        <v>14</v>
      </c>
    </row>
    <row r="978" spans="2:6" s="189" customFormat="1" ht="14.45" hidden="1" customHeight="1" outlineLevel="1" x14ac:dyDescent="0.2">
      <c r="B978" s="515"/>
      <c r="C978" s="285" t="s">
        <v>15429</v>
      </c>
      <c r="D978" s="267">
        <v>4</v>
      </c>
      <c r="E978" s="267">
        <v>47</v>
      </c>
      <c r="F978" s="267">
        <v>33</v>
      </c>
    </row>
    <row r="979" spans="2:6" s="189" customFormat="1" ht="14.45" hidden="1" customHeight="1" outlineLevel="1" x14ac:dyDescent="0.2">
      <c r="B979" s="515"/>
      <c r="C979" s="285" t="s">
        <v>15430</v>
      </c>
      <c r="D979" s="267">
        <v>6</v>
      </c>
      <c r="E979" s="267">
        <v>1</v>
      </c>
      <c r="F979" s="267">
        <v>212</v>
      </c>
    </row>
    <row r="980" spans="2:6" s="189" customFormat="1" ht="14.45" hidden="1" customHeight="1" outlineLevel="1" x14ac:dyDescent="0.2">
      <c r="B980" s="515"/>
      <c r="C980" s="285" t="s">
        <v>15431</v>
      </c>
      <c r="D980" s="267">
        <v>5</v>
      </c>
      <c r="E980" s="267">
        <v>0</v>
      </c>
      <c r="F980" s="267">
        <v>335</v>
      </c>
    </row>
    <row r="981" spans="2:6" s="189" customFormat="1" ht="14.45" hidden="1" customHeight="1" outlineLevel="1" x14ac:dyDescent="0.2">
      <c r="B981" s="515"/>
      <c r="C981" s="285" t="s">
        <v>15432</v>
      </c>
      <c r="D981" s="267">
        <v>2</v>
      </c>
      <c r="E981" s="267">
        <v>253</v>
      </c>
      <c r="F981" s="267">
        <v>112</v>
      </c>
    </row>
    <row r="982" spans="2:6" s="189" customFormat="1" ht="14.45" hidden="1" customHeight="1" outlineLevel="1" x14ac:dyDescent="0.2">
      <c r="B982" s="515"/>
      <c r="C982" s="285" t="s">
        <v>17940</v>
      </c>
      <c r="D982" s="267">
        <v>3</v>
      </c>
      <c r="E982" s="267">
        <v>273</v>
      </c>
      <c r="F982" s="267">
        <v>1</v>
      </c>
    </row>
    <row r="983" spans="2:6" s="189" customFormat="1" ht="14.45" hidden="1" customHeight="1" outlineLevel="1" x14ac:dyDescent="0.2">
      <c r="B983" s="515"/>
      <c r="C983" s="285" t="s">
        <v>17537</v>
      </c>
      <c r="D983" s="267">
        <v>2</v>
      </c>
      <c r="E983" s="267">
        <v>264</v>
      </c>
      <c r="F983" s="267">
        <v>40</v>
      </c>
    </row>
    <row r="984" spans="2:6" s="189" customFormat="1" ht="14.45" hidden="1" customHeight="1" outlineLevel="1" x14ac:dyDescent="0.2">
      <c r="B984" s="515"/>
      <c r="C984" s="285" t="s">
        <v>15433</v>
      </c>
      <c r="D984" s="267">
        <v>27</v>
      </c>
      <c r="E984" s="267">
        <v>0</v>
      </c>
      <c r="F984" s="267">
        <v>53</v>
      </c>
    </row>
    <row r="985" spans="2:6" s="189" customFormat="1" ht="14.45" hidden="1" customHeight="1" outlineLevel="1" x14ac:dyDescent="0.2">
      <c r="B985" s="515"/>
      <c r="C985" s="285" t="s">
        <v>15434</v>
      </c>
      <c r="D985" s="267">
        <v>1</v>
      </c>
      <c r="E985" s="267">
        <v>0</v>
      </c>
      <c r="F985" s="267">
        <v>2</v>
      </c>
    </row>
    <row r="986" spans="2:6" s="189" customFormat="1" ht="14.45" hidden="1" customHeight="1" outlineLevel="1" x14ac:dyDescent="0.2">
      <c r="B986" s="515"/>
      <c r="C986" s="285" t="s">
        <v>15435</v>
      </c>
      <c r="D986" s="267">
        <v>3</v>
      </c>
      <c r="E986" s="267">
        <v>10</v>
      </c>
      <c r="F986" s="267">
        <v>127</v>
      </c>
    </row>
    <row r="987" spans="2:6" s="189" customFormat="1" ht="14.45" hidden="1" customHeight="1" outlineLevel="1" x14ac:dyDescent="0.2">
      <c r="B987" s="515"/>
      <c r="C987" s="285" t="s">
        <v>17538</v>
      </c>
      <c r="D987" s="267">
        <v>1</v>
      </c>
      <c r="E987" s="267">
        <v>0</v>
      </c>
      <c r="F987" s="267">
        <v>0</v>
      </c>
    </row>
    <row r="988" spans="2:6" s="189" customFormat="1" ht="14.45" hidden="1" customHeight="1" outlineLevel="1" x14ac:dyDescent="0.2">
      <c r="B988" s="515"/>
      <c r="C988" s="285" t="s">
        <v>17035</v>
      </c>
      <c r="D988" s="267">
        <v>9</v>
      </c>
      <c r="E988" s="267">
        <v>0</v>
      </c>
      <c r="F988" s="267">
        <v>4</v>
      </c>
    </row>
    <row r="989" spans="2:6" s="189" customFormat="1" ht="14.45" hidden="1" customHeight="1" outlineLevel="1" x14ac:dyDescent="0.2">
      <c r="B989" s="515"/>
      <c r="C989" s="285" t="s">
        <v>18963</v>
      </c>
      <c r="D989" s="267">
        <v>1</v>
      </c>
      <c r="E989" s="267">
        <v>9</v>
      </c>
      <c r="F989" s="267">
        <v>0</v>
      </c>
    </row>
    <row r="990" spans="2:6" s="189" customFormat="1" ht="14.45" hidden="1" customHeight="1" outlineLevel="1" x14ac:dyDescent="0.2">
      <c r="B990" s="515"/>
      <c r="C990" s="285" t="s">
        <v>15436</v>
      </c>
      <c r="D990" s="267">
        <v>109</v>
      </c>
      <c r="E990" s="267">
        <v>572</v>
      </c>
      <c r="F990" s="267">
        <v>145</v>
      </c>
    </row>
    <row r="991" spans="2:6" s="189" customFormat="1" ht="14.45" hidden="1" customHeight="1" outlineLevel="1" x14ac:dyDescent="0.2">
      <c r="B991" s="515"/>
      <c r="C991" s="285" t="s">
        <v>15437</v>
      </c>
      <c r="D991" s="267">
        <v>23</v>
      </c>
      <c r="E991" s="267">
        <v>2</v>
      </c>
      <c r="F991" s="267">
        <v>890</v>
      </c>
    </row>
    <row r="992" spans="2:6" s="189" customFormat="1" ht="14.45" hidden="1" customHeight="1" outlineLevel="1" x14ac:dyDescent="0.2">
      <c r="B992" s="515"/>
      <c r="C992" s="285" t="s">
        <v>17036</v>
      </c>
      <c r="D992" s="267">
        <v>2</v>
      </c>
      <c r="E992" s="267">
        <v>146</v>
      </c>
      <c r="F992" s="267">
        <v>10</v>
      </c>
    </row>
    <row r="993" spans="2:6" s="189" customFormat="1" ht="14.45" hidden="1" customHeight="1" outlineLevel="1" x14ac:dyDescent="0.2">
      <c r="B993" s="515"/>
      <c r="C993" s="285" t="s">
        <v>17941</v>
      </c>
      <c r="D993" s="267">
        <v>26</v>
      </c>
      <c r="E993" s="267">
        <v>13</v>
      </c>
      <c r="F993" s="267">
        <v>16</v>
      </c>
    </row>
    <row r="994" spans="2:6" s="189" customFormat="1" ht="14.45" hidden="1" customHeight="1" outlineLevel="1" x14ac:dyDescent="0.2">
      <c r="B994" s="515"/>
      <c r="C994" s="285" t="s">
        <v>17942</v>
      </c>
      <c r="D994" s="267">
        <v>7</v>
      </c>
      <c r="E994" s="267">
        <v>658</v>
      </c>
      <c r="F994" s="267">
        <v>195</v>
      </c>
    </row>
    <row r="995" spans="2:6" s="189" customFormat="1" ht="14.45" hidden="1" customHeight="1" outlineLevel="1" x14ac:dyDescent="0.2">
      <c r="B995" s="515"/>
      <c r="C995" s="285" t="s">
        <v>17248</v>
      </c>
      <c r="D995" s="267">
        <v>7</v>
      </c>
      <c r="E995" s="267">
        <v>391</v>
      </c>
      <c r="F995" s="267">
        <v>137</v>
      </c>
    </row>
    <row r="996" spans="2:6" s="189" customFormat="1" ht="14.45" hidden="1" customHeight="1" outlineLevel="1" x14ac:dyDescent="0.2">
      <c r="B996" s="515"/>
      <c r="C996" s="285" t="s">
        <v>18740</v>
      </c>
      <c r="D996" s="267">
        <v>16</v>
      </c>
      <c r="E996" s="267">
        <v>7</v>
      </c>
      <c r="F996" s="267">
        <v>13</v>
      </c>
    </row>
    <row r="997" spans="2:6" s="189" customFormat="1" ht="14.45" hidden="1" customHeight="1" outlineLevel="1" x14ac:dyDescent="0.2">
      <c r="B997" s="515"/>
      <c r="C997" s="285" t="s">
        <v>15438</v>
      </c>
      <c r="D997" s="267">
        <v>96</v>
      </c>
      <c r="E997" s="267">
        <v>422</v>
      </c>
      <c r="F997" s="267">
        <v>851</v>
      </c>
    </row>
    <row r="998" spans="2:6" s="189" customFormat="1" ht="14.45" hidden="1" customHeight="1" outlineLevel="1" x14ac:dyDescent="0.2">
      <c r="B998" s="515"/>
      <c r="C998" s="285" t="s">
        <v>15439</v>
      </c>
      <c r="D998" s="267">
        <v>4</v>
      </c>
      <c r="E998" s="267">
        <v>352</v>
      </c>
      <c r="F998" s="267">
        <v>148</v>
      </c>
    </row>
    <row r="999" spans="2:6" s="189" customFormat="1" ht="14.45" hidden="1" customHeight="1" outlineLevel="1" x14ac:dyDescent="0.2">
      <c r="B999" s="515"/>
      <c r="C999" s="285" t="s">
        <v>18368</v>
      </c>
      <c r="D999" s="267">
        <v>4</v>
      </c>
      <c r="E999" s="267">
        <v>0</v>
      </c>
      <c r="F999" s="267">
        <v>0</v>
      </c>
    </row>
    <row r="1000" spans="2:6" s="189" customFormat="1" ht="14.45" hidden="1" customHeight="1" outlineLevel="1" x14ac:dyDescent="0.2">
      <c r="B1000" s="515"/>
      <c r="C1000" s="285" t="s">
        <v>18369</v>
      </c>
      <c r="D1000" s="267">
        <v>6</v>
      </c>
      <c r="E1000" s="267">
        <v>10</v>
      </c>
      <c r="F1000" s="267">
        <v>0</v>
      </c>
    </row>
    <row r="1001" spans="2:6" s="189" customFormat="1" ht="14.45" hidden="1" customHeight="1" outlineLevel="1" x14ac:dyDescent="0.2">
      <c r="B1001" s="515"/>
      <c r="C1001" s="285" t="s">
        <v>17943</v>
      </c>
      <c r="D1001" s="267">
        <v>8</v>
      </c>
      <c r="E1001" s="267">
        <v>0</v>
      </c>
      <c r="F1001" s="267">
        <v>0</v>
      </c>
    </row>
    <row r="1002" spans="2:6" s="189" customFormat="1" ht="14.45" hidden="1" customHeight="1" outlineLevel="1" x14ac:dyDescent="0.2">
      <c r="B1002" s="515"/>
      <c r="C1002" s="285" t="s">
        <v>17944</v>
      </c>
      <c r="D1002" s="267">
        <v>3</v>
      </c>
      <c r="E1002" s="267">
        <v>0</v>
      </c>
      <c r="F1002" s="267">
        <v>0</v>
      </c>
    </row>
    <row r="1003" spans="2:6" s="189" customFormat="1" ht="14.45" hidden="1" customHeight="1" outlineLevel="1" x14ac:dyDescent="0.2">
      <c r="B1003" s="515"/>
      <c r="C1003" s="285" t="s">
        <v>18061</v>
      </c>
      <c r="D1003" s="267">
        <v>5</v>
      </c>
      <c r="E1003" s="267">
        <v>76</v>
      </c>
      <c r="F1003" s="267">
        <v>80</v>
      </c>
    </row>
    <row r="1004" spans="2:6" s="189" customFormat="1" ht="14.45" hidden="1" customHeight="1" outlineLevel="1" x14ac:dyDescent="0.2">
      <c r="B1004" s="515"/>
      <c r="C1004" s="285" t="s">
        <v>18370</v>
      </c>
      <c r="D1004" s="267">
        <v>5</v>
      </c>
      <c r="E1004" s="267">
        <v>383</v>
      </c>
      <c r="F1004" s="267">
        <v>191</v>
      </c>
    </row>
    <row r="1005" spans="2:6" s="189" customFormat="1" ht="14.45" hidden="1" customHeight="1" outlineLevel="1" x14ac:dyDescent="0.2">
      <c r="B1005" s="515"/>
      <c r="C1005" s="285" t="s">
        <v>17945</v>
      </c>
      <c r="D1005" s="267">
        <v>5</v>
      </c>
      <c r="E1005" s="267">
        <v>0</v>
      </c>
      <c r="F1005" s="267">
        <v>26</v>
      </c>
    </row>
    <row r="1006" spans="2:6" s="189" customFormat="1" ht="14.45" hidden="1" customHeight="1" outlineLevel="1" x14ac:dyDescent="0.2">
      <c r="B1006" s="515"/>
      <c r="C1006" s="285" t="s">
        <v>15440</v>
      </c>
      <c r="D1006" s="267">
        <v>21</v>
      </c>
      <c r="E1006" s="267">
        <v>2</v>
      </c>
      <c r="F1006" s="267">
        <v>30</v>
      </c>
    </row>
    <row r="1007" spans="2:6" s="189" customFormat="1" ht="14.45" hidden="1" customHeight="1" outlineLevel="1" x14ac:dyDescent="0.2">
      <c r="B1007" s="515"/>
      <c r="C1007" s="285" t="s">
        <v>15441</v>
      </c>
      <c r="D1007" s="267">
        <v>42</v>
      </c>
      <c r="E1007" s="267">
        <v>1</v>
      </c>
      <c r="F1007" s="267">
        <v>200</v>
      </c>
    </row>
    <row r="1008" spans="2:6" s="189" customFormat="1" ht="14.45" hidden="1" customHeight="1" outlineLevel="1" x14ac:dyDescent="0.2">
      <c r="B1008" s="515"/>
      <c r="C1008" s="285" t="s">
        <v>15442</v>
      </c>
      <c r="D1008" s="267">
        <v>47</v>
      </c>
      <c r="E1008" s="267">
        <v>620</v>
      </c>
      <c r="F1008" s="267">
        <v>484</v>
      </c>
    </row>
    <row r="1009" spans="2:6" s="189" customFormat="1" ht="14.45" hidden="1" customHeight="1" outlineLevel="1" x14ac:dyDescent="0.2">
      <c r="B1009" s="515"/>
      <c r="C1009" s="285" t="s">
        <v>17659</v>
      </c>
      <c r="D1009" s="267">
        <v>5</v>
      </c>
      <c r="E1009" s="267">
        <v>0</v>
      </c>
      <c r="F1009" s="267">
        <v>155</v>
      </c>
    </row>
    <row r="1010" spans="2:6" s="189" customFormat="1" ht="14.45" hidden="1" customHeight="1" outlineLevel="1" x14ac:dyDescent="0.2">
      <c r="B1010" s="515"/>
      <c r="C1010" s="285" t="s">
        <v>16198</v>
      </c>
      <c r="D1010" s="267">
        <v>1</v>
      </c>
      <c r="E1010" s="267">
        <v>0</v>
      </c>
      <c r="F1010" s="267">
        <v>0</v>
      </c>
    </row>
    <row r="1011" spans="2:6" s="189" customFormat="1" ht="14.45" hidden="1" customHeight="1" outlineLevel="1" x14ac:dyDescent="0.2">
      <c r="B1011" s="515"/>
      <c r="C1011" s="285" t="s">
        <v>17946</v>
      </c>
      <c r="D1011" s="267">
        <v>55</v>
      </c>
      <c r="E1011" s="267">
        <v>1</v>
      </c>
      <c r="F1011" s="267">
        <v>18</v>
      </c>
    </row>
    <row r="1012" spans="2:6" s="189" customFormat="1" ht="14.45" hidden="1" customHeight="1" outlineLevel="1" x14ac:dyDescent="0.2">
      <c r="B1012" s="515"/>
      <c r="C1012" s="285" t="s">
        <v>18964</v>
      </c>
      <c r="D1012" s="267">
        <v>17</v>
      </c>
      <c r="E1012" s="267">
        <v>110</v>
      </c>
      <c r="F1012" s="267">
        <v>145</v>
      </c>
    </row>
    <row r="1013" spans="2:6" s="189" customFormat="1" ht="14.45" hidden="1" customHeight="1" outlineLevel="1" x14ac:dyDescent="0.2">
      <c r="B1013" s="515"/>
      <c r="C1013" s="285" t="s">
        <v>15443</v>
      </c>
      <c r="D1013" s="267">
        <v>4</v>
      </c>
      <c r="E1013" s="267">
        <v>2</v>
      </c>
      <c r="F1013" s="267">
        <v>2</v>
      </c>
    </row>
    <row r="1014" spans="2:6" s="189" customFormat="1" ht="14.45" hidden="1" customHeight="1" outlineLevel="1" x14ac:dyDescent="0.2">
      <c r="B1014" s="515"/>
      <c r="C1014" s="285" t="s">
        <v>15444</v>
      </c>
      <c r="D1014" s="267">
        <v>3</v>
      </c>
      <c r="E1014" s="267">
        <v>2</v>
      </c>
      <c r="F1014" s="267">
        <v>103</v>
      </c>
    </row>
    <row r="1015" spans="2:6" s="189" customFormat="1" ht="14.45" hidden="1" customHeight="1" outlineLevel="1" x14ac:dyDescent="0.2">
      <c r="B1015" s="515"/>
      <c r="C1015" s="285" t="s">
        <v>15445</v>
      </c>
      <c r="D1015" s="267">
        <v>15</v>
      </c>
      <c r="E1015" s="267">
        <v>144</v>
      </c>
      <c r="F1015" s="267">
        <v>91</v>
      </c>
    </row>
    <row r="1016" spans="2:6" s="189" customFormat="1" ht="14.45" hidden="1" customHeight="1" outlineLevel="1" x14ac:dyDescent="0.2">
      <c r="B1016" s="515"/>
      <c r="C1016" s="285" t="s">
        <v>16199</v>
      </c>
      <c r="D1016" s="267">
        <v>10</v>
      </c>
      <c r="E1016" s="267">
        <v>40</v>
      </c>
      <c r="F1016" s="267">
        <v>30</v>
      </c>
    </row>
    <row r="1017" spans="2:6" s="189" customFormat="1" ht="14.45" hidden="1" customHeight="1" outlineLevel="1" x14ac:dyDescent="0.2">
      <c r="B1017" s="515"/>
      <c r="C1017" s="285" t="s">
        <v>15446</v>
      </c>
      <c r="D1017" s="267">
        <v>1</v>
      </c>
      <c r="E1017" s="267">
        <v>0</v>
      </c>
      <c r="F1017" s="267">
        <v>0</v>
      </c>
    </row>
    <row r="1018" spans="2:6" s="189" customFormat="1" ht="14.45" hidden="1" customHeight="1" outlineLevel="1" x14ac:dyDescent="0.2">
      <c r="B1018" s="515"/>
      <c r="C1018" s="285" t="s">
        <v>15447</v>
      </c>
      <c r="D1018" s="267">
        <v>23</v>
      </c>
      <c r="E1018" s="267">
        <v>374</v>
      </c>
      <c r="F1018" s="267">
        <v>262</v>
      </c>
    </row>
    <row r="1019" spans="2:6" s="189" customFormat="1" ht="14.45" hidden="1" customHeight="1" outlineLevel="1" x14ac:dyDescent="0.2">
      <c r="B1019" s="515"/>
      <c r="C1019" s="285" t="s">
        <v>10056</v>
      </c>
      <c r="D1019" s="267">
        <v>75</v>
      </c>
      <c r="E1019" s="267">
        <v>2549</v>
      </c>
      <c r="F1019" s="267">
        <v>2088</v>
      </c>
    </row>
    <row r="1020" spans="2:6" s="189" customFormat="1" ht="14.45" hidden="1" customHeight="1" outlineLevel="1" x14ac:dyDescent="0.2">
      <c r="B1020" s="515"/>
      <c r="C1020" s="285" t="s">
        <v>15448</v>
      </c>
      <c r="D1020" s="267">
        <v>1</v>
      </c>
      <c r="E1020" s="267">
        <v>0</v>
      </c>
      <c r="F1020" s="267">
        <v>1</v>
      </c>
    </row>
    <row r="1021" spans="2:6" s="189" customFormat="1" ht="14.45" hidden="1" customHeight="1" outlineLevel="1" x14ac:dyDescent="0.2">
      <c r="B1021" s="515"/>
      <c r="C1021" s="285" t="s">
        <v>17947</v>
      </c>
      <c r="D1021" s="267">
        <v>1</v>
      </c>
      <c r="E1021" s="267">
        <v>11</v>
      </c>
      <c r="F1021" s="267">
        <v>0</v>
      </c>
    </row>
    <row r="1022" spans="2:6" s="189" customFormat="1" ht="14.45" hidden="1" customHeight="1" outlineLevel="1" x14ac:dyDescent="0.2">
      <c r="B1022" s="515"/>
      <c r="C1022" s="285" t="s">
        <v>9797</v>
      </c>
      <c r="D1022" s="267">
        <v>7</v>
      </c>
      <c r="E1022" s="267">
        <v>32</v>
      </c>
      <c r="F1022" s="267">
        <v>17</v>
      </c>
    </row>
    <row r="1023" spans="2:6" s="189" customFormat="1" ht="14.45" hidden="1" customHeight="1" outlineLevel="1" x14ac:dyDescent="0.2">
      <c r="B1023" s="515"/>
      <c r="C1023" s="285" t="s">
        <v>15449</v>
      </c>
      <c r="D1023" s="267">
        <v>10</v>
      </c>
      <c r="E1023" s="267">
        <v>1</v>
      </c>
      <c r="F1023" s="267">
        <v>29</v>
      </c>
    </row>
    <row r="1024" spans="2:6" s="189" customFormat="1" ht="14.45" hidden="1" customHeight="1" outlineLevel="1" x14ac:dyDescent="0.2">
      <c r="B1024" s="515"/>
      <c r="C1024" s="285" t="s">
        <v>15450</v>
      </c>
      <c r="D1024" s="267">
        <v>2</v>
      </c>
      <c r="E1024" s="267">
        <v>0</v>
      </c>
      <c r="F1024" s="267">
        <v>9</v>
      </c>
    </row>
    <row r="1025" spans="2:6" s="189" customFormat="1" ht="14.45" hidden="1" customHeight="1" outlineLevel="1" x14ac:dyDescent="0.2">
      <c r="B1025" s="515"/>
      <c r="C1025" s="285" t="s">
        <v>15451</v>
      </c>
      <c r="D1025" s="267">
        <v>5</v>
      </c>
      <c r="E1025" s="267">
        <v>2356</v>
      </c>
      <c r="F1025" s="267">
        <v>18</v>
      </c>
    </row>
    <row r="1026" spans="2:6" s="189" customFormat="1" ht="14.45" hidden="1" customHeight="1" outlineLevel="1" x14ac:dyDescent="0.2">
      <c r="B1026" s="515"/>
      <c r="C1026" s="285" t="s">
        <v>15452</v>
      </c>
      <c r="D1026" s="267">
        <v>8</v>
      </c>
      <c r="E1026" s="267">
        <v>2299</v>
      </c>
      <c r="F1026" s="267">
        <v>140</v>
      </c>
    </row>
    <row r="1027" spans="2:6" s="189" customFormat="1" ht="14.45" hidden="1" customHeight="1" outlineLevel="1" x14ac:dyDescent="0.2">
      <c r="B1027" s="515"/>
      <c r="C1027" s="285" t="s">
        <v>17948</v>
      </c>
      <c r="D1027" s="267">
        <v>8</v>
      </c>
      <c r="E1027" s="267">
        <v>104</v>
      </c>
      <c r="F1027" s="267">
        <v>10</v>
      </c>
    </row>
    <row r="1028" spans="2:6" s="189" customFormat="1" ht="14.45" hidden="1" customHeight="1" outlineLevel="1" x14ac:dyDescent="0.2">
      <c r="B1028" s="515"/>
      <c r="C1028" s="285" t="s">
        <v>15453</v>
      </c>
      <c r="D1028" s="267">
        <v>4</v>
      </c>
      <c r="E1028" s="267">
        <v>114</v>
      </c>
      <c r="F1028" s="267">
        <v>150</v>
      </c>
    </row>
    <row r="1029" spans="2:6" s="189" customFormat="1" ht="14.45" hidden="1" customHeight="1" outlineLevel="1" x14ac:dyDescent="0.2">
      <c r="B1029" s="515"/>
      <c r="C1029" s="285" t="s">
        <v>17949</v>
      </c>
      <c r="D1029" s="267">
        <v>66</v>
      </c>
      <c r="E1029" s="267">
        <v>112</v>
      </c>
      <c r="F1029" s="267">
        <v>204</v>
      </c>
    </row>
    <row r="1030" spans="2:6" s="189" customFormat="1" ht="14.45" hidden="1" customHeight="1" outlineLevel="1" x14ac:dyDescent="0.2">
      <c r="B1030" s="515"/>
      <c r="C1030" s="285" t="s">
        <v>15454</v>
      </c>
      <c r="D1030" s="267">
        <v>76</v>
      </c>
      <c r="E1030" s="267">
        <v>9182</v>
      </c>
      <c r="F1030" s="267">
        <v>1784</v>
      </c>
    </row>
    <row r="1031" spans="2:6" s="189" customFormat="1" ht="14.45" hidden="1" customHeight="1" outlineLevel="1" x14ac:dyDescent="0.2">
      <c r="B1031" s="515"/>
      <c r="C1031" s="285" t="s">
        <v>15455</v>
      </c>
      <c r="D1031" s="267">
        <v>3</v>
      </c>
      <c r="E1031" s="267">
        <v>0</v>
      </c>
      <c r="F1031" s="267">
        <v>7</v>
      </c>
    </row>
    <row r="1032" spans="2:6" s="189" customFormat="1" ht="14.45" hidden="1" customHeight="1" outlineLevel="1" x14ac:dyDescent="0.2">
      <c r="B1032" s="515"/>
      <c r="C1032" s="285" t="s">
        <v>17021</v>
      </c>
      <c r="D1032" s="267">
        <v>1</v>
      </c>
      <c r="E1032" s="267">
        <v>0</v>
      </c>
      <c r="F1032" s="267">
        <v>0</v>
      </c>
    </row>
    <row r="1033" spans="2:6" s="189" customFormat="1" ht="14.45" hidden="1" customHeight="1" outlineLevel="1" x14ac:dyDescent="0.2">
      <c r="B1033" s="515"/>
      <c r="C1033" s="285" t="s">
        <v>15456</v>
      </c>
      <c r="D1033" s="267">
        <v>62</v>
      </c>
      <c r="E1033" s="267">
        <v>0</v>
      </c>
      <c r="F1033" s="267">
        <v>41</v>
      </c>
    </row>
    <row r="1034" spans="2:6" s="189" customFormat="1" ht="14.45" hidden="1" customHeight="1" outlineLevel="1" x14ac:dyDescent="0.2">
      <c r="B1034" s="515"/>
      <c r="C1034" s="285" t="s">
        <v>15457</v>
      </c>
      <c r="D1034" s="267">
        <v>9</v>
      </c>
      <c r="E1034" s="267">
        <v>333</v>
      </c>
      <c r="F1034" s="267">
        <v>128</v>
      </c>
    </row>
    <row r="1035" spans="2:6" s="189" customFormat="1" ht="14.45" hidden="1" customHeight="1" outlineLevel="1" x14ac:dyDescent="0.2">
      <c r="B1035" s="515"/>
      <c r="C1035" s="285" t="s">
        <v>15458</v>
      </c>
      <c r="D1035" s="267">
        <v>7</v>
      </c>
      <c r="E1035" s="267">
        <v>169</v>
      </c>
      <c r="F1035" s="267">
        <v>6</v>
      </c>
    </row>
    <row r="1036" spans="2:6" s="189" customFormat="1" ht="14.45" hidden="1" customHeight="1" outlineLevel="1" x14ac:dyDescent="0.2">
      <c r="B1036" s="515"/>
      <c r="C1036" s="285" t="s">
        <v>13786</v>
      </c>
      <c r="D1036" s="267">
        <v>8</v>
      </c>
      <c r="E1036" s="267">
        <v>105</v>
      </c>
      <c r="F1036" s="267">
        <v>13</v>
      </c>
    </row>
    <row r="1037" spans="2:6" s="189" customFormat="1" ht="14.45" hidden="1" customHeight="1" outlineLevel="1" x14ac:dyDescent="0.2">
      <c r="B1037" s="515"/>
      <c r="C1037" s="285" t="s">
        <v>15459</v>
      </c>
      <c r="D1037" s="267">
        <v>49</v>
      </c>
      <c r="E1037" s="267">
        <v>1373</v>
      </c>
      <c r="F1037" s="267">
        <v>139</v>
      </c>
    </row>
    <row r="1038" spans="2:6" s="189" customFormat="1" ht="14.45" hidden="1" customHeight="1" outlineLevel="1" x14ac:dyDescent="0.2">
      <c r="B1038" s="515"/>
      <c r="C1038" s="285" t="s">
        <v>22324</v>
      </c>
      <c r="D1038" s="267">
        <v>2</v>
      </c>
      <c r="E1038" s="267">
        <v>0</v>
      </c>
      <c r="F1038" s="267">
        <v>0</v>
      </c>
    </row>
    <row r="1039" spans="2:6" s="189" customFormat="1" ht="14.45" hidden="1" customHeight="1" outlineLevel="1" x14ac:dyDescent="0.2">
      <c r="B1039" s="515"/>
      <c r="C1039" s="285" t="s">
        <v>17950</v>
      </c>
      <c r="D1039" s="267">
        <v>4</v>
      </c>
      <c r="E1039" s="267">
        <v>0</v>
      </c>
      <c r="F1039" s="267">
        <v>55</v>
      </c>
    </row>
    <row r="1040" spans="2:6" s="189" customFormat="1" ht="14.45" hidden="1" customHeight="1" outlineLevel="1" x14ac:dyDescent="0.2">
      <c r="B1040" s="515"/>
      <c r="C1040" s="285" t="s">
        <v>17951</v>
      </c>
      <c r="D1040" s="267">
        <v>28</v>
      </c>
      <c r="E1040" s="267">
        <v>4351</v>
      </c>
      <c r="F1040" s="267">
        <v>814</v>
      </c>
    </row>
    <row r="1041" spans="2:6" s="189" customFormat="1" ht="14.45" hidden="1" customHeight="1" outlineLevel="1" x14ac:dyDescent="0.2">
      <c r="B1041" s="515"/>
      <c r="C1041" s="285" t="s">
        <v>18242</v>
      </c>
      <c r="D1041" s="267">
        <v>2</v>
      </c>
      <c r="E1041" s="267">
        <v>0</v>
      </c>
      <c r="F1041" s="267">
        <v>5</v>
      </c>
    </row>
    <row r="1042" spans="2:6" s="189" customFormat="1" ht="14.45" hidden="1" customHeight="1" outlineLevel="1" x14ac:dyDescent="0.2">
      <c r="B1042" s="515"/>
      <c r="C1042" s="285" t="s">
        <v>15460</v>
      </c>
      <c r="D1042" s="267">
        <v>3</v>
      </c>
      <c r="E1042" s="267">
        <v>1</v>
      </c>
      <c r="F1042" s="267">
        <v>1</v>
      </c>
    </row>
    <row r="1043" spans="2:6" s="189" customFormat="1" ht="14.45" hidden="1" customHeight="1" outlineLevel="1" x14ac:dyDescent="0.2">
      <c r="B1043" s="515"/>
      <c r="C1043" s="285" t="s">
        <v>19393</v>
      </c>
      <c r="D1043" s="267">
        <v>15</v>
      </c>
      <c r="E1043" s="267">
        <v>0</v>
      </c>
      <c r="F1043" s="267">
        <v>34</v>
      </c>
    </row>
    <row r="1044" spans="2:6" s="189" customFormat="1" ht="14.45" hidden="1" customHeight="1" outlineLevel="1" x14ac:dyDescent="0.2">
      <c r="B1044" s="515"/>
      <c r="C1044" s="285" t="s">
        <v>17952</v>
      </c>
      <c r="D1044" s="267">
        <v>4</v>
      </c>
      <c r="E1044" s="267">
        <v>22</v>
      </c>
      <c r="F1044" s="267">
        <v>30</v>
      </c>
    </row>
    <row r="1045" spans="2:6" s="189" customFormat="1" ht="14.45" hidden="1" customHeight="1" outlineLevel="1" x14ac:dyDescent="0.2">
      <c r="B1045" s="515"/>
      <c r="C1045" s="285" t="s">
        <v>15461</v>
      </c>
      <c r="D1045" s="267">
        <v>49</v>
      </c>
      <c r="E1045" s="267">
        <v>18</v>
      </c>
      <c r="F1045" s="267">
        <v>153</v>
      </c>
    </row>
    <row r="1046" spans="2:6" s="189" customFormat="1" ht="14.45" hidden="1" customHeight="1" outlineLevel="1" x14ac:dyDescent="0.2">
      <c r="B1046" s="515"/>
      <c r="C1046" s="285" t="s">
        <v>17953</v>
      </c>
      <c r="D1046" s="267">
        <v>2</v>
      </c>
      <c r="E1046" s="267">
        <v>0</v>
      </c>
      <c r="F1046" s="267">
        <v>14</v>
      </c>
    </row>
    <row r="1047" spans="2:6" s="189" customFormat="1" ht="14.45" hidden="1" customHeight="1" outlineLevel="1" x14ac:dyDescent="0.2">
      <c r="B1047" s="515"/>
      <c r="C1047" s="285" t="s">
        <v>15462</v>
      </c>
      <c r="D1047" s="267">
        <v>12</v>
      </c>
      <c r="E1047" s="267">
        <v>0</v>
      </c>
      <c r="F1047" s="267">
        <v>10</v>
      </c>
    </row>
    <row r="1048" spans="2:6" s="189" customFormat="1" ht="14.45" hidden="1" customHeight="1" outlineLevel="1" x14ac:dyDescent="0.2">
      <c r="B1048" s="515"/>
      <c r="C1048" s="285" t="s">
        <v>17954</v>
      </c>
      <c r="D1048" s="267">
        <v>3</v>
      </c>
      <c r="E1048" s="267">
        <v>461</v>
      </c>
      <c r="F1048" s="267">
        <v>1</v>
      </c>
    </row>
    <row r="1049" spans="2:6" s="189" customFormat="1" ht="14.45" hidden="1" customHeight="1" outlineLevel="1" x14ac:dyDescent="0.2">
      <c r="B1049" s="515"/>
      <c r="C1049" s="285" t="s">
        <v>8448</v>
      </c>
      <c r="D1049" s="267">
        <v>2596</v>
      </c>
      <c r="E1049" s="267">
        <v>1665</v>
      </c>
      <c r="F1049" s="267">
        <v>45580</v>
      </c>
    </row>
    <row r="1050" spans="2:6" s="189" customFormat="1" ht="14.45" hidden="1" customHeight="1" outlineLevel="1" x14ac:dyDescent="0.2">
      <c r="B1050" s="515"/>
      <c r="C1050" s="285" t="s">
        <v>15463</v>
      </c>
      <c r="D1050" s="267">
        <v>23</v>
      </c>
      <c r="E1050" s="267">
        <v>6</v>
      </c>
      <c r="F1050" s="267">
        <v>30</v>
      </c>
    </row>
    <row r="1051" spans="2:6" s="189" customFormat="1" ht="14.45" hidden="1" customHeight="1" outlineLevel="1" x14ac:dyDescent="0.2">
      <c r="B1051" s="515"/>
      <c r="C1051" s="285" t="s">
        <v>17955</v>
      </c>
      <c r="D1051" s="267">
        <v>3</v>
      </c>
      <c r="E1051" s="267">
        <v>124</v>
      </c>
      <c r="F1051" s="267">
        <v>1</v>
      </c>
    </row>
    <row r="1052" spans="2:6" s="189" customFormat="1" ht="14.45" hidden="1" customHeight="1" outlineLevel="1" x14ac:dyDescent="0.2">
      <c r="B1052" s="515"/>
      <c r="C1052" s="285" t="s">
        <v>10322</v>
      </c>
      <c r="D1052" s="267">
        <v>11</v>
      </c>
      <c r="E1052" s="267">
        <v>1489</v>
      </c>
      <c r="F1052" s="267">
        <v>646</v>
      </c>
    </row>
    <row r="1053" spans="2:6" s="189" customFormat="1" ht="14.45" hidden="1" customHeight="1" outlineLevel="1" x14ac:dyDescent="0.2">
      <c r="B1053" s="515"/>
      <c r="C1053" s="285" t="s">
        <v>15464</v>
      </c>
      <c r="D1053" s="267">
        <v>11</v>
      </c>
      <c r="E1053" s="267">
        <v>1817</v>
      </c>
      <c r="F1053" s="267">
        <v>130</v>
      </c>
    </row>
    <row r="1054" spans="2:6" s="189" customFormat="1" ht="14.45" hidden="1" customHeight="1" outlineLevel="1" x14ac:dyDescent="0.2">
      <c r="B1054" s="515"/>
      <c r="C1054" s="285" t="s">
        <v>18371</v>
      </c>
      <c r="D1054" s="267">
        <v>4</v>
      </c>
      <c r="E1054" s="267">
        <v>3</v>
      </c>
      <c r="F1054" s="267">
        <v>0</v>
      </c>
    </row>
    <row r="1055" spans="2:6" s="189" customFormat="1" ht="14.45" hidden="1" customHeight="1" outlineLevel="1" x14ac:dyDescent="0.2">
      <c r="B1055" s="515"/>
      <c r="C1055" s="285" t="s">
        <v>18062</v>
      </c>
      <c r="D1055" s="267">
        <v>3</v>
      </c>
      <c r="E1055" s="267">
        <v>163</v>
      </c>
      <c r="F1055" s="267">
        <v>104</v>
      </c>
    </row>
    <row r="1056" spans="2:6" s="189" customFormat="1" ht="14.45" hidden="1" customHeight="1" outlineLevel="1" x14ac:dyDescent="0.2">
      <c r="B1056" s="515"/>
      <c r="C1056" s="285" t="s">
        <v>18372</v>
      </c>
      <c r="D1056" s="267">
        <v>4</v>
      </c>
      <c r="E1056" s="267">
        <v>0</v>
      </c>
      <c r="F1056" s="267">
        <v>0</v>
      </c>
    </row>
    <row r="1057" spans="2:6" s="189" customFormat="1" ht="14.45" hidden="1" customHeight="1" outlineLevel="1" x14ac:dyDescent="0.2">
      <c r="B1057" s="515"/>
      <c r="C1057" s="285" t="s">
        <v>15465</v>
      </c>
      <c r="D1057" s="267">
        <v>14</v>
      </c>
      <c r="E1057" s="267">
        <v>844</v>
      </c>
      <c r="F1057" s="267">
        <v>326</v>
      </c>
    </row>
    <row r="1058" spans="2:6" s="189" customFormat="1" ht="14.45" hidden="1" customHeight="1" outlineLevel="1" x14ac:dyDescent="0.2">
      <c r="B1058" s="515"/>
      <c r="C1058" s="285" t="s">
        <v>15466</v>
      </c>
      <c r="D1058" s="267">
        <v>12</v>
      </c>
      <c r="E1058" s="267">
        <v>100</v>
      </c>
      <c r="F1058" s="267">
        <v>47</v>
      </c>
    </row>
    <row r="1059" spans="2:6" s="189" customFormat="1" ht="14.45" hidden="1" customHeight="1" outlineLevel="1" x14ac:dyDescent="0.2">
      <c r="B1059" s="515"/>
      <c r="C1059" s="285" t="s">
        <v>15797</v>
      </c>
      <c r="D1059" s="267">
        <v>5</v>
      </c>
      <c r="E1059" s="267">
        <v>0</v>
      </c>
      <c r="F1059" s="267">
        <v>37</v>
      </c>
    </row>
    <row r="1060" spans="2:6" s="189" customFormat="1" ht="14.45" hidden="1" customHeight="1" outlineLevel="1" x14ac:dyDescent="0.2">
      <c r="B1060" s="515"/>
      <c r="C1060" s="285" t="s">
        <v>15467</v>
      </c>
      <c r="D1060" s="267">
        <v>12</v>
      </c>
      <c r="E1060" s="267">
        <v>7</v>
      </c>
      <c r="F1060" s="267">
        <v>175</v>
      </c>
    </row>
    <row r="1061" spans="2:6" s="189" customFormat="1" ht="14.45" hidden="1" customHeight="1" outlineLevel="1" x14ac:dyDescent="0.2">
      <c r="B1061" s="515"/>
      <c r="C1061" s="285" t="s">
        <v>18373</v>
      </c>
      <c r="D1061" s="267">
        <v>11</v>
      </c>
      <c r="E1061" s="267">
        <v>6</v>
      </c>
      <c r="F1061" s="267">
        <v>0</v>
      </c>
    </row>
    <row r="1062" spans="2:6" s="189" customFormat="1" ht="14.45" hidden="1" customHeight="1" outlineLevel="1" x14ac:dyDescent="0.2">
      <c r="B1062" s="515"/>
      <c r="C1062" s="285" t="s">
        <v>17022</v>
      </c>
      <c r="D1062" s="267">
        <v>11</v>
      </c>
      <c r="E1062" s="267">
        <v>9</v>
      </c>
      <c r="F1062" s="267">
        <v>7</v>
      </c>
    </row>
    <row r="1063" spans="2:6" s="189" customFormat="1" ht="14.45" hidden="1" customHeight="1" outlineLevel="1" x14ac:dyDescent="0.2">
      <c r="B1063" s="515"/>
      <c r="C1063" s="285" t="s">
        <v>15468</v>
      </c>
      <c r="D1063" s="267">
        <v>163</v>
      </c>
      <c r="E1063" s="267">
        <v>572</v>
      </c>
      <c r="F1063" s="267">
        <v>190</v>
      </c>
    </row>
    <row r="1064" spans="2:6" s="189" customFormat="1" ht="14.45" hidden="1" customHeight="1" outlineLevel="1" x14ac:dyDescent="0.2">
      <c r="B1064" s="515"/>
      <c r="C1064" s="285" t="s">
        <v>15469</v>
      </c>
      <c r="D1064" s="267">
        <v>1</v>
      </c>
      <c r="E1064" s="267">
        <v>3</v>
      </c>
      <c r="F1064" s="267">
        <v>1</v>
      </c>
    </row>
    <row r="1065" spans="2:6" s="189" customFormat="1" ht="14.45" hidden="1" customHeight="1" outlineLevel="1" x14ac:dyDescent="0.2">
      <c r="B1065" s="515"/>
      <c r="C1065" s="285" t="s">
        <v>9962</v>
      </c>
      <c r="D1065" s="267">
        <v>2</v>
      </c>
      <c r="E1065" s="267">
        <v>0</v>
      </c>
      <c r="F1065" s="267">
        <v>3</v>
      </c>
    </row>
    <row r="1066" spans="2:6" s="189" customFormat="1" ht="14.45" hidden="1" customHeight="1" outlineLevel="1" x14ac:dyDescent="0.2">
      <c r="B1066" s="515"/>
      <c r="C1066" s="285" t="s">
        <v>10338</v>
      </c>
      <c r="D1066" s="267">
        <v>2</v>
      </c>
      <c r="E1066" s="267">
        <v>0</v>
      </c>
      <c r="F1066" s="267">
        <v>2</v>
      </c>
    </row>
    <row r="1067" spans="2:6" s="189" customFormat="1" ht="14.45" hidden="1" customHeight="1" outlineLevel="1" x14ac:dyDescent="0.2">
      <c r="B1067" s="515"/>
      <c r="C1067" s="285" t="s">
        <v>12580</v>
      </c>
      <c r="D1067" s="267">
        <v>126</v>
      </c>
      <c r="E1067" s="267">
        <v>13020</v>
      </c>
      <c r="F1067" s="267">
        <v>2792</v>
      </c>
    </row>
    <row r="1068" spans="2:6" s="189" customFormat="1" ht="14.45" hidden="1" customHeight="1" outlineLevel="1" x14ac:dyDescent="0.2">
      <c r="B1068" s="515"/>
      <c r="C1068" s="285" t="s">
        <v>12353</v>
      </c>
      <c r="D1068" s="267">
        <v>59</v>
      </c>
      <c r="E1068" s="267">
        <v>2358</v>
      </c>
      <c r="F1068" s="267">
        <v>610</v>
      </c>
    </row>
    <row r="1069" spans="2:6" s="189" customFormat="1" ht="14.45" hidden="1" customHeight="1" outlineLevel="1" x14ac:dyDescent="0.2">
      <c r="B1069" s="515"/>
      <c r="C1069" s="285" t="s">
        <v>15867</v>
      </c>
      <c r="D1069" s="267">
        <v>7</v>
      </c>
      <c r="E1069" s="267">
        <v>195</v>
      </c>
      <c r="F1069" s="267">
        <v>78</v>
      </c>
    </row>
    <row r="1070" spans="2:6" s="189" customFormat="1" ht="14.45" hidden="1" customHeight="1" outlineLevel="1" x14ac:dyDescent="0.2">
      <c r="B1070" s="515"/>
      <c r="C1070" s="285" t="s">
        <v>17956</v>
      </c>
      <c r="D1070" s="267">
        <v>2</v>
      </c>
      <c r="E1070" s="267">
        <v>0</v>
      </c>
      <c r="F1070" s="267">
        <v>0</v>
      </c>
    </row>
    <row r="1071" spans="2:6" s="189" customFormat="1" ht="14.45" hidden="1" customHeight="1" outlineLevel="1" x14ac:dyDescent="0.2">
      <c r="B1071" s="515"/>
      <c r="C1071" s="285" t="s">
        <v>17957</v>
      </c>
      <c r="D1071" s="267">
        <v>145</v>
      </c>
      <c r="E1071" s="267">
        <v>123</v>
      </c>
      <c r="F1071" s="267">
        <v>186</v>
      </c>
    </row>
    <row r="1072" spans="2:6" s="189" customFormat="1" ht="14.45" hidden="1" customHeight="1" outlineLevel="1" x14ac:dyDescent="0.2">
      <c r="B1072" s="574"/>
      <c r="C1072" s="286" t="s">
        <v>15470</v>
      </c>
      <c r="D1072" s="287">
        <v>2</v>
      </c>
      <c r="E1072" s="287">
        <v>0</v>
      </c>
      <c r="F1072" s="287">
        <v>69</v>
      </c>
    </row>
    <row r="1073" spans="2:6" s="189" customFormat="1" ht="36" customHeight="1" collapsed="1" x14ac:dyDescent="0.25">
      <c r="B1073" s="280" t="s">
        <v>15099</v>
      </c>
      <c r="C1073" s="279">
        <f>COUNTA(C1074:C1179)</f>
        <v>106</v>
      </c>
      <c r="D1073" s="288">
        <f>SUM(D1074:D1179)</f>
        <v>4205</v>
      </c>
      <c r="E1073" s="289">
        <f>SUM(E1074:E1179)</f>
        <v>116357</v>
      </c>
      <c r="F1073" s="290">
        <f>SUM(F1074:F1179)</f>
        <v>35189</v>
      </c>
    </row>
    <row r="1074" spans="2:6" s="189" customFormat="1" ht="14.45" hidden="1" customHeight="1" outlineLevel="1" x14ac:dyDescent="0.2">
      <c r="B1074" s="573" t="s">
        <v>15471</v>
      </c>
      <c r="C1074" s="281" t="s">
        <v>17958</v>
      </c>
      <c r="D1074" s="278">
        <v>1</v>
      </c>
      <c r="E1074" s="278">
        <v>0</v>
      </c>
      <c r="F1074" s="278">
        <v>0</v>
      </c>
    </row>
    <row r="1075" spans="2:6" s="189" customFormat="1" ht="14.45" hidden="1" customHeight="1" outlineLevel="1" x14ac:dyDescent="0.2">
      <c r="B1075" s="515"/>
      <c r="C1075" s="285" t="s">
        <v>8841</v>
      </c>
      <c r="D1075" s="267">
        <v>4</v>
      </c>
      <c r="E1075" s="267">
        <v>0</v>
      </c>
      <c r="F1075" s="267">
        <v>19</v>
      </c>
    </row>
    <row r="1076" spans="2:6" s="189" customFormat="1" ht="14.45" hidden="1" customHeight="1" outlineLevel="1" x14ac:dyDescent="0.2">
      <c r="B1076" s="515"/>
      <c r="C1076" s="285" t="s">
        <v>17687</v>
      </c>
      <c r="D1076" s="267">
        <v>36</v>
      </c>
      <c r="E1076" s="267">
        <v>38</v>
      </c>
      <c r="F1076" s="267">
        <v>25</v>
      </c>
    </row>
    <row r="1077" spans="2:6" s="189" customFormat="1" ht="14.45" hidden="1" customHeight="1" outlineLevel="1" x14ac:dyDescent="0.2">
      <c r="B1077" s="515"/>
      <c r="C1077" s="285" t="s">
        <v>17959</v>
      </c>
      <c r="D1077" s="267">
        <v>4</v>
      </c>
      <c r="E1077" s="267">
        <v>0</v>
      </c>
      <c r="F1077" s="267">
        <v>0</v>
      </c>
    </row>
    <row r="1078" spans="2:6" s="189" customFormat="1" ht="14.45" hidden="1" customHeight="1" outlineLevel="1" x14ac:dyDescent="0.2">
      <c r="B1078" s="515"/>
      <c r="C1078" s="285" t="s">
        <v>10109</v>
      </c>
      <c r="D1078" s="267">
        <v>0</v>
      </c>
      <c r="E1078" s="267">
        <v>0</v>
      </c>
      <c r="F1078" s="267">
        <v>3</v>
      </c>
    </row>
    <row r="1079" spans="2:6" s="189" customFormat="1" ht="14.45" hidden="1" customHeight="1" outlineLevel="1" x14ac:dyDescent="0.2">
      <c r="B1079" s="515"/>
      <c r="C1079" s="285" t="s">
        <v>17960</v>
      </c>
      <c r="D1079" s="267">
        <v>18</v>
      </c>
      <c r="E1079" s="267">
        <v>11</v>
      </c>
      <c r="F1079" s="267">
        <v>1</v>
      </c>
    </row>
    <row r="1080" spans="2:6" s="189" customFormat="1" ht="14.45" hidden="1" customHeight="1" outlineLevel="1" x14ac:dyDescent="0.2">
      <c r="B1080" s="515"/>
      <c r="C1080" s="285" t="s">
        <v>18063</v>
      </c>
      <c r="D1080" s="267">
        <v>4</v>
      </c>
      <c r="E1080" s="267">
        <v>0</v>
      </c>
      <c r="F1080" s="267">
        <v>0</v>
      </c>
    </row>
    <row r="1081" spans="2:6" s="189" customFormat="1" ht="14.45" hidden="1" customHeight="1" outlineLevel="1" x14ac:dyDescent="0.2">
      <c r="B1081" s="515"/>
      <c r="C1081" s="285" t="s">
        <v>15347</v>
      </c>
      <c r="D1081" s="267">
        <v>0</v>
      </c>
      <c r="E1081" s="267">
        <v>0</v>
      </c>
      <c r="F1081" s="267">
        <v>0</v>
      </c>
    </row>
    <row r="1082" spans="2:6" s="189" customFormat="1" ht="14.45" hidden="1" customHeight="1" outlineLevel="1" x14ac:dyDescent="0.2">
      <c r="B1082" s="515"/>
      <c r="C1082" s="285" t="s">
        <v>16156</v>
      </c>
      <c r="D1082" s="267">
        <v>11</v>
      </c>
      <c r="E1082" s="267">
        <v>48</v>
      </c>
      <c r="F1082" s="267">
        <v>46</v>
      </c>
    </row>
    <row r="1083" spans="2:6" s="189" customFormat="1" ht="14.45" hidden="1" customHeight="1" outlineLevel="1" x14ac:dyDescent="0.2">
      <c r="B1083" s="515"/>
      <c r="C1083" s="285" t="s">
        <v>17961</v>
      </c>
      <c r="D1083" s="267">
        <v>1</v>
      </c>
      <c r="E1083" s="267">
        <v>97</v>
      </c>
      <c r="F1083" s="267">
        <v>0</v>
      </c>
    </row>
    <row r="1084" spans="2:6" s="189" customFormat="1" ht="14.45" hidden="1" customHeight="1" outlineLevel="1" x14ac:dyDescent="0.2">
      <c r="B1084" s="515"/>
      <c r="C1084" s="285" t="s">
        <v>17962</v>
      </c>
      <c r="D1084" s="267">
        <v>1</v>
      </c>
      <c r="E1084" s="267">
        <v>0</v>
      </c>
      <c r="F1084" s="267">
        <v>0</v>
      </c>
    </row>
    <row r="1085" spans="2:6" s="189" customFormat="1" ht="14.45" hidden="1" customHeight="1" outlineLevel="1" x14ac:dyDescent="0.2">
      <c r="B1085" s="515"/>
      <c r="C1085" s="285" t="s">
        <v>15348</v>
      </c>
      <c r="D1085" s="267">
        <v>19</v>
      </c>
      <c r="E1085" s="267">
        <v>1227</v>
      </c>
      <c r="F1085" s="267">
        <v>0</v>
      </c>
    </row>
    <row r="1086" spans="2:6" s="189" customFormat="1" ht="14.45" hidden="1" customHeight="1" outlineLevel="1" x14ac:dyDescent="0.2">
      <c r="B1086" s="515"/>
      <c r="C1086" s="285" t="s">
        <v>17963</v>
      </c>
      <c r="D1086" s="267">
        <v>1</v>
      </c>
      <c r="E1086" s="267">
        <v>0</v>
      </c>
      <c r="F1086" s="267">
        <v>0</v>
      </c>
    </row>
    <row r="1087" spans="2:6" s="189" customFormat="1" ht="14.45" hidden="1" customHeight="1" outlineLevel="1" x14ac:dyDescent="0.2">
      <c r="B1087" s="515"/>
      <c r="C1087" s="285" t="s">
        <v>15834</v>
      </c>
      <c r="D1087" s="267">
        <v>1</v>
      </c>
      <c r="E1087" s="267">
        <v>0</v>
      </c>
      <c r="F1087" s="267">
        <v>0</v>
      </c>
    </row>
    <row r="1088" spans="2:6" s="189" customFormat="1" ht="14.45" hidden="1" customHeight="1" outlineLevel="1" x14ac:dyDescent="0.2">
      <c r="B1088" s="515"/>
      <c r="C1088" s="285" t="s">
        <v>15349</v>
      </c>
      <c r="D1088" s="267">
        <v>35</v>
      </c>
      <c r="E1088" s="267">
        <v>31</v>
      </c>
      <c r="F1088" s="267">
        <v>412</v>
      </c>
    </row>
    <row r="1089" spans="2:6" s="189" customFormat="1" ht="14.45" hidden="1" customHeight="1" outlineLevel="1" x14ac:dyDescent="0.2">
      <c r="B1089" s="515"/>
      <c r="C1089" s="285" t="s">
        <v>15350</v>
      </c>
      <c r="D1089" s="267">
        <v>14</v>
      </c>
      <c r="E1089" s="267">
        <v>67</v>
      </c>
      <c r="F1089" s="267">
        <v>243</v>
      </c>
    </row>
    <row r="1090" spans="2:6" s="189" customFormat="1" ht="14.45" hidden="1" customHeight="1" outlineLevel="1" x14ac:dyDescent="0.2">
      <c r="B1090" s="515"/>
      <c r="C1090" s="285" t="s">
        <v>15883</v>
      </c>
      <c r="D1090" s="267">
        <v>149</v>
      </c>
      <c r="E1090" s="267">
        <v>95</v>
      </c>
      <c r="F1090" s="267">
        <v>943</v>
      </c>
    </row>
    <row r="1091" spans="2:6" s="189" customFormat="1" ht="14.45" hidden="1" customHeight="1" outlineLevel="1" x14ac:dyDescent="0.2">
      <c r="B1091" s="515"/>
      <c r="C1091" s="285" t="s">
        <v>17964</v>
      </c>
      <c r="D1091" s="267">
        <v>8</v>
      </c>
      <c r="E1091" s="267">
        <v>25</v>
      </c>
      <c r="F1091" s="267">
        <v>185</v>
      </c>
    </row>
    <row r="1092" spans="2:6" s="189" customFormat="1" ht="14.45" hidden="1" customHeight="1" outlineLevel="1" x14ac:dyDescent="0.2">
      <c r="B1092" s="515"/>
      <c r="C1092" s="285" t="s">
        <v>11891</v>
      </c>
      <c r="D1092" s="267">
        <v>34</v>
      </c>
      <c r="E1092" s="267">
        <v>64</v>
      </c>
      <c r="F1092" s="267">
        <v>94</v>
      </c>
    </row>
    <row r="1093" spans="2:6" s="189" customFormat="1" ht="14.45" hidden="1" customHeight="1" outlineLevel="1" x14ac:dyDescent="0.2">
      <c r="B1093" s="515"/>
      <c r="C1093" s="285" t="s">
        <v>15351</v>
      </c>
      <c r="D1093" s="267">
        <v>13</v>
      </c>
      <c r="E1093" s="267">
        <v>98</v>
      </c>
      <c r="F1093" s="267">
        <v>30</v>
      </c>
    </row>
    <row r="1094" spans="2:6" s="189" customFormat="1" ht="14.45" hidden="1" customHeight="1" outlineLevel="1" x14ac:dyDescent="0.2">
      <c r="B1094" s="515"/>
      <c r="C1094" s="285" t="s">
        <v>15352</v>
      </c>
      <c r="D1094" s="267">
        <v>183</v>
      </c>
      <c r="E1094" s="267">
        <v>8012</v>
      </c>
      <c r="F1094" s="267">
        <v>712</v>
      </c>
    </row>
    <row r="1095" spans="2:6" s="189" customFormat="1" ht="14.45" hidden="1" customHeight="1" outlineLevel="1" x14ac:dyDescent="0.2">
      <c r="B1095" s="515"/>
      <c r="C1095" s="285" t="s">
        <v>15353</v>
      </c>
      <c r="D1095" s="267">
        <v>88</v>
      </c>
      <c r="E1095" s="267">
        <v>5</v>
      </c>
      <c r="F1095" s="267">
        <v>326</v>
      </c>
    </row>
    <row r="1096" spans="2:6" s="189" customFormat="1" ht="14.45" hidden="1" customHeight="1" outlineLevel="1" x14ac:dyDescent="0.2">
      <c r="B1096" s="515"/>
      <c r="C1096" s="285" t="s">
        <v>16151</v>
      </c>
      <c r="D1096" s="267">
        <v>131</v>
      </c>
      <c r="E1096" s="267">
        <v>1825</v>
      </c>
      <c r="F1096" s="267">
        <v>623</v>
      </c>
    </row>
    <row r="1097" spans="2:6" s="189" customFormat="1" ht="14.45" hidden="1" customHeight="1" outlineLevel="1" x14ac:dyDescent="0.2">
      <c r="B1097" s="515"/>
      <c r="C1097" s="285" t="s">
        <v>11900</v>
      </c>
      <c r="D1097" s="267">
        <v>4</v>
      </c>
      <c r="E1097" s="267">
        <v>0</v>
      </c>
      <c r="F1097" s="267">
        <v>248</v>
      </c>
    </row>
    <row r="1098" spans="2:6" s="189" customFormat="1" ht="14.45" hidden="1" customHeight="1" outlineLevel="1" x14ac:dyDescent="0.2">
      <c r="B1098" s="515"/>
      <c r="C1098" s="285" t="s">
        <v>15354</v>
      </c>
      <c r="D1098" s="267">
        <v>182</v>
      </c>
      <c r="E1098" s="267">
        <v>7037</v>
      </c>
      <c r="F1098" s="267">
        <v>1956</v>
      </c>
    </row>
    <row r="1099" spans="2:6" s="189" customFormat="1" ht="14.45" hidden="1" customHeight="1" outlineLevel="1" x14ac:dyDescent="0.2">
      <c r="B1099" s="515"/>
      <c r="C1099" s="285" t="s">
        <v>15355</v>
      </c>
      <c r="D1099" s="267">
        <v>113</v>
      </c>
      <c r="E1099" s="267">
        <v>27409</v>
      </c>
      <c r="F1099" s="267">
        <v>3352</v>
      </c>
    </row>
    <row r="1100" spans="2:6" s="189" customFormat="1" ht="14.45" hidden="1" customHeight="1" outlineLevel="1" x14ac:dyDescent="0.2">
      <c r="B1100" s="515"/>
      <c r="C1100" s="285" t="s">
        <v>15356</v>
      </c>
      <c r="D1100" s="267">
        <v>12</v>
      </c>
      <c r="E1100" s="267">
        <v>166</v>
      </c>
      <c r="F1100" s="267">
        <v>102</v>
      </c>
    </row>
    <row r="1101" spans="2:6" s="189" customFormat="1" ht="14.45" hidden="1" customHeight="1" outlineLevel="1" x14ac:dyDescent="0.2">
      <c r="B1101" s="515"/>
      <c r="C1101" s="285" t="s">
        <v>17023</v>
      </c>
      <c r="D1101" s="267">
        <v>7</v>
      </c>
      <c r="E1101" s="267">
        <v>0</v>
      </c>
      <c r="F1101" s="267">
        <v>0</v>
      </c>
    </row>
    <row r="1102" spans="2:6" s="189" customFormat="1" ht="14.45" hidden="1" customHeight="1" outlineLevel="1" x14ac:dyDescent="0.2">
      <c r="B1102" s="515"/>
      <c r="C1102" s="285" t="s">
        <v>16200</v>
      </c>
      <c r="D1102" s="267">
        <v>1</v>
      </c>
      <c r="E1102" s="267">
        <v>0</v>
      </c>
      <c r="F1102" s="267">
        <v>0</v>
      </c>
    </row>
    <row r="1103" spans="2:6" s="189" customFormat="1" ht="14.45" hidden="1" customHeight="1" outlineLevel="1" x14ac:dyDescent="0.2">
      <c r="B1103" s="515"/>
      <c r="C1103" s="285" t="s">
        <v>17249</v>
      </c>
      <c r="D1103" s="267">
        <v>13</v>
      </c>
      <c r="E1103" s="267">
        <v>78</v>
      </c>
      <c r="F1103" s="267">
        <v>13</v>
      </c>
    </row>
    <row r="1104" spans="2:6" s="189" customFormat="1" ht="14.45" hidden="1" customHeight="1" outlineLevel="1" x14ac:dyDescent="0.2">
      <c r="B1104" s="515"/>
      <c r="C1104" s="285" t="s">
        <v>15357</v>
      </c>
      <c r="D1104" s="267">
        <v>97</v>
      </c>
      <c r="E1104" s="267">
        <v>348</v>
      </c>
      <c r="F1104" s="267">
        <v>131</v>
      </c>
    </row>
    <row r="1105" spans="2:6" s="189" customFormat="1" ht="14.45" hidden="1" customHeight="1" outlineLevel="1" x14ac:dyDescent="0.2">
      <c r="B1105" s="515"/>
      <c r="C1105" s="285" t="s">
        <v>15358</v>
      </c>
      <c r="D1105" s="267">
        <v>8</v>
      </c>
      <c r="E1105" s="267">
        <v>3</v>
      </c>
      <c r="F1105" s="267">
        <v>70</v>
      </c>
    </row>
    <row r="1106" spans="2:6" s="189" customFormat="1" ht="14.45" hidden="1" customHeight="1" outlineLevel="1" x14ac:dyDescent="0.2">
      <c r="B1106" s="515"/>
      <c r="C1106" s="285" t="s">
        <v>17280</v>
      </c>
      <c r="D1106" s="267">
        <v>12</v>
      </c>
      <c r="E1106" s="267">
        <v>40</v>
      </c>
      <c r="F1106" s="267">
        <v>5</v>
      </c>
    </row>
    <row r="1107" spans="2:6" s="189" customFormat="1" ht="14.45" hidden="1" customHeight="1" outlineLevel="1" x14ac:dyDescent="0.2">
      <c r="B1107" s="515"/>
      <c r="C1107" s="285" t="s">
        <v>15359</v>
      </c>
      <c r="D1107" s="267">
        <v>109</v>
      </c>
      <c r="E1107" s="267">
        <v>1308</v>
      </c>
      <c r="F1107" s="267">
        <v>197</v>
      </c>
    </row>
    <row r="1108" spans="2:6" s="189" customFormat="1" ht="14.45" hidden="1" customHeight="1" outlineLevel="1" x14ac:dyDescent="0.2">
      <c r="B1108" s="515"/>
      <c r="C1108" s="285" t="s">
        <v>17965</v>
      </c>
      <c r="D1108" s="267">
        <v>3</v>
      </c>
      <c r="E1108" s="267">
        <v>0</v>
      </c>
      <c r="F1108" s="267">
        <v>0</v>
      </c>
    </row>
    <row r="1109" spans="2:6" s="189" customFormat="1" ht="14.45" hidden="1" customHeight="1" outlineLevel="1" x14ac:dyDescent="0.2">
      <c r="B1109" s="515"/>
      <c r="C1109" s="285" t="s">
        <v>16201</v>
      </c>
      <c r="D1109" s="267">
        <v>277</v>
      </c>
      <c r="E1109" s="267">
        <v>4</v>
      </c>
      <c r="F1109" s="267">
        <v>1318</v>
      </c>
    </row>
    <row r="1110" spans="2:6" s="189" customFormat="1" ht="14.45" hidden="1" customHeight="1" outlineLevel="1" x14ac:dyDescent="0.2">
      <c r="B1110" s="515"/>
      <c r="C1110" s="285" t="s">
        <v>15360</v>
      </c>
      <c r="D1110" s="267">
        <v>27</v>
      </c>
      <c r="E1110" s="267">
        <v>126</v>
      </c>
      <c r="F1110" s="267">
        <v>407</v>
      </c>
    </row>
    <row r="1111" spans="2:6" s="189" customFormat="1" ht="14.45" hidden="1" customHeight="1" outlineLevel="1" x14ac:dyDescent="0.2">
      <c r="B1111" s="515"/>
      <c r="C1111" s="285" t="s">
        <v>15361</v>
      </c>
      <c r="D1111" s="267">
        <v>62</v>
      </c>
      <c r="E1111" s="267">
        <v>29</v>
      </c>
      <c r="F1111" s="267">
        <v>431</v>
      </c>
    </row>
    <row r="1112" spans="2:6" s="189" customFormat="1" ht="14.45" hidden="1" customHeight="1" outlineLevel="1" x14ac:dyDescent="0.2">
      <c r="B1112" s="515"/>
      <c r="C1112" s="285" t="s">
        <v>15362</v>
      </c>
      <c r="D1112" s="267">
        <v>63</v>
      </c>
      <c r="E1112" s="267">
        <v>5</v>
      </c>
      <c r="F1112" s="267">
        <v>4503</v>
      </c>
    </row>
    <row r="1113" spans="2:6" s="189" customFormat="1" ht="14.45" hidden="1" customHeight="1" outlineLevel="1" x14ac:dyDescent="0.2">
      <c r="B1113" s="515"/>
      <c r="C1113" s="285" t="s">
        <v>15363</v>
      </c>
      <c r="D1113" s="267">
        <v>5</v>
      </c>
      <c r="E1113" s="267">
        <v>0</v>
      </c>
      <c r="F1113" s="267">
        <v>6</v>
      </c>
    </row>
    <row r="1114" spans="2:6" s="189" customFormat="1" ht="14.45" hidden="1" customHeight="1" outlineLevel="1" x14ac:dyDescent="0.2">
      <c r="B1114" s="515"/>
      <c r="C1114" s="285" t="s">
        <v>15364</v>
      </c>
      <c r="D1114" s="267">
        <v>59</v>
      </c>
      <c r="E1114" s="267">
        <v>4958</v>
      </c>
      <c r="F1114" s="267">
        <v>371</v>
      </c>
    </row>
    <row r="1115" spans="2:6" s="189" customFormat="1" ht="14.45" hidden="1" customHeight="1" outlineLevel="1" x14ac:dyDescent="0.2">
      <c r="B1115" s="515"/>
      <c r="C1115" s="285" t="s">
        <v>15365</v>
      </c>
      <c r="D1115" s="267">
        <v>70</v>
      </c>
      <c r="E1115" s="267">
        <v>556</v>
      </c>
      <c r="F1115" s="267">
        <v>520</v>
      </c>
    </row>
    <row r="1116" spans="2:6" s="189" customFormat="1" ht="14.45" hidden="1" customHeight="1" outlineLevel="1" x14ac:dyDescent="0.2">
      <c r="B1116" s="515"/>
      <c r="C1116" s="285" t="s">
        <v>15366</v>
      </c>
      <c r="D1116" s="267">
        <v>176</v>
      </c>
      <c r="E1116" s="267">
        <v>26822</v>
      </c>
      <c r="F1116" s="267">
        <v>2742</v>
      </c>
    </row>
    <row r="1117" spans="2:6" s="189" customFormat="1" ht="14.45" hidden="1" customHeight="1" outlineLevel="1" x14ac:dyDescent="0.2">
      <c r="B1117" s="515"/>
      <c r="C1117" s="285" t="s">
        <v>18243</v>
      </c>
      <c r="D1117" s="267">
        <v>70</v>
      </c>
      <c r="E1117" s="267">
        <v>1266</v>
      </c>
      <c r="F1117" s="267">
        <v>483</v>
      </c>
    </row>
    <row r="1118" spans="2:6" s="189" customFormat="1" ht="14.45" hidden="1" customHeight="1" outlineLevel="1" x14ac:dyDescent="0.2">
      <c r="B1118" s="515"/>
      <c r="C1118" s="285" t="s">
        <v>15367</v>
      </c>
      <c r="D1118" s="267">
        <v>323</v>
      </c>
      <c r="E1118" s="267">
        <v>4796</v>
      </c>
      <c r="F1118" s="267">
        <v>2271</v>
      </c>
    </row>
    <row r="1119" spans="2:6" s="189" customFormat="1" ht="14.45" hidden="1" customHeight="1" outlineLevel="1" x14ac:dyDescent="0.2">
      <c r="B1119" s="515"/>
      <c r="C1119" s="285" t="s">
        <v>15368</v>
      </c>
      <c r="D1119" s="267">
        <v>404</v>
      </c>
      <c r="E1119" s="267">
        <v>2219</v>
      </c>
      <c r="F1119" s="267">
        <v>5635</v>
      </c>
    </row>
    <row r="1120" spans="2:6" s="189" customFormat="1" ht="14.45" hidden="1" customHeight="1" outlineLevel="1" x14ac:dyDescent="0.2">
      <c r="B1120" s="515"/>
      <c r="C1120" s="285" t="s">
        <v>17966</v>
      </c>
      <c r="D1120" s="267">
        <v>3</v>
      </c>
      <c r="E1120" s="267">
        <v>52</v>
      </c>
      <c r="F1120" s="267">
        <v>0</v>
      </c>
    </row>
    <row r="1121" spans="2:6" s="189" customFormat="1" ht="14.45" hidden="1" customHeight="1" outlineLevel="1" x14ac:dyDescent="0.2">
      <c r="B1121" s="515"/>
      <c r="C1121" s="285" t="s">
        <v>15369</v>
      </c>
      <c r="D1121" s="267">
        <v>12</v>
      </c>
      <c r="E1121" s="267">
        <v>0</v>
      </c>
      <c r="F1121" s="267">
        <v>560</v>
      </c>
    </row>
    <row r="1122" spans="2:6" s="189" customFormat="1" ht="14.45" hidden="1" customHeight="1" outlineLevel="1" x14ac:dyDescent="0.2">
      <c r="B1122" s="515"/>
      <c r="C1122" s="285" t="s">
        <v>15370</v>
      </c>
      <c r="D1122" s="267">
        <v>4</v>
      </c>
      <c r="E1122" s="267">
        <v>0</v>
      </c>
      <c r="F1122" s="267">
        <v>975</v>
      </c>
    </row>
    <row r="1123" spans="2:6" s="189" customFormat="1" ht="14.45" hidden="1" customHeight="1" outlineLevel="1" x14ac:dyDescent="0.2">
      <c r="B1123" s="515"/>
      <c r="C1123" s="285" t="s">
        <v>17342</v>
      </c>
      <c r="D1123" s="267">
        <v>2</v>
      </c>
      <c r="E1123" s="267">
        <v>0</v>
      </c>
      <c r="F1123" s="267">
        <v>0</v>
      </c>
    </row>
    <row r="1124" spans="2:6" s="189" customFormat="1" ht="14.45" hidden="1" customHeight="1" outlineLevel="1" x14ac:dyDescent="0.2">
      <c r="B1124" s="515"/>
      <c r="C1124" s="285" t="s">
        <v>15371</v>
      </c>
      <c r="D1124" s="267">
        <v>7</v>
      </c>
      <c r="E1124" s="267">
        <v>210</v>
      </c>
      <c r="F1124" s="267">
        <v>71</v>
      </c>
    </row>
    <row r="1125" spans="2:6" s="189" customFormat="1" ht="14.45" hidden="1" customHeight="1" outlineLevel="1" x14ac:dyDescent="0.2">
      <c r="B1125" s="515"/>
      <c r="C1125" s="285" t="s">
        <v>15372</v>
      </c>
      <c r="D1125" s="267">
        <v>8</v>
      </c>
      <c r="E1125" s="267">
        <v>0</v>
      </c>
      <c r="F1125" s="267">
        <v>525</v>
      </c>
    </row>
    <row r="1126" spans="2:6" s="189" customFormat="1" ht="14.45" hidden="1" customHeight="1" outlineLevel="1" x14ac:dyDescent="0.2">
      <c r="B1126" s="515"/>
      <c r="C1126" s="285" t="s">
        <v>15373</v>
      </c>
      <c r="D1126" s="267">
        <v>30</v>
      </c>
      <c r="E1126" s="267">
        <v>249</v>
      </c>
      <c r="F1126" s="267">
        <v>21</v>
      </c>
    </row>
    <row r="1127" spans="2:6" s="189" customFormat="1" ht="14.45" hidden="1" customHeight="1" outlineLevel="1" x14ac:dyDescent="0.2">
      <c r="B1127" s="515"/>
      <c r="C1127" s="285" t="s">
        <v>15374</v>
      </c>
      <c r="D1127" s="267">
        <v>2</v>
      </c>
      <c r="E1127" s="267">
        <v>0</v>
      </c>
      <c r="F1127" s="267">
        <v>0</v>
      </c>
    </row>
    <row r="1128" spans="2:6" s="189" customFormat="1" ht="14.45" hidden="1" customHeight="1" outlineLevel="1" x14ac:dyDescent="0.2">
      <c r="B1128" s="515"/>
      <c r="C1128" s="285" t="s">
        <v>17967</v>
      </c>
      <c r="D1128" s="267">
        <v>1</v>
      </c>
      <c r="E1128" s="267">
        <v>0</v>
      </c>
      <c r="F1128" s="267">
        <v>0</v>
      </c>
    </row>
    <row r="1129" spans="2:6" s="189" customFormat="1" ht="14.45" hidden="1" customHeight="1" outlineLevel="1" x14ac:dyDescent="0.2">
      <c r="B1129" s="515"/>
      <c r="C1129" s="285" t="s">
        <v>17968</v>
      </c>
      <c r="D1129" s="267">
        <v>1</v>
      </c>
      <c r="E1129" s="267">
        <v>32</v>
      </c>
      <c r="F1129" s="267">
        <v>0</v>
      </c>
    </row>
    <row r="1130" spans="2:6" s="189" customFormat="1" ht="14.45" hidden="1" customHeight="1" outlineLevel="1" x14ac:dyDescent="0.2">
      <c r="B1130" s="515"/>
      <c r="C1130" s="285" t="s">
        <v>17969</v>
      </c>
      <c r="D1130" s="267">
        <v>1</v>
      </c>
      <c r="E1130" s="267">
        <v>0</v>
      </c>
      <c r="F1130" s="267">
        <v>0</v>
      </c>
    </row>
    <row r="1131" spans="2:6" s="189" customFormat="1" ht="14.45" hidden="1" customHeight="1" outlineLevel="1" x14ac:dyDescent="0.2">
      <c r="B1131" s="515"/>
      <c r="C1131" s="285" t="s">
        <v>17970</v>
      </c>
      <c r="D1131" s="267">
        <v>1</v>
      </c>
      <c r="E1131" s="267">
        <v>49</v>
      </c>
      <c r="F1131" s="267">
        <v>1</v>
      </c>
    </row>
    <row r="1132" spans="2:6" s="189" customFormat="1" ht="14.45" hidden="1" customHeight="1" outlineLevel="1" x14ac:dyDescent="0.2">
      <c r="B1132" s="515"/>
      <c r="C1132" s="285" t="s">
        <v>17971</v>
      </c>
      <c r="D1132" s="267">
        <v>1</v>
      </c>
      <c r="E1132" s="267">
        <v>159</v>
      </c>
      <c r="F1132" s="267">
        <v>0</v>
      </c>
    </row>
    <row r="1133" spans="2:6" s="189" customFormat="1" ht="14.45" hidden="1" customHeight="1" outlineLevel="1" x14ac:dyDescent="0.2">
      <c r="B1133" s="515"/>
      <c r="C1133" s="285" t="s">
        <v>17972</v>
      </c>
      <c r="D1133" s="267">
        <v>1</v>
      </c>
      <c r="E1133" s="267">
        <v>0</v>
      </c>
      <c r="F1133" s="267">
        <v>0</v>
      </c>
    </row>
    <row r="1134" spans="2:6" s="189" customFormat="1" ht="14.45" hidden="1" customHeight="1" outlineLevel="1" x14ac:dyDescent="0.2">
      <c r="B1134" s="515"/>
      <c r="C1134" s="285" t="s">
        <v>19394</v>
      </c>
      <c r="D1134" s="267">
        <v>1</v>
      </c>
      <c r="E1134" s="267">
        <v>68</v>
      </c>
      <c r="F1134" s="267">
        <v>0</v>
      </c>
    </row>
    <row r="1135" spans="2:6" s="189" customFormat="1" ht="14.45" hidden="1" customHeight="1" outlineLevel="1" x14ac:dyDescent="0.2">
      <c r="B1135" s="515"/>
      <c r="C1135" s="285" t="s">
        <v>17973</v>
      </c>
      <c r="D1135" s="267">
        <v>1</v>
      </c>
      <c r="E1135" s="267">
        <v>42</v>
      </c>
      <c r="F1135" s="267">
        <v>0</v>
      </c>
    </row>
    <row r="1136" spans="2:6" s="189" customFormat="1" ht="14.45" hidden="1" customHeight="1" outlineLevel="1" x14ac:dyDescent="0.2">
      <c r="B1136" s="515"/>
      <c r="C1136" s="285" t="s">
        <v>17974</v>
      </c>
      <c r="D1136" s="267">
        <v>1</v>
      </c>
      <c r="E1136" s="267">
        <v>0</v>
      </c>
      <c r="F1136" s="267">
        <v>0</v>
      </c>
    </row>
    <row r="1137" spans="2:6" s="189" customFormat="1" ht="14.45" hidden="1" customHeight="1" outlineLevel="1" x14ac:dyDescent="0.2">
      <c r="B1137" s="515"/>
      <c r="C1137" s="285" t="s">
        <v>17975</v>
      </c>
      <c r="D1137" s="267">
        <v>1</v>
      </c>
      <c r="E1137" s="267">
        <v>0</v>
      </c>
      <c r="F1137" s="267">
        <v>0</v>
      </c>
    </row>
    <row r="1138" spans="2:6" s="189" customFormat="1" ht="14.45" hidden="1" customHeight="1" outlineLevel="1" x14ac:dyDescent="0.2">
      <c r="B1138" s="515"/>
      <c r="C1138" s="285" t="s">
        <v>17976</v>
      </c>
      <c r="D1138" s="267">
        <v>1</v>
      </c>
      <c r="E1138" s="267">
        <v>0</v>
      </c>
      <c r="F1138" s="267">
        <v>0</v>
      </c>
    </row>
    <row r="1139" spans="2:6" s="189" customFormat="1" ht="14.45" hidden="1" customHeight="1" outlineLevel="1" x14ac:dyDescent="0.2">
      <c r="B1139" s="515"/>
      <c r="C1139" s="285" t="s">
        <v>17977</v>
      </c>
      <c r="D1139" s="267">
        <v>1</v>
      </c>
      <c r="E1139" s="267">
        <v>0</v>
      </c>
      <c r="F1139" s="267">
        <v>0</v>
      </c>
    </row>
    <row r="1140" spans="2:6" s="189" customFormat="1" ht="14.45" hidden="1" customHeight="1" outlineLevel="1" x14ac:dyDescent="0.2">
      <c r="B1140" s="515"/>
      <c r="C1140" s="285" t="s">
        <v>17978</v>
      </c>
      <c r="D1140" s="267">
        <v>1</v>
      </c>
      <c r="E1140" s="267">
        <v>0</v>
      </c>
      <c r="F1140" s="267">
        <v>0</v>
      </c>
    </row>
    <row r="1141" spans="2:6" s="189" customFormat="1" ht="14.45" hidden="1" customHeight="1" outlineLevel="1" x14ac:dyDescent="0.2">
      <c r="B1141" s="515"/>
      <c r="C1141" s="285" t="s">
        <v>17459</v>
      </c>
      <c r="D1141" s="267">
        <v>63</v>
      </c>
      <c r="E1141" s="267">
        <v>1721</v>
      </c>
      <c r="F1141" s="267">
        <v>58</v>
      </c>
    </row>
    <row r="1142" spans="2:6" s="189" customFormat="1" ht="14.45" hidden="1" customHeight="1" outlineLevel="1" x14ac:dyDescent="0.2">
      <c r="B1142" s="515"/>
      <c r="C1142" s="285" t="s">
        <v>17979</v>
      </c>
      <c r="D1142" s="267">
        <v>1</v>
      </c>
      <c r="E1142" s="267">
        <v>100</v>
      </c>
      <c r="F1142" s="267">
        <v>0</v>
      </c>
    </row>
    <row r="1143" spans="2:6" s="189" customFormat="1" ht="14.45" hidden="1" customHeight="1" outlineLevel="1" x14ac:dyDescent="0.2">
      <c r="B1143" s="515"/>
      <c r="C1143" s="285" t="s">
        <v>15375</v>
      </c>
      <c r="D1143" s="267">
        <v>1</v>
      </c>
      <c r="E1143" s="267">
        <v>0</v>
      </c>
      <c r="F1143" s="267">
        <v>0</v>
      </c>
    </row>
    <row r="1144" spans="2:6" s="189" customFormat="1" ht="14.45" hidden="1" customHeight="1" outlineLevel="1" x14ac:dyDescent="0.2">
      <c r="B1144" s="515"/>
      <c r="C1144" s="285" t="s">
        <v>15902</v>
      </c>
      <c r="D1144" s="267">
        <v>9</v>
      </c>
      <c r="E1144" s="267">
        <v>338</v>
      </c>
      <c r="F1144" s="267">
        <v>51</v>
      </c>
    </row>
    <row r="1145" spans="2:6" s="189" customFormat="1" ht="14.45" hidden="1" customHeight="1" outlineLevel="1" x14ac:dyDescent="0.2">
      <c r="B1145" s="515"/>
      <c r="C1145" s="285" t="s">
        <v>17980</v>
      </c>
      <c r="D1145" s="267">
        <v>8</v>
      </c>
      <c r="E1145" s="267">
        <v>12</v>
      </c>
      <c r="F1145" s="267">
        <v>25</v>
      </c>
    </row>
    <row r="1146" spans="2:6" s="189" customFormat="1" ht="14.45" hidden="1" customHeight="1" outlineLevel="1" x14ac:dyDescent="0.2">
      <c r="B1146" s="515"/>
      <c r="C1146" s="285" t="s">
        <v>10138</v>
      </c>
      <c r="D1146" s="267">
        <v>13</v>
      </c>
      <c r="E1146" s="267">
        <v>4</v>
      </c>
      <c r="F1146" s="267">
        <v>168</v>
      </c>
    </row>
    <row r="1147" spans="2:6" s="189" customFormat="1" ht="14.45" hidden="1" customHeight="1" outlineLevel="1" x14ac:dyDescent="0.2">
      <c r="B1147" s="515"/>
      <c r="C1147" s="285" t="s">
        <v>15376</v>
      </c>
      <c r="D1147" s="267">
        <v>15</v>
      </c>
      <c r="E1147" s="267">
        <v>2</v>
      </c>
      <c r="F1147" s="267">
        <v>41</v>
      </c>
    </row>
    <row r="1148" spans="2:6" s="189" customFormat="1" ht="14.45" hidden="1" customHeight="1" outlineLevel="1" x14ac:dyDescent="0.2">
      <c r="B1148" s="515"/>
      <c r="C1148" s="285" t="s">
        <v>15377</v>
      </c>
      <c r="D1148" s="267">
        <v>1</v>
      </c>
      <c r="E1148" s="267">
        <v>8081</v>
      </c>
      <c r="F1148" s="267">
        <v>1</v>
      </c>
    </row>
    <row r="1149" spans="2:6" s="189" customFormat="1" ht="14.45" hidden="1" customHeight="1" outlineLevel="1" x14ac:dyDescent="0.2">
      <c r="B1149" s="515"/>
      <c r="C1149" s="285" t="s">
        <v>16202</v>
      </c>
      <c r="D1149" s="267">
        <v>1</v>
      </c>
      <c r="E1149" s="267">
        <v>0</v>
      </c>
      <c r="F1149" s="267">
        <v>0</v>
      </c>
    </row>
    <row r="1150" spans="2:6" s="189" customFormat="1" ht="14.45" hidden="1" customHeight="1" outlineLevel="1" x14ac:dyDescent="0.2">
      <c r="B1150" s="515"/>
      <c r="C1150" s="285" t="s">
        <v>15378</v>
      </c>
      <c r="D1150" s="267">
        <v>13</v>
      </c>
      <c r="E1150" s="267">
        <v>611</v>
      </c>
      <c r="F1150" s="267">
        <v>320</v>
      </c>
    </row>
    <row r="1151" spans="2:6" s="189" customFormat="1" ht="14.45" hidden="1" customHeight="1" outlineLevel="1" x14ac:dyDescent="0.2">
      <c r="B1151" s="515"/>
      <c r="C1151" s="285" t="s">
        <v>17981</v>
      </c>
      <c r="D1151" s="267">
        <v>6</v>
      </c>
      <c r="E1151" s="267">
        <v>421</v>
      </c>
      <c r="F1151" s="267">
        <v>61</v>
      </c>
    </row>
    <row r="1152" spans="2:6" s="189" customFormat="1" ht="14.45" hidden="1" customHeight="1" outlineLevel="1" x14ac:dyDescent="0.2">
      <c r="B1152" s="515"/>
      <c r="C1152" s="285" t="s">
        <v>15379</v>
      </c>
      <c r="D1152" s="267">
        <v>36</v>
      </c>
      <c r="E1152" s="267">
        <v>2</v>
      </c>
      <c r="F1152" s="267">
        <v>218</v>
      </c>
    </row>
    <row r="1153" spans="2:6" s="189" customFormat="1" ht="14.45" hidden="1" customHeight="1" outlineLevel="1" x14ac:dyDescent="0.2">
      <c r="B1153" s="515"/>
      <c r="C1153" s="285" t="s">
        <v>17982</v>
      </c>
      <c r="D1153" s="267">
        <v>5</v>
      </c>
      <c r="E1153" s="267">
        <v>26</v>
      </c>
      <c r="F1153" s="267">
        <v>4</v>
      </c>
    </row>
    <row r="1154" spans="2:6" s="189" customFormat="1" ht="14.45" hidden="1" customHeight="1" outlineLevel="1" x14ac:dyDescent="0.2">
      <c r="B1154" s="515"/>
      <c r="C1154" s="285" t="s">
        <v>17983</v>
      </c>
      <c r="D1154" s="267">
        <v>1</v>
      </c>
      <c r="E1154" s="267">
        <v>0</v>
      </c>
      <c r="F1154" s="267">
        <v>0</v>
      </c>
    </row>
    <row r="1155" spans="2:6" s="189" customFormat="1" ht="14.45" hidden="1" customHeight="1" outlineLevel="1" x14ac:dyDescent="0.2">
      <c r="B1155" s="515"/>
      <c r="C1155" s="285" t="s">
        <v>17984</v>
      </c>
      <c r="D1155" s="267">
        <v>1</v>
      </c>
      <c r="E1155" s="267">
        <v>0</v>
      </c>
      <c r="F1155" s="267">
        <v>0</v>
      </c>
    </row>
    <row r="1156" spans="2:6" s="189" customFormat="1" ht="14.45" hidden="1" customHeight="1" outlineLevel="1" x14ac:dyDescent="0.2">
      <c r="B1156" s="515"/>
      <c r="C1156" s="285" t="s">
        <v>17985</v>
      </c>
      <c r="D1156" s="267">
        <v>1</v>
      </c>
      <c r="E1156" s="267">
        <v>12</v>
      </c>
      <c r="F1156" s="267">
        <v>0</v>
      </c>
    </row>
    <row r="1157" spans="2:6" s="189" customFormat="1" ht="14.45" hidden="1" customHeight="1" outlineLevel="1" x14ac:dyDescent="0.2">
      <c r="B1157" s="515"/>
      <c r="C1157" s="285" t="s">
        <v>17986</v>
      </c>
      <c r="D1157" s="267">
        <v>2</v>
      </c>
      <c r="E1157" s="267">
        <v>4</v>
      </c>
      <c r="F1157" s="267">
        <v>0</v>
      </c>
    </row>
    <row r="1158" spans="2:6" s="189" customFormat="1" ht="14.45" hidden="1" customHeight="1" outlineLevel="1" x14ac:dyDescent="0.2">
      <c r="B1158" s="515"/>
      <c r="C1158" s="285" t="s">
        <v>17987</v>
      </c>
      <c r="D1158" s="267">
        <v>675</v>
      </c>
      <c r="E1158" s="267">
        <v>665</v>
      </c>
      <c r="F1158" s="267">
        <v>2048</v>
      </c>
    </row>
    <row r="1159" spans="2:6" s="189" customFormat="1" ht="14.45" hidden="1" customHeight="1" outlineLevel="1" x14ac:dyDescent="0.2">
      <c r="B1159" s="515"/>
      <c r="C1159" s="285" t="s">
        <v>17988</v>
      </c>
      <c r="D1159" s="267">
        <v>1</v>
      </c>
      <c r="E1159" s="267">
        <v>0</v>
      </c>
      <c r="F1159" s="267">
        <v>0</v>
      </c>
    </row>
    <row r="1160" spans="2:6" s="189" customFormat="1" ht="14.45" hidden="1" customHeight="1" outlineLevel="1" x14ac:dyDescent="0.2">
      <c r="B1160" s="515"/>
      <c r="C1160" s="285" t="s">
        <v>17989</v>
      </c>
      <c r="D1160" s="267">
        <v>1</v>
      </c>
      <c r="E1160" s="267">
        <v>0</v>
      </c>
      <c r="F1160" s="267">
        <v>0</v>
      </c>
    </row>
    <row r="1161" spans="2:6" s="189" customFormat="1" ht="14.45" hidden="1" customHeight="1" outlineLevel="1" x14ac:dyDescent="0.2">
      <c r="B1161" s="515"/>
      <c r="C1161" s="285" t="s">
        <v>17990</v>
      </c>
      <c r="D1161" s="267">
        <v>1</v>
      </c>
      <c r="E1161" s="267">
        <v>0</v>
      </c>
      <c r="F1161" s="267">
        <v>0</v>
      </c>
    </row>
    <row r="1162" spans="2:6" s="189" customFormat="1" ht="14.45" hidden="1" customHeight="1" outlineLevel="1" x14ac:dyDescent="0.2">
      <c r="B1162" s="515"/>
      <c r="C1162" s="285" t="s">
        <v>17991</v>
      </c>
      <c r="D1162" s="267">
        <v>1</v>
      </c>
      <c r="E1162" s="267">
        <v>0</v>
      </c>
      <c r="F1162" s="267">
        <v>0</v>
      </c>
    </row>
    <row r="1163" spans="2:6" s="189" customFormat="1" ht="14.45" hidden="1" customHeight="1" outlineLevel="1" x14ac:dyDescent="0.2">
      <c r="B1163" s="515"/>
      <c r="C1163" s="285" t="s">
        <v>17992</v>
      </c>
      <c r="D1163" s="267">
        <v>1</v>
      </c>
      <c r="E1163" s="267">
        <v>24</v>
      </c>
      <c r="F1163" s="267">
        <v>0</v>
      </c>
    </row>
    <row r="1164" spans="2:6" s="189" customFormat="1" ht="14.45" hidden="1" customHeight="1" outlineLevel="1" x14ac:dyDescent="0.2">
      <c r="B1164" s="515"/>
      <c r="C1164" s="285" t="s">
        <v>17993</v>
      </c>
      <c r="D1164" s="267">
        <v>1</v>
      </c>
      <c r="E1164" s="267">
        <v>0</v>
      </c>
      <c r="F1164" s="267">
        <v>0</v>
      </c>
    </row>
    <row r="1165" spans="2:6" s="189" customFormat="1" ht="14.45" hidden="1" customHeight="1" outlineLevel="1" x14ac:dyDescent="0.2">
      <c r="B1165" s="515"/>
      <c r="C1165" s="285" t="s">
        <v>17994</v>
      </c>
      <c r="D1165" s="267">
        <v>1</v>
      </c>
      <c r="E1165" s="267">
        <v>0</v>
      </c>
      <c r="F1165" s="267">
        <v>0</v>
      </c>
    </row>
    <row r="1166" spans="2:6" s="189" customFormat="1" ht="14.45" hidden="1" customHeight="1" outlineLevel="1" x14ac:dyDescent="0.2">
      <c r="B1166" s="515"/>
      <c r="C1166" s="285" t="s">
        <v>11966</v>
      </c>
      <c r="D1166" s="267">
        <v>2</v>
      </c>
      <c r="E1166" s="267">
        <v>0</v>
      </c>
      <c r="F1166" s="267">
        <v>2</v>
      </c>
    </row>
    <row r="1167" spans="2:6" s="189" customFormat="1" ht="14.45" hidden="1" customHeight="1" outlineLevel="1" x14ac:dyDescent="0.2">
      <c r="B1167" s="515"/>
      <c r="C1167" s="285" t="s">
        <v>17995</v>
      </c>
      <c r="D1167" s="267">
        <v>1</v>
      </c>
      <c r="E1167" s="267">
        <v>35</v>
      </c>
      <c r="F1167" s="267">
        <v>0</v>
      </c>
    </row>
    <row r="1168" spans="2:6" s="189" customFormat="1" ht="14.45" hidden="1" customHeight="1" outlineLevel="1" x14ac:dyDescent="0.2">
      <c r="B1168" s="515"/>
      <c r="C1168" s="285" t="s">
        <v>15380</v>
      </c>
      <c r="D1168" s="267">
        <v>43</v>
      </c>
      <c r="E1168" s="267">
        <v>11725</v>
      </c>
      <c r="F1168" s="267">
        <v>202</v>
      </c>
    </row>
    <row r="1169" spans="2:6" s="189" customFormat="1" ht="14.45" hidden="1" customHeight="1" outlineLevel="1" x14ac:dyDescent="0.2">
      <c r="B1169" s="515"/>
      <c r="C1169" s="285" t="s">
        <v>17996</v>
      </c>
      <c r="D1169" s="267">
        <v>39</v>
      </c>
      <c r="E1169" s="267">
        <v>2</v>
      </c>
      <c r="F1169" s="267">
        <v>2</v>
      </c>
    </row>
    <row r="1170" spans="2:6" s="189" customFormat="1" ht="14.45" hidden="1" customHeight="1" outlineLevel="1" x14ac:dyDescent="0.2">
      <c r="B1170" s="515"/>
      <c r="C1170" s="285" t="s">
        <v>15381</v>
      </c>
      <c r="D1170" s="267">
        <v>5</v>
      </c>
      <c r="E1170" s="267">
        <v>0</v>
      </c>
      <c r="F1170" s="267">
        <v>0</v>
      </c>
    </row>
    <row r="1171" spans="2:6" s="189" customFormat="1" ht="14.45" hidden="1" customHeight="1" outlineLevel="1" x14ac:dyDescent="0.2">
      <c r="B1171" s="515"/>
      <c r="C1171" s="285" t="s">
        <v>17997</v>
      </c>
      <c r="D1171" s="267">
        <v>1</v>
      </c>
      <c r="E1171" s="267">
        <v>0</v>
      </c>
      <c r="F1171" s="267">
        <v>0</v>
      </c>
    </row>
    <row r="1172" spans="2:6" s="189" customFormat="1" ht="14.45" hidden="1" customHeight="1" outlineLevel="1" x14ac:dyDescent="0.2">
      <c r="B1172" s="515"/>
      <c r="C1172" s="285" t="s">
        <v>17998</v>
      </c>
      <c r="D1172" s="267">
        <v>1</v>
      </c>
      <c r="E1172" s="267">
        <v>0</v>
      </c>
      <c r="F1172" s="267">
        <v>0</v>
      </c>
    </row>
    <row r="1173" spans="2:6" s="189" customFormat="1" ht="14.45" hidden="1" customHeight="1" outlineLevel="1" x14ac:dyDescent="0.2">
      <c r="B1173" s="515"/>
      <c r="C1173" s="285" t="s">
        <v>17478</v>
      </c>
      <c r="D1173" s="267">
        <v>234</v>
      </c>
      <c r="E1173" s="267">
        <v>340</v>
      </c>
      <c r="F1173" s="267">
        <v>544</v>
      </c>
    </row>
    <row r="1174" spans="2:6" s="189" customFormat="1" ht="14.45" hidden="1" customHeight="1" outlineLevel="1" x14ac:dyDescent="0.2">
      <c r="B1174" s="515"/>
      <c r="C1174" s="285" t="s">
        <v>15382</v>
      </c>
      <c r="D1174" s="267">
        <v>17</v>
      </c>
      <c r="E1174" s="267">
        <v>2284</v>
      </c>
      <c r="F1174" s="267">
        <v>737</v>
      </c>
    </row>
    <row r="1175" spans="2:6" s="189" customFormat="1" ht="14.45" hidden="1" customHeight="1" outlineLevel="1" x14ac:dyDescent="0.2">
      <c r="B1175" s="515"/>
      <c r="C1175" s="285" t="s">
        <v>15383</v>
      </c>
      <c r="D1175" s="267">
        <v>1</v>
      </c>
      <c r="E1175" s="267">
        <v>0</v>
      </c>
      <c r="F1175" s="267">
        <v>0</v>
      </c>
    </row>
    <row r="1176" spans="2:6" s="189" customFormat="1" ht="14.45" hidden="1" customHeight="1" outlineLevel="1" x14ac:dyDescent="0.2">
      <c r="B1176" s="515"/>
      <c r="C1176" s="285" t="s">
        <v>19763</v>
      </c>
      <c r="D1176" s="267">
        <v>1</v>
      </c>
      <c r="E1176" s="267">
        <v>50</v>
      </c>
      <c r="F1176" s="267">
        <v>0</v>
      </c>
    </row>
    <row r="1177" spans="2:6" s="189" customFormat="1" ht="14.45" hidden="1" customHeight="1" outlineLevel="1" x14ac:dyDescent="0.2">
      <c r="B1177" s="515"/>
      <c r="C1177" s="285" t="s">
        <v>15384</v>
      </c>
      <c r="D1177" s="267">
        <v>64</v>
      </c>
      <c r="E1177" s="267">
        <v>108</v>
      </c>
      <c r="F1177" s="267">
        <v>131</v>
      </c>
    </row>
    <row r="1178" spans="2:6" s="189" customFormat="1" ht="14.45" hidden="1" customHeight="1" outlineLevel="1" x14ac:dyDescent="0.2">
      <c r="B1178" s="515"/>
      <c r="C1178" s="285" t="s">
        <v>17539</v>
      </c>
      <c r="D1178" s="267">
        <v>2</v>
      </c>
      <c r="E1178" s="267">
        <v>116</v>
      </c>
      <c r="F1178" s="267">
        <v>0</v>
      </c>
    </row>
    <row r="1179" spans="2:6" s="189" customFormat="1" ht="14.45" hidden="1" customHeight="1" outlineLevel="1" x14ac:dyDescent="0.2">
      <c r="B1179" s="574"/>
      <c r="C1179" s="286" t="s">
        <v>15385</v>
      </c>
      <c r="D1179" s="287">
        <v>1</v>
      </c>
      <c r="E1179" s="287">
        <v>0</v>
      </c>
      <c r="F1179" s="287">
        <v>0</v>
      </c>
    </row>
    <row r="1180" spans="2:6" s="189" customFormat="1" ht="36" customHeight="1" collapsed="1" x14ac:dyDescent="0.25">
      <c r="B1180" s="280" t="s">
        <v>16203</v>
      </c>
      <c r="C1180" s="279">
        <f>COUNTA(C1181:C1234)</f>
        <v>54</v>
      </c>
      <c r="D1180" s="288">
        <f>SUM(D1181:D1234)</f>
        <v>8947</v>
      </c>
      <c r="E1180" s="289">
        <f>SUM(E1181:E1234)</f>
        <v>775223</v>
      </c>
      <c r="F1180" s="290">
        <f>SUM(F1181:F1234)</f>
        <v>340821</v>
      </c>
    </row>
    <row r="1181" spans="2:6" s="189" customFormat="1" ht="14.45" hidden="1" customHeight="1" outlineLevel="1" x14ac:dyDescent="0.2">
      <c r="B1181" s="573" t="s">
        <v>15471</v>
      </c>
      <c r="C1181" s="281" t="s">
        <v>17999</v>
      </c>
      <c r="D1181" s="278">
        <v>1</v>
      </c>
      <c r="E1181" s="278">
        <v>5</v>
      </c>
      <c r="F1181" s="278">
        <v>0</v>
      </c>
    </row>
    <row r="1182" spans="2:6" s="189" customFormat="1" ht="14.45" hidden="1" customHeight="1" outlineLevel="1" x14ac:dyDescent="0.2">
      <c r="B1182" s="515"/>
      <c r="C1182" s="285" t="s">
        <v>15798</v>
      </c>
      <c r="D1182" s="267">
        <v>12</v>
      </c>
      <c r="E1182" s="267">
        <v>56</v>
      </c>
      <c r="F1182" s="267">
        <v>340</v>
      </c>
    </row>
    <row r="1183" spans="2:6" s="189" customFormat="1" ht="14.45" hidden="1" customHeight="1" outlineLevel="1" x14ac:dyDescent="0.2">
      <c r="B1183" s="515"/>
      <c r="C1183" s="285" t="s">
        <v>18000</v>
      </c>
      <c r="D1183" s="267">
        <v>7</v>
      </c>
      <c r="E1183" s="267">
        <v>33</v>
      </c>
      <c r="F1183" s="267">
        <v>47</v>
      </c>
    </row>
    <row r="1184" spans="2:6" s="189" customFormat="1" ht="14.45" hidden="1" customHeight="1" outlineLevel="1" x14ac:dyDescent="0.2">
      <c r="B1184" s="515"/>
      <c r="C1184" s="285" t="s">
        <v>18001</v>
      </c>
      <c r="D1184" s="267">
        <v>2</v>
      </c>
      <c r="E1184" s="267">
        <v>15</v>
      </c>
      <c r="F1184" s="267">
        <v>0</v>
      </c>
    </row>
    <row r="1185" spans="2:6" s="189" customFormat="1" ht="14.45" hidden="1" customHeight="1" outlineLevel="1" x14ac:dyDescent="0.2">
      <c r="B1185" s="515"/>
      <c r="C1185" s="285" t="s">
        <v>11497</v>
      </c>
      <c r="D1185" s="267">
        <v>1483</v>
      </c>
      <c r="E1185" s="267">
        <v>8766</v>
      </c>
      <c r="F1185" s="267">
        <v>84441</v>
      </c>
    </row>
    <row r="1186" spans="2:6" s="189" customFormat="1" ht="14.45" hidden="1" customHeight="1" outlineLevel="1" x14ac:dyDescent="0.2">
      <c r="B1186" s="515"/>
      <c r="C1186" s="285" t="s">
        <v>15799</v>
      </c>
      <c r="D1186" s="267">
        <v>12</v>
      </c>
      <c r="E1186" s="267">
        <v>0</v>
      </c>
      <c r="F1186" s="267">
        <v>65</v>
      </c>
    </row>
    <row r="1187" spans="2:6" s="189" customFormat="1" ht="14.45" hidden="1" customHeight="1" outlineLevel="1" x14ac:dyDescent="0.2">
      <c r="B1187" s="515"/>
      <c r="C1187" s="285" t="s">
        <v>18002</v>
      </c>
      <c r="D1187" s="267">
        <v>1</v>
      </c>
      <c r="E1187" s="267">
        <v>68</v>
      </c>
      <c r="F1187" s="267">
        <v>1</v>
      </c>
    </row>
    <row r="1188" spans="2:6" s="189" customFormat="1" ht="14.45" hidden="1" customHeight="1" outlineLevel="1" x14ac:dyDescent="0.2">
      <c r="B1188" s="515"/>
      <c r="C1188" s="285" t="s">
        <v>18003</v>
      </c>
      <c r="D1188" s="267">
        <v>6</v>
      </c>
      <c r="E1188" s="267">
        <v>0</v>
      </c>
      <c r="F1188" s="267">
        <v>7</v>
      </c>
    </row>
    <row r="1189" spans="2:6" s="189" customFormat="1" ht="14.45" hidden="1" customHeight="1" outlineLevel="1" x14ac:dyDescent="0.2">
      <c r="B1189" s="515"/>
      <c r="C1189" s="285" t="s">
        <v>12735</v>
      </c>
      <c r="D1189" s="267">
        <v>97</v>
      </c>
      <c r="E1189" s="267">
        <v>113</v>
      </c>
      <c r="F1189" s="267">
        <v>290</v>
      </c>
    </row>
    <row r="1190" spans="2:6" s="189" customFormat="1" ht="14.45" hidden="1" customHeight="1" outlineLevel="1" x14ac:dyDescent="0.2">
      <c r="B1190" s="515"/>
      <c r="C1190" s="285" t="s">
        <v>18004</v>
      </c>
      <c r="D1190" s="267">
        <v>2</v>
      </c>
      <c r="E1190" s="267">
        <v>0</v>
      </c>
      <c r="F1190" s="267">
        <v>1</v>
      </c>
    </row>
    <row r="1191" spans="2:6" s="189" customFormat="1" ht="14.45" hidden="1" customHeight="1" outlineLevel="1" x14ac:dyDescent="0.2">
      <c r="B1191" s="515"/>
      <c r="C1191" s="285" t="s">
        <v>15800</v>
      </c>
      <c r="D1191" s="267">
        <v>11</v>
      </c>
      <c r="E1191" s="267">
        <v>0</v>
      </c>
      <c r="F1191" s="267">
        <v>34</v>
      </c>
    </row>
    <row r="1192" spans="2:6" s="189" customFormat="1" ht="14.45" hidden="1" customHeight="1" outlineLevel="1" x14ac:dyDescent="0.2">
      <c r="B1192" s="515"/>
      <c r="C1192" s="285" t="s">
        <v>18005</v>
      </c>
      <c r="D1192" s="267">
        <v>2</v>
      </c>
      <c r="E1192" s="267">
        <v>0</v>
      </c>
      <c r="F1192" s="267">
        <v>2</v>
      </c>
    </row>
    <row r="1193" spans="2:6" s="189" customFormat="1" ht="14.45" hidden="1" customHeight="1" outlineLevel="1" x14ac:dyDescent="0.2">
      <c r="B1193" s="515"/>
      <c r="C1193" s="285" t="s">
        <v>15801</v>
      </c>
      <c r="D1193" s="267">
        <v>25</v>
      </c>
      <c r="E1193" s="267">
        <v>215</v>
      </c>
      <c r="F1193" s="267">
        <v>118</v>
      </c>
    </row>
    <row r="1194" spans="2:6" s="189" customFormat="1" ht="14.45" hidden="1" customHeight="1" outlineLevel="1" x14ac:dyDescent="0.2">
      <c r="B1194" s="515"/>
      <c r="C1194" s="285" t="s">
        <v>18006</v>
      </c>
      <c r="D1194" s="267">
        <v>1</v>
      </c>
      <c r="E1194" s="267">
        <v>45</v>
      </c>
      <c r="F1194" s="267">
        <v>0</v>
      </c>
    </row>
    <row r="1195" spans="2:6" s="189" customFormat="1" ht="14.45" hidden="1" customHeight="1" outlineLevel="1" x14ac:dyDescent="0.2">
      <c r="B1195" s="515"/>
      <c r="C1195" s="285" t="s">
        <v>15802</v>
      </c>
      <c r="D1195" s="267">
        <v>19</v>
      </c>
      <c r="E1195" s="267">
        <v>359</v>
      </c>
      <c r="F1195" s="267">
        <v>106</v>
      </c>
    </row>
    <row r="1196" spans="2:6" s="189" customFormat="1" ht="14.45" hidden="1" customHeight="1" outlineLevel="1" x14ac:dyDescent="0.2">
      <c r="B1196" s="515"/>
      <c r="C1196" s="285" t="s">
        <v>18007</v>
      </c>
      <c r="D1196" s="267">
        <v>1</v>
      </c>
      <c r="E1196" s="267">
        <v>111</v>
      </c>
      <c r="F1196" s="267">
        <v>28</v>
      </c>
    </row>
    <row r="1197" spans="2:6" s="189" customFormat="1" ht="14.45" hidden="1" customHeight="1" outlineLevel="1" x14ac:dyDescent="0.2">
      <c r="B1197" s="515"/>
      <c r="C1197" s="285" t="s">
        <v>18008</v>
      </c>
      <c r="D1197" s="267">
        <v>1</v>
      </c>
      <c r="E1197" s="267">
        <v>0</v>
      </c>
      <c r="F1197" s="267">
        <v>0</v>
      </c>
    </row>
    <row r="1198" spans="2:6" s="189" customFormat="1" ht="14.45" hidden="1" customHeight="1" outlineLevel="1" x14ac:dyDescent="0.2">
      <c r="B1198" s="515"/>
      <c r="C1198" s="285" t="s">
        <v>15803</v>
      </c>
      <c r="D1198" s="267">
        <v>117</v>
      </c>
      <c r="E1198" s="267">
        <v>260</v>
      </c>
      <c r="F1198" s="267">
        <v>1882</v>
      </c>
    </row>
    <row r="1199" spans="2:6" s="189" customFormat="1" ht="14.45" hidden="1" customHeight="1" outlineLevel="1" x14ac:dyDescent="0.2">
      <c r="B1199" s="515"/>
      <c r="C1199" s="285" t="s">
        <v>15804</v>
      </c>
      <c r="D1199" s="267">
        <v>555</v>
      </c>
      <c r="E1199" s="267">
        <v>1145</v>
      </c>
      <c r="F1199" s="267">
        <v>8529</v>
      </c>
    </row>
    <row r="1200" spans="2:6" s="189" customFormat="1" ht="14.45" hidden="1" customHeight="1" outlineLevel="1" x14ac:dyDescent="0.2">
      <c r="B1200" s="515"/>
      <c r="C1200" s="285" t="s">
        <v>18009</v>
      </c>
      <c r="D1200" s="267">
        <v>141</v>
      </c>
      <c r="E1200" s="267">
        <v>8779</v>
      </c>
      <c r="F1200" s="267">
        <v>2902</v>
      </c>
    </row>
    <row r="1201" spans="2:6" s="189" customFormat="1" ht="14.45" hidden="1" customHeight="1" outlineLevel="1" x14ac:dyDescent="0.2">
      <c r="B1201" s="515"/>
      <c r="C1201" s="285" t="s">
        <v>18010</v>
      </c>
      <c r="D1201" s="267">
        <v>1</v>
      </c>
      <c r="E1201" s="267">
        <v>13</v>
      </c>
      <c r="F1201" s="267">
        <v>40</v>
      </c>
    </row>
    <row r="1202" spans="2:6" s="189" customFormat="1" ht="14.45" hidden="1" customHeight="1" outlineLevel="1" x14ac:dyDescent="0.2">
      <c r="B1202" s="515"/>
      <c r="C1202" s="285" t="s">
        <v>18011</v>
      </c>
      <c r="D1202" s="267">
        <v>24</v>
      </c>
      <c r="E1202" s="267">
        <v>12</v>
      </c>
      <c r="F1202" s="267">
        <v>664</v>
      </c>
    </row>
    <row r="1203" spans="2:6" s="189" customFormat="1" ht="14.45" hidden="1" customHeight="1" outlineLevel="1" x14ac:dyDescent="0.2">
      <c r="B1203" s="515"/>
      <c r="C1203" s="285" t="s">
        <v>18012</v>
      </c>
      <c r="D1203" s="267">
        <v>2</v>
      </c>
      <c r="E1203" s="267">
        <v>893</v>
      </c>
      <c r="F1203" s="267">
        <v>186</v>
      </c>
    </row>
    <row r="1204" spans="2:6" s="189" customFormat="1" ht="14.45" hidden="1" customHeight="1" outlineLevel="1" x14ac:dyDescent="0.2">
      <c r="B1204" s="515"/>
      <c r="C1204" s="285" t="s">
        <v>18244</v>
      </c>
      <c r="D1204" s="267">
        <v>1</v>
      </c>
      <c r="E1204" s="267">
        <v>0</v>
      </c>
      <c r="F1204" s="267">
        <v>0</v>
      </c>
    </row>
    <row r="1205" spans="2:6" s="189" customFormat="1" ht="14.45" hidden="1" customHeight="1" outlineLevel="1" x14ac:dyDescent="0.2">
      <c r="B1205" s="515"/>
      <c r="C1205" s="285" t="s">
        <v>18013</v>
      </c>
      <c r="D1205" s="267">
        <v>1</v>
      </c>
      <c r="E1205" s="267">
        <v>0</v>
      </c>
      <c r="F1205" s="267">
        <v>0</v>
      </c>
    </row>
    <row r="1206" spans="2:6" s="189" customFormat="1" ht="14.45" hidden="1" customHeight="1" outlineLevel="1" x14ac:dyDescent="0.2">
      <c r="B1206" s="515"/>
      <c r="C1206" s="285" t="s">
        <v>18014</v>
      </c>
      <c r="D1206" s="267">
        <v>1</v>
      </c>
      <c r="E1206" s="267">
        <v>7</v>
      </c>
      <c r="F1206" s="267">
        <v>0</v>
      </c>
    </row>
    <row r="1207" spans="2:6" s="189" customFormat="1" ht="14.45" hidden="1" customHeight="1" outlineLevel="1" x14ac:dyDescent="0.2">
      <c r="B1207" s="515"/>
      <c r="C1207" s="285" t="s">
        <v>18015</v>
      </c>
      <c r="D1207" s="267">
        <v>1</v>
      </c>
      <c r="E1207" s="267">
        <v>0</v>
      </c>
      <c r="F1207" s="267">
        <v>0</v>
      </c>
    </row>
    <row r="1208" spans="2:6" s="189" customFormat="1" ht="14.45" hidden="1" customHeight="1" outlineLevel="1" x14ac:dyDescent="0.2">
      <c r="B1208" s="515"/>
      <c r="C1208" s="285" t="s">
        <v>16212</v>
      </c>
      <c r="D1208" s="267">
        <v>1</v>
      </c>
      <c r="E1208" s="267">
        <v>1</v>
      </c>
      <c r="F1208" s="267">
        <v>0</v>
      </c>
    </row>
    <row r="1209" spans="2:6" s="189" customFormat="1" ht="14.45" hidden="1" customHeight="1" outlineLevel="1" x14ac:dyDescent="0.2">
      <c r="B1209" s="515"/>
      <c r="C1209" s="285" t="s">
        <v>12137</v>
      </c>
      <c r="D1209" s="267">
        <v>12</v>
      </c>
      <c r="E1209" s="267">
        <v>2</v>
      </c>
      <c r="F1209" s="267">
        <v>8</v>
      </c>
    </row>
    <row r="1210" spans="2:6" s="189" customFormat="1" ht="14.45" hidden="1" customHeight="1" outlineLevel="1" x14ac:dyDescent="0.2">
      <c r="B1210" s="515"/>
      <c r="C1210" s="285" t="s">
        <v>18016</v>
      </c>
      <c r="D1210" s="267">
        <v>78</v>
      </c>
      <c r="E1210" s="267">
        <v>69122</v>
      </c>
      <c r="F1210" s="267">
        <v>1422</v>
      </c>
    </row>
    <row r="1211" spans="2:6" s="189" customFormat="1" ht="14.45" hidden="1" customHeight="1" outlineLevel="1" x14ac:dyDescent="0.2">
      <c r="B1211" s="515"/>
      <c r="C1211" s="285" t="s">
        <v>18627</v>
      </c>
      <c r="D1211" s="267">
        <v>1</v>
      </c>
      <c r="E1211" s="267">
        <v>6</v>
      </c>
      <c r="F1211" s="267">
        <v>0</v>
      </c>
    </row>
    <row r="1212" spans="2:6" s="189" customFormat="1" ht="14.45" hidden="1" customHeight="1" outlineLevel="1" x14ac:dyDescent="0.2">
      <c r="B1212" s="515"/>
      <c r="C1212" s="285" t="s">
        <v>15805</v>
      </c>
      <c r="D1212" s="267">
        <v>63</v>
      </c>
      <c r="E1212" s="267">
        <v>0</v>
      </c>
      <c r="F1212" s="267">
        <v>174</v>
      </c>
    </row>
    <row r="1213" spans="2:6" s="189" customFormat="1" ht="14.45" hidden="1" customHeight="1" outlineLevel="1" x14ac:dyDescent="0.2">
      <c r="B1213" s="515"/>
      <c r="C1213" s="285" t="s">
        <v>18374</v>
      </c>
      <c r="D1213" s="267">
        <v>1</v>
      </c>
      <c r="E1213" s="267">
        <v>147</v>
      </c>
      <c r="F1213" s="267">
        <v>0</v>
      </c>
    </row>
    <row r="1214" spans="2:6" s="189" customFormat="1" ht="14.45" hidden="1" customHeight="1" outlineLevel="1" x14ac:dyDescent="0.2">
      <c r="B1214" s="515"/>
      <c r="C1214" s="285" t="s">
        <v>18017</v>
      </c>
      <c r="D1214" s="267">
        <v>1</v>
      </c>
      <c r="E1214" s="267">
        <v>0</v>
      </c>
      <c r="F1214" s="267">
        <v>0</v>
      </c>
    </row>
    <row r="1215" spans="2:6" s="189" customFormat="1" ht="14.45" hidden="1" customHeight="1" outlineLevel="1" x14ac:dyDescent="0.2">
      <c r="B1215" s="515"/>
      <c r="C1215" s="285" t="s">
        <v>18018</v>
      </c>
      <c r="D1215" s="267">
        <v>1</v>
      </c>
      <c r="E1215" s="267">
        <v>0</v>
      </c>
      <c r="F1215" s="267">
        <v>44</v>
      </c>
    </row>
    <row r="1216" spans="2:6" s="189" customFormat="1" ht="14.45" hidden="1" customHeight="1" outlineLevel="1" x14ac:dyDescent="0.2">
      <c r="B1216" s="515"/>
      <c r="C1216" s="285" t="s">
        <v>9973</v>
      </c>
      <c r="D1216" s="267">
        <v>479</v>
      </c>
      <c r="E1216" s="267">
        <v>5260</v>
      </c>
      <c r="F1216" s="267">
        <v>49018</v>
      </c>
    </row>
    <row r="1217" spans="2:6" s="189" customFormat="1" ht="14.45" hidden="1" customHeight="1" outlineLevel="1" x14ac:dyDescent="0.2">
      <c r="B1217" s="515"/>
      <c r="C1217" s="285" t="s">
        <v>18019</v>
      </c>
      <c r="D1217" s="267">
        <v>8</v>
      </c>
      <c r="E1217" s="267">
        <v>0</v>
      </c>
      <c r="F1217" s="267">
        <v>15</v>
      </c>
    </row>
    <row r="1218" spans="2:6" s="189" customFormat="1" ht="14.45" hidden="1" customHeight="1" outlineLevel="1" x14ac:dyDescent="0.2">
      <c r="B1218" s="515"/>
      <c r="C1218" s="285" t="s">
        <v>18020</v>
      </c>
      <c r="D1218" s="267">
        <v>2</v>
      </c>
      <c r="E1218" s="267">
        <v>85</v>
      </c>
      <c r="F1218" s="267">
        <v>0</v>
      </c>
    </row>
    <row r="1219" spans="2:6" s="189" customFormat="1" ht="14.45" hidden="1" customHeight="1" outlineLevel="1" x14ac:dyDescent="0.2">
      <c r="B1219" s="515"/>
      <c r="C1219" s="285" t="s">
        <v>18021</v>
      </c>
      <c r="D1219" s="267">
        <v>1</v>
      </c>
      <c r="E1219" s="267">
        <v>1</v>
      </c>
      <c r="F1219" s="267">
        <v>1</v>
      </c>
    </row>
    <row r="1220" spans="2:6" s="189" customFormat="1" ht="14.45" hidden="1" customHeight="1" outlineLevel="1" x14ac:dyDescent="0.2">
      <c r="B1220" s="515"/>
      <c r="C1220" s="285" t="s">
        <v>18022</v>
      </c>
      <c r="D1220" s="267">
        <v>1</v>
      </c>
      <c r="E1220" s="267">
        <v>4</v>
      </c>
      <c r="F1220" s="267">
        <v>3</v>
      </c>
    </row>
    <row r="1221" spans="2:6" s="189" customFormat="1" ht="14.45" hidden="1" customHeight="1" outlineLevel="1" x14ac:dyDescent="0.2">
      <c r="B1221" s="515"/>
      <c r="C1221" s="285" t="s">
        <v>18023</v>
      </c>
      <c r="D1221" s="267">
        <v>11</v>
      </c>
      <c r="E1221" s="267">
        <v>441</v>
      </c>
      <c r="F1221" s="267">
        <v>37</v>
      </c>
    </row>
    <row r="1222" spans="2:6" s="189" customFormat="1" ht="14.45" hidden="1" customHeight="1" outlineLevel="1" x14ac:dyDescent="0.2">
      <c r="B1222" s="515"/>
      <c r="C1222" s="285" t="s">
        <v>18024</v>
      </c>
      <c r="D1222" s="267">
        <v>2</v>
      </c>
      <c r="E1222" s="267">
        <v>32</v>
      </c>
      <c r="F1222" s="267">
        <v>12</v>
      </c>
    </row>
    <row r="1223" spans="2:6" s="189" customFormat="1" ht="14.45" hidden="1" customHeight="1" outlineLevel="1" x14ac:dyDescent="0.2">
      <c r="B1223" s="515"/>
      <c r="C1223" s="285" t="s">
        <v>10177</v>
      </c>
      <c r="D1223" s="267">
        <v>3516</v>
      </c>
      <c r="E1223" s="267">
        <v>13573</v>
      </c>
      <c r="F1223" s="267">
        <v>61368</v>
      </c>
    </row>
    <row r="1224" spans="2:6" s="189" customFormat="1" ht="14.45" hidden="1" customHeight="1" outlineLevel="1" x14ac:dyDescent="0.2">
      <c r="B1224" s="515"/>
      <c r="C1224" s="285" t="s">
        <v>9406</v>
      </c>
      <c r="D1224" s="267">
        <v>1607</v>
      </c>
      <c r="E1224" s="267">
        <v>28582</v>
      </c>
      <c r="F1224" s="267">
        <v>126155</v>
      </c>
    </row>
    <row r="1225" spans="2:6" s="189" customFormat="1" ht="14.45" hidden="1" customHeight="1" outlineLevel="1" x14ac:dyDescent="0.2">
      <c r="B1225" s="515"/>
      <c r="C1225" s="285" t="s">
        <v>18025</v>
      </c>
      <c r="D1225" s="267">
        <v>11</v>
      </c>
      <c r="E1225" s="267">
        <v>1</v>
      </c>
      <c r="F1225" s="267">
        <v>0</v>
      </c>
    </row>
    <row r="1226" spans="2:6" s="189" customFormat="1" ht="14.45" hidden="1" customHeight="1" outlineLevel="1" x14ac:dyDescent="0.2">
      <c r="B1226" s="515"/>
      <c r="C1226" s="285" t="s">
        <v>18026</v>
      </c>
      <c r="D1226" s="267">
        <v>48</v>
      </c>
      <c r="E1226" s="267">
        <v>491</v>
      </c>
      <c r="F1226" s="267">
        <v>83</v>
      </c>
    </row>
    <row r="1227" spans="2:6" s="189" customFormat="1" ht="14.45" hidden="1" customHeight="1" outlineLevel="1" x14ac:dyDescent="0.2">
      <c r="B1227" s="515"/>
      <c r="C1227" s="285" t="s">
        <v>18027</v>
      </c>
      <c r="D1227" s="267">
        <v>1</v>
      </c>
      <c r="E1227" s="267">
        <v>42</v>
      </c>
      <c r="F1227" s="267">
        <v>0</v>
      </c>
    </row>
    <row r="1228" spans="2:6" s="189" customFormat="1" ht="14.45" hidden="1" customHeight="1" outlineLevel="1" x14ac:dyDescent="0.2">
      <c r="B1228" s="515"/>
      <c r="C1228" s="285" t="s">
        <v>18028</v>
      </c>
      <c r="D1228" s="267">
        <v>10</v>
      </c>
      <c r="E1228" s="267">
        <v>0</v>
      </c>
      <c r="F1228" s="267">
        <v>4</v>
      </c>
    </row>
    <row r="1229" spans="2:6" s="189" customFormat="1" ht="14.45" hidden="1" customHeight="1" outlineLevel="1" x14ac:dyDescent="0.2">
      <c r="B1229" s="515"/>
      <c r="C1229" s="285" t="s">
        <v>18029</v>
      </c>
      <c r="D1229" s="267">
        <v>2</v>
      </c>
      <c r="E1229" s="267">
        <v>0</v>
      </c>
      <c r="F1229" s="267">
        <v>4</v>
      </c>
    </row>
    <row r="1230" spans="2:6" s="189" customFormat="1" ht="14.45" hidden="1" customHeight="1" outlineLevel="1" x14ac:dyDescent="0.2">
      <c r="B1230" s="515"/>
      <c r="C1230" s="285" t="s">
        <v>17336</v>
      </c>
      <c r="D1230" s="267">
        <v>458</v>
      </c>
      <c r="E1230" s="267">
        <v>634689</v>
      </c>
      <c r="F1230" s="267">
        <v>1846</v>
      </c>
    </row>
    <row r="1231" spans="2:6" s="189" customFormat="1" ht="14.45" hidden="1" customHeight="1" outlineLevel="1" x14ac:dyDescent="0.2">
      <c r="B1231" s="515"/>
      <c r="C1231" s="285" t="s">
        <v>18030</v>
      </c>
      <c r="D1231" s="267">
        <v>16</v>
      </c>
      <c r="E1231" s="267">
        <v>576</v>
      </c>
      <c r="F1231" s="267">
        <v>287</v>
      </c>
    </row>
    <row r="1232" spans="2:6" s="189" customFormat="1" ht="14.45" hidden="1" customHeight="1" outlineLevel="1" x14ac:dyDescent="0.2">
      <c r="B1232" s="515"/>
      <c r="C1232" s="285" t="s">
        <v>17109</v>
      </c>
      <c r="D1232" s="267">
        <v>35</v>
      </c>
      <c r="E1232" s="267">
        <v>305</v>
      </c>
      <c r="F1232" s="267">
        <v>167</v>
      </c>
    </row>
    <row r="1233" spans="2:6" s="189" customFormat="1" ht="14.45" hidden="1" customHeight="1" outlineLevel="1" x14ac:dyDescent="0.2">
      <c r="B1233" s="515"/>
      <c r="C1233" s="285" t="s">
        <v>18031</v>
      </c>
      <c r="D1233" s="267">
        <v>53</v>
      </c>
      <c r="E1233" s="267">
        <v>966</v>
      </c>
      <c r="F1233" s="267">
        <v>489</v>
      </c>
    </row>
    <row r="1234" spans="2:6" s="189" customFormat="1" ht="14.45" hidden="1" customHeight="1" outlineLevel="1" x14ac:dyDescent="0.2">
      <c r="B1234" s="574"/>
      <c r="C1234" s="286" t="s">
        <v>18032</v>
      </c>
      <c r="D1234" s="287">
        <v>1</v>
      </c>
      <c r="E1234" s="287">
        <v>2</v>
      </c>
      <c r="F1234" s="287">
        <v>1</v>
      </c>
    </row>
    <row r="1235" spans="2:6" s="189" customFormat="1" ht="36" customHeight="1" collapsed="1" x14ac:dyDescent="0.25">
      <c r="B1235" s="280" t="s">
        <v>200</v>
      </c>
      <c r="C1235" s="279">
        <f>COUNTA(C1236:C1246)</f>
        <v>11</v>
      </c>
      <c r="D1235" s="288">
        <f>SUM(D1236:D1246)</f>
        <v>962</v>
      </c>
      <c r="E1235" s="289">
        <f>SUM(E1236:E1246)</f>
        <v>134137</v>
      </c>
      <c r="F1235" s="290">
        <f>SUM(F1236:F1246)</f>
        <v>8021</v>
      </c>
    </row>
    <row r="1236" spans="2:6" s="189" customFormat="1" ht="14.45" hidden="1" customHeight="1" outlineLevel="1" x14ac:dyDescent="0.2">
      <c r="B1236" s="573" t="s">
        <v>15471</v>
      </c>
      <c r="C1236" s="281" t="s">
        <v>18033</v>
      </c>
      <c r="D1236" s="278">
        <v>14</v>
      </c>
      <c r="E1236" s="278">
        <v>82</v>
      </c>
      <c r="F1236" s="278">
        <v>99</v>
      </c>
    </row>
    <row r="1237" spans="2:6" s="189" customFormat="1" ht="14.45" hidden="1" customHeight="1" outlineLevel="1" x14ac:dyDescent="0.2">
      <c r="B1237" s="515"/>
      <c r="C1237" s="285" t="s">
        <v>18034</v>
      </c>
      <c r="D1237" s="267">
        <v>6</v>
      </c>
      <c r="E1237" s="267">
        <v>1188</v>
      </c>
      <c r="F1237" s="267">
        <v>1</v>
      </c>
    </row>
    <row r="1238" spans="2:6" s="189" customFormat="1" ht="14.45" hidden="1" customHeight="1" outlineLevel="1" x14ac:dyDescent="0.2">
      <c r="B1238" s="515"/>
      <c r="C1238" s="285" t="s">
        <v>18035</v>
      </c>
      <c r="D1238" s="267">
        <v>57</v>
      </c>
      <c r="E1238" s="267">
        <v>1093</v>
      </c>
      <c r="F1238" s="267">
        <v>254</v>
      </c>
    </row>
    <row r="1239" spans="2:6" s="189" customFormat="1" ht="14.45" hidden="1" customHeight="1" outlineLevel="1" x14ac:dyDescent="0.2">
      <c r="B1239" s="515"/>
      <c r="C1239" s="285" t="s">
        <v>10000</v>
      </c>
      <c r="D1239" s="267">
        <v>45</v>
      </c>
      <c r="E1239" s="267">
        <v>522</v>
      </c>
      <c r="F1239" s="267">
        <v>106</v>
      </c>
    </row>
    <row r="1240" spans="2:6" s="189" customFormat="1" ht="14.45" hidden="1" customHeight="1" outlineLevel="1" x14ac:dyDescent="0.2">
      <c r="B1240" s="515"/>
      <c r="C1240" s="285" t="s">
        <v>18036</v>
      </c>
      <c r="D1240" s="267">
        <v>60</v>
      </c>
      <c r="E1240" s="267">
        <v>0</v>
      </c>
      <c r="F1240" s="267">
        <v>376</v>
      </c>
    </row>
    <row r="1241" spans="2:6" s="189" customFormat="1" ht="14.45" hidden="1" customHeight="1" outlineLevel="1" x14ac:dyDescent="0.2">
      <c r="B1241" s="515"/>
      <c r="C1241" s="285" t="s">
        <v>11913</v>
      </c>
      <c r="D1241" s="267">
        <v>369</v>
      </c>
      <c r="E1241" s="267">
        <v>1205</v>
      </c>
      <c r="F1241" s="267">
        <v>1325</v>
      </c>
    </row>
    <row r="1242" spans="2:6" s="189" customFormat="1" ht="14.45" hidden="1" customHeight="1" outlineLevel="1" x14ac:dyDescent="0.2">
      <c r="B1242" s="515"/>
      <c r="C1242" s="285" t="s">
        <v>18037</v>
      </c>
      <c r="D1242" s="267">
        <v>2</v>
      </c>
      <c r="E1242" s="267">
        <v>0</v>
      </c>
      <c r="F1242" s="267">
        <v>0</v>
      </c>
    </row>
    <row r="1243" spans="2:6" s="189" customFormat="1" ht="14.45" hidden="1" customHeight="1" outlineLevel="1" x14ac:dyDescent="0.2">
      <c r="B1243" s="515"/>
      <c r="C1243" s="285" t="s">
        <v>18038</v>
      </c>
      <c r="D1243" s="267">
        <v>233</v>
      </c>
      <c r="E1243" s="267">
        <v>653</v>
      </c>
      <c r="F1243" s="267">
        <v>4975</v>
      </c>
    </row>
    <row r="1244" spans="2:6" s="189" customFormat="1" ht="14.45" hidden="1" customHeight="1" outlineLevel="1" x14ac:dyDescent="0.2">
      <c r="B1244" s="515"/>
      <c r="C1244" s="285" t="s">
        <v>18039</v>
      </c>
      <c r="D1244" s="267">
        <v>1</v>
      </c>
      <c r="E1244" s="267">
        <v>1411</v>
      </c>
      <c r="F1244" s="267">
        <v>0</v>
      </c>
    </row>
    <row r="1245" spans="2:6" s="189" customFormat="1" ht="14.45" hidden="1" customHeight="1" outlineLevel="1" x14ac:dyDescent="0.2">
      <c r="B1245" s="515"/>
      <c r="C1245" s="285" t="s">
        <v>18040</v>
      </c>
      <c r="D1245" s="267">
        <v>101</v>
      </c>
      <c r="E1245" s="267">
        <v>127901</v>
      </c>
      <c r="F1245" s="267">
        <v>531</v>
      </c>
    </row>
    <row r="1246" spans="2:6" s="189" customFormat="1" ht="14.45" hidden="1" customHeight="1" outlineLevel="1" x14ac:dyDescent="0.2">
      <c r="B1246" s="361"/>
      <c r="C1246" s="285" t="s">
        <v>18041</v>
      </c>
      <c r="D1246" s="267">
        <v>74</v>
      </c>
      <c r="E1246" s="267">
        <v>82</v>
      </c>
      <c r="F1246" s="267">
        <v>354</v>
      </c>
    </row>
    <row r="1247" spans="2:6" s="189" customFormat="1" ht="28.7" customHeight="1" collapsed="1" x14ac:dyDescent="0.2"/>
  </sheetData>
  <mergeCells count="20">
    <mergeCell ref="B482:B517"/>
    <mergeCell ref="B4:B12"/>
    <mergeCell ref="B14:B29"/>
    <mergeCell ref="B35:B53"/>
    <mergeCell ref="B55:B65"/>
    <mergeCell ref="B67:B76"/>
    <mergeCell ref="B78:B90"/>
    <mergeCell ref="B92:B146"/>
    <mergeCell ref="B148:B373"/>
    <mergeCell ref="B375:B446"/>
    <mergeCell ref="B448:B470"/>
    <mergeCell ref="B472:B480"/>
    <mergeCell ref="B1181:B1234"/>
    <mergeCell ref="B1236:B1245"/>
    <mergeCell ref="B519:B544"/>
    <mergeCell ref="B546:B829"/>
    <mergeCell ref="B831:B905"/>
    <mergeCell ref="B907:B919"/>
    <mergeCell ref="B921:B1072"/>
    <mergeCell ref="B1074:B1179"/>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Q132"/>
  <sheetViews>
    <sheetView zoomScaleNormal="100" workbookViewId="0">
      <pane xSplit="2" ySplit="1" topLeftCell="CP25" activePane="bottomRight" state="frozen"/>
      <selection pane="topRight" activeCell="C1" sqref="C1"/>
      <selection pane="bottomLeft" activeCell="A2" sqref="A2"/>
      <selection pane="bottomRight" activeCell="CZ40" sqref="CZ40:CZ55"/>
    </sheetView>
  </sheetViews>
  <sheetFormatPr baseColWidth="10" defaultRowHeight="15.75" x14ac:dyDescent="0.25"/>
  <cols>
    <col min="1" max="1" width="3.625" customWidth="1"/>
    <col min="2" max="2" width="32.625" customWidth="1"/>
    <col min="3" max="3" width="9.625" customWidth="1"/>
    <col min="4" max="4" width="4" customWidth="1"/>
    <col min="5" max="5" width="13.625" customWidth="1"/>
    <col min="6" max="6" width="4.125" customWidth="1"/>
    <col min="7" max="7" width="3.125" customWidth="1"/>
    <col min="8" max="8" width="7.625" customWidth="1"/>
    <col min="9" max="9" width="7.125" customWidth="1"/>
    <col min="10" max="10" width="8.125" customWidth="1"/>
    <col min="11" max="11" width="8.25" bestFit="1" customWidth="1"/>
    <col min="12" max="13" width="7.125" customWidth="1"/>
    <col min="14" max="56" width="8" customWidth="1"/>
    <col min="57" max="57" width="9.375" customWidth="1"/>
    <col min="58" max="68" width="8" customWidth="1"/>
    <col min="69" max="69" width="8.375" customWidth="1"/>
    <col min="70" max="73" width="8" customWidth="1"/>
    <col min="74" max="81" width="8" style="1" customWidth="1"/>
    <col min="82" max="95" width="8" customWidth="1"/>
    <col min="96" max="103" width="8" style="1" customWidth="1"/>
    <col min="104" max="432" width="8" customWidth="1"/>
  </cols>
  <sheetData>
    <row r="1" spans="1:759 10313:10313" s="52" customFormat="1" ht="12.75" x14ac:dyDescent="0.2">
      <c r="A1" s="51">
        <v>1</v>
      </c>
      <c r="B1" s="321" t="s">
        <v>4</v>
      </c>
      <c r="C1" s="52" t="s">
        <v>32</v>
      </c>
      <c r="D1" s="52" t="s">
        <v>25</v>
      </c>
      <c r="E1" s="52" t="s">
        <v>28</v>
      </c>
      <c r="F1" s="52" t="s">
        <v>26</v>
      </c>
      <c r="G1" s="52" t="s">
        <v>27</v>
      </c>
      <c r="H1" s="322">
        <v>42370</v>
      </c>
      <c r="I1" s="322">
        <v>42401</v>
      </c>
      <c r="J1" s="322">
        <v>42430</v>
      </c>
      <c r="K1" s="322">
        <v>42461</v>
      </c>
      <c r="L1" s="322">
        <v>42491</v>
      </c>
      <c r="M1" s="322">
        <v>42522</v>
      </c>
      <c r="N1" s="322">
        <v>42552</v>
      </c>
      <c r="O1" s="322">
        <v>42583</v>
      </c>
      <c r="P1" s="322">
        <v>42614</v>
      </c>
      <c r="Q1" s="322">
        <v>42644</v>
      </c>
      <c r="R1" s="322">
        <v>42675</v>
      </c>
      <c r="S1" s="322">
        <v>42705</v>
      </c>
      <c r="T1" s="322">
        <v>42736</v>
      </c>
      <c r="U1" s="322">
        <v>42767</v>
      </c>
      <c r="V1" s="322">
        <v>42795</v>
      </c>
      <c r="W1" s="322">
        <v>42826</v>
      </c>
      <c r="X1" s="322">
        <v>42856</v>
      </c>
      <c r="Y1" s="322">
        <v>42887</v>
      </c>
      <c r="Z1" s="322">
        <v>42917</v>
      </c>
      <c r="AA1" s="322">
        <v>42948</v>
      </c>
      <c r="AB1" s="322">
        <v>42979</v>
      </c>
      <c r="AC1" s="322">
        <v>43009</v>
      </c>
      <c r="AD1" s="322">
        <v>43040</v>
      </c>
      <c r="AE1" s="322">
        <v>43070</v>
      </c>
      <c r="AF1" s="322">
        <v>43101</v>
      </c>
      <c r="AG1" s="322">
        <v>43132</v>
      </c>
      <c r="AH1" s="322">
        <v>43160</v>
      </c>
      <c r="AI1" s="322">
        <v>43191</v>
      </c>
      <c r="AJ1" s="322">
        <v>43221</v>
      </c>
      <c r="AK1" s="322">
        <v>43252</v>
      </c>
      <c r="AL1" s="322">
        <v>43282</v>
      </c>
      <c r="AM1" s="322">
        <v>43313</v>
      </c>
      <c r="AN1" s="322">
        <v>43344</v>
      </c>
      <c r="AO1" s="322">
        <v>43374</v>
      </c>
      <c r="AP1" s="322">
        <v>43405</v>
      </c>
      <c r="AQ1" s="322">
        <v>43435</v>
      </c>
      <c r="AR1" s="322">
        <v>43466</v>
      </c>
      <c r="AS1" s="322">
        <v>43497</v>
      </c>
      <c r="AT1" s="322">
        <v>43525</v>
      </c>
      <c r="AU1" s="322">
        <v>43556</v>
      </c>
      <c r="AV1" s="322">
        <v>43586</v>
      </c>
      <c r="AW1" s="322">
        <v>43617</v>
      </c>
      <c r="AX1" s="322">
        <v>43647</v>
      </c>
      <c r="AY1" s="322">
        <v>43678</v>
      </c>
      <c r="AZ1" s="322">
        <v>43709</v>
      </c>
      <c r="BA1" s="322">
        <v>43739</v>
      </c>
      <c r="BB1" s="322">
        <v>43770</v>
      </c>
      <c r="BC1" s="322">
        <v>43800</v>
      </c>
      <c r="BD1" s="322">
        <v>43831</v>
      </c>
      <c r="BE1" s="322">
        <v>43862</v>
      </c>
      <c r="BF1" s="322">
        <v>43891</v>
      </c>
      <c r="BG1" s="322">
        <v>43922</v>
      </c>
      <c r="BH1" s="322">
        <v>43952</v>
      </c>
      <c r="BI1" s="322">
        <v>43983</v>
      </c>
      <c r="BJ1" s="322">
        <v>44013</v>
      </c>
      <c r="BK1" s="322">
        <v>44044</v>
      </c>
      <c r="BL1" s="322">
        <v>44075</v>
      </c>
      <c r="BM1" s="322">
        <v>44105</v>
      </c>
      <c r="BN1" s="322">
        <v>44136</v>
      </c>
      <c r="BO1" s="322">
        <v>44166</v>
      </c>
      <c r="BP1" s="322">
        <v>44197</v>
      </c>
      <c r="BQ1" s="322">
        <v>44228</v>
      </c>
      <c r="BR1" s="322">
        <v>44256</v>
      </c>
      <c r="BS1" s="322">
        <v>44287</v>
      </c>
      <c r="BT1" s="322">
        <v>44317</v>
      </c>
      <c r="BU1" s="322">
        <v>44348</v>
      </c>
      <c r="BV1" s="337">
        <v>44378</v>
      </c>
      <c r="BW1" s="337">
        <v>44409</v>
      </c>
      <c r="BX1" s="337">
        <v>44440</v>
      </c>
      <c r="BY1" s="337">
        <v>44470</v>
      </c>
      <c r="BZ1" s="337">
        <v>44501</v>
      </c>
      <c r="CA1" s="337">
        <v>44531</v>
      </c>
      <c r="CB1" s="337">
        <v>44562</v>
      </c>
      <c r="CC1" s="337">
        <v>44593</v>
      </c>
      <c r="CD1" s="337">
        <v>44621</v>
      </c>
      <c r="CE1" s="322">
        <v>44652</v>
      </c>
      <c r="CF1" s="322">
        <v>44682</v>
      </c>
      <c r="CG1" s="322">
        <v>44713</v>
      </c>
      <c r="CH1" s="322">
        <v>44743</v>
      </c>
      <c r="CI1" s="322">
        <v>44774</v>
      </c>
      <c r="CJ1" s="322">
        <v>44805</v>
      </c>
      <c r="CK1" s="322">
        <v>44835</v>
      </c>
      <c r="CL1" s="322">
        <v>44866</v>
      </c>
      <c r="CM1" s="322">
        <v>44896</v>
      </c>
      <c r="CN1" s="322">
        <v>44927</v>
      </c>
      <c r="CO1" s="322">
        <v>44958</v>
      </c>
      <c r="CP1" s="322">
        <v>44986</v>
      </c>
      <c r="CQ1" s="322">
        <v>45017</v>
      </c>
      <c r="CR1" s="337">
        <v>45047</v>
      </c>
      <c r="CS1" s="337">
        <v>45078</v>
      </c>
      <c r="CT1" s="337">
        <v>45108</v>
      </c>
      <c r="CU1" s="337">
        <v>45139</v>
      </c>
      <c r="CV1" s="337">
        <v>45170</v>
      </c>
      <c r="CW1" s="337">
        <v>45200</v>
      </c>
      <c r="CX1" s="337">
        <v>45231</v>
      </c>
      <c r="CY1" s="337">
        <v>45261</v>
      </c>
      <c r="CZ1" s="444">
        <v>45292</v>
      </c>
    </row>
    <row r="2" spans="1:759 10313:10313" x14ac:dyDescent="0.25">
      <c r="A2" s="8">
        <v>2</v>
      </c>
      <c r="B2" s="320"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OFQ2">
        <v>731331</v>
      </c>
    </row>
    <row r="3" spans="1:759 10313:10313" x14ac:dyDescent="0.25">
      <c r="A3" s="8">
        <v>3</v>
      </c>
      <c r="B3" s="320"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row>
    <row r="4" spans="1:759 10313:10313" x14ac:dyDescent="0.25">
      <c r="A4" s="8">
        <v>4</v>
      </c>
      <c r="B4" s="320"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row>
    <row r="5" spans="1:759 10313:10313" x14ac:dyDescent="0.25">
      <c r="A5" s="8">
        <v>5</v>
      </c>
      <c r="B5" s="320"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OFQ5">
        <v>35.15</v>
      </c>
    </row>
    <row r="6" spans="1:759 10313:10313" x14ac:dyDescent="0.25">
      <c r="A6" s="8">
        <v>6</v>
      </c>
      <c r="B6" s="320"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OFQ6">
        <v>171</v>
      </c>
    </row>
    <row r="7" spans="1:759 10313:10313" x14ac:dyDescent="0.25">
      <c r="A7" s="8">
        <v>7</v>
      </c>
      <c r="B7" s="320" t="s">
        <v>11</v>
      </c>
      <c r="C7" s="9" t="s">
        <v>33</v>
      </c>
      <c r="D7" s="9" t="s">
        <v>29</v>
      </c>
      <c r="E7" s="9" t="s">
        <v>30</v>
      </c>
      <c r="F7" s="9">
        <v>10</v>
      </c>
      <c r="G7" s="9">
        <v>3</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v>0.13089999999999999</v>
      </c>
      <c r="AN7" s="3">
        <v>0.13089999999999999</v>
      </c>
      <c r="AO7" s="3">
        <v>0.1527</v>
      </c>
      <c r="AP7" s="3">
        <v>0.15640000000000001</v>
      </c>
      <c r="AQ7" s="3">
        <v>0.1691</v>
      </c>
      <c r="AR7" s="3">
        <v>0.17269999999999999</v>
      </c>
      <c r="AS7" s="3">
        <v>0.17269999999999999</v>
      </c>
      <c r="AT7" s="3">
        <v>0.2525</v>
      </c>
      <c r="AU7" s="3">
        <v>0.28299999999999997</v>
      </c>
      <c r="AV7" s="3">
        <v>0.29409999999999997</v>
      </c>
      <c r="AW7" s="3">
        <v>0.29620000000000002</v>
      </c>
      <c r="AX7" s="3">
        <v>0.3004</v>
      </c>
      <c r="AY7" s="3">
        <v>0.30880000000000002</v>
      </c>
      <c r="AZ7" s="3">
        <v>0.34239999999999998</v>
      </c>
      <c r="BA7" s="3">
        <v>0.34449999999999997</v>
      </c>
      <c r="BB7" s="3">
        <v>0.34449999999999997</v>
      </c>
      <c r="BC7" s="3">
        <v>0.37280000000000002</v>
      </c>
      <c r="BD7" s="4">
        <v>0.38169999999999998</v>
      </c>
      <c r="BE7" s="1">
        <v>0.41070000000000001</v>
      </c>
      <c r="BF7" s="1">
        <v>0.42630000000000001</v>
      </c>
      <c r="BG7" s="1">
        <v>0.44419999999999998</v>
      </c>
      <c r="BH7" s="1">
        <v>0.45760000000000001</v>
      </c>
      <c r="BI7" s="1">
        <v>0.48880000000000001</v>
      </c>
      <c r="BJ7" s="1">
        <v>0.4955</v>
      </c>
      <c r="BK7" s="1">
        <v>0.5</v>
      </c>
      <c r="BL7" s="1">
        <v>0.51559999999999995</v>
      </c>
      <c r="BM7" s="1">
        <v>0.53569999999999995</v>
      </c>
      <c r="BN7" s="1">
        <v>0.59650000000000003</v>
      </c>
      <c r="BO7" s="1">
        <v>0.60040000000000004</v>
      </c>
      <c r="BP7" s="1">
        <v>0.62060000000000004</v>
      </c>
      <c r="BQ7" s="4">
        <v>0.63065326633165797</v>
      </c>
      <c r="BR7" s="4">
        <v>0.63065326633165797</v>
      </c>
      <c r="BS7" s="4">
        <v>0.63727959697733005</v>
      </c>
      <c r="BT7" s="4">
        <v>0.64141414141414099</v>
      </c>
      <c r="BU7" s="4">
        <v>0.67277486910994799</v>
      </c>
      <c r="BV7" s="4">
        <v>0.69633507853403098</v>
      </c>
      <c r="BW7" s="4">
        <v>0.70603674540682404</v>
      </c>
      <c r="BX7" s="4">
        <v>0.71052631578947401</v>
      </c>
      <c r="BY7" s="4">
        <v>0.72105263157894695</v>
      </c>
      <c r="BZ7" s="4">
        <v>0.76578947368421102</v>
      </c>
      <c r="CA7" s="4">
        <v>0.76578947368421102</v>
      </c>
      <c r="CB7" s="4">
        <v>0.768421052631579</v>
      </c>
      <c r="CC7" s="4">
        <v>0.768421052631579</v>
      </c>
      <c r="CD7" s="4">
        <v>0.768421052631579</v>
      </c>
      <c r="CE7" s="1">
        <v>0.768421052631579</v>
      </c>
      <c r="CF7" s="1">
        <v>0.77631578947368396</v>
      </c>
      <c r="CG7" s="1">
        <v>0.77894736842105305</v>
      </c>
      <c r="CH7" s="1">
        <v>0.78157894736842104</v>
      </c>
      <c r="CI7" s="1">
        <v>0.79210526315789498</v>
      </c>
      <c r="CJ7" s="1">
        <v>0.79629629629629595</v>
      </c>
      <c r="CK7" s="1">
        <v>0.79629629629629595</v>
      </c>
      <c r="CL7" s="1">
        <v>0.803713527851459</v>
      </c>
      <c r="CM7" s="1">
        <v>0.803713527851459</v>
      </c>
      <c r="CN7" s="1">
        <v>0.81697612732095504</v>
      </c>
      <c r="CO7" s="1">
        <v>0.81962864721485396</v>
      </c>
      <c r="CP7" s="1">
        <v>0.84880636604774495</v>
      </c>
      <c r="CQ7" s="1">
        <v>0.85941644562334196</v>
      </c>
      <c r="CR7" s="1">
        <v>0.86737400530504005</v>
      </c>
      <c r="CS7" s="1">
        <v>0.86737400530504005</v>
      </c>
      <c r="CT7" s="1">
        <v>0.86737400530504005</v>
      </c>
      <c r="CU7" s="1">
        <v>0.86737400530504005</v>
      </c>
      <c r="CV7" s="1">
        <v>0.86737400530504005</v>
      </c>
      <c r="CW7" s="1">
        <v>0.86737400530504005</v>
      </c>
      <c r="CX7" s="1">
        <v>0.86737400530504005</v>
      </c>
      <c r="CY7" s="1">
        <v>0.87533156498673703</v>
      </c>
      <c r="CZ7" s="1">
        <v>0.88063660477453598</v>
      </c>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OFQ7">
        <v>34.880000000000003</v>
      </c>
    </row>
    <row r="8" spans="1:759 10313:10313" x14ac:dyDescent="0.25">
      <c r="A8" s="8">
        <v>8</v>
      </c>
      <c r="B8" s="320"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OFQ8">
        <v>232783</v>
      </c>
    </row>
    <row r="9" spans="1:759 10313:10313" x14ac:dyDescent="0.25">
      <c r="A9" s="8">
        <v>9</v>
      </c>
      <c r="B9" s="320"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row>
    <row r="10" spans="1:759 10313:10313" x14ac:dyDescent="0.25">
      <c r="A10" s="8">
        <v>10</v>
      </c>
      <c r="B10" s="320" t="s">
        <v>43</v>
      </c>
      <c r="C10" s="9" t="s">
        <v>33</v>
      </c>
      <c r="D10" s="9" t="s">
        <v>29</v>
      </c>
      <c r="E10" s="9" t="s">
        <v>30</v>
      </c>
      <c r="F10" s="9">
        <v>15</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OFQ10">
        <v>205289</v>
      </c>
    </row>
    <row r="11" spans="1:759 10313:10313" x14ac:dyDescent="0.25">
      <c r="A11" s="8">
        <v>11</v>
      </c>
      <c r="B11" s="320" t="s">
        <v>46</v>
      </c>
      <c r="C11" s="9" t="s">
        <v>33</v>
      </c>
      <c r="D11" s="9" t="s">
        <v>29</v>
      </c>
      <c r="E11" s="9" t="s">
        <v>30</v>
      </c>
      <c r="F11" s="9">
        <v>16</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OFQ11">
        <v>29708</v>
      </c>
    </row>
    <row r="12" spans="1:759 10313:10313" x14ac:dyDescent="0.25">
      <c r="A12" s="8">
        <v>12</v>
      </c>
      <c r="B12" s="320" t="s">
        <v>45</v>
      </c>
      <c r="C12" s="9" t="s">
        <v>33</v>
      </c>
      <c r="D12" s="9" t="s">
        <v>29</v>
      </c>
      <c r="E12" s="9" t="s">
        <v>30</v>
      </c>
      <c r="F12" s="9">
        <v>17</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OFQ12">
        <v>134204</v>
      </c>
    </row>
    <row r="13" spans="1:759 10313:10313" x14ac:dyDescent="0.25">
      <c r="A13" s="8">
        <v>13</v>
      </c>
      <c r="B13" s="320" t="s">
        <v>44</v>
      </c>
      <c r="C13" s="9" t="s">
        <v>33</v>
      </c>
      <c r="D13" s="9" t="s">
        <v>29</v>
      </c>
      <c r="E13" s="9" t="s">
        <v>30</v>
      </c>
      <c r="F13" s="9">
        <v>14</v>
      </c>
      <c r="G13" s="9">
        <v>3</v>
      </c>
      <c r="H13" s="1">
        <f>H2-H10-H11-H12</f>
        <v>6909</v>
      </c>
      <c r="I13" s="1">
        <f t="shared" ref="I13:BP13" si="1">I2-I10-I11-I12</f>
        <v>-61549</v>
      </c>
      <c r="J13" s="1">
        <f t="shared" si="1"/>
        <v>6543</v>
      </c>
      <c r="K13" s="1">
        <f t="shared" si="1"/>
        <v>9363</v>
      </c>
      <c r="L13" s="1">
        <f t="shared" si="1"/>
        <v>12364</v>
      </c>
      <c r="M13" s="1">
        <f t="shared" si="1"/>
        <v>14293</v>
      </c>
      <c r="N13" s="1">
        <f t="shared" si="1"/>
        <v>11955</v>
      </c>
      <c r="O13" s="1">
        <f t="shared" si="1"/>
        <v>10421</v>
      </c>
      <c r="P13" s="1">
        <f t="shared" si="1"/>
        <v>28032</v>
      </c>
      <c r="Q13" s="1">
        <f t="shared" si="1"/>
        <v>51684</v>
      </c>
      <c r="R13" s="1">
        <f t="shared" si="1"/>
        <v>74899</v>
      </c>
      <c r="S13" s="1">
        <f t="shared" si="1"/>
        <v>43145</v>
      </c>
      <c r="T13" s="1">
        <f t="shared" si="1"/>
        <v>69316</v>
      </c>
      <c r="U13" s="1">
        <f t="shared" si="1"/>
        <v>61035</v>
      </c>
      <c r="V13" s="1">
        <f t="shared" si="1"/>
        <v>74496</v>
      </c>
      <c r="W13" s="1">
        <f t="shared" si="1"/>
        <v>108608</v>
      </c>
      <c r="X13" s="1">
        <f t="shared" si="1"/>
        <v>75822</v>
      </c>
      <c r="Y13" s="1">
        <f t="shared" si="1"/>
        <v>85205</v>
      </c>
      <c r="Z13" s="1">
        <f t="shared" si="1"/>
        <v>85290</v>
      </c>
      <c r="AA13" s="1">
        <f t="shared" si="1"/>
        <v>65365</v>
      </c>
      <c r="AB13" s="1">
        <f t="shared" si="1"/>
        <v>89384</v>
      </c>
      <c r="AC13" s="1">
        <f t="shared" si="1"/>
        <v>103462</v>
      </c>
      <c r="AD13" s="1">
        <f t="shared" si="1"/>
        <v>128360</v>
      </c>
      <c r="AE13" s="1">
        <f t="shared" si="1"/>
        <v>100492</v>
      </c>
      <c r="AF13" s="1">
        <f t="shared" si="1"/>
        <v>143949</v>
      </c>
      <c r="AG13" s="1">
        <f t="shared" si="1"/>
        <v>143705</v>
      </c>
      <c r="AH13" s="1">
        <f t="shared" si="1"/>
        <v>179959</v>
      </c>
      <c r="AI13" s="1">
        <f t="shared" si="1"/>
        <v>163494</v>
      </c>
      <c r="AJ13" s="1">
        <f t="shared" si="1"/>
        <v>169290</v>
      </c>
      <c r="AK13" s="1">
        <f t="shared" si="1"/>
        <v>208763</v>
      </c>
      <c r="AL13" s="1">
        <f t="shared" si="1"/>
        <v>257942</v>
      </c>
      <c r="AM13" s="1">
        <f t="shared" si="1"/>
        <v>217275</v>
      </c>
      <c r="AN13" s="1">
        <f t="shared" si="1"/>
        <v>282780</v>
      </c>
      <c r="AO13" s="1">
        <f t="shared" si="1"/>
        <v>316266</v>
      </c>
      <c r="AP13" s="1">
        <f t="shared" si="1"/>
        <v>314620</v>
      </c>
      <c r="AQ13" s="1">
        <f t="shared" si="1"/>
        <v>316730</v>
      </c>
      <c r="AR13" s="1">
        <f t="shared" si="1"/>
        <v>327613</v>
      </c>
      <c r="AS13" s="1">
        <f t="shared" si="1"/>
        <v>400164</v>
      </c>
      <c r="AT13" s="1">
        <f t="shared" si="1"/>
        <v>342881</v>
      </c>
      <c r="AU13" s="1">
        <f t="shared" si="1"/>
        <v>389932</v>
      </c>
      <c r="AV13" s="1">
        <f t="shared" si="1"/>
        <v>346141</v>
      </c>
      <c r="AW13" s="1">
        <f t="shared" si="1"/>
        <v>476458</v>
      </c>
      <c r="AX13" s="1">
        <f t="shared" si="1"/>
        <v>437087</v>
      </c>
      <c r="AY13" s="1">
        <f t="shared" si="1"/>
        <v>383483</v>
      </c>
      <c r="AZ13" s="1">
        <f t="shared" si="1"/>
        <v>583105</v>
      </c>
      <c r="BA13" s="1">
        <f t="shared" si="1"/>
        <v>664935</v>
      </c>
      <c r="BB13" s="1">
        <f t="shared" si="1"/>
        <v>596501</v>
      </c>
      <c r="BC13" s="1">
        <f t="shared" si="1"/>
        <v>644246</v>
      </c>
      <c r="BD13" s="1">
        <f t="shared" si="1"/>
        <v>858323</v>
      </c>
      <c r="BE13" s="1">
        <f t="shared" si="1"/>
        <v>840671</v>
      </c>
      <c r="BF13" s="1">
        <f t="shared" si="1"/>
        <v>1006819</v>
      </c>
      <c r="BG13" s="1">
        <f t="shared" si="1"/>
        <v>1081658</v>
      </c>
      <c r="BH13" s="1">
        <f t="shared" si="1"/>
        <v>918968</v>
      </c>
      <c r="BI13" s="1">
        <f t="shared" si="1"/>
        <v>1084956</v>
      </c>
      <c r="BJ13" s="1">
        <f t="shared" si="1"/>
        <v>1049295</v>
      </c>
      <c r="BK13" s="1">
        <f t="shared" si="1"/>
        <v>1075868</v>
      </c>
      <c r="BL13" s="1">
        <f t="shared" si="1"/>
        <v>1668540</v>
      </c>
      <c r="BM13" s="1">
        <f t="shared" si="1"/>
        <v>3809784</v>
      </c>
      <c r="BN13" s="1">
        <f t="shared" si="1"/>
        <v>3761163</v>
      </c>
      <c r="BO13" s="1">
        <f t="shared" si="1"/>
        <v>2661506</v>
      </c>
      <c r="BP13" s="1">
        <f t="shared" si="1"/>
        <v>2352371</v>
      </c>
      <c r="BQ13" s="1">
        <v>2328909</v>
      </c>
      <c r="BR13" s="1">
        <v>4183111</v>
      </c>
      <c r="BS13" s="1">
        <v>3712928</v>
      </c>
      <c r="BT13" s="1">
        <v>2195196</v>
      </c>
      <c r="BU13" s="1">
        <v>4060460</v>
      </c>
      <c r="BV13" s="1">
        <v>3176620</v>
      </c>
      <c r="BW13" s="1">
        <v>9232946</v>
      </c>
      <c r="BX13" s="1">
        <v>5276800</v>
      </c>
      <c r="BY13" s="1">
        <v>4926068</v>
      </c>
      <c r="BZ13" s="1">
        <v>4710128</v>
      </c>
      <c r="CA13" s="1">
        <v>6634820</v>
      </c>
      <c r="CB13" s="1">
        <v>10298989</v>
      </c>
      <c r="CC13" s="1">
        <v>6158465</v>
      </c>
      <c r="CD13" s="1">
        <v>5180484</v>
      </c>
      <c r="CE13" s="1">
        <v>4847097</v>
      </c>
      <c r="CF13" s="1">
        <v>5094825</v>
      </c>
      <c r="CG13" s="1">
        <v>4088236</v>
      </c>
      <c r="CH13" s="1">
        <v>2995886</v>
      </c>
      <c r="CI13" s="1">
        <v>2428086</v>
      </c>
      <c r="CJ13" s="1">
        <v>2380516</v>
      </c>
      <c r="CK13" s="1">
        <v>2131613</v>
      </c>
      <c r="CL13" s="1">
        <v>2269529</v>
      </c>
      <c r="CM13" s="1">
        <v>4622258</v>
      </c>
      <c r="CN13" s="1">
        <v>4282977</v>
      </c>
      <c r="CO13" s="1">
        <v>1674971</v>
      </c>
      <c r="CP13" s="1">
        <v>2110125</v>
      </c>
      <c r="CQ13" s="1">
        <v>2751237</v>
      </c>
      <c r="CR13" s="1">
        <v>2104477</v>
      </c>
      <c r="CS13" s="1">
        <v>1622084</v>
      </c>
      <c r="CT13" s="1">
        <v>2876449</v>
      </c>
      <c r="CU13" s="1">
        <v>2425552</v>
      </c>
      <c r="CV13" s="1">
        <v>4332781</v>
      </c>
      <c r="CW13" s="1">
        <v>2061727</v>
      </c>
      <c r="CX13" s="1">
        <v>2043775</v>
      </c>
      <c r="CY13" s="1">
        <v>1969410</v>
      </c>
      <c r="CZ13" s="1">
        <v>2161359</v>
      </c>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OFQ13">
        <v>362130</v>
      </c>
    </row>
    <row r="14" spans="1:759 10313:10313" x14ac:dyDescent="0.25">
      <c r="A14" s="8">
        <v>14</v>
      </c>
      <c r="B14" s="320"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OFQ14">
        <v>257865</v>
      </c>
    </row>
    <row r="15" spans="1:759 10313:10313" x14ac:dyDescent="0.25">
      <c r="A15" s="8">
        <v>15</v>
      </c>
      <c r="B15" s="320" t="s">
        <v>15825</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OFQ15">
        <v>98220</v>
      </c>
    </row>
    <row r="16" spans="1:759 10313:10313" s="50" customFormat="1" x14ac:dyDescent="0.25">
      <c r="A16" s="48">
        <v>16</v>
      </c>
      <c r="B16" s="320" t="s">
        <v>18</v>
      </c>
      <c r="C16" s="49" t="s">
        <v>33</v>
      </c>
      <c r="D16" s="49" t="s">
        <v>29</v>
      </c>
      <c r="E16" s="49" t="s">
        <v>30</v>
      </c>
      <c r="F16" s="49">
        <v>26</v>
      </c>
      <c r="G16" s="49">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OFQ16" s="50">
        <v>335606</v>
      </c>
    </row>
    <row r="17" spans="1:759 10313:10313" x14ac:dyDescent="0.25">
      <c r="A17" s="8">
        <v>17</v>
      </c>
      <c r="B17" s="320" t="s">
        <v>17</v>
      </c>
      <c r="C17" s="9" t="s">
        <v>33</v>
      </c>
      <c r="D17" s="9" t="s">
        <v>29</v>
      </c>
      <c r="E17" s="9" t="s">
        <v>30</v>
      </c>
      <c r="F17" s="9">
        <v>25</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OFQ17">
        <v>18797</v>
      </c>
    </row>
    <row r="18" spans="1:759 10313:10313" x14ac:dyDescent="0.25">
      <c r="A18" s="8">
        <v>18</v>
      </c>
      <c r="B18" s="320" t="s">
        <v>16</v>
      </c>
      <c r="C18" s="9" t="s">
        <v>33</v>
      </c>
      <c r="D18" s="9" t="s">
        <v>29</v>
      </c>
      <c r="E18" s="9" t="s">
        <v>30</v>
      </c>
      <c r="F18" s="9">
        <v>24</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OFQ18">
        <v>1682</v>
      </c>
    </row>
    <row r="19" spans="1:759 10313:10313" x14ac:dyDescent="0.25">
      <c r="A19" s="8">
        <v>19</v>
      </c>
      <c r="B19" s="320"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OFQ19">
        <v>23411</v>
      </c>
    </row>
    <row r="20" spans="1:759 10313:10313" x14ac:dyDescent="0.25">
      <c r="A20" s="8">
        <v>20</v>
      </c>
      <c r="B20" s="320" t="s">
        <v>22</v>
      </c>
      <c r="C20" s="9" t="s">
        <v>33</v>
      </c>
      <c r="D20" s="9" t="s">
        <v>29</v>
      </c>
      <c r="E20" s="9" t="s">
        <v>31</v>
      </c>
      <c r="F20" s="9">
        <v>6</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OFQ20">
        <v>181878</v>
      </c>
    </row>
    <row r="21" spans="1:759 10313:10313" x14ac:dyDescent="0.25">
      <c r="A21" s="8">
        <v>21</v>
      </c>
      <c r="B21" s="320" t="s">
        <v>23</v>
      </c>
      <c r="C21" s="9" t="s">
        <v>33</v>
      </c>
      <c r="D21" s="9" t="s">
        <v>29</v>
      </c>
      <c r="E21" s="9" t="s">
        <v>31</v>
      </c>
      <c r="F21" s="9">
        <v>7</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OFQ21">
        <v>58101</v>
      </c>
    </row>
    <row r="22" spans="1:759 10313:10313" x14ac:dyDescent="0.25">
      <c r="A22" s="8">
        <v>22</v>
      </c>
      <c r="B22" s="320" t="s">
        <v>24</v>
      </c>
      <c r="C22" s="9" t="s">
        <v>33</v>
      </c>
      <c r="D22" s="9" t="s">
        <v>29</v>
      </c>
      <c r="E22" s="9" t="s">
        <v>31</v>
      </c>
      <c r="F22" s="9">
        <v>8</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OFQ22">
        <v>467941</v>
      </c>
    </row>
    <row r="23" spans="1:759 10313:10313" x14ac:dyDescent="0.25">
      <c r="A23" s="8">
        <v>23</v>
      </c>
      <c r="B23" s="320" t="s">
        <v>47</v>
      </c>
      <c r="C23" s="9" t="s">
        <v>50</v>
      </c>
      <c r="D23" s="55"/>
      <c r="E23" s="55"/>
      <c r="F23" s="55"/>
      <c r="G23" s="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v>121.09414926937021</v>
      </c>
      <c r="BQ23" s="1">
        <v>120.8368320498537</v>
      </c>
      <c r="BR23" s="1">
        <v>88.593049354877053</v>
      </c>
      <c r="BS23" s="1">
        <v>94.718791678698793</v>
      </c>
      <c r="BT23" s="1">
        <v>105.79288883850151</v>
      </c>
      <c r="BU23" s="1">
        <v>123.91296687066271</v>
      </c>
      <c r="BV23" s="1">
        <v>94.63202071019623</v>
      </c>
      <c r="BW23" s="1">
        <v>68.876390729015043</v>
      </c>
      <c r="BX23" s="1">
        <v>93.141409567431054</v>
      </c>
      <c r="BY23" s="1">
        <v>96.870786638537282</v>
      </c>
      <c r="BZ23" s="1">
        <v>100.08537312318161</v>
      </c>
      <c r="CA23" s="1">
        <v>111.44541121590863</v>
      </c>
      <c r="CB23" s="1">
        <v>98.749253205137279</v>
      </c>
      <c r="CC23" s="1">
        <v>105.31336630247662</v>
      </c>
      <c r="CD23" s="1">
        <v>108.94467201836751</v>
      </c>
      <c r="CE23" s="1">
        <v>106.94593923931286</v>
      </c>
      <c r="CF23" s="1">
        <v>111.7823098085851</v>
      </c>
      <c r="CG23" s="1">
        <v>128.5203800409364</v>
      </c>
      <c r="CH23" s="1">
        <v>126.84469226436711</v>
      </c>
      <c r="CI23" s="1">
        <v>138.25511358187447</v>
      </c>
      <c r="CJ23" s="1">
        <v>146.42315858480379</v>
      </c>
      <c r="CK23" s="1">
        <v>160.48022437632656</v>
      </c>
      <c r="CL23" s="1">
        <v>176.24695071575627</v>
      </c>
      <c r="CM23" s="1">
        <v>162.49811082844144</v>
      </c>
      <c r="CN23" s="1">
        <v>145.31411852296546</v>
      </c>
      <c r="CO23" s="1">
        <v>182.7487453232705</v>
      </c>
      <c r="CP23" s="1">
        <v>168.97462321345898</v>
      </c>
      <c r="CQ23" s="1">
        <v>169.3731840024227</v>
      </c>
      <c r="CR23" s="1">
        <v>177.92451487797069</v>
      </c>
      <c r="CS23" s="1">
        <v>163.09103713136111</v>
      </c>
      <c r="CT23" s="1">
        <v>175.88245854024191</v>
      </c>
      <c r="CU23" s="1">
        <v>190.89931242999913</v>
      </c>
      <c r="CV23" s="1">
        <v>173.24594520877486</v>
      </c>
      <c r="CW23" s="1">
        <v>190.66416401546419</v>
      </c>
      <c r="CX23" s="1">
        <v>235.66497701699905</v>
      </c>
      <c r="CY23" s="1">
        <v>237.17342921685579</v>
      </c>
      <c r="CZ23" s="1">
        <v>244.75752807386078</v>
      </c>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row>
    <row r="24" spans="1:759 10313:10313" x14ac:dyDescent="0.25">
      <c r="A24" s="8">
        <v>24</v>
      </c>
      <c r="B24" s="320" t="s">
        <v>48</v>
      </c>
      <c r="C24" s="9" t="s">
        <v>50</v>
      </c>
      <c r="D24" s="55"/>
      <c r="E24" s="55"/>
      <c r="F24" s="55"/>
      <c r="G24" s="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40"/>
      <c r="BF24" s="40"/>
      <c r="BG24" s="40"/>
      <c r="BH24" s="1"/>
      <c r="BI24" s="1"/>
      <c r="BJ24" s="1"/>
      <c r="BK24" s="1"/>
      <c r="BL24" s="1"/>
      <c r="BM24" s="1"/>
      <c r="BN24" s="1"/>
      <c r="BO24" s="1"/>
      <c r="BP24" s="1">
        <v>446675992.30299997</v>
      </c>
      <c r="BQ24" s="1">
        <v>515616320.85100001</v>
      </c>
      <c r="BR24" s="1">
        <v>639492448.46099997</v>
      </c>
      <c r="BS24" s="1">
        <v>686189528.56599998</v>
      </c>
      <c r="BT24" s="1">
        <v>584852817.301</v>
      </c>
      <c r="BU24" s="1">
        <v>998531082.671</v>
      </c>
      <c r="BV24" s="1">
        <v>610788845.29499996</v>
      </c>
      <c r="BW24" s="1">
        <v>829697744.85399997</v>
      </c>
      <c r="BX24" s="1">
        <v>853293414.94500005</v>
      </c>
      <c r="BY24" s="1">
        <v>874714142.11000001</v>
      </c>
      <c r="BZ24" s="1">
        <v>854334249.67499995</v>
      </c>
      <c r="CA24" s="1">
        <v>1210130554.915</v>
      </c>
      <c r="CB24" s="1">
        <v>1464676770.8280001</v>
      </c>
      <c r="CC24" s="1">
        <v>1107391741.224</v>
      </c>
      <c r="CD24" s="1">
        <v>1138398393.8829999</v>
      </c>
      <c r="CE24" s="1">
        <v>1013378759.937</v>
      </c>
      <c r="CF24" s="1">
        <v>1129573319.1459999</v>
      </c>
      <c r="CG24" s="1">
        <v>1119739337.483</v>
      </c>
      <c r="CH24" s="1">
        <v>988448426.80299997</v>
      </c>
      <c r="CI24" s="1">
        <v>920576650.96899998</v>
      </c>
      <c r="CJ24" s="1">
        <v>1153414461.579</v>
      </c>
      <c r="CK24" s="1">
        <v>1297206106.6559999</v>
      </c>
      <c r="CL24" s="1">
        <v>1533316570.529</v>
      </c>
      <c r="CM24" s="1">
        <v>1996457314.5739999</v>
      </c>
      <c r="CN24" s="1">
        <v>2030584035.595</v>
      </c>
      <c r="CO24" s="1">
        <v>1868232382.4949999</v>
      </c>
      <c r="CP24" s="1">
        <v>2243520512.7309999</v>
      </c>
      <c r="CQ24" s="1">
        <v>2105165895.556</v>
      </c>
      <c r="CR24" s="1">
        <v>2303408278.6669998</v>
      </c>
      <c r="CS24" s="1">
        <v>2230474775.1139998</v>
      </c>
      <c r="CT24" s="1">
        <v>2489510671.1620002</v>
      </c>
      <c r="CU24" s="1">
        <v>2404959846.5560002</v>
      </c>
      <c r="CV24" s="1">
        <v>3162248016.3850002</v>
      </c>
      <c r="CW24" s="1">
        <v>3398719328.5279999</v>
      </c>
      <c r="CX24" s="1">
        <v>4306691908.599</v>
      </c>
      <c r="CY24" s="1">
        <v>4190912601.7519999</v>
      </c>
      <c r="CZ24" s="1">
        <v>4785877339.2810001</v>
      </c>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row>
    <row r="25" spans="1:759 10313:10313" x14ac:dyDescent="0.25">
      <c r="A25" s="8">
        <v>25</v>
      </c>
      <c r="B25" s="320" t="s">
        <v>49</v>
      </c>
      <c r="C25" s="9" t="s">
        <v>50</v>
      </c>
      <c r="D25" s="55"/>
      <c r="E25" s="55"/>
      <c r="F25" s="55"/>
      <c r="G25" s="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v>1711652</v>
      </c>
      <c r="BQ25" s="1">
        <v>1857290</v>
      </c>
      <c r="BR25" s="1">
        <v>3170252</v>
      </c>
      <c r="BS25" s="1">
        <v>3475398</v>
      </c>
      <c r="BT25" s="1">
        <v>2002501</v>
      </c>
      <c r="BU25" s="1">
        <v>3522580</v>
      </c>
      <c r="BV25" s="1">
        <v>2901053</v>
      </c>
      <c r="BW25" s="1">
        <v>8962688</v>
      </c>
      <c r="BX25" s="1">
        <v>5029247</v>
      </c>
      <c r="BY25" s="1">
        <v>4618635</v>
      </c>
      <c r="BZ25" s="1">
        <v>4479451</v>
      </c>
      <c r="CA25" s="1">
        <v>5055031</v>
      </c>
      <c r="CB25" s="1">
        <v>9224373</v>
      </c>
      <c r="CC25" s="1">
        <v>5579697</v>
      </c>
      <c r="CD25" s="1">
        <v>4570373</v>
      </c>
      <c r="CE25" s="1">
        <v>4319681</v>
      </c>
      <c r="CF25" s="1">
        <v>4591266</v>
      </c>
      <c r="CG25" s="1">
        <v>3487300</v>
      </c>
      <c r="CH25" s="1">
        <v>2503901</v>
      </c>
      <c r="CI25" s="1">
        <v>2049260</v>
      </c>
      <c r="CJ25" s="1">
        <v>1729100</v>
      </c>
      <c r="CK25" s="1">
        <v>1416245</v>
      </c>
      <c r="CL25" s="1">
        <v>1718754</v>
      </c>
      <c r="CM25" s="1">
        <v>3953273</v>
      </c>
      <c r="CN25" s="1">
        <v>3522173</v>
      </c>
      <c r="CO25" s="1">
        <v>971259</v>
      </c>
      <c r="CP25" s="1">
        <v>1297523</v>
      </c>
      <c r="CQ25" s="1">
        <v>2184145</v>
      </c>
      <c r="CR25" s="1">
        <v>1502483</v>
      </c>
      <c r="CS25" s="1">
        <v>1249789</v>
      </c>
      <c r="CT25" s="1">
        <v>2604694</v>
      </c>
      <c r="CU25" s="1">
        <v>1917657</v>
      </c>
      <c r="CV25" s="1">
        <v>4008995</v>
      </c>
      <c r="CW25" s="1">
        <v>1472907</v>
      </c>
      <c r="CX25" s="1">
        <v>1565214</v>
      </c>
      <c r="CY25" s="1">
        <v>1518734</v>
      </c>
      <c r="CZ25" s="1">
        <v>1698696</v>
      </c>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row>
    <row r="26" spans="1:759 10313:10313" x14ac:dyDescent="0.25">
      <c r="A26" s="8">
        <v>26</v>
      </c>
      <c r="B26" s="320" t="s">
        <v>51</v>
      </c>
      <c r="C26" s="9" t="s">
        <v>50</v>
      </c>
      <c r="D26" s="55"/>
      <c r="E26" s="55"/>
      <c r="F26" s="55"/>
      <c r="G26" s="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v>1131691</v>
      </c>
      <c r="BQ26" s="1">
        <v>1321540</v>
      </c>
      <c r="BR26" s="1">
        <v>1520256</v>
      </c>
      <c r="BS26" s="1">
        <v>1501809</v>
      </c>
      <c r="BT26" s="1">
        <v>1443635</v>
      </c>
      <c r="BU26" s="1">
        <v>2055209</v>
      </c>
      <c r="BV26" s="1">
        <v>1457125</v>
      </c>
      <c r="BW26" s="1">
        <v>1427333</v>
      </c>
      <c r="BX26" s="1">
        <v>1842509</v>
      </c>
      <c r="BY26" s="1">
        <v>1843341</v>
      </c>
      <c r="BZ26" s="1">
        <v>1774774</v>
      </c>
      <c r="CA26" s="1">
        <v>2832086</v>
      </c>
      <c r="CB26" s="1">
        <v>2950424</v>
      </c>
      <c r="CC26" s="1">
        <v>2248236</v>
      </c>
      <c r="CD26" s="1">
        <v>2662146</v>
      </c>
      <c r="CE26" s="1">
        <v>2378951</v>
      </c>
      <c r="CF26" s="1">
        <v>2531505</v>
      </c>
      <c r="CG26" s="1">
        <v>2609629</v>
      </c>
      <c r="CH26" s="1">
        <v>2443807</v>
      </c>
      <c r="CI26" s="1">
        <v>2248836</v>
      </c>
      <c r="CJ26" s="1">
        <v>2860558</v>
      </c>
      <c r="CK26" s="1">
        <v>3126723</v>
      </c>
      <c r="CL26" s="1">
        <v>3520408</v>
      </c>
      <c r="CM26" s="1">
        <v>3879510</v>
      </c>
      <c r="CN26" s="1">
        <v>4886686</v>
      </c>
      <c r="CO26" s="1">
        <v>4653811</v>
      </c>
      <c r="CP26" s="1">
        <v>5923519</v>
      </c>
      <c r="CQ26" s="1">
        <v>5268515</v>
      </c>
      <c r="CR26" s="1">
        <v>5759712</v>
      </c>
      <c r="CS26" s="1">
        <v>5689687</v>
      </c>
      <c r="CT26" s="1">
        <v>6205319</v>
      </c>
      <c r="CU26" s="1">
        <v>6052259</v>
      </c>
      <c r="CV26" s="1">
        <v>7978028</v>
      </c>
      <c r="CW26" s="1">
        <v>8818730</v>
      </c>
      <c r="CX26" s="1">
        <v>11044944</v>
      </c>
      <c r="CY26" s="1">
        <v>10635080</v>
      </c>
      <c r="CZ26" s="1">
        <v>12191946</v>
      </c>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row>
    <row r="27" spans="1:759 10313:10313" x14ac:dyDescent="0.25">
      <c r="A27" s="8">
        <v>27</v>
      </c>
      <c r="B27" s="320" t="s">
        <v>125</v>
      </c>
      <c r="C27" s="9" t="s">
        <v>33</v>
      </c>
      <c r="D27" s="9" t="s">
        <v>29</v>
      </c>
      <c r="E27" s="9" t="s">
        <v>30</v>
      </c>
      <c r="F27" s="9">
        <v>35</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row>
    <row r="28" spans="1:759 10313:10313" s="50" customFormat="1" x14ac:dyDescent="0.25">
      <c r="A28" s="48">
        <v>28</v>
      </c>
      <c r="B28" s="320" t="s">
        <v>126</v>
      </c>
      <c r="C28" s="49" t="s">
        <v>33</v>
      </c>
      <c r="D28" s="49" t="s">
        <v>29</v>
      </c>
      <c r="E28" s="49" t="s">
        <v>30</v>
      </c>
      <c r="F28" s="49">
        <v>34</v>
      </c>
      <c r="G28" s="49">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row>
    <row r="29" spans="1:759 10313:10313" x14ac:dyDescent="0.25">
      <c r="A29" s="8">
        <v>29</v>
      </c>
      <c r="B29" s="320" t="s">
        <v>127</v>
      </c>
      <c r="C29" s="9" t="s">
        <v>33</v>
      </c>
      <c r="D29" s="9" t="s">
        <v>29</v>
      </c>
      <c r="E29" s="9" t="s">
        <v>30</v>
      </c>
      <c r="F29" s="9">
        <v>33</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row>
    <row r="30" spans="1:759 10313:10313" x14ac:dyDescent="0.25">
      <c r="A30" s="8">
        <v>30</v>
      </c>
      <c r="B30" s="320"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row>
    <row r="31" spans="1:759 10313:10313" x14ac:dyDescent="0.25">
      <c r="A31" s="8">
        <v>31</v>
      </c>
      <c r="B31" s="320"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row>
    <row r="32" spans="1:759 10313:10313" x14ac:dyDescent="0.25">
      <c r="A32" s="8">
        <v>32</v>
      </c>
      <c r="B32" s="320"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row>
    <row r="33" spans="1:759" x14ac:dyDescent="0.25">
      <c r="A33" s="8">
        <v>33</v>
      </c>
      <c r="B33" s="320" t="s">
        <v>131</v>
      </c>
      <c r="C33" s="9" t="s">
        <v>33</v>
      </c>
      <c r="D33" s="9" t="s">
        <v>29</v>
      </c>
      <c r="E33" s="9" t="s">
        <v>30</v>
      </c>
      <c r="F33" s="9">
        <v>17</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row>
    <row r="34" spans="1:759" x14ac:dyDescent="0.25">
      <c r="A34" s="8">
        <v>34</v>
      </c>
      <c r="B34" s="320" t="s">
        <v>197</v>
      </c>
      <c r="C34" s="9" t="s">
        <v>33</v>
      </c>
      <c r="D34" s="9" t="s">
        <v>29</v>
      </c>
      <c r="E34" s="9" t="s">
        <v>30</v>
      </c>
      <c r="F34" s="9">
        <v>23</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row>
    <row r="35" spans="1:759" x14ac:dyDescent="0.25">
      <c r="A35" s="8">
        <v>35</v>
      </c>
      <c r="B35" s="320" t="s">
        <v>132</v>
      </c>
      <c r="C35" s="9" t="s">
        <v>33</v>
      </c>
      <c r="D35" s="9" t="s">
        <v>29</v>
      </c>
      <c r="E35" s="9" t="s">
        <v>30</v>
      </c>
      <c r="F35" s="9">
        <v>18</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row>
    <row r="36" spans="1:759" x14ac:dyDescent="0.25">
      <c r="A36" s="8">
        <v>36</v>
      </c>
      <c r="B36" s="320"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row>
    <row r="37" spans="1:759" x14ac:dyDescent="0.25">
      <c r="A37" s="8">
        <v>37</v>
      </c>
      <c r="B37" s="320" t="s">
        <v>134</v>
      </c>
      <c r="C37" s="9" t="s">
        <v>33</v>
      </c>
      <c r="D37" s="9" t="s">
        <v>29</v>
      </c>
      <c r="E37" s="9" t="s">
        <v>30</v>
      </c>
      <c r="F37" s="9">
        <v>20</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row>
    <row r="38" spans="1:759" x14ac:dyDescent="0.25">
      <c r="A38" s="8">
        <v>38</v>
      </c>
      <c r="B38" s="320" t="s">
        <v>135</v>
      </c>
      <c r="C38" s="9" t="s">
        <v>33</v>
      </c>
      <c r="D38" s="9" t="s">
        <v>29</v>
      </c>
      <c r="E38" s="9" t="s">
        <v>30</v>
      </c>
      <c r="F38" s="9">
        <v>21</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row>
    <row r="39" spans="1:759" x14ac:dyDescent="0.25">
      <c r="A39" s="8">
        <v>39</v>
      </c>
      <c r="B39" s="320"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row>
    <row r="40" spans="1:759" x14ac:dyDescent="0.25">
      <c r="A40" s="8">
        <v>40</v>
      </c>
      <c r="B40" s="320" t="s">
        <v>159</v>
      </c>
      <c r="C40" s="9" t="s">
        <v>50</v>
      </c>
      <c r="D40" s="54"/>
      <c r="E40" s="54"/>
      <c r="F40" s="54"/>
      <c r="G40" s="5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row>
    <row r="41" spans="1:759" x14ac:dyDescent="0.25">
      <c r="A41" s="8">
        <v>41</v>
      </c>
      <c r="B41" s="320" t="s">
        <v>160</v>
      </c>
      <c r="C41" s="9" t="s">
        <v>50</v>
      </c>
      <c r="D41" s="54"/>
      <c r="E41" s="54"/>
      <c r="F41" s="54"/>
      <c r="G41" s="5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row>
    <row r="42" spans="1:759" x14ac:dyDescent="0.25">
      <c r="A42" s="8">
        <v>42</v>
      </c>
      <c r="B42" s="320" t="s">
        <v>161</v>
      </c>
      <c r="C42" s="9" t="s">
        <v>50</v>
      </c>
      <c r="D42" s="54"/>
      <c r="E42" s="54"/>
      <c r="F42" s="54"/>
      <c r="G42" s="5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row>
    <row r="43" spans="1:759" x14ac:dyDescent="0.25">
      <c r="A43" s="8">
        <v>43</v>
      </c>
      <c r="B43" s="320" t="s">
        <v>162</v>
      </c>
      <c r="C43" s="9" t="s">
        <v>50</v>
      </c>
      <c r="D43" s="54"/>
      <c r="E43" s="54"/>
      <c r="F43" s="54"/>
      <c r="G43" s="5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row>
    <row r="44" spans="1:759" x14ac:dyDescent="0.25">
      <c r="A44" s="8">
        <v>44</v>
      </c>
      <c r="B44" s="320" t="s">
        <v>163</v>
      </c>
      <c r="C44" s="9" t="s">
        <v>50</v>
      </c>
      <c r="D44" s="54"/>
      <c r="E44" s="54"/>
      <c r="F44" s="54"/>
      <c r="G44" s="5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759" x14ac:dyDescent="0.25">
      <c r="A45" s="8">
        <v>45</v>
      </c>
      <c r="B45" s="320" t="s">
        <v>164</v>
      </c>
      <c r="C45" s="9" t="s">
        <v>50</v>
      </c>
      <c r="D45" s="54"/>
      <c r="E45" s="54"/>
      <c r="F45" s="54"/>
      <c r="G45" s="5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759" x14ac:dyDescent="0.25">
      <c r="A46" s="8">
        <v>46</v>
      </c>
      <c r="B46" s="320" t="s">
        <v>165</v>
      </c>
      <c r="C46" s="9" t="s">
        <v>50</v>
      </c>
      <c r="D46" s="54"/>
      <c r="E46" s="54"/>
      <c r="F46" s="54"/>
      <c r="G46" s="5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759" x14ac:dyDescent="0.25">
      <c r="A47" s="8">
        <v>47</v>
      </c>
      <c r="B47" s="320" t="s">
        <v>166</v>
      </c>
      <c r="C47" s="9" t="s">
        <v>50</v>
      </c>
      <c r="D47" s="54"/>
      <c r="E47" s="54"/>
      <c r="F47" s="54"/>
      <c r="G47" s="5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759" x14ac:dyDescent="0.25">
      <c r="A48" s="8">
        <v>48</v>
      </c>
      <c r="B48" s="320" t="s">
        <v>167</v>
      </c>
      <c r="C48" s="9" t="s">
        <v>50</v>
      </c>
      <c r="D48" s="54"/>
      <c r="E48" s="54"/>
      <c r="F48" s="54"/>
      <c r="G48" s="5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009" x14ac:dyDescent="0.25">
      <c r="A49" s="8">
        <v>49</v>
      </c>
      <c r="B49" s="320" t="s">
        <v>168</v>
      </c>
      <c r="C49" s="9" t="s">
        <v>50</v>
      </c>
      <c r="D49" s="54"/>
      <c r="E49" s="54"/>
      <c r="F49" s="54"/>
      <c r="G49" s="5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009" x14ac:dyDescent="0.25">
      <c r="A50" s="8">
        <v>50</v>
      </c>
      <c r="B50" s="320" t="s">
        <v>169</v>
      </c>
      <c r="C50" s="9" t="s">
        <v>50</v>
      </c>
      <c r="D50" s="54"/>
      <c r="E50" s="54"/>
      <c r="F50" s="54"/>
      <c r="G50" s="5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009" x14ac:dyDescent="0.25">
      <c r="A51" s="8">
        <v>51</v>
      </c>
      <c r="B51" s="320" t="s">
        <v>170</v>
      </c>
      <c r="C51" s="9" t="s">
        <v>50</v>
      </c>
      <c r="D51" s="54"/>
      <c r="E51" s="54"/>
      <c r="F51" s="54"/>
      <c r="G51" s="5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009" x14ac:dyDescent="0.25">
      <c r="A52" s="8">
        <v>66</v>
      </c>
      <c r="B52" s="320" t="s">
        <v>171</v>
      </c>
      <c r="C52" s="9" t="s">
        <v>50</v>
      </c>
      <c r="D52" s="54"/>
      <c r="E52" s="54"/>
      <c r="F52" s="54"/>
      <c r="G52" s="5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009" x14ac:dyDescent="0.25">
      <c r="A53" s="8">
        <v>67</v>
      </c>
      <c r="B53" s="320" t="s">
        <v>172</v>
      </c>
      <c r="C53" s="9" t="s">
        <v>50</v>
      </c>
      <c r="D53" s="54"/>
      <c r="E53" s="54"/>
      <c r="F53" s="54"/>
      <c r="G53" s="5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009" x14ac:dyDescent="0.25">
      <c r="A54" s="8">
        <v>68</v>
      </c>
      <c r="B54" s="320" t="s">
        <v>173</v>
      </c>
      <c r="C54" s="9" t="s">
        <v>50</v>
      </c>
      <c r="D54" s="54"/>
      <c r="E54" s="54"/>
      <c r="F54" s="54"/>
      <c r="G54" s="5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009" x14ac:dyDescent="0.25">
      <c r="A55" s="8">
        <v>69</v>
      </c>
      <c r="B55" s="320" t="s">
        <v>174</v>
      </c>
      <c r="C55" s="9" t="s">
        <v>50</v>
      </c>
      <c r="D55" s="54"/>
      <c r="E55" s="54"/>
      <c r="F55" s="54"/>
      <c r="G55" s="5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009" x14ac:dyDescent="0.25">
      <c r="A56" s="8">
        <v>52</v>
      </c>
      <c r="B56" s="320"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009" x14ac:dyDescent="0.25">
      <c r="A57" s="8">
        <v>53</v>
      </c>
      <c r="B57" s="320"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009" x14ac:dyDescent="0.25">
      <c r="A58" s="8">
        <v>54</v>
      </c>
      <c r="B58" s="320"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009" x14ac:dyDescent="0.25">
      <c r="A59" s="8">
        <v>55</v>
      </c>
      <c r="B59" s="320"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009" x14ac:dyDescent="0.25">
      <c r="A60" s="8">
        <v>56</v>
      </c>
      <c r="B60" s="320"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009" x14ac:dyDescent="0.25">
      <c r="A61" s="8">
        <v>57</v>
      </c>
      <c r="B61" s="320"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009" x14ac:dyDescent="0.25">
      <c r="A62" s="8">
        <v>58</v>
      </c>
      <c r="B62" s="320"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009" x14ac:dyDescent="0.25">
      <c r="A63" s="8">
        <v>59</v>
      </c>
      <c r="B63" s="320"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009" s="56" customFormat="1" ht="12.75" x14ac:dyDescent="0.2">
      <c r="A64" s="8">
        <v>60</v>
      </c>
      <c r="B64" s="320" t="s">
        <v>147</v>
      </c>
      <c r="C64" s="9" t="s">
        <v>152</v>
      </c>
      <c r="D64" s="55"/>
      <c r="E64" s="55"/>
      <c r="F64" s="55"/>
      <c r="G64" s="55"/>
      <c r="BH64" s="56" t="e">
        <f>NA()</f>
        <v>#N/A</v>
      </c>
      <c r="BI64" s="56" t="e">
        <f>NA()</f>
        <v>#N/A</v>
      </c>
      <c r="BJ64" s="56" t="e">
        <f>NA()</f>
        <v>#N/A</v>
      </c>
      <c r="BK64" s="56" t="e">
        <f>NA()</f>
        <v>#N/A</v>
      </c>
      <c r="BL64" s="56" t="e">
        <f>NA()</f>
        <v>#N/A</v>
      </c>
      <c r="BM64" s="56" t="e">
        <f>NA()</f>
        <v>#N/A</v>
      </c>
      <c r="BN64" s="56" t="e">
        <f>NA()</f>
        <v>#N/A</v>
      </c>
      <c r="BO64" s="56" t="e">
        <f>NA()</f>
        <v>#N/A</v>
      </c>
      <c r="BP64" s="56">
        <f t="shared" ref="BP64:DV64" si="2">IF(BP40="","",SUM(BP40:BP43))</f>
        <v>129251</v>
      </c>
      <c r="BQ64" s="56">
        <f>IF(BQ40="","",SUM(BQ40:BQ43))</f>
        <v>137063</v>
      </c>
      <c r="BR64" s="56">
        <f>IF(BR40="","",SUM(BR40:BR43))</f>
        <v>167934</v>
      </c>
      <c r="BS64" s="56">
        <f t="shared" si="2"/>
        <v>159607</v>
      </c>
      <c r="BT64" s="56">
        <f t="shared" si="2"/>
        <v>131674</v>
      </c>
      <c r="BU64" s="56">
        <f t="shared" si="2"/>
        <v>160413</v>
      </c>
      <c r="BV64" s="56">
        <f t="shared" si="2"/>
        <v>112558</v>
      </c>
      <c r="BW64" s="56">
        <f t="shared" si="2"/>
        <v>153411</v>
      </c>
      <c r="BX64" s="56">
        <f t="shared" si="2"/>
        <v>150344</v>
      </c>
      <c r="BY64" s="56">
        <f t="shared" si="2"/>
        <v>120408</v>
      </c>
      <c r="BZ64" s="56">
        <f t="shared" si="2"/>
        <v>119705</v>
      </c>
      <c r="CA64" s="56">
        <f t="shared" si="2"/>
        <v>134011</v>
      </c>
      <c r="CB64" s="56">
        <f t="shared" si="2"/>
        <v>144559</v>
      </c>
      <c r="CC64" s="56">
        <f t="shared" si="2"/>
        <v>127111</v>
      </c>
      <c r="CD64" s="56">
        <f t="shared" si="2"/>
        <v>127089</v>
      </c>
      <c r="CE64" s="56">
        <f t="shared" si="2"/>
        <v>122498</v>
      </c>
      <c r="CF64" s="56">
        <f t="shared" si="2"/>
        <v>118967</v>
      </c>
      <c r="CG64" s="56">
        <f t="shared" si="2"/>
        <v>132347</v>
      </c>
      <c r="CH64" s="56">
        <f t="shared" si="2"/>
        <v>120184</v>
      </c>
      <c r="CI64" s="56">
        <f t="shared" si="2"/>
        <v>100849</v>
      </c>
      <c r="CJ64" s="56">
        <f t="shared" si="2"/>
        <v>117879</v>
      </c>
      <c r="CK64" s="56">
        <f t="shared" si="2"/>
        <v>114712</v>
      </c>
      <c r="CL64" s="56">
        <f t="shared" si="2"/>
        <v>123404</v>
      </c>
      <c r="CM64" s="56">
        <f t="shared" si="2"/>
        <v>147832</v>
      </c>
      <c r="CN64" s="56">
        <f t="shared" si="2"/>
        <v>143328</v>
      </c>
      <c r="CO64" s="56">
        <f t="shared" si="2"/>
        <v>129644</v>
      </c>
      <c r="CP64" s="56">
        <f t="shared" si="2"/>
        <v>139869</v>
      </c>
      <c r="CQ64" s="56">
        <f t="shared" si="2"/>
        <v>142917</v>
      </c>
      <c r="CR64" s="56">
        <f t="shared" si="2"/>
        <v>143307</v>
      </c>
      <c r="CS64" s="56">
        <f t="shared" si="2"/>
        <v>140022</v>
      </c>
      <c r="CT64" s="56">
        <f t="shared" si="2"/>
        <v>146891</v>
      </c>
      <c r="CU64" s="56">
        <f t="shared" si="2"/>
        <v>25937</v>
      </c>
      <c r="CV64" s="56">
        <f t="shared" si="2"/>
        <v>165296</v>
      </c>
      <c r="CW64" s="56">
        <f t="shared" si="2"/>
        <v>156569</v>
      </c>
      <c r="CX64" s="56">
        <f t="shared" si="2"/>
        <v>156012</v>
      </c>
      <c r="CY64" s="56">
        <f t="shared" si="2"/>
        <v>157328</v>
      </c>
      <c r="CZ64" s="56">
        <f t="shared" si="2"/>
        <v>171770</v>
      </c>
      <c r="DA64" s="56" t="str">
        <f t="shared" si="2"/>
        <v/>
      </c>
      <c r="DB64" s="56" t="str">
        <f t="shared" si="2"/>
        <v/>
      </c>
      <c r="DC64" s="56" t="str">
        <f t="shared" si="2"/>
        <v/>
      </c>
      <c r="DD64" s="56" t="str">
        <f t="shared" si="2"/>
        <v/>
      </c>
      <c r="DE64" s="56" t="str">
        <f t="shared" si="2"/>
        <v/>
      </c>
      <c r="DF64" s="56" t="str">
        <f t="shared" si="2"/>
        <v/>
      </c>
      <c r="DG64" s="56" t="str">
        <f t="shared" si="2"/>
        <v/>
      </c>
      <c r="DH64" s="56" t="str">
        <f t="shared" si="2"/>
        <v/>
      </c>
      <c r="DI64" s="56" t="str">
        <f t="shared" si="2"/>
        <v/>
      </c>
      <c r="DJ64" s="56" t="str">
        <f t="shared" si="2"/>
        <v/>
      </c>
      <c r="DK64" s="56" t="str">
        <f t="shared" si="2"/>
        <v/>
      </c>
      <c r="DL64" s="56" t="str">
        <f t="shared" si="2"/>
        <v/>
      </c>
      <c r="DM64" s="56" t="str">
        <f t="shared" si="2"/>
        <v/>
      </c>
      <c r="DN64" s="56" t="str">
        <f t="shared" si="2"/>
        <v/>
      </c>
      <c r="DO64" s="56" t="str">
        <f t="shared" si="2"/>
        <v/>
      </c>
      <c r="DP64" s="56" t="str">
        <f t="shared" si="2"/>
        <v/>
      </c>
      <c r="DQ64" s="56" t="str">
        <f t="shared" si="2"/>
        <v/>
      </c>
      <c r="DR64" s="56" t="str">
        <f t="shared" si="2"/>
        <v/>
      </c>
      <c r="DS64" s="56" t="str">
        <f t="shared" si="2"/>
        <v/>
      </c>
      <c r="DT64" s="56" t="str">
        <f t="shared" si="2"/>
        <v/>
      </c>
      <c r="DU64" s="56" t="str">
        <f t="shared" si="2"/>
        <v/>
      </c>
      <c r="DV64" s="56" t="str">
        <f t="shared" si="2"/>
        <v/>
      </c>
      <c r="DW64" s="56" t="str">
        <f t="shared" ref="DW64:GH64" si="3">IF(DW40="","",SUM(DW40:DW43))</f>
        <v/>
      </c>
      <c r="DX64" s="56" t="str">
        <f t="shared" si="3"/>
        <v/>
      </c>
      <c r="DY64" s="56" t="str">
        <f t="shared" si="3"/>
        <v/>
      </c>
      <c r="DZ64" s="56" t="str">
        <f t="shared" si="3"/>
        <v/>
      </c>
      <c r="EA64" s="56" t="str">
        <f t="shared" si="3"/>
        <v/>
      </c>
      <c r="EB64" s="56" t="str">
        <f t="shared" si="3"/>
        <v/>
      </c>
      <c r="EC64" s="56" t="str">
        <f t="shared" si="3"/>
        <v/>
      </c>
      <c r="ED64" s="56" t="str">
        <f t="shared" si="3"/>
        <v/>
      </c>
      <c r="EE64" s="56" t="str">
        <f t="shared" si="3"/>
        <v/>
      </c>
      <c r="EF64" s="56" t="str">
        <f t="shared" si="3"/>
        <v/>
      </c>
      <c r="EG64" s="56" t="str">
        <f t="shared" si="3"/>
        <v/>
      </c>
      <c r="EH64" s="56" t="str">
        <f t="shared" si="3"/>
        <v/>
      </c>
      <c r="EI64" s="56" t="str">
        <f t="shared" si="3"/>
        <v/>
      </c>
      <c r="EJ64" s="56" t="str">
        <f t="shared" si="3"/>
        <v/>
      </c>
      <c r="EK64" s="56" t="str">
        <f t="shared" si="3"/>
        <v/>
      </c>
      <c r="EL64" s="56" t="str">
        <f t="shared" si="3"/>
        <v/>
      </c>
      <c r="EM64" s="56" t="str">
        <f t="shared" si="3"/>
        <v/>
      </c>
      <c r="EN64" s="56" t="str">
        <f t="shared" si="3"/>
        <v/>
      </c>
      <c r="EO64" s="56" t="str">
        <f t="shared" si="3"/>
        <v/>
      </c>
      <c r="EP64" s="56" t="str">
        <f t="shared" si="3"/>
        <v/>
      </c>
      <c r="EQ64" s="56" t="str">
        <f t="shared" si="3"/>
        <v/>
      </c>
      <c r="ER64" s="56" t="str">
        <f t="shared" si="3"/>
        <v/>
      </c>
      <c r="ES64" s="56" t="str">
        <f t="shared" si="3"/>
        <v/>
      </c>
      <c r="ET64" s="56" t="str">
        <f t="shared" si="3"/>
        <v/>
      </c>
      <c r="EU64" s="56" t="str">
        <f t="shared" si="3"/>
        <v/>
      </c>
      <c r="EV64" s="56" t="str">
        <f t="shared" si="3"/>
        <v/>
      </c>
      <c r="EW64" s="56" t="str">
        <f t="shared" si="3"/>
        <v/>
      </c>
      <c r="EX64" s="56" t="str">
        <f t="shared" si="3"/>
        <v/>
      </c>
      <c r="EY64" s="56" t="str">
        <f t="shared" si="3"/>
        <v/>
      </c>
      <c r="EZ64" s="56" t="str">
        <f t="shared" si="3"/>
        <v/>
      </c>
      <c r="FA64" s="56" t="str">
        <f t="shared" si="3"/>
        <v/>
      </c>
      <c r="FB64" s="56" t="str">
        <f t="shared" si="3"/>
        <v/>
      </c>
      <c r="FC64" s="56" t="str">
        <f t="shared" si="3"/>
        <v/>
      </c>
      <c r="FD64" s="56" t="str">
        <f t="shared" si="3"/>
        <v/>
      </c>
      <c r="FE64" s="56" t="str">
        <f t="shared" si="3"/>
        <v/>
      </c>
      <c r="FF64" s="56" t="str">
        <f t="shared" si="3"/>
        <v/>
      </c>
      <c r="FG64" s="56" t="str">
        <f t="shared" si="3"/>
        <v/>
      </c>
      <c r="FH64" s="56" t="str">
        <f t="shared" si="3"/>
        <v/>
      </c>
      <c r="FI64" s="56" t="str">
        <f t="shared" si="3"/>
        <v/>
      </c>
      <c r="FJ64" s="56" t="str">
        <f t="shared" si="3"/>
        <v/>
      </c>
      <c r="FK64" s="56" t="str">
        <f t="shared" si="3"/>
        <v/>
      </c>
      <c r="FL64" s="56" t="str">
        <f t="shared" si="3"/>
        <v/>
      </c>
      <c r="FM64" s="56" t="str">
        <f t="shared" si="3"/>
        <v/>
      </c>
      <c r="FN64" s="56" t="str">
        <f t="shared" si="3"/>
        <v/>
      </c>
      <c r="FO64" s="56" t="str">
        <f t="shared" si="3"/>
        <v/>
      </c>
      <c r="FP64" s="56" t="str">
        <f t="shared" si="3"/>
        <v/>
      </c>
      <c r="FQ64" s="56" t="str">
        <f t="shared" si="3"/>
        <v/>
      </c>
      <c r="FR64" s="56" t="str">
        <f t="shared" si="3"/>
        <v/>
      </c>
      <c r="FS64" s="56" t="str">
        <f t="shared" si="3"/>
        <v/>
      </c>
      <c r="FT64" s="56" t="str">
        <f t="shared" si="3"/>
        <v/>
      </c>
      <c r="FU64" s="56" t="str">
        <f t="shared" si="3"/>
        <v/>
      </c>
      <c r="FV64" s="56" t="str">
        <f t="shared" si="3"/>
        <v/>
      </c>
      <c r="FW64" s="56" t="str">
        <f t="shared" si="3"/>
        <v/>
      </c>
      <c r="FX64" s="56" t="str">
        <f t="shared" si="3"/>
        <v/>
      </c>
      <c r="FY64" s="56" t="str">
        <f t="shared" si="3"/>
        <v/>
      </c>
      <c r="FZ64" s="56" t="str">
        <f t="shared" si="3"/>
        <v/>
      </c>
      <c r="GA64" s="56" t="str">
        <f t="shared" si="3"/>
        <v/>
      </c>
      <c r="GB64" s="56" t="str">
        <f t="shared" si="3"/>
        <v/>
      </c>
      <c r="GC64" s="56" t="str">
        <f t="shared" si="3"/>
        <v/>
      </c>
      <c r="GD64" s="56" t="str">
        <f t="shared" si="3"/>
        <v/>
      </c>
      <c r="GE64" s="56" t="str">
        <f t="shared" si="3"/>
        <v/>
      </c>
      <c r="GF64" s="56" t="str">
        <f t="shared" si="3"/>
        <v/>
      </c>
      <c r="GG64" s="56" t="str">
        <f t="shared" si="3"/>
        <v/>
      </c>
      <c r="GH64" s="56" t="str">
        <f t="shared" si="3"/>
        <v/>
      </c>
      <c r="GI64" s="56" t="str">
        <f t="shared" ref="GI64:IT64" si="4">IF(GI40="","",SUM(GI40:GI43))</f>
        <v/>
      </c>
      <c r="GJ64" s="56" t="str">
        <f t="shared" si="4"/>
        <v/>
      </c>
      <c r="GK64" s="56" t="str">
        <f t="shared" si="4"/>
        <v/>
      </c>
      <c r="GL64" s="56" t="str">
        <f t="shared" si="4"/>
        <v/>
      </c>
      <c r="GM64" s="56" t="str">
        <f t="shared" si="4"/>
        <v/>
      </c>
      <c r="GN64" s="56" t="str">
        <f t="shared" si="4"/>
        <v/>
      </c>
      <c r="GO64" s="56" t="str">
        <f t="shared" si="4"/>
        <v/>
      </c>
      <c r="GP64" s="56" t="str">
        <f t="shared" si="4"/>
        <v/>
      </c>
      <c r="GQ64" s="56" t="str">
        <f t="shared" si="4"/>
        <v/>
      </c>
      <c r="GR64" s="56" t="str">
        <f t="shared" si="4"/>
        <v/>
      </c>
      <c r="GS64" s="56" t="str">
        <f t="shared" si="4"/>
        <v/>
      </c>
      <c r="GT64" s="56" t="str">
        <f t="shared" si="4"/>
        <v/>
      </c>
      <c r="GU64" s="56" t="str">
        <f t="shared" si="4"/>
        <v/>
      </c>
      <c r="GV64" s="56" t="str">
        <f t="shared" si="4"/>
        <v/>
      </c>
      <c r="GW64" s="56" t="str">
        <f t="shared" si="4"/>
        <v/>
      </c>
      <c r="GX64" s="56" t="str">
        <f t="shared" si="4"/>
        <v/>
      </c>
      <c r="GY64" s="56" t="str">
        <f t="shared" si="4"/>
        <v/>
      </c>
      <c r="GZ64" s="56" t="str">
        <f t="shared" si="4"/>
        <v/>
      </c>
      <c r="HA64" s="56" t="str">
        <f t="shared" si="4"/>
        <v/>
      </c>
      <c r="HB64" s="56" t="str">
        <f t="shared" si="4"/>
        <v/>
      </c>
      <c r="HC64" s="56" t="str">
        <f t="shared" si="4"/>
        <v/>
      </c>
      <c r="HD64" s="56" t="str">
        <f t="shared" si="4"/>
        <v/>
      </c>
      <c r="HE64" s="56" t="str">
        <f t="shared" si="4"/>
        <v/>
      </c>
      <c r="HF64" s="56" t="str">
        <f t="shared" si="4"/>
        <v/>
      </c>
      <c r="HG64" s="56" t="str">
        <f t="shared" si="4"/>
        <v/>
      </c>
      <c r="HH64" s="56" t="str">
        <f t="shared" si="4"/>
        <v/>
      </c>
      <c r="HI64" s="56" t="str">
        <f t="shared" si="4"/>
        <v/>
      </c>
      <c r="HJ64" s="56" t="str">
        <f t="shared" si="4"/>
        <v/>
      </c>
      <c r="HK64" s="56" t="str">
        <f t="shared" si="4"/>
        <v/>
      </c>
      <c r="HL64" s="56" t="str">
        <f t="shared" si="4"/>
        <v/>
      </c>
      <c r="HM64" s="56" t="str">
        <f t="shared" si="4"/>
        <v/>
      </c>
      <c r="HN64" s="56" t="str">
        <f t="shared" si="4"/>
        <v/>
      </c>
      <c r="HO64" s="56" t="str">
        <f t="shared" si="4"/>
        <v/>
      </c>
      <c r="HP64" s="56" t="str">
        <f t="shared" si="4"/>
        <v/>
      </c>
      <c r="HQ64" s="56" t="str">
        <f t="shared" si="4"/>
        <v/>
      </c>
      <c r="HR64" s="56" t="str">
        <f t="shared" si="4"/>
        <v/>
      </c>
      <c r="HS64" s="56" t="str">
        <f t="shared" si="4"/>
        <v/>
      </c>
      <c r="HT64" s="56" t="str">
        <f t="shared" si="4"/>
        <v/>
      </c>
      <c r="HU64" s="56" t="str">
        <f t="shared" si="4"/>
        <v/>
      </c>
      <c r="HV64" s="56" t="str">
        <f t="shared" si="4"/>
        <v/>
      </c>
      <c r="HW64" s="56" t="str">
        <f t="shared" si="4"/>
        <v/>
      </c>
      <c r="HX64" s="56" t="str">
        <f t="shared" si="4"/>
        <v/>
      </c>
      <c r="HY64" s="56" t="str">
        <f t="shared" si="4"/>
        <v/>
      </c>
      <c r="HZ64" s="56" t="str">
        <f t="shared" si="4"/>
        <v/>
      </c>
      <c r="IA64" s="56" t="str">
        <f t="shared" si="4"/>
        <v/>
      </c>
      <c r="IB64" s="56" t="str">
        <f t="shared" si="4"/>
        <v/>
      </c>
      <c r="IC64" s="56" t="str">
        <f t="shared" si="4"/>
        <v/>
      </c>
      <c r="ID64" s="56" t="str">
        <f t="shared" si="4"/>
        <v/>
      </c>
      <c r="IE64" s="56" t="str">
        <f t="shared" si="4"/>
        <v/>
      </c>
      <c r="IF64" s="56" t="str">
        <f t="shared" si="4"/>
        <v/>
      </c>
      <c r="IG64" s="56" t="str">
        <f t="shared" si="4"/>
        <v/>
      </c>
      <c r="IH64" s="56" t="str">
        <f t="shared" si="4"/>
        <v/>
      </c>
      <c r="II64" s="56" t="str">
        <f t="shared" si="4"/>
        <v/>
      </c>
      <c r="IJ64" s="56" t="str">
        <f t="shared" si="4"/>
        <v/>
      </c>
      <c r="IK64" s="56" t="str">
        <f t="shared" si="4"/>
        <v/>
      </c>
      <c r="IL64" s="56" t="str">
        <f t="shared" si="4"/>
        <v/>
      </c>
      <c r="IM64" s="56" t="str">
        <f t="shared" si="4"/>
        <v/>
      </c>
      <c r="IN64" s="56" t="str">
        <f t="shared" si="4"/>
        <v/>
      </c>
      <c r="IO64" s="56" t="str">
        <f t="shared" si="4"/>
        <v/>
      </c>
      <c r="IP64" s="56" t="str">
        <f t="shared" si="4"/>
        <v/>
      </c>
      <c r="IQ64" s="56" t="str">
        <f t="shared" si="4"/>
        <v/>
      </c>
      <c r="IR64" s="56" t="str">
        <f t="shared" si="4"/>
        <v/>
      </c>
      <c r="IS64" s="56" t="str">
        <f t="shared" si="4"/>
        <v/>
      </c>
      <c r="IT64" s="56" t="str">
        <f t="shared" si="4"/>
        <v/>
      </c>
      <c r="IU64" s="56" t="str">
        <f t="shared" ref="IU64:LF64" si="5">IF(IU40="","",SUM(IU40:IU43))</f>
        <v/>
      </c>
      <c r="IV64" s="56" t="str">
        <f t="shared" si="5"/>
        <v/>
      </c>
      <c r="IW64" s="56" t="str">
        <f t="shared" si="5"/>
        <v/>
      </c>
      <c r="IX64" s="56" t="str">
        <f t="shared" si="5"/>
        <v/>
      </c>
      <c r="IY64" s="56" t="str">
        <f t="shared" si="5"/>
        <v/>
      </c>
      <c r="IZ64" s="56" t="str">
        <f t="shared" si="5"/>
        <v/>
      </c>
      <c r="JA64" s="56" t="str">
        <f t="shared" si="5"/>
        <v/>
      </c>
      <c r="JB64" s="56" t="str">
        <f t="shared" si="5"/>
        <v/>
      </c>
      <c r="JC64" s="56" t="str">
        <f t="shared" si="5"/>
        <v/>
      </c>
      <c r="JD64" s="56" t="str">
        <f t="shared" si="5"/>
        <v/>
      </c>
      <c r="JE64" s="56" t="str">
        <f t="shared" si="5"/>
        <v/>
      </c>
      <c r="JF64" s="56" t="str">
        <f t="shared" si="5"/>
        <v/>
      </c>
      <c r="JG64" s="56" t="str">
        <f t="shared" si="5"/>
        <v/>
      </c>
      <c r="JH64" s="56" t="str">
        <f t="shared" si="5"/>
        <v/>
      </c>
      <c r="JI64" s="56" t="str">
        <f t="shared" si="5"/>
        <v/>
      </c>
      <c r="JJ64" s="56" t="str">
        <f t="shared" si="5"/>
        <v/>
      </c>
      <c r="JK64" s="56" t="str">
        <f t="shared" si="5"/>
        <v/>
      </c>
      <c r="JL64" s="56" t="str">
        <f t="shared" si="5"/>
        <v/>
      </c>
      <c r="JM64" s="56" t="str">
        <f t="shared" si="5"/>
        <v/>
      </c>
      <c r="JN64" s="56" t="str">
        <f t="shared" si="5"/>
        <v/>
      </c>
      <c r="JO64" s="56" t="str">
        <f t="shared" si="5"/>
        <v/>
      </c>
      <c r="JP64" s="56" t="str">
        <f t="shared" si="5"/>
        <v/>
      </c>
      <c r="JQ64" s="56" t="str">
        <f t="shared" si="5"/>
        <v/>
      </c>
      <c r="JR64" s="56" t="str">
        <f t="shared" si="5"/>
        <v/>
      </c>
      <c r="JS64" s="56" t="str">
        <f t="shared" si="5"/>
        <v/>
      </c>
      <c r="JT64" s="56" t="str">
        <f t="shared" si="5"/>
        <v/>
      </c>
      <c r="JU64" s="56" t="str">
        <f t="shared" si="5"/>
        <v/>
      </c>
      <c r="JV64" s="56" t="str">
        <f t="shared" si="5"/>
        <v/>
      </c>
      <c r="JW64" s="56" t="str">
        <f t="shared" si="5"/>
        <v/>
      </c>
      <c r="JX64" s="56" t="str">
        <f t="shared" si="5"/>
        <v/>
      </c>
      <c r="JY64" s="56" t="str">
        <f t="shared" si="5"/>
        <v/>
      </c>
      <c r="JZ64" s="56" t="str">
        <f t="shared" si="5"/>
        <v/>
      </c>
      <c r="KA64" s="56" t="str">
        <f t="shared" si="5"/>
        <v/>
      </c>
      <c r="KB64" s="56" t="str">
        <f t="shared" si="5"/>
        <v/>
      </c>
      <c r="KC64" s="56" t="str">
        <f t="shared" si="5"/>
        <v/>
      </c>
      <c r="KD64" s="56" t="str">
        <f t="shared" si="5"/>
        <v/>
      </c>
      <c r="KE64" s="56" t="str">
        <f t="shared" si="5"/>
        <v/>
      </c>
      <c r="KF64" s="56" t="str">
        <f t="shared" si="5"/>
        <v/>
      </c>
      <c r="KG64" s="56" t="str">
        <f t="shared" si="5"/>
        <v/>
      </c>
      <c r="KH64" s="56" t="str">
        <f t="shared" si="5"/>
        <v/>
      </c>
      <c r="KI64" s="56" t="str">
        <f t="shared" si="5"/>
        <v/>
      </c>
      <c r="KJ64" s="56" t="str">
        <f t="shared" si="5"/>
        <v/>
      </c>
      <c r="KK64" s="56" t="str">
        <f t="shared" si="5"/>
        <v/>
      </c>
      <c r="KL64" s="56" t="str">
        <f t="shared" si="5"/>
        <v/>
      </c>
      <c r="KM64" s="56" t="str">
        <f t="shared" si="5"/>
        <v/>
      </c>
      <c r="KN64" s="56" t="str">
        <f t="shared" si="5"/>
        <v/>
      </c>
      <c r="KO64" s="56" t="str">
        <f t="shared" si="5"/>
        <v/>
      </c>
      <c r="KP64" s="56" t="str">
        <f t="shared" si="5"/>
        <v/>
      </c>
      <c r="KQ64" s="56" t="str">
        <f t="shared" si="5"/>
        <v/>
      </c>
      <c r="KR64" s="56" t="str">
        <f t="shared" si="5"/>
        <v/>
      </c>
      <c r="KS64" s="56" t="str">
        <f t="shared" si="5"/>
        <v/>
      </c>
      <c r="KT64" s="56" t="str">
        <f t="shared" si="5"/>
        <v/>
      </c>
      <c r="KU64" s="56" t="str">
        <f t="shared" si="5"/>
        <v/>
      </c>
      <c r="KV64" s="56" t="str">
        <f t="shared" si="5"/>
        <v/>
      </c>
      <c r="KW64" s="56" t="str">
        <f t="shared" si="5"/>
        <v/>
      </c>
      <c r="KX64" s="56" t="str">
        <f t="shared" si="5"/>
        <v/>
      </c>
      <c r="KY64" s="56" t="str">
        <f t="shared" si="5"/>
        <v/>
      </c>
      <c r="KZ64" s="56" t="str">
        <f t="shared" si="5"/>
        <v/>
      </c>
      <c r="LA64" s="56" t="str">
        <f t="shared" si="5"/>
        <v/>
      </c>
      <c r="LB64" s="56" t="str">
        <f t="shared" si="5"/>
        <v/>
      </c>
      <c r="LC64" s="56" t="str">
        <f t="shared" si="5"/>
        <v/>
      </c>
      <c r="LD64" s="56" t="str">
        <f t="shared" si="5"/>
        <v/>
      </c>
      <c r="LE64" s="56" t="str">
        <f t="shared" si="5"/>
        <v/>
      </c>
      <c r="LF64" s="56" t="str">
        <f t="shared" si="5"/>
        <v/>
      </c>
      <c r="LG64" s="56" t="str">
        <f t="shared" ref="LG64:NR64" si="6">IF(LG40="","",SUM(LG40:LG43))</f>
        <v/>
      </c>
      <c r="LH64" s="56" t="str">
        <f t="shared" si="6"/>
        <v/>
      </c>
      <c r="LI64" s="56" t="str">
        <f t="shared" si="6"/>
        <v/>
      </c>
      <c r="LJ64" s="56" t="str">
        <f t="shared" si="6"/>
        <v/>
      </c>
      <c r="LK64" s="56" t="str">
        <f t="shared" si="6"/>
        <v/>
      </c>
      <c r="LL64" s="56" t="str">
        <f t="shared" si="6"/>
        <v/>
      </c>
      <c r="LM64" s="56" t="str">
        <f t="shared" si="6"/>
        <v/>
      </c>
      <c r="LN64" s="56" t="str">
        <f t="shared" si="6"/>
        <v/>
      </c>
      <c r="LO64" s="56" t="str">
        <f t="shared" si="6"/>
        <v/>
      </c>
      <c r="LP64" s="56" t="str">
        <f t="shared" si="6"/>
        <v/>
      </c>
      <c r="LQ64" s="56" t="str">
        <f t="shared" si="6"/>
        <v/>
      </c>
      <c r="LR64" s="56" t="str">
        <f t="shared" si="6"/>
        <v/>
      </c>
      <c r="LS64" s="56" t="str">
        <f t="shared" si="6"/>
        <v/>
      </c>
      <c r="LT64" s="56" t="str">
        <f t="shared" si="6"/>
        <v/>
      </c>
      <c r="LU64" s="56" t="str">
        <f t="shared" si="6"/>
        <v/>
      </c>
      <c r="LV64" s="56" t="str">
        <f t="shared" si="6"/>
        <v/>
      </c>
      <c r="LW64" s="56" t="str">
        <f t="shared" si="6"/>
        <v/>
      </c>
      <c r="LX64" s="56" t="str">
        <f t="shared" si="6"/>
        <v/>
      </c>
      <c r="LY64" s="56" t="str">
        <f t="shared" si="6"/>
        <v/>
      </c>
      <c r="LZ64" s="56" t="str">
        <f t="shared" si="6"/>
        <v/>
      </c>
      <c r="MA64" s="56" t="str">
        <f t="shared" si="6"/>
        <v/>
      </c>
      <c r="MB64" s="56" t="str">
        <f t="shared" si="6"/>
        <v/>
      </c>
      <c r="MC64" s="56" t="str">
        <f t="shared" si="6"/>
        <v/>
      </c>
      <c r="MD64" s="56" t="str">
        <f t="shared" si="6"/>
        <v/>
      </c>
      <c r="ME64" s="56" t="str">
        <f t="shared" si="6"/>
        <v/>
      </c>
      <c r="MF64" s="56" t="str">
        <f t="shared" si="6"/>
        <v/>
      </c>
      <c r="MG64" s="56" t="str">
        <f t="shared" si="6"/>
        <v/>
      </c>
      <c r="MH64" s="56" t="str">
        <f t="shared" si="6"/>
        <v/>
      </c>
      <c r="MI64" s="56" t="str">
        <f t="shared" si="6"/>
        <v/>
      </c>
      <c r="MJ64" s="56" t="str">
        <f t="shared" si="6"/>
        <v/>
      </c>
      <c r="MK64" s="56" t="str">
        <f t="shared" si="6"/>
        <v/>
      </c>
      <c r="ML64" s="56" t="str">
        <f t="shared" si="6"/>
        <v/>
      </c>
      <c r="MM64" s="56" t="str">
        <f t="shared" si="6"/>
        <v/>
      </c>
      <c r="MN64" s="56" t="str">
        <f t="shared" si="6"/>
        <v/>
      </c>
      <c r="MO64" s="56" t="str">
        <f t="shared" si="6"/>
        <v/>
      </c>
      <c r="MP64" s="56" t="str">
        <f t="shared" si="6"/>
        <v/>
      </c>
      <c r="MQ64" s="56" t="str">
        <f t="shared" si="6"/>
        <v/>
      </c>
      <c r="MR64" s="56" t="str">
        <f t="shared" si="6"/>
        <v/>
      </c>
      <c r="MS64" s="56" t="str">
        <f t="shared" si="6"/>
        <v/>
      </c>
      <c r="MT64" s="56" t="str">
        <f t="shared" si="6"/>
        <v/>
      </c>
      <c r="MU64" s="56" t="str">
        <f t="shared" si="6"/>
        <v/>
      </c>
      <c r="MV64" s="56" t="str">
        <f t="shared" si="6"/>
        <v/>
      </c>
      <c r="MW64" s="56" t="str">
        <f t="shared" si="6"/>
        <v/>
      </c>
      <c r="MX64" s="56" t="str">
        <f t="shared" si="6"/>
        <v/>
      </c>
      <c r="MY64" s="56" t="str">
        <f t="shared" si="6"/>
        <v/>
      </c>
      <c r="MZ64" s="56" t="str">
        <f t="shared" si="6"/>
        <v/>
      </c>
      <c r="NA64" s="56" t="str">
        <f t="shared" si="6"/>
        <v/>
      </c>
      <c r="NB64" s="56" t="str">
        <f t="shared" si="6"/>
        <v/>
      </c>
      <c r="NC64" s="56" t="str">
        <f t="shared" si="6"/>
        <v/>
      </c>
      <c r="ND64" s="56" t="str">
        <f t="shared" si="6"/>
        <v/>
      </c>
      <c r="NE64" s="56" t="str">
        <f t="shared" si="6"/>
        <v/>
      </c>
      <c r="NF64" s="56" t="str">
        <f t="shared" si="6"/>
        <v/>
      </c>
      <c r="NG64" s="56" t="str">
        <f t="shared" si="6"/>
        <v/>
      </c>
      <c r="NH64" s="56" t="str">
        <f t="shared" si="6"/>
        <v/>
      </c>
      <c r="NI64" s="56" t="str">
        <f t="shared" si="6"/>
        <v/>
      </c>
      <c r="NJ64" s="56" t="str">
        <f t="shared" si="6"/>
        <v/>
      </c>
      <c r="NK64" s="56" t="str">
        <f t="shared" si="6"/>
        <v/>
      </c>
      <c r="NL64" s="56" t="str">
        <f t="shared" si="6"/>
        <v/>
      </c>
      <c r="NM64" s="56" t="str">
        <f t="shared" si="6"/>
        <v/>
      </c>
      <c r="NN64" s="56" t="str">
        <f t="shared" si="6"/>
        <v/>
      </c>
      <c r="NO64" s="56" t="str">
        <f t="shared" si="6"/>
        <v/>
      </c>
      <c r="NP64" s="56" t="str">
        <f t="shared" si="6"/>
        <v/>
      </c>
      <c r="NQ64" s="56" t="str">
        <f t="shared" si="6"/>
        <v/>
      </c>
      <c r="NR64" s="56" t="str">
        <f t="shared" si="6"/>
        <v/>
      </c>
      <c r="NS64" s="56" t="str">
        <f t="shared" ref="NS64:QD64" si="7">IF(NS40="","",SUM(NS40:NS43))</f>
        <v/>
      </c>
      <c r="NT64" s="56" t="str">
        <f t="shared" si="7"/>
        <v/>
      </c>
      <c r="NU64" s="56" t="str">
        <f t="shared" si="7"/>
        <v/>
      </c>
      <c r="NV64" s="56" t="str">
        <f t="shared" si="7"/>
        <v/>
      </c>
      <c r="NW64" s="56" t="str">
        <f t="shared" si="7"/>
        <v/>
      </c>
      <c r="NX64" s="56" t="str">
        <f t="shared" si="7"/>
        <v/>
      </c>
      <c r="NY64" s="56" t="str">
        <f t="shared" si="7"/>
        <v/>
      </c>
      <c r="NZ64" s="56" t="str">
        <f t="shared" si="7"/>
        <v/>
      </c>
      <c r="OA64" s="56" t="str">
        <f t="shared" si="7"/>
        <v/>
      </c>
      <c r="OB64" s="56" t="str">
        <f t="shared" si="7"/>
        <v/>
      </c>
      <c r="OC64" s="56" t="str">
        <f t="shared" si="7"/>
        <v/>
      </c>
      <c r="OD64" s="56" t="str">
        <f t="shared" si="7"/>
        <v/>
      </c>
      <c r="OE64" s="56" t="str">
        <f t="shared" si="7"/>
        <v/>
      </c>
      <c r="OF64" s="56" t="str">
        <f t="shared" si="7"/>
        <v/>
      </c>
      <c r="OG64" s="56" t="str">
        <f t="shared" si="7"/>
        <v/>
      </c>
      <c r="OH64" s="56" t="str">
        <f t="shared" si="7"/>
        <v/>
      </c>
      <c r="OI64" s="56" t="str">
        <f t="shared" si="7"/>
        <v/>
      </c>
      <c r="OJ64" s="56" t="str">
        <f t="shared" si="7"/>
        <v/>
      </c>
      <c r="OK64" s="56" t="str">
        <f t="shared" si="7"/>
        <v/>
      </c>
      <c r="OL64" s="56" t="str">
        <f t="shared" si="7"/>
        <v/>
      </c>
      <c r="OM64" s="56" t="str">
        <f t="shared" si="7"/>
        <v/>
      </c>
      <c r="ON64" s="56" t="str">
        <f t="shared" si="7"/>
        <v/>
      </c>
      <c r="OO64" s="56" t="str">
        <f t="shared" si="7"/>
        <v/>
      </c>
      <c r="OP64" s="56" t="str">
        <f t="shared" si="7"/>
        <v/>
      </c>
      <c r="OQ64" s="56" t="str">
        <f t="shared" si="7"/>
        <v/>
      </c>
      <c r="OR64" s="56" t="str">
        <f t="shared" si="7"/>
        <v/>
      </c>
      <c r="OS64" s="56" t="str">
        <f t="shared" si="7"/>
        <v/>
      </c>
      <c r="OT64" s="56" t="str">
        <f t="shared" si="7"/>
        <v/>
      </c>
      <c r="OU64" s="56" t="str">
        <f t="shared" si="7"/>
        <v/>
      </c>
      <c r="OV64" s="56" t="str">
        <f t="shared" si="7"/>
        <v/>
      </c>
      <c r="OW64" s="56" t="str">
        <f t="shared" si="7"/>
        <v/>
      </c>
      <c r="OX64" s="56" t="str">
        <f t="shared" si="7"/>
        <v/>
      </c>
      <c r="OY64" s="56" t="str">
        <f t="shared" si="7"/>
        <v/>
      </c>
      <c r="OZ64" s="56" t="str">
        <f t="shared" si="7"/>
        <v/>
      </c>
      <c r="PA64" s="56" t="str">
        <f t="shared" si="7"/>
        <v/>
      </c>
      <c r="PB64" s="56" t="str">
        <f t="shared" si="7"/>
        <v/>
      </c>
      <c r="PC64" s="56" t="str">
        <f t="shared" si="7"/>
        <v/>
      </c>
      <c r="PD64" s="56" t="str">
        <f t="shared" si="7"/>
        <v/>
      </c>
      <c r="PE64" s="56" t="str">
        <f t="shared" si="7"/>
        <v/>
      </c>
      <c r="PF64" s="56" t="str">
        <f t="shared" si="7"/>
        <v/>
      </c>
      <c r="PG64" s="56" t="str">
        <f t="shared" si="7"/>
        <v/>
      </c>
      <c r="PH64" s="56" t="str">
        <f t="shared" si="7"/>
        <v/>
      </c>
      <c r="PI64" s="56" t="str">
        <f t="shared" si="7"/>
        <v/>
      </c>
      <c r="PJ64" s="56" t="str">
        <f t="shared" si="7"/>
        <v/>
      </c>
      <c r="PK64" s="56" t="str">
        <f t="shared" si="7"/>
        <v/>
      </c>
      <c r="PL64" s="56" t="str">
        <f t="shared" si="7"/>
        <v/>
      </c>
      <c r="PM64" s="56" t="str">
        <f t="shared" si="7"/>
        <v/>
      </c>
      <c r="PN64" s="56" t="str">
        <f t="shared" si="7"/>
        <v/>
      </c>
      <c r="PO64" s="56" t="str">
        <f t="shared" si="7"/>
        <v/>
      </c>
      <c r="PP64" s="56" t="str">
        <f t="shared" si="7"/>
        <v/>
      </c>
      <c r="PQ64" s="56" t="str">
        <f t="shared" si="7"/>
        <v/>
      </c>
      <c r="PR64" s="56" t="str">
        <f t="shared" si="7"/>
        <v/>
      </c>
      <c r="PS64" s="56" t="str">
        <f t="shared" si="7"/>
        <v/>
      </c>
      <c r="PT64" s="56" t="str">
        <f t="shared" si="7"/>
        <v/>
      </c>
      <c r="PU64" s="56" t="str">
        <f t="shared" si="7"/>
        <v/>
      </c>
      <c r="PV64" s="56" t="str">
        <f t="shared" si="7"/>
        <v/>
      </c>
      <c r="PW64" s="56" t="str">
        <f t="shared" si="7"/>
        <v/>
      </c>
      <c r="PX64" s="56" t="str">
        <f t="shared" si="7"/>
        <v/>
      </c>
      <c r="PY64" s="56" t="str">
        <f t="shared" si="7"/>
        <v/>
      </c>
      <c r="PZ64" s="56" t="str">
        <f t="shared" si="7"/>
        <v/>
      </c>
      <c r="QA64" s="56" t="str">
        <f t="shared" si="7"/>
        <v/>
      </c>
      <c r="QB64" s="56" t="str">
        <f t="shared" si="7"/>
        <v/>
      </c>
      <c r="QC64" s="56" t="str">
        <f t="shared" si="7"/>
        <v/>
      </c>
      <c r="QD64" s="56" t="str">
        <f t="shared" si="7"/>
        <v/>
      </c>
      <c r="QE64" s="56" t="str">
        <f t="shared" ref="QE64:SP64" si="8">IF(QE40="","",SUM(QE40:QE43))</f>
        <v/>
      </c>
      <c r="QF64" s="56" t="str">
        <f t="shared" si="8"/>
        <v/>
      </c>
      <c r="QG64" s="56" t="str">
        <f t="shared" si="8"/>
        <v/>
      </c>
      <c r="QH64" s="56" t="str">
        <f t="shared" si="8"/>
        <v/>
      </c>
      <c r="QI64" s="56" t="str">
        <f t="shared" si="8"/>
        <v/>
      </c>
      <c r="QJ64" s="56" t="str">
        <f t="shared" si="8"/>
        <v/>
      </c>
      <c r="QK64" s="56" t="str">
        <f t="shared" si="8"/>
        <v/>
      </c>
      <c r="QL64" s="56" t="str">
        <f t="shared" si="8"/>
        <v/>
      </c>
      <c r="QM64" s="56" t="str">
        <f t="shared" si="8"/>
        <v/>
      </c>
      <c r="QN64" s="56" t="str">
        <f t="shared" si="8"/>
        <v/>
      </c>
      <c r="QO64" s="56" t="str">
        <f t="shared" si="8"/>
        <v/>
      </c>
      <c r="QP64" s="56" t="str">
        <f t="shared" si="8"/>
        <v/>
      </c>
      <c r="QQ64" s="56" t="str">
        <f t="shared" si="8"/>
        <v/>
      </c>
      <c r="QR64" s="56" t="str">
        <f t="shared" si="8"/>
        <v/>
      </c>
      <c r="QS64" s="56" t="str">
        <f t="shared" si="8"/>
        <v/>
      </c>
      <c r="QT64" s="56" t="str">
        <f t="shared" si="8"/>
        <v/>
      </c>
      <c r="QU64" s="56" t="str">
        <f t="shared" si="8"/>
        <v/>
      </c>
      <c r="QV64" s="56" t="str">
        <f t="shared" si="8"/>
        <v/>
      </c>
      <c r="QW64" s="56" t="str">
        <f t="shared" si="8"/>
        <v/>
      </c>
      <c r="QX64" s="56" t="str">
        <f t="shared" si="8"/>
        <v/>
      </c>
      <c r="QY64" s="56" t="str">
        <f t="shared" si="8"/>
        <v/>
      </c>
      <c r="QZ64" s="56" t="str">
        <f t="shared" si="8"/>
        <v/>
      </c>
      <c r="RA64" s="56" t="str">
        <f t="shared" si="8"/>
        <v/>
      </c>
      <c r="RB64" s="56" t="str">
        <f t="shared" si="8"/>
        <v/>
      </c>
      <c r="RC64" s="56" t="str">
        <f t="shared" si="8"/>
        <v/>
      </c>
      <c r="RD64" s="56" t="str">
        <f t="shared" si="8"/>
        <v/>
      </c>
      <c r="RE64" s="56" t="str">
        <f t="shared" si="8"/>
        <v/>
      </c>
      <c r="RF64" s="56" t="str">
        <f t="shared" si="8"/>
        <v/>
      </c>
      <c r="RG64" s="56" t="str">
        <f t="shared" si="8"/>
        <v/>
      </c>
      <c r="RH64" s="56" t="str">
        <f t="shared" si="8"/>
        <v/>
      </c>
      <c r="RI64" s="56" t="str">
        <f t="shared" si="8"/>
        <v/>
      </c>
      <c r="RJ64" s="56" t="str">
        <f t="shared" si="8"/>
        <v/>
      </c>
      <c r="RK64" s="56" t="str">
        <f t="shared" si="8"/>
        <v/>
      </c>
      <c r="RL64" s="56" t="str">
        <f t="shared" si="8"/>
        <v/>
      </c>
      <c r="RM64" s="56" t="str">
        <f t="shared" si="8"/>
        <v/>
      </c>
      <c r="RN64" s="56" t="str">
        <f t="shared" si="8"/>
        <v/>
      </c>
      <c r="RO64" s="56" t="str">
        <f t="shared" si="8"/>
        <v/>
      </c>
      <c r="RP64" s="56" t="str">
        <f t="shared" si="8"/>
        <v/>
      </c>
      <c r="RQ64" s="56" t="str">
        <f t="shared" si="8"/>
        <v/>
      </c>
      <c r="RR64" s="56" t="str">
        <f t="shared" si="8"/>
        <v/>
      </c>
      <c r="RS64" s="56" t="str">
        <f t="shared" si="8"/>
        <v/>
      </c>
      <c r="RT64" s="56" t="str">
        <f t="shared" si="8"/>
        <v/>
      </c>
      <c r="RU64" s="56" t="str">
        <f t="shared" si="8"/>
        <v/>
      </c>
      <c r="RV64" s="56" t="str">
        <f t="shared" si="8"/>
        <v/>
      </c>
      <c r="RW64" s="56" t="str">
        <f t="shared" si="8"/>
        <v/>
      </c>
      <c r="RX64" s="56" t="str">
        <f t="shared" si="8"/>
        <v/>
      </c>
      <c r="RY64" s="56" t="str">
        <f t="shared" si="8"/>
        <v/>
      </c>
      <c r="RZ64" s="56" t="str">
        <f t="shared" si="8"/>
        <v/>
      </c>
      <c r="SA64" s="56" t="str">
        <f t="shared" si="8"/>
        <v/>
      </c>
      <c r="SB64" s="56" t="str">
        <f t="shared" si="8"/>
        <v/>
      </c>
      <c r="SC64" s="56" t="str">
        <f t="shared" si="8"/>
        <v/>
      </c>
      <c r="SD64" s="56" t="str">
        <f t="shared" si="8"/>
        <v/>
      </c>
      <c r="SE64" s="56" t="str">
        <f t="shared" si="8"/>
        <v/>
      </c>
      <c r="SF64" s="56" t="str">
        <f t="shared" si="8"/>
        <v/>
      </c>
      <c r="SG64" s="56" t="str">
        <f t="shared" si="8"/>
        <v/>
      </c>
      <c r="SH64" s="56" t="str">
        <f t="shared" si="8"/>
        <v/>
      </c>
      <c r="SI64" s="56" t="str">
        <f t="shared" si="8"/>
        <v/>
      </c>
      <c r="SJ64" s="56" t="str">
        <f t="shared" si="8"/>
        <v/>
      </c>
      <c r="SK64" s="56" t="str">
        <f t="shared" si="8"/>
        <v/>
      </c>
      <c r="SL64" s="56" t="str">
        <f t="shared" si="8"/>
        <v/>
      </c>
      <c r="SM64" s="56" t="str">
        <f t="shared" si="8"/>
        <v/>
      </c>
      <c r="SN64" s="56" t="str">
        <f t="shared" si="8"/>
        <v/>
      </c>
      <c r="SO64" s="56" t="str">
        <f t="shared" si="8"/>
        <v/>
      </c>
      <c r="SP64" s="56" t="str">
        <f t="shared" si="8"/>
        <v/>
      </c>
      <c r="SQ64" s="56" t="str">
        <f t="shared" ref="SQ64:VB64" si="9">IF(SQ40="","",SUM(SQ40:SQ43))</f>
        <v/>
      </c>
      <c r="SR64" s="56" t="str">
        <f t="shared" si="9"/>
        <v/>
      </c>
      <c r="SS64" s="56" t="str">
        <f t="shared" si="9"/>
        <v/>
      </c>
      <c r="ST64" s="56" t="str">
        <f t="shared" si="9"/>
        <v/>
      </c>
      <c r="SU64" s="56" t="str">
        <f t="shared" si="9"/>
        <v/>
      </c>
      <c r="SV64" s="56" t="str">
        <f t="shared" si="9"/>
        <v/>
      </c>
      <c r="SW64" s="56" t="str">
        <f t="shared" si="9"/>
        <v/>
      </c>
      <c r="SX64" s="56" t="str">
        <f t="shared" si="9"/>
        <v/>
      </c>
      <c r="SY64" s="56" t="str">
        <f t="shared" si="9"/>
        <v/>
      </c>
      <c r="SZ64" s="56" t="str">
        <f t="shared" si="9"/>
        <v/>
      </c>
      <c r="TA64" s="56" t="str">
        <f t="shared" si="9"/>
        <v/>
      </c>
      <c r="TB64" s="56" t="str">
        <f t="shared" si="9"/>
        <v/>
      </c>
      <c r="TC64" s="56" t="str">
        <f t="shared" si="9"/>
        <v/>
      </c>
      <c r="TD64" s="56" t="str">
        <f t="shared" si="9"/>
        <v/>
      </c>
      <c r="TE64" s="56" t="str">
        <f t="shared" si="9"/>
        <v/>
      </c>
      <c r="TF64" s="56" t="str">
        <f t="shared" si="9"/>
        <v/>
      </c>
      <c r="TG64" s="56" t="str">
        <f t="shared" si="9"/>
        <v/>
      </c>
      <c r="TH64" s="56" t="str">
        <f t="shared" si="9"/>
        <v/>
      </c>
      <c r="TI64" s="56" t="str">
        <f t="shared" si="9"/>
        <v/>
      </c>
      <c r="TJ64" s="56" t="str">
        <f t="shared" si="9"/>
        <v/>
      </c>
      <c r="TK64" s="56" t="str">
        <f t="shared" si="9"/>
        <v/>
      </c>
      <c r="TL64" s="56" t="str">
        <f t="shared" si="9"/>
        <v/>
      </c>
      <c r="TM64" s="56" t="str">
        <f t="shared" si="9"/>
        <v/>
      </c>
      <c r="TN64" s="56" t="str">
        <f t="shared" si="9"/>
        <v/>
      </c>
      <c r="TO64" s="56" t="str">
        <f t="shared" si="9"/>
        <v/>
      </c>
      <c r="TP64" s="56" t="str">
        <f t="shared" si="9"/>
        <v/>
      </c>
      <c r="TQ64" s="56" t="str">
        <f t="shared" si="9"/>
        <v/>
      </c>
      <c r="TR64" s="56" t="str">
        <f t="shared" si="9"/>
        <v/>
      </c>
      <c r="TS64" s="56" t="str">
        <f t="shared" si="9"/>
        <v/>
      </c>
      <c r="TT64" s="56" t="str">
        <f t="shared" si="9"/>
        <v/>
      </c>
      <c r="TU64" s="56" t="str">
        <f t="shared" si="9"/>
        <v/>
      </c>
      <c r="TV64" s="56" t="str">
        <f t="shared" si="9"/>
        <v/>
      </c>
      <c r="TW64" s="56" t="str">
        <f t="shared" si="9"/>
        <v/>
      </c>
      <c r="TX64" s="56" t="str">
        <f t="shared" si="9"/>
        <v/>
      </c>
      <c r="TY64" s="56" t="str">
        <f t="shared" si="9"/>
        <v/>
      </c>
      <c r="TZ64" s="56" t="str">
        <f t="shared" si="9"/>
        <v/>
      </c>
      <c r="UA64" s="56" t="str">
        <f t="shared" si="9"/>
        <v/>
      </c>
      <c r="UB64" s="56" t="str">
        <f t="shared" si="9"/>
        <v/>
      </c>
      <c r="UC64" s="56" t="str">
        <f t="shared" si="9"/>
        <v/>
      </c>
      <c r="UD64" s="56" t="str">
        <f t="shared" si="9"/>
        <v/>
      </c>
      <c r="UE64" s="56" t="str">
        <f t="shared" si="9"/>
        <v/>
      </c>
      <c r="UF64" s="56" t="str">
        <f t="shared" si="9"/>
        <v/>
      </c>
      <c r="UG64" s="56" t="str">
        <f t="shared" si="9"/>
        <v/>
      </c>
      <c r="UH64" s="56" t="str">
        <f t="shared" si="9"/>
        <v/>
      </c>
      <c r="UI64" s="56" t="str">
        <f t="shared" si="9"/>
        <v/>
      </c>
      <c r="UJ64" s="56" t="str">
        <f t="shared" si="9"/>
        <v/>
      </c>
      <c r="UK64" s="56" t="str">
        <f t="shared" si="9"/>
        <v/>
      </c>
      <c r="UL64" s="56" t="str">
        <f t="shared" si="9"/>
        <v/>
      </c>
      <c r="UM64" s="56" t="str">
        <f t="shared" si="9"/>
        <v/>
      </c>
      <c r="UN64" s="56" t="str">
        <f t="shared" si="9"/>
        <v/>
      </c>
      <c r="UO64" s="56" t="str">
        <f t="shared" si="9"/>
        <v/>
      </c>
      <c r="UP64" s="56" t="str">
        <f t="shared" si="9"/>
        <v/>
      </c>
      <c r="UQ64" s="56" t="str">
        <f t="shared" si="9"/>
        <v/>
      </c>
      <c r="UR64" s="56" t="str">
        <f t="shared" si="9"/>
        <v/>
      </c>
      <c r="US64" s="56" t="str">
        <f t="shared" si="9"/>
        <v/>
      </c>
      <c r="UT64" s="56" t="str">
        <f t="shared" si="9"/>
        <v/>
      </c>
      <c r="UU64" s="56" t="str">
        <f t="shared" si="9"/>
        <v/>
      </c>
      <c r="UV64" s="56" t="str">
        <f t="shared" si="9"/>
        <v/>
      </c>
      <c r="UW64" s="56" t="str">
        <f t="shared" si="9"/>
        <v/>
      </c>
      <c r="UX64" s="56" t="str">
        <f t="shared" si="9"/>
        <v/>
      </c>
      <c r="UY64" s="56" t="str">
        <f t="shared" si="9"/>
        <v/>
      </c>
      <c r="UZ64" s="56" t="str">
        <f t="shared" si="9"/>
        <v/>
      </c>
      <c r="VA64" s="56" t="str">
        <f t="shared" si="9"/>
        <v/>
      </c>
      <c r="VB64" s="56" t="str">
        <f t="shared" si="9"/>
        <v/>
      </c>
      <c r="VC64" s="56" t="str">
        <f t="shared" ref="VC64:XN64" si="10">IF(VC40="","",SUM(VC40:VC43))</f>
        <v/>
      </c>
      <c r="VD64" s="56" t="str">
        <f t="shared" si="10"/>
        <v/>
      </c>
      <c r="VE64" s="56" t="str">
        <f t="shared" si="10"/>
        <v/>
      </c>
      <c r="VF64" s="56" t="str">
        <f t="shared" si="10"/>
        <v/>
      </c>
      <c r="VG64" s="56" t="str">
        <f t="shared" si="10"/>
        <v/>
      </c>
      <c r="VH64" s="56" t="str">
        <f t="shared" si="10"/>
        <v/>
      </c>
      <c r="VI64" s="56" t="str">
        <f t="shared" si="10"/>
        <v/>
      </c>
      <c r="VJ64" s="56" t="str">
        <f t="shared" si="10"/>
        <v/>
      </c>
      <c r="VK64" s="56" t="str">
        <f t="shared" si="10"/>
        <v/>
      </c>
      <c r="VL64" s="56" t="str">
        <f t="shared" si="10"/>
        <v/>
      </c>
      <c r="VM64" s="56" t="str">
        <f t="shared" si="10"/>
        <v/>
      </c>
      <c r="VN64" s="56" t="str">
        <f t="shared" si="10"/>
        <v/>
      </c>
      <c r="VO64" s="56" t="str">
        <f t="shared" si="10"/>
        <v/>
      </c>
      <c r="VP64" s="56" t="str">
        <f t="shared" si="10"/>
        <v/>
      </c>
      <c r="VQ64" s="56" t="str">
        <f t="shared" si="10"/>
        <v/>
      </c>
      <c r="VR64" s="56" t="str">
        <f t="shared" si="10"/>
        <v/>
      </c>
      <c r="VS64" s="56" t="str">
        <f t="shared" si="10"/>
        <v/>
      </c>
      <c r="VT64" s="56" t="str">
        <f t="shared" si="10"/>
        <v/>
      </c>
      <c r="VU64" s="56" t="str">
        <f t="shared" si="10"/>
        <v/>
      </c>
      <c r="VV64" s="56" t="str">
        <f t="shared" si="10"/>
        <v/>
      </c>
      <c r="VW64" s="56" t="str">
        <f t="shared" si="10"/>
        <v/>
      </c>
      <c r="VX64" s="56" t="str">
        <f t="shared" si="10"/>
        <v/>
      </c>
      <c r="VY64" s="56" t="str">
        <f t="shared" si="10"/>
        <v/>
      </c>
      <c r="VZ64" s="56" t="str">
        <f t="shared" si="10"/>
        <v/>
      </c>
      <c r="WA64" s="56" t="str">
        <f t="shared" si="10"/>
        <v/>
      </c>
      <c r="WB64" s="56" t="str">
        <f t="shared" si="10"/>
        <v/>
      </c>
      <c r="WC64" s="56" t="str">
        <f t="shared" si="10"/>
        <v/>
      </c>
      <c r="WD64" s="56" t="str">
        <f t="shared" si="10"/>
        <v/>
      </c>
      <c r="WE64" s="56" t="str">
        <f t="shared" si="10"/>
        <v/>
      </c>
      <c r="WF64" s="56" t="str">
        <f t="shared" si="10"/>
        <v/>
      </c>
      <c r="WG64" s="56" t="str">
        <f t="shared" si="10"/>
        <v/>
      </c>
      <c r="WH64" s="56" t="str">
        <f t="shared" si="10"/>
        <v/>
      </c>
      <c r="WI64" s="56" t="str">
        <f t="shared" si="10"/>
        <v/>
      </c>
      <c r="WJ64" s="56" t="str">
        <f t="shared" si="10"/>
        <v/>
      </c>
      <c r="WK64" s="56" t="str">
        <f t="shared" si="10"/>
        <v/>
      </c>
      <c r="WL64" s="56" t="str">
        <f t="shared" si="10"/>
        <v/>
      </c>
      <c r="WM64" s="56" t="str">
        <f t="shared" si="10"/>
        <v/>
      </c>
      <c r="WN64" s="56" t="str">
        <f t="shared" si="10"/>
        <v/>
      </c>
      <c r="WO64" s="56" t="str">
        <f t="shared" si="10"/>
        <v/>
      </c>
      <c r="WP64" s="56" t="str">
        <f t="shared" si="10"/>
        <v/>
      </c>
      <c r="WQ64" s="56" t="str">
        <f t="shared" si="10"/>
        <v/>
      </c>
      <c r="WR64" s="56" t="str">
        <f t="shared" si="10"/>
        <v/>
      </c>
      <c r="WS64" s="56" t="str">
        <f t="shared" si="10"/>
        <v/>
      </c>
      <c r="WT64" s="56" t="str">
        <f t="shared" si="10"/>
        <v/>
      </c>
      <c r="WU64" s="56" t="str">
        <f t="shared" si="10"/>
        <v/>
      </c>
      <c r="WV64" s="56" t="str">
        <f t="shared" si="10"/>
        <v/>
      </c>
      <c r="WW64" s="56" t="str">
        <f t="shared" si="10"/>
        <v/>
      </c>
      <c r="WX64" s="56" t="str">
        <f t="shared" si="10"/>
        <v/>
      </c>
      <c r="WY64" s="56" t="str">
        <f t="shared" si="10"/>
        <v/>
      </c>
      <c r="WZ64" s="56" t="str">
        <f t="shared" si="10"/>
        <v/>
      </c>
      <c r="XA64" s="56" t="str">
        <f t="shared" si="10"/>
        <v/>
      </c>
      <c r="XB64" s="56" t="str">
        <f t="shared" si="10"/>
        <v/>
      </c>
      <c r="XC64" s="56" t="str">
        <f t="shared" si="10"/>
        <v/>
      </c>
      <c r="XD64" s="56" t="str">
        <f t="shared" si="10"/>
        <v/>
      </c>
      <c r="XE64" s="56" t="str">
        <f t="shared" si="10"/>
        <v/>
      </c>
      <c r="XF64" s="56" t="str">
        <f t="shared" si="10"/>
        <v/>
      </c>
      <c r="XG64" s="56" t="str">
        <f t="shared" si="10"/>
        <v/>
      </c>
      <c r="XH64" s="56" t="str">
        <f t="shared" si="10"/>
        <v/>
      </c>
      <c r="XI64" s="56" t="str">
        <f t="shared" si="10"/>
        <v/>
      </c>
      <c r="XJ64" s="56" t="str">
        <f t="shared" si="10"/>
        <v/>
      </c>
      <c r="XK64" s="56" t="str">
        <f t="shared" si="10"/>
        <v/>
      </c>
      <c r="XL64" s="56" t="str">
        <f t="shared" si="10"/>
        <v/>
      </c>
      <c r="XM64" s="56" t="str">
        <f t="shared" si="10"/>
        <v/>
      </c>
      <c r="XN64" s="56" t="str">
        <f t="shared" si="10"/>
        <v/>
      </c>
      <c r="XO64" s="56" t="str">
        <f t="shared" ref="XO64:ZZ64" si="11">IF(XO40="","",SUM(XO40:XO43))</f>
        <v/>
      </c>
      <c r="XP64" s="56" t="str">
        <f t="shared" si="11"/>
        <v/>
      </c>
      <c r="XQ64" s="56" t="str">
        <f t="shared" si="11"/>
        <v/>
      </c>
      <c r="XR64" s="56" t="str">
        <f t="shared" si="11"/>
        <v/>
      </c>
      <c r="XS64" s="56" t="str">
        <f t="shared" si="11"/>
        <v/>
      </c>
      <c r="XT64" s="56" t="str">
        <f t="shared" si="11"/>
        <v/>
      </c>
      <c r="XU64" s="56" t="str">
        <f t="shared" si="11"/>
        <v/>
      </c>
      <c r="XV64" s="56" t="str">
        <f t="shared" si="11"/>
        <v/>
      </c>
      <c r="XW64" s="56" t="str">
        <f t="shared" si="11"/>
        <v/>
      </c>
      <c r="XX64" s="56" t="str">
        <f t="shared" si="11"/>
        <v/>
      </c>
      <c r="XY64" s="56" t="str">
        <f t="shared" si="11"/>
        <v/>
      </c>
      <c r="XZ64" s="56" t="str">
        <f t="shared" si="11"/>
        <v/>
      </c>
      <c r="YA64" s="56" t="str">
        <f t="shared" si="11"/>
        <v/>
      </c>
      <c r="YB64" s="56" t="str">
        <f t="shared" si="11"/>
        <v/>
      </c>
      <c r="YC64" s="56" t="str">
        <f t="shared" si="11"/>
        <v/>
      </c>
      <c r="YD64" s="56" t="str">
        <f t="shared" si="11"/>
        <v/>
      </c>
      <c r="YE64" s="56" t="str">
        <f t="shared" si="11"/>
        <v/>
      </c>
      <c r="YF64" s="56" t="str">
        <f t="shared" si="11"/>
        <v/>
      </c>
      <c r="YG64" s="56" t="str">
        <f t="shared" si="11"/>
        <v/>
      </c>
      <c r="YH64" s="56" t="str">
        <f t="shared" si="11"/>
        <v/>
      </c>
      <c r="YI64" s="56" t="str">
        <f t="shared" si="11"/>
        <v/>
      </c>
      <c r="YJ64" s="56" t="str">
        <f t="shared" si="11"/>
        <v/>
      </c>
      <c r="YK64" s="56" t="str">
        <f t="shared" si="11"/>
        <v/>
      </c>
      <c r="YL64" s="56" t="str">
        <f t="shared" si="11"/>
        <v/>
      </c>
      <c r="YM64" s="56" t="str">
        <f t="shared" si="11"/>
        <v/>
      </c>
      <c r="YN64" s="56" t="str">
        <f t="shared" si="11"/>
        <v/>
      </c>
      <c r="YO64" s="56" t="str">
        <f t="shared" si="11"/>
        <v/>
      </c>
      <c r="YP64" s="56" t="str">
        <f t="shared" si="11"/>
        <v/>
      </c>
      <c r="YQ64" s="56" t="str">
        <f t="shared" si="11"/>
        <v/>
      </c>
      <c r="YR64" s="56" t="str">
        <f t="shared" si="11"/>
        <v/>
      </c>
      <c r="YS64" s="56" t="str">
        <f t="shared" si="11"/>
        <v/>
      </c>
      <c r="YT64" s="56" t="str">
        <f t="shared" si="11"/>
        <v/>
      </c>
      <c r="YU64" s="56" t="str">
        <f t="shared" si="11"/>
        <v/>
      </c>
      <c r="YV64" s="56" t="str">
        <f t="shared" si="11"/>
        <v/>
      </c>
      <c r="YW64" s="56" t="str">
        <f t="shared" si="11"/>
        <v/>
      </c>
      <c r="YX64" s="56" t="str">
        <f t="shared" si="11"/>
        <v/>
      </c>
      <c r="YY64" s="56" t="str">
        <f t="shared" si="11"/>
        <v/>
      </c>
      <c r="YZ64" s="56" t="str">
        <f t="shared" si="11"/>
        <v/>
      </c>
      <c r="ZA64" s="56" t="str">
        <f t="shared" si="11"/>
        <v/>
      </c>
      <c r="ZB64" s="56" t="str">
        <f t="shared" si="11"/>
        <v/>
      </c>
      <c r="ZC64" s="56" t="str">
        <f t="shared" si="11"/>
        <v/>
      </c>
      <c r="ZD64" s="56" t="str">
        <f t="shared" si="11"/>
        <v/>
      </c>
      <c r="ZE64" s="56" t="str">
        <f t="shared" si="11"/>
        <v/>
      </c>
      <c r="ZF64" s="56" t="str">
        <f t="shared" si="11"/>
        <v/>
      </c>
      <c r="ZG64" s="56" t="str">
        <f t="shared" si="11"/>
        <v/>
      </c>
      <c r="ZH64" s="56" t="str">
        <f t="shared" si="11"/>
        <v/>
      </c>
      <c r="ZI64" s="56" t="str">
        <f t="shared" si="11"/>
        <v/>
      </c>
      <c r="ZJ64" s="56" t="str">
        <f t="shared" si="11"/>
        <v/>
      </c>
      <c r="ZK64" s="56" t="str">
        <f t="shared" si="11"/>
        <v/>
      </c>
      <c r="ZL64" s="56" t="str">
        <f t="shared" si="11"/>
        <v/>
      </c>
      <c r="ZM64" s="56" t="str">
        <f t="shared" si="11"/>
        <v/>
      </c>
      <c r="ZN64" s="56" t="str">
        <f t="shared" si="11"/>
        <v/>
      </c>
      <c r="ZO64" s="56" t="str">
        <f t="shared" si="11"/>
        <v/>
      </c>
      <c r="ZP64" s="56" t="str">
        <f t="shared" si="11"/>
        <v/>
      </c>
      <c r="ZQ64" s="56" t="str">
        <f t="shared" si="11"/>
        <v/>
      </c>
      <c r="ZR64" s="56" t="str">
        <f t="shared" si="11"/>
        <v/>
      </c>
      <c r="ZS64" s="56" t="str">
        <f t="shared" si="11"/>
        <v/>
      </c>
      <c r="ZT64" s="56" t="str">
        <f t="shared" si="11"/>
        <v/>
      </c>
      <c r="ZU64" s="56" t="str">
        <f t="shared" si="11"/>
        <v/>
      </c>
      <c r="ZV64" s="56" t="str">
        <f t="shared" si="11"/>
        <v/>
      </c>
      <c r="ZW64" s="56" t="str">
        <f t="shared" si="11"/>
        <v/>
      </c>
      <c r="ZX64" s="56" t="str">
        <f t="shared" si="11"/>
        <v/>
      </c>
      <c r="ZY64" s="56" t="str">
        <f t="shared" si="11"/>
        <v/>
      </c>
      <c r="ZZ64" s="56" t="str">
        <f t="shared" si="11"/>
        <v/>
      </c>
      <c r="AAA64" s="56" t="str">
        <f t="shared" ref="AAA64:ACL64" si="12">IF(AAA40="","",SUM(AAA40:AAA43))</f>
        <v/>
      </c>
      <c r="AAB64" s="56" t="str">
        <f t="shared" si="12"/>
        <v/>
      </c>
      <c r="AAC64" s="56" t="str">
        <f t="shared" si="12"/>
        <v/>
      </c>
      <c r="AAD64" s="56" t="str">
        <f t="shared" si="12"/>
        <v/>
      </c>
      <c r="AAE64" s="56" t="str">
        <f t="shared" si="12"/>
        <v/>
      </c>
      <c r="AAF64" s="56" t="str">
        <f t="shared" si="12"/>
        <v/>
      </c>
      <c r="AAG64" s="56" t="str">
        <f t="shared" si="12"/>
        <v/>
      </c>
      <c r="AAH64" s="56" t="str">
        <f t="shared" si="12"/>
        <v/>
      </c>
      <c r="AAI64" s="56" t="str">
        <f t="shared" si="12"/>
        <v/>
      </c>
      <c r="AAJ64" s="56" t="str">
        <f t="shared" si="12"/>
        <v/>
      </c>
      <c r="AAK64" s="56" t="str">
        <f t="shared" si="12"/>
        <v/>
      </c>
      <c r="AAL64" s="56" t="str">
        <f t="shared" si="12"/>
        <v/>
      </c>
      <c r="AAM64" s="56" t="str">
        <f t="shared" si="12"/>
        <v/>
      </c>
      <c r="AAN64" s="56" t="str">
        <f t="shared" si="12"/>
        <v/>
      </c>
      <c r="AAO64" s="56" t="str">
        <f t="shared" si="12"/>
        <v/>
      </c>
      <c r="AAP64" s="56" t="str">
        <f t="shared" si="12"/>
        <v/>
      </c>
      <c r="AAQ64" s="56" t="str">
        <f t="shared" si="12"/>
        <v/>
      </c>
      <c r="AAR64" s="56" t="str">
        <f t="shared" si="12"/>
        <v/>
      </c>
      <c r="AAS64" s="56" t="str">
        <f t="shared" si="12"/>
        <v/>
      </c>
      <c r="AAT64" s="56" t="str">
        <f t="shared" si="12"/>
        <v/>
      </c>
      <c r="AAU64" s="56" t="str">
        <f t="shared" si="12"/>
        <v/>
      </c>
      <c r="AAV64" s="56" t="str">
        <f t="shared" si="12"/>
        <v/>
      </c>
      <c r="AAW64" s="56" t="str">
        <f t="shared" si="12"/>
        <v/>
      </c>
      <c r="AAX64" s="56" t="str">
        <f t="shared" si="12"/>
        <v/>
      </c>
      <c r="AAY64" s="56" t="str">
        <f t="shared" si="12"/>
        <v/>
      </c>
      <c r="AAZ64" s="56" t="str">
        <f t="shared" si="12"/>
        <v/>
      </c>
      <c r="ABA64" s="56" t="str">
        <f t="shared" si="12"/>
        <v/>
      </c>
      <c r="ABB64" s="56" t="str">
        <f t="shared" si="12"/>
        <v/>
      </c>
      <c r="ABC64" s="56" t="str">
        <f t="shared" si="12"/>
        <v/>
      </c>
      <c r="ABD64" s="56" t="str">
        <f t="shared" si="12"/>
        <v/>
      </c>
      <c r="ABE64" s="56" t="str">
        <f t="shared" si="12"/>
        <v/>
      </c>
      <c r="ABF64" s="56" t="str">
        <f t="shared" si="12"/>
        <v/>
      </c>
      <c r="ABG64" s="56" t="str">
        <f t="shared" si="12"/>
        <v/>
      </c>
      <c r="ABH64" s="56" t="str">
        <f t="shared" si="12"/>
        <v/>
      </c>
      <c r="ABI64" s="56" t="str">
        <f t="shared" si="12"/>
        <v/>
      </c>
      <c r="ABJ64" s="56" t="str">
        <f t="shared" si="12"/>
        <v/>
      </c>
      <c r="ABK64" s="56" t="str">
        <f t="shared" si="12"/>
        <v/>
      </c>
      <c r="ABL64" s="56" t="str">
        <f t="shared" si="12"/>
        <v/>
      </c>
      <c r="ABM64" s="56" t="str">
        <f t="shared" si="12"/>
        <v/>
      </c>
      <c r="ABN64" s="56" t="str">
        <f t="shared" si="12"/>
        <v/>
      </c>
      <c r="ABO64" s="56" t="str">
        <f t="shared" si="12"/>
        <v/>
      </c>
      <c r="ABP64" s="56" t="str">
        <f t="shared" si="12"/>
        <v/>
      </c>
      <c r="ABQ64" s="56" t="str">
        <f t="shared" si="12"/>
        <v/>
      </c>
      <c r="ABR64" s="56" t="str">
        <f t="shared" si="12"/>
        <v/>
      </c>
      <c r="ABS64" s="56" t="str">
        <f t="shared" si="12"/>
        <v/>
      </c>
      <c r="ABT64" s="56" t="str">
        <f t="shared" si="12"/>
        <v/>
      </c>
      <c r="ABU64" s="56" t="str">
        <f t="shared" si="12"/>
        <v/>
      </c>
      <c r="ABV64" s="56" t="str">
        <f t="shared" si="12"/>
        <v/>
      </c>
      <c r="ABW64" s="56" t="str">
        <f t="shared" si="12"/>
        <v/>
      </c>
      <c r="ABX64" s="56" t="str">
        <f t="shared" si="12"/>
        <v/>
      </c>
      <c r="ABY64" s="56" t="str">
        <f t="shared" si="12"/>
        <v/>
      </c>
      <c r="ABZ64" s="56" t="str">
        <f t="shared" si="12"/>
        <v/>
      </c>
      <c r="ACA64" s="56" t="str">
        <f t="shared" si="12"/>
        <v/>
      </c>
      <c r="ACB64" s="56" t="str">
        <f t="shared" si="12"/>
        <v/>
      </c>
      <c r="ACC64" s="56" t="str">
        <f t="shared" si="12"/>
        <v/>
      </c>
      <c r="ACD64" s="56" t="str">
        <f t="shared" si="12"/>
        <v/>
      </c>
      <c r="ACE64" s="56" t="str">
        <f t="shared" si="12"/>
        <v/>
      </c>
      <c r="ACF64" s="56" t="str">
        <f t="shared" si="12"/>
        <v/>
      </c>
      <c r="ACG64" s="56" t="str">
        <f t="shared" si="12"/>
        <v/>
      </c>
      <c r="ACH64" s="56" t="str">
        <f t="shared" si="12"/>
        <v/>
      </c>
      <c r="ACI64" s="56" t="str">
        <f t="shared" si="12"/>
        <v/>
      </c>
      <c r="ACJ64" s="56" t="str">
        <f t="shared" si="12"/>
        <v/>
      </c>
      <c r="ACK64" s="56" t="str">
        <f t="shared" si="12"/>
        <v/>
      </c>
      <c r="ACL64" s="56" t="str">
        <f t="shared" si="12"/>
        <v/>
      </c>
      <c r="ACM64" s="56" t="str">
        <f t="shared" ref="ACM64:AEX64" si="13">IF(ACM40="","",SUM(ACM40:ACM43))</f>
        <v/>
      </c>
      <c r="ACN64" s="56" t="str">
        <f t="shared" si="13"/>
        <v/>
      </c>
      <c r="ACO64" s="56" t="str">
        <f t="shared" si="13"/>
        <v/>
      </c>
      <c r="ACP64" s="56" t="str">
        <f t="shared" si="13"/>
        <v/>
      </c>
      <c r="ACQ64" s="56" t="str">
        <f t="shared" si="13"/>
        <v/>
      </c>
      <c r="ACR64" s="56" t="str">
        <f t="shared" si="13"/>
        <v/>
      </c>
      <c r="ACS64" s="56" t="str">
        <f t="shared" si="13"/>
        <v/>
      </c>
      <c r="ACT64" s="56" t="str">
        <f t="shared" si="13"/>
        <v/>
      </c>
      <c r="ACU64" s="56" t="str">
        <f t="shared" si="13"/>
        <v/>
      </c>
      <c r="ACV64" s="56" t="str">
        <f t="shared" si="13"/>
        <v/>
      </c>
      <c r="ACW64" s="56" t="str">
        <f t="shared" si="13"/>
        <v/>
      </c>
      <c r="ACX64" s="56" t="str">
        <f t="shared" si="13"/>
        <v/>
      </c>
      <c r="ACY64" s="56" t="str">
        <f t="shared" si="13"/>
        <v/>
      </c>
      <c r="ACZ64" s="56" t="str">
        <f t="shared" si="13"/>
        <v/>
      </c>
      <c r="ADA64" s="56" t="str">
        <f t="shared" si="13"/>
        <v/>
      </c>
      <c r="ADB64" s="56" t="str">
        <f t="shared" si="13"/>
        <v/>
      </c>
      <c r="ADC64" s="56" t="str">
        <f t="shared" si="13"/>
        <v/>
      </c>
      <c r="ADD64" s="56" t="str">
        <f t="shared" si="13"/>
        <v/>
      </c>
      <c r="ADE64" s="56" t="str">
        <f t="shared" si="13"/>
        <v/>
      </c>
      <c r="ADF64" s="56" t="str">
        <f t="shared" si="13"/>
        <v/>
      </c>
      <c r="ADG64" s="56" t="str">
        <f t="shared" si="13"/>
        <v/>
      </c>
      <c r="ADH64" s="56" t="str">
        <f t="shared" si="13"/>
        <v/>
      </c>
      <c r="ADI64" s="56" t="str">
        <f t="shared" si="13"/>
        <v/>
      </c>
      <c r="ADJ64" s="56" t="str">
        <f t="shared" si="13"/>
        <v/>
      </c>
      <c r="ADK64" s="56" t="str">
        <f t="shared" si="13"/>
        <v/>
      </c>
      <c r="ADL64" s="56" t="str">
        <f t="shared" si="13"/>
        <v/>
      </c>
      <c r="ADM64" s="56" t="str">
        <f t="shared" si="13"/>
        <v/>
      </c>
      <c r="ADN64" s="56" t="str">
        <f t="shared" si="13"/>
        <v/>
      </c>
      <c r="ADO64" s="56" t="str">
        <f t="shared" si="13"/>
        <v/>
      </c>
      <c r="ADP64" s="56" t="str">
        <f t="shared" si="13"/>
        <v/>
      </c>
      <c r="ADQ64" s="56" t="str">
        <f t="shared" si="13"/>
        <v/>
      </c>
      <c r="ADR64" s="56" t="str">
        <f t="shared" si="13"/>
        <v/>
      </c>
      <c r="ADS64" s="56" t="str">
        <f t="shared" si="13"/>
        <v/>
      </c>
      <c r="ADT64" s="56" t="str">
        <f t="shared" si="13"/>
        <v/>
      </c>
      <c r="ADU64" s="56" t="str">
        <f t="shared" si="13"/>
        <v/>
      </c>
      <c r="ADV64" s="56" t="str">
        <f t="shared" si="13"/>
        <v/>
      </c>
      <c r="ADW64" s="56" t="str">
        <f t="shared" si="13"/>
        <v/>
      </c>
      <c r="ADX64" s="56" t="str">
        <f t="shared" si="13"/>
        <v/>
      </c>
      <c r="ADY64" s="56" t="str">
        <f t="shared" si="13"/>
        <v/>
      </c>
      <c r="ADZ64" s="56" t="str">
        <f t="shared" si="13"/>
        <v/>
      </c>
      <c r="AEA64" s="56" t="str">
        <f t="shared" si="13"/>
        <v/>
      </c>
      <c r="AEB64" s="56" t="str">
        <f t="shared" si="13"/>
        <v/>
      </c>
      <c r="AEC64" s="56" t="str">
        <f t="shared" si="13"/>
        <v/>
      </c>
      <c r="AED64" s="56" t="str">
        <f t="shared" si="13"/>
        <v/>
      </c>
      <c r="AEE64" s="56" t="str">
        <f t="shared" si="13"/>
        <v/>
      </c>
      <c r="AEF64" s="56" t="str">
        <f t="shared" si="13"/>
        <v/>
      </c>
      <c r="AEG64" s="56" t="str">
        <f t="shared" si="13"/>
        <v/>
      </c>
      <c r="AEH64" s="56" t="str">
        <f t="shared" si="13"/>
        <v/>
      </c>
      <c r="AEI64" s="56" t="str">
        <f t="shared" si="13"/>
        <v/>
      </c>
      <c r="AEJ64" s="56" t="str">
        <f t="shared" si="13"/>
        <v/>
      </c>
      <c r="AEK64" s="56" t="str">
        <f t="shared" si="13"/>
        <v/>
      </c>
      <c r="AEL64" s="56" t="str">
        <f t="shared" si="13"/>
        <v/>
      </c>
      <c r="AEM64" s="56" t="str">
        <f t="shared" si="13"/>
        <v/>
      </c>
      <c r="AEN64" s="56" t="str">
        <f t="shared" si="13"/>
        <v/>
      </c>
      <c r="AEO64" s="56" t="str">
        <f t="shared" si="13"/>
        <v/>
      </c>
      <c r="AEP64" s="56" t="str">
        <f t="shared" si="13"/>
        <v/>
      </c>
      <c r="AEQ64" s="56" t="str">
        <f t="shared" si="13"/>
        <v/>
      </c>
      <c r="AER64" s="56" t="str">
        <f t="shared" si="13"/>
        <v/>
      </c>
      <c r="AES64" s="56" t="str">
        <f t="shared" si="13"/>
        <v/>
      </c>
      <c r="AET64" s="56" t="str">
        <f t="shared" si="13"/>
        <v/>
      </c>
      <c r="AEU64" s="56" t="str">
        <f t="shared" si="13"/>
        <v/>
      </c>
      <c r="AEV64" s="56" t="str">
        <f t="shared" si="13"/>
        <v/>
      </c>
      <c r="AEW64" s="56" t="str">
        <f t="shared" si="13"/>
        <v/>
      </c>
      <c r="AEX64" s="56" t="str">
        <f t="shared" si="13"/>
        <v/>
      </c>
      <c r="AEY64" s="56" t="str">
        <f t="shared" ref="AEY64:AHJ64" si="14">IF(AEY40="","",SUM(AEY40:AEY43))</f>
        <v/>
      </c>
      <c r="AEZ64" s="56" t="str">
        <f t="shared" si="14"/>
        <v/>
      </c>
      <c r="AFA64" s="56" t="str">
        <f t="shared" si="14"/>
        <v/>
      </c>
      <c r="AFB64" s="56" t="str">
        <f t="shared" si="14"/>
        <v/>
      </c>
      <c r="AFC64" s="56" t="str">
        <f t="shared" si="14"/>
        <v/>
      </c>
      <c r="AFD64" s="56" t="str">
        <f t="shared" si="14"/>
        <v/>
      </c>
      <c r="AFE64" s="56" t="str">
        <f t="shared" si="14"/>
        <v/>
      </c>
      <c r="AFF64" s="56" t="str">
        <f t="shared" si="14"/>
        <v/>
      </c>
      <c r="AFG64" s="56" t="str">
        <f t="shared" si="14"/>
        <v/>
      </c>
      <c r="AFH64" s="56" t="str">
        <f t="shared" si="14"/>
        <v/>
      </c>
      <c r="AFI64" s="56" t="str">
        <f t="shared" si="14"/>
        <v/>
      </c>
      <c r="AFJ64" s="56" t="str">
        <f t="shared" si="14"/>
        <v/>
      </c>
      <c r="AFK64" s="56" t="str">
        <f t="shared" si="14"/>
        <v/>
      </c>
      <c r="AFL64" s="56" t="str">
        <f t="shared" si="14"/>
        <v/>
      </c>
      <c r="AFM64" s="56" t="str">
        <f t="shared" si="14"/>
        <v/>
      </c>
      <c r="AFN64" s="56" t="str">
        <f t="shared" si="14"/>
        <v/>
      </c>
      <c r="AFO64" s="56" t="str">
        <f t="shared" si="14"/>
        <v/>
      </c>
      <c r="AFP64" s="56" t="str">
        <f t="shared" si="14"/>
        <v/>
      </c>
      <c r="AFQ64" s="56" t="str">
        <f t="shared" si="14"/>
        <v/>
      </c>
      <c r="AFR64" s="56" t="str">
        <f t="shared" si="14"/>
        <v/>
      </c>
      <c r="AFS64" s="56" t="str">
        <f t="shared" si="14"/>
        <v/>
      </c>
      <c r="AFT64" s="56" t="str">
        <f t="shared" si="14"/>
        <v/>
      </c>
      <c r="AFU64" s="56" t="str">
        <f t="shared" si="14"/>
        <v/>
      </c>
      <c r="AFV64" s="56" t="str">
        <f t="shared" si="14"/>
        <v/>
      </c>
      <c r="AFW64" s="56" t="str">
        <f t="shared" si="14"/>
        <v/>
      </c>
      <c r="AFX64" s="56" t="str">
        <f t="shared" si="14"/>
        <v/>
      </c>
      <c r="AFY64" s="56" t="str">
        <f t="shared" si="14"/>
        <v/>
      </c>
      <c r="AFZ64" s="56" t="str">
        <f t="shared" si="14"/>
        <v/>
      </c>
      <c r="AGA64" s="56" t="str">
        <f t="shared" si="14"/>
        <v/>
      </c>
      <c r="AGB64" s="56" t="str">
        <f t="shared" si="14"/>
        <v/>
      </c>
      <c r="AGC64" s="56" t="str">
        <f t="shared" si="14"/>
        <v/>
      </c>
      <c r="AGD64" s="56" t="str">
        <f t="shared" si="14"/>
        <v/>
      </c>
      <c r="AGE64" s="56" t="str">
        <f t="shared" si="14"/>
        <v/>
      </c>
      <c r="AGF64" s="56" t="str">
        <f t="shared" si="14"/>
        <v/>
      </c>
      <c r="AGG64" s="56" t="str">
        <f t="shared" si="14"/>
        <v/>
      </c>
      <c r="AGH64" s="56" t="str">
        <f t="shared" si="14"/>
        <v/>
      </c>
      <c r="AGI64" s="56" t="str">
        <f t="shared" si="14"/>
        <v/>
      </c>
      <c r="AGJ64" s="56" t="str">
        <f t="shared" si="14"/>
        <v/>
      </c>
      <c r="AGK64" s="56" t="str">
        <f t="shared" si="14"/>
        <v/>
      </c>
      <c r="AGL64" s="56" t="str">
        <f t="shared" si="14"/>
        <v/>
      </c>
      <c r="AGM64" s="56" t="str">
        <f t="shared" si="14"/>
        <v/>
      </c>
      <c r="AGN64" s="56" t="str">
        <f t="shared" si="14"/>
        <v/>
      </c>
      <c r="AGO64" s="56" t="str">
        <f t="shared" si="14"/>
        <v/>
      </c>
      <c r="AGP64" s="56" t="str">
        <f t="shared" si="14"/>
        <v/>
      </c>
      <c r="AGQ64" s="56" t="str">
        <f t="shared" si="14"/>
        <v/>
      </c>
      <c r="AGR64" s="56" t="str">
        <f t="shared" si="14"/>
        <v/>
      </c>
      <c r="AGS64" s="56" t="str">
        <f t="shared" si="14"/>
        <v/>
      </c>
      <c r="AGT64" s="56" t="str">
        <f t="shared" si="14"/>
        <v/>
      </c>
      <c r="AGU64" s="56" t="str">
        <f t="shared" si="14"/>
        <v/>
      </c>
      <c r="AGV64" s="56" t="str">
        <f t="shared" si="14"/>
        <v/>
      </c>
      <c r="AGW64" s="56" t="str">
        <f t="shared" si="14"/>
        <v/>
      </c>
      <c r="AGX64" s="56" t="str">
        <f t="shared" si="14"/>
        <v/>
      </c>
      <c r="AGY64" s="56" t="str">
        <f t="shared" si="14"/>
        <v/>
      </c>
      <c r="AGZ64" s="56" t="str">
        <f t="shared" si="14"/>
        <v/>
      </c>
      <c r="AHA64" s="56" t="str">
        <f t="shared" si="14"/>
        <v/>
      </c>
      <c r="AHB64" s="56" t="str">
        <f t="shared" si="14"/>
        <v/>
      </c>
      <c r="AHC64" s="56" t="str">
        <f t="shared" si="14"/>
        <v/>
      </c>
      <c r="AHD64" s="56" t="str">
        <f t="shared" si="14"/>
        <v/>
      </c>
      <c r="AHE64" s="56" t="str">
        <f t="shared" si="14"/>
        <v/>
      </c>
      <c r="AHF64" s="56" t="str">
        <f t="shared" si="14"/>
        <v/>
      </c>
      <c r="AHG64" s="56" t="str">
        <f t="shared" si="14"/>
        <v/>
      </c>
      <c r="AHH64" s="56" t="str">
        <f t="shared" si="14"/>
        <v/>
      </c>
      <c r="AHI64" s="56" t="str">
        <f t="shared" si="14"/>
        <v/>
      </c>
      <c r="AHJ64" s="56" t="str">
        <f t="shared" si="14"/>
        <v/>
      </c>
      <c r="AHK64" s="56" t="str">
        <f t="shared" ref="AHK64:AJV64" si="15">IF(AHK40="","",SUM(AHK40:AHK43))</f>
        <v/>
      </c>
      <c r="AHL64" s="56" t="str">
        <f t="shared" si="15"/>
        <v/>
      </c>
      <c r="AHM64" s="56" t="str">
        <f t="shared" si="15"/>
        <v/>
      </c>
      <c r="AHN64" s="56" t="str">
        <f t="shared" si="15"/>
        <v/>
      </c>
      <c r="AHO64" s="56" t="str">
        <f t="shared" si="15"/>
        <v/>
      </c>
      <c r="AHP64" s="56" t="str">
        <f t="shared" si="15"/>
        <v/>
      </c>
      <c r="AHQ64" s="56" t="str">
        <f t="shared" si="15"/>
        <v/>
      </c>
      <c r="AHR64" s="56" t="str">
        <f t="shared" si="15"/>
        <v/>
      </c>
      <c r="AHS64" s="56" t="str">
        <f t="shared" si="15"/>
        <v/>
      </c>
      <c r="AHT64" s="56" t="str">
        <f t="shared" si="15"/>
        <v/>
      </c>
      <c r="AHU64" s="56" t="str">
        <f t="shared" si="15"/>
        <v/>
      </c>
      <c r="AHV64" s="56" t="str">
        <f t="shared" si="15"/>
        <v/>
      </c>
      <c r="AHW64" s="56" t="str">
        <f t="shared" si="15"/>
        <v/>
      </c>
      <c r="AHX64" s="56" t="str">
        <f t="shared" si="15"/>
        <v/>
      </c>
      <c r="AHY64" s="56" t="str">
        <f t="shared" si="15"/>
        <v/>
      </c>
      <c r="AHZ64" s="56" t="str">
        <f t="shared" si="15"/>
        <v/>
      </c>
      <c r="AIA64" s="56" t="str">
        <f t="shared" si="15"/>
        <v/>
      </c>
      <c r="AIB64" s="56" t="str">
        <f t="shared" si="15"/>
        <v/>
      </c>
      <c r="AIC64" s="56" t="str">
        <f t="shared" si="15"/>
        <v/>
      </c>
      <c r="AID64" s="56" t="str">
        <f t="shared" si="15"/>
        <v/>
      </c>
      <c r="AIE64" s="56" t="str">
        <f t="shared" si="15"/>
        <v/>
      </c>
      <c r="AIF64" s="56" t="str">
        <f t="shared" si="15"/>
        <v/>
      </c>
      <c r="AIG64" s="56" t="str">
        <f t="shared" si="15"/>
        <v/>
      </c>
      <c r="AIH64" s="56" t="str">
        <f t="shared" si="15"/>
        <v/>
      </c>
      <c r="AII64" s="56" t="str">
        <f t="shared" si="15"/>
        <v/>
      </c>
      <c r="AIJ64" s="56" t="str">
        <f t="shared" si="15"/>
        <v/>
      </c>
      <c r="AIK64" s="56" t="str">
        <f t="shared" si="15"/>
        <v/>
      </c>
      <c r="AIL64" s="56" t="str">
        <f t="shared" si="15"/>
        <v/>
      </c>
      <c r="AIM64" s="56" t="str">
        <f t="shared" si="15"/>
        <v/>
      </c>
      <c r="AIN64" s="56" t="str">
        <f t="shared" si="15"/>
        <v/>
      </c>
      <c r="AIO64" s="56" t="str">
        <f t="shared" si="15"/>
        <v/>
      </c>
      <c r="AIP64" s="56" t="str">
        <f t="shared" si="15"/>
        <v/>
      </c>
      <c r="AIQ64" s="56" t="str">
        <f t="shared" si="15"/>
        <v/>
      </c>
      <c r="AIR64" s="56" t="str">
        <f t="shared" si="15"/>
        <v/>
      </c>
      <c r="AIS64" s="56" t="str">
        <f t="shared" si="15"/>
        <v/>
      </c>
      <c r="AIT64" s="56" t="str">
        <f t="shared" si="15"/>
        <v/>
      </c>
      <c r="AIU64" s="56" t="str">
        <f t="shared" si="15"/>
        <v/>
      </c>
      <c r="AIV64" s="56" t="str">
        <f t="shared" si="15"/>
        <v/>
      </c>
      <c r="AIW64" s="56" t="str">
        <f t="shared" si="15"/>
        <v/>
      </c>
      <c r="AIX64" s="56" t="str">
        <f t="shared" si="15"/>
        <v/>
      </c>
      <c r="AIY64" s="56" t="str">
        <f t="shared" si="15"/>
        <v/>
      </c>
      <c r="AIZ64" s="56" t="str">
        <f t="shared" si="15"/>
        <v/>
      </c>
      <c r="AJA64" s="56" t="str">
        <f t="shared" si="15"/>
        <v/>
      </c>
      <c r="AJB64" s="56" t="str">
        <f t="shared" si="15"/>
        <v/>
      </c>
      <c r="AJC64" s="56" t="str">
        <f t="shared" si="15"/>
        <v/>
      </c>
      <c r="AJD64" s="56" t="str">
        <f t="shared" si="15"/>
        <v/>
      </c>
      <c r="AJE64" s="56" t="str">
        <f t="shared" si="15"/>
        <v/>
      </c>
      <c r="AJF64" s="56" t="str">
        <f t="shared" si="15"/>
        <v/>
      </c>
      <c r="AJG64" s="56" t="str">
        <f t="shared" si="15"/>
        <v/>
      </c>
      <c r="AJH64" s="56" t="str">
        <f t="shared" si="15"/>
        <v/>
      </c>
      <c r="AJI64" s="56" t="str">
        <f t="shared" si="15"/>
        <v/>
      </c>
      <c r="AJJ64" s="56" t="str">
        <f t="shared" si="15"/>
        <v/>
      </c>
      <c r="AJK64" s="56" t="str">
        <f t="shared" si="15"/>
        <v/>
      </c>
      <c r="AJL64" s="56" t="str">
        <f t="shared" si="15"/>
        <v/>
      </c>
      <c r="AJM64" s="56" t="str">
        <f t="shared" si="15"/>
        <v/>
      </c>
      <c r="AJN64" s="56" t="str">
        <f t="shared" si="15"/>
        <v/>
      </c>
      <c r="AJO64" s="56" t="str">
        <f t="shared" si="15"/>
        <v/>
      </c>
      <c r="AJP64" s="56" t="str">
        <f t="shared" si="15"/>
        <v/>
      </c>
      <c r="AJQ64" s="56" t="str">
        <f t="shared" si="15"/>
        <v/>
      </c>
      <c r="AJR64" s="56" t="str">
        <f t="shared" si="15"/>
        <v/>
      </c>
      <c r="AJS64" s="56" t="str">
        <f t="shared" si="15"/>
        <v/>
      </c>
      <c r="AJT64" s="56" t="str">
        <f t="shared" si="15"/>
        <v/>
      </c>
      <c r="AJU64" s="56" t="str">
        <f t="shared" si="15"/>
        <v/>
      </c>
      <c r="AJV64" s="56" t="str">
        <f t="shared" si="15"/>
        <v/>
      </c>
      <c r="AJW64" s="56" t="str">
        <f t="shared" ref="AJW64:ALU64" si="16">IF(AJW40="","",SUM(AJW40:AJW43))</f>
        <v/>
      </c>
      <c r="AJX64" s="56" t="str">
        <f t="shared" si="16"/>
        <v/>
      </c>
      <c r="AJY64" s="56" t="str">
        <f t="shared" si="16"/>
        <v/>
      </c>
      <c r="AJZ64" s="56" t="str">
        <f t="shared" si="16"/>
        <v/>
      </c>
      <c r="AKA64" s="56" t="str">
        <f t="shared" si="16"/>
        <v/>
      </c>
      <c r="AKB64" s="56" t="str">
        <f t="shared" si="16"/>
        <v/>
      </c>
      <c r="AKC64" s="56" t="str">
        <f t="shared" si="16"/>
        <v/>
      </c>
      <c r="AKD64" s="56" t="str">
        <f t="shared" si="16"/>
        <v/>
      </c>
      <c r="AKE64" s="56" t="str">
        <f t="shared" si="16"/>
        <v/>
      </c>
      <c r="AKF64" s="56" t="str">
        <f t="shared" si="16"/>
        <v/>
      </c>
      <c r="AKG64" s="56" t="str">
        <f t="shared" si="16"/>
        <v/>
      </c>
      <c r="AKH64" s="56" t="str">
        <f t="shared" si="16"/>
        <v/>
      </c>
      <c r="AKI64" s="56" t="str">
        <f t="shared" si="16"/>
        <v/>
      </c>
      <c r="AKJ64" s="56" t="str">
        <f t="shared" si="16"/>
        <v/>
      </c>
      <c r="AKK64" s="56" t="str">
        <f t="shared" si="16"/>
        <v/>
      </c>
      <c r="AKL64" s="56" t="str">
        <f t="shared" si="16"/>
        <v/>
      </c>
      <c r="AKM64" s="56" t="str">
        <f t="shared" si="16"/>
        <v/>
      </c>
      <c r="AKN64" s="56" t="str">
        <f t="shared" si="16"/>
        <v/>
      </c>
      <c r="AKO64" s="56" t="str">
        <f t="shared" si="16"/>
        <v/>
      </c>
      <c r="AKP64" s="56" t="str">
        <f t="shared" si="16"/>
        <v/>
      </c>
      <c r="AKQ64" s="56" t="str">
        <f t="shared" si="16"/>
        <v/>
      </c>
      <c r="AKR64" s="56" t="str">
        <f t="shared" si="16"/>
        <v/>
      </c>
      <c r="AKS64" s="56" t="str">
        <f t="shared" si="16"/>
        <v/>
      </c>
      <c r="AKT64" s="56" t="str">
        <f t="shared" si="16"/>
        <v/>
      </c>
      <c r="AKU64" s="56" t="str">
        <f t="shared" si="16"/>
        <v/>
      </c>
      <c r="AKV64" s="56" t="str">
        <f t="shared" si="16"/>
        <v/>
      </c>
      <c r="AKW64" s="56" t="str">
        <f t="shared" si="16"/>
        <v/>
      </c>
      <c r="AKX64" s="56" t="str">
        <f t="shared" si="16"/>
        <v/>
      </c>
      <c r="AKY64" s="56" t="str">
        <f t="shared" si="16"/>
        <v/>
      </c>
      <c r="AKZ64" s="56" t="str">
        <f t="shared" si="16"/>
        <v/>
      </c>
      <c r="ALA64" s="56" t="str">
        <f t="shared" si="16"/>
        <v/>
      </c>
      <c r="ALB64" s="56" t="str">
        <f t="shared" si="16"/>
        <v/>
      </c>
      <c r="ALC64" s="56" t="str">
        <f t="shared" si="16"/>
        <v/>
      </c>
      <c r="ALD64" s="56" t="str">
        <f t="shared" si="16"/>
        <v/>
      </c>
      <c r="ALE64" s="56" t="str">
        <f t="shared" si="16"/>
        <v/>
      </c>
      <c r="ALF64" s="56" t="str">
        <f t="shared" si="16"/>
        <v/>
      </c>
      <c r="ALG64" s="56" t="str">
        <f t="shared" si="16"/>
        <v/>
      </c>
      <c r="ALH64" s="56" t="str">
        <f t="shared" si="16"/>
        <v/>
      </c>
      <c r="ALI64" s="56" t="str">
        <f t="shared" si="16"/>
        <v/>
      </c>
      <c r="ALJ64" s="56" t="str">
        <f t="shared" si="16"/>
        <v/>
      </c>
      <c r="ALK64" s="56" t="str">
        <f t="shared" si="16"/>
        <v/>
      </c>
      <c r="ALL64" s="56" t="str">
        <f t="shared" si="16"/>
        <v/>
      </c>
      <c r="ALM64" s="56" t="str">
        <f t="shared" si="16"/>
        <v/>
      </c>
      <c r="ALN64" s="56" t="str">
        <f t="shared" si="16"/>
        <v/>
      </c>
      <c r="ALO64" s="56" t="str">
        <f t="shared" si="16"/>
        <v/>
      </c>
      <c r="ALP64" s="56" t="str">
        <f t="shared" si="16"/>
        <v/>
      </c>
      <c r="ALQ64" s="56" t="str">
        <f t="shared" si="16"/>
        <v/>
      </c>
      <c r="ALR64" s="56" t="str">
        <f t="shared" si="16"/>
        <v/>
      </c>
      <c r="ALS64" s="56" t="str">
        <f t="shared" si="16"/>
        <v/>
      </c>
      <c r="ALT64" s="56" t="str">
        <f t="shared" si="16"/>
        <v/>
      </c>
      <c r="ALU64" s="56" t="str">
        <f t="shared" si="16"/>
        <v/>
      </c>
    </row>
    <row r="65" spans="1:1037" s="56" customFormat="1" ht="12.75" x14ac:dyDescent="0.2">
      <c r="A65" s="8">
        <v>61</v>
      </c>
      <c r="B65" s="320" t="s">
        <v>146</v>
      </c>
      <c r="C65" s="9" t="s">
        <v>152</v>
      </c>
      <c r="D65" s="55"/>
      <c r="E65" s="55"/>
      <c r="F65" s="55"/>
      <c r="G65" s="55"/>
      <c r="BP65" s="56">
        <f t="shared" ref="BP65:DV65" si="17">IF(BP44="","",SUM(BP44:BP47))</f>
        <v>50275</v>
      </c>
      <c r="BQ65" s="56">
        <f>IF(BQ44="","",SUM(BQ44:BQ47))</f>
        <v>58234</v>
      </c>
      <c r="BR65" s="56">
        <f>IF(BR44="","",SUM(BR44:BR47))</f>
        <v>74450</v>
      </c>
      <c r="BS65" s="56">
        <f t="shared" si="17"/>
        <v>86812</v>
      </c>
      <c r="BT65" s="56">
        <f t="shared" si="17"/>
        <v>109268</v>
      </c>
      <c r="BU65" s="56">
        <f t="shared" si="17"/>
        <v>81604</v>
      </c>
      <c r="BV65" s="56">
        <f t="shared" si="17"/>
        <v>89098</v>
      </c>
      <c r="BW65" s="56">
        <f t="shared" si="17"/>
        <v>72201</v>
      </c>
      <c r="BX65" s="56">
        <f t="shared" si="17"/>
        <v>74033</v>
      </c>
      <c r="BY65" s="56">
        <f t="shared" si="17"/>
        <v>79470</v>
      </c>
      <c r="BZ65" s="56">
        <f t="shared" si="17"/>
        <v>80683</v>
      </c>
      <c r="CA65" s="56">
        <f t="shared" si="17"/>
        <v>77124</v>
      </c>
      <c r="CB65" s="56">
        <f t="shared" si="17"/>
        <v>74739</v>
      </c>
      <c r="CC65" s="56">
        <f t="shared" si="17"/>
        <v>94318</v>
      </c>
      <c r="CD65" s="56">
        <f t="shared" si="17"/>
        <v>96464</v>
      </c>
      <c r="CE65" s="56">
        <f t="shared" si="17"/>
        <v>101071</v>
      </c>
      <c r="CF65" s="56">
        <f t="shared" si="17"/>
        <v>102904</v>
      </c>
      <c r="CG65" s="56">
        <f t="shared" si="17"/>
        <v>98593</v>
      </c>
      <c r="CH65" s="56">
        <f t="shared" si="17"/>
        <v>84806</v>
      </c>
      <c r="CI65" s="56">
        <f t="shared" si="17"/>
        <v>95489</v>
      </c>
      <c r="CJ65" s="56">
        <f t="shared" si="17"/>
        <v>77704</v>
      </c>
      <c r="CK65" s="56">
        <f t="shared" si="17"/>
        <v>82376</v>
      </c>
      <c r="CL65" s="56">
        <f t="shared" si="17"/>
        <v>76444</v>
      </c>
      <c r="CM65" s="56">
        <f t="shared" si="17"/>
        <v>76565</v>
      </c>
      <c r="CN65" s="56">
        <f t="shared" si="17"/>
        <v>68324</v>
      </c>
      <c r="CO65" s="56">
        <f t="shared" si="17"/>
        <v>88773</v>
      </c>
      <c r="CP65" s="56">
        <f t="shared" si="17"/>
        <v>85219</v>
      </c>
      <c r="CQ65" s="56">
        <f t="shared" si="17"/>
        <v>84767</v>
      </c>
      <c r="CR65" s="56">
        <f t="shared" si="17"/>
        <v>91473</v>
      </c>
      <c r="CS65" s="56">
        <f t="shared" si="17"/>
        <v>90492</v>
      </c>
      <c r="CT65" s="56">
        <f t="shared" si="17"/>
        <v>79691</v>
      </c>
      <c r="CU65" s="56">
        <f t="shared" si="17"/>
        <v>27059</v>
      </c>
      <c r="CV65" s="56">
        <f t="shared" si="17"/>
        <v>67673</v>
      </c>
      <c r="CW65" s="56">
        <f t="shared" si="17"/>
        <v>78179</v>
      </c>
      <c r="CX65" s="56">
        <f t="shared" si="17"/>
        <v>79752</v>
      </c>
      <c r="CY65" s="56">
        <f t="shared" si="17"/>
        <v>85369</v>
      </c>
      <c r="CZ65" s="56">
        <f t="shared" si="17"/>
        <v>76769</v>
      </c>
      <c r="DA65" s="56" t="str">
        <f t="shared" si="17"/>
        <v/>
      </c>
      <c r="DB65" s="56" t="str">
        <f t="shared" si="17"/>
        <v/>
      </c>
      <c r="DC65" s="56" t="str">
        <f t="shared" si="17"/>
        <v/>
      </c>
      <c r="DD65" s="56" t="str">
        <f t="shared" si="17"/>
        <v/>
      </c>
      <c r="DE65" s="56" t="str">
        <f t="shared" si="17"/>
        <v/>
      </c>
      <c r="DF65" s="56" t="str">
        <f t="shared" si="17"/>
        <v/>
      </c>
      <c r="DG65" s="56" t="str">
        <f t="shared" si="17"/>
        <v/>
      </c>
      <c r="DH65" s="56" t="str">
        <f t="shared" si="17"/>
        <v/>
      </c>
      <c r="DI65" s="56" t="str">
        <f t="shared" si="17"/>
        <v/>
      </c>
      <c r="DJ65" s="56" t="str">
        <f t="shared" si="17"/>
        <v/>
      </c>
      <c r="DK65" s="56" t="str">
        <f t="shared" si="17"/>
        <v/>
      </c>
      <c r="DL65" s="56" t="str">
        <f t="shared" si="17"/>
        <v/>
      </c>
      <c r="DM65" s="56" t="str">
        <f t="shared" si="17"/>
        <v/>
      </c>
      <c r="DN65" s="56" t="str">
        <f t="shared" si="17"/>
        <v/>
      </c>
      <c r="DO65" s="56" t="str">
        <f t="shared" si="17"/>
        <v/>
      </c>
      <c r="DP65" s="56" t="str">
        <f t="shared" si="17"/>
        <v/>
      </c>
      <c r="DQ65" s="56" t="str">
        <f t="shared" si="17"/>
        <v/>
      </c>
      <c r="DR65" s="56" t="str">
        <f t="shared" si="17"/>
        <v/>
      </c>
      <c r="DS65" s="56" t="str">
        <f t="shared" si="17"/>
        <v/>
      </c>
      <c r="DT65" s="56" t="str">
        <f t="shared" si="17"/>
        <v/>
      </c>
      <c r="DU65" s="56" t="str">
        <f t="shared" si="17"/>
        <v/>
      </c>
      <c r="DV65" s="56" t="str">
        <f t="shared" si="17"/>
        <v/>
      </c>
      <c r="DW65" s="56" t="str">
        <f t="shared" ref="DW65:GH65" si="18">IF(DW44="","",SUM(DW44:DW47))</f>
        <v/>
      </c>
      <c r="DX65" s="56" t="str">
        <f t="shared" si="18"/>
        <v/>
      </c>
      <c r="DY65" s="56" t="str">
        <f t="shared" si="18"/>
        <v/>
      </c>
      <c r="DZ65" s="56" t="str">
        <f t="shared" si="18"/>
        <v/>
      </c>
      <c r="EA65" s="56" t="str">
        <f t="shared" si="18"/>
        <v/>
      </c>
      <c r="EB65" s="56" t="str">
        <f t="shared" si="18"/>
        <v/>
      </c>
      <c r="EC65" s="56" t="str">
        <f t="shared" si="18"/>
        <v/>
      </c>
      <c r="ED65" s="56" t="str">
        <f t="shared" si="18"/>
        <v/>
      </c>
      <c r="EE65" s="56" t="str">
        <f t="shared" si="18"/>
        <v/>
      </c>
      <c r="EF65" s="56" t="str">
        <f t="shared" si="18"/>
        <v/>
      </c>
      <c r="EG65" s="56" t="str">
        <f t="shared" si="18"/>
        <v/>
      </c>
      <c r="EH65" s="56" t="str">
        <f t="shared" si="18"/>
        <v/>
      </c>
      <c r="EI65" s="56" t="str">
        <f t="shared" si="18"/>
        <v/>
      </c>
      <c r="EJ65" s="56" t="str">
        <f t="shared" si="18"/>
        <v/>
      </c>
      <c r="EK65" s="56" t="str">
        <f t="shared" si="18"/>
        <v/>
      </c>
      <c r="EL65" s="56" t="str">
        <f t="shared" si="18"/>
        <v/>
      </c>
      <c r="EM65" s="56" t="str">
        <f t="shared" si="18"/>
        <v/>
      </c>
      <c r="EN65" s="56" t="str">
        <f t="shared" si="18"/>
        <v/>
      </c>
      <c r="EO65" s="56" t="str">
        <f t="shared" si="18"/>
        <v/>
      </c>
      <c r="EP65" s="56" t="str">
        <f t="shared" si="18"/>
        <v/>
      </c>
      <c r="EQ65" s="56" t="str">
        <f t="shared" si="18"/>
        <v/>
      </c>
      <c r="ER65" s="56" t="str">
        <f t="shared" si="18"/>
        <v/>
      </c>
      <c r="ES65" s="56" t="str">
        <f t="shared" si="18"/>
        <v/>
      </c>
      <c r="ET65" s="56" t="str">
        <f t="shared" si="18"/>
        <v/>
      </c>
      <c r="EU65" s="56" t="str">
        <f t="shared" si="18"/>
        <v/>
      </c>
      <c r="EV65" s="56" t="str">
        <f t="shared" si="18"/>
        <v/>
      </c>
      <c r="EW65" s="56" t="str">
        <f t="shared" si="18"/>
        <v/>
      </c>
      <c r="EX65" s="56" t="str">
        <f t="shared" si="18"/>
        <v/>
      </c>
      <c r="EY65" s="56" t="str">
        <f t="shared" si="18"/>
        <v/>
      </c>
      <c r="EZ65" s="56" t="str">
        <f t="shared" si="18"/>
        <v/>
      </c>
      <c r="FA65" s="56" t="str">
        <f t="shared" si="18"/>
        <v/>
      </c>
      <c r="FB65" s="56" t="str">
        <f t="shared" si="18"/>
        <v/>
      </c>
      <c r="FC65" s="56" t="str">
        <f t="shared" si="18"/>
        <v/>
      </c>
      <c r="FD65" s="56" t="str">
        <f t="shared" si="18"/>
        <v/>
      </c>
      <c r="FE65" s="56" t="str">
        <f t="shared" si="18"/>
        <v/>
      </c>
      <c r="FF65" s="56" t="str">
        <f t="shared" si="18"/>
        <v/>
      </c>
      <c r="FG65" s="56" t="str">
        <f t="shared" si="18"/>
        <v/>
      </c>
      <c r="FH65" s="56" t="str">
        <f t="shared" si="18"/>
        <v/>
      </c>
      <c r="FI65" s="56" t="str">
        <f t="shared" si="18"/>
        <v/>
      </c>
      <c r="FJ65" s="56" t="str">
        <f t="shared" si="18"/>
        <v/>
      </c>
      <c r="FK65" s="56" t="str">
        <f t="shared" si="18"/>
        <v/>
      </c>
      <c r="FL65" s="56" t="str">
        <f t="shared" si="18"/>
        <v/>
      </c>
      <c r="FM65" s="56" t="str">
        <f t="shared" si="18"/>
        <v/>
      </c>
      <c r="FN65" s="56" t="str">
        <f t="shared" si="18"/>
        <v/>
      </c>
      <c r="FO65" s="56" t="str">
        <f t="shared" si="18"/>
        <v/>
      </c>
      <c r="FP65" s="56" t="str">
        <f t="shared" si="18"/>
        <v/>
      </c>
      <c r="FQ65" s="56" t="str">
        <f t="shared" si="18"/>
        <v/>
      </c>
      <c r="FR65" s="56" t="str">
        <f t="shared" si="18"/>
        <v/>
      </c>
      <c r="FS65" s="56" t="str">
        <f t="shared" si="18"/>
        <v/>
      </c>
      <c r="FT65" s="56" t="str">
        <f t="shared" si="18"/>
        <v/>
      </c>
      <c r="FU65" s="56" t="str">
        <f t="shared" si="18"/>
        <v/>
      </c>
      <c r="FV65" s="56" t="str">
        <f t="shared" si="18"/>
        <v/>
      </c>
      <c r="FW65" s="56" t="str">
        <f t="shared" si="18"/>
        <v/>
      </c>
      <c r="FX65" s="56" t="str">
        <f t="shared" si="18"/>
        <v/>
      </c>
      <c r="FY65" s="56" t="str">
        <f t="shared" si="18"/>
        <v/>
      </c>
      <c r="FZ65" s="56" t="str">
        <f t="shared" si="18"/>
        <v/>
      </c>
      <c r="GA65" s="56" t="str">
        <f t="shared" si="18"/>
        <v/>
      </c>
      <c r="GB65" s="56" t="str">
        <f t="shared" si="18"/>
        <v/>
      </c>
      <c r="GC65" s="56" t="str">
        <f t="shared" si="18"/>
        <v/>
      </c>
      <c r="GD65" s="56" t="str">
        <f t="shared" si="18"/>
        <v/>
      </c>
      <c r="GE65" s="56" t="str">
        <f t="shared" si="18"/>
        <v/>
      </c>
      <c r="GF65" s="56" t="str">
        <f t="shared" si="18"/>
        <v/>
      </c>
      <c r="GG65" s="56" t="str">
        <f t="shared" si="18"/>
        <v/>
      </c>
      <c r="GH65" s="56" t="str">
        <f t="shared" si="18"/>
        <v/>
      </c>
      <c r="GI65" s="56" t="str">
        <f t="shared" ref="GI65:IT65" si="19">IF(GI44="","",SUM(GI44:GI47))</f>
        <v/>
      </c>
      <c r="GJ65" s="56" t="str">
        <f t="shared" si="19"/>
        <v/>
      </c>
      <c r="GK65" s="56" t="str">
        <f t="shared" si="19"/>
        <v/>
      </c>
      <c r="GL65" s="56" t="str">
        <f t="shared" si="19"/>
        <v/>
      </c>
      <c r="GM65" s="56" t="str">
        <f t="shared" si="19"/>
        <v/>
      </c>
      <c r="GN65" s="56" t="str">
        <f t="shared" si="19"/>
        <v/>
      </c>
      <c r="GO65" s="56" t="str">
        <f t="shared" si="19"/>
        <v/>
      </c>
      <c r="GP65" s="56" t="str">
        <f t="shared" si="19"/>
        <v/>
      </c>
      <c r="GQ65" s="56" t="str">
        <f t="shared" si="19"/>
        <v/>
      </c>
      <c r="GR65" s="56" t="str">
        <f t="shared" si="19"/>
        <v/>
      </c>
      <c r="GS65" s="56" t="str">
        <f t="shared" si="19"/>
        <v/>
      </c>
      <c r="GT65" s="56" t="str">
        <f t="shared" si="19"/>
        <v/>
      </c>
      <c r="GU65" s="56" t="str">
        <f t="shared" si="19"/>
        <v/>
      </c>
      <c r="GV65" s="56" t="str">
        <f t="shared" si="19"/>
        <v/>
      </c>
      <c r="GW65" s="56" t="str">
        <f t="shared" si="19"/>
        <v/>
      </c>
      <c r="GX65" s="56" t="str">
        <f t="shared" si="19"/>
        <v/>
      </c>
      <c r="GY65" s="56" t="str">
        <f t="shared" si="19"/>
        <v/>
      </c>
      <c r="GZ65" s="56" t="str">
        <f t="shared" si="19"/>
        <v/>
      </c>
      <c r="HA65" s="56" t="str">
        <f t="shared" si="19"/>
        <v/>
      </c>
      <c r="HB65" s="56" t="str">
        <f t="shared" si="19"/>
        <v/>
      </c>
      <c r="HC65" s="56" t="str">
        <f t="shared" si="19"/>
        <v/>
      </c>
      <c r="HD65" s="56" t="str">
        <f t="shared" si="19"/>
        <v/>
      </c>
      <c r="HE65" s="56" t="str">
        <f t="shared" si="19"/>
        <v/>
      </c>
      <c r="HF65" s="56" t="str">
        <f t="shared" si="19"/>
        <v/>
      </c>
      <c r="HG65" s="56" t="str">
        <f t="shared" si="19"/>
        <v/>
      </c>
      <c r="HH65" s="56" t="str">
        <f t="shared" si="19"/>
        <v/>
      </c>
      <c r="HI65" s="56" t="str">
        <f t="shared" si="19"/>
        <v/>
      </c>
      <c r="HJ65" s="56" t="str">
        <f t="shared" si="19"/>
        <v/>
      </c>
      <c r="HK65" s="56" t="str">
        <f t="shared" si="19"/>
        <v/>
      </c>
      <c r="HL65" s="56" t="str">
        <f t="shared" si="19"/>
        <v/>
      </c>
      <c r="HM65" s="56" t="str">
        <f t="shared" si="19"/>
        <v/>
      </c>
      <c r="HN65" s="56" t="str">
        <f t="shared" si="19"/>
        <v/>
      </c>
      <c r="HO65" s="56" t="str">
        <f t="shared" si="19"/>
        <v/>
      </c>
      <c r="HP65" s="56" t="str">
        <f t="shared" si="19"/>
        <v/>
      </c>
      <c r="HQ65" s="56" t="str">
        <f t="shared" si="19"/>
        <v/>
      </c>
      <c r="HR65" s="56" t="str">
        <f t="shared" si="19"/>
        <v/>
      </c>
      <c r="HS65" s="56" t="str">
        <f t="shared" si="19"/>
        <v/>
      </c>
      <c r="HT65" s="56" t="str">
        <f t="shared" si="19"/>
        <v/>
      </c>
      <c r="HU65" s="56" t="str">
        <f t="shared" si="19"/>
        <v/>
      </c>
      <c r="HV65" s="56" t="str">
        <f t="shared" si="19"/>
        <v/>
      </c>
      <c r="HW65" s="56" t="str">
        <f t="shared" si="19"/>
        <v/>
      </c>
      <c r="HX65" s="56" t="str">
        <f t="shared" si="19"/>
        <v/>
      </c>
      <c r="HY65" s="56" t="str">
        <f t="shared" si="19"/>
        <v/>
      </c>
      <c r="HZ65" s="56" t="str">
        <f t="shared" si="19"/>
        <v/>
      </c>
      <c r="IA65" s="56" t="str">
        <f t="shared" si="19"/>
        <v/>
      </c>
      <c r="IB65" s="56" t="str">
        <f t="shared" si="19"/>
        <v/>
      </c>
      <c r="IC65" s="56" t="str">
        <f t="shared" si="19"/>
        <v/>
      </c>
      <c r="ID65" s="56" t="str">
        <f t="shared" si="19"/>
        <v/>
      </c>
      <c r="IE65" s="56" t="str">
        <f t="shared" si="19"/>
        <v/>
      </c>
      <c r="IF65" s="56" t="str">
        <f t="shared" si="19"/>
        <v/>
      </c>
      <c r="IG65" s="56" t="str">
        <f t="shared" si="19"/>
        <v/>
      </c>
      <c r="IH65" s="56" t="str">
        <f t="shared" si="19"/>
        <v/>
      </c>
      <c r="II65" s="56" t="str">
        <f t="shared" si="19"/>
        <v/>
      </c>
      <c r="IJ65" s="56" t="str">
        <f t="shared" si="19"/>
        <v/>
      </c>
      <c r="IK65" s="56" t="str">
        <f t="shared" si="19"/>
        <v/>
      </c>
      <c r="IL65" s="56" t="str">
        <f t="shared" si="19"/>
        <v/>
      </c>
      <c r="IM65" s="56" t="str">
        <f t="shared" si="19"/>
        <v/>
      </c>
      <c r="IN65" s="56" t="str">
        <f t="shared" si="19"/>
        <v/>
      </c>
      <c r="IO65" s="56" t="str">
        <f t="shared" si="19"/>
        <v/>
      </c>
      <c r="IP65" s="56" t="str">
        <f t="shared" si="19"/>
        <v/>
      </c>
      <c r="IQ65" s="56" t="str">
        <f t="shared" si="19"/>
        <v/>
      </c>
      <c r="IR65" s="56" t="str">
        <f t="shared" si="19"/>
        <v/>
      </c>
      <c r="IS65" s="56" t="str">
        <f t="shared" si="19"/>
        <v/>
      </c>
      <c r="IT65" s="56" t="str">
        <f t="shared" si="19"/>
        <v/>
      </c>
      <c r="IU65" s="56" t="str">
        <f t="shared" ref="IU65:LF65" si="20">IF(IU44="","",SUM(IU44:IU47))</f>
        <v/>
      </c>
      <c r="IV65" s="56" t="str">
        <f t="shared" si="20"/>
        <v/>
      </c>
      <c r="IW65" s="56" t="str">
        <f t="shared" si="20"/>
        <v/>
      </c>
      <c r="IX65" s="56" t="str">
        <f t="shared" si="20"/>
        <v/>
      </c>
      <c r="IY65" s="56" t="str">
        <f t="shared" si="20"/>
        <v/>
      </c>
      <c r="IZ65" s="56" t="str">
        <f t="shared" si="20"/>
        <v/>
      </c>
      <c r="JA65" s="56" t="str">
        <f t="shared" si="20"/>
        <v/>
      </c>
      <c r="JB65" s="56" t="str">
        <f t="shared" si="20"/>
        <v/>
      </c>
      <c r="JC65" s="56" t="str">
        <f t="shared" si="20"/>
        <v/>
      </c>
      <c r="JD65" s="56" t="str">
        <f t="shared" si="20"/>
        <v/>
      </c>
      <c r="JE65" s="56" t="str">
        <f t="shared" si="20"/>
        <v/>
      </c>
      <c r="JF65" s="56" t="str">
        <f t="shared" si="20"/>
        <v/>
      </c>
      <c r="JG65" s="56" t="str">
        <f t="shared" si="20"/>
        <v/>
      </c>
      <c r="JH65" s="56" t="str">
        <f t="shared" si="20"/>
        <v/>
      </c>
      <c r="JI65" s="56" t="str">
        <f t="shared" si="20"/>
        <v/>
      </c>
      <c r="JJ65" s="56" t="str">
        <f t="shared" si="20"/>
        <v/>
      </c>
      <c r="JK65" s="56" t="str">
        <f t="shared" si="20"/>
        <v/>
      </c>
      <c r="JL65" s="56" t="str">
        <f t="shared" si="20"/>
        <v/>
      </c>
      <c r="JM65" s="56" t="str">
        <f t="shared" si="20"/>
        <v/>
      </c>
      <c r="JN65" s="56" t="str">
        <f t="shared" si="20"/>
        <v/>
      </c>
      <c r="JO65" s="56" t="str">
        <f t="shared" si="20"/>
        <v/>
      </c>
      <c r="JP65" s="56" t="str">
        <f t="shared" si="20"/>
        <v/>
      </c>
      <c r="JQ65" s="56" t="str">
        <f t="shared" si="20"/>
        <v/>
      </c>
      <c r="JR65" s="56" t="str">
        <f t="shared" si="20"/>
        <v/>
      </c>
      <c r="JS65" s="56" t="str">
        <f t="shared" si="20"/>
        <v/>
      </c>
      <c r="JT65" s="56" t="str">
        <f t="shared" si="20"/>
        <v/>
      </c>
      <c r="JU65" s="56" t="str">
        <f t="shared" si="20"/>
        <v/>
      </c>
      <c r="JV65" s="56" t="str">
        <f t="shared" si="20"/>
        <v/>
      </c>
      <c r="JW65" s="56" t="str">
        <f t="shared" si="20"/>
        <v/>
      </c>
      <c r="JX65" s="56" t="str">
        <f t="shared" si="20"/>
        <v/>
      </c>
      <c r="JY65" s="56" t="str">
        <f t="shared" si="20"/>
        <v/>
      </c>
      <c r="JZ65" s="56" t="str">
        <f t="shared" si="20"/>
        <v/>
      </c>
      <c r="KA65" s="56" t="str">
        <f t="shared" si="20"/>
        <v/>
      </c>
      <c r="KB65" s="56" t="str">
        <f t="shared" si="20"/>
        <v/>
      </c>
      <c r="KC65" s="56" t="str">
        <f t="shared" si="20"/>
        <v/>
      </c>
      <c r="KD65" s="56" t="str">
        <f t="shared" si="20"/>
        <v/>
      </c>
      <c r="KE65" s="56" t="str">
        <f t="shared" si="20"/>
        <v/>
      </c>
      <c r="KF65" s="56" t="str">
        <f t="shared" si="20"/>
        <v/>
      </c>
      <c r="KG65" s="56" t="str">
        <f t="shared" si="20"/>
        <v/>
      </c>
      <c r="KH65" s="56" t="str">
        <f t="shared" si="20"/>
        <v/>
      </c>
      <c r="KI65" s="56" t="str">
        <f t="shared" si="20"/>
        <v/>
      </c>
      <c r="KJ65" s="56" t="str">
        <f t="shared" si="20"/>
        <v/>
      </c>
      <c r="KK65" s="56" t="str">
        <f t="shared" si="20"/>
        <v/>
      </c>
      <c r="KL65" s="56" t="str">
        <f t="shared" si="20"/>
        <v/>
      </c>
      <c r="KM65" s="56" t="str">
        <f t="shared" si="20"/>
        <v/>
      </c>
      <c r="KN65" s="56" t="str">
        <f t="shared" si="20"/>
        <v/>
      </c>
      <c r="KO65" s="56" t="str">
        <f t="shared" si="20"/>
        <v/>
      </c>
      <c r="KP65" s="56" t="str">
        <f t="shared" si="20"/>
        <v/>
      </c>
      <c r="KQ65" s="56" t="str">
        <f t="shared" si="20"/>
        <v/>
      </c>
      <c r="KR65" s="56" t="str">
        <f t="shared" si="20"/>
        <v/>
      </c>
      <c r="KS65" s="56" t="str">
        <f t="shared" si="20"/>
        <v/>
      </c>
      <c r="KT65" s="56" t="str">
        <f t="shared" si="20"/>
        <v/>
      </c>
      <c r="KU65" s="56" t="str">
        <f t="shared" si="20"/>
        <v/>
      </c>
      <c r="KV65" s="56" t="str">
        <f t="shared" si="20"/>
        <v/>
      </c>
      <c r="KW65" s="56" t="str">
        <f t="shared" si="20"/>
        <v/>
      </c>
      <c r="KX65" s="56" t="str">
        <f t="shared" si="20"/>
        <v/>
      </c>
      <c r="KY65" s="56" t="str">
        <f t="shared" si="20"/>
        <v/>
      </c>
      <c r="KZ65" s="56" t="str">
        <f t="shared" si="20"/>
        <v/>
      </c>
      <c r="LA65" s="56" t="str">
        <f t="shared" si="20"/>
        <v/>
      </c>
      <c r="LB65" s="56" t="str">
        <f t="shared" si="20"/>
        <v/>
      </c>
      <c r="LC65" s="56" t="str">
        <f t="shared" si="20"/>
        <v/>
      </c>
      <c r="LD65" s="56" t="str">
        <f t="shared" si="20"/>
        <v/>
      </c>
      <c r="LE65" s="56" t="str">
        <f t="shared" si="20"/>
        <v/>
      </c>
      <c r="LF65" s="56" t="str">
        <f t="shared" si="20"/>
        <v/>
      </c>
      <c r="LG65" s="56" t="str">
        <f t="shared" ref="LG65:NR65" si="21">IF(LG44="","",SUM(LG44:LG47))</f>
        <v/>
      </c>
      <c r="LH65" s="56" t="str">
        <f t="shared" si="21"/>
        <v/>
      </c>
      <c r="LI65" s="56" t="str">
        <f t="shared" si="21"/>
        <v/>
      </c>
      <c r="LJ65" s="56" t="str">
        <f t="shared" si="21"/>
        <v/>
      </c>
      <c r="LK65" s="56" t="str">
        <f t="shared" si="21"/>
        <v/>
      </c>
      <c r="LL65" s="56" t="str">
        <f t="shared" si="21"/>
        <v/>
      </c>
      <c r="LM65" s="56" t="str">
        <f t="shared" si="21"/>
        <v/>
      </c>
      <c r="LN65" s="56" t="str">
        <f t="shared" si="21"/>
        <v/>
      </c>
      <c r="LO65" s="56" t="str">
        <f t="shared" si="21"/>
        <v/>
      </c>
      <c r="LP65" s="56" t="str">
        <f t="shared" si="21"/>
        <v/>
      </c>
      <c r="LQ65" s="56" t="str">
        <f t="shared" si="21"/>
        <v/>
      </c>
      <c r="LR65" s="56" t="str">
        <f t="shared" si="21"/>
        <v/>
      </c>
      <c r="LS65" s="56" t="str">
        <f t="shared" si="21"/>
        <v/>
      </c>
      <c r="LT65" s="56" t="str">
        <f t="shared" si="21"/>
        <v/>
      </c>
      <c r="LU65" s="56" t="str">
        <f t="shared" si="21"/>
        <v/>
      </c>
      <c r="LV65" s="56" t="str">
        <f t="shared" si="21"/>
        <v/>
      </c>
      <c r="LW65" s="56" t="str">
        <f t="shared" si="21"/>
        <v/>
      </c>
      <c r="LX65" s="56" t="str">
        <f t="shared" si="21"/>
        <v/>
      </c>
      <c r="LY65" s="56" t="str">
        <f t="shared" si="21"/>
        <v/>
      </c>
      <c r="LZ65" s="56" t="str">
        <f t="shared" si="21"/>
        <v/>
      </c>
      <c r="MA65" s="56" t="str">
        <f t="shared" si="21"/>
        <v/>
      </c>
      <c r="MB65" s="56" t="str">
        <f t="shared" si="21"/>
        <v/>
      </c>
      <c r="MC65" s="56" t="str">
        <f t="shared" si="21"/>
        <v/>
      </c>
      <c r="MD65" s="56" t="str">
        <f t="shared" si="21"/>
        <v/>
      </c>
      <c r="ME65" s="56" t="str">
        <f t="shared" si="21"/>
        <v/>
      </c>
      <c r="MF65" s="56" t="str">
        <f t="shared" si="21"/>
        <v/>
      </c>
      <c r="MG65" s="56" t="str">
        <f t="shared" si="21"/>
        <v/>
      </c>
      <c r="MH65" s="56" t="str">
        <f t="shared" si="21"/>
        <v/>
      </c>
      <c r="MI65" s="56" t="str">
        <f t="shared" si="21"/>
        <v/>
      </c>
      <c r="MJ65" s="56" t="str">
        <f t="shared" si="21"/>
        <v/>
      </c>
      <c r="MK65" s="56" t="str">
        <f t="shared" si="21"/>
        <v/>
      </c>
      <c r="ML65" s="56" t="str">
        <f t="shared" si="21"/>
        <v/>
      </c>
      <c r="MM65" s="56" t="str">
        <f t="shared" si="21"/>
        <v/>
      </c>
      <c r="MN65" s="56" t="str">
        <f t="shared" si="21"/>
        <v/>
      </c>
      <c r="MO65" s="56" t="str">
        <f t="shared" si="21"/>
        <v/>
      </c>
      <c r="MP65" s="56" t="str">
        <f t="shared" si="21"/>
        <v/>
      </c>
      <c r="MQ65" s="56" t="str">
        <f t="shared" si="21"/>
        <v/>
      </c>
      <c r="MR65" s="56" t="str">
        <f t="shared" si="21"/>
        <v/>
      </c>
      <c r="MS65" s="56" t="str">
        <f t="shared" si="21"/>
        <v/>
      </c>
      <c r="MT65" s="56" t="str">
        <f t="shared" si="21"/>
        <v/>
      </c>
      <c r="MU65" s="56" t="str">
        <f t="shared" si="21"/>
        <v/>
      </c>
      <c r="MV65" s="56" t="str">
        <f t="shared" si="21"/>
        <v/>
      </c>
      <c r="MW65" s="56" t="str">
        <f t="shared" si="21"/>
        <v/>
      </c>
      <c r="MX65" s="56" t="str">
        <f t="shared" si="21"/>
        <v/>
      </c>
      <c r="MY65" s="56" t="str">
        <f t="shared" si="21"/>
        <v/>
      </c>
      <c r="MZ65" s="56" t="str">
        <f t="shared" si="21"/>
        <v/>
      </c>
      <c r="NA65" s="56" t="str">
        <f t="shared" si="21"/>
        <v/>
      </c>
      <c r="NB65" s="56" t="str">
        <f t="shared" si="21"/>
        <v/>
      </c>
      <c r="NC65" s="56" t="str">
        <f t="shared" si="21"/>
        <v/>
      </c>
      <c r="ND65" s="56" t="str">
        <f t="shared" si="21"/>
        <v/>
      </c>
      <c r="NE65" s="56" t="str">
        <f t="shared" si="21"/>
        <v/>
      </c>
      <c r="NF65" s="56" t="str">
        <f t="shared" si="21"/>
        <v/>
      </c>
      <c r="NG65" s="56" t="str">
        <f t="shared" si="21"/>
        <v/>
      </c>
      <c r="NH65" s="56" t="str">
        <f t="shared" si="21"/>
        <v/>
      </c>
      <c r="NI65" s="56" t="str">
        <f t="shared" si="21"/>
        <v/>
      </c>
      <c r="NJ65" s="56" t="str">
        <f t="shared" si="21"/>
        <v/>
      </c>
      <c r="NK65" s="56" t="str">
        <f t="shared" si="21"/>
        <v/>
      </c>
      <c r="NL65" s="56" t="str">
        <f t="shared" si="21"/>
        <v/>
      </c>
      <c r="NM65" s="56" t="str">
        <f t="shared" si="21"/>
        <v/>
      </c>
      <c r="NN65" s="56" t="str">
        <f t="shared" si="21"/>
        <v/>
      </c>
      <c r="NO65" s="56" t="str">
        <f t="shared" si="21"/>
        <v/>
      </c>
      <c r="NP65" s="56" t="str">
        <f t="shared" si="21"/>
        <v/>
      </c>
      <c r="NQ65" s="56" t="str">
        <f t="shared" si="21"/>
        <v/>
      </c>
      <c r="NR65" s="56" t="str">
        <f t="shared" si="21"/>
        <v/>
      </c>
      <c r="NS65" s="56" t="str">
        <f t="shared" ref="NS65:QD65" si="22">IF(NS44="","",SUM(NS44:NS47))</f>
        <v/>
      </c>
      <c r="NT65" s="56" t="str">
        <f t="shared" si="22"/>
        <v/>
      </c>
      <c r="NU65" s="56" t="str">
        <f t="shared" si="22"/>
        <v/>
      </c>
      <c r="NV65" s="56" t="str">
        <f t="shared" si="22"/>
        <v/>
      </c>
      <c r="NW65" s="56" t="str">
        <f t="shared" si="22"/>
        <v/>
      </c>
      <c r="NX65" s="56" t="str">
        <f t="shared" si="22"/>
        <v/>
      </c>
      <c r="NY65" s="56" t="str">
        <f t="shared" si="22"/>
        <v/>
      </c>
      <c r="NZ65" s="56" t="str">
        <f t="shared" si="22"/>
        <v/>
      </c>
      <c r="OA65" s="56" t="str">
        <f t="shared" si="22"/>
        <v/>
      </c>
      <c r="OB65" s="56" t="str">
        <f t="shared" si="22"/>
        <v/>
      </c>
      <c r="OC65" s="56" t="str">
        <f t="shared" si="22"/>
        <v/>
      </c>
      <c r="OD65" s="56" t="str">
        <f t="shared" si="22"/>
        <v/>
      </c>
      <c r="OE65" s="56" t="str">
        <f t="shared" si="22"/>
        <v/>
      </c>
      <c r="OF65" s="56" t="str">
        <f t="shared" si="22"/>
        <v/>
      </c>
      <c r="OG65" s="56" t="str">
        <f t="shared" si="22"/>
        <v/>
      </c>
      <c r="OH65" s="56" t="str">
        <f t="shared" si="22"/>
        <v/>
      </c>
      <c r="OI65" s="56" t="str">
        <f t="shared" si="22"/>
        <v/>
      </c>
      <c r="OJ65" s="56" t="str">
        <f t="shared" si="22"/>
        <v/>
      </c>
      <c r="OK65" s="56" t="str">
        <f t="shared" si="22"/>
        <v/>
      </c>
      <c r="OL65" s="56" t="str">
        <f t="shared" si="22"/>
        <v/>
      </c>
      <c r="OM65" s="56" t="str">
        <f t="shared" si="22"/>
        <v/>
      </c>
      <c r="ON65" s="56" t="str">
        <f t="shared" si="22"/>
        <v/>
      </c>
      <c r="OO65" s="56" t="str">
        <f t="shared" si="22"/>
        <v/>
      </c>
      <c r="OP65" s="56" t="str">
        <f t="shared" si="22"/>
        <v/>
      </c>
      <c r="OQ65" s="56" t="str">
        <f t="shared" si="22"/>
        <v/>
      </c>
      <c r="OR65" s="56" t="str">
        <f t="shared" si="22"/>
        <v/>
      </c>
      <c r="OS65" s="56" t="str">
        <f t="shared" si="22"/>
        <v/>
      </c>
      <c r="OT65" s="56" t="str">
        <f t="shared" si="22"/>
        <v/>
      </c>
      <c r="OU65" s="56" t="str">
        <f t="shared" si="22"/>
        <v/>
      </c>
      <c r="OV65" s="56" t="str">
        <f t="shared" si="22"/>
        <v/>
      </c>
      <c r="OW65" s="56" t="str">
        <f t="shared" si="22"/>
        <v/>
      </c>
      <c r="OX65" s="56" t="str">
        <f t="shared" si="22"/>
        <v/>
      </c>
      <c r="OY65" s="56" t="str">
        <f t="shared" si="22"/>
        <v/>
      </c>
      <c r="OZ65" s="56" t="str">
        <f t="shared" si="22"/>
        <v/>
      </c>
      <c r="PA65" s="56" t="str">
        <f t="shared" si="22"/>
        <v/>
      </c>
      <c r="PB65" s="56" t="str">
        <f t="shared" si="22"/>
        <v/>
      </c>
      <c r="PC65" s="56" t="str">
        <f t="shared" si="22"/>
        <v/>
      </c>
      <c r="PD65" s="56" t="str">
        <f t="shared" si="22"/>
        <v/>
      </c>
      <c r="PE65" s="56" t="str">
        <f t="shared" si="22"/>
        <v/>
      </c>
      <c r="PF65" s="56" t="str">
        <f t="shared" si="22"/>
        <v/>
      </c>
      <c r="PG65" s="56" t="str">
        <f t="shared" si="22"/>
        <v/>
      </c>
      <c r="PH65" s="56" t="str">
        <f t="shared" si="22"/>
        <v/>
      </c>
      <c r="PI65" s="56" t="str">
        <f t="shared" si="22"/>
        <v/>
      </c>
      <c r="PJ65" s="56" t="str">
        <f t="shared" si="22"/>
        <v/>
      </c>
      <c r="PK65" s="56" t="str">
        <f t="shared" si="22"/>
        <v/>
      </c>
      <c r="PL65" s="56" t="str">
        <f t="shared" si="22"/>
        <v/>
      </c>
      <c r="PM65" s="56" t="str">
        <f t="shared" si="22"/>
        <v/>
      </c>
      <c r="PN65" s="56" t="str">
        <f t="shared" si="22"/>
        <v/>
      </c>
      <c r="PO65" s="56" t="str">
        <f t="shared" si="22"/>
        <v/>
      </c>
      <c r="PP65" s="56" t="str">
        <f t="shared" si="22"/>
        <v/>
      </c>
      <c r="PQ65" s="56" t="str">
        <f t="shared" si="22"/>
        <v/>
      </c>
      <c r="PR65" s="56" t="str">
        <f t="shared" si="22"/>
        <v/>
      </c>
      <c r="PS65" s="56" t="str">
        <f t="shared" si="22"/>
        <v/>
      </c>
      <c r="PT65" s="56" t="str">
        <f t="shared" si="22"/>
        <v/>
      </c>
      <c r="PU65" s="56" t="str">
        <f t="shared" si="22"/>
        <v/>
      </c>
      <c r="PV65" s="56" t="str">
        <f t="shared" si="22"/>
        <v/>
      </c>
      <c r="PW65" s="56" t="str">
        <f t="shared" si="22"/>
        <v/>
      </c>
      <c r="PX65" s="56" t="str">
        <f t="shared" si="22"/>
        <v/>
      </c>
      <c r="PY65" s="56" t="str">
        <f t="shared" si="22"/>
        <v/>
      </c>
      <c r="PZ65" s="56" t="str">
        <f t="shared" si="22"/>
        <v/>
      </c>
      <c r="QA65" s="56" t="str">
        <f t="shared" si="22"/>
        <v/>
      </c>
      <c r="QB65" s="56" t="str">
        <f t="shared" si="22"/>
        <v/>
      </c>
      <c r="QC65" s="56" t="str">
        <f t="shared" si="22"/>
        <v/>
      </c>
      <c r="QD65" s="56" t="str">
        <f t="shared" si="22"/>
        <v/>
      </c>
      <c r="QE65" s="56" t="str">
        <f t="shared" ref="QE65:SP65" si="23">IF(QE44="","",SUM(QE44:QE47))</f>
        <v/>
      </c>
      <c r="QF65" s="56" t="str">
        <f t="shared" si="23"/>
        <v/>
      </c>
      <c r="QG65" s="56" t="str">
        <f t="shared" si="23"/>
        <v/>
      </c>
      <c r="QH65" s="56" t="str">
        <f t="shared" si="23"/>
        <v/>
      </c>
      <c r="QI65" s="56" t="str">
        <f t="shared" si="23"/>
        <v/>
      </c>
      <c r="QJ65" s="56" t="str">
        <f t="shared" si="23"/>
        <v/>
      </c>
      <c r="QK65" s="56" t="str">
        <f t="shared" si="23"/>
        <v/>
      </c>
      <c r="QL65" s="56" t="str">
        <f t="shared" si="23"/>
        <v/>
      </c>
      <c r="QM65" s="56" t="str">
        <f t="shared" si="23"/>
        <v/>
      </c>
      <c r="QN65" s="56" t="str">
        <f t="shared" si="23"/>
        <v/>
      </c>
      <c r="QO65" s="56" t="str">
        <f t="shared" si="23"/>
        <v/>
      </c>
      <c r="QP65" s="56" t="str">
        <f t="shared" si="23"/>
        <v/>
      </c>
      <c r="QQ65" s="56" t="str">
        <f t="shared" si="23"/>
        <v/>
      </c>
      <c r="QR65" s="56" t="str">
        <f t="shared" si="23"/>
        <v/>
      </c>
      <c r="QS65" s="56" t="str">
        <f t="shared" si="23"/>
        <v/>
      </c>
      <c r="QT65" s="56" t="str">
        <f t="shared" si="23"/>
        <v/>
      </c>
      <c r="QU65" s="56" t="str">
        <f t="shared" si="23"/>
        <v/>
      </c>
      <c r="QV65" s="56" t="str">
        <f t="shared" si="23"/>
        <v/>
      </c>
      <c r="QW65" s="56" t="str">
        <f t="shared" si="23"/>
        <v/>
      </c>
      <c r="QX65" s="56" t="str">
        <f t="shared" si="23"/>
        <v/>
      </c>
      <c r="QY65" s="56" t="str">
        <f t="shared" si="23"/>
        <v/>
      </c>
      <c r="QZ65" s="56" t="str">
        <f t="shared" si="23"/>
        <v/>
      </c>
      <c r="RA65" s="56" t="str">
        <f t="shared" si="23"/>
        <v/>
      </c>
      <c r="RB65" s="56" t="str">
        <f t="shared" si="23"/>
        <v/>
      </c>
      <c r="RC65" s="56" t="str">
        <f t="shared" si="23"/>
        <v/>
      </c>
      <c r="RD65" s="56" t="str">
        <f t="shared" si="23"/>
        <v/>
      </c>
      <c r="RE65" s="56" t="str">
        <f t="shared" si="23"/>
        <v/>
      </c>
      <c r="RF65" s="56" t="str">
        <f t="shared" si="23"/>
        <v/>
      </c>
      <c r="RG65" s="56" t="str">
        <f t="shared" si="23"/>
        <v/>
      </c>
      <c r="RH65" s="56" t="str">
        <f t="shared" si="23"/>
        <v/>
      </c>
      <c r="RI65" s="56" t="str">
        <f t="shared" si="23"/>
        <v/>
      </c>
      <c r="RJ65" s="56" t="str">
        <f t="shared" si="23"/>
        <v/>
      </c>
      <c r="RK65" s="56" t="str">
        <f t="shared" si="23"/>
        <v/>
      </c>
      <c r="RL65" s="56" t="str">
        <f t="shared" si="23"/>
        <v/>
      </c>
      <c r="RM65" s="56" t="str">
        <f t="shared" si="23"/>
        <v/>
      </c>
      <c r="RN65" s="56" t="str">
        <f t="shared" si="23"/>
        <v/>
      </c>
      <c r="RO65" s="56" t="str">
        <f t="shared" si="23"/>
        <v/>
      </c>
      <c r="RP65" s="56" t="str">
        <f t="shared" si="23"/>
        <v/>
      </c>
      <c r="RQ65" s="56" t="str">
        <f t="shared" si="23"/>
        <v/>
      </c>
      <c r="RR65" s="56" t="str">
        <f t="shared" si="23"/>
        <v/>
      </c>
      <c r="RS65" s="56" t="str">
        <f t="shared" si="23"/>
        <v/>
      </c>
      <c r="RT65" s="56" t="str">
        <f t="shared" si="23"/>
        <v/>
      </c>
      <c r="RU65" s="56" t="str">
        <f t="shared" si="23"/>
        <v/>
      </c>
      <c r="RV65" s="56" t="str">
        <f t="shared" si="23"/>
        <v/>
      </c>
      <c r="RW65" s="56" t="str">
        <f t="shared" si="23"/>
        <v/>
      </c>
      <c r="RX65" s="56" t="str">
        <f t="shared" si="23"/>
        <v/>
      </c>
      <c r="RY65" s="56" t="str">
        <f t="shared" si="23"/>
        <v/>
      </c>
      <c r="RZ65" s="56" t="str">
        <f t="shared" si="23"/>
        <v/>
      </c>
      <c r="SA65" s="56" t="str">
        <f t="shared" si="23"/>
        <v/>
      </c>
      <c r="SB65" s="56" t="str">
        <f t="shared" si="23"/>
        <v/>
      </c>
      <c r="SC65" s="56" t="str">
        <f t="shared" si="23"/>
        <v/>
      </c>
      <c r="SD65" s="56" t="str">
        <f t="shared" si="23"/>
        <v/>
      </c>
      <c r="SE65" s="56" t="str">
        <f t="shared" si="23"/>
        <v/>
      </c>
      <c r="SF65" s="56" t="str">
        <f t="shared" si="23"/>
        <v/>
      </c>
      <c r="SG65" s="56" t="str">
        <f t="shared" si="23"/>
        <v/>
      </c>
      <c r="SH65" s="56" t="str">
        <f t="shared" si="23"/>
        <v/>
      </c>
      <c r="SI65" s="56" t="str">
        <f t="shared" si="23"/>
        <v/>
      </c>
      <c r="SJ65" s="56" t="str">
        <f t="shared" si="23"/>
        <v/>
      </c>
      <c r="SK65" s="56" t="str">
        <f t="shared" si="23"/>
        <v/>
      </c>
      <c r="SL65" s="56" t="str">
        <f t="shared" si="23"/>
        <v/>
      </c>
      <c r="SM65" s="56" t="str">
        <f t="shared" si="23"/>
        <v/>
      </c>
      <c r="SN65" s="56" t="str">
        <f t="shared" si="23"/>
        <v/>
      </c>
      <c r="SO65" s="56" t="str">
        <f t="shared" si="23"/>
        <v/>
      </c>
      <c r="SP65" s="56" t="str">
        <f t="shared" si="23"/>
        <v/>
      </c>
      <c r="SQ65" s="56" t="str">
        <f t="shared" ref="SQ65:VB65" si="24">IF(SQ44="","",SUM(SQ44:SQ47))</f>
        <v/>
      </c>
      <c r="SR65" s="56" t="str">
        <f t="shared" si="24"/>
        <v/>
      </c>
      <c r="SS65" s="56" t="str">
        <f t="shared" si="24"/>
        <v/>
      </c>
      <c r="ST65" s="56" t="str">
        <f t="shared" si="24"/>
        <v/>
      </c>
      <c r="SU65" s="56" t="str">
        <f t="shared" si="24"/>
        <v/>
      </c>
      <c r="SV65" s="56" t="str">
        <f t="shared" si="24"/>
        <v/>
      </c>
      <c r="SW65" s="56" t="str">
        <f t="shared" si="24"/>
        <v/>
      </c>
      <c r="SX65" s="56" t="str">
        <f t="shared" si="24"/>
        <v/>
      </c>
      <c r="SY65" s="56" t="str">
        <f t="shared" si="24"/>
        <v/>
      </c>
      <c r="SZ65" s="56" t="str">
        <f t="shared" si="24"/>
        <v/>
      </c>
      <c r="TA65" s="56" t="str">
        <f t="shared" si="24"/>
        <v/>
      </c>
      <c r="TB65" s="56" t="str">
        <f t="shared" si="24"/>
        <v/>
      </c>
      <c r="TC65" s="56" t="str">
        <f t="shared" si="24"/>
        <v/>
      </c>
      <c r="TD65" s="56" t="str">
        <f t="shared" si="24"/>
        <v/>
      </c>
      <c r="TE65" s="56" t="str">
        <f t="shared" si="24"/>
        <v/>
      </c>
      <c r="TF65" s="56" t="str">
        <f t="shared" si="24"/>
        <v/>
      </c>
      <c r="TG65" s="56" t="str">
        <f t="shared" si="24"/>
        <v/>
      </c>
      <c r="TH65" s="56" t="str">
        <f t="shared" si="24"/>
        <v/>
      </c>
      <c r="TI65" s="56" t="str">
        <f t="shared" si="24"/>
        <v/>
      </c>
      <c r="TJ65" s="56" t="str">
        <f t="shared" si="24"/>
        <v/>
      </c>
      <c r="TK65" s="56" t="str">
        <f t="shared" si="24"/>
        <v/>
      </c>
      <c r="TL65" s="56" t="str">
        <f t="shared" si="24"/>
        <v/>
      </c>
      <c r="TM65" s="56" t="str">
        <f t="shared" si="24"/>
        <v/>
      </c>
      <c r="TN65" s="56" t="str">
        <f t="shared" si="24"/>
        <v/>
      </c>
      <c r="TO65" s="56" t="str">
        <f t="shared" si="24"/>
        <v/>
      </c>
      <c r="TP65" s="56" t="str">
        <f t="shared" si="24"/>
        <v/>
      </c>
      <c r="TQ65" s="56" t="str">
        <f t="shared" si="24"/>
        <v/>
      </c>
      <c r="TR65" s="56" t="str">
        <f t="shared" si="24"/>
        <v/>
      </c>
      <c r="TS65" s="56" t="str">
        <f t="shared" si="24"/>
        <v/>
      </c>
      <c r="TT65" s="56" t="str">
        <f t="shared" si="24"/>
        <v/>
      </c>
      <c r="TU65" s="56" t="str">
        <f t="shared" si="24"/>
        <v/>
      </c>
      <c r="TV65" s="56" t="str">
        <f t="shared" si="24"/>
        <v/>
      </c>
      <c r="TW65" s="56" t="str">
        <f t="shared" si="24"/>
        <v/>
      </c>
      <c r="TX65" s="56" t="str">
        <f t="shared" si="24"/>
        <v/>
      </c>
      <c r="TY65" s="56" t="str">
        <f t="shared" si="24"/>
        <v/>
      </c>
      <c r="TZ65" s="56" t="str">
        <f t="shared" si="24"/>
        <v/>
      </c>
      <c r="UA65" s="56" t="str">
        <f t="shared" si="24"/>
        <v/>
      </c>
      <c r="UB65" s="56" t="str">
        <f t="shared" si="24"/>
        <v/>
      </c>
      <c r="UC65" s="56" t="str">
        <f t="shared" si="24"/>
        <v/>
      </c>
      <c r="UD65" s="56" t="str">
        <f t="shared" si="24"/>
        <v/>
      </c>
      <c r="UE65" s="56" t="str">
        <f t="shared" si="24"/>
        <v/>
      </c>
      <c r="UF65" s="56" t="str">
        <f t="shared" si="24"/>
        <v/>
      </c>
      <c r="UG65" s="56" t="str">
        <f t="shared" si="24"/>
        <v/>
      </c>
      <c r="UH65" s="56" t="str">
        <f t="shared" si="24"/>
        <v/>
      </c>
      <c r="UI65" s="56" t="str">
        <f t="shared" si="24"/>
        <v/>
      </c>
      <c r="UJ65" s="56" t="str">
        <f t="shared" si="24"/>
        <v/>
      </c>
      <c r="UK65" s="56" t="str">
        <f t="shared" si="24"/>
        <v/>
      </c>
      <c r="UL65" s="56" t="str">
        <f t="shared" si="24"/>
        <v/>
      </c>
      <c r="UM65" s="56" t="str">
        <f t="shared" si="24"/>
        <v/>
      </c>
      <c r="UN65" s="56" t="str">
        <f t="shared" si="24"/>
        <v/>
      </c>
      <c r="UO65" s="56" t="str">
        <f t="shared" si="24"/>
        <v/>
      </c>
      <c r="UP65" s="56" t="str">
        <f t="shared" si="24"/>
        <v/>
      </c>
      <c r="UQ65" s="56" t="str">
        <f t="shared" si="24"/>
        <v/>
      </c>
      <c r="UR65" s="56" t="str">
        <f t="shared" si="24"/>
        <v/>
      </c>
      <c r="US65" s="56" t="str">
        <f t="shared" si="24"/>
        <v/>
      </c>
      <c r="UT65" s="56" t="str">
        <f t="shared" si="24"/>
        <v/>
      </c>
      <c r="UU65" s="56" t="str">
        <f t="shared" si="24"/>
        <v/>
      </c>
      <c r="UV65" s="56" t="str">
        <f t="shared" si="24"/>
        <v/>
      </c>
      <c r="UW65" s="56" t="str">
        <f t="shared" si="24"/>
        <v/>
      </c>
      <c r="UX65" s="56" t="str">
        <f t="shared" si="24"/>
        <v/>
      </c>
      <c r="UY65" s="56" t="str">
        <f t="shared" si="24"/>
        <v/>
      </c>
      <c r="UZ65" s="56" t="str">
        <f t="shared" si="24"/>
        <v/>
      </c>
      <c r="VA65" s="56" t="str">
        <f t="shared" si="24"/>
        <v/>
      </c>
      <c r="VB65" s="56" t="str">
        <f t="shared" si="24"/>
        <v/>
      </c>
      <c r="VC65" s="56" t="str">
        <f t="shared" ref="VC65:XN65" si="25">IF(VC44="","",SUM(VC44:VC47))</f>
        <v/>
      </c>
      <c r="VD65" s="56" t="str">
        <f t="shared" si="25"/>
        <v/>
      </c>
      <c r="VE65" s="56" t="str">
        <f t="shared" si="25"/>
        <v/>
      </c>
      <c r="VF65" s="56" t="str">
        <f t="shared" si="25"/>
        <v/>
      </c>
      <c r="VG65" s="56" t="str">
        <f t="shared" si="25"/>
        <v/>
      </c>
      <c r="VH65" s="56" t="str">
        <f t="shared" si="25"/>
        <v/>
      </c>
      <c r="VI65" s="56" t="str">
        <f t="shared" si="25"/>
        <v/>
      </c>
      <c r="VJ65" s="56" t="str">
        <f t="shared" si="25"/>
        <v/>
      </c>
      <c r="VK65" s="56" t="str">
        <f t="shared" si="25"/>
        <v/>
      </c>
      <c r="VL65" s="56" t="str">
        <f t="shared" si="25"/>
        <v/>
      </c>
      <c r="VM65" s="56" t="str">
        <f t="shared" si="25"/>
        <v/>
      </c>
      <c r="VN65" s="56" t="str">
        <f t="shared" si="25"/>
        <v/>
      </c>
      <c r="VO65" s="56" t="str">
        <f t="shared" si="25"/>
        <v/>
      </c>
      <c r="VP65" s="56" t="str">
        <f t="shared" si="25"/>
        <v/>
      </c>
      <c r="VQ65" s="56" t="str">
        <f t="shared" si="25"/>
        <v/>
      </c>
      <c r="VR65" s="56" t="str">
        <f t="shared" si="25"/>
        <v/>
      </c>
      <c r="VS65" s="56" t="str">
        <f t="shared" si="25"/>
        <v/>
      </c>
      <c r="VT65" s="56" t="str">
        <f t="shared" si="25"/>
        <v/>
      </c>
      <c r="VU65" s="56" t="str">
        <f t="shared" si="25"/>
        <v/>
      </c>
      <c r="VV65" s="56" t="str">
        <f t="shared" si="25"/>
        <v/>
      </c>
      <c r="VW65" s="56" t="str">
        <f t="shared" si="25"/>
        <v/>
      </c>
      <c r="VX65" s="56" t="str">
        <f t="shared" si="25"/>
        <v/>
      </c>
      <c r="VY65" s="56" t="str">
        <f t="shared" si="25"/>
        <v/>
      </c>
      <c r="VZ65" s="56" t="str">
        <f t="shared" si="25"/>
        <v/>
      </c>
      <c r="WA65" s="56" t="str">
        <f t="shared" si="25"/>
        <v/>
      </c>
      <c r="WB65" s="56" t="str">
        <f t="shared" si="25"/>
        <v/>
      </c>
      <c r="WC65" s="56" t="str">
        <f t="shared" si="25"/>
        <v/>
      </c>
      <c r="WD65" s="56" t="str">
        <f t="shared" si="25"/>
        <v/>
      </c>
      <c r="WE65" s="56" t="str">
        <f t="shared" si="25"/>
        <v/>
      </c>
      <c r="WF65" s="56" t="str">
        <f t="shared" si="25"/>
        <v/>
      </c>
      <c r="WG65" s="56" t="str">
        <f t="shared" si="25"/>
        <v/>
      </c>
      <c r="WH65" s="56" t="str">
        <f t="shared" si="25"/>
        <v/>
      </c>
      <c r="WI65" s="56" t="str">
        <f t="shared" si="25"/>
        <v/>
      </c>
      <c r="WJ65" s="56" t="str">
        <f t="shared" si="25"/>
        <v/>
      </c>
      <c r="WK65" s="56" t="str">
        <f t="shared" si="25"/>
        <v/>
      </c>
      <c r="WL65" s="56" t="str">
        <f t="shared" si="25"/>
        <v/>
      </c>
      <c r="WM65" s="56" t="str">
        <f t="shared" si="25"/>
        <v/>
      </c>
      <c r="WN65" s="56" t="str">
        <f t="shared" si="25"/>
        <v/>
      </c>
      <c r="WO65" s="56" t="str">
        <f t="shared" si="25"/>
        <v/>
      </c>
      <c r="WP65" s="56" t="str">
        <f t="shared" si="25"/>
        <v/>
      </c>
      <c r="WQ65" s="56" t="str">
        <f t="shared" si="25"/>
        <v/>
      </c>
      <c r="WR65" s="56" t="str">
        <f t="shared" si="25"/>
        <v/>
      </c>
      <c r="WS65" s="56" t="str">
        <f t="shared" si="25"/>
        <v/>
      </c>
      <c r="WT65" s="56" t="str">
        <f t="shared" si="25"/>
        <v/>
      </c>
      <c r="WU65" s="56" t="str">
        <f t="shared" si="25"/>
        <v/>
      </c>
      <c r="WV65" s="56" t="str">
        <f t="shared" si="25"/>
        <v/>
      </c>
      <c r="WW65" s="56" t="str">
        <f t="shared" si="25"/>
        <v/>
      </c>
      <c r="WX65" s="56" t="str">
        <f t="shared" si="25"/>
        <v/>
      </c>
      <c r="WY65" s="56" t="str">
        <f t="shared" si="25"/>
        <v/>
      </c>
      <c r="WZ65" s="56" t="str">
        <f t="shared" si="25"/>
        <v/>
      </c>
      <c r="XA65" s="56" t="str">
        <f t="shared" si="25"/>
        <v/>
      </c>
      <c r="XB65" s="56" t="str">
        <f t="shared" si="25"/>
        <v/>
      </c>
      <c r="XC65" s="56" t="str">
        <f t="shared" si="25"/>
        <v/>
      </c>
      <c r="XD65" s="56" t="str">
        <f t="shared" si="25"/>
        <v/>
      </c>
      <c r="XE65" s="56" t="str">
        <f t="shared" si="25"/>
        <v/>
      </c>
      <c r="XF65" s="56" t="str">
        <f t="shared" si="25"/>
        <v/>
      </c>
      <c r="XG65" s="56" t="str">
        <f t="shared" si="25"/>
        <v/>
      </c>
      <c r="XH65" s="56" t="str">
        <f t="shared" si="25"/>
        <v/>
      </c>
      <c r="XI65" s="56" t="str">
        <f t="shared" si="25"/>
        <v/>
      </c>
      <c r="XJ65" s="56" t="str">
        <f t="shared" si="25"/>
        <v/>
      </c>
      <c r="XK65" s="56" t="str">
        <f t="shared" si="25"/>
        <v/>
      </c>
      <c r="XL65" s="56" t="str">
        <f t="shared" si="25"/>
        <v/>
      </c>
      <c r="XM65" s="56" t="str">
        <f t="shared" si="25"/>
        <v/>
      </c>
      <c r="XN65" s="56" t="str">
        <f t="shared" si="25"/>
        <v/>
      </c>
      <c r="XO65" s="56" t="str">
        <f t="shared" ref="XO65:ZZ65" si="26">IF(XO44="","",SUM(XO44:XO47))</f>
        <v/>
      </c>
      <c r="XP65" s="56" t="str">
        <f t="shared" si="26"/>
        <v/>
      </c>
      <c r="XQ65" s="56" t="str">
        <f t="shared" si="26"/>
        <v/>
      </c>
      <c r="XR65" s="56" t="str">
        <f t="shared" si="26"/>
        <v/>
      </c>
      <c r="XS65" s="56" t="str">
        <f t="shared" si="26"/>
        <v/>
      </c>
      <c r="XT65" s="56" t="str">
        <f t="shared" si="26"/>
        <v/>
      </c>
      <c r="XU65" s="56" t="str">
        <f t="shared" si="26"/>
        <v/>
      </c>
      <c r="XV65" s="56" t="str">
        <f t="shared" si="26"/>
        <v/>
      </c>
      <c r="XW65" s="56" t="str">
        <f t="shared" si="26"/>
        <v/>
      </c>
      <c r="XX65" s="56" t="str">
        <f t="shared" si="26"/>
        <v/>
      </c>
      <c r="XY65" s="56" t="str">
        <f t="shared" si="26"/>
        <v/>
      </c>
      <c r="XZ65" s="56" t="str">
        <f t="shared" si="26"/>
        <v/>
      </c>
      <c r="YA65" s="56" t="str">
        <f t="shared" si="26"/>
        <v/>
      </c>
      <c r="YB65" s="56" t="str">
        <f t="shared" si="26"/>
        <v/>
      </c>
      <c r="YC65" s="56" t="str">
        <f t="shared" si="26"/>
        <v/>
      </c>
      <c r="YD65" s="56" t="str">
        <f t="shared" si="26"/>
        <v/>
      </c>
      <c r="YE65" s="56" t="str">
        <f t="shared" si="26"/>
        <v/>
      </c>
      <c r="YF65" s="56" t="str">
        <f t="shared" si="26"/>
        <v/>
      </c>
      <c r="YG65" s="56" t="str">
        <f t="shared" si="26"/>
        <v/>
      </c>
      <c r="YH65" s="56" t="str">
        <f t="shared" si="26"/>
        <v/>
      </c>
      <c r="YI65" s="56" t="str">
        <f t="shared" si="26"/>
        <v/>
      </c>
      <c r="YJ65" s="56" t="str">
        <f t="shared" si="26"/>
        <v/>
      </c>
      <c r="YK65" s="56" t="str">
        <f t="shared" si="26"/>
        <v/>
      </c>
      <c r="YL65" s="56" t="str">
        <f t="shared" si="26"/>
        <v/>
      </c>
      <c r="YM65" s="56" t="str">
        <f t="shared" si="26"/>
        <v/>
      </c>
      <c r="YN65" s="56" t="str">
        <f t="shared" si="26"/>
        <v/>
      </c>
      <c r="YO65" s="56" t="str">
        <f t="shared" si="26"/>
        <v/>
      </c>
      <c r="YP65" s="56" t="str">
        <f t="shared" si="26"/>
        <v/>
      </c>
      <c r="YQ65" s="56" t="str">
        <f t="shared" si="26"/>
        <v/>
      </c>
      <c r="YR65" s="56" t="str">
        <f t="shared" si="26"/>
        <v/>
      </c>
      <c r="YS65" s="56" t="str">
        <f t="shared" si="26"/>
        <v/>
      </c>
      <c r="YT65" s="56" t="str">
        <f t="shared" si="26"/>
        <v/>
      </c>
      <c r="YU65" s="56" t="str">
        <f t="shared" si="26"/>
        <v/>
      </c>
      <c r="YV65" s="56" t="str">
        <f t="shared" si="26"/>
        <v/>
      </c>
      <c r="YW65" s="56" t="str">
        <f t="shared" si="26"/>
        <v/>
      </c>
      <c r="YX65" s="56" t="str">
        <f t="shared" si="26"/>
        <v/>
      </c>
      <c r="YY65" s="56" t="str">
        <f t="shared" si="26"/>
        <v/>
      </c>
      <c r="YZ65" s="56" t="str">
        <f t="shared" si="26"/>
        <v/>
      </c>
      <c r="ZA65" s="56" t="str">
        <f t="shared" si="26"/>
        <v/>
      </c>
      <c r="ZB65" s="56" t="str">
        <f t="shared" si="26"/>
        <v/>
      </c>
      <c r="ZC65" s="56" t="str">
        <f t="shared" si="26"/>
        <v/>
      </c>
      <c r="ZD65" s="56" t="str">
        <f t="shared" si="26"/>
        <v/>
      </c>
      <c r="ZE65" s="56" t="str">
        <f t="shared" si="26"/>
        <v/>
      </c>
      <c r="ZF65" s="56" t="str">
        <f t="shared" si="26"/>
        <v/>
      </c>
      <c r="ZG65" s="56" t="str">
        <f t="shared" si="26"/>
        <v/>
      </c>
      <c r="ZH65" s="56" t="str">
        <f t="shared" si="26"/>
        <v/>
      </c>
      <c r="ZI65" s="56" t="str">
        <f t="shared" si="26"/>
        <v/>
      </c>
      <c r="ZJ65" s="56" t="str">
        <f t="shared" si="26"/>
        <v/>
      </c>
      <c r="ZK65" s="56" t="str">
        <f t="shared" si="26"/>
        <v/>
      </c>
      <c r="ZL65" s="56" t="str">
        <f t="shared" si="26"/>
        <v/>
      </c>
      <c r="ZM65" s="56" t="str">
        <f t="shared" si="26"/>
        <v/>
      </c>
      <c r="ZN65" s="56" t="str">
        <f t="shared" si="26"/>
        <v/>
      </c>
      <c r="ZO65" s="56" t="str">
        <f t="shared" si="26"/>
        <v/>
      </c>
      <c r="ZP65" s="56" t="str">
        <f t="shared" si="26"/>
        <v/>
      </c>
      <c r="ZQ65" s="56" t="str">
        <f t="shared" si="26"/>
        <v/>
      </c>
      <c r="ZR65" s="56" t="str">
        <f t="shared" si="26"/>
        <v/>
      </c>
      <c r="ZS65" s="56" t="str">
        <f t="shared" si="26"/>
        <v/>
      </c>
      <c r="ZT65" s="56" t="str">
        <f t="shared" si="26"/>
        <v/>
      </c>
      <c r="ZU65" s="56" t="str">
        <f t="shared" si="26"/>
        <v/>
      </c>
      <c r="ZV65" s="56" t="str">
        <f t="shared" si="26"/>
        <v/>
      </c>
      <c r="ZW65" s="56" t="str">
        <f t="shared" si="26"/>
        <v/>
      </c>
      <c r="ZX65" s="56" t="str">
        <f t="shared" si="26"/>
        <v/>
      </c>
      <c r="ZY65" s="56" t="str">
        <f t="shared" si="26"/>
        <v/>
      </c>
      <c r="ZZ65" s="56" t="str">
        <f t="shared" si="26"/>
        <v/>
      </c>
      <c r="AAA65" s="56" t="str">
        <f t="shared" ref="AAA65:ACL65" si="27">IF(AAA44="","",SUM(AAA44:AAA47))</f>
        <v/>
      </c>
      <c r="AAB65" s="56" t="str">
        <f t="shared" si="27"/>
        <v/>
      </c>
      <c r="AAC65" s="56" t="str">
        <f t="shared" si="27"/>
        <v/>
      </c>
      <c r="AAD65" s="56" t="str">
        <f t="shared" si="27"/>
        <v/>
      </c>
      <c r="AAE65" s="56" t="str">
        <f t="shared" si="27"/>
        <v/>
      </c>
      <c r="AAF65" s="56" t="str">
        <f t="shared" si="27"/>
        <v/>
      </c>
      <c r="AAG65" s="56" t="str">
        <f t="shared" si="27"/>
        <v/>
      </c>
      <c r="AAH65" s="56" t="str">
        <f t="shared" si="27"/>
        <v/>
      </c>
      <c r="AAI65" s="56" t="str">
        <f t="shared" si="27"/>
        <v/>
      </c>
      <c r="AAJ65" s="56" t="str">
        <f t="shared" si="27"/>
        <v/>
      </c>
      <c r="AAK65" s="56" t="str">
        <f t="shared" si="27"/>
        <v/>
      </c>
      <c r="AAL65" s="56" t="str">
        <f t="shared" si="27"/>
        <v/>
      </c>
      <c r="AAM65" s="56" t="str">
        <f t="shared" si="27"/>
        <v/>
      </c>
      <c r="AAN65" s="56" t="str">
        <f t="shared" si="27"/>
        <v/>
      </c>
      <c r="AAO65" s="56" t="str">
        <f t="shared" si="27"/>
        <v/>
      </c>
      <c r="AAP65" s="56" t="str">
        <f t="shared" si="27"/>
        <v/>
      </c>
      <c r="AAQ65" s="56" t="str">
        <f t="shared" si="27"/>
        <v/>
      </c>
      <c r="AAR65" s="56" t="str">
        <f t="shared" si="27"/>
        <v/>
      </c>
      <c r="AAS65" s="56" t="str">
        <f t="shared" si="27"/>
        <v/>
      </c>
      <c r="AAT65" s="56" t="str">
        <f t="shared" si="27"/>
        <v/>
      </c>
      <c r="AAU65" s="56" t="str">
        <f t="shared" si="27"/>
        <v/>
      </c>
      <c r="AAV65" s="56" t="str">
        <f t="shared" si="27"/>
        <v/>
      </c>
      <c r="AAW65" s="56" t="str">
        <f t="shared" si="27"/>
        <v/>
      </c>
      <c r="AAX65" s="56" t="str">
        <f t="shared" si="27"/>
        <v/>
      </c>
      <c r="AAY65" s="56" t="str">
        <f t="shared" si="27"/>
        <v/>
      </c>
      <c r="AAZ65" s="56" t="str">
        <f t="shared" si="27"/>
        <v/>
      </c>
      <c r="ABA65" s="56" t="str">
        <f t="shared" si="27"/>
        <v/>
      </c>
      <c r="ABB65" s="56" t="str">
        <f t="shared" si="27"/>
        <v/>
      </c>
      <c r="ABC65" s="56" t="str">
        <f t="shared" si="27"/>
        <v/>
      </c>
      <c r="ABD65" s="56" t="str">
        <f t="shared" si="27"/>
        <v/>
      </c>
      <c r="ABE65" s="56" t="str">
        <f t="shared" si="27"/>
        <v/>
      </c>
      <c r="ABF65" s="56" t="str">
        <f t="shared" si="27"/>
        <v/>
      </c>
      <c r="ABG65" s="56" t="str">
        <f t="shared" si="27"/>
        <v/>
      </c>
      <c r="ABH65" s="56" t="str">
        <f t="shared" si="27"/>
        <v/>
      </c>
      <c r="ABI65" s="56" t="str">
        <f t="shared" si="27"/>
        <v/>
      </c>
      <c r="ABJ65" s="56" t="str">
        <f t="shared" si="27"/>
        <v/>
      </c>
      <c r="ABK65" s="56" t="str">
        <f t="shared" si="27"/>
        <v/>
      </c>
      <c r="ABL65" s="56" t="str">
        <f t="shared" si="27"/>
        <v/>
      </c>
      <c r="ABM65" s="56" t="str">
        <f t="shared" si="27"/>
        <v/>
      </c>
      <c r="ABN65" s="56" t="str">
        <f t="shared" si="27"/>
        <v/>
      </c>
      <c r="ABO65" s="56" t="str">
        <f t="shared" si="27"/>
        <v/>
      </c>
      <c r="ABP65" s="56" t="str">
        <f t="shared" si="27"/>
        <v/>
      </c>
      <c r="ABQ65" s="56" t="str">
        <f t="shared" si="27"/>
        <v/>
      </c>
      <c r="ABR65" s="56" t="str">
        <f t="shared" si="27"/>
        <v/>
      </c>
      <c r="ABS65" s="56" t="str">
        <f t="shared" si="27"/>
        <v/>
      </c>
      <c r="ABT65" s="56" t="str">
        <f t="shared" si="27"/>
        <v/>
      </c>
      <c r="ABU65" s="56" t="str">
        <f t="shared" si="27"/>
        <v/>
      </c>
      <c r="ABV65" s="56" t="str">
        <f t="shared" si="27"/>
        <v/>
      </c>
      <c r="ABW65" s="56" t="str">
        <f t="shared" si="27"/>
        <v/>
      </c>
      <c r="ABX65" s="56" t="str">
        <f t="shared" si="27"/>
        <v/>
      </c>
      <c r="ABY65" s="56" t="str">
        <f t="shared" si="27"/>
        <v/>
      </c>
      <c r="ABZ65" s="56" t="str">
        <f t="shared" si="27"/>
        <v/>
      </c>
      <c r="ACA65" s="56" t="str">
        <f t="shared" si="27"/>
        <v/>
      </c>
      <c r="ACB65" s="56" t="str">
        <f t="shared" si="27"/>
        <v/>
      </c>
      <c r="ACC65" s="56" t="str">
        <f t="shared" si="27"/>
        <v/>
      </c>
      <c r="ACD65" s="56" t="str">
        <f t="shared" si="27"/>
        <v/>
      </c>
      <c r="ACE65" s="56" t="str">
        <f t="shared" si="27"/>
        <v/>
      </c>
      <c r="ACF65" s="56" t="str">
        <f t="shared" si="27"/>
        <v/>
      </c>
      <c r="ACG65" s="56" t="str">
        <f t="shared" si="27"/>
        <v/>
      </c>
      <c r="ACH65" s="56" t="str">
        <f t="shared" si="27"/>
        <v/>
      </c>
      <c r="ACI65" s="56" t="str">
        <f t="shared" si="27"/>
        <v/>
      </c>
      <c r="ACJ65" s="56" t="str">
        <f t="shared" si="27"/>
        <v/>
      </c>
      <c r="ACK65" s="56" t="str">
        <f t="shared" si="27"/>
        <v/>
      </c>
      <c r="ACL65" s="56" t="str">
        <f t="shared" si="27"/>
        <v/>
      </c>
      <c r="ACM65" s="56" t="str">
        <f t="shared" ref="ACM65:AEX65" si="28">IF(ACM44="","",SUM(ACM44:ACM47))</f>
        <v/>
      </c>
      <c r="ACN65" s="56" t="str">
        <f t="shared" si="28"/>
        <v/>
      </c>
      <c r="ACO65" s="56" t="str">
        <f t="shared" si="28"/>
        <v/>
      </c>
      <c r="ACP65" s="56" t="str">
        <f t="shared" si="28"/>
        <v/>
      </c>
      <c r="ACQ65" s="56" t="str">
        <f t="shared" si="28"/>
        <v/>
      </c>
      <c r="ACR65" s="56" t="str">
        <f t="shared" si="28"/>
        <v/>
      </c>
      <c r="ACS65" s="56" t="str">
        <f t="shared" si="28"/>
        <v/>
      </c>
      <c r="ACT65" s="56" t="str">
        <f t="shared" si="28"/>
        <v/>
      </c>
      <c r="ACU65" s="56" t="str">
        <f t="shared" si="28"/>
        <v/>
      </c>
      <c r="ACV65" s="56" t="str">
        <f t="shared" si="28"/>
        <v/>
      </c>
      <c r="ACW65" s="56" t="str">
        <f t="shared" si="28"/>
        <v/>
      </c>
      <c r="ACX65" s="56" t="str">
        <f t="shared" si="28"/>
        <v/>
      </c>
      <c r="ACY65" s="56" t="str">
        <f t="shared" si="28"/>
        <v/>
      </c>
      <c r="ACZ65" s="56" t="str">
        <f t="shared" si="28"/>
        <v/>
      </c>
      <c r="ADA65" s="56" t="str">
        <f t="shared" si="28"/>
        <v/>
      </c>
      <c r="ADB65" s="56" t="str">
        <f t="shared" si="28"/>
        <v/>
      </c>
      <c r="ADC65" s="56" t="str">
        <f t="shared" si="28"/>
        <v/>
      </c>
      <c r="ADD65" s="56" t="str">
        <f t="shared" si="28"/>
        <v/>
      </c>
      <c r="ADE65" s="56" t="str">
        <f t="shared" si="28"/>
        <v/>
      </c>
      <c r="ADF65" s="56" t="str">
        <f t="shared" si="28"/>
        <v/>
      </c>
      <c r="ADG65" s="56" t="str">
        <f t="shared" si="28"/>
        <v/>
      </c>
      <c r="ADH65" s="56" t="str">
        <f t="shared" si="28"/>
        <v/>
      </c>
      <c r="ADI65" s="56" t="str">
        <f t="shared" si="28"/>
        <v/>
      </c>
      <c r="ADJ65" s="56" t="str">
        <f t="shared" si="28"/>
        <v/>
      </c>
      <c r="ADK65" s="56" t="str">
        <f t="shared" si="28"/>
        <v/>
      </c>
      <c r="ADL65" s="56" t="str">
        <f t="shared" si="28"/>
        <v/>
      </c>
      <c r="ADM65" s="56" t="str">
        <f t="shared" si="28"/>
        <v/>
      </c>
      <c r="ADN65" s="56" t="str">
        <f t="shared" si="28"/>
        <v/>
      </c>
      <c r="ADO65" s="56" t="str">
        <f t="shared" si="28"/>
        <v/>
      </c>
      <c r="ADP65" s="56" t="str">
        <f t="shared" si="28"/>
        <v/>
      </c>
      <c r="ADQ65" s="56" t="str">
        <f t="shared" si="28"/>
        <v/>
      </c>
      <c r="ADR65" s="56" t="str">
        <f t="shared" si="28"/>
        <v/>
      </c>
      <c r="ADS65" s="56" t="str">
        <f t="shared" si="28"/>
        <v/>
      </c>
      <c r="ADT65" s="56" t="str">
        <f t="shared" si="28"/>
        <v/>
      </c>
      <c r="ADU65" s="56" t="str">
        <f t="shared" si="28"/>
        <v/>
      </c>
      <c r="ADV65" s="56" t="str">
        <f t="shared" si="28"/>
        <v/>
      </c>
      <c r="ADW65" s="56" t="str">
        <f t="shared" si="28"/>
        <v/>
      </c>
      <c r="ADX65" s="56" t="str">
        <f t="shared" si="28"/>
        <v/>
      </c>
      <c r="ADY65" s="56" t="str">
        <f t="shared" si="28"/>
        <v/>
      </c>
      <c r="ADZ65" s="56" t="str">
        <f t="shared" si="28"/>
        <v/>
      </c>
      <c r="AEA65" s="56" t="str">
        <f t="shared" si="28"/>
        <v/>
      </c>
      <c r="AEB65" s="56" t="str">
        <f t="shared" si="28"/>
        <v/>
      </c>
      <c r="AEC65" s="56" t="str">
        <f t="shared" si="28"/>
        <v/>
      </c>
      <c r="AED65" s="56" t="str">
        <f t="shared" si="28"/>
        <v/>
      </c>
      <c r="AEE65" s="56" t="str">
        <f t="shared" si="28"/>
        <v/>
      </c>
      <c r="AEF65" s="56" t="str">
        <f t="shared" si="28"/>
        <v/>
      </c>
      <c r="AEG65" s="56" t="str">
        <f t="shared" si="28"/>
        <v/>
      </c>
      <c r="AEH65" s="56" t="str">
        <f t="shared" si="28"/>
        <v/>
      </c>
      <c r="AEI65" s="56" t="str">
        <f t="shared" si="28"/>
        <v/>
      </c>
      <c r="AEJ65" s="56" t="str">
        <f t="shared" si="28"/>
        <v/>
      </c>
      <c r="AEK65" s="56" t="str">
        <f t="shared" si="28"/>
        <v/>
      </c>
      <c r="AEL65" s="56" t="str">
        <f t="shared" si="28"/>
        <v/>
      </c>
      <c r="AEM65" s="56" t="str">
        <f t="shared" si="28"/>
        <v/>
      </c>
      <c r="AEN65" s="56" t="str">
        <f t="shared" si="28"/>
        <v/>
      </c>
      <c r="AEO65" s="56" t="str">
        <f t="shared" si="28"/>
        <v/>
      </c>
      <c r="AEP65" s="56" t="str">
        <f t="shared" si="28"/>
        <v/>
      </c>
      <c r="AEQ65" s="56" t="str">
        <f t="shared" si="28"/>
        <v/>
      </c>
      <c r="AER65" s="56" t="str">
        <f t="shared" si="28"/>
        <v/>
      </c>
      <c r="AES65" s="56" t="str">
        <f t="shared" si="28"/>
        <v/>
      </c>
      <c r="AET65" s="56" t="str">
        <f t="shared" si="28"/>
        <v/>
      </c>
      <c r="AEU65" s="56" t="str">
        <f t="shared" si="28"/>
        <v/>
      </c>
      <c r="AEV65" s="56" t="str">
        <f t="shared" si="28"/>
        <v/>
      </c>
      <c r="AEW65" s="56" t="str">
        <f t="shared" si="28"/>
        <v/>
      </c>
      <c r="AEX65" s="56" t="str">
        <f t="shared" si="28"/>
        <v/>
      </c>
      <c r="AEY65" s="56" t="str">
        <f t="shared" ref="AEY65:AHJ65" si="29">IF(AEY44="","",SUM(AEY44:AEY47))</f>
        <v/>
      </c>
      <c r="AEZ65" s="56" t="str">
        <f t="shared" si="29"/>
        <v/>
      </c>
      <c r="AFA65" s="56" t="str">
        <f t="shared" si="29"/>
        <v/>
      </c>
      <c r="AFB65" s="56" t="str">
        <f t="shared" si="29"/>
        <v/>
      </c>
      <c r="AFC65" s="56" t="str">
        <f t="shared" si="29"/>
        <v/>
      </c>
      <c r="AFD65" s="56" t="str">
        <f t="shared" si="29"/>
        <v/>
      </c>
      <c r="AFE65" s="56" t="str">
        <f t="shared" si="29"/>
        <v/>
      </c>
      <c r="AFF65" s="56" t="str">
        <f t="shared" si="29"/>
        <v/>
      </c>
      <c r="AFG65" s="56" t="str">
        <f t="shared" si="29"/>
        <v/>
      </c>
      <c r="AFH65" s="56" t="str">
        <f t="shared" si="29"/>
        <v/>
      </c>
      <c r="AFI65" s="56" t="str">
        <f t="shared" si="29"/>
        <v/>
      </c>
      <c r="AFJ65" s="56" t="str">
        <f t="shared" si="29"/>
        <v/>
      </c>
      <c r="AFK65" s="56" t="str">
        <f t="shared" si="29"/>
        <v/>
      </c>
      <c r="AFL65" s="56" t="str">
        <f t="shared" si="29"/>
        <v/>
      </c>
      <c r="AFM65" s="56" t="str">
        <f t="shared" si="29"/>
        <v/>
      </c>
      <c r="AFN65" s="56" t="str">
        <f t="shared" si="29"/>
        <v/>
      </c>
      <c r="AFO65" s="56" t="str">
        <f t="shared" si="29"/>
        <v/>
      </c>
      <c r="AFP65" s="56" t="str">
        <f t="shared" si="29"/>
        <v/>
      </c>
      <c r="AFQ65" s="56" t="str">
        <f t="shared" si="29"/>
        <v/>
      </c>
      <c r="AFR65" s="56" t="str">
        <f t="shared" si="29"/>
        <v/>
      </c>
      <c r="AFS65" s="56" t="str">
        <f t="shared" si="29"/>
        <v/>
      </c>
      <c r="AFT65" s="56" t="str">
        <f t="shared" si="29"/>
        <v/>
      </c>
      <c r="AFU65" s="56" t="str">
        <f t="shared" si="29"/>
        <v/>
      </c>
      <c r="AFV65" s="56" t="str">
        <f t="shared" si="29"/>
        <v/>
      </c>
      <c r="AFW65" s="56" t="str">
        <f t="shared" si="29"/>
        <v/>
      </c>
      <c r="AFX65" s="56" t="str">
        <f t="shared" si="29"/>
        <v/>
      </c>
      <c r="AFY65" s="56" t="str">
        <f t="shared" si="29"/>
        <v/>
      </c>
      <c r="AFZ65" s="56" t="str">
        <f t="shared" si="29"/>
        <v/>
      </c>
      <c r="AGA65" s="56" t="str">
        <f t="shared" si="29"/>
        <v/>
      </c>
      <c r="AGB65" s="56" t="str">
        <f t="shared" si="29"/>
        <v/>
      </c>
      <c r="AGC65" s="56" t="str">
        <f t="shared" si="29"/>
        <v/>
      </c>
      <c r="AGD65" s="56" t="str">
        <f t="shared" si="29"/>
        <v/>
      </c>
      <c r="AGE65" s="56" t="str">
        <f t="shared" si="29"/>
        <v/>
      </c>
      <c r="AGF65" s="56" t="str">
        <f t="shared" si="29"/>
        <v/>
      </c>
      <c r="AGG65" s="56" t="str">
        <f t="shared" si="29"/>
        <v/>
      </c>
      <c r="AGH65" s="56" t="str">
        <f t="shared" si="29"/>
        <v/>
      </c>
      <c r="AGI65" s="56" t="str">
        <f t="shared" si="29"/>
        <v/>
      </c>
      <c r="AGJ65" s="56" t="str">
        <f t="shared" si="29"/>
        <v/>
      </c>
      <c r="AGK65" s="56" t="str">
        <f t="shared" si="29"/>
        <v/>
      </c>
      <c r="AGL65" s="56" t="str">
        <f t="shared" si="29"/>
        <v/>
      </c>
      <c r="AGM65" s="56" t="str">
        <f t="shared" si="29"/>
        <v/>
      </c>
      <c r="AGN65" s="56" t="str">
        <f t="shared" si="29"/>
        <v/>
      </c>
      <c r="AGO65" s="56" t="str">
        <f t="shared" si="29"/>
        <v/>
      </c>
      <c r="AGP65" s="56" t="str">
        <f t="shared" si="29"/>
        <v/>
      </c>
      <c r="AGQ65" s="56" t="str">
        <f t="shared" si="29"/>
        <v/>
      </c>
      <c r="AGR65" s="56" t="str">
        <f t="shared" si="29"/>
        <v/>
      </c>
      <c r="AGS65" s="56" t="str">
        <f t="shared" si="29"/>
        <v/>
      </c>
      <c r="AGT65" s="56" t="str">
        <f t="shared" si="29"/>
        <v/>
      </c>
      <c r="AGU65" s="56" t="str">
        <f t="shared" si="29"/>
        <v/>
      </c>
      <c r="AGV65" s="56" t="str">
        <f t="shared" si="29"/>
        <v/>
      </c>
      <c r="AGW65" s="56" t="str">
        <f t="shared" si="29"/>
        <v/>
      </c>
      <c r="AGX65" s="56" t="str">
        <f t="shared" si="29"/>
        <v/>
      </c>
      <c r="AGY65" s="56" t="str">
        <f t="shared" si="29"/>
        <v/>
      </c>
      <c r="AGZ65" s="56" t="str">
        <f t="shared" si="29"/>
        <v/>
      </c>
      <c r="AHA65" s="56" t="str">
        <f t="shared" si="29"/>
        <v/>
      </c>
      <c r="AHB65" s="56" t="str">
        <f t="shared" si="29"/>
        <v/>
      </c>
      <c r="AHC65" s="56" t="str">
        <f t="shared" si="29"/>
        <v/>
      </c>
      <c r="AHD65" s="56" t="str">
        <f t="shared" si="29"/>
        <v/>
      </c>
      <c r="AHE65" s="56" t="str">
        <f t="shared" si="29"/>
        <v/>
      </c>
      <c r="AHF65" s="56" t="str">
        <f t="shared" si="29"/>
        <v/>
      </c>
      <c r="AHG65" s="56" t="str">
        <f t="shared" si="29"/>
        <v/>
      </c>
      <c r="AHH65" s="56" t="str">
        <f t="shared" si="29"/>
        <v/>
      </c>
      <c r="AHI65" s="56" t="str">
        <f t="shared" si="29"/>
        <v/>
      </c>
      <c r="AHJ65" s="56" t="str">
        <f t="shared" si="29"/>
        <v/>
      </c>
      <c r="AHK65" s="56" t="str">
        <f t="shared" ref="AHK65:AJV65" si="30">IF(AHK44="","",SUM(AHK44:AHK47))</f>
        <v/>
      </c>
      <c r="AHL65" s="56" t="str">
        <f t="shared" si="30"/>
        <v/>
      </c>
      <c r="AHM65" s="56" t="str">
        <f t="shared" si="30"/>
        <v/>
      </c>
      <c r="AHN65" s="56" t="str">
        <f t="shared" si="30"/>
        <v/>
      </c>
      <c r="AHO65" s="56" t="str">
        <f t="shared" si="30"/>
        <v/>
      </c>
      <c r="AHP65" s="56" t="str">
        <f t="shared" si="30"/>
        <v/>
      </c>
      <c r="AHQ65" s="56" t="str">
        <f t="shared" si="30"/>
        <v/>
      </c>
      <c r="AHR65" s="56" t="str">
        <f t="shared" si="30"/>
        <v/>
      </c>
      <c r="AHS65" s="56" t="str">
        <f t="shared" si="30"/>
        <v/>
      </c>
      <c r="AHT65" s="56" t="str">
        <f t="shared" si="30"/>
        <v/>
      </c>
      <c r="AHU65" s="56" t="str">
        <f t="shared" si="30"/>
        <v/>
      </c>
      <c r="AHV65" s="56" t="str">
        <f t="shared" si="30"/>
        <v/>
      </c>
      <c r="AHW65" s="56" t="str">
        <f t="shared" si="30"/>
        <v/>
      </c>
      <c r="AHX65" s="56" t="str">
        <f t="shared" si="30"/>
        <v/>
      </c>
      <c r="AHY65" s="56" t="str">
        <f t="shared" si="30"/>
        <v/>
      </c>
      <c r="AHZ65" s="56" t="str">
        <f t="shared" si="30"/>
        <v/>
      </c>
      <c r="AIA65" s="56" t="str">
        <f t="shared" si="30"/>
        <v/>
      </c>
      <c r="AIB65" s="56" t="str">
        <f t="shared" si="30"/>
        <v/>
      </c>
      <c r="AIC65" s="56" t="str">
        <f t="shared" si="30"/>
        <v/>
      </c>
      <c r="AID65" s="56" t="str">
        <f t="shared" si="30"/>
        <v/>
      </c>
      <c r="AIE65" s="56" t="str">
        <f t="shared" si="30"/>
        <v/>
      </c>
      <c r="AIF65" s="56" t="str">
        <f t="shared" si="30"/>
        <v/>
      </c>
      <c r="AIG65" s="56" t="str">
        <f t="shared" si="30"/>
        <v/>
      </c>
      <c r="AIH65" s="56" t="str">
        <f t="shared" si="30"/>
        <v/>
      </c>
      <c r="AII65" s="56" t="str">
        <f t="shared" si="30"/>
        <v/>
      </c>
      <c r="AIJ65" s="56" t="str">
        <f t="shared" si="30"/>
        <v/>
      </c>
      <c r="AIK65" s="56" t="str">
        <f t="shared" si="30"/>
        <v/>
      </c>
      <c r="AIL65" s="56" t="str">
        <f t="shared" si="30"/>
        <v/>
      </c>
      <c r="AIM65" s="56" t="str">
        <f t="shared" si="30"/>
        <v/>
      </c>
      <c r="AIN65" s="56" t="str">
        <f t="shared" si="30"/>
        <v/>
      </c>
      <c r="AIO65" s="56" t="str">
        <f t="shared" si="30"/>
        <v/>
      </c>
      <c r="AIP65" s="56" t="str">
        <f t="shared" si="30"/>
        <v/>
      </c>
      <c r="AIQ65" s="56" t="str">
        <f t="shared" si="30"/>
        <v/>
      </c>
      <c r="AIR65" s="56" t="str">
        <f t="shared" si="30"/>
        <v/>
      </c>
      <c r="AIS65" s="56" t="str">
        <f t="shared" si="30"/>
        <v/>
      </c>
      <c r="AIT65" s="56" t="str">
        <f t="shared" si="30"/>
        <v/>
      </c>
      <c r="AIU65" s="56" t="str">
        <f t="shared" si="30"/>
        <v/>
      </c>
      <c r="AIV65" s="56" t="str">
        <f t="shared" si="30"/>
        <v/>
      </c>
      <c r="AIW65" s="56" t="str">
        <f t="shared" si="30"/>
        <v/>
      </c>
      <c r="AIX65" s="56" t="str">
        <f t="shared" si="30"/>
        <v/>
      </c>
      <c r="AIY65" s="56" t="str">
        <f t="shared" si="30"/>
        <v/>
      </c>
      <c r="AIZ65" s="56" t="str">
        <f t="shared" si="30"/>
        <v/>
      </c>
      <c r="AJA65" s="56" t="str">
        <f t="shared" si="30"/>
        <v/>
      </c>
      <c r="AJB65" s="56" t="str">
        <f t="shared" si="30"/>
        <v/>
      </c>
      <c r="AJC65" s="56" t="str">
        <f t="shared" si="30"/>
        <v/>
      </c>
      <c r="AJD65" s="56" t="str">
        <f t="shared" si="30"/>
        <v/>
      </c>
      <c r="AJE65" s="56" t="str">
        <f t="shared" si="30"/>
        <v/>
      </c>
      <c r="AJF65" s="56" t="str">
        <f t="shared" si="30"/>
        <v/>
      </c>
      <c r="AJG65" s="56" t="str">
        <f t="shared" si="30"/>
        <v/>
      </c>
      <c r="AJH65" s="56" t="str">
        <f t="shared" si="30"/>
        <v/>
      </c>
      <c r="AJI65" s="56" t="str">
        <f t="shared" si="30"/>
        <v/>
      </c>
      <c r="AJJ65" s="56" t="str">
        <f t="shared" si="30"/>
        <v/>
      </c>
      <c r="AJK65" s="56" t="str">
        <f t="shared" si="30"/>
        <v/>
      </c>
      <c r="AJL65" s="56" t="str">
        <f t="shared" si="30"/>
        <v/>
      </c>
      <c r="AJM65" s="56" t="str">
        <f t="shared" si="30"/>
        <v/>
      </c>
      <c r="AJN65" s="56" t="str">
        <f t="shared" si="30"/>
        <v/>
      </c>
      <c r="AJO65" s="56" t="str">
        <f t="shared" si="30"/>
        <v/>
      </c>
      <c r="AJP65" s="56" t="str">
        <f t="shared" si="30"/>
        <v/>
      </c>
      <c r="AJQ65" s="56" t="str">
        <f t="shared" si="30"/>
        <v/>
      </c>
      <c r="AJR65" s="56" t="str">
        <f t="shared" si="30"/>
        <v/>
      </c>
      <c r="AJS65" s="56" t="str">
        <f t="shared" si="30"/>
        <v/>
      </c>
      <c r="AJT65" s="56" t="str">
        <f t="shared" si="30"/>
        <v/>
      </c>
      <c r="AJU65" s="56" t="str">
        <f t="shared" si="30"/>
        <v/>
      </c>
      <c r="AJV65" s="56" t="str">
        <f t="shared" si="30"/>
        <v/>
      </c>
      <c r="AJW65" s="56" t="str">
        <f t="shared" ref="AJW65:ALU65" si="31">IF(AJW44="","",SUM(AJW44:AJW47))</f>
        <v/>
      </c>
      <c r="AJX65" s="56" t="str">
        <f t="shared" si="31"/>
        <v/>
      </c>
      <c r="AJY65" s="56" t="str">
        <f t="shared" si="31"/>
        <v/>
      </c>
      <c r="AJZ65" s="56" t="str">
        <f t="shared" si="31"/>
        <v/>
      </c>
      <c r="AKA65" s="56" t="str">
        <f t="shared" si="31"/>
        <v/>
      </c>
      <c r="AKB65" s="56" t="str">
        <f t="shared" si="31"/>
        <v/>
      </c>
      <c r="AKC65" s="56" t="str">
        <f t="shared" si="31"/>
        <v/>
      </c>
      <c r="AKD65" s="56" t="str">
        <f t="shared" si="31"/>
        <v/>
      </c>
      <c r="AKE65" s="56" t="str">
        <f t="shared" si="31"/>
        <v/>
      </c>
      <c r="AKF65" s="56" t="str">
        <f t="shared" si="31"/>
        <v/>
      </c>
      <c r="AKG65" s="56" t="str">
        <f t="shared" si="31"/>
        <v/>
      </c>
      <c r="AKH65" s="56" t="str">
        <f t="shared" si="31"/>
        <v/>
      </c>
      <c r="AKI65" s="56" t="str">
        <f t="shared" si="31"/>
        <v/>
      </c>
      <c r="AKJ65" s="56" t="str">
        <f t="shared" si="31"/>
        <v/>
      </c>
      <c r="AKK65" s="56" t="str">
        <f t="shared" si="31"/>
        <v/>
      </c>
      <c r="AKL65" s="56" t="str">
        <f t="shared" si="31"/>
        <v/>
      </c>
      <c r="AKM65" s="56" t="str">
        <f t="shared" si="31"/>
        <v/>
      </c>
      <c r="AKN65" s="56" t="str">
        <f t="shared" si="31"/>
        <v/>
      </c>
      <c r="AKO65" s="56" t="str">
        <f t="shared" si="31"/>
        <v/>
      </c>
      <c r="AKP65" s="56" t="str">
        <f t="shared" si="31"/>
        <v/>
      </c>
      <c r="AKQ65" s="56" t="str">
        <f t="shared" si="31"/>
        <v/>
      </c>
      <c r="AKR65" s="56" t="str">
        <f t="shared" si="31"/>
        <v/>
      </c>
      <c r="AKS65" s="56" t="str">
        <f t="shared" si="31"/>
        <v/>
      </c>
      <c r="AKT65" s="56" t="str">
        <f t="shared" si="31"/>
        <v/>
      </c>
      <c r="AKU65" s="56" t="str">
        <f t="shared" si="31"/>
        <v/>
      </c>
      <c r="AKV65" s="56" t="str">
        <f t="shared" si="31"/>
        <v/>
      </c>
      <c r="AKW65" s="56" t="str">
        <f t="shared" si="31"/>
        <v/>
      </c>
      <c r="AKX65" s="56" t="str">
        <f t="shared" si="31"/>
        <v/>
      </c>
      <c r="AKY65" s="56" t="str">
        <f t="shared" si="31"/>
        <v/>
      </c>
      <c r="AKZ65" s="56" t="str">
        <f t="shared" si="31"/>
        <v/>
      </c>
      <c r="ALA65" s="56" t="str">
        <f t="shared" si="31"/>
        <v/>
      </c>
      <c r="ALB65" s="56" t="str">
        <f t="shared" si="31"/>
        <v/>
      </c>
      <c r="ALC65" s="56" t="str">
        <f t="shared" si="31"/>
        <v/>
      </c>
      <c r="ALD65" s="56" t="str">
        <f t="shared" si="31"/>
        <v/>
      </c>
      <c r="ALE65" s="56" t="str">
        <f t="shared" si="31"/>
        <v/>
      </c>
      <c r="ALF65" s="56" t="str">
        <f t="shared" si="31"/>
        <v/>
      </c>
      <c r="ALG65" s="56" t="str">
        <f t="shared" si="31"/>
        <v/>
      </c>
      <c r="ALH65" s="56" t="str">
        <f t="shared" si="31"/>
        <v/>
      </c>
      <c r="ALI65" s="56" t="str">
        <f t="shared" si="31"/>
        <v/>
      </c>
      <c r="ALJ65" s="56" t="str">
        <f t="shared" si="31"/>
        <v/>
      </c>
      <c r="ALK65" s="56" t="str">
        <f t="shared" si="31"/>
        <v/>
      </c>
      <c r="ALL65" s="56" t="str">
        <f t="shared" si="31"/>
        <v/>
      </c>
      <c r="ALM65" s="56" t="str">
        <f t="shared" si="31"/>
        <v/>
      </c>
      <c r="ALN65" s="56" t="str">
        <f t="shared" si="31"/>
        <v/>
      </c>
      <c r="ALO65" s="56" t="str">
        <f t="shared" si="31"/>
        <v/>
      </c>
      <c r="ALP65" s="56" t="str">
        <f t="shared" si="31"/>
        <v/>
      </c>
      <c r="ALQ65" s="56" t="str">
        <f t="shared" si="31"/>
        <v/>
      </c>
      <c r="ALR65" s="56" t="str">
        <f t="shared" si="31"/>
        <v/>
      </c>
      <c r="ALS65" s="56" t="str">
        <f t="shared" si="31"/>
        <v/>
      </c>
      <c r="ALT65" s="56" t="str">
        <f t="shared" si="31"/>
        <v/>
      </c>
      <c r="ALU65" s="56" t="str">
        <f t="shared" si="31"/>
        <v/>
      </c>
    </row>
    <row r="66" spans="1:1037" s="56" customFormat="1" ht="12.75" x14ac:dyDescent="0.2">
      <c r="A66" s="8">
        <v>62</v>
      </c>
      <c r="B66" s="320" t="s">
        <v>148</v>
      </c>
      <c r="C66" s="9" t="s">
        <v>152</v>
      </c>
      <c r="D66" s="55"/>
      <c r="E66" s="55"/>
      <c r="F66" s="55"/>
      <c r="G66" s="55"/>
      <c r="H66" s="56" t="str">
        <f t="shared" ref="H66:BG66" si="32">IF(H48="","",SUM(H48:H51))</f>
        <v/>
      </c>
      <c r="I66" s="56" t="str">
        <f t="shared" si="32"/>
        <v/>
      </c>
      <c r="J66" s="56" t="str">
        <f t="shared" si="32"/>
        <v/>
      </c>
      <c r="K66" s="56" t="str">
        <f t="shared" si="32"/>
        <v/>
      </c>
      <c r="L66" s="56" t="str">
        <f t="shared" si="32"/>
        <v/>
      </c>
      <c r="M66" s="56" t="str">
        <f t="shared" si="32"/>
        <v/>
      </c>
      <c r="N66" s="56" t="str">
        <f t="shared" si="32"/>
        <v/>
      </c>
      <c r="O66" s="56" t="str">
        <f t="shared" si="32"/>
        <v/>
      </c>
      <c r="P66" s="56" t="str">
        <f t="shared" si="32"/>
        <v/>
      </c>
      <c r="Q66" s="56" t="str">
        <f t="shared" si="32"/>
        <v/>
      </c>
      <c r="R66" s="56" t="str">
        <f t="shared" si="32"/>
        <v/>
      </c>
      <c r="S66" s="56" t="str">
        <f t="shared" si="32"/>
        <v/>
      </c>
      <c r="T66" s="56" t="str">
        <f t="shared" si="32"/>
        <v/>
      </c>
      <c r="U66" s="56" t="str">
        <f t="shared" si="32"/>
        <v/>
      </c>
      <c r="V66" s="56" t="str">
        <f t="shared" si="32"/>
        <v/>
      </c>
      <c r="W66" s="56" t="str">
        <f t="shared" si="32"/>
        <v/>
      </c>
      <c r="X66" s="56" t="str">
        <f t="shared" si="32"/>
        <v/>
      </c>
      <c r="Y66" s="56" t="str">
        <f t="shared" si="32"/>
        <v/>
      </c>
      <c r="Z66" s="56" t="str">
        <f t="shared" si="32"/>
        <v/>
      </c>
      <c r="AA66" s="56" t="str">
        <f t="shared" si="32"/>
        <v/>
      </c>
      <c r="AB66" s="56" t="str">
        <f t="shared" si="32"/>
        <v/>
      </c>
      <c r="AC66" s="56" t="str">
        <f t="shared" si="32"/>
        <v/>
      </c>
      <c r="AD66" s="56" t="str">
        <f t="shared" si="32"/>
        <v/>
      </c>
      <c r="AE66" s="56" t="str">
        <f t="shared" si="32"/>
        <v/>
      </c>
      <c r="AF66" s="56" t="str">
        <f t="shared" si="32"/>
        <v/>
      </c>
      <c r="AG66" s="56" t="str">
        <f t="shared" si="32"/>
        <v/>
      </c>
      <c r="AH66" s="56" t="str">
        <f t="shared" si="32"/>
        <v/>
      </c>
      <c r="AI66" s="56" t="str">
        <f t="shared" si="32"/>
        <v/>
      </c>
      <c r="AJ66" s="56" t="str">
        <f t="shared" si="32"/>
        <v/>
      </c>
      <c r="AK66" s="56" t="str">
        <f t="shared" si="32"/>
        <v/>
      </c>
      <c r="AL66" s="56" t="str">
        <f t="shared" si="32"/>
        <v/>
      </c>
      <c r="AM66" s="56" t="str">
        <f t="shared" si="32"/>
        <v/>
      </c>
      <c r="AN66" s="56" t="str">
        <f t="shared" si="32"/>
        <v/>
      </c>
      <c r="AO66" s="56" t="str">
        <f t="shared" si="32"/>
        <v/>
      </c>
      <c r="AP66" s="56" t="str">
        <f t="shared" si="32"/>
        <v/>
      </c>
      <c r="AQ66" s="56" t="str">
        <f t="shared" si="32"/>
        <v/>
      </c>
      <c r="AR66" s="56" t="str">
        <f t="shared" si="32"/>
        <v/>
      </c>
      <c r="AS66" s="56" t="str">
        <f t="shared" si="32"/>
        <v/>
      </c>
      <c r="AT66" s="56" t="str">
        <f t="shared" si="32"/>
        <v/>
      </c>
      <c r="AU66" s="56" t="str">
        <f t="shared" si="32"/>
        <v/>
      </c>
      <c r="AV66" s="56" t="str">
        <f t="shared" si="32"/>
        <v/>
      </c>
      <c r="AW66" s="56" t="str">
        <f t="shared" si="32"/>
        <v/>
      </c>
      <c r="AX66" s="56" t="str">
        <f t="shared" si="32"/>
        <v/>
      </c>
      <c r="AY66" s="56" t="str">
        <f t="shared" si="32"/>
        <v/>
      </c>
      <c r="AZ66" s="56" t="str">
        <f t="shared" si="32"/>
        <v/>
      </c>
      <c r="BA66" s="56" t="str">
        <f t="shared" si="32"/>
        <v/>
      </c>
      <c r="BB66" s="56" t="str">
        <f t="shared" si="32"/>
        <v/>
      </c>
      <c r="BC66" s="56" t="str">
        <f t="shared" si="32"/>
        <v/>
      </c>
      <c r="BD66" s="56" t="str">
        <f t="shared" si="32"/>
        <v/>
      </c>
      <c r="BE66" s="56" t="str">
        <f t="shared" si="32"/>
        <v/>
      </c>
      <c r="BF66" s="56" t="str">
        <f t="shared" si="32"/>
        <v/>
      </c>
      <c r="BG66" s="56" t="str">
        <f t="shared" si="32"/>
        <v/>
      </c>
      <c r="BP66" s="56">
        <f t="shared" ref="BP66:DV66" si="33">IF(BP48="","",SUM(BP48:BP51))</f>
        <v>35532</v>
      </c>
      <c r="BQ66" s="56">
        <f>IF(BQ48="","",SUM(BQ48:BQ51))</f>
        <v>29093</v>
      </c>
      <c r="BR66" s="56">
        <f>IF(BR48="","",SUM(BR48:BR51))</f>
        <v>24844</v>
      </c>
      <c r="BS66" s="56">
        <f t="shared" si="33"/>
        <v>23768</v>
      </c>
      <c r="BT66" s="56">
        <f t="shared" si="33"/>
        <v>27972</v>
      </c>
      <c r="BU66" s="56">
        <f t="shared" si="33"/>
        <v>31238</v>
      </c>
      <c r="BV66" s="56">
        <f t="shared" si="33"/>
        <v>39182</v>
      </c>
      <c r="BW66" s="56">
        <f t="shared" si="33"/>
        <v>47328</v>
      </c>
      <c r="BX66" s="56">
        <f t="shared" si="33"/>
        <v>54037</v>
      </c>
      <c r="BY66" s="56">
        <f t="shared" si="33"/>
        <v>75634</v>
      </c>
      <c r="BZ66" s="56">
        <f t="shared" si="33"/>
        <v>56505</v>
      </c>
      <c r="CA66" s="56">
        <f t="shared" si="33"/>
        <v>55961</v>
      </c>
      <c r="CB66" s="56">
        <f t="shared" si="33"/>
        <v>48487</v>
      </c>
      <c r="CC66" s="56">
        <f t="shared" si="33"/>
        <v>47098</v>
      </c>
      <c r="CD66" s="56">
        <f t="shared" si="33"/>
        <v>44860</v>
      </c>
      <c r="CE66" s="56">
        <f t="shared" si="33"/>
        <v>42680</v>
      </c>
      <c r="CF66" s="56">
        <f t="shared" si="33"/>
        <v>45688</v>
      </c>
      <c r="CG66" s="56">
        <f t="shared" si="33"/>
        <v>50128</v>
      </c>
      <c r="CH66" s="56">
        <f t="shared" si="33"/>
        <v>62218</v>
      </c>
      <c r="CI66" s="56">
        <f t="shared" si="33"/>
        <v>65462</v>
      </c>
      <c r="CJ66" s="56">
        <f t="shared" si="33"/>
        <v>67086</v>
      </c>
      <c r="CK66" s="56">
        <f t="shared" si="33"/>
        <v>67832</v>
      </c>
      <c r="CL66" s="56">
        <f t="shared" si="33"/>
        <v>66630</v>
      </c>
      <c r="CM66" s="56">
        <f t="shared" si="33"/>
        <v>61193</v>
      </c>
      <c r="CN66" s="56">
        <f t="shared" si="33"/>
        <v>51808</v>
      </c>
      <c r="CO66" s="56">
        <f t="shared" si="33"/>
        <v>44598</v>
      </c>
      <c r="CP66" s="56">
        <f t="shared" si="33"/>
        <v>42751</v>
      </c>
      <c r="CQ66" s="56">
        <f t="shared" si="33"/>
        <v>41053</v>
      </c>
      <c r="CR66" s="56">
        <f t="shared" si="33"/>
        <v>42032</v>
      </c>
      <c r="CS66" s="56">
        <f t="shared" si="33"/>
        <v>43056</v>
      </c>
      <c r="CT66" s="56">
        <f t="shared" si="33"/>
        <v>46789</v>
      </c>
      <c r="CU66" s="56">
        <f t="shared" si="33"/>
        <v>14844</v>
      </c>
      <c r="CV66" s="56">
        <f t="shared" si="33"/>
        <v>47747</v>
      </c>
      <c r="CW66" s="56">
        <f t="shared" si="33"/>
        <v>49005</v>
      </c>
      <c r="CX66" s="56">
        <f t="shared" si="33"/>
        <v>48009</v>
      </c>
      <c r="CY66" s="56">
        <f t="shared" si="33"/>
        <v>46653</v>
      </c>
      <c r="CZ66" s="56">
        <f t="shared" si="33"/>
        <v>43189</v>
      </c>
      <c r="DA66" s="56" t="str">
        <f t="shared" si="33"/>
        <v/>
      </c>
      <c r="DB66" s="56" t="str">
        <f t="shared" si="33"/>
        <v/>
      </c>
      <c r="DC66" s="56" t="str">
        <f t="shared" si="33"/>
        <v/>
      </c>
      <c r="DD66" s="56" t="str">
        <f t="shared" si="33"/>
        <v/>
      </c>
      <c r="DE66" s="56" t="str">
        <f t="shared" si="33"/>
        <v/>
      </c>
      <c r="DF66" s="56" t="str">
        <f t="shared" si="33"/>
        <v/>
      </c>
      <c r="DG66" s="56" t="str">
        <f t="shared" si="33"/>
        <v/>
      </c>
      <c r="DH66" s="56" t="str">
        <f t="shared" si="33"/>
        <v/>
      </c>
      <c r="DI66" s="56" t="str">
        <f t="shared" si="33"/>
        <v/>
      </c>
      <c r="DJ66" s="56" t="str">
        <f t="shared" si="33"/>
        <v/>
      </c>
      <c r="DK66" s="56" t="str">
        <f t="shared" si="33"/>
        <v/>
      </c>
      <c r="DL66" s="56" t="str">
        <f t="shared" si="33"/>
        <v/>
      </c>
      <c r="DM66" s="56" t="str">
        <f t="shared" si="33"/>
        <v/>
      </c>
      <c r="DN66" s="56" t="str">
        <f t="shared" si="33"/>
        <v/>
      </c>
      <c r="DO66" s="56" t="str">
        <f t="shared" si="33"/>
        <v/>
      </c>
      <c r="DP66" s="56" t="str">
        <f t="shared" si="33"/>
        <v/>
      </c>
      <c r="DQ66" s="56" t="str">
        <f t="shared" si="33"/>
        <v/>
      </c>
      <c r="DR66" s="56" t="str">
        <f t="shared" si="33"/>
        <v/>
      </c>
      <c r="DS66" s="56" t="str">
        <f t="shared" si="33"/>
        <v/>
      </c>
      <c r="DT66" s="56" t="str">
        <f t="shared" si="33"/>
        <v/>
      </c>
      <c r="DU66" s="56" t="str">
        <f t="shared" si="33"/>
        <v/>
      </c>
      <c r="DV66" s="56" t="str">
        <f t="shared" si="33"/>
        <v/>
      </c>
      <c r="DW66" s="56" t="str">
        <f t="shared" ref="DW66:GH66" si="34">IF(DW48="","",SUM(DW48:DW51))</f>
        <v/>
      </c>
      <c r="DX66" s="56" t="str">
        <f t="shared" si="34"/>
        <v/>
      </c>
      <c r="DY66" s="56" t="str">
        <f t="shared" si="34"/>
        <v/>
      </c>
      <c r="DZ66" s="56" t="str">
        <f t="shared" si="34"/>
        <v/>
      </c>
      <c r="EA66" s="56" t="str">
        <f t="shared" si="34"/>
        <v/>
      </c>
      <c r="EB66" s="56" t="str">
        <f t="shared" si="34"/>
        <v/>
      </c>
      <c r="EC66" s="56" t="str">
        <f t="shared" si="34"/>
        <v/>
      </c>
      <c r="ED66" s="56" t="str">
        <f t="shared" si="34"/>
        <v/>
      </c>
      <c r="EE66" s="56" t="str">
        <f t="shared" si="34"/>
        <v/>
      </c>
      <c r="EF66" s="56" t="str">
        <f t="shared" si="34"/>
        <v/>
      </c>
      <c r="EG66" s="56" t="str">
        <f t="shared" si="34"/>
        <v/>
      </c>
      <c r="EH66" s="56" t="str">
        <f t="shared" si="34"/>
        <v/>
      </c>
      <c r="EI66" s="56" t="str">
        <f t="shared" si="34"/>
        <v/>
      </c>
      <c r="EJ66" s="56" t="str">
        <f t="shared" si="34"/>
        <v/>
      </c>
      <c r="EK66" s="56" t="str">
        <f t="shared" si="34"/>
        <v/>
      </c>
      <c r="EL66" s="56" t="str">
        <f t="shared" si="34"/>
        <v/>
      </c>
      <c r="EM66" s="56" t="str">
        <f t="shared" si="34"/>
        <v/>
      </c>
      <c r="EN66" s="56" t="str">
        <f t="shared" si="34"/>
        <v/>
      </c>
      <c r="EO66" s="56" t="str">
        <f t="shared" si="34"/>
        <v/>
      </c>
      <c r="EP66" s="56" t="str">
        <f t="shared" si="34"/>
        <v/>
      </c>
      <c r="EQ66" s="56" t="str">
        <f t="shared" si="34"/>
        <v/>
      </c>
      <c r="ER66" s="56" t="str">
        <f t="shared" si="34"/>
        <v/>
      </c>
      <c r="ES66" s="56" t="str">
        <f t="shared" si="34"/>
        <v/>
      </c>
      <c r="ET66" s="56" t="str">
        <f t="shared" si="34"/>
        <v/>
      </c>
      <c r="EU66" s="56" t="str">
        <f t="shared" si="34"/>
        <v/>
      </c>
      <c r="EV66" s="56" t="str">
        <f t="shared" si="34"/>
        <v/>
      </c>
      <c r="EW66" s="56" t="str">
        <f t="shared" si="34"/>
        <v/>
      </c>
      <c r="EX66" s="56" t="str">
        <f t="shared" si="34"/>
        <v/>
      </c>
      <c r="EY66" s="56" t="str">
        <f t="shared" si="34"/>
        <v/>
      </c>
      <c r="EZ66" s="56" t="str">
        <f t="shared" si="34"/>
        <v/>
      </c>
      <c r="FA66" s="56" t="str">
        <f t="shared" si="34"/>
        <v/>
      </c>
      <c r="FB66" s="56" t="str">
        <f t="shared" si="34"/>
        <v/>
      </c>
      <c r="FC66" s="56" t="str">
        <f t="shared" si="34"/>
        <v/>
      </c>
      <c r="FD66" s="56" t="str">
        <f t="shared" si="34"/>
        <v/>
      </c>
      <c r="FE66" s="56" t="str">
        <f t="shared" si="34"/>
        <v/>
      </c>
      <c r="FF66" s="56" t="str">
        <f t="shared" si="34"/>
        <v/>
      </c>
      <c r="FG66" s="56" t="str">
        <f t="shared" si="34"/>
        <v/>
      </c>
      <c r="FH66" s="56" t="str">
        <f t="shared" si="34"/>
        <v/>
      </c>
      <c r="FI66" s="56" t="str">
        <f t="shared" si="34"/>
        <v/>
      </c>
      <c r="FJ66" s="56" t="str">
        <f t="shared" si="34"/>
        <v/>
      </c>
      <c r="FK66" s="56" t="str">
        <f t="shared" si="34"/>
        <v/>
      </c>
      <c r="FL66" s="56" t="str">
        <f t="shared" si="34"/>
        <v/>
      </c>
      <c r="FM66" s="56" t="str">
        <f t="shared" si="34"/>
        <v/>
      </c>
      <c r="FN66" s="56" t="str">
        <f t="shared" si="34"/>
        <v/>
      </c>
      <c r="FO66" s="56" t="str">
        <f t="shared" si="34"/>
        <v/>
      </c>
      <c r="FP66" s="56" t="str">
        <f t="shared" si="34"/>
        <v/>
      </c>
      <c r="FQ66" s="56" t="str">
        <f t="shared" si="34"/>
        <v/>
      </c>
      <c r="FR66" s="56" t="str">
        <f t="shared" si="34"/>
        <v/>
      </c>
      <c r="FS66" s="56" t="str">
        <f t="shared" si="34"/>
        <v/>
      </c>
      <c r="FT66" s="56" t="str">
        <f t="shared" si="34"/>
        <v/>
      </c>
      <c r="FU66" s="56" t="str">
        <f t="shared" si="34"/>
        <v/>
      </c>
      <c r="FV66" s="56" t="str">
        <f t="shared" si="34"/>
        <v/>
      </c>
      <c r="FW66" s="56" t="str">
        <f t="shared" si="34"/>
        <v/>
      </c>
      <c r="FX66" s="56" t="str">
        <f t="shared" si="34"/>
        <v/>
      </c>
      <c r="FY66" s="56" t="str">
        <f t="shared" si="34"/>
        <v/>
      </c>
      <c r="FZ66" s="56" t="str">
        <f t="shared" si="34"/>
        <v/>
      </c>
      <c r="GA66" s="56" t="str">
        <f t="shared" si="34"/>
        <v/>
      </c>
      <c r="GB66" s="56" t="str">
        <f t="shared" si="34"/>
        <v/>
      </c>
      <c r="GC66" s="56" t="str">
        <f t="shared" si="34"/>
        <v/>
      </c>
      <c r="GD66" s="56" t="str">
        <f t="shared" si="34"/>
        <v/>
      </c>
      <c r="GE66" s="56" t="str">
        <f t="shared" si="34"/>
        <v/>
      </c>
      <c r="GF66" s="56" t="str">
        <f t="shared" si="34"/>
        <v/>
      </c>
      <c r="GG66" s="56" t="str">
        <f t="shared" si="34"/>
        <v/>
      </c>
      <c r="GH66" s="56" t="str">
        <f t="shared" si="34"/>
        <v/>
      </c>
      <c r="GI66" s="56" t="str">
        <f t="shared" ref="GI66:IT66" si="35">IF(GI48="","",SUM(GI48:GI51))</f>
        <v/>
      </c>
      <c r="GJ66" s="56" t="str">
        <f t="shared" si="35"/>
        <v/>
      </c>
      <c r="GK66" s="56" t="str">
        <f t="shared" si="35"/>
        <v/>
      </c>
      <c r="GL66" s="56" t="str">
        <f t="shared" si="35"/>
        <v/>
      </c>
      <c r="GM66" s="56" t="str">
        <f t="shared" si="35"/>
        <v/>
      </c>
      <c r="GN66" s="56" t="str">
        <f t="shared" si="35"/>
        <v/>
      </c>
      <c r="GO66" s="56" t="str">
        <f t="shared" si="35"/>
        <v/>
      </c>
      <c r="GP66" s="56" t="str">
        <f t="shared" si="35"/>
        <v/>
      </c>
      <c r="GQ66" s="56" t="str">
        <f t="shared" si="35"/>
        <v/>
      </c>
      <c r="GR66" s="56" t="str">
        <f t="shared" si="35"/>
        <v/>
      </c>
      <c r="GS66" s="56" t="str">
        <f t="shared" si="35"/>
        <v/>
      </c>
      <c r="GT66" s="56" t="str">
        <f t="shared" si="35"/>
        <v/>
      </c>
      <c r="GU66" s="56" t="str">
        <f t="shared" si="35"/>
        <v/>
      </c>
      <c r="GV66" s="56" t="str">
        <f t="shared" si="35"/>
        <v/>
      </c>
      <c r="GW66" s="56" t="str">
        <f t="shared" si="35"/>
        <v/>
      </c>
      <c r="GX66" s="56" t="str">
        <f t="shared" si="35"/>
        <v/>
      </c>
      <c r="GY66" s="56" t="str">
        <f t="shared" si="35"/>
        <v/>
      </c>
      <c r="GZ66" s="56" t="str">
        <f t="shared" si="35"/>
        <v/>
      </c>
      <c r="HA66" s="56" t="str">
        <f t="shared" si="35"/>
        <v/>
      </c>
      <c r="HB66" s="56" t="str">
        <f t="shared" si="35"/>
        <v/>
      </c>
      <c r="HC66" s="56" t="str">
        <f t="shared" si="35"/>
        <v/>
      </c>
      <c r="HD66" s="56" t="str">
        <f t="shared" si="35"/>
        <v/>
      </c>
      <c r="HE66" s="56" t="str">
        <f t="shared" si="35"/>
        <v/>
      </c>
      <c r="HF66" s="56" t="str">
        <f t="shared" si="35"/>
        <v/>
      </c>
      <c r="HG66" s="56" t="str">
        <f t="shared" si="35"/>
        <v/>
      </c>
      <c r="HH66" s="56" t="str">
        <f t="shared" si="35"/>
        <v/>
      </c>
      <c r="HI66" s="56" t="str">
        <f t="shared" si="35"/>
        <v/>
      </c>
      <c r="HJ66" s="56" t="str">
        <f t="shared" si="35"/>
        <v/>
      </c>
      <c r="HK66" s="56" t="str">
        <f t="shared" si="35"/>
        <v/>
      </c>
      <c r="HL66" s="56" t="str">
        <f t="shared" si="35"/>
        <v/>
      </c>
      <c r="HM66" s="56" t="str">
        <f t="shared" si="35"/>
        <v/>
      </c>
      <c r="HN66" s="56" t="str">
        <f t="shared" si="35"/>
        <v/>
      </c>
      <c r="HO66" s="56" t="str">
        <f t="shared" si="35"/>
        <v/>
      </c>
      <c r="HP66" s="56" t="str">
        <f t="shared" si="35"/>
        <v/>
      </c>
      <c r="HQ66" s="56" t="str">
        <f t="shared" si="35"/>
        <v/>
      </c>
      <c r="HR66" s="56" t="str">
        <f t="shared" si="35"/>
        <v/>
      </c>
      <c r="HS66" s="56" t="str">
        <f t="shared" si="35"/>
        <v/>
      </c>
      <c r="HT66" s="56" t="str">
        <f t="shared" si="35"/>
        <v/>
      </c>
      <c r="HU66" s="56" t="str">
        <f t="shared" si="35"/>
        <v/>
      </c>
      <c r="HV66" s="56" t="str">
        <f t="shared" si="35"/>
        <v/>
      </c>
      <c r="HW66" s="56" t="str">
        <f t="shared" si="35"/>
        <v/>
      </c>
      <c r="HX66" s="56" t="str">
        <f t="shared" si="35"/>
        <v/>
      </c>
      <c r="HY66" s="56" t="str">
        <f t="shared" si="35"/>
        <v/>
      </c>
      <c r="HZ66" s="56" t="str">
        <f t="shared" si="35"/>
        <v/>
      </c>
      <c r="IA66" s="56" t="str">
        <f t="shared" si="35"/>
        <v/>
      </c>
      <c r="IB66" s="56" t="str">
        <f t="shared" si="35"/>
        <v/>
      </c>
      <c r="IC66" s="56" t="str">
        <f t="shared" si="35"/>
        <v/>
      </c>
      <c r="ID66" s="56" t="str">
        <f t="shared" si="35"/>
        <v/>
      </c>
      <c r="IE66" s="56" t="str">
        <f t="shared" si="35"/>
        <v/>
      </c>
      <c r="IF66" s="56" t="str">
        <f t="shared" si="35"/>
        <v/>
      </c>
      <c r="IG66" s="56" t="str">
        <f t="shared" si="35"/>
        <v/>
      </c>
      <c r="IH66" s="56" t="str">
        <f t="shared" si="35"/>
        <v/>
      </c>
      <c r="II66" s="56" t="str">
        <f t="shared" si="35"/>
        <v/>
      </c>
      <c r="IJ66" s="56" t="str">
        <f t="shared" si="35"/>
        <v/>
      </c>
      <c r="IK66" s="56" t="str">
        <f t="shared" si="35"/>
        <v/>
      </c>
      <c r="IL66" s="56" t="str">
        <f t="shared" si="35"/>
        <v/>
      </c>
      <c r="IM66" s="56" t="str">
        <f t="shared" si="35"/>
        <v/>
      </c>
      <c r="IN66" s="56" t="str">
        <f t="shared" si="35"/>
        <v/>
      </c>
      <c r="IO66" s="56" t="str">
        <f t="shared" si="35"/>
        <v/>
      </c>
      <c r="IP66" s="56" t="str">
        <f t="shared" si="35"/>
        <v/>
      </c>
      <c r="IQ66" s="56" t="str">
        <f t="shared" si="35"/>
        <v/>
      </c>
      <c r="IR66" s="56" t="str">
        <f t="shared" si="35"/>
        <v/>
      </c>
      <c r="IS66" s="56" t="str">
        <f t="shared" si="35"/>
        <v/>
      </c>
      <c r="IT66" s="56" t="str">
        <f t="shared" si="35"/>
        <v/>
      </c>
      <c r="IU66" s="56" t="str">
        <f t="shared" ref="IU66:LF66" si="36">IF(IU48="","",SUM(IU48:IU51))</f>
        <v/>
      </c>
      <c r="IV66" s="56" t="str">
        <f t="shared" si="36"/>
        <v/>
      </c>
      <c r="IW66" s="56" t="str">
        <f t="shared" si="36"/>
        <v/>
      </c>
      <c r="IX66" s="56" t="str">
        <f t="shared" si="36"/>
        <v/>
      </c>
      <c r="IY66" s="56" t="str">
        <f t="shared" si="36"/>
        <v/>
      </c>
      <c r="IZ66" s="56" t="str">
        <f t="shared" si="36"/>
        <v/>
      </c>
      <c r="JA66" s="56" t="str">
        <f t="shared" si="36"/>
        <v/>
      </c>
      <c r="JB66" s="56" t="str">
        <f t="shared" si="36"/>
        <v/>
      </c>
      <c r="JC66" s="56" t="str">
        <f t="shared" si="36"/>
        <v/>
      </c>
      <c r="JD66" s="56" t="str">
        <f t="shared" si="36"/>
        <v/>
      </c>
      <c r="JE66" s="56" t="str">
        <f t="shared" si="36"/>
        <v/>
      </c>
      <c r="JF66" s="56" t="str">
        <f t="shared" si="36"/>
        <v/>
      </c>
      <c r="JG66" s="56" t="str">
        <f t="shared" si="36"/>
        <v/>
      </c>
      <c r="JH66" s="56" t="str">
        <f t="shared" si="36"/>
        <v/>
      </c>
      <c r="JI66" s="56" t="str">
        <f t="shared" si="36"/>
        <v/>
      </c>
      <c r="JJ66" s="56" t="str">
        <f t="shared" si="36"/>
        <v/>
      </c>
      <c r="JK66" s="56" t="str">
        <f t="shared" si="36"/>
        <v/>
      </c>
      <c r="JL66" s="56" t="str">
        <f t="shared" si="36"/>
        <v/>
      </c>
      <c r="JM66" s="56" t="str">
        <f t="shared" si="36"/>
        <v/>
      </c>
      <c r="JN66" s="56" t="str">
        <f t="shared" si="36"/>
        <v/>
      </c>
      <c r="JO66" s="56" t="str">
        <f t="shared" si="36"/>
        <v/>
      </c>
      <c r="JP66" s="56" t="str">
        <f t="shared" si="36"/>
        <v/>
      </c>
      <c r="JQ66" s="56" t="str">
        <f t="shared" si="36"/>
        <v/>
      </c>
      <c r="JR66" s="56" t="str">
        <f t="shared" si="36"/>
        <v/>
      </c>
      <c r="JS66" s="56" t="str">
        <f t="shared" si="36"/>
        <v/>
      </c>
      <c r="JT66" s="56" t="str">
        <f t="shared" si="36"/>
        <v/>
      </c>
      <c r="JU66" s="56" t="str">
        <f t="shared" si="36"/>
        <v/>
      </c>
      <c r="JV66" s="56" t="str">
        <f t="shared" si="36"/>
        <v/>
      </c>
      <c r="JW66" s="56" t="str">
        <f t="shared" si="36"/>
        <v/>
      </c>
      <c r="JX66" s="56" t="str">
        <f t="shared" si="36"/>
        <v/>
      </c>
      <c r="JY66" s="56" t="str">
        <f t="shared" si="36"/>
        <v/>
      </c>
      <c r="JZ66" s="56" t="str">
        <f t="shared" si="36"/>
        <v/>
      </c>
      <c r="KA66" s="56" t="str">
        <f t="shared" si="36"/>
        <v/>
      </c>
      <c r="KB66" s="56" t="str">
        <f t="shared" si="36"/>
        <v/>
      </c>
      <c r="KC66" s="56" t="str">
        <f t="shared" si="36"/>
        <v/>
      </c>
      <c r="KD66" s="56" t="str">
        <f t="shared" si="36"/>
        <v/>
      </c>
      <c r="KE66" s="56" t="str">
        <f t="shared" si="36"/>
        <v/>
      </c>
      <c r="KF66" s="56" t="str">
        <f t="shared" si="36"/>
        <v/>
      </c>
      <c r="KG66" s="56" t="str">
        <f t="shared" si="36"/>
        <v/>
      </c>
      <c r="KH66" s="56" t="str">
        <f t="shared" si="36"/>
        <v/>
      </c>
      <c r="KI66" s="56" t="str">
        <f t="shared" si="36"/>
        <v/>
      </c>
      <c r="KJ66" s="56" t="str">
        <f t="shared" si="36"/>
        <v/>
      </c>
      <c r="KK66" s="56" t="str">
        <f t="shared" si="36"/>
        <v/>
      </c>
      <c r="KL66" s="56" t="str">
        <f t="shared" si="36"/>
        <v/>
      </c>
      <c r="KM66" s="56" t="str">
        <f t="shared" si="36"/>
        <v/>
      </c>
      <c r="KN66" s="56" t="str">
        <f t="shared" si="36"/>
        <v/>
      </c>
      <c r="KO66" s="56" t="str">
        <f t="shared" si="36"/>
        <v/>
      </c>
      <c r="KP66" s="56" t="str">
        <f t="shared" si="36"/>
        <v/>
      </c>
      <c r="KQ66" s="56" t="str">
        <f t="shared" si="36"/>
        <v/>
      </c>
      <c r="KR66" s="56" t="str">
        <f t="shared" si="36"/>
        <v/>
      </c>
      <c r="KS66" s="56" t="str">
        <f t="shared" si="36"/>
        <v/>
      </c>
      <c r="KT66" s="56" t="str">
        <f t="shared" si="36"/>
        <v/>
      </c>
      <c r="KU66" s="56" t="str">
        <f t="shared" si="36"/>
        <v/>
      </c>
      <c r="KV66" s="56" t="str">
        <f t="shared" si="36"/>
        <v/>
      </c>
      <c r="KW66" s="56" t="str">
        <f t="shared" si="36"/>
        <v/>
      </c>
      <c r="KX66" s="56" t="str">
        <f t="shared" si="36"/>
        <v/>
      </c>
      <c r="KY66" s="56" t="str">
        <f t="shared" si="36"/>
        <v/>
      </c>
      <c r="KZ66" s="56" t="str">
        <f t="shared" si="36"/>
        <v/>
      </c>
      <c r="LA66" s="56" t="str">
        <f t="shared" si="36"/>
        <v/>
      </c>
      <c r="LB66" s="56" t="str">
        <f t="shared" si="36"/>
        <v/>
      </c>
      <c r="LC66" s="56" t="str">
        <f t="shared" si="36"/>
        <v/>
      </c>
      <c r="LD66" s="56" t="str">
        <f t="shared" si="36"/>
        <v/>
      </c>
      <c r="LE66" s="56" t="str">
        <f t="shared" si="36"/>
        <v/>
      </c>
      <c r="LF66" s="56" t="str">
        <f t="shared" si="36"/>
        <v/>
      </c>
      <c r="LG66" s="56" t="str">
        <f t="shared" ref="LG66:NR66" si="37">IF(LG48="","",SUM(LG48:LG51))</f>
        <v/>
      </c>
      <c r="LH66" s="56" t="str">
        <f t="shared" si="37"/>
        <v/>
      </c>
      <c r="LI66" s="56" t="str">
        <f t="shared" si="37"/>
        <v/>
      </c>
      <c r="LJ66" s="56" t="str">
        <f t="shared" si="37"/>
        <v/>
      </c>
      <c r="LK66" s="56" t="str">
        <f t="shared" si="37"/>
        <v/>
      </c>
      <c r="LL66" s="56" t="str">
        <f t="shared" si="37"/>
        <v/>
      </c>
      <c r="LM66" s="56" t="str">
        <f t="shared" si="37"/>
        <v/>
      </c>
      <c r="LN66" s="56" t="str">
        <f t="shared" si="37"/>
        <v/>
      </c>
      <c r="LO66" s="56" t="str">
        <f t="shared" si="37"/>
        <v/>
      </c>
      <c r="LP66" s="56" t="str">
        <f t="shared" si="37"/>
        <v/>
      </c>
      <c r="LQ66" s="56" t="str">
        <f t="shared" si="37"/>
        <v/>
      </c>
      <c r="LR66" s="56" t="str">
        <f t="shared" si="37"/>
        <v/>
      </c>
      <c r="LS66" s="56" t="str">
        <f t="shared" si="37"/>
        <v/>
      </c>
      <c r="LT66" s="56" t="str">
        <f t="shared" si="37"/>
        <v/>
      </c>
      <c r="LU66" s="56" t="str">
        <f t="shared" si="37"/>
        <v/>
      </c>
      <c r="LV66" s="56" t="str">
        <f t="shared" si="37"/>
        <v/>
      </c>
      <c r="LW66" s="56" t="str">
        <f t="shared" si="37"/>
        <v/>
      </c>
      <c r="LX66" s="56" t="str">
        <f t="shared" si="37"/>
        <v/>
      </c>
      <c r="LY66" s="56" t="str">
        <f t="shared" si="37"/>
        <v/>
      </c>
      <c r="LZ66" s="56" t="str">
        <f t="shared" si="37"/>
        <v/>
      </c>
      <c r="MA66" s="56" t="str">
        <f t="shared" si="37"/>
        <v/>
      </c>
      <c r="MB66" s="56" t="str">
        <f t="shared" si="37"/>
        <v/>
      </c>
      <c r="MC66" s="56" t="str">
        <f t="shared" si="37"/>
        <v/>
      </c>
      <c r="MD66" s="56" t="str">
        <f t="shared" si="37"/>
        <v/>
      </c>
      <c r="ME66" s="56" t="str">
        <f t="shared" si="37"/>
        <v/>
      </c>
      <c r="MF66" s="56" t="str">
        <f t="shared" si="37"/>
        <v/>
      </c>
      <c r="MG66" s="56" t="str">
        <f t="shared" si="37"/>
        <v/>
      </c>
      <c r="MH66" s="56" t="str">
        <f t="shared" si="37"/>
        <v/>
      </c>
      <c r="MI66" s="56" t="str">
        <f t="shared" si="37"/>
        <v/>
      </c>
      <c r="MJ66" s="56" t="str">
        <f t="shared" si="37"/>
        <v/>
      </c>
      <c r="MK66" s="56" t="str">
        <f t="shared" si="37"/>
        <v/>
      </c>
      <c r="ML66" s="56" t="str">
        <f t="shared" si="37"/>
        <v/>
      </c>
      <c r="MM66" s="56" t="str">
        <f t="shared" si="37"/>
        <v/>
      </c>
      <c r="MN66" s="56" t="str">
        <f t="shared" si="37"/>
        <v/>
      </c>
      <c r="MO66" s="56" t="str">
        <f t="shared" si="37"/>
        <v/>
      </c>
      <c r="MP66" s="56" t="str">
        <f t="shared" si="37"/>
        <v/>
      </c>
      <c r="MQ66" s="56" t="str">
        <f t="shared" si="37"/>
        <v/>
      </c>
      <c r="MR66" s="56" t="str">
        <f t="shared" si="37"/>
        <v/>
      </c>
      <c r="MS66" s="56" t="str">
        <f t="shared" si="37"/>
        <v/>
      </c>
      <c r="MT66" s="56" t="str">
        <f t="shared" si="37"/>
        <v/>
      </c>
      <c r="MU66" s="56" t="str">
        <f t="shared" si="37"/>
        <v/>
      </c>
      <c r="MV66" s="56" t="str">
        <f t="shared" si="37"/>
        <v/>
      </c>
      <c r="MW66" s="56" t="str">
        <f t="shared" si="37"/>
        <v/>
      </c>
      <c r="MX66" s="56" t="str">
        <f t="shared" si="37"/>
        <v/>
      </c>
      <c r="MY66" s="56" t="str">
        <f t="shared" si="37"/>
        <v/>
      </c>
      <c r="MZ66" s="56" t="str">
        <f t="shared" si="37"/>
        <v/>
      </c>
      <c r="NA66" s="56" t="str">
        <f t="shared" si="37"/>
        <v/>
      </c>
      <c r="NB66" s="56" t="str">
        <f t="shared" si="37"/>
        <v/>
      </c>
      <c r="NC66" s="56" t="str">
        <f t="shared" si="37"/>
        <v/>
      </c>
      <c r="ND66" s="56" t="str">
        <f t="shared" si="37"/>
        <v/>
      </c>
      <c r="NE66" s="56" t="str">
        <f t="shared" si="37"/>
        <v/>
      </c>
      <c r="NF66" s="56" t="str">
        <f t="shared" si="37"/>
        <v/>
      </c>
      <c r="NG66" s="56" t="str">
        <f t="shared" si="37"/>
        <v/>
      </c>
      <c r="NH66" s="56" t="str">
        <f t="shared" si="37"/>
        <v/>
      </c>
      <c r="NI66" s="56" t="str">
        <f t="shared" si="37"/>
        <v/>
      </c>
      <c r="NJ66" s="56" t="str">
        <f t="shared" si="37"/>
        <v/>
      </c>
      <c r="NK66" s="56" t="str">
        <f t="shared" si="37"/>
        <v/>
      </c>
      <c r="NL66" s="56" t="str">
        <f t="shared" si="37"/>
        <v/>
      </c>
      <c r="NM66" s="56" t="str">
        <f t="shared" si="37"/>
        <v/>
      </c>
      <c r="NN66" s="56" t="str">
        <f t="shared" si="37"/>
        <v/>
      </c>
      <c r="NO66" s="56" t="str">
        <f t="shared" si="37"/>
        <v/>
      </c>
      <c r="NP66" s="56" t="str">
        <f t="shared" si="37"/>
        <v/>
      </c>
      <c r="NQ66" s="56" t="str">
        <f t="shared" si="37"/>
        <v/>
      </c>
      <c r="NR66" s="56" t="str">
        <f t="shared" si="37"/>
        <v/>
      </c>
      <c r="NS66" s="56" t="str">
        <f t="shared" ref="NS66:QD66" si="38">IF(NS48="","",SUM(NS48:NS51))</f>
        <v/>
      </c>
      <c r="NT66" s="56" t="str">
        <f t="shared" si="38"/>
        <v/>
      </c>
      <c r="NU66" s="56" t="str">
        <f t="shared" si="38"/>
        <v/>
      </c>
      <c r="NV66" s="56" t="str">
        <f t="shared" si="38"/>
        <v/>
      </c>
      <c r="NW66" s="56" t="str">
        <f t="shared" si="38"/>
        <v/>
      </c>
      <c r="NX66" s="56" t="str">
        <f t="shared" si="38"/>
        <v/>
      </c>
      <c r="NY66" s="56" t="str">
        <f t="shared" si="38"/>
        <v/>
      </c>
      <c r="NZ66" s="56" t="str">
        <f t="shared" si="38"/>
        <v/>
      </c>
      <c r="OA66" s="56" t="str">
        <f t="shared" si="38"/>
        <v/>
      </c>
      <c r="OB66" s="56" t="str">
        <f t="shared" si="38"/>
        <v/>
      </c>
      <c r="OC66" s="56" t="str">
        <f t="shared" si="38"/>
        <v/>
      </c>
      <c r="OD66" s="56" t="str">
        <f t="shared" si="38"/>
        <v/>
      </c>
      <c r="OE66" s="56" t="str">
        <f t="shared" si="38"/>
        <v/>
      </c>
      <c r="OF66" s="56" t="str">
        <f t="shared" si="38"/>
        <v/>
      </c>
      <c r="OG66" s="56" t="str">
        <f t="shared" si="38"/>
        <v/>
      </c>
      <c r="OH66" s="56" t="str">
        <f t="shared" si="38"/>
        <v/>
      </c>
      <c r="OI66" s="56" t="str">
        <f t="shared" si="38"/>
        <v/>
      </c>
      <c r="OJ66" s="56" t="str">
        <f t="shared" si="38"/>
        <v/>
      </c>
      <c r="OK66" s="56" t="str">
        <f t="shared" si="38"/>
        <v/>
      </c>
      <c r="OL66" s="56" t="str">
        <f t="shared" si="38"/>
        <v/>
      </c>
      <c r="OM66" s="56" t="str">
        <f t="shared" si="38"/>
        <v/>
      </c>
      <c r="ON66" s="56" t="str">
        <f t="shared" si="38"/>
        <v/>
      </c>
      <c r="OO66" s="56" t="str">
        <f t="shared" si="38"/>
        <v/>
      </c>
      <c r="OP66" s="56" t="str">
        <f t="shared" si="38"/>
        <v/>
      </c>
      <c r="OQ66" s="56" t="str">
        <f t="shared" si="38"/>
        <v/>
      </c>
      <c r="OR66" s="56" t="str">
        <f t="shared" si="38"/>
        <v/>
      </c>
      <c r="OS66" s="56" t="str">
        <f t="shared" si="38"/>
        <v/>
      </c>
      <c r="OT66" s="56" t="str">
        <f t="shared" si="38"/>
        <v/>
      </c>
      <c r="OU66" s="56" t="str">
        <f t="shared" si="38"/>
        <v/>
      </c>
      <c r="OV66" s="56" t="str">
        <f t="shared" si="38"/>
        <v/>
      </c>
      <c r="OW66" s="56" t="str">
        <f t="shared" si="38"/>
        <v/>
      </c>
      <c r="OX66" s="56" t="str">
        <f t="shared" si="38"/>
        <v/>
      </c>
      <c r="OY66" s="56" t="str">
        <f t="shared" si="38"/>
        <v/>
      </c>
      <c r="OZ66" s="56" t="str">
        <f t="shared" si="38"/>
        <v/>
      </c>
      <c r="PA66" s="56" t="str">
        <f t="shared" si="38"/>
        <v/>
      </c>
      <c r="PB66" s="56" t="str">
        <f t="shared" si="38"/>
        <v/>
      </c>
      <c r="PC66" s="56" t="str">
        <f t="shared" si="38"/>
        <v/>
      </c>
      <c r="PD66" s="56" t="str">
        <f t="shared" si="38"/>
        <v/>
      </c>
      <c r="PE66" s="56" t="str">
        <f t="shared" si="38"/>
        <v/>
      </c>
      <c r="PF66" s="56" t="str">
        <f t="shared" si="38"/>
        <v/>
      </c>
      <c r="PG66" s="56" t="str">
        <f t="shared" si="38"/>
        <v/>
      </c>
      <c r="PH66" s="56" t="str">
        <f t="shared" si="38"/>
        <v/>
      </c>
      <c r="PI66" s="56" t="str">
        <f t="shared" si="38"/>
        <v/>
      </c>
      <c r="PJ66" s="56" t="str">
        <f t="shared" si="38"/>
        <v/>
      </c>
      <c r="PK66" s="56" t="str">
        <f t="shared" si="38"/>
        <v/>
      </c>
      <c r="PL66" s="56" t="str">
        <f t="shared" si="38"/>
        <v/>
      </c>
      <c r="PM66" s="56" t="str">
        <f t="shared" si="38"/>
        <v/>
      </c>
      <c r="PN66" s="56" t="str">
        <f t="shared" si="38"/>
        <v/>
      </c>
      <c r="PO66" s="56" t="str">
        <f t="shared" si="38"/>
        <v/>
      </c>
      <c r="PP66" s="56" t="str">
        <f t="shared" si="38"/>
        <v/>
      </c>
      <c r="PQ66" s="56" t="str">
        <f t="shared" si="38"/>
        <v/>
      </c>
      <c r="PR66" s="56" t="str">
        <f t="shared" si="38"/>
        <v/>
      </c>
      <c r="PS66" s="56" t="str">
        <f t="shared" si="38"/>
        <v/>
      </c>
      <c r="PT66" s="56" t="str">
        <f t="shared" si="38"/>
        <v/>
      </c>
      <c r="PU66" s="56" t="str">
        <f t="shared" si="38"/>
        <v/>
      </c>
      <c r="PV66" s="56" t="str">
        <f t="shared" si="38"/>
        <v/>
      </c>
      <c r="PW66" s="56" t="str">
        <f t="shared" si="38"/>
        <v/>
      </c>
      <c r="PX66" s="56" t="str">
        <f t="shared" si="38"/>
        <v/>
      </c>
      <c r="PY66" s="56" t="str">
        <f t="shared" si="38"/>
        <v/>
      </c>
      <c r="PZ66" s="56" t="str">
        <f t="shared" si="38"/>
        <v/>
      </c>
      <c r="QA66" s="56" t="str">
        <f t="shared" si="38"/>
        <v/>
      </c>
      <c r="QB66" s="56" t="str">
        <f t="shared" si="38"/>
        <v/>
      </c>
      <c r="QC66" s="56" t="str">
        <f t="shared" si="38"/>
        <v/>
      </c>
      <c r="QD66" s="56" t="str">
        <f t="shared" si="38"/>
        <v/>
      </c>
      <c r="QE66" s="56" t="str">
        <f t="shared" ref="QE66:SP66" si="39">IF(QE48="","",SUM(QE48:QE51))</f>
        <v/>
      </c>
      <c r="QF66" s="56" t="str">
        <f t="shared" si="39"/>
        <v/>
      </c>
      <c r="QG66" s="56" t="str">
        <f t="shared" si="39"/>
        <v/>
      </c>
      <c r="QH66" s="56" t="str">
        <f t="shared" si="39"/>
        <v/>
      </c>
      <c r="QI66" s="56" t="str">
        <f t="shared" si="39"/>
        <v/>
      </c>
      <c r="QJ66" s="56" t="str">
        <f t="shared" si="39"/>
        <v/>
      </c>
      <c r="QK66" s="56" t="str">
        <f t="shared" si="39"/>
        <v/>
      </c>
      <c r="QL66" s="56" t="str">
        <f t="shared" si="39"/>
        <v/>
      </c>
      <c r="QM66" s="56" t="str">
        <f t="shared" si="39"/>
        <v/>
      </c>
      <c r="QN66" s="56" t="str">
        <f t="shared" si="39"/>
        <v/>
      </c>
      <c r="QO66" s="56" t="str">
        <f t="shared" si="39"/>
        <v/>
      </c>
      <c r="QP66" s="56" t="str">
        <f t="shared" si="39"/>
        <v/>
      </c>
      <c r="QQ66" s="56" t="str">
        <f t="shared" si="39"/>
        <v/>
      </c>
      <c r="QR66" s="56" t="str">
        <f t="shared" si="39"/>
        <v/>
      </c>
      <c r="QS66" s="56" t="str">
        <f t="shared" si="39"/>
        <v/>
      </c>
      <c r="QT66" s="56" t="str">
        <f t="shared" si="39"/>
        <v/>
      </c>
      <c r="QU66" s="56" t="str">
        <f t="shared" si="39"/>
        <v/>
      </c>
      <c r="QV66" s="56" t="str">
        <f t="shared" si="39"/>
        <v/>
      </c>
      <c r="QW66" s="56" t="str">
        <f t="shared" si="39"/>
        <v/>
      </c>
      <c r="QX66" s="56" t="str">
        <f t="shared" si="39"/>
        <v/>
      </c>
      <c r="QY66" s="56" t="str">
        <f t="shared" si="39"/>
        <v/>
      </c>
      <c r="QZ66" s="56" t="str">
        <f t="shared" si="39"/>
        <v/>
      </c>
      <c r="RA66" s="56" t="str">
        <f t="shared" si="39"/>
        <v/>
      </c>
      <c r="RB66" s="56" t="str">
        <f t="shared" si="39"/>
        <v/>
      </c>
      <c r="RC66" s="56" t="str">
        <f t="shared" si="39"/>
        <v/>
      </c>
      <c r="RD66" s="56" t="str">
        <f t="shared" si="39"/>
        <v/>
      </c>
      <c r="RE66" s="56" t="str">
        <f t="shared" si="39"/>
        <v/>
      </c>
      <c r="RF66" s="56" t="str">
        <f t="shared" si="39"/>
        <v/>
      </c>
      <c r="RG66" s="56" t="str">
        <f t="shared" si="39"/>
        <v/>
      </c>
      <c r="RH66" s="56" t="str">
        <f t="shared" si="39"/>
        <v/>
      </c>
      <c r="RI66" s="56" t="str">
        <f t="shared" si="39"/>
        <v/>
      </c>
      <c r="RJ66" s="56" t="str">
        <f t="shared" si="39"/>
        <v/>
      </c>
      <c r="RK66" s="56" t="str">
        <f t="shared" si="39"/>
        <v/>
      </c>
      <c r="RL66" s="56" t="str">
        <f t="shared" si="39"/>
        <v/>
      </c>
      <c r="RM66" s="56" t="str">
        <f t="shared" si="39"/>
        <v/>
      </c>
      <c r="RN66" s="56" t="str">
        <f t="shared" si="39"/>
        <v/>
      </c>
      <c r="RO66" s="56" t="str">
        <f t="shared" si="39"/>
        <v/>
      </c>
      <c r="RP66" s="56" t="str">
        <f t="shared" si="39"/>
        <v/>
      </c>
      <c r="RQ66" s="56" t="str">
        <f t="shared" si="39"/>
        <v/>
      </c>
      <c r="RR66" s="56" t="str">
        <f t="shared" si="39"/>
        <v/>
      </c>
      <c r="RS66" s="56" t="str">
        <f t="shared" si="39"/>
        <v/>
      </c>
      <c r="RT66" s="56" t="str">
        <f t="shared" si="39"/>
        <v/>
      </c>
      <c r="RU66" s="56" t="str">
        <f t="shared" si="39"/>
        <v/>
      </c>
      <c r="RV66" s="56" t="str">
        <f t="shared" si="39"/>
        <v/>
      </c>
      <c r="RW66" s="56" t="str">
        <f t="shared" si="39"/>
        <v/>
      </c>
      <c r="RX66" s="56" t="str">
        <f t="shared" si="39"/>
        <v/>
      </c>
      <c r="RY66" s="56" t="str">
        <f t="shared" si="39"/>
        <v/>
      </c>
      <c r="RZ66" s="56" t="str">
        <f t="shared" si="39"/>
        <v/>
      </c>
      <c r="SA66" s="56" t="str">
        <f t="shared" si="39"/>
        <v/>
      </c>
      <c r="SB66" s="56" t="str">
        <f t="shared" si="39"/>
        <v/>
      </c>
      <c r="SC66" s="56" t="str">
        <f t="shared" si="39"/>
        <v/>
      </c>
      <c r="SD66" s="56" t="str">
        <f t="shared" si="39"/>
        <v/>
      </c>
      <c r="SE66" s="56" t="str">
        <f t="shared" si="39"/>
        <v/>
      </c>
      <c r="SF66" s="56" t="str">
        <f t="shared" si="39"/>
        <v/>
      </c>
      <c r="SG66" s="56" t="str">
        <f t="shared" si="39"/>
        <v/>
      </c>
      <c r="SH66" s="56" t="str">
        <f t="shared" si="39"/>
        <v/>
      </c>
      <c r="SI66" s="56" t="str">
        <f t="shared" si="39"/>
        <v/>
      </c>
      <c r="SJ66" s="56" t="str">
        <f t="shared" si="39"/>
        <v/>
      </c>
      <c r="SK66" s="56" t="str">
        <f t="shared" si="39"/>
        <v/>
      </c>
      <c r="SL66" s="56" t="str">
        <f t="shared" si="39"/>
        <v/>
      </c>
      <c r="SM66" s="56" t="str">
        <f t="shared" si="39"/>
        <v/>
      </c>
      <c r="SN66" s="56" t="str">
        <f t="shared" si="39"/>
        <v/>
      </c>
      <c r="SO66" s="56" t="str">
        <f t="shared" si="39"/>
        <v/>
      </c>
      <c r="SP66" s="56" t="str">
        <f t="shared" si="39"/>
        <v/>
      </c>
      <c r="SQ66" s="56" t="str">
        <f t="shared" ref="SQ66:VB66" si="40">IF(SQ48="","",SUM(SQ48:SQ51))</f>
        <v/>
      </c>
      <c r="SR66" s="56" t="str">
        <f t="shared" si="40"/>
        <v/>
      </c>
      <c r="SS66" s="56" t="str">
        <f t="shared" si="40"/>
        <v/>
      </c>
      <c r="ST66" s="56" t="str">
        <f t="shared" si="40"/>
        <v/>
      </c>
      <c r="SU66" s="56" t="str">
        <f t="shared" si="40"/>
        <v/>
      </c>
      <c r="SV66" s="56" t="str">
        <f t="shared" si="40"/>
        <v/>
      </c>
      <c r="SW66" s="56" t="str">
        <f t="shared" si="40"/>
        <v/>
      </c>
      <c r="SX66" s="56" t="str">
        <f t="shared" si="40"/>
        <v/>
      </c>
      <c r="SY66" s="56" t="str">
        <f t="shared" si="40"/>
        <v/>
      </c>
      <c r="SZ66" s="56" t="str">
        <f t="shared" si="40"/>
        <v/>
      </c>
      <c r="TA66" s="56" t="str">
        <f t="shared" si="40"/>
        <v/>
      </c>
      <c r="TB66" s="56" t="str">
        <f t="shared" si="40"/>
        <v/>
      </c>
      <c r="TC66" s="56" t="str">
        <f t="shared" si="40"/>
        <v/>
      </c>
      <c r="TD66" s="56" t="str">
        <f t="shared" si="40"/>
        <v/>
      </c>
      <c r="TE66" s="56" t="str">
        <f t="shared" si="40"/>
        <v/>
      </c>
      <c r="TF66" s="56" t="str">
        <f t="shared" si="40"/>
        <v/>
      </c>
      <c r="TG66" s="56" t="str">
        <f t="shared" si="40"/>
        <v/>
      </c>
      <c r="TH66" s="56" t="str">
        <f t="shared" si="40"/>
        <v/>
      </c>
      <c r="TI66" s="56" t="str">
        <f t="shared" si="40"/>
        <v/>
      </c>
      <c r="TJ66" s="56" t="str">
        <f t="shared" si="40"/>
        <v/>
      </c>
      <c r="TK66" s="56" t="str">
        <f t="shared" si="40"/>
        <v/>
      </c>
      <c r="TL66" s="56" t="str">
        <f t="shared" si="40"/>
        <v/>
      </c>
      <c r="TM66" s="56" t="str">
        <f t="shared" si="40"/>
        <v/>
      </c>
      <c r="TN66" s="56" t="str">
        <f t="shared" si="40"/>
        <v/>
      </c>
      <c r="TO66" s="56" t="str">
        <f t="shared" si="40"/>
        <v/>
      </c>
      <c r="TP66" s="56" t="str">
        <f t="shared" si="40"/>
        <v/>
      </c>
      <c r="TQ66" s="56" t="str">
        <f t="shared" si="40"/>
        <v/>
      </c>
      <c r="TR66" s="56" t="str">
        <f t="shared" si="40"/>
        <v/>
      </c>
      <c r="TS66" s="56" t="str">
        <f t="shared" si="40"/>
        <v/>
      </c>
      <c r="TT66" s="56" t="str">
        <f t="shared" si="40"/>
        <v/>
      </c>
      <c r="TU66" s="56" t="str">
        <f t="shared" si="40"/>
        <v/>
      </c>
      <c r="TV66" s="56" t="str">
        <f t="shared" si="40"/>
        <v/>
      </c>
      <c r="TW66" s="56" t="str">
        <f t="shared" si="40"/>
        <v/>
      </c>
      <c r="TX66" s="56" t="str">
        <f t="shared" si="40"/>
        <v/>
      </c>
      <c r="TY66" s="56" t="str">
        <f t="shared" si="40"/>
        <v/>
      </c>
      <c r="TZ66" s="56" t="str">
        <f t="shared" si="40"/>
        <v/>
      </c>
      <c r="UA66" s="56" t="str">
        <f t="shared" si="40"/>
        <v/>
      </c>
      <c r="UB66" s="56" t="str">
        <f t="shared" si="40"/>
        <v/>
      </c>
      <c r="UC66" s="56" t="str">
        <f t="shared" si="40"/>
        <v/>
      </c>
      <c r="UD66" s="56" t="str">
        <f t="shared" si="40"/>
        <v/>
      </c>
      <c r="UE66" s="56" t="str">
        <f t="shared" si="40"/>
        <v/>
      </c>
      <c r="UF66" s="56" t="str">
        <f t="shared" si="40"/>
        <v/>
      </c>
      <c r="UG66" s="56" t="str">
        <f t="shared" si="40"/>
        <v/>
      </c>
      <c r="UH66" s="56" t="str">
        <f t="shared" si="40"/>
        <v/>
      </c>
      <c r="UI66" s="56" t="str">
        <f t="shared" si="40"/>
        <v/>
      </c>
      <c r="UJ66" s="56" t="str">
        <f t="shared" si="40"/>
        <v/>
      </c>
      <c r="UK66" s="56" t="str">
        <f t="shared" si="40"/>
        <v/>
      </c>
      <c r="UL66" s="56" t="str">
        <f t="shared" si="40"/>
        <v/>
      </c>
      <c r="UM66" s="56" t="str">
        <f t="shared" si="40"/>
        <v/>
      </c>
      <c r="UN66" s="56" t="str">
        <f t="shared" si="40"/>
        <v/>
      </c>
      <c r="UO66" s="56" t="str">
        <f t="shared" si="40"/>
        <v/>
      </c>
      <c r="UP66" s="56" t="str">
        <f t="shared" si="40"/>
        <v/>
      </c>
      <c r="UQ66" s="56" t="str">
        <f t="shared" si="40"/>
        <v/>
      </c>
      <c r="UR66" s="56" t="str">
        <f t="shared" si="40"/>
        <v/>
      </c>
      <c r="US66" s="56" t="str">
        <f t="shared" si="40"/>
        <v/>
      </c>
      <c r="UT66" s="56" t="str">
        <f t="shared" si="40"/>
        <v/>
      </c>
      <c r="UU66" s="56" t="str">
        <f t="shared" si="40"/>
        <v/>
      </c>
      <c r="UV66" s="56" t="str">
        <f t="shared" si="40"/>
        <v/>
      </c>
      <c r="UW66" s="56" t="str">
        <f t="shared" si="40"/>
        <v/>
      </c>
      <c r="UX66" s="56" t="str">
        <f t="shared" si="40"/>
        <v/>
      </c>
      <c r="UY66" s="56" t="str">
        <f t="shared" si="40"/>
        <v/>
      </c>
      <c r="UZ66" s="56" t="str">
        <f t="shared" si="40"/>
        <v/>
      </c>
      <c r="VA66" s="56" t="str">
        <f t="shared" si="40"/>
        <v/>
      </c>
      <c r="VB66" s="56" t="str">
        <f t="shared" si="40"/>
        <v/>
      </c>
      <c r="VC66" s="56" t="str">
        <f t="shared" ref="VC66:XN66" si="41">IF(VC48="","",SUM(VC48:VC51))</f>
        <v/>
      </c>
      <c r="VD66" s="56" t="str">
        <f t="shared" si="41"/>
        <v/>
      </c>
      <c r="VE66" s="56" t="str">
        <f t="shared" si="41"/>
        <v/>
      </c>
      <c r="VF66" s="56" t="str">
        <f t="shared" si="41"/>
        <v/>
      </c>
      <c r="VG66" s="56" t="str">
        <f t="shared" si="41"/>
        <v/>
      </c>
      <c r="VH66" s="56" t="str">
        <f t="shared" si="41"/>
        <v/>
      </c>
      <c r="VI66" s="56" t="str">
        <f t="shared" si="41"/>
        <v/>
      </c>
      <c r="VJ66" s="56" t="str">
        <f t="shared" si="41"/>
        <v/>
      </c>
      <c r="VK66" s="56" t="str">
        <f t="shared" si="41"/>
        <v/>
      </c>
      <c r="VL66" s="56" t="str">
        <f t="shared" si="41"/>
        <v/>
      </c>
      <c r="VM66" s="56" t="str">
        <f t="shared" si="41"/>
        <v/>
      </c>
      <c r="VN66" s="56" t="str">
        <f t="shared" si="41"/>
        <v/>
      </c>
      <c r="VO66" s="56" t="str">
        <f t="shared" si="41"/>
        <v/>
      </c>
      <c r="VP66" s="56" t="str">
        <f t="shared" si="41"/>
        <v/>
      </c>
      <c r="VQ66" s="56" t="str">
        <f t="shared" si="41"/>
        <v/>
      </c>
      <c r="VR66" s="56" t="str">
        <f t="shared" si="41"/>
        <v/>
      </c>
      <c r="VS66" s="56" t="str">
        <f t="shared" si="41"/>
        <v/>
      </c>
      <c r="VT66" s="56" t="str">
        <f t="shared" si="41"/>
        <v/>
      </c>
      <c r="VU66" s="56" t="str">
        <f t="shared" si="41"/>
        <v/>
      </c>
      <c r="VV66" s="56" t="str">
        <f t="shared" si="41"/>
        <v/>
      </c>
      <c r="VW66" s="56" t="str">
        <f t="shared" si="41"/>
        <v/>
      </c>
      <c r="VX66" s="56" t="str">
        <f t="shared" si="41"/>
        <v/>
      </c>
      <c r="VY66" s="56" t="str">
        <f t="shared" si="41"/>
        <v/>
      </c>
      <c r="VZ66" s="56" t="str">
        <f t="shared" si="41"/>
        <v/>
      </c>
      <c r="WA66" s="56" t="str">
        <f t="shared" si="41"/>
        <v/>
      </c>
      <c r="WB66" s="56" t="str">
        <f t="shared" si="41"/>
        <v/>
      </c>
      <c r="WC66" s="56" t="str">
        <f t="shared" si="41"/>
        <v/>
      </c>
      <c r="WD66" s="56" t="str">
        <f t="shared" si="41"/>
        <v/>
      </c>
      <c r="WE66" s="56" t="str">
        <f t="shared" si="41"/>
        <v/>
      </c>
      <c r="WF66" s="56" t="str">
        <f t="shared" si="41"/>
        <v/>
      </c>
      <c r="WG66" s="56" t="str">
        <f t="shared" si="41"/>
        <v/>
      </c>
      <c r="WH66" s="56" t="str">
        <f t="shared" si="41"/>
        <v/>
      </c>
      <c r="WI66" s="56" t="str">
        <f t="shared" si="41"/>
        <v/>
      </c>
      <c r="WJ66" s="56" t="str">
        <f t="shared" si="41"/>
        <v/>
      </c>
      <c r="WK66" s="56" t="str">
        <f t="shared" si="41"/>
        <v/>
      </c>
      <c r="WL66" s="56" t="str">
        <f t="shared" si="41"/>
        <v/>
      </c>
      <c r="WM66" s="56" t="str">
        <f t="shared" si="41"/>
        <v/>
      </c>
      <c r="WN66" s="56" t="str">
        <f t="shared" si="41"/>
        <v/>
      </c>
      <c r="WO66" s="56" t="str">
        <f t="shared" si="41"/>
        <v/>
      </c>
      <c r="WP66" s="56" t="str">
        <f t="shared" si="41"/>
        <v/>
      </c>
      <c r="WQ66" s="56" t="str">
        <f t="shared" si="41"/>
        <v/>
      </c>
      <c r="WR66" s="56" t="str">
        <f t="shared" si="41"/>
        <v/>
      </c>
      <c r="WS66" s="56" t="str">
        <f t="shared" si="41"/>
        <v/>
      </c>
      <c r="WT66" s="56" t="str">
        <f t="shared" si="41"/>
        <v/>
      </c>
      <c r="WU66" s="56" t="str">
        <f t="shared" si="41"/>
        <v/>
      </c>
      <c r="WV66" s="56" t="str">
        <f t="shared" si="41"/>
        <v/>
      </c>
      <c r="WW66" s="56" t="str">
        <f t="shared" si="41"/>
        <v/>
      </c>
      <c r="WX66" s="56" t="str">
        <f t="shared" si="41"/>
        <v/>
      </c>
      <c r="WY66" s="56" t="str">
        <f t="shared" si="41"/>
        <v/>
      </c>
      <c r="WZ66" s="56" t="str">
        <f t="shared" si="41"/>
        <v/>
      </c>
      <c r="XA66" s="56" t="str">
        <f t="shared" si="41"/>
        <v/>
      </c>
      <c r="XB66" s="56" t="str">
        <f t="shared" si="41"/>
        <v/>
      </c>
      <c r="XC66" s="56" t="str">
        <f t="shared" si="41"/>
        <v/>
      </c>
      <c r="XD66" s="56" t="str">
        <f t="shared" si="41"/>
        <v/>
      </c>
      <c r="XE66" s="56" t="str">
        <f t="shared" si="41"/>
        <v/>
      </c>
      <c r="XF66" s="56" t="str">
        <f t="shared" si="41"/>
        <v/>
      </c>
      <c r="XG66" s="56" t="str">
        <f t="shared" si="41"/>
        <v/>
      </c>
      <c r="XH66" s="56" t="str">
        <f t="shared" si="41"/>
        <v/>
      </c>
      <c r="XI66" s="56" t="str">
        <f t="shared" si="41"/>
        <v/>
      </c>
      <c r="XJ66" s="56" t="str">
        <f t="shared" si="41"/>
        <v/>
      </c>
      <c r="XK66" s="56" t="str">
        <f t="shared" si="41"/>
        <v/>
      </c>
      <c r="XL66" s="56" t="str">
        <f t="shared" si="41"/>
        <v/>
      </c>
      <c r="XM66" s="56" t="str">
        <f t="shared" si="41"/>
        <v/>
      </c>
      <c r="XN66" s="56" t="str">
        <f t="shared" si="41"/>
        <v/>
      </c>
      <c r="XO66" s="56" t="str">
        <f t="shared" ref="XO66:ZZ66" si="42">IF(XO48="","",SUM(XO48:XO51))</f>
        <v/>
      </c>
      <c r="XP66" s="56" t="str">
        <f t="shared" si="42"/>
        <v/>
      </c>
      <c r="XQ66" s="56" t="str">
        <f t="shared" si="42"/>
        <v/>
      </c>
      <c r="XR66" s="56" t="str">
        <f t="shared" si="42"/>
        <v/>
      </c>
      <c r="XS66" s="56" t="str">
        <f t="shared" si="42"/>
        <v/>
      </c>
      <c r="XT66" s="56" t="str">
        <f t="shared" si="42"/>
        <v/>
      </c>
      <c r="XU66" s="56" t="str">
        <f t="shared" si="42"/>
        <v/>
      </c>
      <c r="XV66" s="56" t="str">
        <f t="shared" si="42"/>
        <v/>
      </c>
      <c r="XW66" s="56" t="str">
        <f t="shared" si="42"/>
        <v/>
      </c>
      <c r="XX66" s="56" t="str">
        <f t="shared" si="42"/>
        <v/>
      </c>
      <c r="XY66" s="56" t="str">
        <f t="shared" si="42"/>
        <v/>
      </c>
      <c r="XZ66" s="56" t="str">
        <f t="shared" si="42"/>
        <v/>
      </c>
      <c r="YA66" s="56" t="str">
        <f t="shared" si="42"/>
        <v/>
      </c>
      <c r="YB66" s="56" t="str">
        <f t="shared" si="42"/>
        <v/>
      </c>
      <c r="YC66" s="56" t="str">
        <f t="shared" si="42"/>
        <v/>
      </c>
      <c r="YD66" s="56" t="str">
        <f t="shared" si="42"/>
        <v/>
      </c>
      <c r="YE66" s="56" t="str">
        <f t="shared" si="42"/>
        <v/>
      </c>
      <c r="YF66" s="56" t="str">
        <f t="shared" si="42"/>
        <v/>
      </c>
      <c r="YG66" s="56" t="str">
        <f t="shared" si="42"/>
        <v/>
      </c>
      <c r="YH66" s="56" t="str">
        <f t="shared" si="42"/>
        <v/>
      </c>
      <c r="YI66" s="56" t="str">
        <f t="shared" si="42"/>
        <v/>
      </c>
      <c r="YJ66" s="56" t="str">
        <f t="shared" si="42"/>
        <v/>
      </c>
      <c r="YK66" s="56" t="str">
        <f t="shared" si="42"/>
        <v/>
      </c>
      <c r="YL66" s="56" t="str">
        <f t="shared" si="42"/>
        <v/>
      </c>
      <c r="YM66" s="56" t="str">
        <f t="shared" si="42"/>
        <v/>
      </c>
      <c r="YN66" s="56" t="str">
        <f t="shared" si="42"/>
        <v/>
      </c>
      <c r="YO66" s="56" t="str">
        <f t="shared" si="42"/>
        <v/>
      </c>
      <c r="YP66" s="56" t="str">
        <f t="shared" si="42"/>
        <v/>
      </c>
      <c r="YQ66" s="56" t="str">
        <f t="shared" si="42"/>
        <v/>
      </c>
      <c r="YR66" s="56" t="str">
        <f t="shared" si="42"/>
        <v/>
      </c>
      <c r="YS66" s="56" t="str">
        <f t="shared" si="42"/>
        <v/>
      </c>
      <c r="YT66" s="56" t="str">
        <f t="shared" si="42"/>
        <v/>
      </c>
      <c r="YU66" s="56" t="str">
        <f t="shared" si="42"/>
        <v/>
      </c>
      <c r="YV66" s="56" t="str">
        <f t="shared" si="42"/>
        <v/>
      </c>
      <c r="YW66" s="56" t="str">
        <f t="shared" si="42"/>
        <v/>
      </c>
      <c r="YX66" s="56" t="str">
        <f t="shared" si="42"/>
        <v/>
      </c>
      <c r="YY66" s="56" t="str">
        <f t="shared" si="42"/>
        <v/>
      </c>
      <c r="YZ66" s="56" t="str">
        <f t="shared" si="42"/>
        <v/>
      </c>
      <c r="ZA66" s="56" t="str">
        <f t="shared" si="42"/>
        <v/>
      </c>
      <c r="ZB66" s="56" t="str">
        <f t="shared" si="42"/>
        <v/>
      </c>
      <c r="ZC66" s="56" t="str">
        <f t="shared" si="42"/>
        <v/>
      </c>
      <c r="ZD66" s="56" t="str">
        <f t="shared" si="42"/>
        <v/>
      </c>
      <c r="ZE66" s="56" t="str">
        <f t="shared" si="42"/>
        <v/>
      </c>
      <c r="ZF66" s="56" t="str">
        <f t="shared" si="42"/>
        <v/>
      </c>
      <c r="ZG66" s="56" t="str">
        <f t="shared" si="42"/>
        <v/>
      </c>
      <c r="ZH66" s="56" t="str">
        <f t="shared" si="42"/>
        <v/>
      </c>
      <c r="ZI66" s="56" t="str">
        <f t="shared" si="42"/>
        <v/>
      </c>
      <c r="ZJ66" s="56" t="str">
        <f t="shared" si="42"/>
        <v/>
      </c>
      <c r="ZK66" s="56" t="str">
        <f t="shared" si="42"/>
        <v/>
      </c>
      <c r="ZL66" s="56" t="str">
        <f t="shared" si="42"/>
        <v/>
      </c>
      <c r="ZM66" s="56" t="str">
        <f t="shared" si="42"/>
        <v/>
      </c>
      <c r="ZN66" s="56" t="str">
        <f t="shared" si="42"/>
        <v/>
      </c>
      <c r="ZO66" s="56" t="str">
        <f t="shared" si="42"/>
        <v/>
      </c>
      <c r="ZP66" s="56" t="str">
        <f t="shared" si="42"/>
        <v/>
      </c>
      <c r="ZQ66" s="56" t="str">
        <f t="shared" si="42"/>
        <v/>
      </c>
      <c r="ZR66" s="56" t="str">
        <f t="shared" si="42"/>
        <v/>
      </c>
      <c r="ZS66" s="56" t="str">
        <f t="shared" si="42"/>
        <v/>
      </c>
      <c r="ZT66" s="56" t="str">
        <f t="shared" si="42"/>
        <v/>
      </c>
      <c r="ZU66" s="56" t="str">
        <f t="shared" si="42"/>
        <v/>
      </c>
      <c r="ZV66" s="56" t="str">
        <f t="shared" si="42"/>
        <v/>
      </c>
      <c r="ZW66" s="56" t="str">
        <f t="shared" si="42"/>
        <v/>
      </c>
      <c r="ZX66" s="56" t="str">
        <f t="shared" si="42"/>
        <v/>
      </c>
      <c r="ZY66" s="56" t="str">
        <f t="shared" si="42"/>
        <v/>
      </c>
      <c r="ZZ66" s="56" t="str">
        <f t="shared" si="42"/>
        <v/>
      </c>
      <c r="AAA66" s="56" t="str">
        <f t="shared" ref="AAA66:ACL66" si="43">IF(AAA48="","",SUM(AAA48:AAA51))</f>
        <v/>
      </c>
      <c r="AAB66" s="56" t="str">
        <f t="shared" si="43"/>
        <v/>
      </c>
      <c r="AAC66" s="56" t="str">
        <f t="shared" si="43"/>
        <v/>
      </c>
      <c r="AAD66" s="56" t="str">
        <f t="shared" si="43"/>
        <v/>
      </c>
      <c r="AAE66" s="56" t="str">
        <f t="shared" si="43"/>
        <v/>
      </c>
      <c r="AAF66" s="56" t="str">
        <f t="shared" si="43"/>
        <v/>
      </c>
      <c r="AAG66" s="56" t="str">
        <f t="shared" si="43"/>
        <v/>
      </c>
      <c r="AAH66" s="56" t="str">
        <f t="shared" si="43"/>
        <v/>
      </c>
      <c r="AAI66" s="56" t="str">
        <f t="shared" si="43"/>
        <v/>
      </c>
      <c r="AAJ66" s="56" t="str">
        <f t="shared" si="43"/>
        <v/>
      </c>
      <c r="AAK66" s="56" t="str">
        <f t="shared" si="43"/>
        <v/>
      </c>
      <c r="AAL66" s="56" t="str">
        <f t="shared" si="43"/>
        <v/>
      </c>
      <c r="AAM66" s="56" t="str">
        <f t="shared" si="43"/>
        <v/>
      </c>
      <c r="AAN66" s="56" t="str">
        <f t="shared" si="43"/>
        <v/>
      </c>
      <c r="AAO66" s="56" t="str">
        <f t="shared" si="43"/>
        <v/>
      </c>
      <c r="AAP66" s="56" t="str">
        <f t="shared" si="43"/>
        <v/>
      </c>
      <c r="AAQ66" s="56" t="str">
        <f t="shared" si="43"/>
        <v/>
      </c>
      <c r="AAR66" s="56" t="str">
        <f t="shared" si="43"/>
        <v/>
      </c>
      <c r="AAS66" s="56" t="str">
        <f t="shared" si="43"/>
        <v/>
      </c>
      <c r="AAT66" s="56" t="str">
        <f t="shared" si="43"/>
        <v/>
      </c>
      <c r="AAU66" s="56" t="str">
        <f t="shared" si="43"/>
        <v/>
      </c>
      <c r="AAV66" s="56" t="str">
        <f t="shared" si="43"/>
        <v/>
      </c>
      <c r="AAW66" s="56" t="str">
        <f t="shared" si="43"/>
        <v/>
      </c>
      <c r="AAX66" s="56" t="str">
        <f t="shared" si="43"/>
        <v/>
      </c>
      <c r="AAY66" s="56" t="str">
        <f t="shared" si="43"/>
        <v/>
      </c>
      <c r="AAZ66" s="56" t="str">
        <f t="shared" si="43"/>
        <v/>
      </c>
      <c r="ABA66" s="56" t="str">
        <f t="shared" si="43"/>
        <v/>
      </c>
      <c r="ABB66" s="56" t="str">
        <f t="shared" si="43"/>
        <v/>
      </c>
      <c r="ABC66" s="56" t="str">
        <f t="shared" si="43"/>
        <v/>
      </c>
      <c r="ABD66" s="56" t="str">
        <f t="shared" si="43"/>
        <v/>
      </c>
      <c r="ABE66" s="56" t="str">
        <f t="shared" si="43"/>
        <v/>
      </c>
      <c r="ABF66" s="56" t="str">
        <f t="shared" si="43"/>
        <v/>
      </c>
      <c r="ABG66" s="56" t="str">
        <f t="shared" si="43"/>
        <v/>
      </c>
      <c r="ABH66" s="56" t="str">
        <f t="shared" si="43"/>
        <v/>
      </c>
      <c r="ABI66" s="56" t="str">
        <f t="shared" si="43"/>
        <v/>
      </c>
      <c r="ABJ66" s="56" t="str">
        <f t="shared" si="43"/>
        <v/>
      </c>
      <c r="ABK66" s="56" t="str">
        <f t="shared" si="43"/>
        <v/>
      </c>
      <c r="ABL66" s="56" t="str">
        <f t="shared" si="43"/>
        <v/>
      </c>
      <c r="ABM66" s="56" t="str">
        <f t="shared" si="43"/>
        <v/>
      </c>
      <c r="ABN66" s="56" t="str">
        <f t="shared" si="43"/>
        <v/>
      </c>
      <c r="ABO66" s="56" t="str">
        <f t="shared" si="43"/>
        <v/>
      </c>
      <c r="ABP66" s="56" t="str">
        <f t="shared" si="43"/>
        <v/>
      </c>
      <c r="ABQ66" s="56" t="str">
        <f t="shared" si="43"/>
        <v/>
      </c>
      <c r="ABR66" s="56" t="str">
        <f t="shared" si="43"/>
        <v/>
      </c>
      <c r="ABS66" s="56" t="str">
        <f t="shared" si="43"/>
        <v/>
      </c>
      <c r="ABT66" s="56" t="str">
        <f t="shared" si="43"/>
        <v/>
      </c>
      <c r="ABU66" s="56" t="str">
        <f t="shared" si="43"/>
        <v/>
      </c>
      <c r="ABV66" s="56" t="str">
        <f t="shared" si="43"/>
        <v/>
      </c>
      <c r="ABW66" s="56" t="str">
        <f t="shared" si="43"/>
        <v/>
      </c>
      <c r="ABX66" s="56" t="str">
        <f t="shared" si="43"/>
        <v/>
      </c>
      <c r="ABY66" s="56" t="str">
        <f t="shared" si="43"/>
        <v/>
      </c>
      <c r="ABZ66" s="56" t="str">
        <f t="shared" si="43"/>
        <v/>
      </c>
      <c r="ACA66" s="56" t="str">
        <f t="shared" si="43"/>
        <v/>
      </c>
      <c r="ACB66" s="56" t="str">
        <f t="shared" si="43"/>
        <v/>
      </c>
      <c r="ACC66" s="56" t="str">
        <f t="shared" si="43"/>
        <v/>
      </c>
      <c r="ACD66" s="56" t="str">
        <f t="shared" si="43"/>
        <v/>
      </c>
      <c r="ACE66" s="56" t="str">
        <f t="shared" si="43"/>
        <v/>
      </c>
      <c r="ACF66" s="56" t="str">
        <f t="shared" si="43"/>
        <v/>
      </c>
      <c r="ACG66" s="56" t="str">
        <f t="shared" si="43"/>
        <v/>
      </c>
      <c r="ACH66" s="56" t="str">
        <f t="shared" si="43"/>
        <v/>
      </c>
      <c r="ACI66" s="56" t="str">
        <f t="shared" si="43"/>
        <v/>
      </c>
      <c r="ACJ66" s="56" t="str">
        <f t="shared" si="43"/>
        <v/>
      </c>
      <c r="ACK66" s="56" t="str">
        <f t="shared" si="43"/>
        <v/>
      </c>
      <c r="ACL66" s="56" t="str">
        <f t="shared" si="43"/>
        <v/>
      </c>
      <c r="ACM66" s="56" t="str">
        <f t="shared" ref="ACM66:AEX66" si="44">IF(ACM48="","",SUM(ACM48:ACM51))</f>
        <v/>
      </c>
      <c r="ACN66" s="56" t="str">
        <f t="shared" si="44"/>
        <v/>
      </c>
      <c r="ACO66" s="56" t="str">
        <f t="shared" si="44"/>
        <v/>
      </c>
      <c r="ACP66" s="56" t="str">
        <f t="shared" si="44"/>
        <v/>
      </c>
      <c r="ACQ66" s="56" t="str">
        <f t="shared" si="44"/>
        <v/>
      </c>
      <c r="ACR66" s="56" t="str">
        <f t="shared" si="44"/>
        <v/>
      </c>
      <c r="ACS66" s="56" t="str">
        <f t="shared" si="44"/>
        <v/>
      </c>
      <c r="ACT66" s="56" t="str">
        <f t="shared" si="44"/>
        <v/>
      </c>
      <c r="ACU66" s="56" t="str">
        <f t="shared" si="44"/>
        <v/>
      </c>
      <c r="ACV66" s="56" t="str">
        <f t="shared" si="44"/>
        <v/>
      </c>
      <c r="ACW66" s="56" t="str">
        <f t="shared" si="44"/>
        <v/>
      </c>
      <c r="ACX66" s="56" t="str">
        <f t="shared" si="44"/>
        <v/>
      </c>
      <c r="ACY66" s="56" t="str">
        <f t="shared" si="44"/>
        <v/>
      </c>
      <c r="ACZ66" s="56" t="str">
        <f t="shared" si="44"/>
        <v/>
      </c>
      <c r="ADA66" s="56" t="str">
        <f t="shared" si="44"/>
        <v/>
      </c>
      <c r="ADB66" s="56" t="str">
        <f t="shared" si="44"/>
        <v/>
      </c>
      <c r="ADC66" s="56" t="str">
        <f t="shared" si="44"/>
        <v/>
      </c>
      <c r="ADD66" s="56" t="str">
        <f t="shared" si="44"/>
        <v/>
      </c>
      <c r="ADE66" s="56" t="str">
        <f t="shared" si="44"/>
        <v/>
      </c>
      <c r="ADF66" s="56" t="str">
        <f t="shared" si="44"/>
        <v/>
      </c>
      <c r="ADG66" s="56" t="str">
        <f t="shared" si="44"/>
        <v/>
      </c>
      <c r="ADH66" s="56" t="str">
        <f t="shared" si="44"/>
        <v/>
      </c>
      <c r="ADI66" s="56" t="str">
        <f t="shared" si="44"/>
        <v/>
      </c>
      <c r="ADJ66" s="56" t="str">
        <f t="shared" si="44"/>
        <v/>
      </c>
      <c r="ADK66" s="56" t="str">
        <f t="shared" si="44"/>
        <v/>
      </c>
      <c r="ADL66" s="56" t="str">
        <f t="shared" si="44"/>
        <v/>
      </c>
      <c r="ADM66" s="56" t="str">
        <f t="shared" si="44"/>
        <v/>
      </c>
      <c r="ADN66" s="56" t="str">
        <f t="shared" si="44"/>
        <v/>
      </c>
      <c r="ADO66" s="56" t="str">
        <f t="shared" si="44"/>
        <v/>
      </c>
      <c r="ADP66" s="56" t="str">
        <f t="shared" si="44"/>
        <v/>
      </c>
      <c r="ADQ66" s="56" t="str">
        <f t="shared" si="44"/>
        <v/>
      </c>
      <c r="ADR66" s="56" t="str">
        <f t="shared" si="44"/>
        <v/>
      </c>
      <c r="ADS66" s="56" t="str">
        <f t="shared" si="44"/>
        <v/>
      </c>
      <c r="ADT66" s="56" t="str">
        <f t="shared" si="44"/>
        <v/>
      </c>
      <c r="ADU66" s="56" t="str">
        <f t="shared" si="44"/>
        <v/>
      </c>
      <c r="ADV66" s="56" t="str">
        <f t="shared" si="44"/>
        <v/>
      </c>
      <c r="ADW66" s="56" t="str">
        <f t="shared" si="44"/>
        <v/>
      </c>
      <c r="ADX66" s="56" t="str">
        <f t="shared" si="44"/>
        <v/>
      </c>
      <c r="ADY66" s="56" t="str">
        <f t="shared" si="44"/>
        <v/>
      </c>
      <c r="ADZ66" s="56" t="str">
        <f t="shared" si="44"/>
        <v/>
      </c>
      <c r="AEA66" s="56" t="str">
        <f t="shared" si="44"/>
        <v/>
      </c>
      <c r="AEB66" s="56" t="str">
        <f t="shared" si="44"/>
        <v/>
      </c>
      <c r="AEC66" s="56" t="str">
        <f t="shared" si="44"/>
        <v/>
      </c>
      <c r="AED66" s="56" t="str">
        <f t="shared" si="44"/>
        <v/>
      </c>
      <c r="AEE66" s="56" t="str">
        <f t="shared" si="44"/>
        <v/>
      </c>
      <c r="AEF66" s="56" t="str">
        <f t="shared" si="44"/>
        <v/>
      </c>
      <c r="AEG66" s="56" t="str">
        <f t="shared" si="44"/>
        <v/>
      </c>
      <c r="AEH66" s="56" t="str">
        <f t="shared" si="44"/>
        <v/>
      </c>
      <c r="AEI66" s="56" t="str">
        <f t="shared" si="44"/>
        <v/>
      </c>
      <c r="AEJ66" s="56" t="str">
        <f t="shared" si="44"/>
        <v/>
      </c>
      <c r="AEK66" s="56" t="str">
        <f t="shared" si="44"/>
        <v/>
      </c>
      <c r="AEL66" s="56" t="str">
        <f t="shared" si="44"/>
        <v/>
      </c>
      <c r="AEM66" s="56" t="str">
        <f t="shared" si="44"/>
        <v/>
      </c>
      <c r="AEN66" s="56" t="str">
        <f t="shared" si="44"/>
        <v/>
      </c>
      <c r="AEO66" s="56" t="str">
        <f t="shared" si="44"/>
        <v/>
      </c>
      <c r="AEP66" s="56" t="str">
        <f t="shared" si="44"/>
        <v/>
      </c>
      <c r="AEQ66" s="56" t="str">
        <f t="shared" si="44"/>
        <v/>
      </c>
      <c r="AER66" s="56" t="str">
        <f t="shared" si="44"/>
        <v/>
      </c>
      <c r="AES66" s="56" t="str">
        <f t="shared" si="44"/>
        <v/>
      </c>
      <c r="AET66" s="56" t="str">
        <f t="shared" si="44"/>
        <v/>
      </c>
      <c r="AEU66" s="56" t="str">
        <f t="shared" si="44"/>
        <v/>
      </c>
      <c r="AEV66" s="56" t="str">
        <f t="shared" si="44"/>
        <v/>
      </c>
      <c r="AEW66" s="56" t="str">
        <f t="shared" si="44"/>
        <v/>
      </c>
      <c r="AEX66" s="56" t="str">
        <f t="shared" si="44"/>
        <v/>
      </c>
      <c r="AEY66" s="56" t="str">
        <f t="shared" ref="AEY66:AHJ66" si="45">IF(AEY48="","",SUM(AEY48:AEY51))</f>
        <v/>
      </c>
      <c r="AEZ66" s="56" t="str">
        <f t="shared" si="45"/>
        <v/>
      </c>
      <c r="AFA66" s="56" t="str">
        <f t="shared" si="45"/>
        <v/>
      </c>
      <c r="AFB66" s="56" t="str">
        <f t="shared" si="45"/>
        <v/>
      </c>
      <c r="AFC66" s="56" t="str">
        <f t="shared" si="45"/>
        <v/>
      </c>
      <c r="AFD66" s="56" t="str">
        <f t="shared" si="45"/>
        <v/>
      </c>
      <c r="AFE66" s="56" t="str">
        <f t="shared" si="45"/>
        <v/>
      </c>
      <c r="AFF66" s="56" t="str">
        <f t="shared" si="45"/>
        <v/>
      </c>
      <c r="AFG66" s="56" t="str">
        <f t="shared" si="45"/>
        <v/>
      </c>
      <c r="AFH66" s="56" t="str">
        <f t="shared" si="45"/>
        <v/>
      </c>
      <c r="AFI66" s="56" t="str">
        <f t="shared" si="45"/>
        <v/>
      </c>
      <c r="AFJ66" s="56" t="str">
        <f t="shared" si="45"/>
        <v/>
      </c>
      <c r="AFK66" s="56" t="str">
        <f t="shared" si="45"/>
        <v/>
      </c>
      <c r="AFL66" s="56" t="str">
        <f t="shared" si="45"/>
        <v/>
      </c>
      <c r="AFM66" s="56" t="str">
        <f t="shared" si="45"/>
        <v/>
      </c>
      <c r="AFN66" s="56" t="str">
        <f t="shared" si="45"/>
        <v/>
      </c>
      <c r="AFO66" s="56" t="str">
        <f t="shared" si="45"/>
        <v/>
      </c>
      <c r="AFP66" s="56" t="str">
        <f t="shared" si="45"/>
        <v/>
      </c>
      <c r="AFQ66" s="56" t="str">
        <f t="shared" si="45"/>
        <v/>
      </c>
      <c r="AFR66" s="56" t="str">
        <f t="shared" si="45"/>
        <v/>
      </c>
      <c r="AFS66" s="56" t="str">
        <f t="shared" si="45"/>
        <v/>
      </c>
      <c r="AFT66" s="56" t="str">
        <f t="shared" si="45"/>
        <v/>
      </c>
      <c r="AFU66" s="56" t="str">
        <f t="shared" si="45"/>
        <v/>
      </c>
      <c r="AFV66" s="56" t="str">
        <f t="shared" si="45"/>
        <v/>
      </c>
      <c r="AFW66" s="56" t="str">
        <f t="shared" si="45"/>
        <v/>
      </c>
      <c r="AFX66" s="56" t="str">
        <f t="shared" si="45"/>
        <v/>
      </c>
      <c r="AFY66" s="56" t="str">
        <f t="shared" si="45"/>
        <v/>
      </c>
      <c r="AFZ66" s="56" t="str">
        <f t="shared" si="45"/>
        <v/>
      </c>
      <c r="AGA66" s="56" t="str">
        <f t="shared" si="45"/>
        <v/>
      </c>
      <c r="AGB66" s="56" t="str">
        <f t="shared" si="45"/>
        <v/>
      </c>
      <c r="AGC66" s="56" t="str">
        <f t="shared" si="45"/>
        <v/>
      </c>
      <c r="AGD66" s="56" t="str">
        <f t="shared" si="45"/>
        <v/>
      </c>
      <c r="AGE66" s="56" t="str">
        <f t="shared" si="45"/>
        <v/>
      </c>
      <c r="AGF66" s="56" t="str">
        <f t="shared" si="45"/>
        <v/>
      </c>
      <c r="AGG66" s="56" t="str">
        <f t="shared" si="45"/>
        <v/>
      </c>
      <c r="AGH66" s="56" t="str">
        <f t="shared" si="45"/>
        <v/>
      </c>
      <c r="AGI66" s="56" t="str">
        <f t="shared" si="45"/>
        <v/>
      </c>
      <c r="AGJ66" s="56" t="str">
        <f t="shared" si="45"/>
        <v/>
      </c>
      <c r="AGK66" s="56" t="str">
        <f t="shared" si="45"/>
        <v/>
      </c>
      <c r="AGL66" s="56" t="str">
        <f t="shared" si="45"/>
        <v/>
      </c>
      <c r="AGM66" s="56" t="str">
        <f t="shared" si="45"/>
        <v/>
      </c>
      <c r="AGN66" s="56" t="str">
        <f t="shared" si="45"/>
        <v/>
      </c>
      <c r="AGO66" s="56" t="str">
        <f t="shared" si="45"/>
        <v/>
      </c>
      <c r="AGP66" s="56" t="str">
        <f t="shared" si="45"/>
        <v/>
      </c>
      <c r="AGQ66" s="56" t="str">
        <f t="shared" si="45"/>
        <v/>
      </c>
      <c r="AGR66" s="56" t="str">
        <f t="shared" si="45"/>
        <v/>
      </c>
      <c r="AGS66" s="56" t="str">
        <f t="shared" si="45"/>
        <v/>
      </c>
      <c r="AGT66" s="56" t="str">
        <f t="shared" si="45"/>
        <v/>
      </c>
      <c r="AGU66" s="56" t="str">
        <f t="shared" si="45"/>
        <v/>
      </c>
      <c r="AGV66" s="56" t="str">
        <f t="shared" si="45"/>
        <v/>
      </c>
      <c r="AGW66" s="56" t="str">
        <f t="shared" si="45"/>
        <v/>
      </c>
      <c r="AGX66" s="56" t="str">
        <f t="shared" si="45"/>
        <v/>
      </c>
      <c r="AGY66" s="56" t="str">
        <f t="shared" si="45"/>
        <v/>
      </c>
      <c r="AGZ66" s="56" t="str">
        <f t="shared" si="45"/>
        <v/>
      </c>
      <c r="AHA66" s="56" t="str">
        <f t="shared" si="45"/>
        <v/>
      </c>
      <c r="AHB66" s="56" t="str">
        <f t="shared" si="45"/>
        <v/>
      </c>
      <c r="AHC66" s="56" t="str">
        <f t="shared" si="45"/>
        <v/>
      </c>
      <c r="AHD66" s="56" t="str">
        <f t="shared" si="45"/>
        <v/>
      </c>
      <c r="AHE66" s="56" t="str">
        <f t="shared" si="45"/>
        <v/>
      </c>
      <c r="AHF66" s="56" t="str">
        <f t="shared" si="45"/>
        <v/>
      </c>
      <c r="AHG66" s="56" t="str">
        <f t="shared" si="45"/>
        <v/>
      </c>
      <c r="AHH66" s="56" t="str">
        <f t="shared" si="45"/>
        <v/>
      </c>
      <c r="AHI66" s="56" t="str">
        <f t="shared" si="45"/>
        <v/>
      </c>
      <c r="AHJ66" s="56" t="str">
        <f t="shared" si="45"/>
        <v/>
      </c>
      <c r="AHK66" s="56" t="str">
        <f t="shared" ref="AHK66:AJV66" si="46">IF(AHK48="","",SUM(AHK48:AHK51))</f>
        <v/>
      </c>
      <c r="AHL66" s="56" t="str">
        <f t="shared" si="46"/>
        <v/>
      </c>
      <c r="AHM66" s="56" t="str">
        <f t="shared" si="46"/>
        <v/>
      </c>
      <c r="AHN66" s="56" t="str">
        <f t="shared" si="46"/>
        <v/>
      </c>
      <c r="AHO66" s="56" t="str">
        <f t="shared" si="46"/>
        <v/>
      </c>
      <c r="AHP66" s="56" t="str">
        <f t="shared" si="46"/>
        <v/>
      </c>
      <c r="AHQ66" s="56" t="str">
        <f t="shared" si="46"/>
        <v/>
      </c>
      <c r="AHR66" s="56" t="str">
        <f t="shared" si="46"/>
        <v/>
      </c>
      <c r="AHS66" s="56" t="str">
        <f t="shared" si="46"/>
        <v/>
      </c>
      <c r="AHT66" s="56" t="str">
        <f t="shared" si="46"/>
        <v/>
      </c>
      <c r="AHU66" s="56" t="str">
        <f t="shared" si="46"/>
        <v/>
      </c>
      <c r="AHV66" s="56" t="str">
        <f t="shared" si="46"/>
        <v/>
      </c>
      <c r="AHW66" s="56" t="str">
        <f t="shared" si="46"/>
        <v/>
      </c>
      <c r="AHX66" s="56" t="str">
        <f t="shared" si="46"/>
        <v/>
      </c>
      <c r="AHY66" s="56" t="str">
        <f t="shared" si="46"/>
        <v/>
      </c>
      <c r="AHZ66" s="56" t="str">
        <f t="shared" si="46"/>
        <v/>
      </c>
      <c r="AIA66" s="56" t="str">
        <f t="shared" si="46"/>
        <v/>
      </c>
      <c r="AIB66" s="56" t="str">
        <f t="shared" si="46"/>
        <v/>
      </c>
      <c r="AIC66" s="56" t="str">
        <f t="shared" si="46"/>
        <v/>
      </c>
      <c r="AID66" s="56" t="str">
        <f t="shared" si="46"/>
        <v/>
      </c>
      <c r="AIE66" s="56" t="str">
        <f t="shared" si="46"/>
        <v/>
      </c>
      <c r="AIF66" s="56" t="str">
        <f t="shared" si="46"/>
        <v/>
      </c>
      <c r="AIG66" s="56" t="str">
        <f t="shared" si="46"/>
        <v/>
      </c>
      <c r="AIH66" s="56" t="str">
        <f t="shared" si="46"/>
        <v/>
      </c>
      <c r="AII66" s="56" t="str">
        <f t="shared" si="46"/>
        <v/>
      </c>
      <c r="AIJ66" s="56" t="str">
        <f t="shared" si="46"/>
        <v/>
      </c>
      <c r="AIK66" s="56" t="str">
        <f t="shared" si="46"/>
        <v/>
      </c>
      <c r="AIL66" s="56" t="str">
        <f t="shared" si="46"/>
        <v/>
      </c>
      <c r="AIM66" s="56" t="str">
        <f t="shared" si="46"/>
        <v/>
      </c>
      <c r="AIN66" s="56" t="str">
        <f t="shared" si="46"/>
        <v/>
      </c>
      <c r="AIO66" s="56" t="str">
        <f t="shared" si="46"/>
        <v/>
      </c>
      <c r="AIP66" s="56" t="str">
        <f t="shared" si="46"/>
        <v/>
      </c>
      <c r="AIQ66" s="56" t="str">
        <f t="shared" si="46"/>
        <v/>
      </c>
      <c r="AIR66" s="56" t="str">
        <f t="shared" si="46"/>
        <v/>
      </c>
      <c r="AIS66" s="56" t="str">
        <f t="shared" si="46"/>
        <v/>
      </c>
      <c r="AIT66" s="56" t="str">
        <f t="shared" si="46"/>
        <v/>
      </c>
      <c r="AIU66" s="56" t="str">
        <f t="shared" si="46"/>
        <v/>
      </c>
      <c r="AIV66" s="56" t="str">
        <f t="shared" si="46"/>
        <v/>
      </c>
      <c r="AIW66" s="56" t="str">
        <f t="shared" si="46"/>
        <v/>
      </c>
      <c r="AIX66" s="56" t="str">
        <f t="shared" si="46"/>
        <v/>
      </c>
      <c r="AIY66" s="56" t="str">
        <f t="shared" si="46"/>
        <v/>
      </c>
      <c r="AIZ66" s="56" t="str">
        <f t="shared" si="46"/>
        <v/>
      </c>
      <c r="AJA66" s="56" t="str">
        <f t="shared" si="46"/>
        <v/>
      </c>
      <c r="AJB66" s="56" t="str">
        <f t="shared" si="46"/>
        <v/>
      </c>
      <c r="AJC66" s="56" t="str">
        <f t="shared" si="46"/>
        <v/>
      </c>
      <c r="AJD66" s="56" t="str">
        <f t="shared" si="46"/>
        <v/>
      </c>
      <c r="AJE66" s="56" t="str">
        <f t="shared" si="46"/>
        <v/>
      </c>
      <c r="AJF66" s="56" t="str">
        <f t="shared" si="46"/>
        <v/>
      </c>
      <c r="AJG66" s="56" t="str">
        <f t="shared" si="46"/>
        <v/>
      </c>
      <c r="AJH66" s="56" t="str">
        <f t="shared" si="46"/>
        <v/>
      </c>
      <c r="AJI66" s="56" t="str">
        <f t="shared" si="46"/>
        <v/>
      </c>
      <c r="AJJ66" s="56" t="str">
        <f t="shared" si="46"/>
        <v/>
      </c>
      <c r="AJK66" s="56" t="str">
        <f t="shared" si="46"/>
        <v/>
      </c>
      <c r="AJL66" s="56" t="str">
        <f t="shared" si="46"/>
        <v/>
      </c>
      <c r="AJM66" s="56" t="str">
        <f t="shared" si="46"/>
        <v/>
      </c>
      <c r="AJN66" s="56" t="str">
        <f t="shared" si="46"/>
        <v/>
      </c>
      <c r="AJO66" s="56" t="str">
        <f t="shared" si="46"/>
        <v/>
      </c>
      <c r="AJP66" s="56" t="str">
        <f t="shared" si="46"/>
        <v/>
      </c>
      <c r="AJQ66" s="56" t="str">
        <f t="shared" si="46"/>
        <v/>
      </c>
      <c r="AJR66" s="56" t="str">
        <f t="shared" si="46"/>
        <v/>
      </c>
      <c r="AJS66" s="56" t="str">
        <f t="shared" si="46"/>
        <v/>
      </c>
      <c r="AJT66" s="56" t="str">
        <f t="shared" si="46"/>
        <v/>
      </c>
      <c r="AJU66" s="56" t="str">
        <f t="shared" si="46"/>
        <v/>
      </c>
      <c r="AJV66" s="56" t="str">
        <f t="shared" si="46"/>
        <v/>
      </c>
      <c r="AJW66" s="56" t="str">
        <f t="shared" ref="AJW66:ALU66" si="47">IF(AJW48="","",SUM(AJW48:AJW51))</f>
        <v/>
      </c>
      <c r="AJX66" s="56" t="str">
        <f t="shared" si="47"/>
        <v/>
      </c>
      <c r="AJY66" s="56" t="str">
        <f t="shared" si="47"/>
        <v/>
      </c>
      <c r="AJZ66" s="56" t="str">
        <f t="shared" si="47"/>
        <v/>
      </c>
      <c r="AKA66" s="56" t="str">
        <f t="shared" si="47"/>
        <v/>
      </c>
      <c r="AKB66" s="56" t="str">
        <f t="shared" si="47"/>
        <v/>
      </c>
      <c r="AKC66" s="56" t="str">
        <f t="shared" si="47"/>
        <v/>
      </c>
      <c r="AKD66" s="56" t="str">
        <f t="shared" si="47"/>
        <v/>
      </c>
      <c r="AKE66" s="56" t="str">
        <f t="shared" si="47"/>
        <v/>
      </c>
      <c r="AKF66" s="56" t="str">
        <f t="shared" si="47"/>
        <v/>
      </c>
      <c r="AKG66" s="56" t="str">
        <f t="shared" si="47"/>
        <v/>
      </c>
      <c r="AKH66" s="56" t="str">
        <f t="shared" si="47"/>
        <v/>
      </c>
      <c r="AKI66" s="56" t="str">
        <f t="shared" si="47"/>
        <v/>
      </c>
      <c r="AKJ66" s="56" t="str">
        <f t="shared" si="47"/>
        <v/>
      </c>
      <c r="AKK66" s="56" t="str">
        <f t="shared" si="47"/>
        <v/>
      </c>
      <c r="AKL66" s="56" t="str">
        <f t="shared" si="47"/>
        <v/>
      </c>
      <c r="AKM66" s="56" t="str">
        <f t="shared" si="47"/>
        <v/>
      </c>
      <c r="AKN66" s="56" t="str">
        <f t="shared" si="47"/>
        <v/>
      </c>
      <c r="AKO66" s="56" t="str">
        <f t="shared" si="47"/>
        <v/>
      </c>
      <c r="AKP66" s="56" t="str">
        <f t="shared" si="47"/>
        <v/>
      </c>
      <c r="AKQ66" s="56" t="str">
        <f t="shared" si="47"/>
        <v/>
      </c>
      <c r="AKR66" s="56" t="str">
        <f t="shared" si="47"/>
        <v/>
      </c>
      <c r="AKS66" s="56" t="str">
        <f t="shared" si="47"/>
        <v/>
      </c>
      <c r="AKT66" s="56" t="str">
        <f t="shared" si="47"/>
        <v/>
      </c>
      <c r="AKU66" s="56" t="str">
        <f t="shared" si="47"/>
        <v/>
      </c>
      <c r="AKV66" s="56" t="str">
        <f t="shared" si="47"/>
        <v/>
      </c>
      <c r="AKW66" s="56" t="str">
        <f t="shared" si="47"/>
        <v/>
      </c>
      <c r="AKX66" s="56" t="str">
        <f t="shared" si="47"/>
        <v/>
      </c>
      <c r="AKY66" s="56" t="str">
        <f t="shared" si="47"/>
        <v/>
      </c>
      <c r="AKZ66" s="56" t="str">
        <f t="shared" si="47"/>
        <v/>
      </c>
      <c r="ALA66" s="56" t="str">
        <f t="shared" si="47"/>
        <v/>
      </c>
      <c r="ALB66" s="56" t="str">
        <f t="shared" si="47"/>
        <v/>
      </c>
      <c r="ALC66" s="56" t="str">
        <f t="shared" si="47"/>
        <v/>
      </c>
      <c r="ALD66" s="56" t="str">
        <f t="shared" si="47"/>
        <v/>
      </c>
      <c r="ALE66" s="56" t="str">
        <f t="shared" si="47"/>
        <v/>
      </c>
      <c r="ALF66" s="56" t="str">
        <f t="shared" si="47"/>
        <v/>
      </c>
      <c r="ALG66" s="56" t="str">
        <f t="shared" si="47"/>
        <v/>
      </c>
      <c r="ALH66" s="56" t="str">
        <f t="shared" si="47"/>
        <v/>
      </c>
      <c r="ALI66" s="56" t="str">
        <f t="shared" si="47"/>
        <v/>
      </c>
      <c r="ALJ66" s="56" t="str">
        <f t="shared" si="47"/>
        <v/>
      </c>
      <c r="ALK66" s="56" t="str">
        <f t="shared" si="47"/>
        <v/>
      </c>
      <c r="ALL66" s="56" t="str">
        <f t="shared" si="47"/>
        <v/>
      </c>
      <c r="ALM66" s="56" t="str">
        <f t="shared" si="47"/>
        <v/>
      </c>
      <c r="ALN66" s="56" t="str">
        <f t="shared" si="47"/>
        <v/>
      </c>
      <c r="ALO66" s="56" t="str">
        <f t="shared" si="47"/>
        <v/>
      </c>
      <c r="ALP66" s="56" t="str">
        <f t="shared" si="47"/>
        <v/>
      </c>
      <c r="ALQ66" s="56" t="str">
        <f t="shared" si="47"/>
        <v/>
      </c>
      <c r="ALR66" s="56" t="str">
        <f t="shared" si="47"/>
        <v/>
      </c>
      <c r="ALS66" s="56" t="str">
        <f t="shared" si="47"/>
        <v/>
      </c>
      <c r="ALT66" s="56" t="str">
        <f t="shared" si="47"/>
        <v/>
      </c>
      <c r="ALU66" s="56" t="str">
        <f t="shared" si="47"/>
        <v/>
      </c>
    </row>
    <row r="67" spans="1:1037" s="56" customFormat="1" ht="12.75" x14ac:dyDescent="0.2">
      <c r="A67" s="8">
        <v>63</v>
      </c>
      <c r="B67" s="320" t="s">
        <v>149</v>
      </c>
      <c r="C67" s="9" t="s">
        <v>152</v>
      </c>
      <c r="D67" s="55"/>
      <c r="E67" s="55"/>
      <c r="F67" s="55"/>
      <c r="G67" s="55"/>
      <c r="H67" s="56" t="str">
        <f t="shared" ref="H67:BG67" si="48">IF(H52="","",SUM(H52:H55))</f>
        <v/>
      </c>
      <c r="I67" s="56" t="str">
        <f t="shared" si="48"/>
        <v/>
      </c>
      <c r="J67" s="56" t="str">
        <f t="shared" si="48"/>
        <v/>
      </c>
      <c r="K67" s="56" t="str">
        <f t="shared" si="48"/>
        <v/>
      </c>
      <c r="L67" s="56" t="str">
        <f t="shared" si="48"/>
        <v/>
      </c>
      <c r="M67" s="56" t="str">
        <f t="shared" si="48"/>
        <v/>
      </c>
      <c r="N67" s="56" t="str">
        <f t="shared" si="48"/>
        <v/>
      </c>
      <c r="O67" s="56" t="str">
        <f t="shared" si="48"/>
        <v/>
      </c>
      <c r="P67" s="56" t="str">
        <f t="shared" si="48"/>
        <v/>
      </c>
      <c r="Q67" s="56" t="str">
        <f t="shared" si="48"/>
        <v/>
      </c>
      <c r="R67" s="56" t="str">
        <f t="shared" si="48"/>
        <v/>
      </c>
      <c r="S67" s="56" t="str">
        <f t="shared" si="48"/>
        <v/>
      </c>
      <c r="T67" s="56" t="str">
        <f t="shared" si="48"/>
        <v/>
      </c>
      <c r="U67" s="56" t="str">
        <f t="shared" si="48"/>
        <v/>
      </c>
      <c r="V67" s="56" t="str">
        <f t="shared" si="48"/>
        <v/>
      </c>
      <c r="W67" s="56" t="str">
        <f t="shared" si="48"/>
        <v/>
      </c>
      <c r="X67" s="56" t="str">
        <f t="shared" si="48"/>
        <v/>
      </c>
      <c r="Y67" s="56" t="str">
        <f t="shared" si="48"/>
        <v/>
      </c>
      <c r="Z67" s="56" t="str">
        <f t="shared" si="48"/>
        <v/>
      </c>
      <c r="AA67" s="56" t="str">
        <f t="shared" si="48"/>
        <v/>
      </c>
      <c r="AB67" s="56" t="str">
        <f t="shared" si="48"/>
        <v/>
      </c>
      <c r="AC67" s="56" t="str">
        <f t="shared" si="48"/>
        <v/>
      </c>
      <c r="AD67" s="56" t="str">
        <f t="shared" si="48"/>
        <v/>
      </c>
      <c r="AE67" s="56" t="str">
        <f t="shared" si="48"/>
        <v/>
      </c>
      <c r="AF67" s="56" t="str">
        <f t="shared" si="48"/>
        <v/>
      </c>
      <c r="AG67" s="56" t="str">
        <f t="shared" si="48"/>
        <v/>
      </c>
      <c r="AH67" s="56" t="str">
        <f t="shared" si="48"/>
        <v/>
      </c>
      <c r="AI67" s="56" t="str">
        <f t="shared" si="48"/>
        <v/>
      </c>
      <c r="AJ67" s="56" t="str">
        <f t="shared" si="48"/>
        <v/>
      </c>
      <c r="AK67" s="56" t="str">
        <f t="shared" si="48"/>
        <v/>
      </c>
      <c r="AL67" s="56" t="str">
        <f t="shared" si="48"/>
        <v/>
      </c>
      <c r="AM67" s="56" t="str">
        <f t="shared" si="48"/>
        <v/>
      </c>
      <c r="AN67" s="56" t="str">
        <f t="shared" si="48"/>
        <v/>
      </c>
      <c r="AO67" s="56" t="str">
        <f t="shared" si="48"/>
        <v/>
      </c>
      <c r="AP67" s="56" t="str">
        <f t="shared" si="48"/>
        <v/>
      </c>
      <c r="AQ67" s="56" t="str">
        <f t="shared" si="48"/>
        <v/>
      </c>
      <c r="AR67" s="56" t="str">
        <f t="shared" si="48"/>
        <v/>
      </c>
      <c r="AS67" s="56" t="str">
        <f t="shared" si="48"/>
        <v/>
      </c>
      <c r="AT67" s="56" t="str">
        <f t="shared" si="48"/>
        <v/>
      </c>
      <c r="AU67" s="56" t="str">
        <f t="shared" si="48"/>
        <v/>
      </c>
      <c r="AV67" s="56" t="str">
        <f t="shared" si="48"/>
        <v/>
      </c>
      <c r="AW67" s="56" t="str">
        <f t="shared" si="48"/>
        <v/>
      </c>
      <c r="AX67" s="56" t="str">
        <f t="shared" si="48"/>
        <v/>
      </c>
      <c r="AY67" s="56" t="str">
        <f t="shared" si="48"/>
        <v/>
      </c>
      <c r="AZ67" s="56" t="str">
        <f t="shared" si="48"/>
        <v/>
      </c>
      <c r="BA67" s="56" t="str">
        <f t="shared" si="48"/>
        <v/>
      </c>
      <c r="BB67" s="56" t="str">
        <f t="shared" si="48"/>
        <v/>
      </c>
      <c r="BC67" s="56" t="str">
        <f t="shared" si="48"/>
        <v/>
      </c>
      <c r="BD67" s="56" t="str">
        <f t="shared" si="48"/>
        <v/>
      </c>
      <c r="BE67" s="56" t="str">
        <f t="shared" si="48"/>
        <v/>
      </c>
      <c r="BF67" s="56" t="str">
        <f t="shared" si="48"/>
        <v/>
      </c>
      <c r="BG67" s="56" t="str">
        <f t="shared" si="48"/>
        <v/>
      </c>
      <c r="BP67" s="56">
        <f t="shared" ref="BP67:DV67" si="49">IF(BP52="","",SUM(BP52:BP55))</f>
        <v>43968</v>
      </c>
      <c r="BQ67" s="56">
        <f>IF(BQ52="","",SUM(BQ52:BQ55))</f>
        <v>49171</v>
      </c>
      <c r="BR67" s="56">
        <f>IF(BR52="","",SUM(BR52:BR55))</f>
        <v>60712</v>
      </c>
      <c r="BS67" s="56">
        <f t="shared" si="49"/>
        <v>65885</v>
      </c>
      <c r="BT67" s="56">
        <f t="shared" si="49"/>
        <v>70855</v>
      </c>
      <c r="BU67" s="56">
        <f t="shared" si="49"/>
        <v>73323</v>
      </c>
      <c r="BV67" s="56">
        <f t="shared" si="49"/>
        <v>73784</v>
      </c>
      <c r="BW67" s="56">
        <f t="shared" si="49"/>
        <v>74728</v>
      </c>
      <c r="BX67" s="56">
        <f t="shared" si="49"/>
        <v>76288</v>
      </c>
      <c r="BY67" s="56">
        <f t="shared" si="49"/>
        <v>81916</v>
      </c>
      <c r="BZ67" s="56">
        <f t="shared" si="49"/>
        <v>101819</v>
      </c>
      <c r="CA67" s="56">
        <f t="shared" si="49"/>
        <v>105130</v>
      </c>
      <c r="CB67" s="56">
        <f t="shared" si="49"/>
        <v>108879</v>
      </c>
      <c r="CC67" s="56">
        <f t="shared" si="49"/>
        <v>116574</v>
      </c>
      <c r="CD67" s="56">
        <f t="shared" si="49"/>
        <v>122905</v>
      </c>
      <c r="CE67" s="56">
        <f t="shared" si="49"/>
        <v>128882</v>
      </c>
      <c r="CF67" s="56">
        <f t="shared" si="49"/>
        <v>131144</v>
      </c>
      <c r="CG67" s="56">
        <f t="shared" si="49"/>
        <v>134948</v>
      </c>
      <c r="CH67" s="56">
        <f t="shared" si="49"/>
        <v>136362</v>
      </c>
      <c r="CI67" s="56">
        <f t="shared" si="49"/>
        <v>143105</v>
      </c>
      <c r="CJ67" s="56">
        <f t="shared" si="49"/>
        <v>147128</v>
      </c>
      <c r="CK67" s="56">
        <f t="shared" si="49"/>
        <v>150349</v>
      </c>
      <c r="CL67" s="56">
        <f t="shared" si="49"/>
        <v>153528</v>
      </c>
      <c r="CM67" s="56">
        <f t="shared" si="49"/>
        <v>159824</v>
      </c>
      <c r="CN67" s="56">
        <f t="shared" si="49"/>
        <v>164484</v>
      </c>
      <c r="CO67" s="56">
        <f t="shared" si="49"/>
        <v>160146</v>
      </c>
      <c r="CP67" s="56">
        <f t="shared" si="49"/>
        <v>163024</v>
      </c>
      <c r="CQ67" s="56">
        <f t="shared" si="49"/>
        <v>165154</v>
      </c>
      <c r="CR67" s="56">
        <f t="shared" si="49"/>
        <v>168913</v>
      </c>
      <c r="CS67" s="56">
        <f t="shared" si="49"/>
        <v>169020</v>
      </c>
      <c r="CT67" s="56">
        <f t="shared" si="49"/>
        <v>167510</v>
      </c>
      <c r="CU67" s="56">
        <f t="shared" si="49"/>
        <v>52694</v>
      </c>
      <c r="CV67" s="56">
        <f t="shared" si="49"/>
        <v>162292</v>
      </c>
      <c r="CW67" s="56">
        <f t="shared" si="49"/>
        <v>162364</v>
      </c>
      <c r="CX67" s="56">
        <f t="shared" si="49"/>
        <v>163739</v>
      </c>
      <c r="CY67" s="56">
        <f t="shared" si="49"/>
        <v>168284</v>
      </c>
      <c r="CZ67" s="56">
        <f t="shared" si="49"/>
        <v>170679</v>
      </c>
      <c r="DA67" s="56" t="str">
        <f t="shared" si="49"/>
        <v/>
      </c>
      <c r="DB67" s="56" t="str">
        <f t="shared" si="49"/>
        <v/>
      </c>
      <c r="DC67" s="56" t="str">
        <f t="shared" si="49"/>
        <v/>
      </c>
      <c r="DD67" s="56" t="str">
        <f t="shared" si="49"/>
        <v/>
      </c>
      <c r="DE67" s="56" t="str">
        <f t="shared" si="49"/>
        <v/>
      </c>
      <c r="DF67" s="56" t="str">
        <f t="shared" si="49"/>
        <v/>
      </c>
      <c r="DG67" s="56" t="str">
        <f t="shared" si="49"/>
        <v/>
      </c>
      <c r="DH67" s="56" t="str">
        <f t="shared" si="49"/>
        <v/>
      </c>
      <c r="DI67" s="56" t="str">
        <f t="shared" si="49"/>
        <v/>
      </c>
      <c r="DJ67" s="56" t="str">
        <f t="shared" si="49"/>
        <v/>
      </c>
      <c r="DK67" s="56" t="str">
        <f t="shared" si="49"/>
        <v/>
      </c>
      <c r="DL67" s="56" t="str">
        <f t="shared" si="49"/>
        <v/>
      </c>
      <c r="DM67" s="56" t="str">
        <f t="shared" si="49"/>
        <v/>
      </c>
      <c r="DN67" s="56" t="str">
        <f t="shared" si="49"/>
        <v/>
      </c>
      <c r="DO67" s="56" t="str">
        <f t="shared" si="49"/>
        <v/>
      </c>
      <c r="DP67" s="56" t="str">
        <f t="shared" si="49"/>
        <v/>
      </c>
      <c r="DQ67" s="56" t="str">
        <f t="shared" si="49"/>
        <v/>
      </c>
      <c r="DR67" s="56" t="str">
        <f t="shared" si="49"/>
        <v/>
      </c>
      <c r="DS67" s="56" t="str">
        <f t="shared" si="49"/>
        <v/>
      </c>
      <c r="DT67" s="56" t="str">
        <f t="shared" si="49"/>
        <v/>
      </c>
      <c r="DU67" s="56" t="str">
        <f t="shared" si="49"/>
        <v/>
      </c>
      <c r="DV67" s="56" t="str">
        <f t="shared" si="49"/>
        <v/>
      </c>
      <c r="DW67" s="56" t="str">
        <f t="shared" ref="DW67:GH67" si="50">IF(DW52="","",SUM(DW52:DW55))</f>
        <v/>
      </c>
      <c r="DX67" s="56" t="str">
        <f t="shared" si="50"/>
        <v/>
      </c>
      <c r="DY67" s="56" t="str">
        <f t="shared" si="50"/>
        <v/>
      </c>
      <c r="DZ67" s="56" t="str">
        <f t="shared" si="50"/>
        <v/>
      </c>
      <c r="EA67" s="56" t="str">
        <f t="shared" si="50"/>
        <v/>
      </c>
      <c r="EB67" s="56" t="str">
        <f t="shared" si="50"/>
        <v/>
      </c>
      <c r="EC67" s="56" t="str">
        <f t="shared" si="50"/>
        <v/>
      </c>
      <c r="ED67" s="56" t="str">
        <f t="shared" si="50"/>
        <v/>
      </c>
      <c r="EE67" s="56" t="str">
        <f t="shared" si="50"/>
        <v/>
      </c>
      <c r="EF67" s="56" t="str">
        <f t="shared" si="50"/>
        <v/>
      </c>
      <c r="EG67" s="56" t="str">
        <f t="shared" si="50"/>
        <v/>
      </c>
      <c r="EH67" s="56" t="str">
        <f t="shared" si="50"/>
        <v/>
      </c>
      <c r="EI67" s="56" t="str">
        <f t="shared" si="50"/>
        <v/>
      </c>
      <c r="EJ67" s="56" t="str">
        <f t="shared" si="50"/>
        <v/>
      </c>
      <c r="EK67" s="56" t="str">
        <f t="shared" si="50"/>
        <v/>
      </c>
      <c r="EL67" s="56" t="str">
        <f t="shared" si="50"/>
        <v/>
      </c>
      <c r="EM67" s="56" t="str">
        <f t="shared" si="50"/>
        <v/>
      </c>
      <c r="EN67" s="56" t="str">
        <f t="shared" si="50"/>
        <v/>
      </c>
      <c r="EO67" s="56" t="str">
        <f t="shared" si="50"/>
        <v/>
      </c>
      <c r="EP67" s="56" t="str">
        <f t="shared" si="50"/>
        <v/>
      </c>
      <c r="EQ67" s="56" t="str">
        <f t="shared" si="50"/>
        <v/>
      </c>
      <c r="ER67" s="56" t="str">
        <f t="shared" si="50"/>
        <v/>
      </c>
      <c r="ES67" s="56" t="str">
        <f t="shared" si="50"/>
        <v/>
      </c>
      <c r="ET67" s="56" t="str">
        <f t="shared" si="50"/>
        <v/>
      </c>
      <c r="EU67" s="56" t="str">
        <f t="shared" si="50"/>
        <v/>
      </c>
      <c r="EV67" s="56" t="str">
        <f t="shared" si="50"/>
        <v/>
      </c>
      <c r="EW67" s="56" t="str">
        <f t="shared" si="50"/>
        <v/>
      </c>
      <c r="EX67" s="56" t="str">
        <f t="shared" si="50"/>
        <v/>
      </c>
      <c r="EY67" s="56" t="str">
        <f t="shared" si="50"/>
        <v/>
      </c>
      <c r="EZ67" s="56" t="str">
        <f t="shared" si="50"/>
        <v/>
      </c>
      <c r="FA67" s="56" t="str">
        <f t="shared" si="50"/>
        <v/>
      </c>
      <c r="FB67" s="56" t="str">
        <f t="shared" si="50"/>
        <v/>
      </c>
      <c r="FC67" s="56" t="str">
        <f t="shared" si="50"/>
        <v/>
      </c>
      <c r="FD67" s="56" t="str">
        <f t="shared" si="50"/>
        <v/>
      </c>
      <c r="FE67" s="56" t="str">
        <f t="shared" si="50"/>
        <v/>
      </c>
      <c r="FF67" s="56" t="str">
        <f t="shared" si="50"/>
        <v/>
      </c>
      <c r="FG67" s="56" t="str">
        <f t="shared" si="50"/>
        <v/>
      </c>
      <c r="FH67" s="56" t="str">
        <f t="shared" si="50"/>
        <v/>
      </c>
      <c r="FI67" s="56" t="str">
        <f t="shared" si="50"/>
        <v/>
      </c>
      <c r="FJ67" s="56" t="str">
        <f t="shared" si="50"/>
        <v/>
      </c>
      <c r="FK67" s="56" t="str">
        <f t="shared" si="50"/>
        <v/>
      </c>
      <c r="FL67" s="56" t="str">
        <f t="shared" si="50"/>
        <v/>
      </c>
      <c r="FM67" s="56" t="str">
        <f t="shared" si="50"/>
        <v/>
      </c>
      <c r="FN67" s="56" t="str">
        <f t="shared" si="50"/>
        <v/>
      </c>
      <c r="FO67" s="56" t="str">
        <f t="shared" si="50"/>
        <v/>
      </c>
      <c r="FP67" s="56" t="str">
        <f t="shared" si="50"/>
        <v/>
      </c>
      <c r="FQ67" s="56" t="str">
        <f t="shared" si="50"/>
        <v/>
      </c>
      <c r="FR67" s="56" t="str">
        <f t="shared" si="50"/>
        <v/>
      </c>
      <c r="FS67" s="56" t="str">
        <f t="shared" si="50"/>
        <v/>
      </c>
      <c r="FT67" s="56" t="str">
        <f t="shared" si="50"/>
        <v/>
      </c>
      <c r="FU67" s="56" t="str">
        <f t="shared" si="50"/>
        <v/>
      </c>
      <c r="FV67" s="56" t="str">
        <f t="shared" si="50"/>
        <v/>
      </c>
      <c r="FW67" s="56" t="str">
        <f t="shared" si="50"/>
        <v/>
      </c>
      <c r="FX67" s="56" t="str">
        <f t="shared" si="50"/>
        <v/>
      </c>
      <c r="FY67" s="56" t="str">
        <f t="shared" si="50"/>
        <v/>
      </c>
      <c r="FZ67" s="56" t="str">
        <f t="shared" si="50"/>
        <v/>
      </c>
      <c r="GA67" s="56" t="str">
        <f t="shared" si="50"/>
        <v/>
      </c>
      <c r="GB67" s="56" t="str">
        <f t="shared" si="50"/>
        <v/>
      </c>
      <c r="GC67" s="56" t="str">
        <f t="shared" si="50"/>
        <v/>
      </c>
      <c r="GD67" s="56" t="str">
        <f t="shared" si="50"/>
        <v/>
      </c>
      <c r="GE67" s="56" t="str">
        <f t="shared" si="50"/>
        <v/>
      </c>
      <c r="GF67" s="56" t="str">
        <f t="shared" si="50"/>
        <v/>
      </c>
      <c r="GG67" s="56" t="str">
        <f t="shared" si="50"/>
        <v/>
      </c>
      <c r="GH67" s="56" t="str">
        <f t="shared" si="50"/>
        <v/>
      </c>
      <c r="GI67" s="56" t="str">
        <f t="shared" ref="GI67:IT67" si="51">IF(GI52="","",SUM(GI52:GI55))</f>
        <v/>
      </c>
      <c r="GJ67" s="56" t="str">
        <f t="shared" si="51"/>
        <v/>
      </c>
      <c r="GK67" s="56" t="str">
        <f t="shared" si="51"/>
        <v/>
      </c>
      <c r="GL67" s="56" t="str">
        <f t="shared" si="51"/>
        <v/>
      </c>
      <c r="GM67" s="56" t="str">
        <f t="shared" si="51"/>
        <v/>
      </c>
      <c r="GN67" s="56" t="str">
        <f t="shared" si="51"/>
        <v/>
      </c>
      <c r="GO67" s="56" t="str">
        <f t="shared" si="51"/>
        <v/>
      </c>
      <c r="GP67" s="56" t="str">
        <f t="shared" si="51"/>
        <v/>
      </c>
      <c r="GQ67" s="56" t="str">
        <f t="shared" si="51"/>
        <v/>
      </c>
      <c r="GR67" s="56" t="str">
        <f t="shared" si="51"/>
        <v/>
      </c>
      <c r="GS67" s="56" t="str">
        <f t="shared" si="51"/>
        <v/>
      </c>
      <c r="GT67" s="56" t="str">
        <f t="shared" si="51"/>
        <v/>
      </c>
      <c r="GU67" s="56" t="str">
        <f t="shared" si="51"/>
        <v/>
      </c>
      <c r="GV67" s="56" t="str">
        <f t="shared" si="51"/>
        <v/>
      </c>
      <c r="GW67" s="56" t="str">
        <f t="shared" si="51"/>
        <v/>
      </c>
      <c r="GX67" s="56" t="str">
        <f t="shared" si="51"/>
        <v/>
      </c>
      <c r="GY67" s="56" t="str">
        <f t="shared" si="51"/>
        <v/>
      </c>
      <c r="GZ67" s="56" t="str">
        <f t="shared" si="51"/>
        <v/>
      </c>
      <c r="HA67" s="56" t="str">
        <f t="shared" si="51"/>
        <v/>
      </c>
      <c r="HB67" s="56" t="str">
        <f t="shared" si="51"/>
        <v/>
      </c>
      <c r="HC67" s="56" t="str">
        <f t="shared" si="51"/>
        <v/>
      </c>
      <c r="HD67" s="56" t="str">
        <f t="shared" si="51"/>
        <v/>
      </c>
      <c r="HE67" s="56" t="str">
        <f t="shared" si="51"/>
        <v/>
      </c>
      <c r="HF67" s="56" t="str">
        <f t="shared" si="51"/>
        <v/>
      </c>
      <c r="HG67" s="56" t="str">
        <f t="shared" si="51"/>
        <v/>
      </c>
      <c r="HH67" s="56" t="str">
        <f t="shared" si="51"/>
        <v/>
      </c>
      <c r="HI67" s="56" t="str">
        <f t="shared" si="51"/>
        <v/>
      </c>
      <c r="HJ67" s="56" t="str">
        <f t="shared" si="51"/>
        <v/>
      </c>
      <c r="HK67" s="56" t="str">
        <f t="shared" si="51"/>
        <v/>
      </c>
      <c r="HL67" s="56" t="str">
        <f t="shared" si="51"/>
        <v/>
      </c>
      <c r="HM67" s="56" t="str">
        <f t="shared" si="51"/>
        <v/>
      </c>
      <c r="HN67" s="56" t="str">
        <f t="shared" si="51"/>
        <v/>
      </c>
      <c r="HO67" s="56" t="str">
        <f t="shared" si="51"/>
        <v/>
      </c>
      <c r="HP67" s="56" t="str">
        <f t="shared" si="51"/>
        <v/>
      </c>
      <c r="HQ67" s="56" t="str">
        <f t="shared" si="51"/>
        <v/>
      </c>
      <c r="HR67" s="56" t="str">
        <f t="shared" si="51"/>
        <v/>
      </c>
      <c r="HS67" s="56" t="str">
        <f t="shared" si="51"/>
        <v/>
      </c>
      <c r="HT67" s="56" t="str">
        <f t="shared" si="51"/>
        <v/>
      </c>
      <c r="HU67" s="56" t="str">
        <f t="shared" si="51"/>
        <v/>
      </c>
      <c r="HV67" s="56" t="str">
        <f t="shared" si="51"/>
        <v/>
      </c>
      <c r="HW67" s="56" t="str">
        <f t="shared" si="51"/>
        <v/>
      </c>
      <c r="HX67" s="56" t="str">
        <f t="shared" si="51"/>
        <v/>
      </c>
      <c r="HY67" s="56" t="str">
        <f t="shared" si="51"/>
        <v/>
      </c>
      <c r="HZ67" s="56" t="str">
        <f t="shared" si="51"/>
        <v/>
      </c>
      <c r="IA67" s="56" t="str">
        <f t="shared" si="51"/>
        <v/>
      </c>
      <c r="IB67" s="56" t="str">
        <f t="shared" si="51"/>
        <v/>
      </c>
      <c r="IC67" s="56" t="str">
        <f t="shared" si="51"/>
        <v/>
      </c>
      <c r="ID67" s="56" t="str">
        <f t="shared" si="51"/>
        <v/>
      </c>
      <c r="IE67" s="56" t="str">
        <f t="shared" si="51"/>
        <v/>
      </c>
      <c r="IF67" s="56" t="str">
        <f t="shared" si="51"/>
        <v/>
      </c>
      <c r="IG67" s="56" t="str">
        <f t="shared" si="51"/>
        <v/>
      </c>
      <c r="IH67" s="56" t="str">
        <f t="shared" si="51"/>
        <v/>
      </c>
      <c r="II67" s="56" t="str">
        <f t="shared" si="51"/>
        <v/>
      </c>
      <c r="IJ67" s="56" t="str">
        <f t="shared" si="51"/>
        <v/>
      </c>
      <c r="IK67" s="56" t="str">
        <f t="shared" si="51"/>
        <v/>
      </c>
      <c r="IL67" s="56" t="str">
        <f t="shared" si="51"/>
        <v/>
      </c>
      <c r="IM67" s="56" t="str">
        <f t="shared" si="51"/>
        <v/>
      </c>
      <c r="IN67" s="56" t="str">
        <f t="shared" si="51"/>
        <v/>
      </c>
      <c r="IO67" s="56" t="str">
        <f t="shared" si="51"/>
        <v/>
      </c>
      <c r="IP67" s="56" t="str">
        <f t="shared" si="51"/>
        <v/>
      </c>
      <c r="IQ67" s="56" t="str">
        <f t="shared" si="51"/>
        <v/>
      </c>
      <c r="IR67" s="56" t="str">
        <f t="shared" si="51"/>
        <v/>
      </c>
      <c r="IS67" s="56" t="str">
        <f t="shared" si="51"/>
        <v/>
      </c>
      <c r="IT67" s="56" t="str">
        <f t="shared" si="51"/>
        <v/>
      </c>
      <c r="IU67" s="56" t="str">
        <f t="shared" ref="IU67:LF67" si="52">IF(IU52="","",SUM(IU52:IU55))</f>
        <v/>
      </c>
      <c r="IV67" s="56" t="str">
        <f t="shared" si="52"/>
        <v/>
      </c>
      <c r="IW67" s="56" t="str">
        <f t="shared" si="52"/>
        <v/>
      </c>
      <c r="IX67" s="56" t="str">
        <f t="shared" si="52"/>
        <v/>
      </c>
      <c r="IY67" s="56" t="str">
        <f t="shared" si="52"/>
        <v/>
      </c>
      <c r="IZ67" s="56" t="str">
        <f t="shared" si="52"/>
        <v/>
      </c>
      <c r="JA67" s="56" t="str">
        <f t="shared" si="52"/>
        <v/>
      </c>
      <c r="JB67" s="56" t="str">
        <f t="shared" si="52"/>
        <v/>
      </c>
      <c r="JC67" s="56" t="str">
        <f t="shared" si="52"/>
        <v/>
      </c>
      <c r="JD67" s="56" t="str">
        <f t="shared" si="52"/>
        <v/>
      </c>
      <c r="JE67" s="56" t="str">
        <f t="shared" si="52"/>
        <v/>
      </c>
      <c r="JF67" s="56" t="str">
        <f t="shared" si="52"/>
        <v/>
      </c>
      <c r="JG67" s="56" t="str">
        <f t="shared" si="52"/>
        <v/>
      </c>
      <c r="JH67" s="56" t="str">
        <f t="shared" si="52"/>
        <v/>
      </c>
      <c r="JI67" s="56" t="str">
        <f t="shared" si="52"/>
        <v/>
      </c>
      <c r="JJ67" s="56" t="str">
        <f t="shared" si="52"/>
        <v/>
      </c>
      <c r="JK67" s="56" t="str">
        <f t="shared" si="52"/>
        <v/>
      </c>
      <c r="JL67" s="56" t="str">
        <f t="shared" si="52"/>
        <v/>
      </c>
      <c r="JM67" s="56" t="str">
        <f t="shared" si="52"/>
        <v/>
      </c>
      <c r="JN67" s="56" t="str">
        <f t="shared" si="52"/>
        <v/>
      </c>
      <c r="JO67" s="56" t="str">
        <f t="shared" si="52"/>
        <v/>
      </c>
      <c r="JP67" s="56" t="str">
        <f t="shared" si="52"/>
        <v/>
      </c>
      <c r="JQ67" s="56" t="str">
        <f t="shared" si="52"/>
        <v/>
      </c>
      <c r="JR67" s="56" t="str">
        <f t="shared" si="52"/>
        <v/>
      </c>
      <c r="JS67" s="56" t="str">
        <f t="shared" si="52"/>
        <v/>
      </c>
      <c r="JT67" s="56" t="str">
        <f t="shared" si="52"/>
        <v/>
      </c>
      <c r="JU67" s="56" t="str">
        <f t="shared" si="52"/>
        <v/>
      </c>
      <c r="JV67" s="56" t="str">
        <f t="shared" si="52"/>
        <v/>
      </c>
      <c r="JW67" s="56" t="str">
        <f t="shared" si="52"/>
        <v/>
      </c>
      <c r="JX67" s="56" t="str">
        <f t="shared" si="52"/>
        <v/>
      </c>
      <c r="JY67" s="56" t="str">
        <f t="shared" si="52"/>
        <v/>
      </c>
      <c r="JZ67" s="56" t="str">
        <f t="shared" si="52"/>
        <v/>
      </c>
      <c r="KA67" s="56" t="str">
        <f t="shared" si="52"/>
        <v/>
      </c>
      <c r="KB67" s="56" t="str">
        <f t="shared" si="52"/>
        <v/>
      </c>
      <c r="KC67" s="56" t="str">
        <f t="shared" si="52"/>
        <v/>
      </c>
      <c r="KD67" s="56" t="str">
        <f t="shared" si="52"/>
        <v/>
      </c>
      <c r="KE67" s="56" t="str">
        <f t="shared" si="52"/>
        <v/>
      </c>
      <c r="KF67" s="56" t="str">
        <f t="shared" si="52"/>
        <v/>
      </c>
      <c r="KG67" s="56" t="str">
        <f t="shared" si="52"/>
        <v/>
      </c>
      <c r="KH67" s="56" t="str">
        <f t="shared" si="52"/>
        <v/>
      </c>
      <c r="KI67" s="56" t="str">
        <f t="shared" si="52"/>
        <v/>
      </c>
      <c r="KJ67" s="56" t="str">
        <f t="shared" si="52"/>
        <v/>
      </c>
      <c r="KK67" s="56" t="str">
        <f t="shared" si="52"/>
        <v/>
      </c>
      <c r="KL67" s="56" t="str">
        <f t="shared" si="52"/>
        <v/>
      </c>
      <c r="KM67" s="56" t="str">
        <f t="shared" si="52"/>
        <v/>
      </c>
      <c r="KN67" s="56" t="str">
        <f t="shared" si="52"/>
        <v/>
      </c>
      <c r="KO67" s="56" t="str">
        <f t="shared" si="52"/>
        <v/>
      </c>
      <c r="KP67" s="56" t="str">
        <f t="shared" si="52"/>
        <v/>
      </c>
      <c r="KQ67" s="56" t="str">
        <f t="shared" si="52"/>
        <v/>
      </c>
      <c r="KR67" s="56" t="str">
        <f t="shared" si="52"/>
        <v/>
      </c>
      <c r="KS67" s="56" t="str">
        <f t="shared" si="52"/>
        <v/>
      </c>
      <c r="KT67" s="56" t="str">
        <f t="shared" si="52"/>
        <v/>
      </c>
      <c r="KU67" s="56" t="str">
        <f t="shared" si="52"/>
        <v/>
      </c>
      <c r="KV67" s="56" t="str">
        <f t="shared" si="52"/>
        <v/>
      </c>
      <c r="KW67" s="56" t="str">
        <f t="shared" si="52"/>
        <v/>
      </c>
      <c r="KX67" s="56" t="str">
        <f t="shared" si="52"/>
        <v/>
      </c>
      <c r="KY67" s="56" t="str">
        <f t="shared" si="52"/>
        <v/>
      </c>
      <c r="KZ67" s="56" t="str">
        <f t="shared" si="52"/>
        <v/>
      </c>
      <c r="LA67" s="56" t="str">
        <f t="shared" si="52"/>
        <v/>
      </c>
      <c r="LB67" s="56" t="str">
        <f t="shared" si="52"/>
        <v/>
      </c>
      <c r="LC67" s="56" t="str">
        <f t="shared" si="52"/>
        <v/>
      </c>
      <c r="LD67" s="56" t="str">
        <f t="shared" si="52"/>
        <v/>
      </c>
      <c r="LE67" s="56" t="str">
        <f t="shared" si="52"/>
        <v/>
      </c>
      <c r="LF67" s="56" t="str">
        <f t="shared" si="52"/>
        <v/>
      </c>
      <c r="LG67" s="56" t="str">
        <f t="shared" ref="LG67:NR67" si="53">IF(LG52="","",SUM(LG52:LG55))</f>
        <v/>
      </c>
      <c r="LH67" s="56" t="str">
        <f t="shared" si="53"/>
        <v/>
      </c>
      <c r="LI67" s="56" t="str">
        <f t="shared" si="53"/>
        <v/>
      </c>
      <c r="LJ67" s="56" t="str">
        <f t="shared" si="53"/>
        <v/>
      </c>
      <c r="LK67" s="56" t="str">
        <f t="shared" si="53"/>
        <v/>
      </c>
      <c r="LL67" s="56" t="str">
        <f t="shared" si="53"/>
        <v/>
      </c>
      <c r="LM67" s="56" t="str">
        <f t="shared" si="53"/>
        <v/>
      </c>
      <c r="LN67" s="56" t="str">
        <f t="shared" si="53"/>
        <v/>
      </c>
      <c r="LO67" s="56" t="str">
        <f t="shared" si="53"/>
        <v/>
      </c>
      <c r="LP67" s="56" t="str">
        <f t="shared" si="53"/>
        <v/>
      </c>
      <c r="LQ67" s="56" t="str">
        <f t="shared" si="53"/>
        <v/>
      </c>
      <c r="LR67" s="56" t="str">
        <f t="shared" si="53"/>
        <v/>
      </c>
      <c r="LS67" s="56" t="str">
        <f t="shared" si="53"/>
        <v/>
      </c>
      <c r="LT67" s="56" t="str">
        <f t="shared" si="53"/>
        <v/>
      </c>
      <c r="LU67" s="56" t="str">
        <f t="shared" si="53"/>
        <v/>
      </c>
      <c r="LV67" s="56" t="str">
        <f t="shared" si="53"/>
        <v/>
      </c>
      <c r="LW67" s="56" t="str">
        <f t="shared" si="53"/>
        <v/>
      </c>
      <c r="LX67" s="56" t="str">
        <f t="shared" si="53"/>
        <v/>
      </c>
      <c r="LY67" s="56" t="str">
        <f t="shared" si="53"/>
        <v/>
      </c>
      <c r="LZ67" s="56" t="str">
        <f t="shared" si="53"/>
        <v/>
      </c>
      <c r="MA67" s="56" t="str">
        <f t="shared" si="53"/>
        <v/>
      </c>
      <c r="MB67" s="56" t="str">
        <f t="shared" si="53"/>
        <v/>
      </c>
      <c r="MC67" s="56" t="str">
        <f t="shared" si="53"/>
        <v/>
      </c>
      <c r="MD67" s="56" t="str">
        <f t="shared" si="53"/>
        <v/>
      </c>
      <c r="ME67" s="56" t="str">
        <f t="shared" si="53"/>
        <v/>
      </c>
      <c r="MF67" s="56" t="str">
        <f t="shared" si="53"/>
        <v/>
      </c>
      <c r="MG67" s="56" t="str">
        <f t="shared" si="53"/>
        <v/>
      </c>
      <c r="MH67" s="56" t="str">
        <f t="shared" si="53"/>
        <v/>
      </c>
      <c r="MI67" s="56" t="str">
        <f t="shared" si="53"/>
        <v/>
      </c>
      <c r="MJ67" s="56" t="str">
        <f t="shared" si="53"/>
        <v/>
      </c>
      <c r="MK67" s="56" t="str">
        <f t="shared" si="53"/>
        <v/>
      </c>
      <c r="ML67" s="56" t="str">
        <f t="shared" si="53"/>
        <v/>
      </c>
      <c r="MM67" s="56" t="str">
        <f t="shared" si="53"/>
        <v/>
      </c>
      <c r="MN67" s="56" t="str">
        <f t="shared" si="53"/>
        <v/>
      </c>
      <c r="MO67" s="56" t="str">
        <f t="shared" si="53"/>
        <v/>
      </c>
      <c r="MP67" s="56" t="str">
        <f t="shared" si="53"/>
        <v/>
      </c>
      <c r="MQ67" s="56" t="str">
        <f t="shared" si="53"/>
        <v/>
      </c>
      <c r="MR67" s="56" t="str">
        <f t="shared" si="53"/>
        <v/>
      </c>
      <c r="MS67" s="56" t="str">
        <f t="shared" si="53"/>
        <v/>
      </c>
      <c r="MT67" s="56" t="str">
        <f t="shared" si="53"/>
        <v/>
      </c>
      <c r="MU67" s="56" t="str">
        <f t="shared" si="53"/>
        <v/>
      </c>
      <c r="MV67" s="56" t="str">
        <f t="shared" si="53"/>
        <v/>
      </c>
      <c r="MW67" s="56" t="str">
        <f t="shared" si="53"/>
        <v/>
      </c>
      <c r="MX67" s="56" t="str">
        <f t="shared" si="53"/>
        <v/>
      </c>
      <c r="MY67" s="56" t="str">
        <f t="shared" si="53"/>
        <v/>
      </c>
      <c r="MZ67" s="56" t="str">
        <f t="shared" si="53"/>
        <v/>
      </c>
      <c r="NA67" s="56" t="str">
        <f t="shared" si="53"/>
        <v/>
      </c>
      <c r="NB67" s="56" t="str">
        <f t="shared" si="53"/>
        <v/>
      </c>
      <c r="NC67" s="56" t="str">
        <f t="shared" si="53"/>
        <v/>
      </c>
      <c r="ND67" s="56" t="str">
        <f t="shared" si="53"/>
        <v/>
      </c>
      <c r="NE67" s="56" t="str">
        <f t="shared" si="53"/>
        <v/>
      </c>
      <c r="NF67" s="56" t="str">
        <f t="shared" si="53"/>
        <v/>
      </c>
      <c r="NG67" s="56" t="str">
        <f t="shared" si="53"/>
        <v/>
      </c>
      <c r="NH67" s="56" t="str">
        <f t="shared" si="53"/>
        <v/>
      </c>
      <c r="NI67" s="56" t="str">
        <f t="shared" si="53"/>
        <v/>
      </c>
      <c r="NJ67" s="56" t="str">
        <f t="shared" si="53"/>
        <v/>
      </c>
      <c r="NK67" s="56" t="str">
        <f t="shared" si="53"/>
        <v/>
      </c>
      <c r="NL67" s="56" t="str">
        <f t="shared" si="53"/>
        <v/>
      </c>
      <c r="NM67" s="56" t="str">
        <f t="shared" si="53"/>
        <v/>
      </c>
      <c r="NN67" s="56" t="str">
        <f t="shared" si="53"/>
        <v/>
      </c>
      <c r="NO67" s="56" t="str">
        <f t="shared" si="53"/>
        <v/>
      </c>
      <c r="NP67" s="56" t="str">
        <f t="shared" si="53"/>
        <v/>
      </c>
      <c r="NQ67" s="56" t="str">
        <f t="shared" si="53"/>
        <v/>
      </c>
      <c r="NR67" s="56" t="str">
        <f t="shared" si="53"/>
        <v/>
      </c>
      <c r="NS67" s="56" t="str">
        <f t="shared" ref="NS67:QD67" si="54">IF(NS52="","",SUM(NS52:NS55))</f>
        <v/>
      </c>
      <c r="NT67" s="56" t="str">
        <f t="shared" si="54"/>
        <v/>
      </c>
      <c r="NU67" s="56" t="str">
        <f t="shared" si="54"/>
        <v/>
      </c>
      <c r="NV67" s="56" t="str">
        <f t="shared" si="54"/>
        <v/>
      </c>
      <c r="NW67" s="56" t="str">
        <f t="shared" si="54"/>
        <v/>
      </c>
      <c r="NX67" s="56" t="str">
        <f t="shared" si="54"/>
        <v/>
      </c>
      <c r="NY67" s="56" t="str">
        <f t="shared" si="54"/>
        <v/>
      </c>
      <c r="NZ67" s="56" t="str">
        <f t="shared" si="54"/>
        <v/>
      </c>
      <c r="OA67" s="56" t="str">
        <f t="shared" si="54"/>
        <v/>
      </c>
      <c r="OB67" s="56" t="str">
        <f t="shared" si="54"/>
        <v/>
      </c>
      <c r="OC67" s="56" t="str">
        <f t="shared" si="54"/>
        <v/>
      </c>
      <c r="OD67" s="56" t="str">
        <f t="shared" si="54"/>
        <v/>
      </c>
      <c r="OE67" s="56" t="str">
        <f t="shared" si="54"/>
        <v/>
      </c>
      <c r="OF67" s="56" t="str">
        <f t="shared" si="54"/>
        <v/>
      </c>
      <c r="OG67" s="56" t="str">
        <f t="shared" si="54"/>
        <v/>
      </c>
      <c r="OH67" s="56" t="str">
        <f t="shared" si="54"/>
        <v/>
      </c>
      <c r="OI67" s="56" t="str">
        <f t="shared" si="54"/>
        <v/>
      </c>
      <c r="OJ67" s="56" t="str">
        <f t="shared" si="54"/>
        <v/>
      </c>
      <c r="OK67" s="56" t="str">
        <f t="shared" si="54"/>
        <v/>
      </c>
      <c r="OL67" s="56" t="str">
        <f t="shared" si="54"/>
        <v/>
      </c>
      <c r="OM67" s="56" t="str">
        <f t="shared" si="54"/>
        <v/>
      </c>
      <c r="ON67" s="56" t="str">
        <f t="shared" si="54"/>
        <v/>
      </c>
      <c r="OO67" s="56" t="str">
        <f t="shared" si="54"/>
        <v/>
      </c>
      <c r="OP67" s="56" t="str">
        <f t="shared" si="54"/>
        <v/>
      </c>
      <c r="OQ67" s="56" t="str">
        <f t="shared" si="54"/>
        <v/>
      </c>
      <c r="OR67" s="56" t="str">
        <f t="shared" si="54"/>
        <v/>
      </c>
      <c r="OS67" s="56" t="str">
        <f t="shared" si="54"/>
        <v/>
      </c>
      <c r="OT67" s="56" t="str">
        <f t="shared" si="54"/>
        <v/>
      </c>
      <c r="OU67" s="56" t="str">
        <f t="shared" si="54"/>
        <v/>
      </c>
      <c r="OV67" s="56" t="str">
        <f t="shared" si="54"/>
        <v/>
      </c>
      <c r="OW67" s="56" t="str">
        <f t="shared" si="54"/>
        <v/>
      </c>
      <c r="OX67" s="56" t="str">
        <f t="shared" si="54"/>
        <v/>
      </c>
      <c r="OY67" s="56" t="str">
        <f t="shared" si="54"/>
        <v/>
      </c>
      <c r="OZ67" s="56" t="str">
        <f t="shared" si="54"/>
        <v/>
      </c>
      <c r="PA67" s="56" t="str">
        <f t="shared" si="54"/>
        <v/>
      </c>
      <c r="PB67" s="56" t="str">
        <f t="shared" si="54"/>
        <v/>
      </c>
      <c r="PC67" s="56" t="str">
        <f t="shared" si="54"/>
        <v/>
      </c>
      <c r="PD67" s="56" t="str">
        <f t="shared" si="54"/>
        <v/>
      </c>
      <c r="PE67" s="56" t="str">
        <f t="shared" si="54"/>
        <v/>
      </c>
      <c r="PF67" s="56" t="str">
        <f t="shared" si="54"/>
        <v/>
      </c>
      <c r="PG67" s="56" t="str">
        <f t="shared" si="54"/>
        <v/>
      </c>
      <c r="PH67" s="56" t="str">
        <f t="shared" si="54"/>
        <v/>
      </c>
      <c r="PI67" s="56" t="str">
        <f t="shared" si="54"/>
        <v/>
      </c>
      <c r="PJ67" s="56" t="str">
        <f t="shared" si="54"/>
        <v/>
      </c>
      <c r="PK67" s="56" t="str">
        <f t="shared" si="54"/>
        <v/>
      </c>
      <c r="PL67" s="56" t="str">
        <f t="shared" si="54"/>
        <v/>
      </c>
      <c r="PM67" s="56" t="str">
        <f t="shared" si="54"/>
        <v/>
      </c>
      <c r="PN67" s="56" t="str">
        <f t="shared" si="54"/>
        <v/>
      </c>
      <c r="PO67" s="56" t="str">
        <f t="shared" si="54"/>
        <v/>
      </c>
      <c r="PP67" s="56" t="str">
        <f t="shared" si="54"/>
        <v/>
      </c>
      <c r="PQ67" s="56" t="str">
        <f t="shared" si="54"/>
        <v/>
      </c>
      <c r="PR67" s="56" t="str">
        <f t="shared" si="54"/>
        <v/>
      </c>
      <c r="PS67" s="56" t="str">
        <f t="shared" si="54"/>
        <v/>
      </c>
      <c r="PT67" s="56" t="str">
        <f t="shared" si="54"/>
        <v/>
      </c>
      <c r="PU67" s="56" t="str">
        <f t="shared" si="54"/>
        <v/>
      </c>
      <c r="PV67" s="56" t="str">
        <f t="shared" si="54"/>
        <v/>
      </c>
      <c r="PW67" s="56" t="str">
        <f t="shared" si="54"/>
        <v/>
      </c>
      <c r="PX67" s="56" t="str">
        <f t="shared" si="54"/>
        <v/>
      </c>
      <c r="PY67" s="56" t="str">
        <f t="shared" si="54"/>
        <v/>
      </c>
      <c r="PZ67" s="56" t="str">
        <f t="shared" si="54"/>
        <v/>
      </c>
      <c r="QA67" s="56" t="str">
        <f t="shared" si="54"/>
        <v/>
      </c>
      <c r="QB67" s="56" t="str">
        <f t="shared" si="54"/>
        <v/>
      </c>
      <c r="QC67" s="56" t="str">
        <f t="shared" si="54"/>
        <v/>
      </c>
      <c r="QD67" s="56" t="str">
        <f t="shared" si="54"/>
        <v/>
      </c>
      <c r="QE67" s="56" t="str">
        <f t="shared" ref="QE67:SP67" si="55">IF(QE52="","",SUM(QE52:QE55))</f>
        <v/>
      </c>
      <c r="QF67" s="56" t="str">
        <f t="shared" si="55"/>
        <v/>
      </c>
      <c r="QG67" s="56" t="str">
        <f t="shared" si="55"/>
        <v/>
      </c>
      <c r="QH67" s="56" t="str">
        <f t="shared" si="55"/>
        <v/>
      </c>
      <c r="QI67" s="56" t="str">
        <f t="shared" si="55"/>
        <v/>
      </c>
      <c r="QJ67" s="56" t="str">
        <f t="shared" si="55"/>
        <v/>
      </c>
      <c r="QK67" s="56" t="str">
        <f t="shared" si="55"/>
        <v/>
      </c>
      <c r="QL67" s="56" t="str">
        <f t="shared" si="55"/>
        <v/>
      </c>
      <c r="QM67" s="56" t="str">
        <f t="shared" si="55"/>
        <v/>
      </c>
      <c r="QN67" s="56" t="str">
        <f t="shared" si="55"/>
        <v/>
      </c>
      <c r="QO67" s="56" t="str">
        <f t="shared" si="55"/>
        <v/>
      </c>
      <c r="QP67" s="56" t="str">
        <f t="shared" si="55"/>
        <v/>
      </c>
      <c r="QQ67" s="56" t="str">
        <f t="shared" si="55"/>
        <v/>
      </c>
      <c r="QR67" s="56" t="str">
        <f t="shared" si="55"/>
        <v/>
      </c>
      <c r="QS67" s="56" t="str">
        <f t="shared" si="55"/>
        <v/>
      </c>
      <c r="QT67" s="56" t="str">
        <f t="shared" si="55"/>
        <v/>
      </c>
      <c r="QU67" s="56" t="str">
        <f t="shared" si="55"/>
        <v/>
      </c>
      <c r="QV67" s="56" t="str">
        <f t="shared" si="55"/>
        <v/>
      </c>
      <c r="QW67" s="56" t="str">
        <f t="shared" si="55"/>
        <v/>
      </c>
      <c r="QX67" s="56" t="str">
        <f t="shared" si="55"/>
        <v/>
      </c>
      <c r="QY67" s="56" t="str">
        <f t="shared" si="55"/>
        <v/>
      </c>
      <c r="QZ67" s="56" t="str">
        <f t="shared" si="55"/>
        <v/>
      </c>
      <c r="RA67" s="56" t="str">
        <f t="shared" si="55"/>
        <v/>
      </c>
      <c r="RB67" s="56" t="str">
        <f t="shared" si="55"/>
        <v/>
      </c>
      <c r="RC67" s="56" t="str">
        <f t="shared" si="55"/>
        <v/>
      </c>
      <c r="RD67" s="56" t="str">
        <f t="shared" si="55"/>
        <v/>
      </c>
      <c r="RE67" s="56" t="str">
        <f t="shared" si="55"/>
        <v/>
      </c>
      <c r="RF67" s="56" t="str">
        <f t="shared" si="55"/>
        <v/>
      </c>
      <c r="RG67" s="56" t="str">
        <f t="shared" si="55"/>
        <v/>
      </c>
      <c r="RH67" s="56" t="str">
        <f t="shared" si="55"/>
        <v/>
      </c>
      <c r="RI67" s="56" t="str">
        <f t="shared" si="55"/>
        <v/>
      </c>
      <c r="RJ67" s="56" t="str">
        <f t="shared" si="55"/>
        <v/>
      </c>
      <c r="RK67" s="56" t="str">
        <f t="shared" si="55"/>
        <v/>
      </c>
      <c r="RL67" s="56" t="str">
        <f t="shared" si="55"/>
        <v/>
      </c>
      <c r="RM67" s="56" t="str">
        <f t="shared" si="55"/>
        <v/>
      </c>
      <c r="RN67" s="56" t="str">
        <f t="shared" si="55"/>
        <v/>
      </c>
      <c r="RO67" s="56" t="str">
        <f t="shared" si="55"/>
        <v/>
      </c>
      <c r="RP67" s="56" t="str">
        <f t="shared" si="55"/>
        <v/>
      </c>
      <c r="RQ67" s="56" t="str">
        <f t="shared" si="55"/>
        <v/>
      </c>
      <c r="RR67" s="56" t="str">
        <f t="shared" si="55"/>
        <v/>
      </c>
      <c r="RS67" s="56" t="str">
        <f t="shared" si="55"/>
        <v/>
      </c>
      <c r="RT67" s="56" t="str">
        <f t="shared" si="55"/>
        <v/>
      </c>
      <c r="RU67" s="56" t="str">
        <f t="shared" si="55"/>
        <v/>
      </c>
      <c r="RV67" s="56" t="str">
        <f t="shared" si="55"/>
        <v/>
      </c>
      <c r="RW67" s="56" t="str">
        <f t="shared" si="55"/>
        <v/>
      </c>
      <c r="RX67" s="56" t="str">
        <f t="shared" si="55"/>
        <v/>
      </c>
      <c r="RY67" s="56" t="str">
        <f t="shared" si="55"/>
        <v/>
      </c>
      <c r="RZ67" s="56" t="str">
        <f t="shared" si="55"/>
        <v/>
      </c>
      <c r="SA67" s="56" t="str">
        <f t="shared" si="55"/>
        <v/>
      </c>
      <c r="SB67" s="56" t="str">
        <f t="shared" si="55"/>
        <v/>
      </c>
      <c r="SC67" s="56" t="str">
        <f t="shared" si="55"/>
        <v/>
      </c>
      <c r="SD67" s="56" t="str">
        <f t="shared" si="55"/>
        <v/>
      </c>
      <c r="SE67" s="56" t="str">
        <f t="shared" si="55"/>
        <v/>
      </c>
      <c r="SF67" s="56" t="str">
        <f t="shared" si="55"/>
        <v/>
      </c>
      <c r="SG67" s="56" t="str">
        <f t="shared" si="55"/>
        <v/>
      </c>
      <c r="SH67" s="56" t="str">
        <f t="shared" si="55"/>
        <v/>
      </c>
      <c r="SI67" s="56" t="str">
        <f t="shared" si="55"/>
        <v/>
      </c>
      <c r="SJ67" s="56" t="str">
        <f t="shared" si="55"/>
        <v/>
      </c>
      <c r="SK67" s="56" t="str">
        <f t="shared" si="55"/>
        <v/>
      </c>
      <c r="SL67" s="56" t="str">
        <f t="shared" si="55"/>
        <v/>
      </c>
      <c r="SM67" s="56" t="str">
        <f t="shared" si="55"/>
        <v/>
      </c>
      <c r="SN67" s="56" t="str">
        <f t="shared" si="55"/>
        <v/>
      </c>
      <c r="SO67" s="56" t="str">
        <f t="shared" si="55"/>
        <v/>
      </c>
      <c r="SP67" s="56" t="str">
        <f t="shared" si="55"/>
        <v/>
      </c>
      <c r="SQ67" s="56" t="str">
        <f t="shared" ref="SQ67:VB67" si="56">IF(SQ52="","",SUM(SQ52:SQ55))</f>
        <v/>
      </c>
      <c r="SR67" s="56" t="str">
        <f t="shared" si="56"/>
        <v/>
      </c>
      <c r="SS67" s="56" t="str">
        <f t="shared" si="56"/>
        <v/>
      </c>
      <c r="ST67" s="56" t="str">
        <f t="shared" si="56"/>
        <v/>
      </c>
      <c r="SU67" s="56" t="str">
        <f t="shared" si="56"/>
        <v/>
      </c>
      <c r="SV67" s="56" t="str">
        <f t="shared" si="56"/>
        <v/>
      </c>
      <c r="SW67" s="56" t="str">
        <f t="shared" si="56"/>
        <v/>
      </c>
      <c r="SX67" s="56" t="str">
        <f t="shared" si="56"/>
        <v/>
      </c>
      <c r="SY67" s="56" t="str">
        <f t="shared" si="56"/>
        <v/>
      </c>
      <c r="SZ67" s="56" t="str">
        <f t="shared" si="56"/>
        <v/>
      </c>
      <c r="TA67" s="56" t="str">
        <f t="shared" si="56"/>
        <v/>
      </c>
      <c r="TB67" s="56" t="str">
        <f t="shared" si="56"/>
        <v/>
      </c>
      <c r="TC67" s="56" t="str">
        <f t="shared" si="56"/>
        <v/>
      </c>
      <c r="TD67" s="56" t="str">
        <f t="shared" si="56"/>
        <v/>
      </c>
      <c r="TE67" s="56" t="str">
        <f t="shared" si="56"/>
        <v/>
      </c>
      <c r="TF67" s="56" t="str">
        <f t="shared" si="56"/>
        <v/>
      </c>
      <c r="TG67" s="56" t="str">
        <f t="shared" si="56"/>
        <v/>
      </c>
      <c r="TH67" s="56" t="str">
        <f t="shared" si="56"/>
        <v/>
      </c>
      <c r="TI67" s="56" t="str">
        <f t="shared" si="56"/>
        <v/>
      </c>
      <c r="TJ67" s="56" t="str">
        <f t="shared" si="56"/>
        <v/>
      </c>
      <c r="TK67" s="56" t="str">
        <f t="shared" si="56"/>
        <v/>
      </c>
      <c r="TL67" s="56" t="str">
        <f t="shared" si="56"/>
        <v/>
      </c>
      <c r="TM67" s="56" t="str">
        <f t="shared" si="56"/>
        <v/>
      </c>
      <c r="TN67" s="56" t="str">
        <f t="shared" si="56"/>
        <v/>
      </c>
      <c r="TO67" s="56" t="str">
        <f t="shared" si="56"/>
        <v/>
      </c>
      <c r="TP67" s="56" t="str">
        <f t="shared" si="56"/>
        <v/>
      </c>
      <c r="TQ67" s="56" t="str">
        <f t="shared" si="56"/>
        <v/>
      </c>
      <c r="TR67" s="56" t="str">
        <f t="shared" si="56"/>
        <v/>
      </c>
      <c r="TS67" s="56" t="str">
        <f t="shared" si="56"/>
        <v/>
      </c>
      <c r="TT67" s="56" t="str">
        <f t="shared" si="56"/>
        <v/>
      </c>
      <c r="TU67" s="56" t="str">
        <f t="shared" si="56"/>
        <v/>
      </c>
      <c r="TV67" s="56" t="str">
        <f t="shared" si="56"/>
        <v/>
      </c>
      <c r="TW67" s="56" t="str">
        <f t="shared" si="56"/>
        <v/>
      </c>
      <c r="TX67" s="56" t="str">
        <f t="shared" si="56"/>
        <v/>
      </c>
      <c r="TY67" s="56" t="str">
        <f t="shared" si="56"/>
        <v/>
      </c>
      <c r="TZ67" s="56" t="str">
        <f t="shared" si="56"/>
        <v/>
      </c>
      <c r="UA67" s="56" t="str">
        <f t="shared" si="56"/>
        <v/>
      </c>
      <c r="UB67" s="56" t="str">
        <f t="shared" si="56"/>
        <v/>
      </c>
      <c r="UC67" s="56" t="str">
        <f t="shared" si="56"/>
        <v/>
      </c>
      <c r="UD67" s="56" t="str">
        <f t="shared" si="56"/>
        <v/>
      </c>
      <c r="UE67" s="56" t="str">
        <f t="shared" si="56"/>
        <v/>
      </c>
      <c r="UF67" s="56" t="str">
        <f t="shared" si="56"/>
        <v/>
      </c>
      <c r="UG67" s="56" t="str">
        <f t="shared" si="56"/>
        <v/>
      </c>
      <c r="UH67" s="56" t="str">
        <f t="shared" si="56"/>
        <v/>
      </c>
      <c r="UI67" s="56" t="str">
        <f t="shared" si="56"/>
        <v/>
      </c>
      <c r="UJ67" s="56" t="str">
        <f t="shared" si="56"/>
        <v/>
      </c>
      <c r="UK67" s="56" t="str">
        <f t="shared" si="56"/>
        <v/>
      </c>
      <c r="UL67" s="56" t="str">
        <f t="shared" si="56"/>
        <v/>
      </c>
      <c r="UM67" s="56" t="str">
        <f t="shared" si="56"/>
        <v/>
      </c>
      <c r="UN67" s="56" t="str">
        <f t="shared" si="56"/>
        <v/>
      </c>
      <c r="UO67" s="56" t="str">
        <f t="shared" si="56"/>
        <v/>
      </c>
      <c r="UP67" s="56" t="str">
        <f t="shared" si="56"/>
        <v/>
      </c>
      <c r="UQ67" s="56" t="str">
        <f t="shared" si="56"/>
        <v/>
      </c>
      <c r="UR67" s="56" t="str">
        <f t="shared" si="56"/>
        <v/>
      </c>
      <c r="US67" s="56" t="str">
        <f t="shared" si="56"/>
        <v/>
      </c>
      <c r="UT67" s="56" t="str">
        <f t="shared" si="56"/>
        <v/>
      </c>
      <c r="UU67" s="56" t="str">
        <f t="shared" si="56"/>
        <v/>
      </c>
      <c r="UV67" s="56" t="str">
        <f t="shared" si="56"/>
        <v/>
      </c>
      <c r="UW67" s="56" t="str">
        <f t="shared" si="56"/>
        <v/>
      </c>
      <c r="UX67" s="56" t="str">
        <f t="shared" si="56"/>
        <v/>
      </c>
      <c r="UY67" s="56" t="str">
        <f t="shared" si="56"/>
        <v/>
      </c>
      <c r="UZ67" s="56" t="str">
        <f t="shared" si="56"/>
        <v/>
      </c>
      <c r="VA67" s="56" t="str">
        <f t="shared" si="56"/>
        <v/>
      </c>
      <c r="VB67" s="56" t="str">
        <f t="shared" si="56"/>
        <v/>
      </c>
      <c r="VC67" s="56" t="str">
        <f t="shared" ref="VC67:XN67" si="57">IF(VC52="","",SUM(VC52:VC55))</f>
        <v/>
      </c>
      <c r="VD67" s="56" t="str">
        <f t="shared" si="57"/>
        <v/>
      </c>
      <c r="VE67" s="56" t="str">
        <f t="shared" si="57"/>
        <v/>
      </c>
      <c r="VF67" s="56" t="str">
        <f t="shared" si="57"/>
        <v/>
      </c>
      <c r="VG67" s="56" t="str">
        <f t="shared" si="57"/>
        <v/>
      </c>
      <c r="VH67" s="56" t="str">
        <f t="shared" si="57"/>
        <v/>
      </c>
      <c r="VI67" s="56" t="str">
        <f t="shared" si="57"/>
        <v/>
      </c>
      <c r="VJ67" s="56" t="str">
        <f t="shared" si="57"/>
        <v/>
      </c>
      <c r="VK67" s="56" t="str">
        <f t="shared" si="57"/>
        <v/>
      </c>
      <c r="VL67" s="56" t="str">
        <f t="shared" si="57"/>
        <v/>
      </c>
      <c r="VM67" s="56" t="str">
        <f t="shared" si="57"/>
        <v/>
      </c>
      <c r="VN67" s="56" t="str">
        <f t="shared" si="57"/>
        <v/>
      </c>
      <c r="VO67" s="56" t="str">
        <f t="shared" si="57"/>
        <v/>
      </c>
      <c r="VP67" s="56" t="str">
        <f t="shared" si="57"/>
        <v/>
      </c>
      <c r="VQ67" s="56" t="str">
        <f t="shared" si="57"/>
        <v/>
      </c>
      <c r="VR67" s="56" t="str">
        <f t="shared" si="57"/>
        <v/>
      </c>
      <c r="VS67" s="56" t="str">
        <f t="shared" si="57"/>
        <v/>
      </c>
      <c r="VT67" s="56" t="str">
        <f t="shared" si="57"/>
        <v/>
      </c>
      <c r="VU67" s="56" t="str">
        <f t="shared" si="57"/>
        <v/>
      </c>
      <c r="VV67" s="56" t="str">
        <f t="shared" si="57"/>
        <v/>
      </c>
      <c r="VW67" s="56" t="str">
        <f t="shared" si="57"/>
        <v/>
      </c>
      <c r="VX67" s="56" t="str">
        <f t="shared" si="57"/>
        <v/>
      </c>
      <c r="VY67" s="56" t="str">
        <f t="shared" si="57"/>
        <v/>
      </c>
      <c r="VZ67" s="56" t="str">
        <f t="shared" si="57"/>
        <v/>
      </c>
      <c r="WA67" s="56" t="str">
        <f t="shared" si="57"/>
        <v/>
      </c>
      <c r="WB67" s="56" t="str">
        <f t="shared" si="57"/>
        <v/>
      </c>
      <c r="WC67" s="56" t="str">
        <f t="shared" si="57"/>
        <v/>
      </c>
      <c r="WD67" s="56" t="str">
        <f t="shared" si="57"/>
        <v/>
      </c>
      <c r="WE67" s="56" t="str">
        <f t="shared" si="57"/>
        <v/>
      </c>
      <c r="WF67" s="56" t="str">
        <f t="shared" si="57"/>
        <v/>
      </c>
      <c r="WG67" s="56" t="str">
        <f t="shared" si="57"/>
        <v/>
      </c>
      <c r="WH67" s="56" t="str">
        <f t="shared" si="57"/>
        <v/>
      </c>
      <c r="WI67" s="56" t="str">
        <f t="shared" si="57"/>
        <v/>
      </c>
      <c r="WJ67" s="56" t="str">
        <f t="shared" si="57"/>
        <v/>
      </c>
      <c r="WK67" s="56" t="str">
        <f t="shared" si="57"/>
        <v/>
      </c>
      <c r="WL67" s="56" t="str">
        <f t="shared" si="57"/>
        <v/>
      </c>
      <c r="WM67" s="56" t="str">
        <f t="shared" si="57"/>
        <v/>
      </c>
      <c r="WN67" s="56" t="str">
        <f t="shared" si="57"/>
        <v/>
      </c>
      <c r="WO67" s="56" t="str">
        <f t="shared" si="57"/>
        <v/>
      </c>
      <c r="WP67" s="56" t="str">
        <f t="shared" si="57"/>
        <v/>
      </c>
      <c r="WQ67" s="56" t="str">
        <f t="shared" si="57"/>
        <v/>
      </c>
      <c r="WR67" s="56" t="str">
        <f t="shared" si="57"/>
        <v/>
      </c>
      <c r="WS67" s="56" t="str">
        <f t="shared" si="57"/>
        <v/>
      </c>
      <c r="WT67" s="56" t="str">
        <f t="shared" si="57"/>
        <v/>
      </c>
      <c r="WU67" s="56" t="str">
        <f t="shared" si="57"/>
        <v/>
      </c>
      <c r="WV67" s="56" t="str">
        <f t="shared" si="57"/>
        <v/>
      </c>
      <c r="WW67" s="56" t="str">
        <f t="shared" si="57"/>
        <v/>
      </c>
      <c r="WX67" s="56" t="str">
        <f t="shared" si="57"/>
        <v/>
      </c>
      <c r="WY67" s="56" t="str">
        <f t="shared" si="57"/>
        <v/>
      </c>
      <c r="WZ67" s="56" t="str">
        <f t="shared" si="57"/>
        <v/>
      </c>
      <c r="XA67" s="56" t="str">
        <f t="shared" si="57"/>
        <v/>
      </c>
      <c r="XB67" s="56" t="str">
        <f t="shared" si="57"/>
        <v/>
      </c>
      <c r="XC67" s="56" t="str">
        <f t="shared" si="57"/>
        <v/>
      </c>
      <c r="XD67" s="56" t="str">
        <f t="shared" si="57"/>
        <v/>
      </c>
      <c r="XE67" s="56" t="str">
        <f t="shared" si="57"/>
        <v/>
      </c>
      <c r="XF67" s="56" t="str">
        <f t="shared" si="57"/>
        <v/>
      </c>
      <c r="XG67" s="56" t="str">
        <f t="shared" si="57"/>
        <v/>
      </c>
      <c r="XH67" s="56" t="str">
        <f t="shared" si="57"/>
        <v/>
      </c>
      <c r="XI67" s="56" t="str">
        <f t="shared" si="57"/>
        <v/>
      </c>
      <c r="XJ67" s="56" t="str">
        <f t="shared" si="57"/>
        <v/>
      </c>
      <c r="XK67" s="56" t="str">
        <f t="shared" si="57"/>
        <v/>
      </c>
      <c r="XL67" s="56" t="str">
        <f t="shared" si="57"/>
        <v/>
      </c>
      <c r="XM67" s="56" t="str">
        <f t="shared" si="57"/>
        <v/>
      </c>
      <c r="XN67" s="56" t="str">
        <f t="shared" si="57"/>
        <v/>
      </c>
      <c r="XO67" s="56" t="str">
        <f t="shared" ref="XO67:ZZ67" si="58">IF(XO52="","",SUM(XO52:XO55))</f>
        <v/>
      </c>
      <c r="XP67" s="56" t="str">
        <f t="shared" si="58"/>
        <v/>
      </c>
      <c r="XQ67" s="56" t="str">
        <f t="shared" si="58"/>
        <v/>
      </c>
      <c r="XR67" s="56" t="str">
        <f t="shared" si="58"/>
        <v/>
      </c>
      <c r="XS67" s="56" t="str">
        <f t="shared" si="58"/>
        <v/>
      </c>
      <c r="XT67" s="56" t="str">
        <f t="shared" si="58"/>
        <v/>
      </c>
      <c r="XU67" s="56" t="str">
        <f t="shared" si="58"/>
        <v/>
      </c>
      <c r="XV67" s="56" t="str">
        <f t="shared" si="58"/>
        <v/>
      </c>
      <c r="XW67" s="56" t="str">
        <f t="shared" si="58"/>
        <v/>
      </c>
      <c r="XX67" s="56" t="str">
        <f t="shared" si="58"/>
        <v/>
      </c>
      <c r="XY67" s="56" t="str">
        <f t="shared" si="58"/>
        <v/>
      </c>
      <c r="XZ67" s="56" t="str">
        <f t="shared" si="58"/>
        <v/>
      </c>
      <c r="YA67" s="56" t="str">
        <f t="shared" si="58"/>
        <v/>
      </c>
      <c r="YB67" s="56" t="str">
        <f t="shared" si="58"/>
        <v/>
      </c>
      <c r="YC67" s="56" t="str">
        <f t="shared" si="58"/>
        <v/>
      </c>
      <c r="YD67" s="56" t="str">
        <f t="shared" si="58"/>
        <v/>
      </c>
      <c r="YE67" s="56" t="str">
        <f t="shared" si="58"/>
        <v/>
      </c>
      <c r="YF67" s="56" t="str">
        <f t="shared" si="58"/>
        <v/>
      </c>
      <c r="YG67" s="56" t="str">
        <f t="shared" si="58"/>
        <v/>
      </c>
      <c r="YH67" s="56" t="str">
        <f t="shared" si="58"/>
        <v/>
      </c>
      <c r="YI67" s="56" t="str">
        <f t="shared" si="58"/>
        <v/>
      </c>
      <c r="YJ67" s="56" t="str">
        <f t="shared" si="58"/>
        <v/>
      </c>
      <c r="YK67" s="56" t="str">
        <f t="shared" si="58"/>
        <v/>
      </c>
      <c r="YL67" s="56" t="str">
        <f t="shared" si="58"/>
        <v/>
      </c>
      <c r="YM67" s="56" t="str">
        <f t="shared" si="58"/>
        <v/>
      </c>
      <c r="YN67" s="56" t="str">
        <f t="shared" si="58"/>
        <v/>
      </c>
      <c r="YO67" s="56" t="str">
        <f t="shared" si="58"/>
        <v/>
      </c>
      <c r="YP67" s="56" t="str">
        <f t="shared" si="58"/>
        <v/>
      </c>
      <c r="YQ67" s="56" t="str">
        <f t="shared" si="58"/>
        <v/>
      </c>
      <c r="YR67" s="56" t="str">
        <f t="shared" si="58"/>
        <v/>
      </c>
      <c r="YS67" s="56" t="str">
        <f t="shared" si="58"/>
        <v/>
      </c>
      <c r="YT67" s="56" t="str">
        <f t="shared" si="58"/>
        <v/>
      </c>
      <c r="YU67" s="56" t="str">
        <f t="shared" si="58"/>
        <v/>
      </c>
      <c r="YV67" s="56" t="str">
        <f t="shared" si="58"/>
        <v/>
      </c>
      <c r="YW67" s="56" t="str">
        <f t="shared" si="58"/>
        <v/>
      </c>
      <c r="YX67" s="56" t="str">
        <f t="shared" si="58"/>
        <v/>
      </c>
      <c r="YY67" s="56" t="str">
        <f t="shared" si="58"/>
        <v/>
      </c>
      <c r="YZ67" s="56" t="str">
        <f t="shared" si="58"/>
        <v/>
      </c>
      <c r="ZA67" s="56" t="str">
        <f t="shared" si="58"/>
        <v/>
      </c>
      <c r="ZB67" s="56" t="str">
        <f t="shared" si="58"/>
        <v/>
      </c>
      <c r="ZC67" s="56" t="str">
        <f t="shared" si="58"/>
        <v/>
      </c>
      <c r="ZD67" s="56" t="str">
        <f t="shared" si="58"/>
        <v/>
      </c>
      <c r="ZE67" s="56" t="str">
        <f t="shared" si="58"/>
        <v/>
      </c>
      <c r="ZF67" s="56" t="str">
        <f t="shared" si="58"/>
        <v/>
      </c>
      <c r="ZG67" s="56" t="str">
        <f t="shared" si="58"/>
        <v/>
      </c>
      <c r="ZH67" s="56" t="str">
        <f t="shared" si="58"/>
        <v/>
      </c>
      <c r="ZI67" s="56" t="str">
        <f t="shared" si="58"/>
        <v/>
      </c>
      <c r="ZJ67" s="56" t="str">
        <f t="shared" si="58"/>
        <v/>
      </c>
      <c r="ZK67" s="56" t="str">
        <f t="shared" si="58"/>
        <v/>
      </c>
      <c r="ZL67" s="56" t="str">
        <f t="shared" si="58"/>
        <v/>
      </c>
      <c r="ZM67" s="56" t="str">
        <f t="shared" si="58"/>
        <v/>
      </c>
      <c r="ZN67" s="56" t="str">
        <f t="shared" si="58"/>
        <v/>
      </c>
      <c r="ZO67" s="56" t="str">
        <f t="shared" si="58"/>
        <v/>
      </c>
      <c r="ZP67" s="56" t="str">
        <f t="shared" si="58"/>
        <v/>
      </c>
      <c r="ZQ67" s="56" t="str">
        <f t="shared" si="58"/>
        <v/>
      </c>
      <c r="ZR67" s="56" t="str">
        <f t="shared" si="58"/>
        <v/>
      </c>
      <c r="ZS67" s="56" t="str">
        <f t="shared" si="58"/>
        <v/>
      </c>
      <c r="ZT67" s="56" t="str">
        <f t="shared" si="58"/>
        <v/>
      </c>
      <c r="ZU67" s="56" t="str">
        <f t="shared" si="58"/>
        <v/>
      </c>
      <c r="ZV67" s="56" t="str">
        <f t="shared" si="58"/>
        <v/>
      </c>
      <c r="ZW67" s="56" t="str">
        <f t="shared" si="58"/>
        <v/>
      </c>
      <c r="ZX67" s="56" t="str">
        <f t="shared" si="58"/>
        <v/>
      </c>
      <c r="ZY67" s="56" t="str">
        <f t="shared" si="58"/>
        <v/>
      </c>
      <c r="ZZ67" s="56" t="str">
        <f t="shared" si="58"/>
        <v/>
      </c>
      <c r="AAA67" s="56" t="str">
        <f t="shared" ref="AAA67:ACL67" si="59">IF(AAA52="","",SUM(AAA52:AAA55))</f>
        <v/>
      </c>
      <c r="AAB67" s="56" t="str">
        <f t="shared" si="59"/>
        <v/>
      </c>
      <c r="AAC67" s="56" t="str">
        <f t="shared" si="59"/>
        <v/>
      </c>
      <c r="AAD67" s="56" t="str">
        <f t="shared" si="59"/>
        <v/>
      </c>
      <c r="AAE67" s="56" t="str">
        <f t="shared" si="59"/>
        <v/>
      </c>
      <c r="AAF67" s="56" t="str">
        <f t="shared" si="59"/>
        <v/>
      </c>
      <c r="AAG67" s="56" t="str">
        <f t="shared" si="59"/>
        <v/>
      </c>
      <c r="AAH67" s="56" t="str">
        <f t="shared" si="59"/>
        <v/>
      </c>
      <c r="AAI67" s="56" t="str">
        <f t="shared" si="59"/>
        <v/>
      </c>
      <c r="AAJ67" s="56" t="str">
        <f t="shared" si="59"/>
        <v/>
      </c>
      <c r="AAK67" s="56" t="str">
        <f t="shared" si="59"/>
        <v/>
      </c>
      <c r="AAL67" s="56" t="str">
        <f t="shared" si="59"/>
        <v/>
      </c>
      <c r="AAM67" s="56" t="str">
        <f t="shared" si="59"/>
        <v/>
      </c>
      <c r="AAN67" s="56" t="str">
        <f t="shared" si="59"/>
        <v/>
      </c>
      <c r="AAO67" s="56" t="str">
        <f t="shared" si="59"/>
        <v/>
      </c>
      <c r="AAP67" s="56" t="str">
        <f t="shared" si="59"/>
        <v/>
      </c>
      <c r="AAQ67" s="56" t="str">
        <f t="shared" si="59"/>
        <v/>
      </c>
      <c r="AAR67" s="56" t="str">
        <f t="shared" si="59"/>
        <v/>
      </c>
      <c r="AAS67" s="56" t="str">
        <f t="shared" si="59"/>
        <v/>
      </c>
      <c r="AAT67" s="56" t="str">
        <f t="shared" si="59"/>
        <v/>
      </c>
      <c r="AAU67" s="56" t="str">
        <f t="shared" si="59"/>
        <v/>
      </c>
      <c r="AAV67" s="56" t="str">
        <f t="shared" si="59"/>
        <v/>
      </c>
      <c r="AAW67" s="56" t="str">
        <f t="shared" si="59"/>
        <v/>
      </c>
      <c r="AAX67" s="56" t="str">
        <f t="shared" si="59"/>
        <v/>
      </c>
      <c r="AAY67" s="56" t="str">
        <f t="shared" si="59"/>
        <v/>
      </c>
      <c r="AAZ67" s="56" t="str">
        <f t="shared" si="59"/>
        <v/>
      </c>
      <c r="ABA67" s="56" t="str">
        <f t="shared" si="59"/>
        <v/>
      </c>
      <c r="ABB67" s="56" t="str">
        <f t="shared" si="59"/>
        <v/>
      </c>
      <c r="ABC67" s="56" t="str">
        <f t="shared" si="59"/>
        <v/>
      </c>
      <c r="ABD67" s="56" t="str">
        <f t="shared" si="59"/>
        <v/>
      </c>
      <c r="ABE67" s="56" t="str">
        <f t="shared" si="59"/>
        <v/>
      </c>
      <c r="ABF67" s="56" t="str">
        <f t="shared" si="59"/>
        <v/>
      </c>
      <c r="ABG67" s="56" t="str">
        <f t="shared" si="59"/>
        <v/>
      </c>
      <c r="ABH67" s="56" t="str">
        <f t="shared" si="59"/>
        <v/>
      </c>
      <c r="ABI67" s="56" t="str">
        <f t="shared" si="59"/>
        <v/>
      </c>
      <c r="ABJ67" s="56" t="str">
        <f t="shared" si="59"/>
        <v/>
      </c>
      <c r="ABK67" s="56" t="str">
        <f t="shared" si="59"/>
        <v/>
      </c>
      <c r="ABL67" s="56" t="str">
        <f t="shared" si="59"/>
        <v/>
      </c>
      <c r="ABM67" s="56" t="str">
        <f t="shared" si="59"/>
        <v/>
      </c>
      <c r="ABN67" s="56" t="str">
        <f t="shared" si="59"/>
        <v/>
      </c>
      <c r="ABO67" s="56" t="str">
        <f t="shared" si="59"/>
        <v/>
      </c>
      <c r="ABP67" s="56" t="str">
        <f t="shared" si="59"/>
        <v/>
      </c>
      <c r="ABQ67" s="56" t="str">
        <f t="shared" si="59"/>
        <v/>
      </c>
      <c r="ABR67" s="56" t="str">
        <f t="shared" si="59"/>
        <v/>
      </c>
      <c r="ABS67" s="56" t="str">
        <f t="shared" si="59"/>
        <v/>
      </c>
      <c r="ABT67" s="56" t="str">
        <f t="shared" si="59"/>
        <v/>
      </c>
      <c r="ABU67" s="56" t="str">
        <f t="shared" si="59"/>
        <v/>
      </c>
      <c r="ABV67" s="56" t="str">
        <f t="shared" si="59"/>
        <v/>
      </c>
      <c r="ABW67" s="56" t="str">
        <f t="shared" si="59"/>
        <v/>
      </c>
      <c r="ABX67" s="56" t="str">
        <f t="shared" si="59"/>
        <v/>
      </c>
      <c r="ABY67" s="56" t="str">
        <f t="shared" si="59"/>
        <v/>
      </c>
      <c r="ABZ67" s="56" t="str">
        <f t="shared" si="59"/>
        <v/>
      </c>
      <c r="ACA67" s="56" t="str">
        <f t="shared" si="59"/>
        <v/>
      </c>
      <c r="ACB67" s="56" t="str">
        <f t="shared" si="59"/>
        <v/>
      </c>
      <c r="ACC67" s="56" t="str">
        <f t="shared" si="59"/>
        <v/>
      </c>
      <c r="ACD67" s="56" t="str">
        <f t="shared" si="59"/>
        <v/>
      </c>
      <c r="ACE67" s="56" t="str">
        <f t="shared" si="59"/>
        <v/>
      </c>
      <c r="ACF67" s="56" t="str">
        <f t="shared" si="59"/>
        <v/>
      </c>
      <c r="ACG67" s="56" t="str">
        <f t="shared" si="59"/>
        <v/>
      </c>
      <c r="ACH67" s="56" t="str">
        <f t="shared" si="59"/>
        <v/>
      </c>
      <c r="ACI67" s="56" t="str">
        <f t="shared" si="59"/>
        <v/>
      </c>
      <c r="ACJ67" s="56" t="str">
        <f t="shared" si="59"/>
        <v/>
      </c>
      <c r="ACK67" s="56" t="str">
        <f t="shared" si="59"/>
        <v/>
      </c>
      <c r="ACL67" s="56" t="str">
        <f t="shared" si="59"/>
        <v/>
      </c>
      <c r="ACM67" s="56" t="str">
        <f t="shared" ref="ACM67:AEX67" si="60">IF(ACM52="","",SUM(ACM52:ACM55))</f>
        <v/>
      </c>
      <c r="ACN67" s="56" t="str">
        <f t="shared" si="60"/>
        <v/>
      </c>
      <c r="ACO67" s="56" t="str">
        <f t="shared" si="60"/>
        <v/>
      </c>
      <c r="ACP67" s="56" t="str">
        <f t="shared" si="60"/>
        <v/>
      </c>
      <c r="ACQ67" s="56" t="str">
        <f t="shared" si="60"/>
        <v/>
      </c>
      <c r="ACR67" s="56" t="str">
        <f t="shared" si="60"/>
        <v/>
      </c>
      <c r="ACS67" s="56" t="str">
        <f t="shared" si="60"/>
        <v/>
      </c>
      <c r="ACT67" s="56" t="str">
        <f t="shared" si="60"/>
        <v/>
      </c>
      <c r="ACU67" s="56" t="str">
        <f t="shared" si="60"/>
        <v/>
      </c>
      <c r="ACV67" s="56" t="str">
        <f t="shared" si="60"/>
        <v/>
      </c>
      <c r="ACW67" s="56" t="str">
        <f t="shared" si="60"/>
        <v/>
      </c>
      <c r="ACX67" s="56" t="str">
        <f t="shared" si="60"/>
        <v/>
      </c>
      <c r="ACY67" s="56" t="str">
        <f t="shared" si="60"/>
        <v/>
      </c>
      <c r="ACZ67" s="56" t="str">
        <f t="shared" si="60"/>
        <v/>
      </c>
      <c r="ADA67" s="56" t="str">
        <f t="shared" si="60"/>
        <v/>
      </c>
      <c r="ADB67" s="56" t="str">
        <f t="shared" si="60"/>
        <v/>
      </c>
      <c r="ADC67" s="56" t="str">
        <f t="shared" si="60"/>
        <v/>
      </c>
      <c r="ADD67" s="56" t="str">
        <f t="shared" si="60"/>
        <v/>
      </c>
      <c r="ADE67" s="56" t="str">
        <f t="shared" si="60"/>
        <v/>
      </c>
      <c r="ADF67" s="56" t="str">
        <f t="shared" si="60"/>
        <v/>
      </c>
      <c r="ADG67" s="56" t="str">
        <f t="shared" si="60"/>
        <v/>
      </c>
      <c r="ADH67" s="56" t="str">
        <f t="shared" si="60"/>
        <v/>
      </c>
      <c r="ADI67" s="56" t="str">
        <f t="shared" si="60"/>
        <v/>
      </c>
      <c r="ADJ67" s="56" t="str">
        <f t="shared" si="60"/>
        <v/>
      </c>
      <c r="ADK67" s="56" t="str">
        <f t="shared" si="60"/>
        <v/>
      </c>
      <c r="ADL67" s="56" t="str">
        <f t="shared" si="60"/>
        <v/>
      </c>
      <c r="ADM67" s="56" t="str">
        <f t="shared" si="60"/>
        <v/>
      </c>
      <c r="ADN67" s="56" t="str">
        <f t="shared" si="60"/>
        <v/>
      </c>
      <c r="ADO67" s="56" t="str">
        <f t="shared" si="60"/>
        <v/>
      </c>
      <c r="ADP67" s="56" t="str">
        <f t="shared" si="60"/>
        <v/>
      </c>
      <c r="ADQ67" s="56" t="str">
        <f t="shared" si="60"/>
        <v/>
      </c>
      <c r="ADR67" s="56" t="str">
        <f t="shared" si="60"/>
        <v/>
      </c>
      <c r="ADS67" s="56" t="str">
        <f t="shared" si="60"/>
        <v/>
      </c>
      <c r="ADT67" s="56" t="str">
        <f t="shared" si="60"/>
        <v/>
      </c>
      <c r="ADU67" s="56" t="str">
        <f t="shared" si="60"/>
        <v/>
      </c>
      <c r="ADV67" s="56" t="str">
        <f t="shared" si="60"/>
        <v/>
      </c>
      <c r="ADW67" s="56" t="str">
        <f t="shared" si="60"/>
        <v/>
      </c>
      <c r="ADX67" s="56" t="str">
        <f t="shared" si="60"/>
        <v/>
      </c>
      <c r="ADY67" s="56" t="str">
        <f t="shared" si="60"/>
        <v/>
      </c>
      <c r="ADZ67" s="56" t="str">
        <f t="shared" si="60"/>
        <v/>
      </c>
      <c r="AEA67" s="56" t="str">
        <f t="shared" si="60"/>
        <v/>
      </c>
      <c r="AEB67" s="56" t="str">
        <f t="shared" si="60"/>
        <v/>
      </c>
      <c r="AEC67" s="56" t="str">
        <f t="shared" si="60"/>
        <v/>
      </c>
      <c r="AED67" s="56" t="str">
        <f t="shared" si="60"/>
        <v/>
      </c>
      <c r="AEE67" s="56" t="str">
        <f t="shared" si="60"/>
        <v/>
      </c>
      <c r="AEF67" s="56" t="str">
        <f t="shared" si="60"/>
        <v/>
      </c>
      <c r="AEG67" s="56" t="str">
        <f t="shared" si="60"/>
        <v/>
      </c>
      <c r="AEH67" s="56" t="str">
        <f t="shared" si="60"/>
        <v/>
      </c>
      <c r="AEI67" s="56" t="str">
        <f t="shared" si="60"/>
        <v/>
      </c>
      <c r="AEJ67" s="56" t="str">
        <f t="shared" si="60"/>
        <v/>
      </c>
      <c r="AEK67" s="56" t="str">
        <f t="shared" si="60"/>
        <v/>
      </c>
      <c r="AEL67" s="56" t="str">
        <f t="shared" si="60"/>
        <v/>
      </c>
      <c r="AEM67" s="56" t="str">
        <f t="shared" si="60"/>
        <v/>
      </c>
      <c r="AEN67" s="56" t="str">
        <f t="shared" si="60"/>
        <v/>
      </c>
      <c r="AEO67" s="56" t="str">
        <f t="shared" si="60"/>
        <v/>
      </c>
      <c r="AEP67" s="56" t="str">
        <f t="shared" si="60"/>
        <v/>
      </c>
      <c r="AEQ67" s="56" t="str">
        <f t="shared" si="60"/>
        <v/>
      </c>
      <c r="AER67" s="56" t="str">
        <f t="shared" si="60"/>
        <v/>
      </c>
      <c r="AES67" s="56" t="str">
        <f t="shared" si="60"/>
        <v/>
      </c>
      <c r="AET67" s="56" t="str">
        <f t="shared" si="60"/>
        <v/>
      </c>
      <c r="AEU67" s="56" t="str">
        <f t="shared" si="60"/>
        <v/>
      </c>
      <c r="AEV67" s="56" t="str">
        <f t="shared" si="60"/>
        <v/>
      </c>
      <c r="AEW67" s="56" t="str">
        <f t="shared" si="60"/>
        <v/>
      </c>
      <c r="AEX67" s="56" t="str">
        <f t="shared" si="60"/>
        <v/>
      </c>
      <c r="AEY67" s="56" t="str">
        <f t="shared" ref="AEY67:AHJ67" si="61">IF(AEY52="","",SUM(AEY52:AEY55))</f>
        <v/>
      </c>
      <c r="AEZ67" s="56" t="str">
        <f t="shared" si="61"/>
        <v/>
      </c>
      <c r="AFA67" s="56" t="str">
        <f t="shared" si="61"/>
        <v/>
      </c>
      <c r="AFB67" s="56" t="str">
        <f t="shared" si="61"/>
        <v/>
      </c>
      <c r="AFC67" s="56" t="str">
        <f t="shared" si="61"/>
        <v/>
      </c>
      <c r="AFD67" s="56" t="str">
        <f t="shared" si="61"/>
        <v/>
      </c>
      <c r="AFE67" s="56" t="str">
        <f t="shared" si="61"/>
        <v/>
      </c>
      <c r="AFF67" s="56" t="str">
        <f t="shared" si="61"/>
        <v/>
      </c>
      <c r="AFG67" s="56" t="str">
        <f t="shared" si="61"/>
        <v/>
      </c>
      <c r="AFH67" s="56" t="str">
        <f t="shared" si="61"/>
        <v/>
      </c>
      <c r="AFI67" s="56" t="str">
        <f t="shared" si="61"/>
        <v/>
      </c>
      <c r="AFJ67" s="56" t="str">
        <f t="shared" si="61"/>
        <v/>
      </c>
      <c r="AFK67" s="56" t="str">
        <f t="shared" si="61"/>
        <v/>
      </c>
      <c r="AFL67" s="56" t="str">
        <f t="shared" si="61"/>
        <v/>
      </c>
      <c r="AFM67" s="56" t="str">
        <f t="shared" si="61"/>
        <v/>
      </c>
      <c r="AFN67" s="56" t="str">
        <f t="shared" si="61"/>
        <v/>
      </c>
      <c r="AFO67" s="56" t="str">
        <f t="shared" si="61"/>
        <v/>
      </c>
      <c r="AFP67" s="56" t="str">
        <f t="shared" si="61"/>
        <v/>
      </c>
      <c r="AFQ67" s="56" t="str">
        <f t="shared" si="61"/>
        <v/>
      </c>
      <c r="AFR67" s="56" t="str">
        <f t="shared" si="61"/>
        <v/>
      </c>
      <c r="AFS67" s="56" t="str">
        <f t="shared" si="61"/>
        <v/>
      </c>
      <c r="AFT67" s="56" t="str">
        <f t="shared" si="61"/>
        <v/>
      </c>
      <c r="AFU67" s="56" t="str">
        <f t="shared" si="61"/>
        <v/>
      </c>
      <c r="AFV67" s="56" t="str">
        <f t="shared" si="61"/>
        <v/>
      </c>
      <c r="AFW67" s="56" t="str">
        <f t="shared" si="61"/>
        <v/>
      </c>
      <c r="AFX67" s="56" t="str">
        <f t="shared" si="61"/>
        <v/>
      </c>
      <c r="AFY67" s="56" t="str">
        <f t="shared" si="61"/>
        <v/>
      </c>
      <c r="AFZ67" s="56" t="str">
        <f t="shared" si="61"/>
        <v/>
      </c>
      <c r="AGA67" s="56" t="str">
        <f t="shared" si="61"/>
        <v/>
      </c>
      <c r="AGB67" s="56" t="str">
        <f t="shared" si="61"/>
        <v/>
      </c>
      <c r="AGC67" s="56" t="str">
        <f t="shared" si="61"/>
        <v/>
      </c>
      <c r="AGD67" s="56" t="str">
        <f t="shared" si="61"/>
        <v/>
      </c>
      <c r="AGE67" s="56" t="str">
        <f t="shared" si="61"/>
        <v/>
      </c>
      <c r="AGF67" s="56" t="str">
        <f t="shared" si="61"/>
        <v/>
      </c>
      <c r="AGG67" s="56" t="str">
        <f t="shared" si="61"/>
        <v/>
      </c>
      <c r="AGH67" s="56" t="str">
        <f t="shared" si="61"/>
        <v/>
      </c>
      <c r="AGI67" s="56" t="str">
        <f t="shared" si="61"/>
        <v/>
      </c>
      <c r="AGJ67" s="56" t="str">
        <f t="shared" si="61"/>
        <v/>
      </c>
      <c r="AGK67" s="56" t="str">
        <f t="shared" si="61"/>
        <v/>
      </c>
      <c r="AGL67" s="56" t="str">
        <f t="shared" si="61"/>
        <v/>
      </c>
      <c r="AGM67" s="56" t="str">
        <f t="shared" si="61"/>
        <v/>
      </c>
      <c r="AGN67" s="56" t="str">
        <f t="shared" si="61"/>
        <v/>
      </c>
      <c r="AGO67" s="56" t="str">
        <f t="shared" si="61"/>
        <v/>
      </c>
      <c r="AGP67" s="56" t="str">
        <f t="shared" si="61"/>
        <v/>
      </c>
      <c r="AGQ67" s="56" t="str">
        <f t="shared" si="61"/>
        <v/>
      </c>
      <c r="AGR67" s="56" t="str">
        <f t="shared" si="61"/>
        <v/>
      </c>
      <c r="AGS67" s="56" t="str">
        <f t="shared" si="61"/>
        <v/>
      </c>
      <c r="AGT67" s="56" t="str">
        <f t="shared" si="61"/>
        <v/>
      </c>
      <c r="AGU67" s="56" t="str">
        <f t="shared" si="61"/>
        <v/>
      </c>
      <c r="AGV67" s="56" t="str">
        <f t="shared" si="61"/>
        <v/>
      </c>
      <c r="AGW67" s="56" t="str">
        <f t="shared" si="61"/>
        <v/>
      </c>
      <c r="AGX67" s="56" t="str">
        <f t="shared" si="61"/>
        <v/>
      </c>
      <c r="AGY67" s="56" t="str">
        <f t="shared" si="61"/>
        <v/>
      </c>
      <c r="AGZ67" s="56" t="str">
        <f t="shared" si="61"/>
        <v/>
      </c>
      <c r="AHA67" s="56" t="str">
        <f t="shared" si="61"/>
        <v/>
      </c>
      <c r="AHB67" s="56" t="str">
        <f t="shared" si="61"/>
        <v/>
      </c>
      <c r="AHC67" s="56" t="str">
        <f t="shared" si="61"/>
        <v/>
      </c>
      <c r="AHD67" s="56" t="str">
        <f t="shared" si="61"/>
        <v/>
      </c>
      <c r="AHE67" s="56" t="str">
        <f t="shared" si="61"/>
        <v/>
      </c>
      <c r="AHF67" s="56" t="str">
        <f t="shared" si="61"/>
        <v/>
      </c>
      <c r="AHG67" s="56" t="str">
        <f t="shared" si="61"/>
        <v/>
      </c>
      <c r="AHH67" s="56" t="str">
        <f t="shared" si="61"/>
        <v/>
      </c>
      <c r="AHI67" s="56" t="str">
        <f t="shared" si="61"/>
        <v/>
      </c>
      <c r="AHJ67" s="56" t="str">
        <f t="shared" si="61"/>
        <v/>
      </c>
      <c r="AHK67" s="56" t="str">
        <f t="shared" ref="AHK67:AJV67" si="62">IF(AHK52="","",SUM(AHK52:AHK55))</f>
        <v/>
      </c>
      <c r="AHL67" s="56" t="str">
        <f t="shared" si="62"/>
        <v/>
      </c>
      <c r="AHM67" s="56" t="str">
        <f t="shared" si="62"/>
        <v/>
      </c>
      <c r="AHN67" s="56" t="str">
        <f t="shared" si="62"/>
        <v/>
      </c>
      <c r="AHO67" s="56" t="str">
        <f t="shared" si="62"/>
        <v/>
      </c>
      <c r="AHP67" s="56" t="str">
        <f t="shared" si="62"/>
        <v/>
      </c>
      <c r="AHQ67" s="56" t="str">
        <f t="shared" si="62"/>
        <v/>
      </c>
      <c r="AHR67" s="56" t="str">
        <f t="shared" si="62"/>
        <v/>
      </c>
      <c r="AHS67" s="56" t="str">
        <f t="shared" si="62"/>
        <v/>
      </c>
      <c r="AHT67" s="56" t="str">
        <f t="shared" si="62"/>
        <v/>
      </c>
      <c r="AHU67" s="56" t="str">
        <f t="shared" si="62"/>
        <v/>
      </c>
      <c r="AHV67" s="56" t="str">
        <f t="shared" si="62"/>
        <v/>
      </c>
      <c r="AHW67" s="56" t="str">
        <f t="shared" si="62"/>
        <v/>
      </c>
      <c r="AHX67" s="56" t="str">
        <f t="shared" si="62"/>
        <v/>
      </c>
      <c r="AHY67" s="56" t="str">
        <f t="shared" si="62"/>
        <v/>
      </c>
      <c r="AHZ67" s="56" t="str">
        <f t="shared" si="62"/>
        <v/>
      </c>
      <c r="AIA67" s="56" t="str">
        <f t="shared" si="62"/>
        <v/>
      </c>
      <c r="AIB67" s="56" t="str">
        <f t="shared" si="62"/>
        <v/>
      </c>
      <c r="AIC67" s="56" t="str">
        <f t="shared" si="62"/>
        <v/>
      </c>
      <c r="AID67" s="56" t="str">
        <f t="shared" si="62"/>
        <v/>
      </c>
      <c r="AIE67" s="56" t="str">
        <f t="shared" si="62"/>
        <v/>
      </c>
      <c r="AIF67" s="56" t="str">
        <f t="shared" si="62"/>
        <v/>
      </c>
      <c r="AIG67" s="56" t="str">
        <f t="shared" si="62"/>
        <v/>
      </c>
      <c r="AIH67" s="56" t="str">
        <f t="shared" si="62"/>
        <v/>
      </c>
      <c r="AII67" s="56" t="str">
        <f t="shared" si="62"/>
        <v/>
      </c>
      <c r="AIJ67" s="56" t="str">
        <f t="shared" si="62"/>
        <v/>
      </c>
      <c r="AIK67" s="56" t="str">
        <f t="shared" si="62"/>
        <v/>
      </c>
      <c r="AIL67" s="56" t="str">
        <f t="shared" si="62"/>
        <v/>
      </c>
      <c r="AIM67" s="56" t="str">
        <f t="shared" si="62"/>
        <v/>
      </c>
      <c r="AIN67" s="56" t="str">
        <f t="shared" si="62"/>
        <v/>
      </c>
      <c r="AIO67" s="56" t="str">
        <f t="shared" si="62"/>
        <v/>
      </c>
      <c r="AIP67" s="56" t="str">
        <f t="shared" si="62"/>
        <v/>
      </c>
      <c r="AIQ67" s="56" t="str">
        <f t="shared" si="62"/>
        <v/>
      </c>
      <c r="AIR67" s="56" t="str">
        <f t="shared" si="62"/>
        <v/>
      </c>
      <c r="AIS67" s="56" t="str">
        <f t="shared" si="62"/>
        <v/>
      </c>
      <c r="AIT67" s="56" t="str">
        <f t="shared" si="62"/>
        <v/>
      </c>
      <c r="AIU67" s="56" t="str">
        <f t="shared" si="62"/>
        <v/>
      </c>
      <c r="AIV67" s="56" t="str">
        <f t="shared" si="62"/>
        <v/>
      </c>
      <c r="AIW67" s="56" t="str">
        <f t="shared" si="62"/>
        <v/>
      </c>
      <c r="AIX67" s="56" t="str">
        <f t="shared" si="62"/>
        <v/>
      </c>
      <c r="AIY67" s="56" t="str">
        <f t="shared" si="62"/>
        <v/>
      </c>
      <c r="AIZ67" s="56" t="str">
        <f t="shared" si="62"/>
        <v/>
      </c>
      <c r="AJA67" s="56" t="str">
        <f t="shared" si="62"/>
        <v/>
      </c>
      <c r="AJB67" s="56" t="str">
        <f t="shared" si="62"/>
        <v/>
      </c>
      <c r="AJC67" s="56" t="str">
        <f t="shared" si="62"/>
        <v/>
      </c>
      <c r="AJD67" s="56" t="str">
        <f t="shared" si="62"/>
        <v/>
      </c>
      <c r="AJE67" s="56" t="str">
        <f t="shared" si="62"/>
        <v/>
      </c>
      <c r="AJF67" s="56" t="str">
        <f t="shared" si="62"/>
        <v/>
      </c>
      <c r="AJG67" s="56" t="str">
        <f t="shared" si="62"/>
        <v/>
      </c>
      <c r="AJH67" s="56" t="str">
        <f t="shared" si="62"/>
        <v/>
      </c>
      <c r="AJI67" s="56" t="str">
        <f t="shared" si="62"/>
        <v/>
      </c>
      <c r="AJJ67" s="56" t="str">
        <f t="shared" si="62"/>
        <v/>
      </c>
      <c r="AJK67" s="56" t="str">
        <f t="shared" si="62"/>
        <v/>
      </c>
      <c r="AJL67" s="56" t="str">
        <f t="shared" si="62"/>
        <v/>
      </c>
      <c r="AJM67" s="56" t="str">
        <f t="shared" si="62"/>
        <v/>
      </c>
      <c r="AJN67" s="56" t="str">
        <f t="shared" si="62"/>
        <v/>
      </c>
      <c r="AJO67" s="56" t="str">
        <f t="shared" si="62"/>
        <v/>
      </c>
      <c r="AJP67" s="56" t="str">
        <f t="shared" si="62"/>
        <v/>
      </c>
      <c r="AJQ67" s="56" t="str">
        <f t="shared" si="62"/>
        <v/>
      </c>
      <c r="AJR67" s="56" t="str">
        <f t="shared" si="62"/>
        <v/>
      </c>
      <c r="AJS67" s="56" t="str">
        <f t="shared" si="62"/>
        <v/>
      </c>
      <c r="AJT67" s="56" t="str">
        <f t="shared" si="62"/>
        <v/>
      </c>
      <c r="AJU67" s="56" t="str">
        <f t="shared" si="62"/>
        <v/>
      </c>
      <c r="AJV67" s="56" t="str">
        <f t="shared" si="62"/>
        <v/>
      </c>
      <c r="AJW67" s="56" t="str">
        <f t="shared" ref="AJW67:ALU67" si="63">IF(AJW52="","",SUM(AJW52:AJW55))</f>
        <v/>
      </c>
      <c r="AJX67" s="56" t="str">
        <f t="shared" si="63"/>
        <v/>
      </c>
      <c r="AJY67" s="56" t="str">
        <f t="shared" si="63"/>
        <v/>
      </c>
      <c r="AJZ67" s="56" t="str">
        <f t="shared" si="63"/>
        <v/>
      </c>
      <c r="AKA67" s="56" t="str">
        <f t="shared" si="63"/>
        <v/>
      </c>
      <c r="AKB67" s="56" t="str">
        <f t="shared" si="63"/>
        <v/>
      </c>
      <c r="AKC67" s="56" t="str">
        <f t="shared" si="63"/>
        <v/>
      </c>
      <c r="AKD67" s="56" t="str">
        <f t="shared" si="63"/>
        <v/>
      </c>
      <c r="AKE67" s="56" t="str">
        <f t="shared" si="63"/>
        <v/>
      </c>
      <c r="AKF67" s="56" t="str">
        <f t="shared" si="63"/>
        <v/>
      </c>
      <c r="AKG67" s="56" t="str">
        <f t="shared" si="63"/>
        <v/>
      </c>
      <c r="AKH67" s="56" t="str">
        <f t="shared" si="63"/>
        <v/>
      </c>
      <c r="AKI67" s="56" t="str">
        <f t="shared" si="63"/>
        <v/>
      </c>
      <c r="AKJ67" s="56" t="str">
        <f t="shared" si="63"/>
        <v/>
      </c>
      <c r="AKK67" s="56" t="str">
        <f t="shared" si="63"/>
        <v/>
      </c>
      <c r="AKL67" s="56" t="str">
        <f t="shared" si="63"/>
        <v/>
      </c>
      <c r="AKM67" s="56" t="str">
        <f t="shared" si="63"/>
        <v/>
      </c>
      <c r="AKN67" s="56" t="str">
        <f t="shared" si="63"/>
        <v/>
      </c>
      <c r="AKO67" s="56" t="str">
        <f t="shared" si="63"/>
        <v/>
      </c>
      <c r="AKP67" s="56" t="str">
        <f t="shared" si="63"/>
        <v/>
      </c>
      <c r="AKQ67" s="56" t="str">
        <f t="shared" si="63"/>
        <v/>
      </c>
      <c r="AKR67" s="56" t="str">
        <f t="shared" si="63"/>
        <v/>
      </c>
      <c r="AKS67" s="56" t="str">
        <f t="shared" si="63"/>
        <v/>
      </c>
      <c r="AKT67" s="56" t="str">
        <f t="shared" si="63"/>
        <v/>
      </c>
      <c r="AKU67" s="56" t="str">
        <f t="shared" si="63"/>
        <v/>
      </c>
      <c r="AKV67" s="56" t="str">
        <f t="shared" si="63"/>
        <v/>
      </c>
      <c r="AKW67" s="56" t="str">
        <f t="shared" si="63"/>
        <v/>
      </c>
      <c r="AKX67" s="56" t="str">
        <f t="shared" si="63"/>
        <v/>
      </c>
      <c r="AKY67" s="56" t="str">
        <f t="shared" si="63"/>
        <v/>
      </c>
      <c r="AKZ67" s="56" t="str">
        <f t="shared" si="63"/>
        <v/>
      </c>
      <c r="ALA67" s="56" t="str">
        <f t="shared" si="63"/>
        <v/>
      </c>
      <c r="ALB67" s="56" t="str">
        <f t="shared" si="63"/>
        <v/>
      </c>
      <c r="ALC67" s="56" t="str">
        <f t="shared" si="63"/>
        <v/>
      </c>
      <c r="ALD67" s="56" t="str">
        <f t="shared" si="63"/>
        <v/>
      </c>
      <c r="ALE67" s="56" t="str">
        <f t="shared" si="63"/>
        <v/>
      </c>
      <c r="ALF67" s="56" t="str">
        <f t="shared" si="63"/>
        <v/>
      </c>
      <c r="ALG67" s="56" t="str">
        <f t="shared" si="63"/>
        <v/>
      </c>
      <c r="ALH67" s="56" t="str">
        <f t="shared" si="63"/>
        <v/>
      </c>
      <c r="ALI67" s="56" t="str">
        <f t="shared" si="63"/>
        <v/>
      </c>
      <c r="ALJ67" s="56" t="str">
        <f t="shared" si="63"/>
        <v/>
      </c>
      <c r="ALK67" s="56" t="str">
        <f t="shared" si="63"/>
        <v/>
      </c>
      <c r="ALL67" s="56" t="str">
        <f t="shared" si="63"/>
        <v/>
      </c>
      <c r="ALM67" s="56" t="str">
        <f t="shared" si="63"/>
        <v/>
      </c>
      <c r="ALN67" s="56" t="str">
        <f t="shared" si="63"/>
        <v/>
      </c>
      <c r="ALO67" s="56" t="str">
        <f t="shared" si="63"/>
        <v/>
      </c>
      <c r="ALP67" s="56" t="str">
        <f t="shared" si="63"/>
        <v/>
      </c>
      <c r="ALQ67" s="56" t="str">
        <f t="shared" si="63"/>
        <v/>
      </c>
      <c r="ALR67" s="56" t="str">
        <f t="shared" si="63"/>
        <v/>
      </c>
      <c r="ALS67" s="56" t="str">
        <f t="shared" si="63"/>
        <v/>
      </c>
      <c r="ALT67" s="56" t="str">
        <f t="shared" si="63"/>
        <v/>
      </c>
      <c r="ALU67" s="56" t="str">
        <f t="shared" si="63"/>
        <v/>
      </c>
    </row>
    <row r="68" spans="1:1037" s="56" customFormat="1" ht="12.75" x14ac:dyDescent="0.2">
      <c r="A68" s="8">
        <v>64</v>
      </c>
      <c r="B68" s="320" t="s">
        <v>150</v>
      </c>
      <c r="C68" s="9" t="s">
        <v>152</v>
      </c>
      <c r="D68" s="55"/>
      <c r="E68" s="55"/>
      <c r="F68" s="55"/>
      <c r="G68" s="55"/>
      <c r="H68" s="56" t="str">
        <f t="shared" ref="H68:BG68" si="64">IF(H46="","",SUM(H56:H59))</f>
        <v/>
      </c>
      <c r="I68" s="56" t="str">
        <f t="shared" si="64"/>
        <v/>
      </c>
      <c r="J68" s="56" t="str">
        <f t="shared" si="64"/>
        <v/>
      </c>
      <c r="K68" s="56" t="str">
        <f t="shared" si="64"/>
        <v/>
      </c>
      <c r="L68" s="56" t="str">
        <f t="shared" si="64"/>
        <v/>
      </c>
      <c r="M68" s="56" t="str">
        <f t="shared" si="64"/>
        <v/>
      </c>
      <c r="N68" s="56" t="str">
        <f t="shared" si="64"/>
        <v/>
      </c>
      <c r="O68" s="56" t="str">
        <f t="shared" si="64"/>
        <v/>
      </c>
      <c r="P68" s="56" t="str">
        <f t="shared" si="64"/>
        <v/>
      </c>
      <c r="Q68" s="56" t="str">
        <f t="shared" si="64"/>
        <v/>
      </c>
      <c r="R68" s="56" t="str">
        <f t="shared" si="64"/>
        <v/>
      </c>
      <c r="S68" s="56" t="str">
        <f t="shared" si="64"/>
        <v/>
      </c>
      <c r="T68" s="56" t="str">
        <f t="shared" si="64"/>
        <v/>
      </c>
      <c r="U68" s="56" t="str">
        <f t="shared" si="64"/>
        <v/>
      </c>
      <c r="V68" s="56" t="str">
        <f t="shared" si="64"/>
        <v/>
      </c>
      <c r="W68" s="56" t="str">
        <f t="shared" si="64"/>
        <v/>
      </c>
      <c r="X68" s="56" t="str">
        <f t="shared" si="64"/>
        <v/>
      </c>
      <c r="Y68" s="56" t="str">
        <f t="shared" si="64"/>
        <v/>
      </c>
      <c r="Z68" s="56" t="str">
        <f t="shared" si="64"/>
        <v/>
      </c>
      <c r="AA68" s="56" t="str">
        <f t="shared" si="64"/>
        <v/>
      </c>
      <c r="AB68" s="56" t="str">
        <f t="shared" si="64"/>
        <v/>
      </c>
      <c r="AC68" s="56" t="str">
        <f t="shared" si="64"/>
        <v/>
      </c>
      <c r="AD68" s="56" t="str">
        <f t="shared" si="64"/>
        <v/>
      </c>
      <c r="AE68" s="56" t="str">
        <f t="shared" si="64"/>
        <v/>
      </c>
      <c r="AF68" s="56" t="str">
        <f t="shared" si="64"/>
        <v/>
      </c>
      <c r="AG68" s="56" t="str">
        <f t="shared" si="64"/>
        <v/>
      </c>
      <c r="AH68" s="56" t="str">
        <f t="shared" si="64"/>
        <v/>
      </c>
      <c r="AI68" s="56" t="str">
        <f t="shared" si="64"/>
        <v/>
      </c>
      <c r="AJ68" s="56" t="str">
        <f t="shared" si="64"/>
        <v/>
      </c>
      <c r="AK68" s="56" t="str">
        <f t="shared" si="64"/>
        <v/>
      </c>
      <c r="AL68" s="56" t="str">
        <f t="shared" si="64"/>
        <v/>
      </c>
      <c r="AM68" s="56" t="str">
        <f t="shared" si="64"/>
        <v/>
      </c>
      <c r="AN68" s="56" t="str">
        <f t="shared" si="64"/>
        <v/>
      </c>
      <c r="AO68" s="56" t="str">
        <f t="shared" si="64"/>
        <v/>
      </c>
      <c r="AP68" s="56" t="str">
        <f t="shared" si="64"/>
        <v/>
      </c>
      <c r="AQ68" s="56" t="str">
        <f t="shared" si="64"/>
        <v/>
      </c>
      <c r="AR68" s="56" t="str">
        <f t="shared" si="64"/>
        <v/>
      </c>
      <c r="AS68" s="56" t="str">
        <f t="shared" si="64"/>
        <v/>
      </c>
      <c r="AT68" s="56" t="str">
        <f t="shared" si="64"/>
        <v/>
      </c>
      <c r="AU68" s="56" t="str">
        <f t="shared" si="64"/>
        <v/>
      </c>
      <c r="AV68" s="56" t="str">
        <f t="shared" si="64"/>
        <v/>
      </c>
      <c r="AW68" s="56" t="str">
        <f t="shared" si="64"/>
        <v/>
      </c>
      <c r="AX68" s="56" t="str">
        <f t="shared" si="64"/>
        <v/>
      </c>
      <c r="AY68" s="56" t="str">
        <f t="shared" si="64"/>
        <v/>
      </c>
      <c r="AZ68" s="56" t="str">
        <f t="shared" si="64"/>
        <v/>
      </c>
      <c r="BA68" s="56" t="str">
        <f t="shared" si="64"/>
        <v/>
      </c>
      <c r="BB68" s="56" t="str">
        <f t="shared" si="64"/>
        <v/>
      </c>
      <c r="BC68" s="56" t="str">
        <f t="shared" si="64"/>
        <v/>
      </c>
      <c r="BD68" s="56" t="str">
        <f t="shared" si="64"/>
        <v/>
      </c>
      <c r="BE68" s="56" t="str">
        <f t="shared" si="64"/>
        <v/>
      </c>
      <c r="BF68" s="56" t="str">
        <f t="shared" si="64"/>
        <v/>
      </c>
      <c r="BG68" s="56" t="str">
        <f t="shared" si="64"/>
        <v/>
      </c>
      <c r="BP68" s="56">
        <f t="shared" ref="BP68:DV68" si="65">IF(BP46="","",SUM(BP56:BP59))</f>
        <v>5268</v>
      </c>
      <c r="BQ68" s="56">
        <f>IF(BQ46="","",SUM(BQ56:BQ59))</f>
        <v>5481</v>
      </c>
      <c r="BR68" s="56">
        <f>IF(BR46="","",SUM(BR56:BR59))</f>
        <v>8547</v>
      </c>
      <c r="BS68" s="56">
        <f t="shared" si="65"/>
        <v>8695</v>
      </c>
      <c r="BT68" s="56">
        <f t="shared" si="65"/>
        <v>10087</v>
      </c>
      <c r="BU68" s="56">
        <f t="shared" si="65"/>
        <v>10774</v>
      </c>
      <c r="BV68" s="56">
        <f t="shared" si="65"/>
        <v>9790</v>
      </c>
      <c r="BW68" s="56">
        <f t="shared" si="65"/>
        <v>15871</v>
      </c>
      <c r="BX68" s="56">
        <f t="shared" si="65"/>
        <v>16364</v>
      </c>
      <c r="BY68" s="56">
        <f t="shared" si="65"/>
        <v>19093</v>
      </c>
      <c r="BZ68" s="56">
        <f t="shared" si="65"/>
        <v>20222</v>
      </c>
      <c r="CA68" s="56">
        <f t="shared" si="65"/>
        <v>24065</v>
      </c>
      <c r="CB68" s="56">
        <f t="shared" si="65"/>
        <v>26183</v>
      </c>
      <c r="CC68" s="56">
        <f t="shared" si="65"/>
        <v>24973</v>
      </c>
      <c r="CD68" s="56">
        <f t="shared" si="65"/>
        <v>24856</v>
      </c>
      <c r="CE68" s="56">
        <f t="shared" si="65"/>
        <v>25781</v>
      </c>
      <c r="CF68" s="56">
        <f t="shared" si="65"/>
        <v>25273</v>
      </c>
      <c r="CG68" s="56">
        <f t="shared" si="65"/>
        <v>25625</v>
      </c>
      <c r="CH68" s="56">
        <f t="shared" si="65"/>
        <v>26145</v>
      </c>
      <c r="CI68" s="56">
        <f t="shared" si="65"/>
        <v>26252</v>
      </c>
      <c r="CJ68" s="56">
        <f t="shared" si="65"/>
        <v>24976</v>
      </c>
      <c r="CK68" s="56">
        <f t="shared" si="65"/>
        <v>26610</v>
      </c>
      <c r="CL68" s="56">
        <f t="shared" si="65"/>
        <v>26886</v>
      </c>
      <c r="CM68" s="56">
        <f t="shared" si="65"/>
        <v>27802</v>
      </c>
      <c r="CN68" s="56">
        <f t="shared" si="65"/>
        <v>27633</v>
      </c>
      <c r="CO68" s="56">
        <f t="shared" si="65"/>
        <v>26898</v>
      </c>
      <c r="CP68" s="56">
        <f t="shared" si="65"/>
        <v>27686</v>
      </c>
      <c r="CQ68" s="56">
        <f t="shared" si="65"/>
        <v>26621</v>
      </c>
      <c r="CR68" s="56">
        <f t="shared" si="65"/>
        <v>27691</v>
      </c>
      <c r="CS68" s="56">
        <f t="shared" si="65"/>
        <v>27821</v>
      </c>
      <c r="CT68" s="56">
        <f t="shared" si="65"/>
        <v>27339</v>
      </c>
      <c r="CU68" s="56">
        <f t="shared" si="65"/>
        <v>1463</v>
      </c>
      <c r="CV68" s="56">
        <f t="shared" si="65"/>
        <v>26966</v>
      </c>
      <c r="CW68" s="56">
        <f t="shared" si="65"/>
        <v>27770</v>
      </c>
      <c r="CX68" s="56">
        <f t="shared" si="65"/>
        <v>67338</v>
      </c>
      <c r="CY68" s="56">
        <f t="shared" si="65"/>
        <v>68893</v>
      </c>
      <c r="CZ68" s="56">
        <f t="shared" si="65"/>
        <v>68917</v>
      </c>
      <c r="DA68" s="56" t="str">
        <f t="shared" si="65"/>
        <v/>
      </c>
      <c r="DB68" s="56" t="str">
        <f t="shared" si="65"/>
        <v/>
      </c>
      <c r="DC68" s="56" t="str">
        <f t="shared" si="65"/>
        <v/>
      </c>
      <c r="DD68" s="56" t="str">
        <f t="shared" si="65"/>
        <v/>
      </c>
      <c r="DE68" s="56" t="str">
        <f t="shared" si="65"/>
        <v/>
      </c>
      <c r="DF68" s="56" t="str">
        <f t="shared" si="65"/>
        <v/>
      </c>
      <c r="DG68" s="56" t="str">
        <f t="shared" si="65"/>
        <v/>
      </c>
      <c r="DH68" s="56" t="str">
        <f t="shared" si="65"/>
        <v/>
      </c>
      <c r="DI68" s="56" t="str">
        <f t="shared" si="65"/>
        <v/>
      </c>
      <c r="DJ68" s="56" t="str">
        <f t="shared" si="65"/>
        <v/>
      </c>
      <c r="DK68" s="56" t="str">
        <f t="shared" si="65"/>
        <v/>
      </c>
      <c r="DL68" s="56" t="str">
        <f t="shared" si="65"/>
        <v/>
      </c>
      <c r="DM68" s="56" t="str">
        <f t="shared" si="65"/>
        <v/>
      </c>
      <c r="DN68" s="56" t="str">
        <f t="shared" si="65"/>
        <v/>
      </c>
      <c r="DO68" s="56" t="str">
        <f t="shared" si="65"/>
        <v/>
      </c>
      <c r="DP68" s="56" t="str">
        <f t="shared" si="65"/>
        <v/>
      </c>
      <c r="DQ68" s="56" t="str">
        <f t="shared" si="65"/>
        <v/>
      </c>
      <c r="DR68" s="56" t="str">
        <f t="shared" si="65"/>
        <v/>
      </c>
      <c r="DS68" s="56" t="str">
        <f t="shared" si="65"/>
        <v/>
      </c>
      <c r="DT68" s="56" t="str">
        <f t="shared" si="65"/>
        <v/>
      </c>
      <c r="DU68" s="56" t="str">
        <f t="shared" si="65"/>
        <v/>
      </c>
      <c r="DV68" s="56" t="str">
        <f t="shared" si="65"/>
        <v/>
      </c>
      <c r="DW68" s="56" t="str">
        <f t="shared" ref="DW68:GH68" si="66">IF(DW46="","",SUM(DW56:DW59))</f>
        <v/>
      </c>
      <c r="DX68" s="56" t="str">
        <f t="shared" si="66"/>
        <v/>
      </c>
      <c r="DY68" s="56" t="str">
        <f t="shared" si="66"/>
        <v/>
      </c>
      <c r="DZ68" s="56" t="str">
        <f t="shared" si="66"/>
        <v/>
      </c>
      <c r="EA68" s="56" t="str">
        <f t="shared" si="66"/>
        <v/>
      </c>
      <c r="EB68" s="56" t="str">
        <f t="shared" si="66"/>
        <v/>
      </c>
      <c r="EC68" s="56" t="str">
        <f t="shared" si="66"/>
        <v/>
      </c>
      <c r="ED68" s="56" t="str">
        <f t="shared" si="66"/>
        <v/>
      </c>
      <c r="EE68" s="56" t="str">
        <f t="shared" si="66"/>
        <v/>
      </c>
      <c r="EF68" s="56" t="str">
        <f t="shared" si="66"/>
        <v/>
      </c>
      <c r="EG68" s="56" t="str">
        <f t="shared" si="66"/>
        <v/>
      </c>
      <c r="EH68" s="56" t="str">
        <f t="shared" si="66"/>
        <v/>
      </c>
      <c r="EI68" s="56" t="str">
        <f t="shared" si="66"/>
        <v/>
      </c>
      <c r="EJ68" s="56" t="str">
        <f t="shared" si="66"/>
        <v/>
      </c>
      <c r="EK68" s="56" t="str">
        <f t="shared" si="66"/>
        <v/>
      </c>
      <c r="EL68" s="56" t="str">
        <f t="shared" si="66"/>
        <v/>
      </c>
      <c r="EM68" s="56" t="str">
        <f t="shared" si="66"/>
        <v/>
      </c>
      <c r="EN68" s="56" t="str">
        <f t="shared" si="66"/>
        <v/>
      </c>
      <c r="EO68" s="56" t="str">
        <f t="shared" si="66"/>
        <v/>
      </c>
      <c r="EP68" s="56" t="str">
        <f t="shared" si="66"/>
        <v/>
      </c>
      <c r="EQ68" s="56" t="str">
        <f t="shared" si="66"/>
        <v/>
      </c>
      <c r="ER68" s="56" t="str">
        <f t="shared" si="66"/>
        <v/>
      </c>
      <c r="ES68" s="56" t="str">
        <f t="shared" si="66"/>
        <v/>
      </c>
      <c r="ET68" s="56" t="str">
        <f t="shared" si="66"/>
        <v/>
      </c>
      <c r="EU68" s="56" t="str">
        <f t="shared" si="66"/>
        <v/>
      </c>
      <c r="EV68" s="56" t="str">
        <f t="shared" si="66"/>
        <v/>
      </c>
      <c r="EW68" s="56" t="str">
        <f t="shared" si="66"/>
        <v/>
      </c>
      <c r="EX68" s="56" t="str">
        <f t="shared" si="66"/>
        <v/>
      </c>
      <c r="EY68" s="56" t="str">
        <f t="shared" si="66"/>
        <v/>
      </c>
      <c r="EZ68" s="56" t="str">
        <f t="shared" si="66"/>
        <v/>
      </c>
      <c r="FA68" s="56" t="str">
        <f t="shared" si="66"/>
        <v/>
      </c>
      <c r="FB68" s="56" t="str">
        <f t="shared" si="66"/>
        <v/>
      </c>
      <c r="FC68" s="56" t="str">
        <f t="shared" si="66"/>
        <v/>
      </c>
      <c r="FD68" s="56" t="str">
        <f t="shared" si="66"/>
        <v/>
      </c>
      <c r="FE68" s="56" t="str">
        <f t="shared" si="66"/>
        <v/>
      </c>
      <c r="FF68" s="56" t="str">
        <f t="shared" si="66"/>
        <v/>
      </c>
      <c r="FG68" s="56" t="str">
        <f t="shared" si="66"/>
        <v/>
      </c>
      <c r="FH68" s="56" t="str">
        <f t="shared" si="66"/>
        <v/>
      </c>
      <c r="FI68" s="56" t="str">
        <f t="shared" si="66"/>
        <v/>
      </c>
      <c r="FJ68" s="56" t="str">
        <f t="shared" si="66"/>
        <v/>
      </c>
      <c r="FK68" s="56" t="str">
        <f t="shared" si="66"/>
        <v/>
      </c>
      <c r="FL68" s="56" t="str">
        <f t="shared" si="66"/>
        <v/>
      </c>
      <c r="FM68" s="56" t="str">
        <f t="shared" si="66"/>
        <v/>
      </c>
      <c r="FN68" s="56" t="str">
        <f t="shared" si="66"/>
        <v/>
      </c>
      <c r="FO68" s="56" t="str">
        <f t="shared" si="66"/>
        <v/>
      </c>
      <c r="FP68" s="56" t="str">
        <f t="shared" si="66"/>
        <v/>
      </c>
      <c r="FQ68" s="56" t="str">
        <f t="shared" si="66"/>
        <v/>
      </c>
      <c r="FR68" s="56" t="str">
        <f t="shared" si="66"/>
        <v/>
      </c>
      <c r="FS68" s="56" t="str">
        <f t="shared" si="66"/>
        <v/>
      </c>
      <c r="FT68" s="56" t="str">
        <f t="shared" si="66"/>
        <v/>
      </c>
      <c r="FU68" s="56" t="str">
        <f t="shared" si="66"/>
        <v/>
      </c>
      <c r="FV68" s="56" t="str">
        <f t="shared" si="66"/>
        <v/>
      </c>
      <c r="FW68" s="56" t="str">
        <f t="shared" si="66"/>
        <v/>
      </c>
      <c r="FX68" s="56" t="str">
        <f t="shared" si="66"/>
        <v/>
      </c>
      <c r="FY68" s="56" t="str">
        <f t="shared" si="66"/>
        <v/>
      </c>
      <c r="FZ68" s="56" t="str">
        <f t="shared" si="66"/>
        <v/>
      </c>
      <c r="GA68" s="56" t="str">
        <f t="shared" si="66"/>
        <v/>
      </c>
      <c r="GB68" s="56" t="str">
        <f t="shared" si="66"/>
        <v/>
      </c>
      <c r="GC68" s="56" t="str">
        <f t="shared" si="66"/>
        <v/>
      </c>
      <c r="GD68" s="56" t="str">
        <f t="shared" si="66"/>
        <v/>
      </c>
      <c r="GE68" s="56" t="str">
        <f t="shared" si="66"/>
        <v/>
      </c>
      <c r="GF68" s="56" t="str">
        <f t="shared" si="66"/>
        <v/>
      </c>
      <c r="GG68" s="56" t="str">
        <f t="shared" si="66"/>
        <v/>
      </c>
      <c r="GH68" s="56" t="str">
        <f t="shared" si="66"/>
        <v/>
      </c>
      <c r="GI68" s="56" t="str">
        <f t="shared" ref="GI68:IT68" si="67">IF(GI46="","",SUM(GI56:GI59))</f>
        <v/>
      </c>
      <c r="GJ68" s="56" t="str">
        <f t="shared" si="67"/>
        <v/>
      </c>
      <c r="GK68" s="56" t="str">
        <f t="shared" si="67"/>
        <v/>
      </c>
      <c r="GL68" s="56" t="str">
        <f t="shared" si="67"/>
        <v/>
      </c>
      <c r="GM68" s="56" t="str">
        <f t="shared" si="67"/>
        <v/>
      </c>
      <c r="GN68" s="56" t="str">
        <f t="shared" si="67"/>
        <v/>
      </c>
      <c r="GO68" s="56" t="str">
        <f t="shared" si="67"/>
        <v/>
      </c>
      <c r="GP68" s="56" t="str">
        <f t="shared" si="67"/>
        <v/>
      </c>
      <c r="GQ68" s="56" t="str">
        <f t="shared" si="67"/>
        <v/>
      </c>
      <c r="GR68" s="56" t="str">
        <f t="shared" si="67"/>
        <v/>
      </c>
      <c r="GS68" s="56" t="str">
        <f t="shared" si="67"/>
        <v/>
      </c>
      <c r="GT68" s="56" t="str">
        <f t="shared" si="67"/>
        <v/>
      </c>
      <c r="GU68" s="56" t="str">
        <f t="shared" si="67"/>
        <v/>
      </c>
      <c r="GV68" s="56" t="str">
        <f t="shared" si="67"/>
        <v/>
      </c>
      <c r="GW68" s="56" t="str">
        <f t="shared" si="67"/>
        <v/>
      </c>
      <c r="GX68" s="56" t="str">
        <f t="shared" si="67"/>
        <v/>
      </c>
      <c r="GY68" s="56" t="str">
        <f t="shared" si="67"/>
        <v/>
      </c>
      <c r="GZ68" s="56" t="str">
        <f t="shared" si="67"/>
        <v/>
      </c>
      <c r="HA68" s="56" t="str">
        <f t="shared" si="67"/>
        <v/>
      </c>
      <c r="HB68" s="56" t="str">
        <f t="shared" si="67"/>
        <v/>
      </c>
      <c r="HC68" s="56" t="str">
        <f t="shared" si="67"/>
        <v/>
      </c>
      <c r="HD68" s="56" t="str">
        <f t="shared" si="67"/>
        <v/>
      </c>
      <c r="HE68" s="56" t="str">
        <f t="shared" si="67"/>
        <v/>
      </c>
      <c r="HF68" s="56" t="str">
        <f t="shared" si="67"/>
        <v/>
      </c>
      <c r="HG68" s="56" t="str">
        <f t="shared" si="67"/>
        <v/>
      </c>
      <c r="HH68" s="56" t="str">
        <f t="shared" si="67"/>
        <v/>
      </c>
      <c r="HI68" s="56" t="str">
        <f t="shared" si="67"/>
        <v/>
      </c>
      <c r="HJ68" s="56" t="str">
        <f t="shared" si="67"/>
        <v/>
      </c>
      <c r="HK68" s="56" t="str">
        <f t="shared" si="67"/>
        <v/>
      </c>
      <c r="HL68" s="56" t="str">
        <f t="shared" si="67"/>
        <v/>
      </c>
      <c r="HM68" s="56" t="str">
        <f t="shared" si="67"/>
        <v/>
      </c>
      <c r="HN68" s="56" t="str">
        <f t="shared" si="67"/>
        <v/>
      </c>
      <c r="HO68" s="56" t="str">
        <f t="shared" si="67"/>
        <v/>
      </c>
      <c r="HP68" s="56" t="str">
        <f t="shared" si="67"/>
        <v/>
      </c>
      <c r="HQ68" s="56" t="str">
        <f t="shared" si="67"/>
        <v/>
      </c>
      <c r="HR68" s="56" t="str">
        <f t="shared" si="67"/>
        <v/>
      </c>
      <c r="HS68" s="56" t="str">
        <f t="shared" si="67"/>
        <v/>
      </c>
      <c r="HT68" s="56" t="str">
        <f t="shared" si="67"/>
        <v/>
      </c>
      <c r="HU68" s="56" t="str">
        <f t="shared" si="67"/>
        <v/>
      </c>
      <c r="HV68" s="56" t="str">
        <f t="shared" si="67"/>
        <v/>
      </c>
      <c r="HW68" s="56" t="str">
        <f t="shared" si="67"/>
        <v/>
      </c>
      <c r="HX68" s="56" t="str">
        <f t="shared" si="67"/>
        <v/>
      </c>
      <c r="HY68" s="56" t="str">
        <f t="shared" si="67"/>
        <v/>
      </c>
      <c r="HZ68" s="56" t="str">
        <f t="shared" si="67"/>
        <v/>
      </c>
      <c r="IA68" s="56" t="str">
        <f t="shared" si="67"/>
        <v/>
      </c>
      <c r="IB68" s="56" t="str">
        <f t="shared" si="67"/>
        <v/>
      </c>
      <c r="IC68" s="56" t="str">
        <f t="shared" si="67"/>
        <v/>
      </c>
      <c r="ID68" s="56" t="str">
        <f t="shared" si="67"/>
        <v/>
      </c>
      <c r="IE68" s="56" t="str">
        <f t="shared" si="67"/>
        <v/>
      </c>
      <c r="IF68" s="56" t="str">
        <f t="shared" si="67"/>
        <v/>
      </c>
      <c r="IG68" s="56" t="str">
        <f t="shared" si="67"/>
        <v/>
      </c>
      <c r="IH68" s="56" t="str">
        <f t="shared" si="67"/>
        <v/>
      </c>
      <c r="II68" s="56" t="str">
        <f t="shared" si="67"/>
        <v/>
      </c>
      <c r="IJ68" s="56" t="str">
        <f t="shared" si="67"/>
        <v/>
      </c>
      <c r="IK68" s="56" t="str">
        <f t="shared" si="67"/>
        <v/>
      </c>
      <c r="IL68" s="56" t="str">
        <f t="shared" si="67"/>
        <v/>
      </c>
      <c r="IM68" s="56" t="str">
        <f t="shared" si="67"/>
        <v/>
      </c>
      <c r="IN68" s="56" t="str">
        <f t="shared" si="67"/>
        <v/>
      </c>
      <c r="IO68" s="56" t="str">
        <f t="shared" si="67"/>
        <v/>
      </c>
      <c r="IP68" s="56" t="str">
        <f t="shared" si="67"/>
        <v/>
      </c>
      <c r="IQ68" s="56" t="str">
        <f t="shared" si="67"/>
        <v/>
      </c>
      <c r="IR68" s="56" t="str">
        <f t="shared" si="67"/>
        <v/>
      </c>
      <c r="IS68" s="56" t="str">
        <f t="shared" si="67"/>
        <v/>
      </c>
      <c r="IT68" s="56" t="str">
        <f t="shared" si="67"/>
        <v/>
      </c>
      <c r="IU68" s="56" t="str">
        <f t="shared" ref="IU68:LF68" si="68">IF(IU46="","",SUM(IU56:IU59))</f>
        <v/>
      </c>
      <c r="IV68" s="56" t="str">
        <f t="shared" si="68"/>
        <v/>
      </c>
      <c r="IW68" s="56" t="str">
        <f t="shared" si="68"/>
        <v/>
      </c>
      <c r="IX68" s="56" t="str">
        <f t="shared" si="68"/>
        <v/>
      </c>
      <c r="IY68" s="56" t="str">
        <f t="shared" si="68"/>
        <v/>
      </c>
      <c r="IZ68" s="56" t="str">
        <f t="shared" si="68"/>
        <v/>
      </c>
      <c r="JA68" s="56" t="str">
        <f t="shared" si="68"/>
        <v/>
      </c>
      <c r="JB68" s="56" t="str">
        <f t="shared" si="68"/>
        <v/>
      </c>
      <c r="JC68" s="56" t="str">
        <f t="shared" si="68"/>
        <v/>
      </c>
      <c r="JD68" s="56" t="str">
        <f t="shared" si="68"/>
        <v/>
      </c>
      <c r="JE68" s="56" t="str">
        <f t="shared" si="68"/>
        <v/>
      </c>
      <c r="JF68" s="56" t="str">
        <f t="shared" si="68"/>
        <v/>
      </c>
      <c r="JG68" s="56" t="str">
        <f t="shared" si="68"/>
        <v/>
      </c>
      <c r="JH68" s="56" t="str">
        <f t="shared" si="68"/>
        <v/>
      </c>
      <c r="JI68" s="56" t="str">
        <f t="shared" si="68"/>
        <v/>
      </c>
      <c r="JJ68" s="56" t="str">
        <f t="shared" si="68"/>
        <v/>
      </c>
      <c r="JK68" s="56" t="str">
        <f t="shared" si="68"/>
        <v/>
      </c>
      <c r="JL68" s="56" t="str">
        <f t="shared" si="68"/>
        <v/>
      </c>
      <c r="JM68" s="56" t="str">
        <f t="shared" si="68"/>
        <v/>
      </c>
      <c r="JN68" s="56" t="str">
        <f t="shared" si="68"/>
        <v/>
      </c>
      <c r="JO68" s="56" t="str">
        <f t="shared" si="68"/>
        <v/>
      </c>
      <c r="JP68" s="56" t="str">
        <f t="shared" si="68"/>
        <v/>
      </c>
      <c r="JQ68" s="56" t="str">
        <f t="shared" si="68"/>
        <v/>
      </c>
      <c r="JR68" s="56" t="str">
        <f t="shared" si="68"/>
        <v/>
      </c>
      <c r="JS68" s="56" t="str">
        <f t="shared" si="68"/>
        <v/>
      </c>
      <c r="JT68" s="56" t="str">
        <f t="shared" si="68"/>
        <v/>
      </c>
      <c r="JU68" s="56" t="str">
        <f t="shared" si="68"/>
        <v/>
      </c>
      <c r="JV68" s="56" t="str">
        <f t="shared" si="68"/>
        <v/>
      </c>
      <c r="JW68" s="56" t="str">
        <f t="shared" si="68"/>
        <v/>
      </c>
      <c r="JX68" s="56" t="str">
        <f t="shared" si="68"/>
        <v/>
      </c>
      <c r="JY68" s="56" t="str">
        <f t="shared" si="68"/>
        <v/>
      </c>
      <c r="JZ68" s="56" t="str">
        <f t="shared" si="68"/>
        <v/>
      </c>
      <c r="KA68" s="56" t="str">
        <f t="shared" si="68"/>
        <v/>
      </c>
      <c r="KB68" s="56" t="str">
        <f t="shared" si="68"/>
        <v/>
      </c>
      <c r="KC68" s="56" t="str">
        <f t="shared" si="68"/>
        <v/>
      </c>
      <c r="KD68" s="56" t="str">
        <f t="shared" si="68"/>
        <v/>
      </c>
      <c r="KE68" s="56" t="str">
        <f t="shared" si="68"/>
        <v/>
      </c>
      <c r="KF68" s="56" t="str">
        <f t="shared" si="68"/>
        <v/>
      </c>
      <c r="KG68" s="56" t="str">
        <f t="shared" si="68"/>
        <v/>
      </c>
      <c r="KH68" s="56" t="str">
        <f t="shared" si="68"/>
        <v/>
      </c>
      <c r="KI68" s="56" t="str">
        <f t="shared" si="68"/>
        <v/>
      </c>
      <c r="KJ68" s="56" t="str">
        <f t="shared" si="68"/>
        <v/>
      </c>
      <c r="KK68" s="56" t="str">
        <f t="shared" si="68"/>
        <v/>
      </c>
      <c r="KL68" s="56" t="str">
        <f t="shared" si="68"/>
        <v/>
      </c>
      <c r="KM68" s="56" t="str">
        <f t="shared" si="68"/>
        <v/>
      </c>
      <c r="KN68" s="56" t="str">
        <f t="shared" si="68"/>
        <v/>
      </c>
      <c r="KO68" s="56" t="str">
        <f t="shared" si="68"/>
        <v/>
      </c>
      <c r="KP68" s="56" t="str">
        <f t="shared" si="68"/>
        <v/>
      </c>
      <c r="KQ68" s="56" t="str">
        <f t="shared" si="68"/>
        <v/>
      </c>
      <c r="KR68" s="56" t="str">
        <f t="shared" si="68"/>
        <v/>
      </c>
      <c r="KS68" s="56" t="str">
        <f t="shared" si="68"/>
        <v/>
      </c>
      <c r="KT68" s="56" t="str">
        <f t="shared" si="68"/>
        <v/>
      </c>
      <c r="KU68" s="56" t="str">
        <f t="shared" si="68"/>
        <v/>
      </c>
      <c r="KV68" s="56" t="str">
        <f t="shared" si="68"/>
        <v/>
      </c>
      <c r="KW68" s="56" t="str">
        <f t="shared" si="68"/>
        <v/>
      </c>
      <c r="KX68" s="56" t="str">
        <f t="shared" si="68"/>
        <v/>
      </c>
      <c r="KY68" s="56" t="str">
        <f t="shared" si="68"/>
        <v/>
      </c>
      <c r="KZ68" s="56" t="str">
        <f t="shared" si="68"/>
        <v/>
      </c>
      <c r="LA68" s="56" t="str">
        <f t="shared" si="68"/>
        <v/>
      </c>
      <c r="LB68" s="56" t="str">
        <f t="shared" si="68"/>
        <v/>
      </c>
      <c r="LC68" s="56" t="str">
        <f t="shared" si="68"/>
        <v/>
      </c>
      <c r="LD68" s="56" t="str">
        <f t="shared" si="68"/>
        <v/>
      </c>
      <c r="LE68" s="56" t="str">
        <f t="shared" si="68"/>
        <v/>
      </c>
      <c r="LF68" s="56" t="str">
        <f t="shared" si="68"/>
        <v/>
      </c>
      <c r="LG68" s="56" t="str">
        <f t="shared" ref="LG68:NR68" si="69">IF(LG46="","",SUM(LG56:LG59))</f>
        <v/>
      </c>
      <c r="LH68" s="56" t="str">
        <f t="shared" si="69"/>
        <v/>
      </c>
      <c r="LI68" s="56" t="str">
        <f t="shared" si="69"/>
        <v/>
      </c>
      <c r="LJ68" s="56" t="str">
        <f t="shared" si="69"/>
        <v/>
      </c>
      <c r="LK68" s="56" t="str">
        <f t="shared" si="69"/>
        <v/>
      </c>
      <c r="LL68" s="56" t="str">
        <f t="shared" si="69"/>
        <v/>
      </c>
      <c r="LM68" s="56" t="str">
        <f t="shared" si="69"/>
        <v/>
      </c>
      <c r="LN68" s="56" t="str">
        <f t="shared" si="69"/>
        <v/>
      </c>
      <c r="LO68" s="56" t="str">
        <f t="shared" si="69"/>
        <v/>
      </c>
      <c r="LP68" s="56" t="str">
        <f t="shared" si="69"/>
        <v/>
      </c>
      <c r="LQ68" s="56" t="str">
        <f t="shared" si="69"/>
        <v/>
      </c>
      <c r="LR68" s="56" t="str">
        <f t="shared" si="69"/>
        <v/>
      </c>
      <c r="LS68" s="56" t="str">
        <f t="shared" si="69"/>
        <v/>
      </c>
      <c r="LT68" s="56" t="str">
        <f t="shared" si="69"/>
        <v/>
      </c>
      <c r="LU68" s="56" t="str">
        <f t="shared" si="69"/>
        <v/>
      </c>
      <c r="LV68" s="56" t="str">
        <f t="shared" si="69"/>
        <v/>
      </c>
      <c r="LW68" s="56" t="str">
        <f t="shared" si="69"/>
        <v/>
      </c>
      <c r="LX68" s="56" t="str">
        <f t="shared" si="69"/>
        <v/>
      </c>
      <c r="LY68" s="56" t="str">
        <f t="shared" si="69"/>
        <v/>
      </c>
      <c r="LZ68" s="56" t="str">
        <f t="shared" si="69"/>
        <v/>
      </c>
      <c r="MA68" s="56" t="str">
        <f t="shared" si="69"/>
        <v/>
      </c>
      <c r="MB68" s="56" t="str">
        <f t="shared" si="69"/>
        <v/>
      </c>
      <c r="MC68" s="56" t="str">
        <f t="shared" si="69"/>
        <v/>
      </c>
      <c r="MD68" s="56" t="str">
        <f t="shared" si="69"/>
        <v/>
      </c>
      <c r="ME68" s="56" t="str">
        <f t="shared" si="69"/>
        <v/>
      </c>
      <c r="MF68" s="56" t="str">
        <f t="shared" si="69"/>
        <v/>
      </c>
      <c r="MG68" s="56" t="str">
        <f t="shared" si="69"/>
        <v/>
      </c>
      <c r="MH68" s="56" t="str">
        <f t="shared" si="69"/>
        <v/>
      </c>
      <c r="MI68" s="56" t="str">
        <f t="shared" si="69"/>
        <v/>
      </c>
      <c r="MJ68" s="56" t="str">
        <f t="shared" si="69"/>
        <v/>
      </c>
      <c r="MK68" s="56" t="str">
        <f t="shared" si="69"/>
        <v/>
      </c>
      <c r="ML68" s="56" t="str">
        <f t="shared" si="69"/>
        <v/>
      </c>
      <c r="MM68" s="56" t="str">
        <f t="shared" si="69"/>
        <v/>
      </c>
      <c r="MN68" s="56" t="str">
        <f t="shared" si="69"/>
        <v/>
      </c>
      <c r="MO68" s="56" t="str">
        <f t="shared" si="69"/>
        <v/>
      </c>
      <c r="MP68" s="56" t="str">
        <f t="shared" si="69"/>
        <v/>
      </c>
      <c r="MQ68" s="56" t="str">
        <f t="shared" si="69"/>
        <v/>
      </c>
      <c r="MR68" s="56" t="str">
        <f t="shared" si="69"/>
        <v/>
      </c>
      <c r="MS68" s="56" t="str">
        <f t="shared" si="69"/>
        <v/>
      </c>
      <c r="MT68" s="56" t="str">
        <f t="shared" si="69"/>
        <v/>
      </c>
      <c r="MU68" s="56" t="str">
        <f t="shared" si="69"/>
        <v/>
      </c>
      <c r="MV68" s="56" t="str">
        <f t="shared" si="69"/>
        <v/>
      </c>
      <c r="MW68" s="56" t="str">
        <f t="shared" si="69"/>
        <v/>
      </c>
      <c r="MX68" s="56" t="str">
        <f t="shared" si="69"/>
        <v/>
      </c>
      <c r="MY68" s="56" t="str">
        <f t="shared" si="69"/>
        <v/>
      </c>
      <c r="MZ68" s="56" t="str">
        <f t="shared" si="69"/>
        <v/>
      </c>
      <c r="NA68" s="56" t="str">
        <f t="shared" si="69"/>
        <v/>
      </c>
      <c r="NB68" s="56" t="str">
        <f t="shared" si="69"/>
        <v/>
      </c>
      <c r="NC68" s="56" t="str">
        <f t="shared" si="69"/>
        <v/>
      </c>
      <c r="ND68" s="56" t="str">
        <f t="shared" si="69"/>
        <v/>
      </c>
      <c r="NE68" s="56" t="str">
        <f t="shared" si="69"/>
        <v/>
      </c>
      <c r="NF68" s="56" t="str">
        <f t="shared" si="69"/>
        <v/>
      </c>
      <c r="NG68" s="56" t="str">
        <f t="shared" si="69"/>
        <v/>
      </c>
      <c r="NH68" s="56" t="str">
        <f t="shared" si="69"/>
        <v/>
      </c>
      <c r="NI68" s="56" t="str">
        <f t="shared" si="69"/>
        <v/>
      </c>
      <c r="NJ68" s="56" t="str">
        <f t="shared" si="69"/>
        <v/>
      </c>
      <c r="NK68" s="56" t="str">
        <f t="shared" si="69"/>
        <v/>
      </c>
      <c r="NL68" s="56" t="str">
        <f t="shared" si="69"/>
        <v/>
      </c>
      <c r="NM68" s="56" t="str">
        <f t="shared" si="69"/>
        <v/>
      </c>
      <c r="NN68" s="56" t="str">
        <f t="shared" si="69"/>
        <v/>
      </c>
      <c r="NO68" s="56" t="str">
        <f t="shared" si="69"/>
        <v/>
      </c>
      <c r="NP68" s="56" t="str">
        <f t="shared" si="69"/>
        <v/>
      </c>
      <c r="NQ68" s="56" t="str">
        <f t="shared" si="69"/>
        <v/>
      </c>
      <c r="NR68" s="56" t="str">
        <f t="shared" si="69"/>
        <v/>
      </c>
      <c r="NS68" s="56" t="str">
        <f t="shared" ref="NS68:QD68" si="70">IF(NS46="","",SUM(NS56:NS59))</f>
        <v/>
      </c>
      <c r="NT68" s="56" t="str">
        <f t="shared" si="70"/>
        <v/>
      </c>
      <c r="NU68" s="56" t="str">
        <f t="shared" si="70"/>
        <v/>
      </c>
      <c r="NV68" s="56" t="str">
        <f t="shared" si="70"/>
        <v/>
      </c>
      <c r="NW68" s="56" t="str">
        <f t="shared" si="70"/>
        <v/>
      </c>
      <c r="NX68" s="56" t="str">
        <f t="shared" si="70"/>
        <v/>
      </c>
      <c r="NY68" s="56" t="str">
        <f t="shared" si="70"/>
        <v/>
      </c>
      <c r="NZ68" s="56" t="str">
        <f t="shared" si="70"/>
        <v/>
      </c>
      <c r="OA68" s="56" t="str">
        <f t="shared" si="70"/>
        <v/>
      </c>
      <c r="OB68" s="56" t="str">
        <f t="shared" si="70"/>
        <v/>
      </c>
      <c r="OC68" s="56" t="str">
        <f t="shared" si="70"/>
        <v/>
      </c>
      <c r="OD68" s="56" t="str">
        <f t="shared" si="70"/>
        <v/>
      </c>
      <c r="OE68" s="56" t="str">
        <f t="shared" si="70"/>
        <v/>
      </c>
      <c r="OF68" s="56" t="str">
        <f t="shared" si="70"/>
        <v/>
      </c>
      <c r="OG68" s="56" t="str">
        <f t="shared" si="70"/>
        <v/>
      </c>
      <c r="OH68" s="56" t="str">
        <f t="shared" si="70"/>
        <v/>
      </c>
      <c r="OI68" s="56" t="str">
        <f t="shared" si="70"/>
        <v/>
      </c>
      <c r="OJ68" s="56" t="str">
        <f t="shared" si="70"/>
        <v/>
      </c>
      <c r="OK68" s="56" t="str">
        <f t="shared" si="70"/>
        <v/>
      </c>
      <c r="OL68" s="56" t="str">
        <f t="shared" si="70"/>
        <v/>
      </c>
      <c r="OM68" s="56" t="str">
        <f t="shared" si="70"/>
        <v/>
      </c>
      <c r="ON68" s="56" t="str">
        <f t="shared" si="70"/>
        <v/>
      </c>
      <c r="OO68" s="56" t="str">
        <f t="shared" si="70"/>
        <v/>
      </c>
      <c r="OP68" s="56" t="str">
        <f t="shared" si="70"/>
        <v/>
      </c>
      <c r="OQ68" s="56" t="str">
        <f t="shared" si="70"/>
        <v/>
      </c>
      <c r="OR68" s="56" t="str">
        <f t="shared" si="70"/>
        <v/>
      </c>
      <c r="OS68" s="56" t="str">
        <f t="shared" si="70"/>
        <v/>
      </c>
      <c r="OT68" s="56" t="str">
        <f t="shared" si="70"/>
        <v/>
      </c>
      <c r="OU68" s="56" t="str">
        <f t="shared" si="70"/>
        <v/>
      </c>
      <c r="OV68" s="56" t="str">
        <f t="shared" si="70"/>
        <v/>
      </c>
      <c r="OW68" s="56" t="str">
        <f t="shared" si="70"/>
        <v/>
      </c>
      <c r="OX68" s="56" t="str">
        <f t="shared" si="70"/>
        <v/>
      </c>
      <c r="OY68" s="56" t="str">
        <f t="shared" si="70"/>
        <v/>
      </c>
      <c r="OZ68" s="56" t="str">
        <f t="shared" si="70"/>
        <v/>
      </c>
      <c r="PA68" s="56" t="str">
        <f t="shared" si="70"/>
        <v/>
      </c>
      <c r="PB68" s="56" t="str">
        <f t="shared" si="70"/>
        <v/>
      </c>
      <c r="PC68" s="56" t="str">
        <f t="shared" si="70"/>
        <v/>
      </c>
      <c r="PD68" s="56" t="str">
        <f t="shared" si="70"/>
        <v/>
      </c>
      <c r="PE68" s="56" t="str">
        <f t="shared" si="70"/>
        <v/>
      </c>
      <c r="PF68" s="56" t="str">
        <f t="shared" si="70"/>
        <v/>
      </c>
      <c r="PG68" s="56" t="str">
        <f t="shared" si="70"/>
        <v/>
      </c>
      <c r="PH68" s="56" t="str">
        <f t="shared" si="70"/>
        <v/>
      </c>
      <c r="PI68" s="56" t="str">
        <f t="shared" si="70"/>
        <v/>
      </c>
      <c r="PJ68" s="56" t="str">
        <f t="shared" si="70"/>
        <v/>
      </c>
      <c r="PK68" s="56" t="str">
        <f t="shared" si="70"/>
        <v/>
      </c>
      <c r="PL68" s="56" t="str">
        <f t="shared" si="70"/>
        <v/>
      </c>
      <c r="PM68" s="56" t="str">
        <f t="shared" si="70"/>
        <v/>
      </c>
      <c r="PN68" s="56" t="str">
        <f t="shared" si="70"/>
        <v/>
      </c>
      <c r="PO68" s="56" t="str">
        <f t="shared" si="70"/>
        <v/>
      </c>
      <c r="PP68" s="56" t="str">
        <f t="shared" si="70"/>
        <v/>
      </c>
      <c r="PQ68" s="56" t="str">
        <f t="shared" si="70"/>
        <v/>
      </c>
      <c r="PR68" s="56" t="str">
        <f t="shared" si="70"/>
        <v/>
      </c>
      <c r="PS68" s="56" t="str">
        <f t="shared" si="70"/>
        <v/>
      </c>
      <c r="PT68" s="56" t="str">
        <f t="shared" si="70"/>
        <v/>
      </c>
      <c r="PU68" s="56" t="str">
        <f t="shared" si="70"/>
        <v/>
      </c>
      <c r="PV68" s="56" t="str">
        <f t="shared" si="70"/>
        <v/>
      </c>
      <c r="PW68" s="56" t="str">
        <f t="shared" si="70"/>
        <v/>
      </c>
      <c r="PX68" s="56" t="str">
        <f t="shared" si="70"/>
        <v/>
      </c>
      <c r="PY68" s="56" t="str">
        <f t="shared" si="70"/>
        <v/>
      </c>
      <c r="PZ68" s="56" t="str">
        <f t="shared" si="70"/>
        <v/>
      </c>
      <c r="QA68" s="56" t="str">
        <f t="shared" si="70"/>
        <v/>
      </c>
      <c r="QB68" s="56" t="str">
        <f t="shared" si="70"/>
        <v/>
      </c>
      <c r="QC68" s="56" t="str">
        <f t="shared" si="70"/>
        <v/>
      </c>
      <c r="QD68" s="56" t="str">
        <f t="shared" si="70"/>
        <v/>
      </c>
      <c r="QE68" s="56" t="str">
        <f t="shared" ref="QE68:SP68" si="71">IF(QE46="","",SUM(QE56:QE59))</f>
        <v/>
      </c>
      <c r="QF68" s="56" t="str">
        <f t="shared" si="71"/>
        <v/>
      </c>
      <c r="QG68" s="56" t="str">
        <f t="shared" si="71"/>
        <v/>
      </c>
      <c r="QH68" s="56" t="str">
        <f t="shared" si="71"/>
        <v/>
      </c>
      <c r="QI68" s="56" t="str">
        <f t="shared" si="71"/>
        <v/>
      </c>
      <c r="QJ68" s="56" t="str">
        <f t="shared" si="71"/>
        <v/>
      </c>
      <c r="QK68" s="56" t="str">
        <f t="shared" si="71"/>
        <v/>
      </c>
      <c r="QL68" s="56" t="str">
        <f t="shared" si="71"/>
        <v/>
      </c>
      <c r="QM68" s="56" t="str">
        <f t="shared" si="71"/>
        <v/>
      </c>
      <c r="QN68" s="56" t="str">
        <f t="shared" si="71"/>
        <v/>
      </c>
      <c r="QO68" s="56" t="str">
        <f t="shared" si="71"/>
        <v/>
      </c>
      <c r="QP68" s="56" t="str">
        <f t="shared" si="71"/>
        <v/>
      </c>
      <c r="QQ68" s="56" t="str">
        <f t="shared" si="71"/>
        <v/>
      </c>
      <c r="QR68" s="56" t="str">
        <f t="shared" si="71"/>
        <v/>
      </c>
      <c r="QS68" s="56" t="str">
        <f t="shared" si="71"/>
        <v/>
      </c>
      <c r="QT68" s="56" t="str">
        <f t="shared" si="71"/>
        <v/>
      </c>
      <c r="QU68" s="56" t="str">
        <f t="shared" si="71"/>
        <v/>
      </c>
      <c r="QV68" s="56" t="str">
        <f t="shared" si="71"/>
        <v/>
      </c>
      <c r="QW68" s="56" t="str">
        <f t="shared" si="71"/>
        <v/>
      </c>
      <c r="QX68" s="56" t="str">
        <f t="shared" si="71"/>
        <v/>
      </c>
      <c r="QY68" s="56" t="str">
        <f t="shared" si="71"/>
        <v/>
      </c>
      <c r="QZ68" s="56" t="str">
        <f t="shared" si="71"/>
        <v/>
      </c>
      <c r="RA68" s="56" t="str">
        <f t="shared" si="71"/>
        <v/>
      </c>
      <c r="RB68" s="56" t="str">
        <f t="shared" si="71"/>
        <v/>
      </c>
      <c r="RC68" s="56" t="str">
        <f t="shared" si="71"/>
        <v/>
      </c>
      <c r="RD68" s="56" t="str">
        <f t="shared" si="71"/>
        <v/>
      </c>
      <c r="RE68" s="56" t="str">
        <f t="shared" si="71"/>
        <v/>
      </c>
      <c r="RF68" s="56" t="str">
        <f t="shared" si="71"/>
        <v/>
      </c>
      <c r="RG68" s="56" t="str">
        <f t="shared" si="71"/>
        <v/>
      </c>
      <c r="RH68" s="56" t="str">
        <f t="shared" si="71"/>
        <v/>
      </c>
      <c r="RI68" s="56" t="str">
        <f t="shared" si="71"/>
        <v/>
      </c>
      <c r="RJ68" s="56" t="str">
        <f t="shared" si="71"/>
        <v/>
      </c>
      <c r="RK68" s="56" t="str">
        <f t="shared" si="71"/>
        <v/>
      </c>
      <c r="RL68" s="56" t="str">
        <f t="shared" si="71"/>
        <v/>
      </c>
      <c r="RM68" s="56" t="str">
        <f t="shared" si="71"/>
        <v/>
      </c>
      <c r="RN68" s="56" t="str">
        <f t="shared" si="71"/>
        <v/>
      </c>
      <c r="RO68" s="56" t="str">
        <f t="shared" si="71"/>
        <v/>
      </c>
      <c r="RP68" s="56" t="str">
        <f t="shared" si="71"/>
        <v/>
      </c>
      <c r="RQ68" s="56" t="str">
        <f t="shared" si="71"/>
        <v/>
      </c>
      <c r="RR68" s="56" t="str">
        <f t="shared" si="71"/>
        <v/>
      </c>
      <c r="RS68" s="56" t="str">
        <f t="shared" si="71"/>
        <v/>
      </c>
      <c r="RT68" s="56" t="str">
        <f t="shared" si="71"/>
        <v/>
      </c>
      <c r="RU68" s="56" t="str">
        <f t="shared" si="71"/>
        <v/>
      </c>
      <c r="RV68" s="56" t="str">
        <f t="shared" si="71"/>
        <v/>
      </c>
      <c r="RW68" s="56" t="str">
        <f t="shared" si="71"/>
        <v/>
      </c>
      <c r="RX68" s="56" t="str">
        <f t="shared" si="71"/>
        <v/>
      </c>
      <c r="RY68" s="56" t="str">
        <f t="shared" si="71"/>
        <v/>
      </c>
      <c r="RZ68" s="56" t="str">
        <f t="shared" si="71"/>
        <v/>
      </c>
      <c r="SA68" s="56" t="str">
        <f t="shared" si="71"/>
        <v/>
      </c>
      <c r="SB68" s="56" t="str">
        <f t="shared" si="71"/>
        <v/>
      </c>
      <c r="SC68" s="56" t="str">
        <f t="shared" si="71"/>
        <v/>
      </c>
      <c r="SD68" s="56" t="str">
        <f t="shared" si="71"/>
        <v/>
      </c>
      <c r="SE68" s="56" t="str">
        <f t="shared" si="71"/>
        <v/>
      </c>
      <c r="SF68" s="56" t="str">
        <f t="shared" si="71"/>
        <v/>
      </c>
      <c r="SG68" s="56" t="str">
        <f t="shared" si="71"/>
        <v/>
      </c>
      <c r="SH68" s="56" t="str">
        <f t="shared" si="71"/>
        <v/>
      </c>
      <c r="SI68" s="56" t="str">
        <f t="shared" si="71"/>
        <v/>
      </c>
      <c r="SJ68" s="56" t="str">
        <f t="shared" si="71"/>
        <v/>
      </c>
      <c r="SK68" s="56" t="str">
        <f t="shared" si="71"/>
        <v/>
      </c>
      <c r="SL68" s="56" t="str">
        <f t="shared" si="71"/>
        <v/>
      </c>
      <c r="SM68" s="56" t="str">
        <f t="shared" si="71"/>
        <v/>
      </c>
      <c r="SN68" s="56" t="str">
        <f t="shared" si="71"/>
        <v/>
      </c>
      <c r="SO68" s="56" t="str">
        <f t="shared" si="71"/>
        <v/>
      </c>
      <c r="SP68" s="56" t="str">
        <f t="shared" si="71"/>
        <v/>
      </c>
      <c r="SQ68" s="56" t="str">
        <f t="shared" ref="SQ68:VB68" si="72">IF(SQ46="","",SUM(SQ56:SQ59))</f>
        <v/>
      </c>
      <c r="SR68" s="56" t="str">
        <f t="shared" si="72"/>
        <v/>
      </c>
      <c r="SS68" s="56" t="str">
        <f t="shared" si="72"/>
        <v/>
      </c>
      <c r="ST68" s="56" t="str">
        <f t="shared" si="72"/>
        <v/>
      </c>
      <c r="SU68" s="56" t="str">
        <f t="shared" si="72"/>
        <v/>
      </c>
      <c r="SV68" s="56" t="str">
        <f t="shared" si="72"/>
        <v/>
      </c>
      <c r="SW68" s="56" t="str">
        <f t="shared" si="72"/>
        <v/>
      </c>
      <c r="SX68" s="56" t="str">
        <f t="shared" si="72"/>
        <v/>
      </c>
      <c r="SY68" s="56" t="str">
        <f t="shared" si="72"/>
        <v/>
      </c>
      <c r="SZ68" s="56" t="str">
        <f t="shared" si="72"/>
        <v/>
      </c>
      <c r="TA68" s="56" t="str">
        <f t="shared" si="72"/>
        <v/>
      </c>
      <c r="TB68" s="56" t="str">
        <f t="shared" si="72"/>
        <v/>
      </c>
      <c r="TC68" s="56" t="str">
        <f t="shared" si="72"/>
        <v/>
      </c>
      <c r="TD68" s="56" t="str">
        <f t="shared" si="72"/>
        <v/>
      </c>
      <c r="TE68" s="56" t="str">
        <f t="shared" si="72"/>
        <v/>
      </c>
      <c r="TF68" s="56" t="str">
        <f t="shared" si="72"/>
        <v/>
      </c>
      <c r="TG68" s="56" t="str">
        <f t="shared" si="72"/>
        <v/>
      </c>
      <c r="TH68" s="56" t="str">
        <f t="shared" si="72"/>
        <v/>
      </c>
      <c r="TI68" s="56" t="str">
        <f t="shared" si="72"/>
        <v/>
      </c>
      <c r="TJ68" s="56" t="str">
        <f t="shared" si="72"/>
        <v/>
      </c>
      <c r="TK68" s="56" t="str">
        <f t="shared" si="72"/>
        <v/>
      </c>
      <c r="TL68" s="56" t="str">
        <f t="shared" si="72"/>
        <v/>
      </c>
      <c r="TM68" s="56" t="str">
        <f t="shared" si="72"/>
        <v/>
      </c>
      <c r="TN68" s="56" t="str">
        <f t="shared" si="72"/>
        <v/>
      </c>
      <c r="TO68" s="56" t="str">
        <f t="shared" si="72"/>
        <v/>
      </c>
      <c r="TP68" s="56" t="str">
        <f t="shared" si="72"/>
        <v/>
      </c>
      <c r="TQ68" s="56" t="str">
        <f t="shared" si="72"/>
        <v/>
      </c>
      <c r="TR68" s="56" t="str">
        <f t="shared" si="72"/>
        <v/>
      </c>
      <c r="TS68" s="56" t="str">
        <f t="shared" si="72"/>
        <v/>
      </c>
      <c r="TT68" s="56" t="str">
        <f t="shared" si="72"/>
        <v/>
      </c>
      <c r="TU68" s="56" t="str">
        <f t="shared" si="72"/>
        <v/>
      </c>
      <c r="TV68" s="56" t="str">
        <f t="shared" si="72"/>
        <v/>
      </c>
      <c r="TW68" s="56" t="str">
        <f t="shared" si="72"/>
        <v/>
      </c>
      <c r="TX68" s="56" t="str">
        <f t="shared" si="72"/>
        <v/>
      </c>
      <c r="TY68" s="56" t="str">
        <f t="shared" si="72"/>
        <v/>
      </c>
      <c r="TZ68" s="56" t="str">
        <f t="shared" si="72"/>
        <v/>
      </c>
      <c r="UA68" s="56" t="str">
        <f t="shared" si="72"/>
        <v/>
      </c>
      <c r="UB68" s="56" t="str">
        <f t="shared" si="72"/>
        <v/>
      </c>
      <c r="UC68" s="56" t="str">
        <f t="shared" si="72"/>
        <v/>
      </c>
      <c r="UD68" s="56" t="str">
        <f t="shared" si="72"/>
        <v/>
      </c>
      <c r="UE68" s="56" t="str">
        <f t="shared" si="72"/>
        <v/>
      </c>
      <c r="UF68" s="56" t="str">
        <f t="shared" si="72"/>
        <v/>
      </c>
      <c r="UG68" s="56" t="str">
        <f t="shared" si="72"/>
        <v/>
      </c>
      <c r="UH68" s="56" t="str">
        <f t="shared" si="72"/>
        <v/>
      </c>
      <c r="UI68" s="56" t="str">
        <f t="shared" si="72"/>
        <v/>
      </c>
      <c r="UJ68" s="56" t="str">
        <f t="shared" si="72"/>
        <v/>
      </c>
      <c r="UK68" s="56" t="str">
        <f t="shared" si="72"/>
        <v/>
      </c>
      <c r="UL68" s="56" t="str">
        <f t="shared" si="72"/>
        <v/>
      </c>
      <c r="UM68" s="56" t="str">
        <f t="shared" si="72"/>
        <v/>
      </c>
      <c r="UN68" s="56" t="str">
        <f t="shared" si="72"/>
        <v/>
      </c>
      <c r="UO68" s="56" t="str">
        <f t="shared" si="72"/>
        <v/>
      </c>
      <c r="UP68" s="56" t="str">
        <f t="shared" si="72"/>
        <v/>
      </c>
      <c r="UQ68" s="56" t="str">
        <f t="shared" si="72"/>
        <v/>
      </c>
      <c r="UR68" s="56" t="str">
        <f t="shared" si="72"/>
        <v/>
      </c>
      <c r="US68" s="56" t="str">
        <f t="shared" si="72"/>
        <v/>
      </c>
      <c r="UT68" s="56" t="str">
        <f t="shared" si="72"/>
        <v/>
      </c>
      <c r="UU68" s="56" t="str">
        <f t="shared" si="72"/>
        <v/>
      </c>
      <c r="UV68" s="56" t="str">
        <f t="shared" si="72"/>
        <v/>
      </c>
      <c r="UW68" s="56" t="str">
        <f t="shared" si="72"/>
        <v/>
      </c>
      <c r="UX68" s="56" t="str">
        <f t="shared" si="72"/>
        <v/>
      </c>
      <c r="UY68" s="56" t="str">
        <f t="shared" si="72"/>
        <v/>
      </c>
      <c r="UZ68" s="56" t="str">
        <f t="shared" si="72"/>
        <v/>
      </c>
      <c r="VA68" s="56" t="str">
        <f t="shared" si="72"/>
        <v/>
      </c>
      <c r="VB68" s="56" t="str">
        <f t="shared" si="72"/>
        <v/>
      </c>
      <c r="VC68" s="56" t="str">
        <f t="shared" ref="VC68:XN68" si="73">IF(VC46="","",SUM(VC56:VC59))</f>
        <v/>
      </c>
      <c r="VD68" s="56" t="str">
        <f t="shared" si="73"/>
        <v/>
      </c>
      <c r="VE68" s="56" t="str">
        <f t="shared" si="73"/>
        <v/>
      </c>
      <c r="VF68" s="56" t="str">
        <f t="shared" si="73"/>
        <v/>
      </c>
      <c r="VG68" s="56" t="str">
        <f t="shared" si="73"/>
        <v/>
      </c>
      <c r="VH68" s="56" t="str">
        <f t="shared" si="73"/>
        <v/>
      </c>
      <c r="VI68" s="56" t="str">
        <f t="shared" si="73"/>
        <v/>
      </c>
      <c r="VJ68" s="56" t="str">
        <f t="shared" si="73"/>
        <v/>
      </c>
      <c r="VK68" s="56" t="str">
        <f t="shared" si="73"/>
        <v/>
      </c>
      <c r="VL68" s="56" t="str">
        <f t="shared" si="73"/>
        <v/>
      </c>
      <c r="VM68" s="56" t="str">
        <f t="shared" si="73"/>
        <v/>
      </c>
      <c r="VN68" s="56" t="str">
        <f t="shared" si="73"/>
        <v/>
      </c>
      <c r="VO68" s="56" t="str">
        <f t="shared" si="73"/>
        <v/>
      </c>
      <c r="VP68" s="56" t="str">
        <f t="shared" si="73"/>
        <v/>
      </c>
      <c r="VQ68" s="56" t="str">
        <f t="shared" si="73"/>
        <v/>
      </c>
      <c r="VR68" s="56" t="str">
        <f t="shared" si="73"/>
        <v/>
      </c>
      <c r="VS68" s="56" t="str">
        <f t="shared" si="73"/>
        <v/>
      </c>
      <c r="VT68" s="56" t="str">
        <f t="shared" si="73"/>
        <v/>
      </c>
      <c r="VU68" s="56" t="str">
        <f t="shared" si="73"/>
        <v/>
      </c>
      <c r="VV68" s="56" t="str">
        <f t="shared" si="73"/>
        <v/>
      </c>
      <c r="VW68" s="56" t="str">
        <f t="shared" si="73"/>
        <v/>
      </c>
      <c r="VX68" s="56" t="str">
        <f t="shared" si="73"/>
        <v/>
      </c>
      <c r="VY68" s="56" t="str">
        <f t="shared" si="73"/>
        <v/>
      </c>
      <c r="VZ68" s="56" t="str">
        <f t="shared" si="73"/>
        <v/>
      </c>
      <c r="WA68" s="56" t="str">
        <f t="shared" si="73"/>
        <v/>
      </c>
      <c r="WB68" s="56" t="str">
        <f t="shared" si="73"/>
        <v/>
      </c>
      <c r="WC68" s="56" t="str">
        <f t="shared" si="73"/>
        <v/>
      </c>
      <c r="WD68" s="56" t="str">
        <f t="shared" si="73"/>
        <v/>
      </c>
      <c r="WE68" s="56" t="str">
        <f t="shared" si="73"/>
        <v/>
      </c>
      <c r="WF68" s="56" t="str">
        <f t="shared" si="73"/>
        <v/>
      </c>
      <c r="WG68" s="56" t="str">
        <f t="shared" si="73"/>
        <v/>
      </c>
      <c r="WH68" s="56" t="str">
        <f t="shared" si="73"/>
        <v/>
      </c>
      <c r="WI68" s="56" t="str">
        <f t="shared" si="73"/>
        <v/>
      </c>
      <c r="WJ68" s="56" t="str">
        <f t="shared" si="73"/>
        <v/>
      </c>
      <c r="WK68" s="56" t="str">
        <f t="shared" si="73"/>
        <v/>
      </c>
      <c r="WL68" s="56" t="str">
        <f t="shared" si="73"/>
        <v/>
      </c>
      <c r="WM68" s="56" t="str">
        <f t="shared" si="73"/>
        <v/>
      </c>
      <c r="WN68" s="56" t="str">
        <f t="shared" si="73"/>
        <v/>
      </c>
      <c r="WO68" s="56" t="str">
        <f t="shared" si="73"/>
        <v/>
      </c>
      <c r="WP68" s="56" t="str">
        <f t="shared" si="73"/>
        <v/>
      </c>
      <c r="WQ68" s="56" t="str">
        <f t="shared" si="73"/>
        <v/>
      </c>
      <c r="WR68" s="56" t="str">
        <f t="shared" si="73"/>
        <v/>
      </c>
      <c r="WS68" s="56" t="str">
        <f t="shared" si="73"/>
        <v/>
      </c>
      <c r="WT68" s="56" t="str">
        <f t="shared" si="73"/>
        <v/>
      </c>
      <c r="WU68" s="56" t="str">
        <f t="shared" si="73"/>
        <v/>
      </c>
      <c r="WV68" s="56" t="str">
        <f t="shared" si="73"/>
        <v/>
      </c>
      <c r="WW68" s="56" t="str">
        <f t="shared" si="73"/>
        <v/>
      </c>
      <c r="WX68" s="56" t="str">
        <f t="shared" si="73"/>
        <v/>
      </c>
      <c r="WY68" s="56" t="str">
        <f t="shared" si="73"/>
        <v/>
      </c>
      <c r="WZ68" s="56" t="str">
        <f t="shared" si="73"/>
        <v/>
      </c>
      <c r="XA68" s="56" t="str">
        <f t="shared" si="73"/>
        <v/>
      </c>
      <c r="XB68" s="56" t="str">
        <f t="shared" si="73"/>
        <v/>
      </c>
      <c r="XC68" s="56" t="str">
        <f t="shared" si="73"/>
        <v/>
      </c>
      <c r="XD68" s="56" t="str">
        <f t="shared" si="73"/>
        <v/>
      </c>
      <c r="XE68" s="56" t="str">
        <f t="shared" si="73"/>
        <v/>
      </c>
      <c r="XF68" s="56" t="str">
        <f t="shared" si="73"/>
        <v/>
      </c>
      <c r="XG68" s="56" t="str">
        <f t="shared" si="73"/>
        <v/>
      </c>
      <c r="XH68" s="56" t="str">
        <f t="shared" si="73"/>
        <v/>
      </c>
      <c r="XI68" s="56" t="str">
        <f t="shared" si="73"/>
        <v/>
      </c>
      <c r="XJ68" s="56" t="str">
        <f t="shared" si="73"/>
        <v/>
      </c>
      <c r="XK68" s="56" t="str">
        <f t="shared" si="73"/>
        <v/>
      </c>
      <c r="XL68" s="56" t="str">
        <f t="shared" si="73"/>
        <v/>
      </c>
      <c r="XM68" s="56" t="str">
        <f t="shared" si="73"/>
        <v/>
      </c>
      <c r="XN68" s="56" t="str">
        <f t="shared" si="73"/>
        <v/>
      </c>
      <c r="XO68" s="56" t="str">
        <f t="shared" ref="XO68:ZZ68" si="74">IF(XO46="","",SUM(XO56:XO59))</f>
        <v/>
      </c>
      <c r="XP68" s="56" t="str">
        <f t="shared" si="74"/>
        <v/>
      </c>
      <c r="XQ68" s="56" t="str">
        <f t="shared" si="74"/>
        <v/>
      </c>
      <c r="XR68" s="56" t="str">
        <f t="shared" si="74"/>
        <v/>
      </c>
      <c r="XS68" s="56" t="str">
        <f t="shared" si="74"/>
        <v/>
      </c>
      <c r="XT68" s="56" t="str">
        <f t="shared" si="74"/>
        <v/>
      </c>
      <c r="XU68" s="56" t="str">
        <f t="shared" si="74"/>
        <v/>
      </c>
      <c r="XV68" s="56" t="str">
        <f t="shared" si="74"/>
        <v/>
      </c>
      <c r="XW68" s="56" t="str">
        <f t="shared" si="74"/>
        <v/>
      </c>
      <c r="XX68" s="56" t="str">
        <f t="shared" si="74"/>
        <v/>
      </c>
      <c r="XY68" s="56" t="str">
        <f t="shared" si="74"/>
        <v/>
      </c>
      <c r="XZ68" s="56" t="str">
        <f t="shared" si="74"/>
        <v/>
      </c>
      <c r="YA68" s="56" t="str">
        <f t="shared" si="74"/>
        <v/>
      </c>
      <c r="YB68" s="56" t="str">
        <f t="shared" si="74"/>
        <v/>
      </c>
      <c r="YC68" s="56" t="str">
        <f t="shared" si="74"/>
        <v/>
      </c>
      <c r="YD68" s="56" t="str">
        <f t="shared" si="74"/>
        <v/>
      </c>
      <c r="YE68" s="56" t="str">
        <f t="shared" si="74"/>
        <v/>
      </c>
      <c r="YF68" s="56" t="str">
        <f t="shared" si="74"/>
        <v/>
      </c>
      <c r="YG68" s="56" t="str">
        <f t="shared" si="74"/>
        <v/>
      </c>
      <c r="YH68" s="56" t="str">
        <f t="shared" si="74"/>
        <v/>
      </c>
      <c r="YI68" s="56" t="str">
        <f t="shared" si="74"/>
        <v/>
      </c>
      <c r="YJ68" s="56" t="str">
        <f t="shared" si="74"/>
        <v/>
      </c>
      <c r="YK68" s="56" t="str">
        <f t="shared" si="74"/>
        <v/>
      </c>
      <c r="YL68" s="56" t="str">
        <f t="shared" si="74"/>
        <v/>
      </c>
      <c r="YM68" s="56" t="str">
        <f t="shared" si="74"/>
        <v/>
      </c>
      <c r="YN68" s="56" t="str">
        <f t="shared" si="74"/>
        <v/>
      </c>
      <c r="YO68" s="56" t="str">
        <f t="shared" si="74"/>
        <v/>
      </c>
      <c r="YP68" s="56" t="str">
        <f t="shared" si="74"/>
        <v/>
      </c>
      <c r="YQ68" s="56" t="str">
        <f t="shared" si="74"/>
        <v/>
      </c>
      <c r="YR68" s="56" t="str">
        <f t="shared" si="74"/>
        <v/>
      </c>
      <c r="YS68" s="56" t="str">
        <f t="shared" si="74"/>
        <v/>
      </c>
      <c r="YT68" s="56" t="str">
        <f t="shared" si="74"/>
        <v/>
      </c>
      <c r="YU68" s="56" t="str">
        <f t="shared" si="74"/>
        <v/>
      </c>
      <c r="YV68" s="56" t="str">
        <f t="shared" si="74"/>
        <v/>
      </c>
      <c r="YW68" s="56" t="str">
        <f t="shared" si="74"/>
        <v/>
      </c>
      <c r="YX68" s="56" t="str">
        <f t="shared" si="74"/>
        <v/>
      </c>
      <c r="YY68" s="56" t="str">
        <f t="shared" si="74"/>
        <v/>
      </c>
      <c r="YZ68" s="56" t="str">
        <f t="shared" si="74"/>
        <v/>
      </c>
      <c r="ZA68" s="56" t="str">
        <f t="shared" si="74"/>
        <v/>
      </c>
      <c r="ZB68" s="56" t="str">
        <f t="shared" si="74"/>
        <v/>
      </c>
      <c r="ZC68" s="56" t="str">
        <f t="shared" si="74"/>
        <v/>
      </c>
      <c r="ZD68" s="56" t="str">
        <f t="shared" si="74"/>
        <v/>
      </c>
      <c r="ZE68" s="56" t="str">
        <f t="shared" si="74"/>
        <v/>
      </c>
      <c r="ZF68" s="56" t="str">
        <f t="shared" si="74"/>
        <v/>
      </c>
      <c r="ZG68" s="56" t="str">
        <f t="shared" si="74"/>
        <v/>
      </c>
      <c r="ZH68" s="56" t="str">
        <f t="shared" si="74"/>
        <v/>
      </c>
      <c r="ZI68" s="56" t="str">
        <f t="shared" si="74"/>
        <v/>
      </c>
      <c r="ZJ68" s="56" t="str">
        <f t="shared" si="74"/>
        <v/>
      </c>
      <c r="ZK68" s="56" t="str">
        <f t="shared" si="74"/>
        <v/>
      </c>
      <c r="ZL68" s="56" t="str">
        <f t="shared" si="74"/>
        <v/>
      </c>
      <c r="ZM68" s="56" t="str">
        <f t="shared" si="74"/>
        <v/>
      </c>
      <c r="ZN68" s="56" t="str">
        <f t="shared" si="74"/>
        <v/>
      </c>
      <c r="ZO68" s="56" t="str">
        <f t="shared" si="74"/>
        <v/>
      </c>
      <c r="ZP68" s="56" t="str">
        <f t="shared" si="74"/>
        <v/>
      </c>
      <c r="ZQ68" s="56" t="str">
        <f t="shared" si="74"/>
        <v/>
      </c>
      <c r="ZR68" s="56" t="str">
        <f t="shared" si="74"/>
        <v/>
      </c>
      <c r="ZS68" s="56" t="str">
        <f t="shared" si="74"/>
        <v/>
      </c>
      <c r="ZT68" s="56" t="str">
        <f t="shared" si="74"/>
        <v/>
      </c>
      <c r="ZU68" s="56" t="str">
        <f t="shared" si="74"/>
        <v/>
      </c>
      <c r="ZV68" s="56" t="str">
        <f t="shared" si="74"/>
        <v/>
      </c>
      <c r="ZW68" s="56" t="str">
        <f t="shared" si="74"/>
        <v/>
      </c>
      <c r="ZX68" s="56" t="str">
        <f t="shared" si="74"/>
        <v/>
      </c>
      <c r="ZY68" s="56" t="str">
        <f t="shared" si="74"/>
        <v/>
      </c>
      <c r="ZZ68" s="56" t="str">
        <f t="shared" si="74"/>
        <v/>
      </c>
      <c r="AAA68" s="56" t="str">
        <f t="shared" ref="AAA68:ACL68" si="75">IF(AAA46="","",SUM(AAA56:AAA59))</f>
        <v/>
      </c>
      <c r="AAB68" s="56" t="str">
        <f t="shared" si="75"/>
        <v/>
      </c>
      <c r="AAC68" s="56" t="str">
        <f t="shared" si="75"/>
        <v/>
      </c>
      <c r="AAD68" s="56" t="str">
        <f t="shared" si="75"/>
        <v/>
      </c>
      <c r="AAE68" s="56" t="str">
        <f t="shared" si="75"/>
        <v/>
      </c>
      <c r="AAF68" s="56" t="str">
        <f t="shared" si="75"/>
        <v/>
      </c>
      <c r="AAG68" s="56" t="str">
        <f t="shared" si="75"/>
        <v/>
      </c>
      <c r="AAH68" s="56" t="str">
        <f t="shared" si="75"/>
        <v/>
      </c>
      <c r="AAI68" s="56" t="str">
        <f t="shared" si="75"/>
        <v/>
      </c>
      <c r="AAJ68" s="56" t="str">
        <f t="shared" si="75"/>
        <v/>
      </c>
      <c r="AAK68" s="56" t="str">
        <f t="shared" si="75"/>
        <v/>
      </c>
      <c r="AAL68" s="56" t="str">
        <f t="shared" si="75"/>
        <v/>
      </c>
      <c r="AAM68" s="56" t="str">
        <f t="shared" si="75"/>
        <v/>
      </c>
      <c r="AAN68" s="56" t="str">
        <f t="shared" si="75"/>
        <v/>
      </c>
      <c r="AAO68" s="56" t="str">
        <f t="shared" si="75"/>
        <v/>
      </c>
      <c r="AAP68" s="56" t="str">
        <f t="shared" si="75"/>
        <v/>
      </c>
      <c r="AAQ68" s="56" t="str">
        <f t="shared" si="75"/>
        <v/>
      </c>
      <c r="AAR68" s="56" t="str">
        <f t="shared" si="75"/>
        <v/>
      </c>
      <c r="AAS68" s="56" t="str">
        <f t="shared" si="75"/>
        <v/>
      </c>
      <c r="AAT68" s="56" t="str">
        <f t="shared" si="75"/>
        <v/>
      </c>
      <c r="AAU68" s="56" t="str">
        <f t="shared" si="75"/>
        <v/>
      </c>
      <c r="AAV68" s="56" t="str">
        <f t="shared" si="75"/>
        <v/>
      </c>
      <c r="AAW68" s="56" t="str">
        <f t="shared" si="75"/>
        <v/>
      </c>
      <c r="AAX68" s="56" t="str">
        <f t="shared" si="75"/>
        <v/>
      </c>
      <c r="AAY68" s="56" t="str">
        <f t="shared" si="75"/>
        <v/>
      </c>
      <c r="AAZ68" s="56" t="str">
        <f t="shared" si="75"/>
        <v/>
      </c>
      <c r="ABA68" s="56" t="str">
        <f t="shared" si="75"/>
        <v/>
      </c>
      <c r="ABB68" s="56" t="str">
        <f t="shared" si="75"/>
        <v/>
      </c>
      <c r="ABC68" s="56" t="str">
        <f t="shared" si="75"/>
        <v/>
      </c>
      <c r="ABD68" s="56" t="str">
        <f t="shared" si="75"/>
        <v/>
      </c>
      <c r="ABE68" s="56" t="str">
        <f t="shared" si="75"/>
        <v/>
      </c>
      <c r="ABF68" s="56" t="str">
        <f t="shared" si="75"/>
        <v/>
      </c>
      <c r="ABG68" s="56" t="str">
        <f t="shared" si="75"/>
        <v/>
      </c>
      <c r="ABH68" s="56" t="str">
        <f t="shared" si="75"/>
        <v/>
      </c>
      <c r="ABI68" s="56" t="str">
        <f t="shared" si="75"/>
        <v/>
      </c>
      <c r="ABJ68" s="56" t="str">
        <f t="shared" si="75"/>
        <v/>
      </c>
      <c r="ABK68" s="56" t="str">
        <f t="shared" si="75"/>
        <v/>
      </c>
      <c r="ABL68" s="56" t="str">
        <f t="shared" si="75"/>
        <v/>
      </c>
      <c r="ABM68" s="56" t="str">
        <f t="shared" si="75"/>
        <v/>
      </c>
      <c r="ABN68" s="56" t="str">
        <f t="shared" si="75"/>
        <v/>
      </c>
      <c r="ABO68" s="56" t="str">
        <f t="shared" si="75"/>
        <v/>
      </c>
      <c r="ABP68" s="56" t="str">
        <f t="shared" si="75"/>
        <v/>
      </c>
      <c r="ABQ68" s="56" t="str">
        <f t="shared" si="75"/>
        <v/>
      </c>
      <c r="ABR68" s="56" t="str">
        <f t="shared" si="75"/>
        <v/>
      </c>
      <c r="ABS68" s="56" t="str">
        <f t="shared" si="75"/>
        <v/>
      </c>
      <c r="ABT68" s="56" t="str">
        <f t="shared" si="75"/>
        <v/>
      </c>
      <c r="ABU68" s="56" t="str">
        <f t="shared" si="75"/>
        <v/>
      </c>
      <c r="ABV68" s="56" t="str">
        <f t="shared" si="75"/>
        <v/>
      </c>
      <c r="ABW68" s="56" t="str">
        <f t="shared" si="75"/>
        <v/>
      </c>
      <c r="ABX68" s="56" t="str">
        <f t="shared" si="75"/>
        <v/>
      </c>
      <c r="ABY68" s="56" t="str">
        <f t="shared" si="75"/>
        <v/>
      </c>
      <c r="ABZ68" s="56" t="str">
        <f t="shared" si="75"/>
        <v/>
      </c>
      <c r="ACA68" s="56" t="str">
        <f t="shared" si="75"/>
        <v/>
      </c>
      <c r="ACB68" s="56" t="str">
        <f t="shared" si="75"/>
        <v/>
      </c>
      <c r="ACC68" s="56" t="str">
        <f t="shared" si="75"/>
        <v/>
      </c>
      <c r="ACD68" s="56" t="str">
        <f t="shared" si="75"/>
        <v/>
      </c>
      <c r="ACE68" s="56" t="str">
        <f t="shared" si="75"/>
        <v/>
      </c>
      <c r="ACF68" s="56" t="str">
        <f t="shared" si="75"/>
        <v/>
      </c>
      <c r="ACG68" s="56" t="str">
        <f t="shared" si="75"/>
        <v/>
      </c>
      <c r="ACH68" s="56" t="str">
        <f t="shared" si="75"/>
        <v/>
      </c>
      <c r="ACI68" s="56" t="str">
        <f t="shared" si="75"/>
        <v/>
      </c>
      <c r="ACJ68" s="56" t="str">
        <f t="shared" si="75"/>
        <v/>
      </c>
      <c r="ACK68" s="56" t="str">
        <f t="shared" si="75"/>
        <v/>
      </c>
      <c r="ACL68" s="56" t="str">
        <f t="shared" si="75"/>
        <v/>
      </c>
      <c r="ACM68" s="56" t="str">
        <f t="shared" ref="ACM68:AEX68" si="76">IF(ACM46="","",SUM(ACM56:ACM59))</f>
        <v/>
      </c>
      <c r="ACN68" s="56" t="str">
        <f t="shared" si="76"/>
        <v/>
      </c>
      <c r="ACO68" s="56" t="str">
        <f t="shared" si="76"/>
        <v/>
      </c>
      <c r="ACP68" s="56" t="str">
        <f t="shared" si="76"/>
        <v/>
      </c>
      <c r="ACQ68" s="56" t="str">
        <f t="shared" si="76"/>
        <v/>
      </c>
      <c r="ACR68" s="56" t="str">
        <f t="shared" si="76"/>
        <v/>
      </c>
      <c r="ACS68" s="56" t="str">
        <f t="shared" si="76"/>
        <v/>
      </c>
      <c r="ACT68" s="56" t="str">
        <f t="shared" si="76"/>
        <v/>
      </c>
      <c r="ACU68" s="56" t="str">
        <f t="shared" si="76"/>
        <v/>
      </c>
      <c r="ACV68" s="56" t="str">
        <f t="shared" si="76"/>
        <v/>
      </c>
      <c r="ACW68" s="56" t="str">
        <f t="shared" si="76"/>
        <v/>
      </c>
      <c r="ACX68" s="56" t="str">
        <f t="shared" si="76"/>
        <v/>
      </c>
      <c r="ACY68" s="56" t="str">
        <f t="shared" si="76"/>
        <v/>
      </c>
      <c r="ACZ68" s="56" t="str">
        <f t="shared" si="76"/>
        <v/>
      </c>
      <c r="ADA68" s="56" t="str">
        <f t="shared" si="76"/>
        <v/>
      </c>
      <c r="ADB68" s="56" t="str">
        <f t="shared" si="76"/>
        <v/>
      </c>
      <c r="ADC68" s="56" t="str">
        <f t="shared" si="76"/>
        <v/>
      </c>
      <c r="ADD68" s="56" t="str">
        <f t="shared" si="76"/>
        <v/>
      </c>
      <c r="ADE68" s="56" t="str">
        <f t="shared" si="76"/>
        <v/>
      </c>
      <c r="ADF68" s="56" t="str">
        <f t="shared" si="76"/>
        <v/>
      </c>
      <c r="ADG68" s="56" t="str">
        <f t="shared" si="76"/>
        <v/>
      </c>
      <c r="ADH68" s="56" t="str">
        <f t="shared" si="76"/>
        <v/>
      </c>
      <c r="ADI68" s="56" t="str">
        <f t="shared" si="76"/>
        <v/>
      </c>
      <c r="ADJ68" s="56" t="str">
        <f t="shared" si="76"/>
        <v/>
      </c>
      <c r="ADK68" s="56" t="str">
        <f t="shared" si="76"/>
        <v/>
      </c>
      <c r="ADL68" s="56" t="str">
        <f t="shared" si="76"/>
        <v/>
      </c>
      <c r="ADM68" s="56" t="str">
        <f t="shared" si="76"/>
        <v/>
      </c>
      <c r="ADN68" s="56" t="str">
        <f t="shared" si="76"/>
        <v/>
      </c>
      <c r="ADO68" s="56" t="str">
        <f t="shared" si="76"/>
        <v/>
      </c>
      <c r="ADP68" s="56" t="str">
        <f t="shared" si="76"/>
        <v/>
      </c>
      <c r="ADQ68" s="56" t="str">
        <f t="shared" si="76"/>
        <v/>
      </c>
      <c r="ADR68" s="56" t="str">
        <f t="shared" si="76"/>
        <v/>
      </c>
      <c r="ADS68" s="56" t="str">
        <f t="shared" si="76"/>
        <v/>
      </c>
      <c r="ADT68" s="56" t="str">
        <f t="shared" si="76"/>
        <v/>
      </c>
      <c r="ADU68" s="56" t="str">
        <f t="shared" si="76"/>
        <v/>
      </c>
      <c r="ADV68" s="56" t="str">
        <f t="shared" si="76"/>
        <v/>
      </c>
      <c r="ADW68" s="56" t="str">
        <f t="shared" si="76"/>
        <v/>
      </c>
      <c r="ADX68" s="56" t="str">
        <f t="shared" si="76"/>
        <v/>
      </c>
      <c r="ADY68" s="56" t="str">
        <f t="shared" si="76"/>
        <v/>
      </c>
      <c r="ADZ68" s="56" t="str">
        <f t="shared" si="76"/>
        <v/>
      </c>
      <c r="AEA68" s="56" t="str">
        <f t="shared" si="76"/>
        <v/>
      </c>
      <c r="AEB68" s="56" t="str">
        <f t="shared" si="76"/>
        <v/>
      </c>
      <c r="AEC68" s="56" t="str">
        <f t="shared" si="76"/>
        <v/>
      </c>
      <c r="AED68" s="56" t="str">
        <f t="shared" si="76"/>
        <v/>
      </c>
      <c r="AEE68" s="56" t="str">
        <f t="shared" si="76"/>
        <v/>
      </c>
      <c r="AEF68" s="56" t="str">
        <f t="shared" si="76"/>
        <v/>
      </c>
      <c r="AEG68" s="56" t="str">
        <f t="shared" si="76"/>
        <v/>
      </c>
      <c r="AEH68" s="56" t="str">
        <f t="shared" si="76"/>
        <v/>
      </c>
      <c r="AEI68" s="56" t="str">
        <f t="shared" si="76"/>
        <v/>
      </c>
      <c r="AEJ68" s="56" t="str">
        <f t="shared" si="76"/>
        <v/>
      </c>
      <c r="AEK68" s="56" t="str">
        <f t="shared" si="76"/>
        <v/>
      </c>
      <c r="AEL68" s="56" t="str">
        <f t="shared" si="76"/>
        <v/>
      </c>
      <c r="AEM68" s="56" t="str">
        <f t="shared" si="76"/>
        <v/>
      </c>
      <c r="AEN68" s="56" t="str">
        <f t="shared" si="76"/>
        <v/>
      </c>
      <c r="AEO68" s="56" t="str">
        <f t="shared" si="76"/>
        <v/>
      </c>
      <c r="AEP68" s="56" t="str">
        <f t="shared" si="76"/>
        <v/>
      </c>
      <c r="AEQ68" s="56" t="str">
        <f t="shared" si="76"/>
        <v/>
      </c>
      <c r="AER68" s="56" t="str">
        <f t="shared" si="76"/>
        <v/>
      </c>
      <c r="AES68" s="56" t="str">
        <f t="shared" si="76"/>
        <v/>
      </c>
      <c r="AET68" s="56" t="str">
        <f t="shared" si="76"/>
        <v/>
      </c>
      <c r="AEU68" s="56" t="str">
        <f t="shared" si="76"/>
        <v/>
      </c>
      <c r="AEV68" s="56" t="str">
        <f t="shared" si="76"/>
        <v/>
      </c>
      <c r="AEW68" s="56" t="str">
        <f t="shared" si="76"/>
        <v/>
      </c>
      <c r="AEX68" s="56" t="str">
        <f t="shared" si="76"/>
        <v/>
      </c>
      <c r="AEY68" s="56" t="str">
        <f t="shared" ref="AEY68:AHJ68" si="77">IF(AEY46="","",SUM(AEY56:AEY59))</f>
        <v/>
      </c>
      <c r="AEZ68" s="56" t="str">
        <f t="shared" si="77"/>
        <v/>
      </c>
      <c r="AFA68" s="56" t="str">
        <f t="shared" si="77"/>
        <v/>
      </c>
      <c r="AFB68" s="56" t="str">
        <f t="shared" si="77"/>
        <v/>
      </c>
      <c r="AFC68" s="56" t="str">
        <f t="shared" si="77"/>
        <v/>
      </c>
      <c r="AFD68" s="56" t="str">
        <f t="shared" si="77"/>
        <v/>
      </c>
      <c r="AFE68" s="56" t="str">
        <f t="shared" si="77"/>
        <v/>
      </c>
      <c r="AFF68" s="56" t="str">
        <f t="shared" si="77"/>
        <v/>
      </c>
      <c r="AFG68" s="56" t="str">
        <f t="shared" si="77"/>
        <v/>
      </c>
      <c r="AFH68" s="56" t="str">
        <f t="shared" si="77"/>
        <v/>
      </c>
      <c r="AFI68" s="56" t="str">
        <f t="shared" si="77"/>
        <v/>
      </c>
      <c r="AFJ68" s="56" t="str">
        <f t="shared" si="77"/>
        <v/>
      </c>
      <c r="AFK68" s="56" t="str">
        <f t="shared" si="77"/>
        <v/>
      </c>
      <c r="AFL68" s="56" t="str">
        <f t="shared" si="77"/>
        <v/>
      </c>
      <c r="AFM68" s="56" t="str">
        <f t="shared" si="77"/>
        <v/>
      </c>
      <c r="AFN68" s="56" t="str">
        <f t="shared" si="77"/>
        <v/>
      </c>
      <c r="AFO68" s="56" t="str">
        <f t="shared" si="77"/>
        <v/>
      </c>
      <c r="AFP68" s="56" t="str">
        <f t="shared" si="77"/>
        <v/>
      </c>
      <c r="AFQ68" s="56" t="str">
        <f t="shared" si="77"/>
        <v/>
      </c>
      <c r="AFR68" s="56" t="str">
        <f t="shared" si="77"/>
        <v/>
      </c>
      <c r="AFS68" s="56" t="str">
        <f t="shared" si="77"/>
        <v/>
      </c>
      <c r="AFT68" s="56" t="str">
        <f t="shared" si="77"/>
        <v/>
      </c>
      <c r="AFU68" s="56" t="str">
        <f t="shared" si="77"/>
        <v/>
      </c>
      <c r="AFV68" s="56" t="str">
        <f t="shared" si="77"/>
        <v/>
      </c>
      <c r="AFW68" s="56" t="str">
        <f t="shared" si="77"/>
        <v/>
      </c>
      <c r="AFX68" s="56" t="str">
        <f t="shared" si="77"/>
        <v/>
      </c>
      <c r="AFY68" s="56" t="str">
        <f t="shared" si="77"/>
        <v/>
      </c>
      <c r="AFZ68" s="56" t="str">
        <f t="shared" si="77"/>
        <v/>
      </c>
      <c r="AGA68" s="56" t="str">
        <f t="shared" si="77"/>
        <v/>
      </c>
      <c r="AGB68" s="56" t="str">
        <f t="shared" si="77"/>
        <v/>
      </c>
      <c r="AGC68" s="56" t="str">
        <f t="shared" si="77"/>
        <v/>
      </c>
      <c r="AGD68" s="56" t="str">
        <f t="shared" si="77"/>
        <v/>
      </c>
      <c r="AGE68" s="56" t="str">
        <f t="shared" si="77"/>
        <v/>
      </c>
      <c r="AGF68" s="56" t="str">
        <f t="shared" si="77"/>
        <v/>
      </c>
      <c r="AGG68" s="56" t="str">
        <f t="shared" si="77"/>
        <v/>
      </c>
      <c r="AGH68" s="56" t="str">
        <f t="shared" si="77"/>
        <v/>
      </c>
      <c r="AGI68" s="56" t="str">
        <f t="shared" si="77"/>
        <v/>
      </c>
      <c r="AGJ68" s="56" t="str">
        <f t="shared" si="77"/>
        <v/>
      </c>
      <c r="AGK68" s="56" t="str">
        <f t="shared" si="77"/>
        <v/>
      </c>
      <c r="AGL68" s="56" t="str">
        <f t="shared" si="77"/>
        <v/>
      </c>
      <c r="AGM68" s="56" t="str">
        <f t="shared" si="77"/>
        <v/>
      </c>
      <c r="AGN68" s="56" t="str">
        <f t="shared" si="77"/>
        <v/>
      </c>
      <c r="AGO68" s="56" t="str">
        <f t="shared" si="77"/>
        <v/>
      </c>
      <c r="AGP68" s="56" t="str">
        <f t="shared" si="77"/>
        <v/>
      </c>
      <c r="AGQ68" s="56" t="str">
        <f t="shared" si="77"/>
        <v/>
      </c>
      <c r="AGR68" s="56" t="str">
        <f t="shared" si="77"/>
        <v/>
      </c>
      <c r="AGS68" s="56" t="str">
        <f t="shared" si="77"/>
        <v/>
      </c>
      <c r="AGT68" s="56" t="str">
        <f t="shared" si="77"/>
        <v/>
      </c>
      <c r="AGU68" s="56" t="str">
        <f t="shared" si="77"/>
        <v/>
      </c>
      <c r="AGV68" s="56" t="str">
        <f t="shared" si="77"/>
        <v/>
      </c>
      <c r="AGW68" s="56" t="str">
        <f t="shared" si="77"/>
        <v/>
      </c>
      <c r="AGX68" s="56" t="str">
        <f t="shared" si="77"/>
        <v/>
      </c>
      <c r="AGY68" s="56" t="str">
        <f t="shared" si="77"/>
        <v/>
      </c>
      <c r="AGZ68" s="56" t="str">
        <f t="shared" si="77"/>
        <v/>
      </c>
      <c r="AHA68" s="56" t="str">
        <f t="shared" si="77"/>
        <v/>
      </c>
      <c r="AHB68" s="56" t="str">
        <f t="shared" si="77"/>
        <v/>
      </c>
      <c r="AHC68" s="56" t="str">
        <f t="shared" si="77"/>
        <v/>
      </c>
      <c r="AHD68" s="56" t="str">
        <f t="shared" si="77"/>
        <v/>
      </c>
      <c r="AHE68" s="56" t="str">
        <f t="shared" si="77"/>
        <v/>
      </c>
      <c r="AHF68" s="56" t="str">
        <f t="shared" si="77"/>
        <v/>
      </c>
      <c r="AHG68" s="56" t="str">
        <f t="shared" si="77"/>
        <v/>
      </c>
      <c r="AHH68" s="56" t="str">
        <f t="shared" si="77"/>
        <v/>
      </c>
      <c r="AHI68" s="56" t="str">
        <f t="shared" si="77"/>
        <v/>
      </c>
      <c r="AHJ68" s="56" t="str">
        <f t="shared" si="77"/>
        <v/>
      </c>
      <c r="AHK68" s="56" t="str">
        <f t="shared" ref="AHK68:AJV68" si="78">IF(AHK46="","",SUM(AHK56:AHK59))</f>
        <v/>
      </c>
      <c r="AHL68" s="56" t="str">
        <f t="shared" si="78"/>
        <v/>
      </c>
      <c r="AHM68" s="56" t="str">
        <f t="shared" si="78"/>
        <v/>
      </c>
      <c r="AHN68" s="56" t="str">
        <f t="shared" si="78"/>
        <v/>
      </c>
      <c r="AHO68" s="56" t="str">
        <f t="shared" si="78"/>
        <v/>
      </c>
      <c r="AHP68" s="56" t="str">
        <f t="shared" si="78"/>
        <v/>
      </c>
      <c r="AHQ68" s="56" t="str">
        <f t="shared" si="78"/>
        <v/>
      </c>
      <c r="AHR68" s="56" t="str">
        <f t="shared" si="78"/>
        <v/>
      </c>
      <c r="AHS68" s="56" t="str">
        <f t="shared" si="78"/>
        <v/>
      </c>
      <c r="AHT68" s="56" t="str">
        <f t="shared" si="78"/>
        <v/>
      </c>
      <c r="AHU68" s="56" t="str">
        <f t="shared" si="78"/>
        <v/>
      </c>
      <c r="AHV68" s="56" t="str">
        <f t="shared" si="78"/>
        <v/>
      </c>
      <c r="AHW68" s="56" t="str">
        <f t="shared" si="78"/>
        <v/>
      </c>
      <c r="AHX68" s="56" t="str">
        <f t="shared" si="78"/>
        <v/>
      </c>
      <c r="AHY68" s="56" t="str">
        <f t="shared" si="78"/>
        <v/>
      </c>
      <c r="AHZ68" s="56" t="str">
        <f t="shared" si="78"/>
        <v/>
      </c>
      <c r="AIA68" s="56" t="str">
        <f t="shared" si="78"/>
        <v/>
      </c>
      <c r="AIB68" s="56" t="str">
        <f t="shared" si="78"/>
        <v/>
      </c>
      <c r="AIC68" s="56" t="str">
        <f t="shared" si="78"/>
        <v/>
      </c>
      <c r="AID68" s="56" t="str">
        <f t="shared" si="78"/>
        <v/>
      </c>
      <c r="AIE68" s="56" t="str">
        <f t="shared" si="78"/>
        <v/>
      </c>
      <c r="AIF68" s="56" t="str">
        <f t="shared" si="78"/>
        <v/>
      </c>
      <c r="AIG68" s="56" t="str">
        <f t="shared" si="78"/>
        <v/>
      </c>
      <c r="AIH68" s="56" t="str">
        <f t="shared" si="78"/>
        <v/>
      </c>
      <c r="AII68" s="56" t="str">
        <f t="shared" si="78"/>
        <v/>
      </c>
      <c r="AIJ68" s="56" t="str">
        <f t="shared" si="78"/>
        <v/>
      </c>
      <c r="AIK68" s="56" t="str">
        <f t="shared" si="78"/>
        <v/>
      </c>
      <c r="AIL68" s="56" t="str">
        <f t="shared" si="78"/>
        <v/>
      </c>
      <c r="AIM68" s="56" t="str">
        <f t="shared" si="78"/>
        <v/>
      </c>
      <c r="AIN68" s="56" t="str">
        <f t="shared" si="78"/>
        <v/>
      </c>
      <c r="AIO68" s="56" t="str">
        <f t="shared" si="78"/>
        <v/>
      </c>
      <c r="AIP68" s="56" t="str">
        <f t="shared" si="78"/>
        <v/>
      </c>
      <c r="AIQ68" s="56" t="str">
        <f t="shared" si="78"/>
        <v/>
      </c>
      <c r="AIR68" s="56" t="str">
        <f t="shared" si="78"/>
        <v/>
      </c>
      <c r="AIS68" s="56" t="str">
        <f t="shared" si="78"/>
        <v/>
      </c>
      <c r="AIT68" s="56" t="str">
        <f t="shared" si="78"/>
        <v/>
      </c>
      <c r="AIU68" s="56" t="str">
        <f t="shared" si="78"/>
        <v/>
      </c>
      <c r="AIV68" s="56" t="str">
        <f t="shared" si="78"/>
        <v/>
      </c>
      <c r="AIW68" s="56" t="str">
        <f t="shared" si="78"/>
        <v/>
      </c>
      <c r="AIX68" s="56" t="str">
        <f t="shared" si="78"/>
        <v/>
      </c>
      <c r="AIY68" s="56" t="str">
        <f t="shared" si="78"/>
        <v/>
      </c>
      <c r="AIZ68" s="56" t="str">
        <f t="shared" si="78"/>
        <v/>
      </c>
      <c r="AJA68" s="56" t="str">
        <f t="shared" si="78"/>
        <v/>
      </c>
      <c r="AJB68" s="56" t="str">
        <f t="shared" si="78"/>
        <v/>
      </c>
      <c r="AJC68" s="56" t="str">
        <f t="shared" si="78"/>
        <v/>
      </c>
      <c r="AJD68" s="56" t="str">
        <f t="shared" si="78"/>
        <v/>
      </c>
      <c r="AJE68" s="56" t="str">
        <f t="shared" si="78"/>
        <v/>
      </c>
      <c r="AJF68" s="56" t="str">
        <f t="shared" si="78"/>
        <v/>
      </c>
      <c r="AJG68" s="56" t="str">
        <f t="shared" si="78"/>
        <v/>
      </c>
      <c r="AJH68" s="56" t="str">
        <f t="shared" si="78"/>
        <v/>
      </c>
      <c r="AJI68" s="56" t="str">
        <f t="shared" si="78"/>
        <v/>
      </c>
      <c r="AJJ68" s="56" t="str">
        <f t="shared" si="78"/>
        <v/>
      </c>
      <c r="AJK68" s="56" t="str">
        <f t="shared" si="78"/>
        <v/>
      </c>
      <c r="AJL68" s="56" t="str">
        <f t="shared" si="78"/>
        <v/>
      </c>
      <c r="AJM68" s="56" t="str">
        <f t="shared" si="78"/>
        <v/>
      </c>
      <c r="AJN68" s="56" t="str">
        <f t="shared" si="78"/>
        <v/>
      </c>
      <c r="AJO68" s="56" t="str">
        <f t="shared" si="78"/>
        <v/>
      </c>
      <c r="AJP68" s="56" t="str">
        <f t="shared" si="78"/>
        <v/>
      </c>
      <c r="AJQ68" s="56" t="str">
        <f t="shared" si="78"/>
        <v/>
      </c>
      <c r="AJR68" s="56" t="str">
        <f t="shared" si="78"/>
        <v/>
      </c>
      <c r="AJS68" s="56" t="str">
        <f t="shared" si="78"/>
        <v/>
      </c>
      <c r="AJT68" s="56" t="str">
        <f t="shared" si="78"/>
        <v/>
      </c>
      <c r="AJU68" s="56" t="str">
        <f t="shared" si="78"/>
        <v/>
      </c>
      <c r="AJV68" s="56" t="str">
        <f t="shared" si="78"/>
        <v/>
      </c>
      <c r="AJW68" s="56" t="str">
        <f t="shared" ref="AJW68:ALU68" si="79">IF(AJW46="","",SUM(AJW56:AJW59))</f>
        <v/>
      </c>
      <c r="AJX68" s="56" t="str">
        <f t="shared" si="79"/>
        <v/>
      </c>
      <c r="AJY68" s="56" t="str">
        <f t="shared" si="79"/>
        <v/>
      </c>
      <c r="AJZ68" s="56" t="str">
        <f t="shared" si="79"/>
        <v/>
      </c>
      <c r="AKA68" s="56" t="str">
        <f t="shared" si="79"/>
        <v/>
      </c>
      <c r="AKB68" s="56" t="str">
        <f t="shared" si="79"/>
        <v/>
      </c>
      <c r="AKC68" s="56" t="str">
        <f t="shared" si="79"/>
        <v/>
      </c>
      <c r="AKD68" s="56" t="str">
        <f t="shared" si="79"/>
        <v/>
      </c>
      <c r="AKE68" s="56" t="str">
        <f t="shared" si="79"/>
        <v/>
      </c>
      <c r="AKF68" s="56" t="str">
        <f t="shared" si="79"/>
        <v/>
      </c>
      <c r="AKG68" s="56" t="str">
        <f t="shared" si="79"/>
        <v/>
      </c>
      <c r="AKH68" s="56" t="str">
        <f t="shared" si="79"/>
        <v/>
      </c>
      <c r="AKI68" s="56" t="str">
        <f t="shared" si="79"/>
        <v/>
      </c>
      <c r="AKJ68" s="56" t="str">
        <f t="shared" si="79"/>
        <v/>
      </c>
      <c r="AKK68" s="56" t="str">
        <f t="shared" si="79"/>
        <v/>
      </c>
      <c r="AKL68" s="56" t="str">
        <f t="shared" si="79"/>
        <v/>
      </c>
      <c r="AKM68" s="56" t="str">
        <f t="shared" si="79"/>
        <v/>
      </c>
      <c r="AKN68" s="56" t="str">
        <f t="shared" si="79"/>
        <v/>
      </c>
      <c r="AKO68" s="56" t="str">
        <f t="shared" si="79"/>
        <v/>
      </c>
      <c r="AKP68" s="56" t="str">
        <f t="shared" si="79"/>
        <v/>
      </c>
      <c r="AKQ68" s="56" t="str">
        <f t="shared" si="79"/>
        <v/>
      </c>
      <c r="AKR68" s="56" t="str">
        <f t="shared" si="79"/>
        <v/>
      </c>
      <c r="AKS68" s="56" t="str">
        <f t="shared" si="79"/>
        <v/>
      </c>
      <c r="AKT68" s="56" t="str">
        <f t="shared" si="79"/>
        <v/>
      </c>
      <c r="AKU68" s="56" t="str">
        <f t="shared" si="79"/>
        <v/>
      </c>
      <c r="AKV68" s="56" t="str">
        <f t="shared" si="79"/>
        <v/>
      </c>
      <c r="AKW68" s="56" t="str">
        <f t="shared" si="79"/>
        <v/>
      </c>
      <c r="AKX68" s="56" t="str">
        <f t="shared" si="79"/>
        <v/>
      </c>
      <c r="AKY68" s="56" t="str">
        <f t="shared" si="79"/>
        <v/>
      </c>
      <c r="AKZ68" s="56" t="str">
        <f t="shared" si="79"/>
        <v/>
      </c>
      <c r="ALA68" s="56" t="str">
        <f t="shared" si="79"/>
        <v/>
      </c>
      <c r="ALB68" s="56" t="str">
        <f t="shared" si="79"/>
        <v/>
      </c>
      <c r="ALC68" s="56" t="str">
        <f t="shared" si="79"/>
        <v/>
      </c>
      <c r="ALD68" s="56" t="str">
        <f t="shared" si="79"/>
        <v/>
      </c>
      <c r="ALE68" s="56" t="str">
        <f t="shared" si="79"/>
        <v/>
      </c>
      <c r="ALF68" s="56" t="str">
        <f t="shared" si="79"/>
        <v/>
      </c>
      <c r="ALG68" s="56" t="str">
        <f t="shared" si="79"/>
        <v/>
      </c>
      <c r="ALH68" s="56" t="str">
        <f t="shared" si="79"/>
        <v/>
      </c>
      <c r="ALI68" s="56" t="str">
        <f t="shared" si="79"/>
        <v/>
      </c>
      <c r="ALJ68" s="56" t="str">
        <f t="shared" si="79"/>
        <v/>
      </c>
      <c r="ALK68" s="56" t="str">
        <f t="shared" si="79"/>
        <v/>
      </c>
      <c r="ALL68" s="56" t="str">
        <f t="shared" si="79"/>
        <v/>
      </c>
      <c r="ALM68" s="56" t="str">
        <f t="shared" si="79"/>
        <v/>
      </c>
      <c r="ALN68" s="56" t="str">
        <f t="shared" si="79"/>
        <v/>
      </c>
      <c r="ALO68" s="56" t="str">
        <f t="shared" si="79"/>
        <v/>
      </c>
      <c r="ALP68" s="56" t="str">
        <f t="shared" si="79"/>
        <v/>
      </c>
      <c r="ALQ68" s="56" t="str">
        <f t="shared" si="79"/>
        <v/>
      </c>
      <c r="ALR68" s="56" t="str">
        <f t="shared" si="79"/>
        <v/>
      </c>
      <c r="ALS68" s="56" t="str">
        <f t="shared" si="79"/>
        <v/>
      </c>
      <c r="ALT68" s="56" t="str">
        <f t="shared" si="79"/>
        <v/>
      </c>
      <c r="ALU68" s="56" t="str">
        <f t="shared" si="79"/>
        <v/>
      </c>
    </row>
    <row r="69" spans="1:1037" s="56" customFormat="1" ht="12.75" x14ac:dyDescent="0.2">
      <c r="A69" s="8">
        <v>65</v>
      </c>
      <c r="B69" s="320" t="s">
        <v>151</v>
      </c>
      <c r="C69" s="9" t="s">
        <v>152</v>
      </c>
      <c r="D69" s="55"/>
      <c r="E69" s="55"/>
      <c r="F69" s="55"/>
      <c r="G69" s="55"/>
      <c r="H69" s="56" t="str">
        <f t="shared" ref="H69:BG69" si="80">IF(H47="","",SUM(H60:H63))</f>
        <v/>
      </c>
      <c r="I69" s="56" t="str">
        <f t="shared" si="80"/>
        <v/>
      </c>
      <c r="J69" s="56" t="str">
        <f t="shared" si="80"/>
        <v/>
      </c>
      <c r="K69" s="56" t="str">
        <f t="shared" si="80"/>
        <v/>
      </c>
      <c r="L69" s="56" t="str">
        <f t="shared" si="80"/>
        <v/>
      </c>
      <c r="M69" s="56" t="str">
        <f t="shared" si="80"/>
        <v/>
      </c>
      <c r="N69" s="56" t="str">
        <f t="shared" si="80"/>
        <v/>
      </c>
      <c r="O69" s="56" t="str">
        <f t="shared" si="80"/>
        <v/>
      </c>
      <c r="P69" s="56" t="str">
        <f t="shared" si="80"/>
        <v/>
      </c>
      <c r="Q69" s="56" t="str">
        <f t="shared" si="80"/>
        <v/>
      </c>
      <c r="R69" s="56" t="str">
        <f t="shared" si="80"/>
        <v/>
      </c>
      <c r="S69" s="56" t="str">
        <f t="shared" si="80"/>
        <v/>
      </c>
      <c r="T69" s="56" t="str">
        <f t="shared" si="80"/>
        <v/>
      </c>
      <c r="U69" s="56" t="str">
        <f t="shared" si="80"/>
        <v/>
      </c>
      <c r="V69" s="56" t="str">
        <f t="shared" si="80"/>
        <v/>
      </c>
      <c r="W69" s="56" t="str">
        <f t="shared" si="80"/>
        <v/>
      </c>
      <c r="X69" s="56" t="str">
        <f t="shared" si="80"/>
        <v/>
      </c>
      <c r="Y69" s="56" t="str">
        <f t="shared" si="80"/>
        <v/>
      </c>
      <c r="Z69" s="56" t="str">
        <f t="shared" si="80"/>
        <v/>
      </c>
      <c r="AA69" s="56" t="str">
        <f t="shared" si="80"/>
        <v/>
      </c>
      <c r="AB69" s="56" t="str">
        <f t="shared" si="80"/>
        <v/>
      </c>
      <c r="AC69" s="56" t="str">
        <f t="shared" si="80"/>
        <v/>
      </c>
      <c r="AD69" s="56" t="str">
        <f t="shared" si="80"/>
        <v/>
      </c>
      <c r="AE69" s="56" t="str">
        <f t="shared" si="80"/>
        <v/>
      </c>
      <c r="AF69" s="56" t="str">
        <f t="shared" si="80"/>
        <v/>
      </c>
      <c r="AG69" s="56" t="str">
        <f t="shared" si="80"/>
        <v/>
      </c>
      <c r="AH69" s="56" t="str">
        <f t="shared" si="80"/>
        <v/>
      </c>
      <c r="AI69" s="56" t="str">
        <f t="shared" si="80"/>
        <v/>
      </c>
      <c r="AJ69" s="56" t="str">
        <f t="shared" si="80"/>
        <v/>
      </c>
      <c r="AK69" s="56" t="str">
        <f t="shared" si="80"/>
        <v/>
      </c>
      <c r="AL69" s="56" t="str">
        <f t="shared" si="80"/>
        <v/>
      </c>
      <c r="AM69" s="56" t="str">
        <f t="shared" si="80"/>
        <v/>
      </c>
      <c r="AN69" s="56" t="str">
        <f t="shared" si="80"/>
        <v/>
      </c>
      <c r="AO69" s="56" t="str">
        <f t="shared" si="80"/>
        <v/>
      </c>
      <c r="AP69" s="56" t="str">
        <f t="shared" si="80"/>
        <v/>
      </c>
      <c r="AQ69" s="56" t="str">
        <f t="shared" si="80"/>
        <v/>
      </c>
      <c r="AR69" s="56" t="str">
        <f t="shared" si="80"/>
        <v/>
      </c>
      <c r="AS69" s="56" t="str">
        <f t="shared" si="80"/>
        <v/>
      </c>
      <c r="AT69" s="56" t="str">
        <f t="shared" si="80"/>
        <v/>
      </c>
      <c r="AU69" s="56" t="str">
        <f t="shared" si="80"/>
        <v/>
      </c>
      <c r="AV69" s="56" t="str">
        <f t="shared" si="80"/>
        <v/>
      </c>
      <c r="AW69" s="56" t="str">
        <f t="shared" si="80"/>
        <v/>
      </c>
      <c r="AX69" s="56" t="str">
        <f t="shared" si="80"/>
        <v/>
      </c>
      <c r="AY69" s="56" t="str">
        <f t="shared" si="80"/>
        <v/>
      </c>
      <c r="AZ69" s="56" t="str">
        <f t="shared" si="80"/>
        <v/>
      </c>
      <c r="BA69" s="56" t="str">
        <f t="shared" si="80"/>
        <v/>
      </c>
      <c r="BB69" s="56" t="str">
        <f t="shared" si="80"/>
        <v/>
      </c>
      <c r="BC69" s="56" t="str">
        <f t="shared" si="80"/>
        <v/>
      </c>
      <c r="BD69" s="56" t="str">
        <f t="shared" si="80"/>
        <v/>
      </c>
      <c r="BE69" s="56" t="str">
        <f t="shared" si="80"/>
        <v/>
      </c>
      <c r="BF69" s="56" t="str">
        <f t="shared" si="80"/>
        <v/>
      </c>
      <c r="BG69" s="56" t="str">
        <f t="shared" si="80"/>
        <v/>
      </c>
      <c r="BP69" s="56">
        <f t="shared" ref="BP69:DV69" si="81">IF(BP47="","",SUM(BP60:BP63))</f>
        <v>62373</v>
      </c>
      <c r="BQ69" s="56">
        <f>IF(BQ47="","",SUM(BQ60:BQ63))</f>
        <v>69629</v>
      </c>
      <c r="BR69" s="56">
        <f>IF(BR47="","",SUM(BR60:BR63))</f>
        <v>68604</v>
      </c>
      <c r="BS69" s="56">
        <f t="shared" si="81"/>
        <v>80276</v>
      </c>
      <c r="BT69" s="56">
        <f t="shared" si="81"/>
        <v>79412</v>
      </c>
      <c r="BU69" s="56">
        <f t="shared" si="81"/>
        <v>73711</v>
      </c>
      <c r="BV69" s="56">
        <f t="shared" si="81"/>
        <v>73237</v>
      </c>
      <c r="BW69" s="56">
        <f t="shared" si="81"/>
        <v>74785</v>
      </c>
      <c r="BX69" s="56">
        <f t="shared" si="81"/>
        <v>73932</v>
      </c>
      <c r="BY69" s="56">
        <f t="shared" si="81"/>
        <v>74093</v>
      </c>
      <c r="BZ69" s="56">
        <f t="shared" si="81"/>
        <v>77346</v>
      </c>
      <c r="CA69" s="56">
        <f t="shared" si="81"/>
        <v>77060</v>
      </c>
      <c r="CB69" s="56">
        <f t="shared" si="81"/>
        <v>76987</v>
      </c>
      <c r="CC69" s="56">
        <f t="shared" si="81"/>
        <v>75240</v>
      </c>
      <c r="CD69" s="56">
        <f t="shared" si="81"/>
        <v>77180</v>
      </c>
      <c r="CE69" s="56">
        <f t="shared" si="81"/>
        <v>77785</v>
      </c>
      <c r="CF69" s="56">
        <f t="shared" si="81"/>
        <v>76912</v>
      </c>
      <c r="CG69" s="56">
        <f t="shared" si="81"/>
        <v>76127</v>
      </c>
      <c r="CH69" s="56">
        <f t="shared" si="81"/>
        <v>97372</v>
      </c>
      <c r="CI69" s="56">
        <f t="shared" si="81"/>
        <v>94485</v>
      </c>
      <c r="CJ69" s="56">
        <f t="shared" si="81"/>
        <v>97627</v>
      </c>
      <c r="CK69" s="56">
        <f t="shared" si="81"/>
        <v>114967</v>
      </c>
      <c r="CL69" s="56">
        <f t="shared" si="81"/>
        <v>114361</v>
      </c>
      <c r="CM69" s="56">
        <f t="shared" si="81"/>
        <v>116492</v>
      </c>
      <c r="CN69" s="56">
        <f t="shared" si="81"/>
        <v>117730</v>
      </c>
      <c r="CO69" s="56">
        <f t="shared" si="81"/>
        <v>119643</v>
      </c>
      <c r="CP69" s="56">
        <f t="shared" si="81"/>
        <v>132449</v>
      </c>
      <c r="CQ69" s="56">
        <f t="shared" si="81"/>
        <v>140257</v>
      </c>
      <c r="CR69" s="56">
        <f t="shared" si="81"/>
        <v>142405</v>
      </c>
      <c r="CS69" s="56">
        <f t="shared" si="81"/>
        <v>146830</v>
      </c>
      <c r="CT69" s="56">
        <f t="shared" si="81"/>
        <v>146945</v>
      </c>
      <c r="CU69" s="56">
        <f t="shared" si="81"/>
        <v>19938</v>
      </c>
      <c r="CV69" s="56">
        <f t="shared" si="81"/>
        <v>151645</v>
      </c>
      <c r="CW69" s="56">
        <f t="shared" si="81"/>
        <v>152117</v>
      </c>
      <c r="CX69" s="56">
        <f t="shared" si="81"/>
        <v>150818</v>
      </c>
      <c r="CY69" s="56">
        <f t="shared" si="81"/>
        <v>151199</v>
      </c>
      <c r="CZ69" s="56">
        <f t="shared" si="81"/>
        <v>154745</v>
      </c>
      <c r="DA69" s="56" t="str">
        <f t="shared" si="81"/>
        <v/>
      </c>
      <c r="DB69" s="56" t="str">
        <f t="shared" si="81"/>
        <v/>
      </c>
      <c r="DC69" s="56" t="str">
        <f t="shared" si="81"/>
        <v/>
      </c>
      <c r="DD69" s="56" t="str">
        <f t="shared" si="81"/>
        <v/>
      </c>
      <c r="DE69" s="56" t="str">
        <f t="shared" si="81"/>
        <v/>
      </c>
      <c r="DF69" s="56" t="str">
        <f t="shared" si="81"/>
        <v/>
      </c>
      <c r="DG69" s="56" t="str">
        <f t="shared" si="81"/>
        <v/>
      </c>
      <c r="DH69" s="56" t="str">
        <f t="shared" si="81"/>
        <v/>
      </c>
      <c r="DI69" s="56" t="str">
        <f t="shared" si="81"/>
        <v/>
      </c>
      <c r="DJ69" s="56" t="str">
        <f t="shared" si="81"/>
        <v/>
      </c>
      <c r="DK69" s="56" t="str">
        <f t="shared" si="81"/>
        <v/>
      </c>
      <c r="DL69" s="56" t="str">
        <f t="shared" si="81"/>
        <v/>
      </c>
      <c r="DM69" s="56" t="str">
        <f t="shared" si="81"/>
        <v/>
      </c>
      <c r="DN69" s="56" t="str">
        <f t="shared" si="81"/>
        <v/>
      </c>
      <c r="DO69" s="56" t="str">
        <f t="shared" si="81"/>
        <v/>
      </c>
      <c r="DP69" s="56" t="str">
        <f t="shared" si="81"/>
        <v/>
      </c>
      <c r="DQ69" s="56" t="str">
        <f t="shared" si="81"/>
        <v/>
      </c>
      <c r="DR69" s="56" t="str">
        <f t="shared" si="81"/>
        <v/>
      </c>
      <c r="DS69" s="56" t="str">
        <f t="shared" si="81"/>
        <v/>
      </c>
      <c r="DT69" s="56" t="str">
        <f t="shared" si="81"/>
        <v/>
      </c>
      <c r="DU69" s="56" t="str">
        <f t="shared" si="81"/>
        <v/>
      </c>
      <c r="DV69" s="56" t="str">
        <f t="shared" si="81"/>
        <v/>
      </c>
      <c r="DW69" s="56" t="str">
        <f t="shared" ref="DW69:GH69" si="82">IF(DW47="","",SUM(DW60:DW63))</f>
        <v/>
      </c>
      <c r="DX69" s="56" t="str">
        <f t="shared" si="82"/>
        <v/>
      </c>
      <c r="DY69" s="56" t="str">
        <f t="shared" si="82"/>
        <v/>
      </c>
      <c r="DZ69" s="56" t="str">
        <f t="shared" si="82"/>
        <v/>
      </c>
      <c r="EA69" s="56" t="str">
        <f t="shared" si="82"/>
        <v/>
      </c>
      <c r="EB69" s="56" t="str">
        <f t="shared" si="82"/>
        <v/>
      </c>
      <c r="EC69" s="56" t="str">
        <f t="shared" si="82"/>
        <v/>
      </c>
      <c r="ED69" s="56" t="str">
        <f t="shared" si="82"/>
        <v/>
      </c>
      <c r="EE69" s="56" t="str">
        <f t="shared" si="82"/>
        <v/>
      </c>
      <c r="EF69" s="56" t="str">
        <f t="shared" si="82"/>
        <v/>
      </c>
      <c r="EG69" s="56" t="str">
        <f t="shared" si="82"/>
        <v/>
      </c>
      <c r="EH69" s="56" t="str">
        <f t="shared" si="82"/>
        <v/>
      </c>
      <c r="EI69" s="56" t="str">
        <f t="shared" si="82"/>
        <v/>
      </c>
      <c r="EJ69" s="56" t="str">
        <f t="shared" si="82"/>
        <v/>
      </c>
      <c r="EK69" s="56" t="str">
        <f t="shared" si="82"/>
        <v/>
      </c>
      <c r="EL69" s="56" t="str">
        <f t="shared" si="82"/>
        <v/>
      </c>
      <c r="EM69" s="56" t="str">
        <f t="shared" si="82"/>
        <v/>
      </c>
      <c r="EN69" s="56" t="str">
        <f t="shared" si="82"/>
        <v/>
      </c>
      <c r="EO69" s="56" t="str">
        <f t="shared" si="82"/>
        <v/>
      </c>
      <c r="EP69" s="56" t="str">
        <f t="shared" si="82"/>
        <v/>
      </c>
      <c r="EQ69" s="56" t="str">
        <f t="shared" si="82"/>
        <v/>
      </c>
      <c r="ER69" s="56" t="str">
        <f t="shared" si="82"/>
        <v/>
      </c>
      <c r="ES69" s="56" t="str">
        <f t="shared" si="82"/>
        <v/>
      </c>
      <c r="ET69" s="56" t="str">
        <f t="shared" si="82"/>
        <v/>
      </c>
      <c r="EU69" s="56" t="str">
        <f t="shared" si="82"/>
        <v/>
      </c>
      <c r="EV69" s="56" t="str">
        <f t="shared" si="82"/>
        <v/>
      </c>
      <c r="EW69" s="56" t="str">
        <f t="shared" si="82"/>
        <v/>
      </c>
      <c r="EX69" s="56" t="str">
        <f t="shared" si="82"/>
        <v/>
      </c>
      <c r="EY69" s="56" t="str">
        <f t="shared" si="82"/>
        <v/>
      </c>
      <c r="EZ69" s="56" t="str">
        <f t="shared" si="82"/>
        <v/>
      </c>
      <c r="FA69" s="56" t="str">
        <f t="shared" si="82"/>
        <v/>
      </c>
      <c r="FB69" s="56" t="str">
        <f t="shared" si="82"/>
        <v/>
      </c>
      <c r="FC69" s="56" t="str">
        <f t="shared" si="82"/>
        <v/>
      </c>
      <c r="FD69" s="56" t="str">
        <f t="shared" si="82"/>
        <v/>
      </c>
      <c r="FE69" s="56" t="str">
        <f t="shared" si="82"/>
        <v/>
      </c>
      <c r="FF69" s="56" t="str">
        <f t="shared" si="82"/>
        <v/>
      </c>
      <c r="FG69" s="56" t="str">
        <f t="shared" si="82"/>
        <v/>
      </c>
      <c r="FH69" s="56" t="str">
        <f t="shared" si="82"/>
        <v/>
      </c>
      <c r="FI69" s="56" t="str">
        <f t="shared" si="82"/>
        <v/>
      </c>
      <c r="FJ69" s="56" t="str">
        <f t="shared" si="82"/>
        <v/>
      </c>
      <c r="FK69" s="56" t="str">
        <f t="shared" si="82"/>
        <v/>
      </c>
      <c r="FL69" s="56" t="str">
        <f t="shared" si="82"/>
        <v/>
      </c>
      <c r="FM69" s="56" t="str">
        <f t="shared" si="82"/>
        <v/>
      </c>
      <c r="FN69" s="56" t="str">
        <f t="shared" si="82"/>
        <v/>
      </c>
      <c r="FO69" s="56" t="str">
        <f t="shared" si="82"/>
        <v/>
      </c>
      <c r="FP69" s="56" t="str">
        <f t="shared" si="82"/>
        <v/>
      </c>
      <c r="FQ69" s="56" t="str">
        <f t="shared" si="82"/>
        <v/>
      </c>
      <c r="FR69" s="56" t="str">
        <f t="shared" si="82"/>
        <v/>
      </c>
      <c r="FS69" s="56" t="str">
        <f t="shared" si="82"/>
        <v/>
      </c>
      <c r="FT69" s="56" t="str">
        <f t="shared" si="82"/>
        <v/>
      </c>
      <c r="FU69" s="56" t="str">
        <f t="shared" si="82"/>
        <v/>
      </c>
      <c r="FV69" s="56" t="str">
        <f t="shared" si="82"/>
        <v/>
      </c>
      <c r="FW69" s="56" t="str">
        <f t="shared" si="82"/>
        <v/>
      </c>
      <c r="FX69" s="56" t="str">
        <f t="shared" si="82"/>
        <v/>
      </c>
      <c r="FY69" s="56" t="str">
        <f t="shared" si="82"/>
        <v/>
      </c>
      <c r="FZ69" s="56" t="str">
        <f t="shared" si="82"/>
        <v/>
      </c>
      <c r="GA69" s="56" t="str">
        <f t="shared" si="82"/>
        <v/>
      </c>
      <c r="GB69" s="56" t="str">
        <f t="shared" si="82"/>
        <v/>
      </c>
      <c r="GC69" s="56" t="str">
        <f t="shared" si="82"/>
        <v/>
      </c>
      <c r="GD69" s="56" t="str">
        <f t="shared" si="82"/>
        <v/>
      </c>
      <c r="GE69" s="56" t="str">
        <f t="shared" si="82"/>
        <v/>
      </c>
      <c r="GF69" s="56" t="str">
        <f t="shared" si="82"/>
        <v/>
      </c>
      <c r="GG69" s="56" t="str">
        <f t="shared" si="82"/>
        <v/>
      </c>
      <c r="GH69" s="56" t="str">
        <f t="shared" si="82"/>
        <v/>
      </c>
      <c r="GI69" s="56" t="str">
        <f t="shared" ref="GI69:IT69" si="83">IF(GI47="","",SUM(GI60:GI63))</f>
        <v/>
      </c>
      <c r="GJ69" s="56" t="str">
        <f t="shared" si="83"/>
        <v/>
      </c>
      <c r="GK69" s="56" t="str">
        <f t="shared" si="83"/>
        <v/>
      </c>
      <c r="GL69" s="56" t="str">
        <f t="shared" si="83"/>
        <v/>
      </c>
      <c r="GM69" s="56" t="str">
        <f t="shared" si="83"/>
        <v/>
      </c>
      <c r="GN69" s="56" t="str">
        <f t="shared" si="83"/>
        <v/>
      </c>
      <c r="GO69" s="56" t="str">
        <f t="shared" si="83"/>
        <v/>
      </c>
      <c r="GP69" s="56" t="str">
        <f t="shared" si="83"/>
        <v/>
      </c>
      <c r="GQ69" s="56" t="str">
        <f t="shared" si="83"/>
        <v/>
      </c>
      <c r="GR69" s="56" t="str">
        <f t="shared" si="83"/>
        <v/>
      </c>
      <c r="GS69" s="56" t="str">
        <f t="shared" si="83"/>
        <v/>
      </c>
      <c r="GT69" s="56" t="str">
        <f t="shared" si="83"/>
        <v/>
      </c>
      <c r="GU69" s="56" t="str">
        <f t="shared" si="83"/>
        <v/>
      </c>
      <c r="GV69" s="56" t="str">
        <f t="shared" si="83"/>
        <v/>
      </c>
      <c r="GW69" s="56" t="str">
        <f t="shared" si="83"/>
        <v/>
      </c>
      <c r="GX69" s="56" t="str">
        <f t="shared" si="83"/>
        <v/>
      </c>
      <c r="GY69" s="56" t="str">
        <f t="shared" si="83"/>
        <v/>
      </c>
      <c r="GZ69" s="56" t="str">
        <f t="shared" si="83"/>
        <v/>
      </c>
      <c r="HA69" s="56" t="str">
        <f t="shared" si="83"/>
        <v/>
      </c>
      <c r="HB69" s="56" t="str">
        <f t="shared" si="83"/>
        <v/>
      </c>
      <c r="HC69" s="56" t="str">
        <f t="shared" si="83"/>
        <v/>
      </c>
      <c r="HD69" s="56" t="str">
        <f t="shared" si="83"/>
        <v/>
      </c>
      <c r="HE69" s="56" t="str">
        <f t="shared" si="83"/>
        <v/>
      </c>
      <c r="HF69" s="56" t="str">
        <f t="shared" si="83"/>
        <v/>
      </c>
      <c r="HG69" s="56" t="str">
        <f t="shared" si="83"/>
        <v/>
      </c>
      <c r="HH69" s="56" t="str">
        <f t="shared" si="83"/>
        <v/>
      </c>
      <c r="HI69" s="56" t="str">
        <f t="shared" si="83"/>
        <v/>
      </c>
      <c r="HJ69" s="56" t="str">
        <f t="shared" si="83"/>
        <v/>
      </c>
      <c r="HK69" s="56" t="str">
        <f t="shared" si="83"/>
        <v/>
      </c>
      <c r="HL69" s="56" t="str">
        <f t="shared" si="83"/>
        <v/>
      </c>
      <c r="HM69" s="56" t="str">
        <f t="shared" si="83"/>
        <v/>
      </c>
      <c r="HN69" s="56" t="str">
        <f t="shared" si="83"/>
        <v/>
      </c>
      <c r="HO69" s="56" t="str">
        <f t="shared" si="83"/>
        <v/>
      </c>
      <c r="HP69" s="56" t="str">
        <f t="shared" si="83"/>
        <v/>
      </c>
      <c r="HQ69" s="56" t="str">
        <f t="shared" si="83"/>
        <v/>
      </c>
      <c r="HR69" s="56" t="str">
        <f t="shared" si="83"/>
        <v/>
      </c>
      <c r="HS69" s="56" t="str">
        <f t="shared" si="83"/>
        <v/>
      </c>
      <c r="HT69" s="56" t="str">
        <f t="shared" si="83"/>
        <v/>
      </c>
      <c r="HU69" s="56" t="str">
        <f t="shared" si="83"/>
        <v/>
      </c>
      <c r="HV69" s="56" t="str">
        <f t="shared" si="83"/>
        <v/>
      </c>
      <c r="HW69" s="56" t="str">
        <f t="shared" si="83"/>
        <v/>
      </c>
      <c r="HX69" s="56" t="str">
        <f t="shared" si="83"/>
        <v/>
      </c>
      <c r="HY69" s="56" t="str">
        <f t="shared" si="83"/>
        <v/>
      </c>
      <c r="HZ69" s="56" t="str">
        <f t="shared" si="83"/>
        <v/>
      </c>
      <c r="IA69" s="56" t="str">
        <f t="shared" si="83"/>
        <v/>
      </c>
      <c r="IB69" s="56" t="str">
        <f t="shared" si="83"/>
        <v/>
      </c>
      <c r="IC69" s="56" t="str">
        <f t="shared" si="83"/>
        <v/>
      </c>
      <c r="ID69" s="56" t="str">
        <f t="shared" si="83"/>
        <v/>
      </c>
      <c r="IE69" s="56" t="str">
        <f t="shared" si="83"/>
        <v/>
      </c>
      <c r="IF69" s="56" t="str">
        <f t="shared" si="83"/>
        <v/>
      </c>
      <c r="IG69" s="56" t="str">
        <f t="shared" si="83"/>
        <v/>
      </c>
      <c r="IH69" s="56" t="str">
        <f t="shared" si="83"/>
        <v/>
      </c>
      <c r="II69" s="56" t="str">
        <f t="shared" si="83"/>
        <v/>
      </c>
      <c r="IJ69" s="56" t="str">
        <f t="shared" si="83"/>
        <v/>
      </c>
      <c r="IK69" s="56" t="str">
        <f t="shared" si="83"/>
        <v/>
      </c>
      <c r="IL69" s="56" t="str">
        <f t="shared" si="83"/>
        <v/>
      </c>
      <c r="IM69" s="56" t="str">
        <f t="shared" si="83"/>
        <v/>
      </c>
      <c r="IN69" s="56" t="str">
        <f t="shared" si="83"/>
        <v/>
      </c>
      <c r="IO69" s="56" t="str">
        <f t="shared" si="83"/>
        <v/>
      </c>
      <c r="IP69" s="56" t="str">
        <f t="shared" si="83"/>
        <v/>
      </c>
      <c r="IQ69" s="56" t="str">
        <f t="shared" si="83"/>
        <v/>
      </c>
      <c r="IR69" s="56" t="str">
        <f t="shared" si="83"/>
        <v/>
      </c>
      <c r="IS69" s="56" t="str">
        <f t="shared" si="83"/>
        <v/>
      </c>
      <c r="IT69" s="56" t="str">
        <f t="shared" si="83"/>
        <v/>
      </c>
      <c r="IU69" s="56" t="str">
        <f t="shared" ref="IU69:LF69" si="84">IF(IU47="","",SUM(IU60:IU63))</f>
        <v/>
      </c>
      <c r="IV69" s="56" t="str">
        <f t="shared" si="84"/>
        <v/>
      </c>
      <c r="IW69" s="56" t="str">
        <f t="shared" si="84"/>
        <v/>
      </c>
      <c r="IX69" s="56" t="str">
        <f t="shared" si="84"/>
        <v/>
      </c>
      <c r="IY69" s="56" t="str">
        <f t="shared" si="84"/>
        <v/>
      </c>
      <c r="IZ69" s="56" t="str">
        <f t="shared" si="84"/>
        <v/>
      </c>
      <c r="JA69" s="56" t="str">
        <f t="shared" si="84"/>
        <v/>
      </c>
      <c r="JB69" s="56" t="str">
        <f t="shared" si="84"/>
        <v/>
      </c>
      <c r="JC69" s="56" t="str">
        <f t="shared" si="84"/>
        <v/>
      </c>
      <c r="JD69" s="56" t="str">
        <f t="shared" si="84"/>
        <v/>
      </c>
      <c r="JE69" s="56" t="str">
        <f t="shared" si="84"/>
        <v/>
      </c>
      <c r="JF69" s="56" t="str">
        <f t="shared" si="84"/>
        <v/>
      </c>
      <c r="JG69" s="56" t="str">
        <f t="shared" si="84"/>
        <v/>
      </c>
      <c r="JH69" s="56" t="str">
        <f t="shared" si="84"/>
        <v/>
      </c>
      <c r="JI69" s="56" t="str">
        <f t="shared" si="84"/>
        <v/>
      </c>
      <c r="JJ69" s="56" t="str">
        <f t="shared" si="84"/>
        <v/>
      </c>
      <c r="JK69" s="56" t="str">
        <f t="shared" si="84"/>
        <v/>
      </c>
      <c r="JL69" s="56" t="str">
        <f t="shared" si="84"/>
        <v/>
      </c>
      <c r="JM69" s="56" t="str">
        <f t="shared" si="84"/>
        <v/>
      </c>
      <c r="JN69" s="56" t="str">
        <f t="shared" si="84"/>
        <v/>
      </c>
      <c r="JO69" s="56" t="str">
        <f t="shared" si="84"/>
        <v/>
      </c>
      <c r="JP69" s="56" t="str">
        <f t="shared" si="84"/>
        <v/>
      </c>
      <c r="JQ69" s="56" t="str">
        <f t="shared" si="84"/>
        <v/>
      </c>
      <c r="JR69" s="56" t="str">
        <f t="shared" si="84"/>
        <v/>
      </c>
      <c r="JS69" s="56" t="str">
        <f t="shared" si="84"/>
        <v/>
      </c>
      <c r="JT69" s="56" t="str">
        <f t="shared" si="84"/>
        <v/>
      </c>
      <c r="JU69" s="56" t="str">
        <f t="shared" si="84"/>
        <v/>
      </c>
      <c r="JV69" s="56" t="str">
        <f t="shared" si="84"/>
        <v/>
      </c>
      <c r="JW69" s="56" t="str">
        <f t="shared" si="84"/>
        <v/>
      </c>
      <c r="JX69" s="56" t="str">
        <f t="shared" si="84"/>
        <v/>
      </c>
      <c r="JY69" s="56" t="str">
        <f t="shared" si="84"/>
        <v/>
      </c>
      <c r="JZ69" s="56" t="str">
        <f t="shared" si="84"/>
        <v/>
      </c>
      <c r="KA69" s="56" t="str">
        <f t="shared" si="84"/>
        <v/>
      </c>
      <c r="KB69" s="56" t="str">
        <f t="shared" si="84"/>
        <v/>
      </c>
      <c r="KC69" s="56" t="str">
        <f t="shared" si="84"/>
        <v/>
      </c>
      <c r="KD69" s="56" t="str">
        <f t="shared" si="84"/>
        <v/>
      </c>
      <c r="KE69" s="56" t="str">
        <f t="shared" si="84"/>
        <v/>
      </c>
      <c r="KF69" s="56" t="str">
        <f t="shared" si="84"/>
        <v/>
      </c>
      <c r="KG69" s="56" t="str">
        <f t="shared" si="84"/>
        <v/>
      </c>
      <c r="KH69" s="56" t="str">
        <f t="shared" si="84"/>
        <v/>
      </c>
      <c r="KI69" s="56" t="str">
        <f t="shared" si="84"/>
        <v/>
      </c>
      <c r="KJ69" s="56" t="str">
        <f t="shared" si="84"/>
        <v/>
      </c>
      <c r="KK69" s="56" t="str">
        <f t="shared" si="84"/>
        <v/>
      </c>
      <c r="KL69" s="56" t="str">
        <f t="shared" si="84"/>
        <v/>
      </c>
      <c r="KM69" s="56" t="str">
        <f t="shared" si="84"/>
        <v/>
      </c>
      <c r="KN69" s="56" t="str">
        <f t="shared" si="84"/>
        <v/>
      </c>
      <c r="KO69" s="56" t="str">
        <f t="shared" si="84"/>
        <v/>
      </c>
      <c r="KP69" s="56" t="str">
        <f t="shared" si="84"/>
        <v/>
      </c>
      <c r="KQ69" s="56" t="str">
        <f t="shared" si="84"/>
        <v/>
      </c>
      <c r="KR69" s="56" t="str">
        <f t="shared" si="84"/>
        <v/>
      </c>
      <c r="KS69" s="56" t="str">
        <f t="shared" si="84"/>
        <v/>
      </c>
      <c r="KT69" s="56" t="str">
        <f t="shared" si="84"/>
        <v/>
      </c>
      <c r="KU69" s="56" t="str">
        <f t="shared" si="84"/>
        <v/>
      </c>
      <c r="KV69" s="56" t="str">
        <f t="shared" si="84"/>
        <v/>
      </c>
      <c r="KW69" s="56" t="str">
        <f t="shared" si="84"/>
        <v/>
      </c>
      <c r="KX69" s="56" t="str">
        <f t="shared" si="84"/>
        <v/>
      </c>
      <c r="KY69" s="56" t="str">
        <f t="shared" si="84"/>
        <v/>
      </c>
      <c r="KZ69" s="56" t="str">
        <f t="shared" si="84"/>
        <v/>
      </c>
      <c r="LA69" s="56" t="str">
        <f t="shared" si="84"/>
        <v/>
      </c>
      <c r="LB69" s="56" t="str">
        <f t="shared" si="84"/>
        <v/>
      </c>
      <c r="LC69" s="56" t="str">
        <f t="shared" si="84"/>
        <v/>
      </c>
      <c r="LD69" s="56" t="str">
        <f t="shared" si="84"/>
        <v/>
      </c>
      <c r="LE69" s="56" t="str">
        <f t="shared" si="84"/>
        <v/>
      </c>
      <c r="LF69" s="56" t="str">
        <f t="shared" si="84"/>
        <v/>
      </c>
      <c r="LG69" s="56" t="str">
        <f t="shared" ref="LG69:NR69" si="85">IF(LG47="","",SUM(LG60:LG63))</f>
        <v/>
      </c>
      <c r="LH69" s="56" t="str">
        <f t="shared" si="85"/>
        <v/>
      </c>
      <c r="LI69" s="56" t="str">
        <f t="shared" si="85"/>
        <v/>
      </c>
      <c r="LJ69" s="56" t="str">
        <f t="shared" si="85"/>
        <v/>
      </c>
      <c r="LK69" s="56" t="str">
        <f t="shared" si="85"/>
        <v/>
      </c>
      <c r="LL69" s="56" t="str">
        <f t="shared" si="85"/>
        <v/>
      </c>
      <c r="LM69" s="56" t="str">
        <f t="shared" si="85"/>
        <v/>
      </c>
      <c r="LN69" s="56" t="str">
        <f t="shared" si="85"/>
        <v/>
      </c>
      <c r="LO69" s="56" t="str">
        <f t="shared" si="85"/>
        <v/>
      </c>
      <c r="LP69" s="56" t="str">
        <f t="shared" si="85"/>
        <v/>
      </c>
      <c r="LQ69" s="56" t="str">
        <f t="shared" si="85"/>
        <v/>
      </c>
      <c r="LR69" s="56" t="str">
        <f t="shared" si="85"/>
        <v/>
      </c>
      <c r="LS69" s="56" t="str">
        <f t="shared" si="85"/>
        <v/>
      </c>
      <c r="LT69" s="56" t="str">
        <f t="shared" si="85"/>
        <v/>
      </c>
      <c r="LU69" s="56" t="str">
        <f t="shared" si="85"/>
        <v/>
      </c>
      <c r="LV69" s="56" t="str">
        <f t="shared" si="85"/>
        <v/>
      </c>
      <c r="LW69" s="56" t="str">
        <f t="shared" si="85"/>
        <v/>
      </c>
      <c r="LX69" s="56" t="str">
        <f t="shared" si="85"/>
        <v/>
      </c>
      <c r="LY69" s="56" t="str">
        <f t="shared" si="85"/>
        <v/>
      </c>
      <c r="LZ69" s="56" t="str">
        <f t="shared" si="85"/>
        <v/>
      </c>
      <c r="MA69" s="56" t="str">
        <f t="shared" si="85"/>
        <v/>
      </c>
      <c r="MB69" s="56" t="str">
        <f t="shared" si="85"/>
        <v/>
      </c>
      <c r="MC69" s="56" t="str">
        <f t="shared" si="85"/>
        <v/>
      </c>
      <c r="MD69" s="56" t="str">
        <f t="shared" si="85"/>
        <v/>
      </c>
      <c r="ME69" s="56" t="str">
        <f t="shared" si="85"/>
        <v/>
      </c>
      <c r="MF69" s="56" t="str">
        <f t="shared" si="85"/>
        <v/>
      </c>
      <c r="MG69" s="56" t="str">
        <f t="shared" si="85"/>
        <v/>
      </c>
      <c r="MH69" s="56" t="str">
        <f t="shared" si="85"/>
        <v/>
      </c>
      <c r="MI69" s="56" t="str">
        <f t="shared" si="85"/>
        <v/>
      </c>
      <c r="MJ69" s="56" t="str">
        <f t="shared" si="85"/>
        <v/>
      </c>
      <c r="MK69" s="56" t="str">
        <f t="shared" si="85"/>
        <v/>
      </c>
      <c r="ML69" s="56" t="str">
        <f t="shared" si="85"/>
        <v/>
      </c>
      <c r="MM69" s="56" t="str">
        <f t="shared" si="85"/>
        <v/>
      </c>
      <c r="MN69" s="56" t="str">
        <f t="shared" si="85"/>
        <v/>
      </c>
      <c r="MO69" s="56" t="str">
        <f t="shared" si="85"/>
        <v/>
      </c>
      <c r="MP69" s="56" t="str">
        <f t="shared" si="85"/>
        <v/>
      </c>
      <c r="MQ69" s="56" t="str">
        <f t="shared" si="85"/>
        <v/>
      </c>
      <c r="MR69" s="56" t="str">
        <f t="shared" si="85"/>
        <v/>
      </c>
      <c r="MS69" s="56" t="str">
        <f t="shared" si="85"/>
        <v/>
      </c>
      <c r="MT69" s="56" t="str">
        <f t="shared" si="85"/>
        <v/>
      </c>
      <c r="MU69" s="56" t="str">
        <f t="shared" si="85"/>
        <v/>
      </c>
      <c r="MV69" s="56" t="str">
        <f t="shared" si="85"/>
        <v/>
      </c>
      <c r="MW69" s="56" t="str">
        <f t="shared" si="85"/>
        <v/>
      </c>
      <c r="MX69" s="56" t="str">
        <f t="shared" si="85"/>
        <v/>
      </c>
      <c r="MY69" s="56" t="str">
        <f t="shared" si="85"/>
        <v/>
      </c>
      <c r="MZ69" s="56" t="str">
        <f t="shared" si="85"/>
        <v/>
      </c>
      <c r="NA69" s="56" t="str">
        <f t="shared" si="85"/>
        <v/>
      </c>
      <c r="NB69" s="56" t="str">
        <f t="shared" si="85"/>
        <v/>
      </c>
      <c r="NC69" s="56" t="str">
        <f t="shared" si="85"/>
        <v/>
      </c>
      <c r="ND69" s="56" t="str">
        <f t="shared" si="85"/>
        <v/>
      </c>
      <c r="NE69" s="56" t="str">
        <f t="shared" si="85"/>
        <v/>
      </c>
      <c r="NF69" s="56" t="str">
        <f t="shared" si="85"/>
        <v/>
      </c>
      <c r="NG69" s="56" t="str">
        <f t="shared" si="85"/>
        <v/>
      </c>
      <c r="NH69" s="56" t="str">
        <f t="shared" si="85"/>
        <v/>
      </c>
      <c r="NI69" s="56" t="str">
        <f t="shared" si="85"/>
        <v/>
      </c>
      <c r="NJ69" s="56" t="str">
        <f t="shared" si="85"/>
        <v/>
      </c>
      <c r="NK69" s="56" t="str">
        <f t="shared" si="85"/>
        <v/>
      </c>
      <c r="NL69" s="56" t="str">
        <f t="shared" si="85"/>
        <v/>
      </c>
      <c r="NM69" s="56" t="str">
        <f t="shared" si="85"/>
        <v/>
      </c>
      <c r="NN69" s="56" t="str">
        <f t="shared" si="85"/>
        <v/>
      </c>
      <c r="NO69" s="56" t="str">
        <f t="shared" si="85"/>
        <v/>
      </c>
      <c r="NP69" s="56" t="str">
        <f t="shared" si="85"/>
        <v/>
      </c>
      <c r="NQ69" s="56" t="str">
        <f t="shared" si="85"/>
        <v/>
      </c>
      <c r="NR69" s="56" t="str">
        <f t="shared" si="85"/>
        <v/>
      </c>
      <c r="NS69" s="56" t="str">
        <f t="shared" ref="NS69:QD69" si="86">IF(NS47="","",SUM(NS60:NS63))</f>
        <v/>
      </c>
      <c r="NT69" s="56" t="str">
        <f t="shared" si="86"/>
        <v/>
      </c>
      <c r="NU69" s="56" t="str">
        <f t="shared" si="86"/>
        <v/>
      </c>
      <c r="NV69" s="56" t="str">
        <f t="shared" si="86"/>
        <v/>
      </c>
      <c r="NW69" s="56" t="str">
        <f t="shared" si="86"/>
        <v/>
      </c>
      <c r="NX69" s="56" t="str">
        <f t="shared" si="86"/>
        <v/>
      </c>
      <c r="NY69" s="56" t="str">
        <f t="shared" si="86"/>
        <v/>
      </c>
      <c r="NZ69" s="56" t="str">
        <f t="shared" si="86"/>
        <v/>
      </c>
      <c r="OA69" s="56" t="str">
        <f t="shared" si="86"/>
        <v/>
      </c>
      <c r="OB69" s="56" t="str">
        <f t="shared" si="86"/>
        <v/>
      </c>
      <c r="OC69" s="56" t="str">
        <f t="shared" si="86"/>
        <v/>
      </c>
      <c r="OD69" s="56" t="str">
        <f t="shared" si="86"/>
        <v/>
      </c>
      <c r="OE69" s="56" t="str">
        <f t="shared" si="86"/>
        <v/>
      </c>
      <c r="OF69" s="56" t="str">
        <f t="shared" si="86"/>
        <v/>
      </c>
      <c r="OG69" s="56" t="str">
        <f t="shared" si="86"/>
        <v/>
      </c>
      <c r="OH69" s="56" t="str">
        <f t="shared" si="86"/>
        <v/>
      </c>
      <c r="OI69" s="56" t="str">
        <f t="shared" si="86"/>
        <v/>
      </c>
      <c r="OJ69" s="56" t="str">
        <f t="shared" si="86"/>
        <v/>
      </c>
      <c r="OK69" s="56" t="str">
        <f t="shared" si="86"/>
        <v/>
      </c>
      <c r="OL69" s="56" t="str">
        <f t="shared" si="86"/>
        <v/>
      </c>
      <c r="OM69" s="56" t="str">
        <f t="shared" si="86"/>
        <v/>
      </c>
      <c r="ON69" s="56" t="str">
        <f t="shared" si="86"/>
        <v/>
      </c>
      <c r="OO69" s="56" t="str">
        <f t="shared" si="86"/>
        <v/>
      </c>
      <c r="OP69" s="56" t="str">
        <f t="shared" si="86"/>
        <v/>
      </c>
      <c r="OQ69" s="56" t="str">
        <f t="shared" si="86"/>
        <v/>
      </c>
      <c r="OR69" s="56" t="str">
        <f t="shared" si="86"/>
        <v/>
      </c>
      <c r="OS69" s="56" t="str">
        <f t="shared" si="86"/>
        <v/>
      </c>
      <c r="OT69" s="56" t="str">
        <f t="shared" si="86"/>
        <v/>
      </c>
      <c r="OU69" s="56" t="str">
        <f t="shared" si="86"/>
        <v/>
      </c>
      <c r="OV69" s="56" t="str">
        <f t="shared" si="86"/>
        <v/>
      </c>
      <c r="OW69" s="56" t="str">
        <f t="shared" si="86"/>
        <v/>
      </c>
      <c r="OX69" s="56" t="str">
        <f t="shared" si="86"/>
        <v/>
      </c>
      <c r="OY69" s="56" t="str">
        <f t="shared" si="86"/>
        <v/>
      </c>
      <c r="OZ69" s="56" t="str">
        <f t="shared" si="86"/>
        <v/>
      </c>
      <c r="PA69" s="56" t="str">
        <f t="shared" si="86"/>
        <v/>
      </c>
      <c r="PB69" s="56" t="str">
        <f t="shared" si="86"/>
        <v/>
      </c>
      <c r="PC69" s="56" t="str">
        <f t="shared" si="86"/>
        <v/>
      </c>
      <c r="PD69" s="56" t="str">
        <f t="shared" si="86"/>
        <v/>
      </c>
      <c r="PE69" s="56" t="str">
        <f t="shared" si="86"/>
        <v/>
      </c>
      <c r="PF69" s="56" t="str">
        <f t="shared" si="86"/>
        <v/>
      </c>
      <c r="PG69" s="56" t="str">
        <f t="shared" si="86"/>
        <v/>
      </c>
      <c r="PH69" s="56" t="str">
        <f t="shared" si="86"/>
        <v/>
      </c>
      <c r="PI69" s="56" t="str">
        <f t="shared" si="86"/>
        <v/>
      </c>
      <c r="PJ69" s="56" t="str">
        <f t="shared" si="86"/>
        <v/>
      </c>
      <c r="PK69" s="56" t="str">
        <f t="shared" si="86"/>
        <v/>
      </c>
      <c r="PL69" s="56" t="str">
        <f t="shared" si="86"/>
        <v/>
      </c>
      <c r="PM69" s="56" t="str">
        <f t="shared" si="86"/>
        <v/>
      </c>
      <c r="PN69" s="56" t="str">
        <f t="shared" si="86"/>
        <v/>
      </c>
      <c r="PO69" s="56" t="str">
        <f t="shared" si="86"/>
        <v/>
      </c>
      <c r="PP69" s="56" t="str">
        <f t="shared" si="86"/>
        <v/>
      </c>
      <c r="PQ69" s="56" t="str">
        <f t="shared" si="86"/>
        <v/>
      </c>
      <c r="PR69" s="56" t="str">
        <f t="shared" si="86"/>
        <v/>
      </c>
      <c r="PS69" s="56" t="str">
        <f t="shared" si="86"/>
        <v/>
      </c>
      <c r="PT69" s="56" t="str">
        <f t="shared" si="86"/>
        <v/>
      </c>
      <c r="PU69" s="56" t="str">
        <f t="shared" si="86"/>
        <v/>
      </c>
      <c r="PV69" s="56" t="str">
        <f t="shared" si="86"/>
        <v/>
      </c>
      <c r="PW69" s="56" t="str">
        <f t="shared" si="86"/>
        <v/>
      </c>
      <c r="PX69" s="56" t="str">
        <f t="shared" si="86"/>
        <v/>
      </c>
      <c r="PY69" s="56" t="str">
        <f t="shared" si="86"/>
        <v/>
      </c>
      <c r="PZ69" s="56" t="str">
        <f t="shared" si="86"/>
        <v/>
      </c>
      <c r="QA69" s="56" t="str">
        <f t="shared" si="86"/>
        <v/>
      </c>
      <c r="QB69" s="56" t="str">
        <f t="shared" si="86"/>
        <v/>
      </c>
      <c r="QC69" s="56" t="str">
        <f t="shared" si="86"/>
        <v/>
      </c>
      <c r="QD69" s="56" t="str">
        <f t="shared" si="86"/>
        <v/>
      </c>
      <c r="QE69" s="56" t="str">
        <f t="shared" ref="QE69:SP69" si="87">IF(QE47="","",SUM(QE60:QE63))</f>
        <v/>
      </c>
      <c r="QF69" s="56" t="str">
        <f t="shared" si="87"/>
        <v/>
      </c>
      <c r="QG69" s="56" t="str">
        <f t="shared" si="87"/>
        <v/>
      </c>
      <c r="QH69" s="56" t="str">
        <f t="shared" si="87"/>
        <v/>
      </c>
      <c r="QI69" s="56" t="str">
        <f t="shared" si="87"/>
        <v/>
      </c>
      <c r="QJ69" s="56" t="str">
        <f t="shared" si="87"/>
        <v/>
      </c>
      <c r="QK69" s="56" t="str">
        <f t="shared" si="87"/>
        <v/>
      </c>
      <c r="QL69" s="56" t="str">
        <f t="shared" si="87"/>
        <v/>
      </c>
      <c r="QM69" s="56" t="str">
        <f t="shared" si="87"/>
        <v/>
      </c>
      <c r="QN69" s="56" t="str">
        <f t="shared" si="87"/>
        <v/>
      </c>
      <c r="QO69" s="56" t="str">
        <f t="shared" si="87"/>
        <v/>
      </c>
      <c r="QP69" s="56" t="str">
        <f t="shared" si="87"/>
        <v/>
      </c>
      <c r="QQ69" s="56" t="str">
        <f t="shared" si="87"/>
        <v/>
      </c>
      <c r="QR69" s="56" t="str">
        <f t="shared" si="87"/>
        <v/>
      </c>
      <c r="QS69" s="56" t="str">
        <f t="shared" si="87"/>
        <v/>
      </c>
      <c r="QT69" s="56" t="str">
        <f t="shared" si="87"/>
        <v/>
      </c>
      <c r="QU69" s="56" t="str">
        <f t="shared" si="87"/>
        <v/>
      </c>
      <c r="QV69" s="56" t="str">
        <f t="shared" si="87"/>
        <v/>
      </c>
      <c r="QW69" s="56" t="str">
        <f t="shared" si="87"/>
        <v/>
      </c>
      <c r="QX69" s="56" t="str">
        <f t="shared" si="87"/>
        <v/>
      </c>
      <c r="QY69" s="56" t="str">
        <f t="shared" si="87"/>
        <v/>
      </c>
      <c r="QZ69" s="56" t="str">
        <f t="shared" si="87"/>
        <v/>
      </c>
      <c r="RA69" s="56" t="str">
        <f t="shared" si="87"/>
        <v/>
      </c>
      <c r="RB69" s="56" t="str">
        <f t="shared" si="87"/>
        <v/>
      </c>
      <c r="RC69" s="56" t="str">
        <f t="shared" si="87"/>
        <v/>
      </c>
      <c r="RD69" s="56" t="str">
        <f t="shared" si="87"/>
        <v/>
      </c>
      <c r="RE69" s="56" t="str">
        <f t="shared" si="87"/>
        <v/>
      </c>
      <c r="RF69" s="56" t="str">
        <f t="shared" si="87"/>
        <v/>
      </c>
      <c r="RG69" s="56" t="str">
        <f t="shared" si="87"/>
        <v/>
      </c>
      <c r="RH69" s="56" t="str">
        <f t="shared" si="87"/>
        <v/>
      </c>
      <c r="RI69" s="56" t="str">
        <f t="shared" si="87"/>
        <v/>
      </c>
      <c r="RJ69" s="56" t="str">
        <f t="shared" si="87"/>
        <v/>
      </c>
      <c r="RK69" s="56" t="str">
        <f t="shared" si="87"/>
        <v/>
      </c>
      <c r="RL69" s="56" t="str">
        <f t="shared" si="87"/>
        <v/>
      </c>
      <c r="RM69" s="56" t="str">
        <f t="shared" si="87"/>
        <v/>
      </c>
      <c r="RN69" s="56" t="str">
        <f t="shared" si="87"/>
        <v/>
      </c>
      <c r="RO69" s="56" t="str">
        <f t="shared" si="87"/>
        <v/>
      </c>
      <c r="RP69" s="56" t="str">
        <f t="shared" si="87"/>
        <v/>
      </c>
      <c r="RQ69" s="56" t="str">
        <f t="shared" si="87"/>
        <v/>
      </c>
      <c r="RR69" s="56" t="str">
        <f t="shared" si="87"/>
        <v/>
      </c>
      <c r="RS69" s="56" t="str">
        <f t="shared" si="87"/>
        <v/>
      </c>
      <c r="RT69" s="56" t="str">
        <f t="shared" si="87"/>
        <v/>
      </c>
      <c r="RU69" s="56" t="str">
        <f t="shared" si="87"/>
        <v/>
      </c>
      <c r="RV69" s="56" t="str">
        <f t="shared" si="87"/>
        <v/>
      </c>
      <c r="RW69" s="56" t="str">
        <f t="shared" si="87"/>
        <v/>
      </c>
      <c r="RX69" s="56" t="str">
        <f t="shared" si="87"/>
        <v/>
      </c>
      <c r="RY69" s="56" t="str">
        <f t="shared" si="87"/>
        <v/>
      </c>
      <c r="RZ69" s="56" t="str">
        <f t="shared" si="87"/>
        <v/>
      </c>
      <c r="SA69" s="56" t="str">
        <f t="shared" si="87"/>
        <v/>
      </c>
      <c r="SB69" s="56" t="str">
        <f t="shared" si="87"/>
        <v/>
      </c>
      <c r="SC69" s="56" t="str">
        <f t="shared" si="87"/>
        <v/>
      </c>
      <c r="SD69" s="56" t="str">
        <f t="shared" si="87"/>
        <v/>
      </c>
      <c r="SE69" s="56" t="str">
        <f t="shared" si="87"/>
        <v/>
      </c>
      <c r="SF69" s="56" t="str">
        <f t="shared" si="87"/>
        <v/>
      </c>
      <c r="SG69" s="56" t="str">
        <f t="shared" si="87"/>
        <v/>
      </c>
      <c r="SH69" s="56" t="str">
        <f t="shared" si="87"/>
        <v/>
      </c>
      <c r="SI69" s="56" t="str">
        <f t="shared" si="87"/>
        <v/>
      </c>
      <c r="SJ69" s="56" t="str">
        <f t="shared" si="87"/>
        <v/>
      </c>
      <c r="SK69" s="56" t="str">
        <f t="shared" si="87"/>
        <v/>
      </c>
      <c r="SL69" s="56" t="str">
        <f t="shared" si="87"/>
        <v/>
      </c>
      <c r="SM69" s="56" t="str">
        <f t="shared" si="87"/>
        <v/>
      </c>
      <c r="SN69" s="56" t="str">
        <f t="shared" si="87"/>
        <v/>
      </c>
      <c r="SO69" s="56" t="str">
        <f t="shared" si="87"/>
        <v/>
      </c>
      <c r="SP69" s="56" t="str">
        <f t="shared" si="87"/>
        <v/>
      </c>
      <c r="SQ69" s="56" t="str">
        <f t="shared" ref="SQ69:VB69" si="88">IF(SQ47="","",SUM(SQ60:SQ63))</f>
        <v/>
      </c>
      <c r="SR69" s="56" t="str">
        <f t="shared" si="88"/>
        <v/>
      </c>
      <c r="SS69" s="56" t="str">
        <f t="shared" si="88"/>
        <v/>
      </c>
      <c r="ST69" s="56" t="str">
        <f t="shared" si="88"/>
        <v/>
      </c>
      <c r="SU69" s="56" t="str">
        <f t="shared" si="88"/>
        <v/>
      </c>
      <c r="SV69" s="56" t="str">
        <f t="shared" si="88"/>
        <v/>
      </c>
      <c r="SW69" s="56" t="str">
        <f t="shared" si="88"/>
        <v/>
      </c>
      <c r="SX69" s="56" t="str">
        <f t="shared" si="88"/>
        <v/>
      </c>
      <c r="SY69" s="56" t="str">
        <f t="shared" si="88"/>
        <v/>
      </c>
      <c r="SZ69" s="56" t="str">
        <f t="shared" si="88"/>
        <v/>
      </c>
      <c r="TA69" s="56" t="str">
        <f t="shared" si="88"/>
        <v/>
      </c>
      <c r="TB69" s="56" t="str">
        <f t="shared" si="88"/>
        <v/>
      </c>
      <c r="TC69" s="56" t="str">
        <f t="shared" si="88"/>
        <v/>
      </c>
      <c r="TD69" s="56" t="str">
        <f t="shared" si="88"/>
        <v/>
      </c>
      <c r="TE69" s="56" t="str">
        <f t="shared" si="88"/>
        <v/>
      </c>
      <c r="TF69" s="56" t="str">
        <f t="shared" si="88"/>
        <v/>
      </c>
      <c r="TG69" s="56" t="str">
        <f t="shared" si="88"/>
        <v/>
      </c>
      <c r="TH69" s="56" t="str">
        <f t="shared" si="88"/>
        <v/>
      </c>
      <c r="TI69" s="56" t="str">
        <f t="shared" si="88"/>
        <v/>
      </c>
      <c r="TJ69" s="56" t="str">
        <f t="shared" si="88"/>
        <v/>
      </c>
      <c r="TK69" s="56" t="str">
        <f t="shared" si="88"/>
        <v/>
      </c>
      <c r="TL69" s="56" t="str">
        <f t="shared" si="88"/>
        <v/>
      </c>
      <c r="TM69" s="56" t="str">
        <f t="shared" si="88"/>
        <v/>
      </c>
      <c r="TN69" s="56" t="str">
        <f t="shared" si="88"/>
        <v/>
      </c>
      <c r="TO69" s="56" t="str">
        <f t="shared" si="88"/>
        <v/>
      </c>
      <c r="TP69" s="56" t="str">
        <f t="shared" si="88"/>
        <v/>
      </c>
      <c r="TQ69" s="56" t="str">
        <f t="shared" si="88"/>
        <v/>
      </c>
      <c r="TR69" s="56" t="str">
        <f t="shared" si="88"/>
        <v/>
      </c>
      <c r="TS69" s="56" t="str">
        <f t="shared" si="88"/>
        <v/>
      </c>
      <c r="TT69" s="56" t="str">
        <f t="shared" si="88"/>
        <v/>
      </c>
      <c r="TU69" s="56" t="str">
        <f t="shared" si="88"/>
        <v/>
      </c>
      <c r="TV69" s="56" t="str">
        <f t="shared" si="88"/>
        <v/>
      </c>
      <c r="TW69" s="56" t="str">
        <f t="shared" si="88"/>
        <v/>
      </c>
      <c r="TX69" s="56" t="str">
        <f t="shared" si="88"/>
        <v/>
      </c>
      <c r="TY69" s="56" t="str">
        <f t="shared" si="88"/>
        <v/>
      </c>
      <c r="TZ69" s="56" t="str">
        <f t="shared" si="88"/>
        <v/>
      </c>
      <c r="UA69" s="56" t="str">
        <f t="shared" si="88"/>
        <v/>
      </c>
      <c r="UB69" s="56" t="str">
        <f t="shared" si="88"/>
        <v/>
      </c>
      <c r="UC69" s="56" t="str">
        <f t="shared" si="88"/>
        <v/>
      </c>
      <c r="UD69" s="56" t="str">
        <f t="shared" si="88"/>
        <v/>
      </c>
      <c r="UE69" s="56" t="str">
        <f t="shared" si="88"/>
        <v/>
      </c>
      <c r="UF69" s="56" t="str">
        <f t="shared" si="88"/>
        <v/>
      </c>
      <c r="UG69" s="56" t="str">
        <f t="shared" si="88"/>
        <v/>
      </c>
      <c r="UH69" s="56" t="str">
        <f t="shared" si="88"/>
        <v/>
      </c>
      <c r="UI69" s="56" t="str">
        <f t="shared" si="88"/>
        <v/>
      </c>
      <c r="UJ69" s="56" t="str">
        <f t="shared" si="88"/>
        <v/>
      </c>
      <c r="UK69" s="56" t="str">
        <f t="shared" si="88"/>
        <v/>
      </c>
      <c r="UL69" s="56" t="str">
        <f t="shared" si="88"/>
        <v/>
      </c>
      <c r="UM69" s="56" t="str">
        <f t="shared" si="88"/>
        <v/>
      </c>
      <c r="UN69" s="56" t="str">
        <f t="shared" si="88"/>
        <v/>
      </c>
      <c r="UO69" s="56" t="str">
        <f t="shared" si="88"/>
        <v/>
      </c>
      <c r="UP69" s="56" t="str">
        <f t="shared" si="88"/>
        <v/>
      </c>
      <c r="UQ69" s="56" t="str">
        <f t="shared" si="88"/>
        <v/>
      </c>
      <c r="UR69" s="56" t="str">
        <f t="shared" si="88"/>
        <v/>
      </c>
      <c r="US69" s="56" t="str">
        <f t="shared" si="88"/>
        <v/>
      </c>
      <c r="UT69" s="56" t="str">
        <f t="shared" si="88"/>
        <v/>
      </c>
      <c r="UU69" s="56" t="str">
        <f t="shared" si="88"/>
        <v/>
      </c>
      <c r="UV69" s="56" t="str">
        <f t="shared" si="88"/>
        <v/>
      </c>
      <c r="UW69" s="56" t="str">
        <f t="shared" si="88"/>
        <v/>
      </c>
      <c r="UX69" s="56" t="str">
        <f t="shared" si="88"/>
        <v/>
      </c>
      <c r="UY69" s="56" t="str">
        <f t="shared" si="88"/>
        <v/>
      </c>
      <c r="UZ69" s="56" t="str">
        <f t="shared" si="88"/>
        <v/>
      </c>
      <c r="VA69" s="56" t="str">
        <f t="shared" si="88"/>
        <v/>
      </c>
      <c r="VB69" s="56" t="str">
        <f t="shared" si="88"/>
        <v/>
      </c>
      <c r="VC69" s="56" t="str">
        <f t="shared" ref="VC69:XN69" si="89">IF(VC47="","",SUM(VC60:VC63))</f>
        <v/>
      </c>
      <c r="VD69" s="56" t="str">
        <f t="shared" si="89"/>
        <v/>
      </c>
      <c r="VE69" s="56" t="str">
        <f t="shared" si="89"/>
        <v/>
      </c>
      <c r="VF69" s="56" t="str">
        <f t="shared" si="89"/>
        <v/>
      </c>
      <c r="VG69" s="56" t="str">
        <f t="shared" si="89"/>
        <v/>
      </c>
      <c r="VH69" s="56" t="str">
        <f t="shared" si="89"/>
        <v/>
      </c>
      <c r="VI69" s="56" t="str">
        <f t="shared" si="89"/>
        <v/>
      </c>
      <c r="VJ69" s="56" t="str">
        <f t="shared" si="89"/>
        <v/>
      </c>
      <c r="VK69" s="56" t="str">
        <f t="shared" si="89"/>
        <v/>
      </c>
      <c r="VL69" s="56" t="str">
        <f t="shared" si="89"/>
        <v/>
      </c>
      <c r="VM69" s="56" t="str">
        <f t="shared" si="89"/>
        <v/>
      </c>
      <c r="VN69" s="56" t="str">
        <f t="shared" si="89"/>
        <v/>
      </c>
      <c r="VO69" s="56" t="str">
        <f t="shared" si="89"/>
        <v/>
      </c>
      <c r="VP69" s="56" t="str">
        <f t="shared" si="89"/>
        <v/>
      </c>
      <c r="VQ69" s="56" t="str">
        <f t="shared" si="89"/>
        <v/>
      </c>
      <c r="VR69" s="56" t="str">
        <f t="shared" si="89"/>
        <v/>
      </c>
      <c r="VS69" s="56" t="str">
        <f t="shared" si="89"/>
        <v/>
      </c>
      <c r="VT69" s="56" t="str">
        <f t="shared" si="89"/>
        <v/>
      </c>
      <c r="VU69" s="56" t="str">
        <f t="shared" si="89"/>
        <v/>
      </c>
      <c r="VV69" s="56" t="str">
        <f t="shared" si="89"/>
        <v/>
      </c>
      <c r="VW69" s="56" t="str">
        <f t="shared" si="89"/>
        <v/>
      </c>
      <c r="VX69" s="56" t="str">
        <f t="shared" si="89"/>
        <v/>
      </c>
      <c r="VY69" s="56" t="str">
        <f t="shared" si="89"/>
        <v/>
      </c>
      <c r="VZ69" s="56" t="str">
        <f t="shared" si="89"/>
        <v/>
      </c>
      <c r="WA69" s="56" t="str">
        <f t="shared" si="89"/>
        <v/>
      </c>
      <c r="WB69" s="56" t="str">
        <f t="shared" si="89"/>
        <v/>
      </c>
      <c r="WC69" s="56" t="str">
        <f t="shared" si="89"/>
        <v/>
      </c>
      <c r="WD69" s="56" t="str">
        <f t="shared" si="89"/>
        <v/>
      </c>
      <c r="WE69" s="56" t="str">
        <f t="shared" si="89"/>
        <v/>
      </c>
      <c r="WF69" s="56" t="str">
        <f t="shared" si="89"/>
        <v/>
      </c>
      <c r="WG69" s="56" t="str">
        <f t="shared" si="89"/>
        <v/>
      </c>
      <c r="WH69" s="56" t="str">
        <f t="shared" si="89"/>
        <v/>
      </c>
      <c r="WI69" s="56" t="str">
        <f t="shared" si="89"/>
        <v/>
      </c>
      <c r="WJ69" s="56" t="str">
        <f t="shared" si="89"/>
        <v/>
      </c>
      <c r="WK69" s="56" t="str">
        <f t="shared" si="89"/>
        <v/>
      </c>
      <c r="WL69" s="56" t="str">
        <f t="shared" si="89"/>
        <v/>
      </c>
      <c r="WM69" s="56" t="str">
        <f t="shared" si="89"/>
        <v/>
      </c>
      <c r="WN69" s="56" t="str">
        <f t="shared" si="89"/>
        <v/>
      </c>
      <c r="WO69" s="56" t="str">
        <f t="shared" si="89"/>
        <v/>
      </c>
      <c r="WP69" s="56" t="str">
        <f t="shared" si="89"/>
        <v/>
      </c>
      <c r="WQ69" s="56" t="str">
        <f t="shared" si="89"/>
        <v/>
      </c>
      <c r="WR69" s="56" t="str">
        <f t="shared" si="89"/>
        <v/>
      </c>
      <c r="WS69" s="56" t="str">
        <f t="shared" si="89"/>
        <v/>
      </c>
      <c r="WT69" s="56" t="str">
        <f t="shared" si="89"/>
        <v/>
      </c>
      <c r="WU69" s="56" t="str">
        <f t="shared" si="89"/>
        <v/>
      </c>
      <c r="WV69" s="56" t="str">
        <f t="shared" si="89"/>
        <v/>
      </c>
      <c r="WW69" s="56" t="str">
        <f t="shared" si="89"/>
        <v/>
      </c>
      <c r="WX69" s="56" t="str">
        <f t="shared" si="89"/>
        <v/>
      </c>
      <c r="WY69" s="56" t="str">
        <f t="shared" si="89"/>
        <v/>
      </c>
      <c r="WZ69" s="56" t="str">
        <f t="shared" si="89"/>
        <v/>
      </c>
      <c r="XA69" s="56" t="str">
        <f t="shared" si="89"/>
        <v/>
      </c>
      <c r="XB69" s="56" t="str">
        <f t="shared" si="89"/>
        <v/>
      </c>
      <c r="XC69" s="56" t="str">
        <f t="shared" si="89"/>
        <v/>
      </c>
      <c r="XD69" s="56" t="str">
        <f t="shared" si="89"/>
        <v/>
      </c>
      <c r="XE69" s="56" t="str">
        <f t="shared" si="89"/>
        <v/>
      </c>
      <c r="XF69" s="56" t="str">
        <f t="shared" si="89"/>
        <v/>
      </c>
      <c r="XG69" s="56" t="str">
        <f t="shared" si="89"/>
        <v/>
      </c>
      <c r="XH69" s="56" t="str">
        <f t="shared" si="89"/>
        <v/>
      </c>
      <c r="XI69" s="56" t="str">
        <f t="shared" si="89"/>
        <v/>
      </c>
      <c r="XJ69" s="56" t="str">
        <f t="shared" si="89"/>
        <v/>
      </c>
      <c r="XK69" s="56" t="str">
        <f t="shared" si="89"/>
        <v/>
      </c>
      <c r="XL69" s="56" t="str">
        <f t="shared" si="89"/>
        <v/>
      </c>
      <c r="XM69" s="56" t="str">
        <f t="shared" si="89"/>
        <v/>
      </c>
      <c r="XN69" s="56" t="str">
        <f t="shared" si="89"/>
        <v/>
      </c>
      <c r="XO69" s="56" t="str">
        <f t="shared" ref="XO69:ZZ69" si="90">IF(XO47="","",SUM(XO60:XO63))</f>
        <v/>
      </c>
      <c r="XP69" s="56" t="str">
        <f t="shared" si="90"/>
        <v/>
      </c>
      <c r="XQ69" s="56" t="str">
        <f t="shared" si="90"/>
        <v/>
      </c>
      <c r="XR69" s="56" t="str">
        <f t="shared" si="90"/>
        <v/>
      </c>
      <c r="XS69" s="56" t="str">
        <f t="shared" si="90"/>
        <v/>
      </c>
      <c r="XT69" s="56" t="str">
        <f t="shared" si="90"/>
        <v/>
      </c>
      <c r="XU69" s="56" t="str">
        <f t="shared" si="90"/>
        <v/>
      </c>
      <c r="XV69" s="56" t="str">
        <f t="shared" si="90"/>
        <v/>
      </c>
      <c r="XW69" s="56" t="str">
        <f t="shared" si="90"/>
        <v/>
      </c>
      <c r="XX69" s="56" t="str">
        <f t="shared" si="90"/>
        <v/>
      </c>
      <c r="XY69" s="56" t="str">
        <f t="shared" si="90"/>
        <v/>
      </c>
      <c r="XZ69" s="56" t="str">
        <f t="shared" si="90"/>
        <v/>
      </c>
      <c r="YA69" s="56" t="str">
        <f t="shared" si="90"/>
        <v/>
      </c>
      <c r="YB69" s="56" t="str">
        <f t="shared" si="90"/>
        <v/>
      </c>
      <c r="YC69" s="56" t="str">
        <f t="shared" si="90"/>
        <v/>
      </c>
      <c r="YD69" s="56" t="str">
        <f t="shared" si="90"/>
        <v/>
      </c>
      <c r="YE69" s="56" t="str">
        <f t="shared" si="90"/>
        <v/>
      </c>
      <c r="YF69" s="56" t="str">
        <f t="shared" si="90"/>
        <v/>
      </c>
      <c r="YG69" s="56" t="str">
        <f t="shared" si="90"/>
        <v/>
      </c>
      <c r="YH69" s="56" t="str">
        <f t="shared" si="90"/>
        <v/>
      </c>
      <c r="YI69" s="56" t="str">
        <f t="shared" si="90"/>
        <v/>
      </c>
      <c r="YJ69" s="56" t="str">
        <f t="shared" si="90"/>
        <v/>
      </c>
      <c r="YK69" s="56" t="str">
        <f t="shared" si="90"/>
        <v/>
      </c>
      <c r="YL69" s="56" t="str">
        <f t="shared" si="90"/>
        <v/>
      </c>
      <c r="YM69" s="56" t="str">
        <f t="shared" si="90"/>
        <v/>
      </c>
      <c r="YN69" s="56" t="str">
        <f t="shared" si="90"/>
        <v/>
      </c>
      <c r="YO69" s="56" t="str">
        <f t="shared" si="90"/>
        <v/>
      </c>
      <c r="YP69" s="56" t="str">
        <f t="shared" si="90"/>
        <v/>
      </c>
      <c r="YQ69" s="56" t="str">
        <f t="shared" si="90"/>
        <v/>
      </c>
      <c r="YR69" s="56" t="str">
        <f t="shared" si="90"/>
        <v/>
      </c>
      <c r="YS69" s="56" t="str">
        <f t="shared" si="90"/>
        <v/>
      </c>
      <c r="YT69" s="56" t="str">
        <f t="shared" si="90"/>
        <v/>
      </c>
      <c r="YU69" s="56" t="str">
        <f t="shared" si="90"/>
        <v/>
      </c>
      <c r="YV69" s="56" t="str">
        <f t="shared" si="90"/>
        <v/>
      </c>
      <c r="YW69" s="56" t="str">
        <f t="shared" si="90"/>
        <v/>
      </c>
      <c r="YX69" s="56" t="str">
        <f t="shared" si="90"/>
        <v/>
      </c>
      <c r="YY69" s="56" t="str">
        <f t="shared" si="90"/>
        <v/>
      </c>
      <c r="YZ69" s="56" t="str">
        <f t="shared" si="90"/>
        <v/>
      </c>
      <c r="ZA69" s="56" t="str">
        <f t="shared" si="90"/>
        <v/>
      </c>
      <c r="ZB69" s="56" t="str">
        <f t="shared" si="90"/>
        <v/>
      </c>
      <c r="ZC69" s="56" t="str">
        <f t="shared" si="90"/>
        <v/>
      </c>
      <c r="ZD69" s="56" t="str">
        <f t="shared" si="90"/>
        <v/>
      </c>
      <c r="ZE69" s="56" t="str">
        <f t="shared" si="90"/>
        <v/>
      </c>
      <c r="ZF69" s="56" t="str">
        <f t="shared" si="90"/>
        <v/>
      </c>
      <c r="ZG69" s="56" t="str">
        <f t="shared" si="90"/>
        <v/>
      </c>
      <c r="ZH69" s="56" t="str">
        <f t="shared" si="90"/>
        <v/>
      </c>
      <c r="ZI69" s="56" t="str">
        <f t="shared" si="90"/>
        <v/>
      </c>
      <c r="ZJ69" s="56" t="str">
        <f t="shared" si="90"/>
        <v/>
      </c>
      <c r="ZK69" s="56" t="str">
        <f t="shared" si="90"/>
        <v/>
      </c>
      <c r="ZL69" s="56" t="str">
        <f t="shared" si="90"/>
        <v/>
      </c>
      <c r="ZM69" s="56" t="str">
        <f t="shared" si="90"/>
        <v/>
      </c>
      <c r="ZN69" s="56" t="str">
        <f t="shared" si="90"/>
        <v/>
      </c>
      <c r="ZO69" s="56" t="str">
        <f t="shared" si="90"/>
        <v/>
      </c>
      <c r="ZP69" s="56" t="str">
        <f t="shared" si="90"/>
        <v/>
      </c>
      <c r="ZQ69" s="56" t="str">
        <f t="shared" si="90"/>
        <v/>
      </c>
      <c r="ZR69" s="56" t="str">
        <f t="shared" si="90"/>
        <v/>
      </c>
      <c r="ZS69" s="56" t="str">
        <f t="shared" si="90"/>
        <v/>
      </c>
      <c r="ZT69" s="56" t="str">
        <f t="shared" si="90"/>
        <v/>
      </c>
      <c r="ZU69" s="56" t="str">
        <f t="shared" si="90"/>
        <v/>
      </c>
      <c r="ZV69" s="56" t="str">
        <f t="shared" si="90"/>
        <v/>
      </c>
      <c r="ZW69" s="56" t="str">
        <f t="shared" si="90"/>
        <v/>
      </c>
      <c r="ZX69" s="56" t="str">
        <f t="shared" si="90"/>
        <v/>
      </c>
      <c r="ZY69" s="56" t="str">
        <f t="shared" si="90"/>
        <v/>
      </c>
      <c r="ZZ69" s="56" t="str">
        <f t="shared" si="90"/>
        <v/>
      </c>
      <c r="AAA69" s="56" t="str">
        <f t="shared" ref="AAA69:ACL69" si="91">IF(AAA47="","",SUM(AAA60:AAA63))</f>
        <v/>
      </c>
      <c r="AAB69" s="56" t="str">
        <f t="shared" si="91"/>
        <v/>
      </c>
      <c r="AAC69" s="56" t="str">
        <f t="shared" si="91"/>
        <v/>
      </c>
      <c r="AAD69" s="56" t="str">
        <f t="shared" si="91"/>
        <v/>
      </c>
      <c r="AAE69" s="56" t="str">
        <f t="shared" si="91"/>
        <v/>
      </c>
      <c r="AAF69" s="56" t="str">
        <f t="shared" si="91"/>
        <v/>
      </c>
      <c r="AAG69" s="56" t="str">
        <f t="shared" si="91"/>
        <v/>
      </c>
      <c r="AAH69" s="56" t="str">
        <f t="shared" si="91"/>
        <v/>
      </c>
      <c r="AAI69" s="56" t="str">
        <f t="shared" si="91"/>
        <v/>
      </c>
      <c r="AAJ69" s="56" t="str">
        <f t="shared" si="91"/>
        <v/>
      </c>
      <c r="AAK69" s="56" t="str">
        <f t="shared" si="91"/>
        <v/>
      </c>
      <c r="AAL69" s="56" t="str">
        <f t="shared" si="91"/>
        <v/>
      </c>
      <c r="AAM69" s="56" t="str">
        <f t="shared" si="91"/>
        <v/>
      </c>
      <c r="AAN69" s="56" t="str">
        <f t="shared" si="91"/>
        <v/>
      </c>
      <c r="AAO69" s="56" t="str">
        <f t="shared" si="91"/>
        <v/>
      </c>
      <c r="AAP69" s="56" t="str">
        <f t="shared" si="91"/>
        <v/>
      </c>
      <c r="AAQ69" s="56" t="str">
        <f t="shared" si="91"/>
        <v/>
      </c>
      <c r="AAR69" s="56" t="str">
        <f t="shared" si="91"/>
        <v/>
      </c>
      <c r="AAS69" s="56" t="str">
        <f t="shared" si="91"/>
        <v/>
      </c>
      <c r="AAT69" s="56" t="str">
        <f t="shared" si="91"/>
        <v/>
      </c>
      <c r="AAU69" s="56" t="str">
        <f t="shared" si="91"/>
        <v/>
      </c>
      <c r="AAV69" s="56" t="str">
        <f t="shared" si="91"/>
        <v/>
      </c>
      <c r="AAW69" s="56" t="str">
        <f t="shared" si="91"/>
        <v/>
      </c>
      <c r="AAX69" s="56" t="str">
        <f t="shared" si="91"/>
        <v/>
      </c>
      <c r="AAY69" s="56" t="str">
        <f t="shared" si="91"/>
        <v/>
      </c>
      <c r="AAZ69" s="56" t="str">
        <f t="shared" si="91"/>
        <v/>
      </c>
      <c r="ABA69" s="56" t="str">
        <f t="shared" si="91"/>
        <v/>
      </c>
      <c r="ABB69" s="56" t="str">
        <f t="shared" si="91"/>
        <v/>
      </c>
      <c r="ABC69" s="56" t="str">
        <f t="shared" si="91"/>
        <v/>
      </c>
      <c r="ABD69" s="56" t="str">
        <f t="shared" si="91"/>
        <v/>
      </c>
      <c r="ABE69" s="56" t="str">
        <f t="shared" si="91"/>
        <v/>
      </c>
      <c r="ABF69" s="56" t="str">
        <f t="shared" si="91"/>
        <v/>
      </c>
      <c r="ABG69" s="56" t="str">
        <f t="shared" si="91"/>
        <v/>
      </c>
      <c r="ABH69" s="56" t="str">
        <f t="shared" si="91"/>
        <v/>
      </c>
      <c r="ABI69" s="56" t="str">
        <f t="shared" si="91"/>
        <v/>
      </c>
      <c r="ABJ69" s="56" t="str">
        <f t="shared" si="91"/>
        <v/>
      </c>
      <c r="ABK69" s="56" t="str">
        <f t="shared" si="91"/>
        <v/>
      </c>
      <c r="ABL69" s="56" t="str">
        <f t="shared" si="91"/>
        <v/>
      </c>
      <c r="ABM69" s="56" t="str">
        <f t="shared" si="91"/>
        <v/>
      </c>
      <c r="ABN69" s="56" t="str">
        <f t="shared" si="91"/>
        <v/>
      </c>
      <c r="ABO69" s="56" t="str">
        <f t="shared" si="91"/>
        <v/>
      </c>
      <c r="ABP69" s="56" t="str">
        <f t="shared" si="91"/>
        <v/>
      </c>
      <c r="ABQ69" s="56" t="str">
        <f t="shared" si="91"/>
        <v/>
      </c>
      <c r="ABR69" s="56" t="str">
        <f t="shared" si="91"/>
        <v/>
      </c>
      <c r="ABS69" s="56" t="str">
        <f t="shared" si="91"/>
        <v/>
      </c>
      <c r="ABT69" s="56" t="str">
        <f t="shared" si="91"/>
        <v/>
      </c>
      <c r="ABU69" s="56" t="str">
        <f t="shared" si="91"/>
        <v/>
      </c>
      <c r="ABV69" s="56" t="str">
        <f t="shared" si="91"/>
        <v/>
      </c>
      <c r="ABW69" s="56" t="str">
        <f t="shared" si="91"/>
        <v/>
      </c>
      <c r="ABX69" s="56" t="str">
        <f t="shared" si="91"/>
        <v/>
      </c>
      <c r="ABY69" s="56" t="str">
        <f t="shared" si="91"/>
        <v/>
      </c>
      <c r="ABZ69" s="56" t="str">
        <f t="shared" si="91"/>
        <v/>
      </c>
      <c r="ACA69" s="56" t="str">
        <f t="shared" si="91"/>
        <v/>
      </c>
      <c r="ACB69" s="56" t="str">
        <f t="shared" si="91"/>
        <v/>
      </c>
      <c r="ACC69" s="56" t="str">
        <f t="shared" si="91"/>
        <v/>
      </c>
      <c r="ACD69" s="56" t="str">
        <f t="shared" si="91"/>
        <v/>
      </c>
      <c r="ACE69" s="56" t="str">
        <f t="shared" si="91"/>
        <v/>
      </c>
      <c r="ACF69" s="56" t="str">
        <f t="shared" si="91"/>
        <v/>
      </c>
      <c r="ACG69" s="56" t="str">
        <f t="shared" si="91"/>
        <v/>
      </c>
      <c r="ACH69" s="56" t="str">
        <f t="shared" si="91"/>
        <v/>
      </c>
      <c r="ACI69" s="56" t="str">
        <f t="shared" si="91"/>
        <v/>
      </c>
      <c r="ACJ69" s="56" t="str">
        <f t="shared" si="91"/>
        <v/>
      </c>
      <c r="ACK69" s="56" t="str">
        <f t="shared" si="91"/>
        <v/>
      </c>
      <c r="ACL69" s="56" t="str">
        <f t="shared" si="91"/>
        <v/>
      </c>
      <c r="ACM69" s="56" t="str">
        <f t="shared" ref="ACM69:AEX69" si="92">IF(ACM47="","",SUM(ACM60:ACM63))</f>
        <v/>
      </c>
      <c r="ACN69" s="56" t="str">
        <f t="shared" si="92"/>
        <v/>
      </c>
      <c r="ACO69" s="56" t="str">
        <f t="shared" si="92"/>
        <v/>
      </c>
      <c r="ACP69" s="56" t="str">
        <f t="shared" si="92"/>
        <v/>
      </c>
      <c r="ACQ69" s="56" t="str">
        <f t="shared" si="92"/>
        <v/>
      </c>
      <c r="ACR69" s="56" t="str">
        <f t="shared" si="92"/>
        <v/>
      </c>
      <c r="ACS69" s="56" t="str">
        <f t="shared" si="92"/>
        <v/>
      </c>
      <c r="ACT69" s="56" t="str">
        <f t="shared" si="92"/>
        <v/>
      </c>
      <c r="ACU69" s="56" t="str">
        <f t="shared" si="92"/>
        <v/>
      </c>
      <c r="ACV69" s="56" t="str">
        <f t="shared" si="92"/>
        <v/>
      </c>
      <c r="ACW69" s="56" t="str">
        <f t="shared" si="92"/>
        <v/>
      </c>
      <c r="ACX69" s="56" t="str">
        <f t="shared" si="92"/>
        <v/>
      </c>
      <c r="ACY69" s="56" t="str">
        <f t="shared" si="92"/>
        <v/>
      </c>
      <c r="ACZ69" s="56" t="str">
        <f t="shared" si="92"/>
        <v/>
      </c>
      <c r="ADA69" s="56" t="str">
        <f t="shared" si="92"/>
        <v/>
      </c>
      <c r="ADB69" s="56" t="str">
        <f t="shared" si="92"/>
        <v/>
      </c>
      <c r="ADC69" s="56" t="str">
        <f t="shared" si="92"/>
        <v/>
      </c>
      <c r="ADD69" s="56" t="str">
        <f t="shared" si="92"/>
        <v/>
      </c>
      <c r="ADE69" s="56" t="str">
        <f t="shared" si="92"/>
        <v/>
      </c>
      <c r="ADF69" s="56" t="str">
        <f t="shared" si="92"/>
        <v/>
      </c>
      <c r="ADG69" s="56" t="str">
        <f t="shared" si="92"/>
        <v/>
      </c>
      <c r="ADH69" s="56" t="str">
        <f t="shared" si="92"/>
        <v/>
      </c>
      <c r="ADI69" s="56" t="str">
        <f t="shared" si="92"/>
        <v/>
      </c>
      <c r="ADJ69" s="56" t="str">
        <f t="shared" si="92"/>
        <v/>
      </c>
      <c r="ADK69" s="56" t="str">
        <f t="shared" si="92"/>
        <v/>
      </c>
      <c r="ADL69" s="56" t="str">
        <f t="shared" si="92"/>
        <v/>
      </c>
      <c r="ADM69" s="56" t="str">
        <f t="shared" si="92"/>
        <v/>
      </c>
      <c r="ADN69" s="56" t="str">
        <f t="shared" si="92"/>
        <v/>
      </c>
      <c r="ADO69" s="56" t="str">
        <f t="shared" si="92"/>
        <v/>
      </c>
      <c r="ADP69" s="56" t="str">
        <f t="shared" si="92"/>
        <v/>
      </c>
      <c r="ADQ69" s="56" t="str">
        <f t="shared" si="92"/>
        <v/>
      </c>
      <c r="ADR69" s="56" t="str">
        <f t="shared" si="92"/>
        <v/>
      </c>
      <c r="ADS69" s="56" t="str">
        <f t="shared" si="92"/>
        <v/>
      </c>
      <c r="ADT69" s="56" t="str">
        <f t="shared" si="92"/>
        <v/>
      </c>
      <c r="ADU69" s="56" t="str">
        <f t="shared" si="92"/>
        <v/>
      </c>
      <c r="ADV69" s="56" t="str">
        <f t="shared" si="92"/>
        <v/>
      </c>
      <c r="ADW69" s="56" t="str">
        <f t="shared" si="92"/>
        <v/>
      </c>
      <c r="ADX69" s="56" t="str">
        <f t="shared" si="92"/>
        <v/>
      </c>
      <c r="ADY69" s="56" t="str">
        <f t="shared" si="92"/>
        <v/>
      </c>
      <c r="ADZ69" s="56" t="str">
        <f t="shared" si="92"/>
        <v/>
      </c>
      <c r="AEA69" s="56" t="str">
        <f t="shared" si="92"/>
        <v/>
      </c>
      <c r="AEB69" s="56" t="str">
        <f t="shared" si="92"/>
        <v/>
      </c>
      <c r="AEC69" s="56" t="str">
        <f t="shared" si="92"/>
        <v/>
      </c>
      <c r="AED69" s="56" t="str">
        <f t="shared" si="92"/>
        <v/>
      </c>
      <c r="AEE69" s="56" t="str">
        <f t="shared" si="92"/>
        <v/>
      </c>
      <c r="AEF69" s="56" t="str">
        <f t="shared" si="92"/>
        <v/>
      </c>
      <c r="AEG69" s="56" t="str">
        <f t="shared" si="92"/>
        <v/>
      </c>
      <c r="AEH69" s="56" t="str">
        <f t="shared" si="92"/>
        <v/>
      </c>
      <c r="AEI69" s="56" t="str">
        <f t="shared" si="92"/>
        <v/>
      </c>
      <c r="AEJ69" s="56" t="str">
        <f t="shared" si="92"/>
        <v/>
      </c>
      <c r="AEK69" s="56" t="str">
        <f t="shared" si="92"/>
        <v/>
      </c>
      <c r="AEL69" s="56" t="str">
        <f t="shared" si="92"/>
        <v/>
      </c>
      <c r="AEM69" s="56" t="str">
        <f t="shared" si="92"/>
        <v/>
      </c>
      <c r="AEN69" s="56" t="str">
        <f t="shared" si="92"/>
        <v/>
      </c>
      <c r="AEO69" s="56" t="str">
        <f t="shared" si="92"/>
        <v/>
      </c>
      <c r="AEP69" s="56" t="str">
        <f t="shared" si="92"/>
        <v/>
      </c>
      <c r="AEQ69" s="56" t="str">
        <f t="shared" si="92"/>
        <v/>
      </c>
      <c r="AER69" s="56" t="str">
        <f t="shared" si="92"/>
        <v/>
      </c>
      <c r="AES69" s="56" t="str">
        <f t="shared" si="92"/>
        <v/>
      </c>
      <c r="AET69" s="56" t="str">
        <f t="shared" si="92"/>
        <v/>
      </c>
      <c r="AEU69" s="56" t="str">
        <f t="shared" si="92"/>
        <v/>
      </c>
      <c r="AEV69" s="56" t="str">
        <f t="shared" si="92"/>
        <v/>
      </c>
      <c r="AEW69" s="56" t="str">
        <f t="shared" si="92"/>
        <v/>
      </c>
      <c r="AEX69" s="56" t="str">
        <f t="shared" si="92"/>
        <v/>
      </c>
      <c r="AEY69" s="56" t="str">
        <f t="shared" ref="AEY69:AHJ69" si="93">IF(AEY47="","",SUM(AEY60:AEY63))</f>
        <v/>
      </c>
      <c r="AEZ69" s="56" t="str">
        <f t="shared" si="93"/>
        <v/>
      </c>
      <c r="AFA69" s="56" t="str">
        <f t="shared" si="93"/>
        <v/>
      </c>
      <c r="AFB69" s="56" t="str">
        <f t="shared" si="93"/>
        <v/>
      </c>
      <c r="AFC69" s="56" t="str">
        <f t="shared" si="93"/>
        <v/>
      </c>
      <c r="AFD69" s="56" t="str">
        <f t="shared" si="93"/>
        <v/>
      </c>
      <c r="AFE69" s="56" t="str">
        <f t="shared" si="93"/>
        <v/>
      </c>
      <c r="AFF69" s="56" t="str">
        <f t="shared" si="93"/>
        <v/>
      </c>
      <c r="AFG69" s="56" t="str">
        <f t="shared" si="93"/>
        <v/>
      </c>
      <c r="AFH69" s="56" t="str">
        <f t="shared" si="93"/>
        <v/>
      </c>
      <c r="AFI69" s="56" t="str">
        <f t="shared" si="93"/>
        <v/>
      </c>
      <c r="AFJ69" s="56" t="str">
        <f t="shared" si="93"/>
        <v/>
      </c>
      <c r="AFK69" s="56" t="str">
        <f t="shared" si="93"/>
        <v/>
      </c>
      <c r="AFL69" s="56" t="str">
        <f t="shared" si="93"/>
        <v/>
      </c>
      <c r="AFM69" s="56" t="str">
        <f t="shared" si="93"/>
        <v/>
      </c>
      <c r="AFN69" s="56" t="str">
        <f t="shared" si="93"/>
        <v/>
      </c>
      <c r="AFO69" s="56" t="str">
        <f t="shared" si="93"/>
        <v/>
      </c>
      <c r="AFP69" s="56" t="str">
        <f t="shared" si="93"/>
        <v/>
      </c>
      <c r="AFQ69" s="56" t="str">
        <f t="shared" si="93"/>
        <v/>
      </c>
      <c r="AFR69" s="56" t="str">
        <f t="shared" si="93"/>
        <v/>
      </c>
      <c r="AFS69" s="56" t="str">
        <f t="shared" si="93"/>
        <v/>
      </c>
      <c r="AFT69" s="56" t="str">
        <f t="shared" si="93"/>
        <v/>
      </c>
      <c r="AFU69" s="56" t="str">
        <f t="shared" si="93"/>
        <v/>
      </c>
      <c r="AFV69" s="56" t="str">
        <f t="shared" si="93"/>
        <v/>
      </c>
      <c r="AFW69" s="56" t="str">
        <f t="shared" si="93"/>
        <v/>
      </c>
      <c r="AFX69" s="56" t="str">
        <f t="shared" si="93"/>
        <v/>
      </c>
      <c r="AFY69" s="56" t="str">
        <f t="shared" si="93"/>
        <v/>
      </c>
      <c r="AFZ69" s="56" t="str">
        <f t="shared" si="93"/>
        <v/>
      </c>
      <c r="AGA69" s="56" t="str">
        <f t="shared" si="93"/>
        <v/>
      </c>
      <c r="AGB69" s="56" t="str">
        <f t="shared" si="93"/>
        <v/>
      </c>
      <c r="AGC69" s="56" t="str">
        <f t="shared" si="93"/>
        <v/>
      </c>
      <c r="AGD69" s="56" t="str">
        <f t="shared" si="93"/>
        <v/>
      </c>
      <c r="AGE69" s="56" t="str">
        <f t="shared" si="93"/>
        <v/>
      </c>
      <c r="AGF69" s="56" t="str">
        <f t="shared" si="93"/>
        <v/>
      </c>
      <c r="AGG69" s="56" t="str">
        <f t="shared" si="93"/>
        <v/>
      </c>
      <c r="AGH69" s="56" t="str">
        <f t="shared" si="93"/>
        <v/>
      </c>
      <c r="AGI69" s="56" t="str">
        <f t="shared" si="93"/>
        <v/>
      </c>
      <c r="AGJ69" s="56" t="str">
        <f t="shared" si="93"/>
        <v/>
      </c>
      <c r="AGK69" s="56" t="str">
        <f t="shared" si="93"/>
        <v/>
      </c>
      <c r="AGL69" s="56" t="str">
        <f t="shared" si="93"/>
        <v/>
      </c>
      <c r="AGM69" s="56" t="str">
        <f t="shared" si="93"/>
        <v/>
      </c>
      <c r="AGN69" s="56" t="str">
        <f t="shared" si="93"/>
        <v/>
      </c>
      <c r="AGO69" s="56" t="str">
        <f t="shared" si="93"/>
        <v/>
      </c>
      <c r="AGP69" s="56" t="str">
        <f t="shared" si="93"/>
        <v/>
      </c>
      <c r="AGQ69" s="56" t="str">
        <f t="shared" si="93"/>
        <v/>
      </c>
      <c r="AGR69" s="56" t="str">
        <f t="shared" si="93"/>
        <v/>
      </c>
      <c r="AGS69" s="56" t="str">
        <f t="shared" si="93"/>
        <v/>
      </c>
      <c r="AGT69" s="56" t="str">
        <f t="shared" si="93"/>
        <v/>
      </c>
      <c r="AGU69" s="56" t="str">
        <f t="shared" si="93"/>
        <v/>
      </c>
      <c r="AGV69" s="56" t="str">
        <f t="shared" si="93"/>
        <v/>
      </c>
      <c r="AGW69" s="56" t="str">
        <f t="shared" si="93"/>
        <v/>
      </c>
      <c r="AGX69" s="56" t="str">
        <f t="shared" si="93"/>
        <v/>
      </c>
      <c r="AGY69" s="56" t="str">
        <f t="shared" si="93"/>
        <v/>
      </c>
      <c r="AGZ69" s="56" t="str">
        <f t="shared" si="93"/>
        <v/>
      </c>
      <c r="AHA69" s="56" t="str">
        <f t="shared" si="93"/>
        <v/>
      </c>
      <c r="AHB69" s="56" t="str">
        <f t="shared" si="93"/>
        <v/>
      </c>
      <c r="AHC69" s="56" t="str">
        <f t="shared" si="93"/>
        <v/>
      </c>
      <c r="AHD69" s="56" t="str">
        <f t="shared" si="93"/>
        <v/>
      </c>
      <c r="AHE69" s="56" t="str">
        <f t="shared" si="93"/>
        <v/>
      </c>
      <c r="AHF69" s="56" t="str">
        <f t="shared" si="93"/>
        <v/>
      </c>
      <c r="AHG69" s="56" t="str">
        <f t="shared" si="93"/>
        <v/>
      </c>
      <c r="AHH69" s="56" t="str">
        <f t="shared" si="93"/>
        <v/>
      </c>
      <c r="AHI69" s="56" t="str">
        <f t="shared" si="93"/>
        <v/>
      </c>
      <c r="AHJ69" s="56" t="str">
        <f t="shared" si="93"/>
        <v/>
      </c>
      <c r="AHK69" s="56" t="str">
        <f t="shared" ref="AHK69:AJV69" si="94">IF(AHK47="","",SUM(AHK60:AHK63))</f>
        <v/>
      </c>
      <c r="AHL69" s="56" t="str">
        <f t="shared" si="94"/>
        <v/>
      </c>
      <c r="AHM69" s="56" t="str">
        <f t="shared" si="94"/>
        <v/>
      </c>
      <c r="AHN69" s="56" t="str">
        <f t="shared" si="94"/>
        <v/>
      </c>
      <c r="AHO69" s="56" t="str">
        <f t="shared" si="94"/>
        <v/>
      </c>
      <c r="AHP69" s="56" t="str">
        <f t="shared" si="94"/>
        <v/>
      </c>
      <c r="AHQ69" s="56" t="str">
        <f t="shared" si="94"/>
        <v/>
      </c>
      <c r="AHR69" s="56" t="str">
        <f t="shared" si="94"/>
        <v/>
      </c>
      <c r="AHS69" s="56" t="str">
        <f t="shared" si="94"/>
        <v/>
      </c>
      <c r="AHT69" s="56" t="str">
        <f t="shared" si="94"/>
        <v/>
      </c>
      <c r="AHU69" s="56" t="str">
        <f t="shared" si="94"/>
        <v/>
      </c>
      <c r="AHV69" s="56" t="str">
        <f t="shared" si="94"/>
        <v/>
      </c>
      <c r="AHW69" s="56" t="str">
        <f t="shared" si="94"/>
        <v/>
      </c>
      <c r="AHX69" s="56" t="str">
        <f t="shared" si="94"/>
        <v/>
      </c>
      <c r="AHY69" s="56" t="str">
        <f t="shared" si="94"/>
        <v/>
      </c>
      <c r="AHZ69" s="56" t="str">
        <f t="shared" si="94"/>
        <v/>
      </c>
      <c r="AIA69" s="56" t="str">
        <f t="shared" si="94"/>
        <v/>
      </c>
      <c r="AIB69" s="56" t="str">
        <f t="shared" si="94"/>
        <v/>
      </c>
      <c r="AIC69" s="56" t="str">
        <f t="shared" si="94"/>
        <v/>
      </c>
      <c r="AID69" s="56" t="str">
        <f t="shared" si="94"/>
        <v/>
      </c>
      <c r="AIE69" s="56" t="str">
        <f t="shared" si="94"/>
        <v/>
      </c>
      <c r="AIF69" s="56" t="str">
        <f t="shared" si="94"/>
        <v/>
      </c>
      <c r="AIG69" s="56" t="str">
        <f t="shared" si="94"/>
        <v/>
      </c>
      <c r="AIH69" s="56" t="str">
        <f t="shared" si="94"/>
        <v/>
      </c>
      <c r="AII69" s="56" t="str">
        <f t="shared" si="94"/>
        <v/>
      </c>
      <c r="AIJ69" s="56" t="str">
        <f t="shared" si="94"/>
        <v/>
      </c>
      <c r="AIK69" s="56" t="str">
        <f t="shared" si="94"/>
        <v/>
      </c>
      <c r="AIL69" s="56" t="str">
        <f t="shared" si="94"/>
        <v/>
      </c>
      <c r="AIM69" s="56" t="str">
        <f t="shared" si="94"/>
        <v/>
      </c>
      <c r="AIN69" s="56" t="str">
        <f t="shared" si="94"/>
        <v/>
      </c>
      <c r="AIO69" s="56" t="str">
        <f t="shared" si="94"/>
        <v/>
      </c>
      <c r="AIP69" s="56" t="str">
        <f t="shared" si="94"/>
        <v/>
      </c>
      <c r="AIQ69" s="56" t="str">
        <f t="shared" si="94"/>
        <v/>
      </c>
      <c r="AIR69" s="56" t="str">
        <f t="shared" si="94"/>
        <v/>
      </c>
      <c r="AIS69" s="56" t="str">
        <f t="shared" si="94"/>
        <v/>
      </c>
      <c r="AIT69" s="56" t="str">
        <f t="shared" si="94"/>
        <v/>
      </c>
      <c r="AIU69" s="56" t="str">
        <f t="shared" si="94"/>
        <v/>
      </c>
      <c r="AIV69" s="56" t="str">
        <f t="shared" si="94"/>
        <v/>
      </c>
      <c r="AIW69" s="56" t="str">
        <f t="shared" si="94"/>
        <v/>
      </c>
      <c r="AIX69" s="56" t="str">
        <f t="shared" si="94"/>
        <v/>
      </c>
      <c r="AIY69" s="56" t="str">
        <f t="shared" si="94"/>
        <v/>
      </c>
      <c r="AIZ69" s="56" t="str">
        <f t="shared" si="94"/>
        <v/>
      </c>
      <c r="AJA69" s="56" t="str">
        <f t="shared" si="94"/>
        <v/>
      </c>
      <c r="AJB69" s="56" t="str">
        <f t="shared" si="94"/>
        <v/>
      </c>
      <c r="AJC69" s="56" t="str">
        <f t="shared" si="94"/>
        <v/>
      </c>
      <c r="AJD69" s="56" t="str">
        <f t="shared" si="94"/>
        <v/>
      </c>
      <c r="AJE69" s="56" t="str">
        <f t="shared" si="94"/>
        <v/>
      </c>
      <c r="AJF69" s="56" t="str">
        <f t="shared" si="94"/>
        <v/>
      </c>
      <c r="AJG69" s="56" t="str">
        <f t="shared" si="94"/>
        <v/>
      </c>
      <c r="AJH69" s="56" t="str">
        <f t="shared" si="94"/>
        <v/>
      </c>
      <c r="AJI69" s="56" t="str">
        <f t="shared" si="94"/>
        <v/>
      </c>
      <c r="AJJ69" s="56" t="str">
        <f t="shared" si="94"/>
        <v/>
      </c>
      <c r="AJK69" s="56" t="str">
        <f t="shared" si="94"/>
        <v/>
      </c>
      <c r="AJL69" s="56" t="str">
        <f t="shared" si="94"/>
        <v/>
      </c>
      <c r="AJM69" s="56" t="str">
        <f t="shared" si="94"/>
        <v/>
      </c>
      <c r="AJN69" s="56" t="str">
        <f t="shared" si="94"/>
        <v/>
      </c>
      <c r="AJO69" s="56" t="str">
        <f t="shared" si="94"/>
        <v/>
      </c>
      <c r="AJP69" s="56" t="str">
        <f t="shared" si="94"/>
        <v/>
      </c>
      <c r="AJQ69" s="56" t="str">
        <f t="shared" si="94"/>
        <v/>
      </c>
      <c r="AJR69" s="56" t="str">
        <f t="shared" si="94"/>
        <v/>
      </c>
      <c r="AJS69" s="56" t="str">
        <f t="shared" si="94"/>
        <v/>
      </c>
      <c r="AJT69" s="56" t="str">
        <f t="shared" si="94"/>
        <v/>
      </c>
      <c r="AJU69" s="56" t="str">
        <f t="shared" si="94"/>
        <v/>
      </c>
      <c r="AJV69" s="56" t="str">
        <f t="shared" si="94"/>
        <v/>
      </c>
      <c r="AJW69" s="56" t="str">
        <f t="shared" ref="AJW69:ALU69" si="95">IF(AJW47="","",SUM(AJW60:AJW63))</f>
        <v/>
      </c>
      <c r="AJX69" s="56" t="str">
        <f t="shared" si="95"/>
        <v/>
      </c>
      <c r="AJY69" s="56" t="str">
        <f t="shared" si="95"/>
        <v/>
      </c>
      <c r="AJZ69" s="56" t="str">
        <f t="shared" si="95"/>
        <v/>
      </c>
      <c r="AKA69" s="56" t="str">
        <f t="shared" si="95"/>
        <v/>
      </c>
      <c r="AKB69" s="56" t="str">
        <f t="shared" si="95"/>
        <v/>
      </c>
      <c r="AKC69" s="56" t="str">
        <f t="shared" si="95"/>
        <v/>
      </c>
      <c r="AKD69" s="56" t="str">
        <f t="shared" si="95"/>
        <v/>
      </c>
      <c r="AKE69" s="56" t="str">
        <f t="shared" si="95"/>
        <v/>
      </c>
      <c r="AKF69" s="56" t="str">
        <f t="shared" si="95"/>
        <v/>
      </c>
      <c r="AKG69" s="56" t="str">
        <f t="shared" si="95"/>
        <v/>
      </c>
      <c r="AKH69" s="56" t="str">
        <f t="shared" si="95"/>
        <v/>
      </c>
      <c r="AKI69" s="56" t="str">
        <f t="shared" si="95"/>
        <v/>
      </c>
      <c r="AKJ69" s="56" t="str">
        <f t="shared" si="95"/>
        <v/>
      </c>
      <c r="AKK69" s="56" t="str">
        <f t="shared" si="95"/>
        <v/>
      </c>
      <c r="AKL69" s="56" t="str">
        <f t="shared" si="95"/>
        <v/>
      </c>
      <c r="AKM69" s="56" t="str">
        <f t="shared" si="95"/>
        <v/>
      </c>
      <c r="AKN69" s="56" t="str">
        <f t="shared" si="95"/>
        <v/>
      </c>
      <c r="AKO69" s="56" t="str">
        <f t="shared" si="95"/>
        <v/>
      </c>
      <c r="AKP69" s="56" t="str">
        <f t="shared" si="95"/>
        <v/>
      </c>
      <c r="AKQ69" s="56" t="str">
        <f t="shared" si="95"/>
        <v/>
      </c>
      <c r="AKR69" s="56" t="str">
        <f t="shared" si="95"/>
        <v/>
      </c>
      <c r="AKS69" s="56" t="str">
        <f t="shared" si="95"/>
        <v/>
      </c>
      <c r="AKT69" s="56" t="str">
        <f t="shared" si="95"/>
        <v/>
      </c>
      <c r="AKU69" s="56" t="str">
        <f t="shared" si="95"/>
        <v/>
      </c>
      <c r="AKV69" s="56" t="str">
        <f t="shared" si="95"/>
        <v/>
      </c>
      <c r="AKW69" s="56" t="str">
        <f t="shared" si="95"/>
        <v/>
      </c>
      <c r="AKX69" s="56" t="str">
        <f t="shared" si="95"/>
        <v/>
      </c>
      <c r="AKY69" s="56" t="str">
        <f t="shared" si="95"/>
        <v/>
      </c>
      <c r="AKZ69" s="56" t="str">
        <f t="shared" si="95"/>
        <v/>
      </c>
      <c r="ALA69" s="56" t="str">
        <f t="shared" si="95"/>
        <v/>
      </c>
      <c r="ALB69" s="56" t="str">
        <f t="shared" si="95"/>
        <v/>
      </c>
      <c r="ALC69" s="56" t="str">
        <f t="shared" si="95"/>
        <v/>
      </c>
      <c r="ALD69" s="56" t="str">
        <f t="shared" si="95"/>
        <v/>
      </c>
      <c r="ALE69" s="56" t="str">
        <f t="shared" si="95"/>
        <v/>
      </c>
      <c r="ALF69" s="56" t="str">
        <f t="shared" si="95"/>
        <v/>
      </c>
      <c r="ALG69" s="56" t="str">
        <f t="shared" si="95"/>
        <v/>
      </c>
      <c r="ALH69" s="56" t="str">
        <f t="shared" si="95"/>
        <v/>
      </c>
      <c r="ALI69" s="56" t="str">
        <f t="shared" si="95"/>
        <v/>
      </c>
      <c r="ALJ69" s="56" t="str">
        <f t="shared" si="95"/>
        <v/>
      </c>
      <c r="ALK69" s="56" t="str">
        <f t="shared" si="95"/>
        <v/>
      </c>
      <c r="ALL69" s="56" t="str">
        <f t="shared" si="95"/>
        <v/>
      </c>
      <c r="ALM69" s="56" t="str">
        <f t="shared" si="95"/>
        <v/>
      </c>
      <c r="ALN69" s="56" t="str">
        <f t="shared" si="95"/>
        <v/>
      </c>
      <c r="ALO69" s="56" t="str">
        <f t="shared" si="95"/>
        <v/>
      </c>
      <c r="ALP69" s="56" t="str">
        <f t="shared" si="95"/>
        <v/>
      </c>
      <c r="ALQ69" s="56" t="str">
        <f t="shared" si="95"/>
        <v/>
      </c>
      <c r="ALR69" s="56" t="str">
        <f t="shared" si="95"/>
        <v/>
      </c>
      <c r="ALS69" s="56" t="str">
        <f t="shared" si="95"/>
        <v/>
      </c>
      <c r="ALT69" s="56" t="str">
        <f t="shared" si="95"/>
        <v/>
      </c>
      <c r="ALU69" s="56" t="str">
        <f t="shared" si="95"/>
        <v/>
      </c>
    </row>
    <row r="70" spans="1:1037" s="1" customFormat="1" ht="12.75" x14ac:dyDescent="0.2">
      <c r="A70" s="8">
        <v>70</v>
      </c>
      <c r="B70" s="320"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65">
        <v>1959</v>
      </c>
      <c r="CN70" s="1">
        <v>1990</v>
      </c>
      <c r="CO70" s="1">
        <v>2036</v>
      </c>
      <c r="CP70" s="1">
        <v>2118</v>
      </c>
      <c r="CQ70" s="1">
        <v>2149</v>
      </c>
      <c r="CR70" s="1">
        <v>2129</v>
      </c>
      <c r="CS70" s="1">
        <v>2245</v>
      </c>
      <c r="CT70" s="1">
        <v>2210</v>
      </c>
      <c r="CU70" s="1">
        <v>2193</v>
      </c>
      <c r="CV70" s="1">
        <v>2290</v>
      </c>
      <c r="CW70" s="1">
        <v>2276</v>
      </c>
      <c r="CX70" s="1">
        <v>2352</v>
      </c>
      <c r="CY70" s="1">
        <v>2338</v>
      </c>
      <c r="CZ70" s="1">
        <v>2379</v>
      </c>
    </row>
    <row r="71" spans="1:1037" s="1" customFormat="1" ht="12.75" x14ac:dyDescent="0.2">
      <c r="A71" s="8">
        <v>71</v>
      </c>
      <c r="B71" s="320"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row>
    <row r="72" spans="1:1037" s="1" customFormat="1" ht="12.75" x14ac:dyDescent="0.2">
      <c r="A72" s="8">
        <v>72</v>
      </c>
      <c r="B72" s="320" t="s">
        <v>234</v>
      </c>
      <c r="C72" s="9" t="s">
        <v>33</v>
      </c>
      <c r="D72" s="9" t="s">
        <v>29</v>
      </c>
      <c r="E72" s="9" t="s">
        <v>20</v>
      </c>
      <c r="F72" s="1">
        <v>13</v>
      </c>
      <c r="G72" s="1">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row>
    <row r="73" spans="1:1037" s="1" customFormat="1" ht="12.75" x14ac:dyDescent="0.2">
      <c r="A73" s="8">
        <v>73</v>
      </c>
      <c r="B73" s="320"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row>
    <row r="74" spans="1:1037" s="1" customFormat="1" ht="12.75" x14ac:dyDescent="0.2">
      <c r="A74" s="8">
        <v>74</v>
      </c>
      <c r="B74" s="320"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row>
    <row r="75" spans="1:1037" s="1" customFormat="1" ht="12.75" x14ac:dyDescent="0.2">
      <c r="A75" s="8">
        <v>75</v>
      </c>
      <c r="B75" s="320"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row>
    <row r="76" spans="1:1037" x14ac:dyDescent="0.25">
      <c r="A76" s="8">
        <v>76</v>
      </c>
      <c r="B76" s="320" t="s">
        <v>276</v>
      </c>
      <c r="C76" s="9" t="s">
        <v>152</v>
      </c>
      <c r="D76" s="341"/>
      <c r="E76" s="341"/>
      <c r="F76" s="341"/>
      <c r="G76" s="341"/>
      <c r="H76" s="1">
        <f t="shared" ref="H76:BP76" si="97">IFERROR(H10/H70,"")</f>
        <v>928.92</v>
      </c>
      <c r="I76" s="1">
        <f t="shared" si="97"/>
        <v>905.13235294117646</v>
      </c>
      <c r="J76" s="1">
        <f t="shared" si="97"/>
        <v>753.15277777777783</v>
      </c>
      <c r="K76" s="1">
        <f t="shared" si="97"/>
        <v>761.21428571428567</v>
      </c>
      <c r="L76" s="1">
        <f t="shared" si="97"/>
        <v>702.77333333333331</v>
      </c>
      <c r="M76" s="1">
        <f t="shared" si="97"/>
        <v>806.76190476190482</v>
      </c>
      <c r="N76" s="1">
        <f t="shared" si="97"/>
        <v>716.35294117647061</v>
      </c>
      <c r="O76" s="1">
        <f t="shared" si="97"/>
        <v>620.5411764705882</v>
      </c>
      <c r="P76" s="1">
        <f t="shared" si="97"/>
        <v>1874.26</v>
      </c>
      <c r="Q76" s="1">
        <f t="shared" si="97"/>
        <v>1182.9573170731708</v>
      </c>
      <c r="R76" s="1">
        <f t="shared" si="97"/>
        <v>1617.5703703703705</v>
      </c>
      <c r="S76" s="1">
        <f t="shared" si="97"/>
        <v>1352.5743243243244</v>
      </c>
      <c r="T76" s="1">
        <f t="shared" si="97"/>
        <v>1469.3486842105262</v>
      </c>
      <c r="U76" s="1">
        <f t="shared" si="97"/>
        <v>1430.1052631578948</v>
      </c>
      <c r="V76" s="1">
        <f t="shared" si="97"/>
        <v>1342.3201970443349</v>
      </c>
      <c r="W76" s="1">
        <f t="shared" si="97"/>
        <v>1041.2625698324023</v>
      </c>
      <c r="X76" s="1">
        <f t="shared" si="97"/>
        <v>1313.2606382978724</v>
      </c>
      <c r="Y76" s="1">
        <f t="shared" si="97"/>
        <v>1537.46783625731</v>
      </c>
      <c r="Z76" s="1">
        <f t="shared" si="97"/>
        <v>1221.2121212121212</v>
      </c>
      <c r="AA76" s="1">
        <f t="shared" si="97"/>
        <v>1066.2653061224489</v>
      </c>
      <c r="AB76" s="1">
        <f t="shared" si="97"/>
        <v>1171.1751152073732</v>
      </c>
      <c r="AC76" s="1">
        <f t="shared" si="97"/>
        <v>1281.9458333333334</v>
      </c>
      <c r="AD76" s="1">
        <f t="shared" si="97"/>
        <v>1235.2834008097166</v>
      </c>
      <c r="AE76" s="1">
        <f t="shared" si="97"/>
        <v>1214.0386100386099</v>
      </c>
      <c r="AF76" s="1">
        <f t="shared" si="97"/>
        <v>1426.2684824902724</v>
      </c>
      <c r="AG76" s="1">
        <f t="shared" si="97"/>
        <v>1201.3003533568904</v>
      </c>
      <c r="AH76" s="1">
        <f t="shared" si="97"/>
        <v>1423.9087837837837</v>
      </c>
      <c r="AI76" s="1">
        <f t="shared" si="97"/>
        <v>1386.3068965517241</v>
      </c>
      <c r="AJ76" s="1">
        <f t="shared" si="97"/>
        <v>1630.1699604743083</v>
      </c>
      <c r="AK76" s="1">
        <f t="shared" si="97"/>
        <v>1726.9905660377358</v>
      </c>
      <c r="AL76" s="1">
        <f t="shared" si="97"/>
        <v>1741.1309904153354</v>
      </c>
      <c r="AM76" s="1">
        <f t="shared" si="97"/>
        <v>1443.2907348242811</v>
      </c>
      <c r="AN76" s="1">
        <f t="shared" si="97"/>
        <v>1575.3586626139818</v>
      </c>
      <c r="AO76" s="1">
        <f t="shared" si="97"/>
        <v>1871.1460674157304</v>
      </c>
      <c r="AP76" s="1">
        <f t="shared" si="97"/>
        <v>1812.4119402985075</v>
      </c>
      <c r="AQ76" s="1">
        <f t="shared" si="97"/>
        <v>1705.0553935860057</v>
      </c>
      <c r="AR76" s="1">
        <f t="shared" si="97"/>
        <v>2060.7921348314608</v>
      </c>
      <c r="AS76" s="1">
        <f t="shared" si="97"/>
        <v>2007.6954177897574</v>
      </c>
      <c r="AT76" s="1">
        <f t="shared" si="97"/>
        <v>2209.5286103542235</v>
      </c>
      <c r="AU76" s="1">
        <f t="shared" si="97"/>
        <v>2321.7849462365593</v>
      </c>
      <c r="AV76" s="1">
        <f t="shared" si="97"/>
        <v>2283.8877284595301</v>
      </c>
      <c r="AW76" s="1">
        <f t="shared" si="97"/>
        <v>2411.5365239294711</v>
      </c>
      <c r="AX76" s="1">
        <f t="shared" si="97"/>
        <v>2888.3576642335765</v>
      </c>
      <c r="AY76" s="1">
        <f t="shared" si="97"/>
        <v>2157.5354523227384</v>
      </c>
      <c r="AZ76" s="1">
        <f t="shared" si="97"/>
        <v>2761.9302884615386</v>
      </c>
      <c r="BA76" s="1">
        <f t="shared" si="97"/>
        <v>3057.7105831533477</v>
      </c>
      <c r="BB76" s="1">
        <f t="shared" si="97"/>
        <v>2601.7103004291844</v>
      </c>
      <c r="BC76" s="1">
        <f t="shared" si="97"/>
        <v>2789.1722689075632</v>
      </c>
      <c r="BD76" s="1">
        <f t="shared" si="97"/>
        <v>2667.5416666666665</v>
      </c>
      <c r="BE76" s="1">
        <f t="shared" si="97"/>
        <v>2885.966735966736</v>
      </c>
      <c r="BF76" s="1">
        <f t="shared" si="97"/>
        <v>2191.3915662650602</v>
      </c>
      <c r="BG76" s="1">
        <f t="shared" si="97"/>
        <v>1327.3569979716024</v>
      </c>
      <c r="BH76" s="1">
        <f t="shared" si="97"/>
        <v>1752.6134301270417</v>
      </c>
      <c r="BI76" s="1">
        <f t="shared" si="97"/>
        <v>2159.4316770186338</v>
      </c>
      <c r="BJ76" s="1">
        <f t="shared" si="97"/>
        <v>2217.5785498489427</v>
      </c>
      <c r="BK76" s="1">
        <f t="shared" si="97"/>
        <v>1919.1077844311378</v>
      </c>
      <c r="BL76" s="1">
        <f t="shared" si="97"/>
        <v>2328.1777777777779</v>
      </c>
      <c r="BM76" s="1">
        <f t="shared" si="97"/>
        <v>2105.2256297918948</v>
      </c>
      <c r="BN76" s="1">
        <f t="shared" si="97"/>
        <v>1635.9196750902527</v>
      </c>
      <c r="BO76" s="1">
        <f t="shared" si="97"/>
        <v>1708.6874409820584</v>
      </c>
      <c r="BP76" s="1">
        <f t="shared" si="97"/>
        <v>1787.2625118035883</v>
      </c>
      <c r="BQ76" s="1">
        <v>1710.1639058413252</v>
      </c>
      <c r="BR76" s="1">
        <f t="shared" ref="BR76:DU76" si="98">IFERROR(BR10/BR70,"")</f>
        <v>1296.5529513888889</v>
      </c>
      <c r="BS76" s="1">
        <f t="shared" si="98"/>
        <v>1617.2060506950122</v>
      </c>
      <c r="BT76" s="1">
        <f t="shared" si="98"/>
        <v>1494.9690553745929</v>
      </c>
      <c r="BU76" s="1">
        <f t="shared" si="98"/>
        <v>1804.2182361733931</v>
      </c>
      <c r="BV76" s="1">
        <f t="shared" si="98"/>
        <v>1578.9433032046015</v>
      </c>
      <c r="BW76" s="1">
        <f t="shared" si="98"/>
        <v>1221.0058565153734</v>
      </c>
      <c r="BX76" s="1">
        <f t="shared" si="98"/>
        <v>1541.7310298102982</v>
      </c>
      <c r="BY76" s="1">
        <f t="shared" si="98"/>
        <v>1613.4892508143323</v>
      </c>
      <c r="BZ76" s="1">
        <f t="shared" si="98"/>
        <v>1448.8367080339647</v>
      </c>
      <c r="CA76" s="1">
        <f t="shared" si="98"/>
        <v>1612.2891025641027</v>
      </c>
      <c r="CB76" s="1">
        <f t="shared" si="98"/>
        <v>1655.9629396984924</v>
      </c>
      <c r="CC76" s="1">
        <f t="shared" si="98"/>
        <v>1619</v>
      </c>
      <c r="CD76" s="1">
        <f t="shared" si="98"/>
        <v>1893.8219674109837</v>
      </c>
      <c r="CE76" s="1">
        <f t="shared" si="98"/>
        <v>1568.0759493670887</v>
      </c>
      <c r="CF76" s="1">
        <f t="shared" si="98"/>
        <v>1761.7401902497027</v>
      </c>
      <c r="CG76" s="1">
        <f t="shared" si="98"/>
        <v>1602.4934770277935</v>
      </c>
      <c r="CH76" s="1">
        <f t="shared" si="98"/>
        <v>1699.6666666666667</v>
      </c>
      <c r="CI76" s="1">
        <f t="shared" si="98"/>
        <v>1471.2822730080297</v>
      </c>
      <c r="CJ76" s="1">
        <f t="shared" si="98"/>
        <v>1892.9907460960092</v>
      </c>
      <c r="CK76" s="1">
        <f t="shared" si="98"/>
        <v>1872.7420382165606</v>
      </c>
      <c r="CL76" s="1">
        <f t="shared" si="98"/>
        <v>1973.983795086252</v>
      </c>
      <c r="CM76" s="1">
        <f t="shared" si="98"/>
        <v>2442.4012251148547</v>
      </c>
      <c r="CN76" s="1">
        <f t="shared" si="98"/>
        <v>2934.9190954773871</v>
      </c>
      <c r="CO76" s="1">
        <f t="shared" si="98"/>
        <v>2410.4724950884088</v>
      </c>
      <c r="CP76" s="1">
        <f t="shared" si="98"/>
        <v>3129.9008498583571</v>
      </c>
      <c r="CQ76" s="1">
        <f t="shared" si="98"/>
        <v>2624.8841321544905</v>
      </c>
      <c r="CR76" s="1">
        <f t="shared" si="98"/>
        <v>2902.5533114138093</v>
      </c>
      <c r="CS76" s="1">
        <f t="shared" si="98"/>
        <v>3318.3844097995548</v>
      </c>
      <c r="CT76" s="1">
        <f t="shared" si="98"/>
        <v>2922.4891402714934</v>
      </c>
      <c r="CU76" s="1">
        <f t="shared" si="98"/>
        <v>2563.6990424076607</v>
      </c>
      <c r="CV76" s="1">
        <f t="shared" si="98"/>
        <v>3349.128384279476</v>
      </c>
      <c r="CW76" s="1">
        <f t="shared" si="98"/>
        <v>4047.181898066784</v>
      </c>
      <c r="CX76" s="1">
        <f t="shared" si="98"/>
        <v>3913.7806122448978</v>
      </c>
      <c r="CY76" s="1">
        <f t="shared" si="98"/>
        <v>3745.7865697177076</v>
      </c>
      <c r="CZ76" s="1">
        <f t="shared" si="98"/>
        <v>3981.1521647751156</v>
      </c>
      <c r="DA76" s="1" t="str">
        <f t="shared" si="98"/>
        <v/>
      </c>
      <c r="DB76" s="1" t="str">
        <f t="shared" si="98"/>
        <v/>
      </c>
      <c r="DC76" s="1" t="str">
        <f t="shared" si="98"/>
        <v/>
      </c>
      <c r="DD76" s="1" t="str">
        <f t="shared" si="98"/>
        <v/>
      </c>
      <c r="DE76" s="1" t="str">
        <f t="shared" si="98"/>
        <v/>
      </c>
      <c r="DF76" s="1" t="str">
        <f t="shared" si="98"/>
        <v/>
      </c>
      <c r="DG76" s="1" t="str">
        <f t="shared" si="98"/>
        <v/>
      </c>
      <c r="DH76" s="1" t="str">
        <f t="shared" si="98"/>
        <v/>
      </c>
      <c r="DI76" s="1" t="str">
        <f t="shared" si="98"/>
        <v/>
      </c>
      <c r="DJ76" s="1" t="str">
        <f t="shared" si="98"/>
        <v/>
      </c>
      <c r="DK76" s="1" t="str">
        <f t="shared" si="98"/>
        <v/>
      </c>
      <c r="DL76" s="1" t="str">
        <f t="shared" si="98"/>
        <v/>
      </c>
      <c r="DM76" s="1" t="str">
        <f t="shared" si="98"/>
        <v/>
      </c>
      <c r="DN76" s="1" t="str">
        <f t="shared" si="98"/>
        <v/>
      </c>
      <c r="DO76" s="1" t="str">
        <f t="shared" si="98"/>
        <v/>
      </c>
      <c r="DP76" s="1" t="str">
        <f t="shared" si="98"/>
        <v/>
      </c>
      <c r="DQ76" s="1" t="str">
        <f t="shared" si="98"/>
        <v/>
      </c>
      <c r="DR76" s="1" t="str">
        <f t="shared" si="98"/>
        <v/>
      </c>
      <c r="DS76" s="1" t="str">
        <f t="shared" si="98"/>
        <v/>
      </c>
      <c r="DT76" s="1" t="str">
        <f t="shared" si="98"/>
        <v/>
      </c>
      <c r="DU76" s="1" t="str">
        <f t="shared" si="98"/>
        <v/>
      </c>
      <c r="DV76" s="1" t="str">
        <f t="shared" ref="DV76:GG76" si="99">IFERROR(DV10/DV70,"")</f>
        <v/>
      </c>
      <c r="DW76" s="1" t="str">
        <f t="shared" si="99"/>
        <v/>
      </c>
      <c r="DX76" s="1" t="str">
        <f t="shared" si="99"/>
        <v/>
      </c>
      <c r="DY76" s="1" t="str">
        <f t="shared" si="99"/>
        <v/>
      </c>
      <c r="DZ76" s="1" t="str">
        <f t="shared" si="99"/>
        <v/>
      </c>
      <c r="EA76" s="1" t="str">
        <f t="shared" si="99"/>
        <v/>
      </c>
      <c r="EB76" s="1" t="str">
        <f t="shared" si="99"/>
        <v/>
      </c>
      <c r="EC76" s="1" t="str">
        <f t="shared" si="99"/>
        <v/>
      </c>
      <c r="ED76" s="1" t="str">
        <f t="shared" si="99"/>
        <v/>
      </c>
      <c r="EE76" s="1" t="str">
        <f t="shared" si="99"/>
        <v/>
      </c>
      <c r="EF76" s="1" t="str">
        <f t="shared" si="99"/>
        <v/>
      </c>
      <c r="EG76" s="1" t="str">
        <f t="shared" si="99"/>
        <v/>
      </c>
      <c r="EH76" s="1" t="str">
        <f t="shared" si="99"/>
        <v/>
      </c>
      <c r="EI76" s="1" t="str">
        <f t="shared" si="99"/>
        <v/>
      </c>
      <c r="EJ76" s="1" t="str">
        <f t="shared" si="99"/>
        <v/>
      </c>
      <c r="EK76" s="1" t="str">
        <f t="shared" si="99"/>
        <v/>
      </c>
      <c r="EL76" s="1" t="str">
        <f t="shared" si="99"/>
        <v/>
      </c>
      <c r="EM76" s="1" t="str">
        <f t="shared" si="99"/>
        <v/>
      </c>
      <c r="EN76" s="1" t="str">
        <f t="shared" si="99"/>
        <v/>
      </c>
      <c r="EO76" s="1" t="str">
        <f t="shared" si="99"/>
        <v/>
      </c>
      <c r="EP76" s="1" t="str">
        <f t="shared" si="99"/>
        <v/>
      </c>
      <c r="EQ76" s="1" t="str">
        <f t="shared" si="99"/>
        <v/>
      </c>
      <c r="ER76" s="1" t="str">
        <f t="shared" si="99"/>
        <v/>
      </c>
      <c r="ES76" s="1" t="str">
        <f t="shared" si="99"/>
        <v/>
      </c>
      <c r="ET76" s="1" t="str">
        <f t="shared" si="99"/>
        <v/>
      </c>
      <c r="EU76" s="1" t="str">
        <f t="shared" si="99"/>
        <v/>
      </c>
      <c r="EV76" s="1" t="str">
        <f t="shared" si="99"/>
        <v/>
      </c>
      <c r="EW76" s="1" t="str">
        <f t="shared" si="99"/>
        <v/>
      </c>
      <c r="EX76" s="1" t="str">
        <f t="shared" si="99"/>
        <v/>
      </c>
      <c r="EY76" s="1" t="str">
        <f t="shared" si="99"/>
        <v/>
      </c>
      <c r="EZ76" s="1" t="str">
        <f t="shared" si="99"/>
        <v/>
      </c>
      <c r="FA76" s="1" t="str">
        <f t="shared" si="99"/>
        <v/>
      </c>
      <c r="FB76" s="1" t="str">
        <f t="shared" si="99"/>
        <v/>
      </c>
      <c r="FC76" s="1" t="str">
        <f t="shared" si="99"/>
        <v/>
      </c>
      <c r="FD76" s="1" t="str">
        <f t="shared" si="99"/>
        <v/>
      </c>
      <c r="FE76" s="1" t="str">
        <f t="shared" si="99"/>
        <v/>
      </c>
      <c r="FF76" s="1" t="str">
        <f t="shared" si="99"/>
        <v/>
      </c>
      <c r="FG76" s="1" t="str">
        <f t="shared" si="99"/>
        <v/>
      </c>
      <c r="FH76" s="1" t="str">
        <f t="shared" si="99"/>
        <v/>
      </c>
      <c r="FI76" s="1" t="str">
        <f t="shared" si="99"/>
        <v/>
      </c>
      <c r="FJ76" s="1" t="str">
        <f t="shared" si="99"/>
        <v/>
      </c>
      <c r="FK76" s="1" t="str">
        <f t="shared" si="99"/>
        <v/>
      </c>
      <c r="FL76" s="1" t="str">
        <f t="shared" si="99"/>
        <v/>
      </c>
      <c r="FM76" s="1" t="str">
        <f t="shared" si="99"/>
        <v/>
      </c>
      <c r="FN76" s="1" t="str">
        <f t="shared" si="99"/>
        <v/>
      </c>
      <c r="FO76" s="1" t="str">
        <f t="shared" si="99"/>
        <v/>
      </c>
      <c r="FP76" s="1" t="str">
        <f t="shared" si="99"/>
        <v/>
      </c>
      <c r="FQ76" s="1" t="str">
        <f t="shared" si="99"/>
        <v/>
      </c>
      <c r="FR76" s="1" t="str">
        <f t="shared" si="99"/>
        <v/>
      </c>
      <c r="FS76" s="1" t="str">
        <f t="shared" si="99"/>
        <v/>
      </c>
      <c r="FT76" s="1" t="str">
        <f t="shared" si="99"/>
        <v/>
      </c>
      <c r="FU76" s="1" t="str">
        <f t="shared" si="99"/>
        <v/>
      </c>
      <c r="FV76" s="1" t="str">
        <f t="shared" si="99"/>
        <v/>
      </c>
      <c r="FW76" s="1" t="str">
        <f t="shared" si="99"/>
        <v/>
      </c>
      <c r="FX76" s="1" t="str">
        <f t="shared" si="99"/>
        <v/>
      </c>
      <c r="FY76" s="1" t="str">
        <f t="shared" si="99"/>
        <v/>
      </c>
      <c r="FZ76" s="1" t="str">
        <f t="shared" si="99"/>
        <v/>
      </c>
      <c r="GA76" s="1" t="str">
        <f t="shared" si="99"/>
        <v/>
      </c>
      <c r="GB76" s="1" t="str">
        <f t="shared" si="99"/>
        <v/>
      </c>
      <c r="GC76" s="1" t="str">
        <f t="shared" si="99"/>
        <v/>
      </c>
      <c r="GD76" s="1" t="str">
        <f t="shared" si="99"/>
        <v/>
      </c>
      <c r="GE76" s="1" t="str">
        <f t="shared" si="99"/>
        <v/>
      </c>
      <c r="GF76" s="1" t="str">
        <f t="shared" si="99"/>
        <v/>
      </c>
      <c r="GG76" s="1" t="str">
        <f t="shared" si="99"/>
        <v/>
      </c>
      <c r="GH76" s="1" t="str">
        <f t="shared" ref="GH76:IS76" si="100">IFERROR(GH10/GH70,"")</f>
        <v/>
      </c>
      <c r="GI76" s="1" t="str">
        <f t="shared" si="100"/>
        <v/>
      </c>
      <c r="GJ76" s="1" t="str">
        <f t="shared" si="100"/>
        <v/>
      </c>
      <c r="GK76" s="1" t="str">
        <f t="shared" si="100"/>
        <v/>
      </c>
      <c r="GL76" s="1" t="str">
        <f t="shared" si="100"/>
        <v/>
      </c>
      <c r="GM76" s="1" t="str">
        <f t="shared" si="100"/>
        <v/>
      </c>
      <c r="GN76" s="1" t="str">
        <f t="shared" si="100"/>
        <v/>
      </c>
      <c r="GO76" s="1" t="str">
        <f t="shared" si="100"/>
        <v/>
      </c>
      <c r="GP76" s="1" t="str">
        <f t="shared" si="100"/>
        <v/>
      </c>
      <c r="GQ76" s="1" t="str">
        <f t="shared" si="100"/>
        <v/>
      </c>
      <c r="GR76" s="1" t="str">
        <f t="shared" si="100"/>
        <v/>
      </c>
      <c r="GS76" s="1" t="str">
        <f t="shared" si="100"/>
        <v/>
      </c>
      <c r="GT76" s="1" t="str">
        <f t="shared" si="100"/>
        <v/>
      </c>
      <c r="GU76" s="1" t="str">
        <f t="shared" si="100"/>
        <v/>
      </c>
      <c r="GV76" s="1" t="str">
        <f t="shared" si="100"/>
        <v/>
      </c>
      <c r="GW76" s="1" t="str">
        <f t="shared" si="100"/>
        <v/>
      </c>
      <c r="GX76" s="1" t="str">
        <f t="shared" si="100"/>
        <v/>
      </c>
      <c r="GY76" s="1" t="str">
        <f t="shared" si="100"/>
        <v/>
      </c>
      <c r="GZ76" s="1" t="str">
        <f t="shared" si="100"/>
        <v/>
      </c>
      <c r="HA76" s="1" t="str">
        <f t="shared" si="100"/>
        <v/>
      </c>
      <c r="HB76" s="1" t="str">
        <f t="shared" si="100"/>
        <v/>
      </c>
      <c r="HC76" s="1" t="str">
        <f t="shared" si="100"/>
        <v/>
      </c>
      <c r="HD76" s="1" t="str">
        <f t="shared" si="100"/>
        <v/>
      </c>
      <c r="HE76" s="1" t="str">
        <f t="shared" si="100"/>
        <v/>
      </c>
      <c r="HF76" s="1" t="str">
        <f t="shared" si="100"/>
        <v/>
      </c>
      <c r="HG76" s="1" t="str">
        <f t="shared" si="100"/>
        <v/>
      </c>
      <c r="HH76" s="1" t="str">
        <f t="shared" si="100"/>
        <v/>
      </c>
      <c r="HI76" s="1" t="str">
        <f t="shared" si="100"/>
        <v/>
      </c>
      <c r="HJ76" s="1" t="str">
        <f t="shared" si="100"/>
        <v/>
      </c>
      <c r="HK76" s="1" t="str">
        <f t="shared" si="100"/>
        <v/>
      </c>
      <c r="HL76" s="1" t="str">
        <f t="shared" si="100"/>
        <v/>
      </c>
      <c r="HM76" s="1" t="str">
        <f t="shared" si="100"/>
        <v/>
      </c>
      <c r="HN76" s="1" t="str">
        <f t="shared" si="100"/>
        <v/>
      </c>
      <c r="HO76" s="1" t="str">
        <f t="shared" si="100"/>
        <v/>
      </c>
      <c r="HP76" s="1" t="str">
        <f t="shared" si="100"/>
        <v/>
      </c>
      <c r="HQ76" s="1" t="str">
        <f t="shared" si="100"/>
        <v/>
      </c>
      <c r="HR76" s="1" t="str">
        <f t="shared" si="100"/>
        <v/>
      </c>
      <c r="HS76" s="1" t="str">
        <f t="shared" si="100"/>
        <v/>
      </c>
      <c r="HT76" s="1" t="str">
        <f t="shared" si="100"/>
        <v/>
      </c>
      <c r="HU76" s="1" t="str">
        <f t="shared" si="100"/>
        <v/>
      </c>
      <c r="HV76" s="1" t="str">
        <f t="shared" si="100"/>
        <v/>
      </c>
      <c r="HW76" s="1" t="str">
        <f t="shared" si="100"/>
        <v/>
      </c>
      <c r="HX76" s="1" t="str">
        <f t="shared" si="100"/>
        <v/>
      </c>
      <c r="HY76" s="1" t="str">
        <f t="shared" si="100"/>
        <v/>
      </c>
      <c r="HZ76" s="1" t="str">
        <f t="shared" si="100"/>
        <v/>
      </c>
      <c r="IA76" s="1" t="str">
        <f t="shared" si="100"/>
        <v/>
      </c>
      <c r="IB76" s="1" t="str">
        <f t="shared" si="100"/>
        <v/>
      </c>
      <c r="IC76" s="1" t="str">
        <f t="shared" si="100"/>
        <v/>
      </c>
      <c r="ID76" s="1" t="str">
        <f t="shared" si="100"/>
        <v/>
      </c>
      <c r="IE76" s="1" t="str">
        <f t="shared" si="100"/>
        <v/>
      </c>
      <c r="IF76" s="1" t="str">
        <f t="shared" si="100"/>
        <v/>
      </c>
      <c r="IG76" s="1" t="str">
        <f t="shared" si="100"/>
        <v/>
      </c>
      <c r="IH76" s="1" t="str">
        <f t="shared" si="100"/>
        <v/>
      </c>
      <c r="II76" s="1" t="str">
        <f t="shared" si="100"/>
        <v/>
      </c>
      <c r="IJ76" s="1" t="str">
        <f t="shared" si="100"/>
        <v/>
      </c>
      <c r="IK76" s="1" t="str">
        <f t="shared" si="100"/>
        <v/>
      </c>
      <c r="IL76" s="1" t="str">
        <f t="shared" si="100"/>
        <v/>
      </c>
      <c r="IM76" s="1" t="str">
        <f t="shared" si="100"/>
        <v/>
      </c>
      <c r="IN76" s="1" t="str">
        <f t="shared" si="100"/>
        <v/>
      </c>
      <c r="IO76" s="1" t="str">
        <f t="shared" si="100"/>
        <v/>
      </c>
      <c r="IP76" s="1" t="str">
        <f t="shared" si="100"/>
        <v/>
      </c>
      <c r="IQ76" s="1" t="str">
        <f t="shared" si="100"/>
        <v/>
      </c>
      <c r="IR76" s="1" t="str">
        <f t="shared" si="100"/>
        <v/>
      </c>
      <c r="IS76" s="1" t="str">
        <f t="shared" si="100"/>
        <v/>
      </c>
      <c r="IT76" s="1" t="str">
        <f t="shared" ref="IT76:LE76" si="101">IFERROR(IT10/IT70,"")</f>
        <v/>
      </c>
      <c r="IU76" s="1" t="str">
        <f t="shared" si="101"/>
        <v/>
      </c>
      <c r="IV76" s="1" t="str">
        <f t="shared" si="101"/>
        <v/>
      </c>
      <c r="IW76" s="1" t="str">
        <f t="shared" si="101"/>
        <v/>
      </c>
      <c r="IX76" s="1" t="str">
        <f t="shared" si="101"/>
        <v/>
      </c>
      <c r="IY76" s="1" t="str">
        <f t="shared" si="101"/>
        <v/>
      </c>
      <c r="IZ76" s="1" t="str">
        <f t="shared" si="101"/>
        <v/>
      </c>
      <c r="JA76" s="1" t="str">
        <f t="shared" si="101"/>
        <v/>
      </c>
      <c r="JB76" s="1" t="str">
        <f t="shared" si="101"/>
        <v/>
      </c>
      <c r="JC76" s="1" t="str">
        <f t="shared" si="101"/>
        <v/>
      </c>
      <c r="JD76" s="1" t="str">
        <f t="shared" si="101"/>
        <v/>
      </c>
      <c r="JE76" s="1" t="str">
        <f t="shared" si="101"/>
        <v/>
      </c>
      <c r="JF76" s="1" t="str">
        <f t="shared" si="101"/>
        <v/>
      </c>
      <c r="JG76" s="1" t="str">
        <f t="shared" si="101"/>
        <v/>
      </c>
      <c r="JH76" s="1" t="str">
        <f t="shared" si="101"/>
        <v/>
      </c>
      <c r="JI76" s="1" t="str">
        <f t="shared" si="101"/>
        <v/>
      </c>
      <c r="JJ76" s="1" t="str">
        <f t="shared" si="101"/>
        <v/>
      </c>
      <c r="JK76" s="1" t="str">
        <f t="shared" si="101"/>
        <v/>
      </c>
      <c r="JL76" s="1" t="str">
        <f t="shared" si="101"/>
        <v/>
      </c>
      <c r="JM76" s="1" t="str">
        <f t="shared" si="101"/>
        <v/>
      </c>
      <c r="JN76" s="1" t="str">
        <f t="shared" si="101"/>
        <v/>
      </c>
      <c r="JO76" s="1" t="str">
        <f t="shared" si="101"/>
        <v/>
      </c>
      <c r="JP76" s="1" t="str">
        <f t="shared" si="101"/>
        <v/>
      </c>
      <c r="JQ76" s="1" t="str">
        <f t="shared" si="101"/>
        <v/>
      </c>
      <c r="JR76" s="1" t="str">
        <f t="shared" si="101"/>
        <v/>
      </c>
      <c r="JS76" s="1" t="str">
        <f t="shared" si="101"/>
        <v/>
      </c>
      <c r="JT76" s="1" t="str">
        <f t="shared" si="101"/>
        <v/>
      </c>
      <c r="JU76" s="1" t="str">
        <f t="shared" si="101"/>
        <v/>
      </c>
      <c r="JV76" s="1" t="str">
        <f t="shared" si="101"/>
        <v/>
      </c>
      <c r="JW76" s="1" t="str">
        <f t="shared" si="101"/>
        <v/>
      </c>
      <c r="JX76" s="1" t="str">
        <f t="shared" si="101"/>
        <v/>
      </c>
      <c r="JY76" s="1" t="str">
        <f t="shared" si="101"/>
        <v/>
      </c>
      <c r="JZ76" s="1" t="str">
        <f t="shared" si="101"/>
        <v/>
      </c>
      <c r="KA76" s="1" t="str">
        <f t="shared" si="101"/>
        <v/>
      </c>
      <c r="KB76" s="1" t="str">
        <f t="shared" si="101"/>
        <v/>
      </c>
      <c r="KC76" s="1" t="str">
        <f t="shared" si="101"/>
        <v/>
      </c>
      <c r="KD76" s="1" t="str">
        <f t="shared" si="101"/>
        <v/>
      </c>
      <c r="KE76" s="1" t="str">
        <f t="shared" si="101"/>
        <v/>
      </c>
      <c r="KF76" s="1" t="str">
        <f t="shared" si="101"/>
        <v/>
      </c>
      <c r="KG76" s="1" t="str">
        <f t="shared" si="101"/>
        <v/>
      </c>
      <c r="KH76" s="1" t="str">
        <f t="shared" si="101"/>
        <v/>
      </c>
      <c r="KI76" s="1" t="str">
        <f t="shared" si="101"/>
        <v/>
      </c>
      <c r="KJ76" s="1" t="str">
        <f t="shared" si="101"/>
        <v/>
      </c>
      <c r="KK76" s="1" t="str">
        <f t="shared" si="101"/>
        <v/>
      </c>
      <c r="KL76" s="1" t="str">
        <f t="shared" si="101"/>
        <v/>
      </c>
      <c r="KM76" s="1" t="str">
        <f t="shared" si="101"/>
        <v/>
      </c>
      <c r="KN76" s="1" t="str">
        <f t="shared" si="101"/>
        <v/>
      </c>
      <c r="KO76" s="1" t="str">
        <f t="shared" si="101"/>
        <v/>
      </c>
      <c r="KP76" s="1" t="str">
        <f t="shared" si="101"/>
        <v/>
      </c>
      <c r="KQ76" s="1" t="str">
        <f t="shared" si="101"/>
        <v/>
      </c>
      <c r="KR76" s="1" t="str">
        <f t="shared" si="101"/>
        <v/>
      </c>
      <c r="KS76" s="1" t="str">
        <f t="shared" si="101"/>
        <v/>
      </c>
      <c r="KT76" s="1" t="str">
        <f t="shared" si="101"/>
        <v/>
      </c>
      <c r="KU76" s="1" t="str">
        <f t="shared" si="101"/>
        <v/>
      </c>
      <c r="KV76" s="1" t="str">
        <f t="shared" si="101"/>
        <v/>
      </c>
      <c r="KW76" s="1" t="str">
        <f t="shared" si="101"/>
        <v/>
      </c>
      <c r="KX76" s="1" t="str">
        <f t="shared" si="101"/>
        <v/>
      </c>
      <c r="KY76" s="1" t="str">
        <f t="shared" si="101"/>
        <v/>
      </c>
      <c r="KZ76" s="1" t="str">
        <f t="shared" si="101"/>
        <v/>
      </c>
      <c r="LA76" s="1" t="str">
        <f t="shared" si="101"/>
        <v/>
      </c>
      <c r="LB76" s="1" t="str">
        <f t="shared" si="101"/>
        <v/>
      </c>
      <c r="LC76" s="1" t="str">
        <f t="shared" si="101"/>
        <v/>
      </c>
      <c r="LD76" s="1" t="str">
        <f t="shared" si="101"/>
        <v/>
      </c>
      <c r="LE76" s="1" t="str">
        <f t="shared" si="101"/>
        <v/>
      </c>
      <c r="LF76" s="1" t="str">
        <f t="shared" ref="LF76:NQ76" si="102">IFERROR(LF10/LF70,"")</f>
        <v/>
      </c>
      <c r="LG76" s="1" t="str">
        <f t="shared" si="102"/>
        <v/>
      </c>
      <c r="LH76" s="1" t="str">
        <f t="shared" si="102"/>
        <v/>
      </c>
      <c r="LI76" s="1" t="str">
        <f t="shared" si="102"/>
        <v/>
      </c>
      <c r="LJ76" s="1" t="str">
        <f t="shared" si="102"/>
        <v/>
      </c>
      <c r="LK76" s="1" t="str">
        <f t="shared" si="102"/>
        <v/>
      </c>
      <c r="LL76" s="1" t="str">
        <f t="shared" si="102"/>
        <v/>
      </c>
      <c r="LM76" s="1" t="str">
        <f t="shared" si="102"/>
        <v/>
      </c>
      <c r="LN76" s="1" t="str">
        <f t="shared" si="102"/>
        <v/>
      </c>
      <c r="LO76" s="1" t="str">
        <f t="shared" si="102"/>
        <v/>
      </c>
      <c r="LP76" s="1" t="str">
        <f t="shared" si="102"/>
        <v/>
      </c>
      <c r="LQ76" s="1" t="str">
        <f t="shared" si="102"/>
        <v/>
      </c>
      <c r="LR76" s="1" t="str">
        <f t="shared" si="102"/>
        <v/>
      </c>
      <c r="LS76" s="1" t="str">
        <f t="shared" si="102"/>
        <v/>
      </c>
      <c r="LT76" s="1" t="str">
        <f t="shared" si="102"/>
        <v/>
      </c>
      <c r="LU76" s="1" t="str">
        <f t="shared" si="102"/>
        <v/>
      </c>
      <c r="LV76" s="1" t="str">
        <f t="shared" si="102"/>
        <v/>
      </c>
      <c r="LW76" s="1" t="str">
        <f t="shared" si="102"/>
        <v/>
      </c>
      <c r="LX76" s="1" t="str">
        <f t="shared" si="102"/>
        <v/>
      </c>
      <c r="LY76" s="1" t="str">
        <f t="shared" si="102"/>
        <v/>
      </c>
      <c r="LZ76" s="1" t="str">
        <f t="shared" si="102"/>
        <v/>
      </c>
      <c r="MA76" s="1" t="str">
        <f t="shared" si="102"/>
        <v/>
      </c>
      <c r="MB76" s="1" t="str">
        <f t="shared" si="102"/>
        <v/>
      </c>
      <c r="MC76" s="1" t="str">
        <f t="shared" si="102"/>
        <v/>
      </c>
      <c r="MD76" s="1" t="str">
        <f t="shared" si="102"/>
        <v/>
      </c>
      <c r="ME76" s="1" t="str">
        <f t="shared" si="102"/>
        <v/>
      </c>
      <c r="MF76" s="1" t="str">
        <f t="shared" si="102"/>
        <v/>
      </c>
      <c r="MG76" s="1" t="str">
        <f t="shared" si="102"/>
        <v/>
      </c>
      <c r="MH76" s="1" t="str">
        <f t="shared" si="102"/>
        <v/>
      </c>
      <c r="MI76" s="1" t="str">
        <f t="shared" si="102"/>
        <v/>
      </c>
      <c r="MJ76" s="1" t="str">
        <f t="shared" si="102"/>
        <v/>
      </c>
      <c r="MK76" s="1" t="str">
        <f t="shared" si="102"/>
        <v/>
      </c>
      <c r="ML76" s="1" t="str">
        <f t="shared" si="102"/>
        <v/>
      </c>
      <c r="MM76" s="1" t="str">
        <f t="shared" si="102"/>
        <v/>
      </c>
      <c r="MN76" s="1" t="str">
        <f t="shared" si="102"/>
        <v/>
      </c>
      <c r="MO76" s="1" t="str">
        <f t="shared" si="102"/>
        <v/>
      </c>
      <c r="MP76" s="1" t="str">
        <f t="shared" si="102"/>
        <v/>
      </c>
      <c r="MQ76" s="1" t="str">
        <f t="shared" si="102"/>
        <v/>
      </c>
      <c r="MR76" s="1" t="str">
        <f t="shared" si="102"/>
        <v/>
      </c>
      <c r="MS76" s="1" t="str">
        <f t="shared" si="102"/>
        <v/>
      </c>
      <c r="MT76" s="1" t="str">
        <f t="shared" si="102"/>
        <v/>
      </c>
      <c r="MU76" s="1" t="str">
        <f t="shared" si="102"/>
        <v/>
      </c>
      <c r="MV76" s="1" t="str">
        <f t="shared" si="102"/>
        <v/>
      </c>
      <c r="MW76" s="1" t="str">
        <f t="shared" si="102"/>
        <v/>
      </c>
      <c r="MX76" s="1" t="str">
        <f t="shared" si="102"/>
        <v/>
      </c>
      <c r="MY76" s="1" t="str">
        <f t="shared" si="102"/>
        <v/>
      </c>
      <c r="MZ76" s="1" t="str">
        <f t="shared" si="102"/>
        <v/>
      </c>
      <c r="NA76" s="1" t="str">
        <f t="shared" si="102"/>
        <v/>
      </c>
      <c r="NB76" s="1" t="str">
        <f t="shared" si="102"/>
        <v/>
      </c>
      <c r="NC76" s="1" t="str">
        <f t="shared" si="102"/>
        <v/>
      </c>
      <c r="ND76" s="1" t="str">
        <f t="shared" si="102"/>
        <v/>
      </c>
      <c r="NE76" s="1" t="str">
        <f t="shared" si="102"/>
        <v/>
      </c>
      <c r="NF76" s="1" t="str">
        <f t="shared" si="102"/>
        <v/>
      </c>
      <c r="NG76" s="1" t="str">
        <f t="shared" si="102"/>
        <v/>
      </c>
      <c r="NH76" s="1" t="str">
        <f t="shared" si="102"/>
        <v/>
      </c>
      <c r="NI76" s="1" t="str">
        <f t="shared" si="102"/>
        <v/>
      </c>
      <c r="NJ76" s="1" t="str">
        <f t="shared" si="102"/>
        <v/>
      </c>
      <c r="NK76" s="1" t="str">
        <f t="shared" si="102"/>
        <v/>
      </c>
      <c r="NL76" s="1" t="str">
        <f t="shared" si="102"/>
        <v/>
      </c>
      <c r="NM76" s="1" t="str">
        <f t="shared" si="102"/>
        <v/>
      </c>
      <c r="NN76" s="1" t="str">
        <f t="shared" si="102"/>
        <v/>
      </c>
      <c r="NO76" s="1" t="str">
        <f t="shared" si="102"/>
        <v/>
      </c>
      <c r="NP76" s="1" t="str">
        <f t="shared" si="102"/>
        <v/>
      </c>
      <c r="NQ76" s="1" t="str">
        <f t="shared" si="102"/>
        <v/>
      </c>
      <c r="NR76" s="1" t="str">
        <f t="shared" ref="NR76:QC76" si="103">IFERROR(NR10/NR70,"")</f>
        <v/>
      </c>
      <c r="NS76" s="1" t="str">
        <f t="shared" si="103"/>
        <v/>
      </c>
      <c r="NT76" s="1" t="str">
        <f t="shared" si="103"/>
        <v/>
      </c>
      <c r="NU76" s="1" t="str">
        <f t="shared" si="103"/>
        <v/>
      </c>
      <c r="NV76" s="1" t="str">
        <f t="shared" si="103"/>
        <v/>
      </c>
      <c r="NW76" s="1" t="str">
        <f t="shared" si="103"/>
        <v/>
      </c>
      <c r="NX76" s="1" t="str">
        <f t="shared" si="103"/>
        <v/>
      </c>
      <c r="NY76" s="1" t="str">
        <f t="shared" si="103"/>
        <v/>
      </c>
      <c r="NZ76" s="1" t="str">
        <f t="shared" si="103"/>
        <v/>
      </c>
      <c r="OA76" s="1" t="str">
        <f t="shared" si="103"/>
        <v/>
      </c>
      <c r="OB76" s="1" t="str">
        <f t="shared" si="103"/>
        <v/>
      </c>
      <c r="OC76" s="1" t="str">
        <f t="shared" si="103"/>
        <v/>
      </c>
      <c r="OD76" s="1" t="str">
        <f t="shared" si="103"/>
        <v/>
      </c>
      <c r="OE76" s="1" t="str">
        <f t="shared" si="103"/>
        <v/>
      </c>
      <c r="OF76" s="1" t="str">
        <f t="shared" si="103"/>
        <v/>
      </c>
      <c r="OG76" s="1" t="str">
        <f t="shared" si="103"/>
        <v/>
      </c>
      <c r="OH76" s="1" t="str">
        <f t="shared" si="103"/>
        <v/>
      </c>
      <c r="OI76" s="1" t="str">
        <f t="shared" si="103"/>
        <v/>
      </c>
      <c r="OJ76" s="1" t="str">
        <f t="shared" si="103"/>
        <v/>
      </c>
      <c r="OK76" s="1" t="str">
        <f t="shared" si="103"/>
        <v/>
      </c>
      <c r="OL76" s="1" t="str">
        <f t="shared" si="103"/>
        <v/>
      </c>
      <c r="OM76" s="1" t="str">
        <f t="shared" si="103"/>
        <v/>
      </c>
      <c r="ON76" s="1" t="str">
        <f t="shared" si="103"/>
        <v/>
      </c>
      <c r="OO76" s="1" t="str">
        <f t="shared" si="103"/>
        <v/>
      </c>
      <c r="OP76" s="1" t="str">
        <f t="shared" si="103"/>
        <v/>
      </c>
      <c r="OQ76" s="1" t="str">
        <f t="shared" si="103"/>
        <v/>
      </c>
      <c r="OR76" s="1" t="str">
        <f t="shared" si="103"/>
        <v/>
      </c>
      <c r="OS76" s="1" t="str">
        <f t="shared" si="103"/>
        <v/>
      </c>
      <c r="OT76" s="1" t="str">
        <f t="shared" si="103"/>
        <v/>
      </c>
      <c r="OU76" s="1" t="str">
        <f t="shared" si="103"/>
        <v/>
      </c>
      <c r="OV76" s="1" t="str">
        <f t="shared" si="103"/>
        <v/>
      </c>
      <c r="OW76" s="1" t="str">
        <f t="shared" si="103"/>
        <v/>
      </c>
      <c r="OX76" s="1" t="str">
        <f t="shared" si="103"/>
        <v/>
      </c>
      <c r="OY76" s="1" t="str">
        <f t="shared" si="103"/>
        <v/>
      </c>
      <c r="OZ76" s="1" t="str">
        <f t="shared" si="103"/>
        <v/>
      </c>
      <c r="PA76" s="1" t="str">
        <f t="shared" si="103"/>
        <v/>
      </c>
      <c r="PB76" s="1" t="str">
        <f t="shared" si="103"/>
        <v/>
      </c>
      <c r="PC76" s="1" t="str">
        <f t="shared" si="103"/>
        <v/>
      </c>
      <c r="PD76" s="1" t="str">
        <f t="shared" si="103"/>
        <v/>
      </c>
      <c r="PE76" s="1" t="str">
        <f t="shared" si="103"/>
        <v/>
      </c>
      <c r="PF76" s="1" t="str">
        <f t="shared" si="103"/>
        <v/>
      </c>
      <c r="PG76" s="1" t="str">
        <f t="shared" si="103"/>
        <v/>
      </c>
      <c r="PH76" s="1" t="str">
        <f t="shared" si="103"/>
        <v/>
      </c>
      <c r="PI76" s="1" t="str">
        <f t="shared" si="103"/>
        <v/>
      </c>
      <c r="PJ76" s="1" t="str">
        <f t="shared" si="103"/>
        <v/>
      </c>
      <c r="PK76" s="1" t="str">
        <f t="shared" si="103"/>
        <v/>
      </c>
      <c r="PL76" s="1" t="str">
        <f t="shared" si="103"/>
        <v/>
      </c>
      <c r="PM76" s="1" t="str">
        <f t="shared" si="103"/>
        <v/>
      </c>
      <c r="PN76" s="1" t="str">
        <f t="shared" si="103"/>
        <v/>
      </c>
      <c r="PO76" s="1" t="str">
        <f t="shared" si="103"/>
        <v/>
      </c>
      <c r="PP76" s="1" t="str">
        <f t="shared" si="103"/>
        <v/>
      </c>
      <c r="PQ76" s="1" t="str">
        <f t="shared" si="103"/>
        <v/>
      </c>
      <c r="PR76" s="1" t="str">
        <f t="shared" si="103"/>
        <v/>
      </c>
      <c r="PS76" s="1" t="str">
        <f t="shared" si="103"/>
        <v/>
      </c>
      <c r="PT76" s="1" t="str">
        <f t="shared" si="103"/>
        <v/>
      </c>
      <c r="PU76" s="1" t="str">
        <f t="shared" si="103"/>
        <v/>
      </c>
      <c r="PV76" s="1" t="str">
        <f t="shared" si="103"/>
        <v/>
      </c>
      <c r="PW76" s="1" t="str">
        <f t="shared" si="103"/>
        <v/>
      </c>
      <c r="PX76" s="1" t="str">
        <f t="shared" si="103"/>
        <v/>
      </c>
      <c r="PY76" s="1" t="str">
        <f t="shared" si="103"/>
        <v/>
      </c>
      <c r="PZ76" s="1" t="str">
        <f t="shared" si="103"/>
        <v/>
      </c>
      <c r="QA76" s="1" t="str">
        <f t="shared" si="103"/>
        <v/>
      </c>
      <c r="QB76" s="1" t="str">
        <f t="shared" si="103"/>
        <v/>
      </c>
      <c r="QC76" s="1" t="str">
        <f t="shared" si="103"/>
        <v/>
      </c>
      <c r="QD76" s="1" t="str">
        <f t="shared" ref="QD76:SO76" si="104">IFERROR(QD10/QD70,"")</f>
        <v/>
      </c>
      <c r="QE76" s="1" t="str">
        <f t="shared" si="104"/>
        <v/>
      </c>
      <c r="QF76" s="1" t="str">
        <f t="shared" si="104"/>
        <v/>
      </c>
      <c r="QG76" s="1" t="str">
        <f t="shared" si="104"/>
        <v/>
      </c>
      <c r="QH76" s="1" t="str">
        <f t="shared" si="104"/>
        <v/>
      </c>
      <c r="QI76" s="1" t="str">
        <f t="shared" si="104"/>
        <v/>
      </c>
      <c r="QJ76" s="1" t="str">
        <f t="shared" si="104"/>
        <v/>
      </c>
      <c r="QK76" s="1" t="str">
        <f t="shared" si="104"/>
        <v/>
      </c>
      <c r="QL76" s="1" t="str">
        <f t="shared" si="104"/>
        <v/>
      </c>
      <c r="QM76" s="1" t="str">
        <f t="shared" si="104"/>
        <v/>
      </c>
      <c r="QN76" s="1" t="str">
        <f t="shared" si="104"/>
        <v/>
      </c>
      <c r="QO76" s="1" t="str">
        <f t="shared" si="104"/>
        <v/>
      </c>
      <c r="QP76" s="1" t="str">
        <f t="shared" si="104"/>
        <v/>
      </c>
      <c r="QQ76" s="1" t="str">
        <f t="shared" si="104"/>
        <v/>
      </c>
      <c r="QR76" s="1" t="str">
        <f t="shared" si="104"/>
        <v/>
      </c>
      <c r="QS76" s="1" t="str">
        <f t="shared" si="104"/>
        <v/>
      </c>
      <c r="QT76" s="1" t="str">
        <f t="shared" si="104"/>
        <v/>
      </c>
      <c r="QU76" s="1" t="str">
        <f t="shared" si="104"/>
        <v/>
      </c>
      <c r="QV76" s="1" t="str">
        <f t="shared" si="104"/>
        <v/>
      </c>
      <c r="QW76" s="1" t="str">
        <f t="shared" si="104"/>
        <v/>
      </c>
      <c r="QX76" s="1" t="str">
        <f t="shared" si="104"/>
        <v/>
      </c>
      <c r="QY76" s="1" t="str">
        <f t="shared" si="104"/>
        <v/>
      </c>
      <c r="QZ76" s="1" t="str">
        <f t="shared" si="104"/>
        <v/>
      </c>
      <c r="RA76" s="1" t="str">
        <f t="shared" si="104"/>
        <v/>
      </c>
      <c r="RB76" s="1" t="str">
        <f t="shared" si="104"/>
        <v/>
      </c>
      <c r="RC76" s="1" t="str">
        <f t="shared" si="104"/>
        <v/>
      </c>
      <c r="RD76" s="1" t="str">
        <f t="shared" si="104"/>
        <v/>
      </c>
      <c r="RE76" s="1" t="str">
        <f t="shared" si="104"/>
        <v/>
      </c>
      <c r="RF76" s="1" t="str">
        <f t="shared" si="104"/>
        <v/>
      </c>
      <c r="RG76" s="1" t="str">
        <f t="shared" si="104"/>
        <v/>
      </c>
      <c r="RH76" s="1" t="str">
        <f t="shared" si="104"/>
        <v/>
      </c>
      <c r="RI76" s="1" t="str">
        <f t="shared" si="104"/>
        <v/>
      </c>
      <c r="RJ76" s="1" t="str">
        <f t="shared" si="104"/>
        <v/>
      </c>
      <c r="RK76" s="1" t="str">
        <f t="shared" si="104"/>
        <v/>
      </c>
      <c r="RL76" s="1" t="str">
        <f t="shared" si="104"/>
        <v/>
      </c>
      <c r="RM76" s="1" t="str">
        <f t="shared" si="104"/>
        <v/>
      </c>
      <c r="RN76" s="1" t="str">
        <f t="shared" si="104"/>
        <v/>
      </c>
      <c r="RO76" s="1" t="str">
        <f t="shared" si="104"/>
        <v/>
      </c>
      <c r="RP76" s="1" t="str">
        <f t="shared" si="104"/>
        <v/>
      </c>
      <c r="RQ76" s="1" t="str">
        <f t="shared" si="104"/>
        <v/>
      </c>
      <c r="RR76" s="1" t="str">
        <f t="shared" si="104"/>
        <v/>
      </c>
      <c r="RS76" s="1" t="str">
        <f t="shared" si="104"/>
        <v/>
      </c>
      <c r="RT76" s="1" t="str">
        <f t="shared" si="104"/>
        <v/>
      </c>
      <c r="RU76" s="1" t="str">
        <f t="shared" si="104"/>
        <v/>
      </c>
      <c r="RV76" s="1" t="str">
        <f t="shared" si="104"/>
        <v/>
      </c>
      <c r="RW76" s="1" t="str">
        <f t="shared" si="104"/>
        <v/>
      </c>
      <c r="RX76" s="1" t="str">
        <f t="shared" si="104"/>
        <v/>
      </c>
      <c r="RY76" s="1" t="str">
        <f t="shared" si="104"/>
        <v/>
      </c>
      <c r="RZ76" s="1" t="str">
        <f t="shared" si="104"/>
        <v/>
      </c>
      <c r="SA76" s="1" t="str">
        <f t="shared" si="104"/>
        <v/>
      </c>
      <c r="SB76" s="1" t="str">
        <f t="shared" si="104"/>
        <v/>
      </c>
      <c r="SC76" s="1" t="str">
        <f t="shared" si="104"/>
        <v/>
      </c>
      <c r="SD76" s="1" t="str">
        <f t="shared" si="104"/>
        <v/>
      </c>
      <c r="SE76" s="1" t="str">
        <f t="shared" si="104"/>
        <v/>
      </c>
      <c r="SF76" s="1" t="str">
        <f t="shared" si="104"/>
        <v/>
      </c>
      <c r="SG76" s="1" t="str">
        <f t="shared" si="104"/>
        <v/>
      </c>
      <c r="SH76" s="1" t="str">
        <f t="shared" si="104"/>
        <v/>
      </c>
      <c r="SI76" s="1" t="str">
        <f t="shared" si="104"/>
        <v/>
      </c>
      <c r="SJ76" s="1" t="str">
        <f t="shared" si="104"/>
        <v/>
      </c>
      <c r="SK76" s="1" t="str">
        <f t="shared" si="104"/>
        <v/>
      </c>
      <c r="SL76" s="1" t="str">
        <f t="shared" si="104"/>
        <v/>
      </c>
      <c r="SM76" s="1" t="str">
        <f t="shared" si="104"/>
        <v/>
      </c>
      <c r="SN76" s="1" t="str">
        <f t="shared" si="104"/>
        <v/>
      </c>
      <c r="SO76" s="1" t="str">
        <f t="shared" si="104"/>
        <v/>
      </c>
      <c r="SP76" s="1" t="str">
        <f t="shared" ref="SP76:VA76" si="105">IFERROR(SP10/SP70,"")</f>
        <v/>
      </c>
      <c r="SQ76" s="1" t="str">
        <f t="shared" si="105"/>
        <v/>
      </c>
      <c r="SR76" s="1" t="str">
        <f t="shared" si="105"/>
        <v/>
      </c>
      <c r="SS76" s="1" t="str">
        <f t="shared" si="105"/>
        <v/>
      </c>
      <c r="ST76" s="1" t="str">
        <f t="shared" si="105"/>
        <v/>
      </c>
      <c r="SU76" s="1" t="str">
        <f t="shared" si="105"/>
        <v/>
      </c>
      <c r="SV76" s="1" t="str">
        <f t="shared" si="105"/>
        <v/>
      </c>
      <c r="SW76" s="1" t="str">
        <f t="shared" si="105"/>
        <v/>
      </c>
      <c r="SX76" s="1" t="str">
        <f t="shared" si="105"/>
        <v/>
      </c>
      <c r="SY76" s="1" t="str">
        <f t="shared" si="105"/>
        <v/>
      </c>
      <c r="SZ76" s="1" t="str">
        <f t="shared" si="105"/>
        <v/>
      </c>
      <c r="TA76" s="1" t="str">
        <f t="shared" si="105"/>
        <v/>
      </c>
      <c r="TB76" s="1" t="str">
        <f t="shared" si="105"/>
        <v/>
      </c>
      <c r="TC76" s="1" t="str">
        <f t="shared" si="105"/>
        <v/>
      </c>
      <c r="TD76" s="1" t="str">
        <f t="shared" si="105"/>
        <v/>
      </c>
      <c r="TE76" s="1" t="str">
        <f t="shared" si="105"/>
        <v/>
      </c>
      <c r="TF76" s="1" t="str">
        <f t="shared" si="105"/>
        <v/>
      </c>
      <c r="TG76" s="1" t="str">
        <f t="shared" si="105"/>
        <v/>
      </c>
      <c r="TH76" s="1" t="str">
        <f t="shared" si="105"/>
        <v/>
      </c>
      <c r="TI76" s="1" t="str">
        <f t="shared" si="105"/>
        <v/>
      </c>
      <c r="TJ76" s="1" t="str">
        <f t="shared" si="105"/>
        <v/>
      </c>
      <c r="TK76" s="1" t="str">
        <f t="shared" si="105"/>
        <v/>
      </c>
      <c r="TL76" s="1" t="str">
        <f t="shared" si="105"/>
        <v/>
      </c>
      <c r="TM76" s="1" t="str">
        <f t="shared" si="105"/>
        <v/>
      </c>
      <c r="TN76" s="1" t="str">
        <f t="shared" si="105"/>
        <v/>
      </c>
      <c r="TO76" s="1" t="str">
        <f t="shared" si="105"/>
        <v/>
      </c>
      <c r="TP76" s="1" t="str">
        <f t="shared" si="105"/>
        <v/>
      </c>
      <c r="TQ76" s="1" t="str">
        <f t="shared" si="105"/>
        <v/>
      </c>
      <c r="TR76" s="1" t="str">
        <f t="shared" si="105"/>
        <v/>
      </c>
      <c r="TS76" s="1" t="str">
        <f t="shared" si="105"/>
        <v/>
      </c>
      <c r="TT76" s="1" t="str">
        <f t="shared" si="105"/>
        <v/>
      </c>
      <c r="TU76" s="1" t="str">
        <f t="shared" si="105"/>
        <v/>
      </c>
      <c r="TV76" s="1" t="str">
        <f t="shared" si="105"/>
        <v/>
      </c>
      <c r="TW76" s="1" t="str">
        <f t="shared" si="105"/>
        <v/>
      </c>
      <c r="TX76" s="1" t="str">
        <f t="shared" si="105"/>
        <v/>
      </c>
      <c r="TY76" s="1" t="str">
        <f t="shared" si="105"/>
        <v/>
      </c>
      <c r="TZ76" s="1" t="str">
        <f t="shared" si="105"/>
        <v/>
      </c>
      <c r="UA76" s="1" t="str">
        <f t="shared" si="105"/>
        <v/>
      </c>
      <c r="UB76" s="1" t="str">
        <f t="shared" si="105"/>
        <v/>
      </c>
      <c r="UC76" s="1" t="str">
        <f t="shared" si="105"/>
        <v/>
      </c>
      <c r="UD76" s="1" t="str">
        <f t="shared" si="105"/>
        <v/>
      </c>
      <c r="UE76" s="1" t="str">
        <f t="shared" si="105"/>
        <v/>
      </c>
      <c r="UF76" s="1" t="str">
        <f t="shared" si="105"/>
        <v/>
      </c>
      <c r="UG76" s="1" t="str">
        <f t="shared" si="105"/>
        <v/>
      </c>
      <c r="UH76" s="1" t="str">
        <f t="shared" si="105"/>
        <v/>
      </c>
      <c r="UI76" s="1" t="str">
        <f t="shared" si="105"/>
        <v/>
      </c>
      <c r="UJ76" s="1" t="str">
        <f t="shared" si="105"/>
        <v/>
      </c>
      <c r="UK76" s="1" t="str">
        <f t="shared" si="105"/>
        <v/>
      </c>
      <c r="UL76" s="1" t="str">
        <f t="shared" si="105"/>
        <v/>
      </c>
      <c r="UM76" s="1" t="str">
        <f t="shared" si="105"/>
        <v/>
      </c>
      <c r="UN76" s="1" t="str">
        <f t="shared" si="105"/>
        <v/>
      </c>
      <c r="UO76" s="1" t="str">
        <f t="shared" si="105"/>
        <v/>
      </c>
      <c r="UP76" s="1" t="str">
        <f t="shared" si="105"/>
        <v/>
      </c>
      <c r="UQ76" s="1" t="str">
        <f t="shared" si="105"/>
        <v/>
      </c>
      <c r="UR76" s="1" t="str">
        <f t="shared" si="105"/>
        <v/>
      </c>
      <c r="US76" s="1" t="str">
        <f t="shared" si="105"/>
        <v/>
      </c>
      <c r="UT76" s="1" t="str">
        <f t="shared" si="105"/>
        <v/>
      </c>
      <c r="UU76" s="1" t="str">
        <f t="shared" si="105"/>
        <v/>
      </c>
      <c r="UV76" s="1" t="str">
        <f t="shared" si="105"/>
        <v/>
      </c>
      <c r="UW76" s="1" t="str">
        <f t="shared" si="105"/>
        <v/>
      </c>
      <c r="UX76" s="1" t="str">
        <f t="shared" si="105"/>
        <v/>
      </c>
      <c r="UY76" s="1" t="str">
        <f t="shared" si="105"/>
        <v/>
      </c>
      <c r="UZ76" s="1" t="str">
        <f t="shared" si="105"/>
        <v/>
      </c>
      <c r="VA76" s="1" t="str">
        <f t="shared" si="105"/>
        <v/>
      </c>
      <c r="VB76" s="1" t="str">
        <f t="shared" ref="VB76:XM76" si="106">IFERROR(VB10/VB70,"")</f>
        <v/>
      </c>
      <c r="VC76" s="1" t="str">
        <f t="shared" si="106"/>
        <v/>
      </c>
      <c r="VD76" s="1" t="str">
        <f t="shared" si="106"/>
        <v/>
      </c>
      <c r="VE76" s="1" t="str">
        <f t="shared" si="106"/>
        <v/>
      </c>
      <c r="VF76" s="1" t="str">
        <f t="shared" si="106"/>
        <v/>
      </c>
      <c r="VG76" s="1" t="str">
        <f t="shared" si="106"/>
        <v/>
      </c>
      <c r="VH76" s="1" t="str">
        <f t="shared" si="106"/>
        <v/>
      </c>
      <c r="VI76" s="1" t="str">
        <f t="shared" si="106"/>
        <v/>
      </c>
      <c r="VJ76" s="1" t="str">
        <f t="shared" si="106"/>
        <v/>
      </c>
      <c r="VK76" s="1" t="str">
        <f t="shared" si="106"/>
        <v/>
      </c>
      <c r="VL76" s="1" t="str">
        <f t="shared" si="106"/>
        <v/>
      </c>
      <c r="VM76" s="1" t="str">
        <f t="shared" si="106"/>
        <v/>
      </c>
      <c r="VN76" s="1" t="str">
        <f t="shared" si="106"/>
        <v/>
      </c>
      <c r="VO76" s="1" t="str">
        <f t="shared" si="106"/>
        <v/>
      </c>
      <c r="VP76" s="1" t="str">
        <f t="shared" si="106"/>
        <v/>
      </c>
      <c r="VQ76" s="1" t="str">
        <f t="shared" si="106"/>
        <v/>
      </c>
      <c r="VR76" s="1" t="str">
        <f t="shared" si="106"/>
        <v/>
      </c>
      <c r="VS76" s="1" t="str">
        <f t="shared" si="106"/>
        <v/>
      </c>
      <c r="VT76" s="1" t="str">
        <f t="shared" si="106"/>
        <v/>
      </c>
      <c r="VU76" s="1" t="str">
        <f t="shared" si="106"/>
        <v/>
      </c>
      <c r="VV76" s="1" t="str">
        <f t="shared" si="106"/>
        <v/>
      </c>
      <c r="VW76" s="1" t="str">
        <f t="shared" si="106"/>
        <v/>
      </c>
      <c r="VX76" s="1" t="str">
        <f t="shared" si="106"/>
        <v/>
      </c>
      <c r="VY76" s="1" t="str">
        <f t="shared" si="106"/>
        <v/>
      </c>
      <c r="VZ76" s="1" t="str">
        <f t="shared" si="106"/>
        <v/>
      </c>
      <c r="WA76" s="1" t="str">
        <f t="shared" si="106"/>
        <v/>
      </c>
      <c r="WB76" s="1" t="str">
        <f t="shared" si="106"/>
        <v/>
      </c>
      <c r="WC76" s="1" t="str">
        <f t="shared" si="106"/>
        <v/>
      </c>
      <c r="WD76" s="1" t="str">
        <f t="shared" si="106"/>
        <v/>
      </c>
      <c r="WE76" s="1" t="str">
        <f t="shared" si="106"/>
        <v/>
      </c>
      <c r="WF76" s="1" t="str">
        <f t="shared" si="106"/>
        <v/>
      </c>
      <c r="WG76" s="1" t="str">
        <f t="shared" si="106"/>
        <v/>
      </c>
      <c r="WH76" s="1" t="str">
        <f t="shared" si="106"/>
        <v/>
      </c>
      <c r="WI76" s="1" t="str">
        <f t="shared" si="106"/>
        <v/>
      </c>
      <c r="WJ76" s="1" t="str">
        <f t="shared" si="106"/>
        <v/>
      </c>
      <c r="WK76" s="1" t="str">
        <f t="shared" si="106"/>
        <v/>
      </c>
      <c r="WL76" s="1" t="str">
        <f t="shared" si="106"/>
        <v/>
      </c>
      <c r="WM76" s="1" t="str">
        <f t="shared" si="106"/>
        <v/>
      </c>
      <c r="WN76" s="1" t="str">
        <f t="shared" si="106"/>
        <v/>
      </c>
      <c r="WO76" s="1" t="str">
        <f t="shared" si="106"/>
        <v/>
      </c>
      <c r="WP76" s="1" t="str">
        <f t="shared" si="106"/>
        <v/>
      </c>
      <c r="WQ76" s="1" t="str">
        <f t="shared" si="106"/>
        <v/>
      </c>
      <c r="WR76" s="1" t="str">
        <f t="shared" si="106"/>
        <v/>
      </c>
      <c r="WS76" s="1" t="str">
        <f t="shared" si="106"/>
        <v/>
      </c>
      <c r="WT76" s="1" t="str">
        <f t="shared" si="106"/>
        <v/>
      </c>
      <c r="WU76" s="1" t="str">
        <f t="shared" si="106"/>
        <v/>
      </c>
      <c r="WV76" s="1" t="str">
        <f t="shared" si="106"/>
        <v/>
      </c>
      <c r="WW76" s="1" t="str">
        <f t="shared" si="106"/>
        <v/>
      </c>
      <c r="WX76" s="1" t="str">
        <f t="shared" si="106"/>
        <v/>
      </c>
      <c r="WY76" s="1" t="str">
        <f t="shared" si="106"/>
        <v/>
      </c>
      <c r="WZ76" s="1" t="str">
        <f t="shared" si="106"/>
        <v/>
      </c>
      <c r="XA76" s="1" t="str">
        <f t="shared" si="106"/>
        <v/>
      </c>
      <c r="XB76" s="1" t="str">
        <f t="shared" si="106"/>
        <v/>
      </c>
      <c r="XC76" s="1" t="str">
        <f t="shared" si="106"/>
        <v/>
      </c>
      <c r="XD76" s="1" t="str">
        <f t="shared" si="106"/>
        <v/>
      </c>
      <c r="XE76" s="1" t="str">
        <f t="shared" si="106"/>
        <v/>
      </c>
      <c r="XF76" s="1" t="str">
        <f t="shared" si="106"/>
        <v/>
      </c>
      <c r="XG76" s="1" t="str">
        <f t="shared" si="106"/>
        <v/>
      </c>
      <c r="XH76" s="1" t="str">
        <f t="shared" si="106"/>
        <v/>
      </c>
      <c r="XI76" s="1" t="str">
        <f t="shared" si="106"/>
        <v/>
      </c>
      <c r="XJ76" s="1" t="str">
        <f t="shared" si="106"/>
        <v/>
      </c>
      <c r="XK76" s="1" t="str">
        <f t="shared" si="106"/>
        <v/>
      </c>
      <c r="XL76" s="1" t="str">
        <f t="shared" si="106"/>
        <v/>
      </c>
      <c r="XM76" s="1" t="str">
        <f t="shared" si="106"/>
        <v/>
      </c>
      <c r="XN76" s="1" t="str">
        <f t="shared" ref="XN76:ZY76" si="107">IFERROR(XN10/XN70,"")</f>
        <v/>
      </c>
      <c r="XO76" s="1" t="str">
        <f t="shared" si="107"/>
        <v/>
      </c>
      <c r="XP76" s="1" t="str">
        <f t="shared" si="107"/>
        <v/>
      </c>
      <c r="XQ76" s="1" t="str">
        <f t="shared" si="107"/>
        <v/>
      </c>
      <c r="XR76" s="1" t="str">
        <f t="shared" si="107"/>
        <v/>
      </c>
      <c r="XS76" s="1" t="str">
        <f t="shared" si="107"/>
        <v/>
      </c>
      <c r="XT76" s="1" t="str">
        <f t="shared" si="107"/>
        <v/>
      </c>
      <c r="XU76" s="1" t="str">
        <f t="shared" si="107"/>
        <v/>
      </c>
      <c r="XV76" s="1" t="str">
        <f t="shared" si="107"/>
        <v/>
      </c>
      <c r="XW76" s="1" t="str">
        <f t="shared" si="107"/>
        <v/>
      </c>
      <c r="XX76" s="1" t="str">
        <f t="shared" si="107"/>
        <v/>
      </c>
      <c r="XY76" s="1" t="str">
        <f t="shared" si="107"/>
        <v/>
      </c>
      <c r="XZ76" s="1" t="str">
        <f t="shared" si="107"/>
        <v/>
      </c>
      <c r="YA76" s="1" t="str">
        <f t="shared" si="107"/>
        <v/>
      </c>
      <c r="YB76" s="1" t="str">
        <f t="shared" si="107"/>
        <v/>
      </c>
      <c r="YC76" s="1" t="str">
        <f t="shared" si="107"/>
        <v/>
      </c>
      <c r="YD76" s="1" t="str">
        <f t="shared" si="107"/>
        <v/>
      </c>
      <c r="YE76" s="1" t="str">
        <f t="shared" si="107"/>
        <v/>
      </c>
      <c r="YF76" s="1" t="str">
        <f t="shared" si="107"/>
        <v/>
      </c>
      <c r="YG76" s="1" t="str">
        <f t="shared" si="107"/>
        <v/>
      </c>
      <c r="YH76" s="1" t="str">
        <f t="shared" si="107"/>
        <v/>
      </c>
      <c r="YI76" s="1" t="str">
        <f t="shared" si="107"/>
        <v/>
      </c>
      <c r="YJ76" s="1" t="str">
        <f t="shared" si="107"/>
        <v/>
      </c>
      <c r="YK76" s="1" t="str">
        <f t="shared" si="107"/>
        <v/>
      </c>
      <c r="YL76" s="1" t="str">
        <f t="shared" si="107"/>
        <v/>
      </c>
      <c r="YM76" s="1" t="str">
        <f t="shared" si="107"/>
        <v/>
      </c>
      <c r="YN76" s="1" t="str">
        <f t="shared" si="107"/>
        <v/>
      </c>
      <c r="YO76" s="1" t="str">
        <f t="shared" si="107"/>
        <v/>
      </c>
      <c r="YP76" s="1" t="str">
        <f t="shared" si="107"/>
        <v/>
      </c>
      <c r="YQ76" s="1" t="str">
        <f t="shared" si="107"/>
        <v/>
      </c>
      <c r="YR76" s="1" t="str">
        <f t="shared" si="107"/>
        <v/>
      </c>
      <c r="YS76" s="1" t="str">
        <f t="shared" si="107"/>
        <v/>
      </c>
      <c r="YT76" s="1" t="str">
        <f t="shared" si="107"/>
        <v/>
      </c>
      <c r="YU76" s="1" t="str">
        <f t="shared" si="107"/>
        <v/>
      </c>
      <c r="YV76" s="1" t="str">
        <f t="shared" si="107"/>
        <v/>
      </c>
      <c r="YW76" s="1" t="str">
        <f t="shared" si="107"/>
        <v/>
      </c>
      <c r="YX76" s="1" t="str">
        <f t="shared" si="107"/>
        <v/>
      </c>
      <c r="YY76" s="1" t="str">
        <f t="shared" si="107"/>
        <v/>
      </c>
      <c r="YZ76" s="1" t="str">
        <f t="shared" si="107"/>
        <v/>
      </c>
      <c r="ZA76" s="1" t="str">
        <f t="shared" si="107"/>
        <v/>
      </c>
      <c r="ZB76" s="1" t="str">
        <f t="shared" si="107"/>
        <v/>
      </c>
      <c r="ZC76" s="1" t="str">
        <f t="shared" si="107"/>
        <v/>
      </c>
      <c r="ZD76" s="1" t="str">
        <f t="shared" si="107"/>
        <v/>
      </c>
      <c r="ZE76" s="1" t="str">
        <f t="shared" si="107"/>
        <v/>
      </c>
      <c r="ZF76" s="1" t="str">
        <f t="shared" si="107"/>
        <v/>
      </c>
      <c r="ZG76" s="1" t="str">
        <f t="shared" si="107"/>
        <v/>
      </c>
      <c r="ZH76" s="1" t="str">
        <f t="shared" si="107"/>
        <v/>
      </c>
      <c r="ZI76" s="1" t="str">
        <f t="shared" si="107"/>
        <v/>
      </c>
      <c r="ZJ76" s="1" t="str">
        <f t="shared" si="107"/>
        <v/>
      </c>
      <c r="ZK76" s="1" t="str">
        <f t="shared" si="107"/>
        <v/>
      </c>
      <c r="ZL76" s="1" t="str">
        <f t="shared" si="107"/>
        <v/>
      </c>
      <c r="ZM76" s="1" t="str">
        <f t="shared" si="107"/>
        <v/>
      </c>
      <c r="ZN76" s="1" t="str">
        <f t="shared" si="107"/>
        <v/>
      </c>
      <c r="ZO76" s="1" t="str">
        <f t="shared" si="107"/>
        <v/>
      </c>
      <c r="ZP76" s="1" t="str">
        <f t="shared" si="107"/>
        <v/>
      </c>
      <c r="ZQ76" s="1" t="str">
        <f t="shared" si="107"/>
        <v/>
      </c>
      <c r="ZR76" s="1" t="str">
        <f t="shared" si="107"/>
        <v/>
      </c>
      <c r="ZS76" s="1" t="str">
        <f t="shared" si="107"/>
        <v/>
      </c>
      <c r="ZT76" s="1" t="str">
        <f t="shared" si="107"/>
        <v/>
      </c>
      <c r="ZU76" s="1" t="str">
        <f t="shared" si="107"/>
        <v/>
      </c>
      <c r="ZV76" s="1" t="str">
        <f t="shared" si="107"/>
        <v/>
      </c>
      <c r="ZW76" s="1" t="str">
        <f t="shared" si="107"/>
        <v/>
      </c>
      <c r="ZX76" s="1" t="str">
        <f t="shared" si="107"/>
        <v/>
      </c>
      <c r="ZY76" s="1" t="str">
        <f t="shared" si="107"/>
        <v/>
      </c>
      <c r="ZZ76" s="1" t="str">
        <f t="shared" ref="ZZ76:ACK76" si="108">IFERROR(ZZ10/ZZ70,"")</f>
        <v/>
      </c>
      <c r="AAA76" s="1" t="str">
        <f t="shared" si="108"/>
        <v/>
      </c>
      <c r="AAB76" s="1" t="str">
        <f t="shared" si="108"/>
        <v/>
      </c>
      <c r="AAC76" s="1" t="str">
        <f t="shared" si="108"/>
        <v/>
      </c>
      <c r="AAD76" s="1" t="str">
        <f t="shared" si="108"/>
        <v/>
      </c>
      <c r="AAE76" s="1" t="str">
        <f t="shared" si="108"/>
        <v/>
      </c>
      <c r="AAF76" s="1" t="str">
        <f t="shared" si="108"/>
        <v/>
      </c>
      <c r="AAG76" s="1" t="str">
        <f t="shared" si="108"/>
        <v/>
      </c>
      <c r="AAH76" s="1" t="str">
        <f t="shared" si="108"/>
        <v/>
      </c>
      <c r="AAI76" s="1" t="str">
        <f t="shared" si="108"/>
        <v/>
      </c>
      <c r="AAJ76" s="1" t="str">
        <f t="shared" si="108"/>
        <v/>
      </c>
      <c r="AAK76" s="1" t="str">
        <f t="shared" si="108"/>
        <v/>
      </c>
      <c r="AAL76" s="1" t="str">
        <f t="shared" si="108"/>
        <v/>
      </c>
      <c r="AAM76" s="1" t="str">
        <f t="shared" si="108"/>
        <v/>
      </c>
      <c r="AAN76" s="1" t="str">
        <f t="shared" si="108"/>
        <v/>
      </c>
      <c r="AAO76" s="1" t="str">
        <f t="shared" si="108"/>
        <v/>
      </c>
      <c r="AAP76" s="1" t="str">
        <f t="shared" si="108"/>
        <v/>
      </c>
      <c r="AAQ76" s="1" t="str">
        <f t="shared" si="108"/>
        <v/>
      </c>
      <c r="AAR76" s="1" t="str">
        <f t="shared" si="108"/>
        <v/>
      </c>
      <c r="AAS76" s="1" t="str">
        <f t="shared" si="108"/>
        <v/>
      </c>
      <c r="AAT76" s="1" t="str">
        <f t="shared" si="108"/>
        <v/>
      </c>
      <c r="AAU76" s="1" t="str">
        <f t="shared" si="108"/>
        <v/>
      </c>
      <c r="AAV76" s="1" t="str">
        <f t="shared" si="108"/>
        <v/>
      </c>
      <c r="AAW76" s="1" t="str">
        <f t="shared" si="108"/>
        <v/>
      </c>
      <c r="AAX76" s="1" t="str">
        <f t="shared" si="108"/>
        <v/>
      </c>
      <c r="AAY76" s="1" t="str">
        <f t="shared" si="108"/>
        <v/>
      </c>
      <c r="AAZ76" s="1" t="str">
        <f t="shared" si="108"/>
        <v/>
      </c>
      <c r="ABA76" s="1" t="str">
        <f t="shared" si="108"/>
        <v/>
      </c>
      <c r="ABB76" s="1" t="str">
        <f t="shared" si="108"/>
        <v/>
      </c>
      <c r="ABC76" s="1" t="str">
        <f t="shared" si="108"/>
        <v/>
      </c>
      <c r="ABD76" s="1" t="str">
        <f t="shared" si="108"/>
        <v/>
      </c>
      <c r="ABE76" s="1" t="str">
        <f t="shared" si="108"/>
        <v/>
      </c>
      <c r="ABF76" s="1" t="str">
        <f t="shared" si="108"/>
        <v/>
      </c>
      <c r="ABG76" s="1" t="str">
        <f t="shared" si="108"/>
        <v/>
      </c>
      <c r="ABH76" s="1" t="str">
        <f t="shared" si="108"/>
        <v/>
      </c>
      <c r="ABI76" s="1" t="str">
        <f t="shared" si="108"/>
        <v/>
      </c>
      <c r="ABJ76" s="1" t="str">
        <f t="shared" si="108"/>
        <v/>
      </c>
      <c r="ABK76" s="1" t="str">
        <f t="shared" si="108"/>
        <v/>
      </c>
      <c r="ABL76" s="1" t="str">
        <f t="shared" si="108"/>
        <v/>
      </c>
      <c r="ABM76" s="1" t="str">
        <f t="shared" si="108"/>
        <v/>
      </c>
      <c r="ABN76" s="1" t="str">
        <f t="shared" si="108"/>
        <v/>
      </c>
      <c r="ABO76" s="1" t="str">
        <f t="shared" si="108"/>
        <v/>
      </c>
      <c r="ABP76" s="1" t="str">
        <f t="shared" si="108"/>
        <v/>
      </c>
      <c r="ABQ76" s="1" t="str">
        <f t="shared" si="108"/>
        <v/>
      </c>
      <c r="ABR76" s="1" t="str">
        <f t="shared" si="108"/>
        <v/>
      </c>
      <c r="ABS76" s="1" t="str">
        <f t="shared" si="108"/>
        <v/>
      </c>
      <c r="ABT76" s="1" t="str">
        <f t="shared" si="108"/>
        <v/>
      </c>
      <c r="ABU76" s="1" t="str">
        <f t="shared" si="108"/>
        <v/>
      </c>
      <c r="ABV76" s="1" t="str">
        <f t="shared" si="108"/>
        <v/>
      </c>
      <c r="ABW76" s="1" t="str">
        <f t="shared" si="108"/>
        <v/>
      </c>
      <c r="ABX76" s="1" t="str">
        <f t="shared" si="108"/>
        <v/>
      </c>
      <c r="ABY76" s="1" t="str">
        <f t="shared" si="108"/>
        <v/>
      </c>
      <c r="ABZ76" s="1" t="str">
        <f t="shared" si="108"/>
        <v/>
      </c>
      <c r="ACA76" s="1" t="str">
        <f t="shared" si="108"/>
        <v/>
      </c>
      <c r="ACB76" s="1" t="str">
        <f t="shared" si="108"/>
        <v/>
      </c>
      <c r="ACC76" s="1" t="str">
        <f t="shared" si="108"/>
        <v/>
      </c>
      <c r="ACD76" s="1" t="str">
        <f t="shared" si="108"/>
        <v/>
      </c>
      <c r="ACE76" s="1" t="str">
        <f t="shared" si="108"/>
        <v/>
      </c>
      <c r="ACF76" s="1" t="str">
        <f t="shared" si="108"/>
        <v/>
      </c>
      <c r="ACG76" s="1" t="str">
        <f t="shared" si="108"/>
        <v/>
      </c>
      <c r="ACH76" s="1" t="str">
        <f t="shared" si="108"/>
        <v/>
      </c>
      <c r="ACI76" s="1" t="str">
        <f t="shared" si="108"/>
        <v/>
      </c>
      <c r="ACJ76" s="1" t="str">
        <f t="shared" si="108"/>
        <v/>
      </c>
      <c r="ACK76" s="1" t="str">
        <f t="shared" si="108"/>
        <v/>
      </c>
      <c r="ACL76" s="1" t="str">
        <f t="shared" ref="ACL76:AEW76" si="109">IFERROR(ACL10/ACL70,"")</f>
        <v/>
      </c>
      <c r="ACM76" s="1" t="str">
        <f t="shared" si="109"/>
        <v/>
      </c>
      <c r="ACN76" s="1" t="str">
        <f t="shared" si="109"/>
        <v/>
      </c>
      <c r="ACO76" s="1" t="str">
        <f t="shared" si="109"/>
        <v/>
      </c>
      <c r="ACP76" s="1" t="str">
        <f t="shared" si="109"/>
        <v/>
      </c>
      <c r="ACQ76" s="1" t="str">
        <f t="shared" si="109"/>
        <v/>
      </c>
      <c r="ACR76" s="1" t="str">
        <f t="shared" si="109"/>
        <v/>
      </c>
      <c r="ACS76" s="1" t="str">
        <f t="shared" si="109"/>
        <v/>
      </c>
      <c r="ACT76" s="1" t="str">
        <f t="shared" si="109"/>
        <v/>
      </c>
      <c r="ACU76" s="1" t="str">
        <f t="shared" si="109"/>
        <v/>
      </c>
      <c r="ACV76" s="1" t="str">
        <f t="shared" si="109"/>
        <v/>
      </c>
      <c r="ACW76" s="1" t="str">
        <f t="shared" si="109"/>
        <v/>
      </c>
      <c r="ACX76" s="1" t="str">
        <f t="shared" si="109"/>
        <v/>
      </c>
      <c r="ACY76" s="1" t="str">
        <f t="shared" si="109"/>
        <v/>
      </c>
      <c r="ACZ76" s="1" t="str">
        <f t="shared" si="109"/>
        <v/>
      </c>
      <c r="ADA76" s="1" t="str">
        <f t="shared" si="109"/>
        <v/>
      </c>
      <c r="ADB76" s="1" t="str">
        <f t="shared" si="109"/>
        <v/>
      </c>
      <c r="ADC76" s="1" t="str">
        <f t="shared" si="109"/>
        <v/>
      </c>
      <c r="ADD76" s="1" t="str">
        <f t="shared" si="109"/>
        <v/>
      </c>
      <c r="ADE76" s="1" t="str">
        <f t="shared" si="109"/>
        <v/>
      </c>
      <c r="ADF76" s="1" t="str">
        <f t="shared" si="109"/>
        <v/>
      </c>
      <c r="ADG76" s="1" t="str">
        <f t="shared" si="109"/>
        <v/>
      </c>
      <c r="ADH76" s="1" t="str">
        <f t="shared" si="109"/>
        <v/>
      </c>
      <c r="ADI76" s="1" t="str">
        <f t="shared" si="109"/>
        <v/>
      </c>
      <c r="ADJ76" s="1" t="str">
        <f t="shared" si="109"/>
        <v/>
      </c>
      <c r="ADK76" s="1" t="str">
        <f t="shared" si="109"/>
        <v/>
      </c>
      <c r="ADL76" s="1" t="str">
        <f t="shared" si="109"/>
        <v/>
      </c>
      <c r="ADM76" s="1" t="str">
        <f t="shared" si="109"/>
        <v/>
      </c>
      <c r="ADN76" s="1" t="str">
        <f t="shared" si="109"/>
        <v/>
      </c>
      <c r="ADO76" s="1" t="str">
        <f t="shared" si="109"/>
        <v/>
      </c>
      <c r="ADP76" s="1" t="str">
        <f t="shared" si="109"/>
        <v/>
      </c>
      <c r="ADQ76" s="1" t="str">
        <f t="shared" si="109"/>
        <v/>
      </c>
      <c r="ADR76" s="1" t="str">
        <f t="shared" si="109"/>
        <v/>
      </c>
      <c r="ADS76" s="1" t="str">
        <f t="shared" si="109"/>
        <v/>
      </c>
      <c r="ADT76" s="1" t="str">
        <f t="shared" si="109"/>
        <v/>
      </c>
      <c r="ADU76" s="1" t="str">
        <f t="shared" si="109"/>
        <v/>
      </c>
      <c r="ADV76" s="1" t="str">
        <f t="shared" si="109"/>
        <v/>
      </c>
      <c r="ADW76" s="1" t="str">
        <f t="shared" si="109"/>
        <v/>
      </c>
      <c r="ADX76" s="1" t="str">
        <f t="shared" si="109"/>
        <v/>
      </c>
      <c r="ADY76" s="1" t="str">
        <f t="shared" si="109"/>
        <v/>
      </c>
      <c r="ADZ76" s="1" t="str">
        <f t="shared" si="109"/>
        <v/>
      </c>
      <c r="AEA76" s="1" t="str">
        <f t="shared" si="109"/>
        <v/>
      </c>
      <c r="AEB76" s="1" t="str">
        <f t="shared" si="109"/>
        <v/>
      </c>
      <c r="AEC76" s="1" t="str">
        <f t="shared" si="109"/>
        <v/>
      </c>
      <c r="AED76" s="1" t="str">
        <f t="shared" si="109"/>
        <v/>
      </c>
      <c r="AEE76" s="1" t="str">
        <f t="shared" si="109"/>
        <v/>
      </c>
      <c r="AEF76" s="1" t="str">
        <f t="shared" si="109"/>
        <v/>
      </c>
      <c r="AEG76" s="1" t="str">
        <f t="shared" si="109"/>
        <v/>
      </c>
      <c r="AEH76" s="1" t="str">
        <f t="shared" si="109"/>
        <v/>
      </c>
      <c r="AEI76" s="1" t="str">
        <f t="shared" si="109"/>
        <v/>
      </c>
      <c r="AEJ76" s="1" t="str">
        <f t="shared" si="109"/>
        <v/>
      </c>
      <c r="AEK76" s="1" t="str">
        <f t="shared" si="109"/>
        <v/>
      </c>
      <c r="AEL76" s="1" t="str">
        <f t="shared" si="109"/>
        <v/>
      </c>
      <c r="AEM76" s="1" t="str">
        <f t="shared" si="109"/>
        <v/>
      </c>
      <c r="AEN76" s="1" t="str">
        <f t="shared" si="109"/>
        <v/>
      </c>
      <c r="AEO76" s="1" t="str">
        <f t="shared" si="109"/>
        <v/>
      </c>
      <c r="AEP76" s="1" t="str">
        <f t="shared" si="109"/>
        <v/>
      </c>
      <c r="AEQ76" s="1" t="str">
        <f t="shared" si="109"/>
        <v/>
      </c>
      <c r="AER76" s="1" t="str">
        <f t="shared" si="109"/>
        <v/>
      </c>
      <c r="AES76" s="1" t="str">
        <f t="shared" si="109"/>
        <v/>
      </c>
      <c r="AET76" s="1" t="str">
        <f t="shared" si="109"/>
        <v/>
      </c>
      <c r="AEU76" s="1" t="str">
        <f t="shared" si="109"/>
        <v/>
      </c>
      <c r="AEV76" s="1" t="str">
        <f t="shared" si="109"/>
        <v/>
      </c>
      <c r="AEW76" s="1" t="str">
        <f t="shared" si="109"/>
        <v/>
      </c>
      <c r="AEX76" s="1" t="str">
        <f t="shared" ref="AEX76:AHI76" si="110">IFERROR(AEX10/AEX70,"")</f>
        <v/>
      </c>
      <c r="AEY76" s="1" t="str">
        <f t="shared" si="110"/>
        <v/>
      </c>
      <c r="AEZ76" s="1" t="str">
        <f t="shared" si="110"/>
        <v/>
      </c>
      <c r="AFA76" s="1" t="str">
        <f t="shared" si="110"/>
        <v/>
      </c>
      <c r="AFB76" s="1" t="str">
        <f t="shared" si="110"/>
        <v/>
      </c>
      <c r="AFC76" s="1" t="str">
        <f t="shared" si="110"/>
        <v/>
      </c>
      <c r="AFD76" s="1" t="str">
        <f t="shared" si="110"/>
        <v/>
      </c>
      <c r="AFE76" s="1" t="str">
        <f t="shared" si="110"/>
        <v/>
      </c>
      <c r="AFF76" s="1" t="str">
        <f t="shared" si="110"/>
        <v/>
      </c>
      <c r="AFG76" s="1" t="str">
        <f t="shared" si="110"/>
        <v/>
      </c>
      <c r="AFH76" s="1" t="str">
        <f t="shared" si="110"/>
        <v/>
      </c>
      <c r="AFI76" s="1" t="str">
        <f t="shared" si="110"/>
        <v/>
      </c>
      <c r="AFJ76" s="1" t="str">
        <f t="shared" si="110"/>
        <v/>
      </c>
      <c r="AFK76" s="1" t="str">
        <f t="shared" si="110"/>
        <v/>
      </c>
      <c r="AFL76" s="1" t="str">
        <f t="shared" si="110"/>
        <v/>
      </c>
      <c r="AFM76" s="1" t="str">
        <f t="shared" si="110"/>
        <v/>
      </c>
      <c r="AFN76" s="1" t="str">
        <f t="shared" si="110"/>
        <v/>
      </c>
      <c r="AFO76" s="1" t="str">
        <f t="shared" si="110"/>
        <v/>
      </c>
      <c r="AFP76" s="1" t="str">
        <f t="shared" si="110"/>
        <v/>
      </c>
      <c r="AFQ76" s="1" t="str">
        <f t="shared" si="110"/>
        <v/>
      </c>
      <c r="AFR76" s="1" t="str">
        <f t="shared" si="110"/>
        <v/>
      </c>
      <c r="AFS76" s="1" t="str">
        <f t="shared" si="110"/>
        <v/>
      </c>
      <c r="AFT76" s="1" t="str">
        <f t="shared" si="110"/>
        <v/>
      </c>
      <c r="AFU76" s="1" t="str">
        <f t="shared" si="110"/>
        <v/>
      </c>
      <c r="AFV76" s="1" t="str">
        <f t="shared" si="110"/>
        <v/>
      </c>
      <c r="AFW76" s="1" t="str">
        <f t="shared" si="110"/>
        <v/>
      </c>
      <c r="AFX76" s="1" t="str">
        <f t="shared" si="110"/>
        <v/>
      </c>
      <c r="AFY76" s="1" t="str">
        <f t="shared" si="110"/>
        <v/>
      </c>
      <c r="AFZ76" s="1" t="str">
        <f t="shared" si="110"/>
        <v/>
      </c>
      <c r="AGA76" s="1" t="str">
        <f t="shared" si="110"/>
        <v/>
      </c>
      <c r="AGB76" s="1" t="str">
        <f t="shared" si="110"/>
        <v/>
      </c>
      <c r="AGC76" s="1" t="str">
        <f t="shared" si="110"/>
        <v/>
      </c>
      <c r="AGD76" s="1" t="str">
        <f t="shared" si="110"/>
        <v/>
      </c>
      <c r="AGE76" s="1" t="str">
        <f t="shared" si="110"/>
        <v/>
      </c>
      <c r="AGF76" s="1" t="str">
        <f t="shared" si="110"/>
        <v/>
      </c>
      <c r="AGG76" s="1" t="str">
        <f t="shared" si="110"/>
        <v/>
      </c>
      <c r="AGH76" s="1" t="str">
        <f t="shared" si="110"/>
        <v/>
      </c>
      <c r="AGI76" s="1" t="str">
        <f t="shared" si="110"/>
        <v/>
      </c>
      <c r="AGJ76" s="1" t="str">
        <f t="shared" si="110"/>
        <v/>
      </c>
      <c r="AGK76" s="1" t="str">
        <f t="shared" si="110"/>
        <v/>
      </c>
      <c r="AGL76" s="1" t="str">
        <f t="shared" si="110"/>
        <v/>
      </c>
      <c r="AGM76" s="1" t="str">
        <f t="shared" si="110"/>
        <v/>
      </c>
      <c r="AGN76" s="1" t="str">
        <f t="shared" si="110"/>
        <v/>
      </c>
      <c r="AGO76" s="1" t="str">
        <f t="shared" si="110"/>
        <v/>
      </c>
      <c r="AGP76" s="1" t="str">
        <f t="shared" si="110"/>
        <v/>
      </c>
      <c r="AGQ76" s="1" t="str">
        <f t="shared" si="110"/>
        <v/>
      </c>
      <c r="AGR76" s="1" t="str">
        <f t="shared" si="110"/>
        <v/>
      </c>
      <c r="AGS76" s="1" t="str">
        <f t="shared" si="110"/>
        <v/>
      </c>
      <c r="AGT76" s="1" t="str">
        <f t="shared" si="110"/>
        <v/>
      </c>
      <c r="AGU76" s="1" t="str">
        <f t="shared" si="110"/>
        <v/>
      </c>
      <c r="AGV76" s="1" t="str">
        <f t="shared" si="110"/>
        <v/>
      </c>
      <c r="AGW76" s="1" t="str">
        <f t="shared" si="110"/>
        <v/>
      </c>
      <c r="AGX76" s="1" t="str">
        <f t="shared" si="110"/>
        <v/>
      </c>
      <c r="AGY76" s="1" t="str">
        <f t="shared" si="110"/>
        <v/>
      </c>
      <c r="AGZ76" s="1" t="str">
        <f t="shared" si="110"/>
        <v/>
      </c>
      <c r="AHA76" s="1" t="str">
        <f t="shared" si="110"/>
        <v/>
      </c>
      <c r="AHB76" s="1" t="str">
        <f t="shared" si="110"/>
        <v/>
      </c>
      <c r="AHC76" s="1" t="str">
        <f t="shared" si="110"/>
        <v/>
      </c>
      <c r="AHD76" s="1" t="str">
        <f t="shared" si="110"/>
        <v/>
      </c>
      <c r="AHE76" s="1" t="str">
        <f t="shared" si="110"/>
        <v/>
      </c>
      <c r="AHF76" s="1" t="str">
        <f t="shared" si="110"/>
        <v/>
      </c>
      <c r="AHG76" s="1" t="str">
        <f t="shared" si="110"/>
        <v/>
      </c>
      <c r="AHH76" s="1" t="str">
        <f t="shared" si="110"/>
        <v/>
      </c>
      <c r="AHI76" s="1" t="str">
        <f t="shared" si="110"/>
        <v/>
      </c>
      <c r="AHJ76" s="1" t="str">
        <f t="shared" ref="AHJ76:AJU76" si="111">IFERROR(AHJ10/AHJ70,"")</f>
        <v/>
      </c>
      <c r="AHK76" s="1" t="str">
        <f t="shared" si="111"/>
        <v/>
      </c>
      <c r="AHL76" s="1" t="str">
        <f t="shared" si="111"/>
        <v/>
      </c>
      <c r="AHM76" s="1" t="str">
        <f t="shared" si="111"/>
        <v/>
      </c>
      <c r="AHN76" s="1" t="str">
        <f t="shared" si="111"/>
        <v/>
      </c>
      <c r="AHO76" s="1" t="str">
        <f t="shared" si="111"/>
        <v/>
      </c>
      <c r="AHP76" s="1" t="str">
        <f t="shared" si="111"/>
        <v/>
      </c>
      <c r="AHQ76" s="1" t="str">
        <f t="shared" si="111"/>
        <v/>
      </c>
      <c r="AHR76" s="1" t="str">
        <f t="shared" si="111"/>
        <v/>
      </c>
      <c r="AHS76" s="1" t="str">
        <f t="shared" si="111"/>
        <v/>
      </c>
      <c r="AHT76" s="1" t="str">
        <f t="shared" si="111"/>
        <v/>
      </c>
      <c r="AHU76" s="1" t="str">
        <f t="shared" si="111"/>
        <v/>
      </c>
      <c r="AHV76" s="1" t="str">
        <f t="shared" si="111"/>
        <v/>
      </c>
      <c r="AHW76" s="1" t="str">
        <f t="shared" si="111"/>
        <v/>
      </c>
      <c r="AHX76" s="1" t="str">
        <f t="shared" si="111"/>
        <v/>
      </c>
      <c r="AHY76" s="1" t="str">
        <f t="shared" si="111"/>
        <v/>
      </c>
      <c r="AHZ76" s="1" t="str">
        <f t="shared" si="111"/>
        <v/>
      </c>
      <c r="AIA76" s="1" t="str">
        <f t="shared" si="111"/>
        <v/>
      </c>
      <c r="AIB76" s="1" t="str">
        <f t="shared" si="111"/>
        <v/>
      </c>
      <c r="AIC76" s="1" t="str">
        <f t="shared" si="111"/>
        <v/>
      </c>
      <c r="AID76" s="1" t="str">
        <f t="shared" si="111"/>
        <v/>
      </c>
      <c r="AIE76" s="1" t="str">
        <f t="shared" si="111"/>
        <v/>
      </c>
      <c r="AIF76" s="1" t="str">
        <f t="shared" si="111"/>
        <v/>
      </c>
      <c r="AIG76" s="1" t="str">
        <f t="shared" si="111"/>
        <v/>
      </c>
      <c r="AIH76" s="1" t="str">
        <f t="shared" si="111"/>
        <v/>
      </c>
      <c r="AII76" s="1" t="str">
        <f t="shared" si="111"/>
        <v/>
      </c>
      <c r="AIJ76" s="1" t="str">
        <f t="shared" si="111"/>
        <v/>
      </c>
      <c r="AIK76" s="1" t="str">
        <f t="shared" si="111"/>
        <v/>
      </c>
      <c r="AIL76" s="1" t="str">
        <f t="shared" si="111"/>
        <v/>
      </c>
      <c r="AIM76" s="1" t="str">
        <f t="shared" si="111"/>
        <v/>
      </c>
      <c r="AIN76" s="1" t="str">
        <f t="shared" si="111"/>
        <v/>
      </c>
      <c r="AIO76" s="1" t="str">
        <f t="shared" si="111"/>
        <v/>
      </c>
      <c r="AIP76" s="1" t="str">
        <f t="shared" si="111"/>
        <v/>
      </c>
      <c r="AIQ76" s="1" t="str">
        <f t="shared" si="111"/>
        <v/>
      </c>
      <c r="AIR76" s="1" t="str">
        <f t="shared" si="111"/>
        <v/>
      </c>
      <c r="AIS76" s="1" t="str">
        <f t="shared" si="111"/>
        <v/>
      </c>
      <c r="AIT76" s="1" t="str">
        <f t="shared" si="111"/>
        <v/>
      </c>
      <c r="AIU76" s="1" t="str">
        <f t="shared" si="111"/>
        <v/>
      </c>
      <c r="AIV76" s="1" t="str">
        <f t="shared" si="111"/>
        <v/>
      </c>
      <c r="AIW76" s="1" t="str">
        <f t="shared" si="111"/>
        <v/>
      </c>
      <c r="AIX76" s="1" t="str">
        <f t="shared" si="111"/>
        <v/>
      </c>
      <c r="AIY76" s="1" t="str">
        <f t="shared" si="111"/>
        <v/>
      </c>
      <c r="AIZ76" s="1" t="str">
        <f t="shared" si="111"/>
        <v/>
      </c>
      <c r="AJA76" s="1" t="str">
        <f t="shared" si="111"/>
        <v/>
      </c>
      <c r="AJB76" s="1" t="str">
        <f t="shared" si="111"/>
        <v/>
      </c>
      <c r="AJC76" s="1" t="str">
        <f t="shared" si="111"/>
        <v/>
      </c>
      <c r="AJD76" s="1" t="str">
        <f t="shared" si="111"/>
        <v/>
      </c>
      <c r="AJE76" s="1" t="str">
        <f t="shared" si="111"/>
        <v/>
      </c>
      <c r="AJF76" s="1" t="str">
        <f t="shared" si="111"/>
        <v/>
      </c>
      <c r="AJG76" s="1" t="str">
        <f t="shared" si="111"/>
        <v/>
      </c>
      <c r="AJH76" s="1" t="str">
        <f t="shared" si="111"/>
        <v/>
      </c>
      <c r="AJI76" s="1" t="str">
        <f t="shared" si="111"/>
        <v/>
      </c>
      <c r="AJJ76" s="1" t="str">
        <f t="shared" si="111"/>
        <v/>
      </c>
      <c r="AJK76" s="1" t="str">
        <f t="shared" si="111"/>
        <v/>
      </c>
      <c r="AJL76" s="1" t="str">
        <f t="shared" si="111"/>
        <v/>
      </c>
      <c r="AJM76" s="1" t="str">
        <f t="shared" si="111"/>
        <v/>
      </c>
      <c r="AJN76" s="1" t="str">
        <f t="shared" si="111"/>
        <v/>
      </c>
      <c r="AJO76" s="1" t="str">
        <f t="shared" si="111"/>
        <v/>
      </c>
      <c r="AJP76" s="1" t="str">
        <f t="shared" si="111"/>
        <v/>
      </c>
      <c r="AJQ76" s="1" t="str">
        <f t="shared" si="111"/>
        <v/>
      </c>
      <c r="AJR76" s="1" t="str">
        <f t="shared" si="111"/>
        <v/>
      </c>
      <c r="AJS76" s="1" t="str">
        <f t="shared" si="111"/>
        <v/>
      </c>
      <c r="AJT76" s="1" t="str">
        <f t="shared" si="111"/>
        <v/>
      </c>
      <c r="AJU76" s="1" t="str">
        <f t="shared" si="111"/>
        <v/>
      </c>
      <c r="AJV76" s="1" t="str">
        <f t="shared" ref="AJV76:AMG76" si="112">IFERROR(AJV10/AJV70,"")</f>
        <v/>
      </c>
      <c r="AJW76" s="1" t="str">
        <f t="shared" si="112"/>
        <v/>
      </c>
      <c r="AJX76" s="1" t="str">
        <f t="shared" si="112"/>
        <v/>
      </c>
      <c r="AJY76" s="1" t="str">
        <f t="shared" si="112"/>
        <v/>
      </c>
      <c r="AJZ76" s="1" t="str">
        <f t="shared" si="112"/>
        <v/>
      </c>
      <c r="AKA76" s="1" t="str">
        <f t="shared" si="112"/>
        <v/>
      </c>
      <c r="AKB76" s="1" t="str">
        <f t="shared" si="112"/>
        <v/>
      </c>
      <c r="AKC76" s="1" t="str">
        <f t="shared" si="112"/>
        <v/>
      </c>
      <c r="AKD76" s="1" t="str">
        <f t="shared" si="112"/>
        <v/>
      </c>
      <c r="AKE76" s="1" t="str">
        <f t="shared" si="112"/>
        <v/>
      </c>
      <c r="AKF76" s="1" t="str">
        <f t="shared" si="112"/>
        <v/>
      </c>
      <c r="AKG76" s="1" t="str">
        <f t="shared" si="112"/>
        <v/>
      </c>
      <c r="AKH76" s="1" t="str">
        <f t="shared" si="112"/>
        <v/>
      </c>
      <c r="AKI76" s="1" t="str">
        <f t="shared" si="112"/>
        <v/>
      </c>
      <c r="AKJ76" s="1" t="str">
        <f t="shared" si="112"/>
        <v/>
      </c>
      <c r="AKK76" s="1" t="str">
        <f t="shared" si="112"/>
        <v/>
      </c>
      <c r="AKL76" s="1" t="str">
        <f t="shared" si="112"/>
        <v/>
      </c>
      <c r="AKM76" s="1" t="str">
        <f t="shared" si="112"/>
        <v/>
      </c>
      <c r="AKN76" s="1" t="str">
        <f t="shared" si="112"/>
        <v/>
      </c>
      <c r="AKO76" s="1" t="str">
        <f t="shared" si="112"/>
        <v/>
      </c>
      <c r="AKP76" s="1" t="str">
        <f t="shared" si="112"/>
        <v/>
      </c>
      <c r="AKQ76" s="1" t="str">
        <f t="shared" si="112"/>
        <v/>
      </c>
      <c r="AKR76" s="1" t="str">
        <f t="shared" si="112"/>
        <v/>
      </c>
      <c r="AKS76" s="1" t="str">
        <f t="shared" si="112"/>
        <v/>
      </c>
      <c r="AKT76" s="1" t="str">
        <f t="shared" si="112"/>
        <v/>
      </c>
      <c r="AKU76" s="1" t="str">
        <f t="shared" si="112"/>
        <v/>
      </c>
      <c r="AKV76" s="1" t="str">
        <f t="shared" si="112"/>
        <v/>
      </c>
      <c r="AKW76" s="1" t="str">
        <f t="shared" si="112"/>
        <v/>
      </c>
      <c r="AKX76" s="1" t="str">
        <f t="shared" si="112"/>
        <v/>
      </c>
      <c r="AKY76" s="1" t="str">
        <f t="shared" si="112"/>
        <v/>
      </c>
      <c r="AKZ76" s="1" t="str">
        <f t="shared" si="112"/>
        <v/>
      </c>
      <c r="ALA76" s="1" t="str">
        <f t="shared" si="112"/>
        <v/>
      </c>
      <c r="ALB76" s="1" t="str">
        <f t="shared" si="112"/>
        <v/>
      </c>
      <c r="ALC76" s="1" t="str">
        <f t="shared" si="112"/>
        <v/>
      </c>
      <c r="ALD76" s="1" t="str">
        <f t="shared" si="112"/>
        <v/>
      </c>
      <c r="ALE76" s="1" t="str">
        <f t="shared" si="112"/>
        <v/>
      </c>
      <c r="ALF76" s="1" t="str">
        <f t="shared" si="112"/>
        <v/>
      </c>
      <c r="ALG76" s="1" t="str">
        <f t="shared" si="112"/>
        <v/>
      </c>
      <c r="ALH76" s="1" t="str">
        <f t="shared" si="112"/>
        <v/>
      </c>
      <c r="ALI76" s="1" t="str">
        <f t="shared" si="112"/>
        <v/>
      </c>
      <c r="ALJ76" s="1" t="str">
        <f t="shared" si="112"/>
        <v/>
      </c>
      <c r="ALK76" s="1" t="str">
        <f t="shared" si="112"/>
        <v/>
      </c>
      <c r="ALL76" s="1" t="str">
        <f t="shared" si="112"/>
        <v/>
      </c>
      <c r="ALM76" s="1" t="str">
        <f t="shared" si="112"/>
        <v/>
      </c>
      <c r="ALN76" s="1" t="str">
        <f t="shared" si="112"/>
        <v/>
      </c>
      <c r="ALO76" s="1" t="str">
        <f t="shared" si="112"/>
        <v/>
      </c>
      <c r="ALP76" s="1" t="str">
        <f t="shared" si="112"/>
        <v/>
      </c>
      <c r="ALQ76" s="1" t="str">
        <f t="shared" si="112"/>
        <v/>
      </c>
      <c r="ALR76" s="1" t="str">
        <f t="shared" si="112"/>
        <v/>
      </c>
      <c r="ALS76" s="1" t="str">
        <f t="shared" si="112"/>
        <v/>
      </c>
      <c r="ALT76" s="1" t="str">
        <f t="shared" si="112"/>
        <v/>
      </c>
      <c r="ALU76" s="1" t="str">
        <f t="shared" si="112"/>
        <v/>
      </c>
      <c r="ALV76" s="1" t="str">
        <f t="shared" si="112"/>
        <v/>
      </c>
      <c r="ALW76" s="1" t="str">
        <f t="shared" si="112"/>
        <v/>
      </c>
      <c r="ALX76" s="1" t="str">
        <f t="shared" si="112"/>
        <v/>
      </c>
      <c r="ALY76" s="1" t="str">
        <f t="shared" si="112"/>
        <v/>
      </c>
      <c r="ALZ76" s="1" t="str">
        <f t="shared" si="112"/>
        <v/>
      </c>
      <c r="AMA76" s="1" t="str">
        <f t="shared" si="112"/>
        <v/>
      </c>
      <c r="AMB76" s="1" t="str">
        <f t="shared" si="112"/>
        <v/>
      </c>
      <c r="AMC76" s="1" t="str">
        <f t="shared" si="112"/>
        <v/>
      </c>
      <c r="AMD76" s="1" t="str">
        <f t="shared" si="112"/>
        <v/>
      </c>
      <c r="AME76" s="1" t="str">
        <f t="shared" si="112"/>
        <v/>
      </c>
      <c r="AMF76" s="1" t="str">
        <f t="shared" si="112"/>
        <v/>
      </c>
      <c r="AMG76" s="1" t="str">
        <f t="shared" si="112"/>
        <v/>
      </c>
      <c r="AMH76" s="1" t="str">
        <f t="shared" ref="AMH76:AMW76" si="113">IFERROR(AMH10/AMH70,"")</f>
        <v/>
      </c>
      <c r="AMI76" s="1" t="str">
        <f t="shared" si="113"/>
        <v/>
      </c>
      <c r="AMJ76" s="1" t="str">
        <f t="shared" si="113"/>
        <v/>
      </c>
      <c r="AMK76" s="1" t="str">
        <f t="shared" si="113"/>
        <v/>
      </c>
      <c r="AML76" s="1" t="str">
        <f t="shared" si="113"/>
        <v/>
      </c>
      <c r="AMM76" s="1" t="str">
        <f t="shared" si="113"/>
        <v/>
      </c>
      <c r="AMN76" s="1" t="str">
        <f t="shared" si="113"/>
        <v/>
      </c>
      <c r="AMO76" s="1" t="str">
        <f t="shared" si="113"/>
        <v/>
      </c>
      <c r="AMP76" s="1" t="str">
        <f t="shared" si="113"/>
        <v/>
      </c>
      <c r="AMQ76" s="1" t="str">
        <f t="shared" si="113"/>
        <v/>
      </c>
      <c r="AMR76" s="1" t="str">
        <f t="shared" si="113"/>
        <v/>
      </c>
      <c r="AMS76" s="1" t="str">
        <f t="shared" si="113"/>
        <v/>
      </c>
      <c r="AMT76" s="1" t="str">
        <f t="shared" si="113"/>
        <v/>
      </c>
      <c r="AMU76" s="1" t="str">
        <f t="shared" si="113"/>
        <v/>
      </c>
      <c r="AMV76" s="1" t="str">
        <f t="shared" si="113"/>
        <v/>
      </c>
      <c r="AMW76" s="1" t="str">
        <f t="shared" si="113"/>
        <v/>
      </c>
    </row>
    <row r="77" spans="1:1037" x14ac:dyDescent="0.25">
      <c r="A77" s="8">
        <v>77</v>
      </c>
      <c r="B77" s="320"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row>
    <row r="78" spans="1:1037" x14ac:dyDescent="0.25">
      <c r="A78" s="8">
        <v>78</v>
      </c>
      <c r="B78" s="320"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v>272</v>
      </c>
    </row>
    <row r="79" spans="1:1037" x14ac:dyDescent="0.25">
      <c r="A79" s="8">
        <v>79</v>
      </c>
      <c r="B79" s="320"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v>0.72148541114058395</v>
      </c>
    </row>
    <row r="80" spans="1:1037" x14ac:dyDescent="0.25">
      <c r="A80" s="8">
        <v>80</v>
      </c>
      <c r="B80" s="320"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v>3838</v>
      </c>
    </row>
    <row r="81" spans="1:1550" x14ac:dyDescent="0.25">
      <c r="A81" s="8">
        <v>81</v>
      </c>
      <c r="B81" s="320"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v>0.91928143712574895</v>
      </c>
    </row>
    <row r="82" spans="1:1550" x14ac:dyDescent="0.25">
      <c r="A82" s="8">
        <v>82</v>
      </c>
      <c r="B82" s="320"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v>3798</v>
      </c>
    </row>
    <row r="83" spans="1:1550" x14ac:dyDescent="0.25">
      <c r="A83" s="8">
        <v>83</v>
      </c>
      <c r="B83" s="320"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v>0.90970059880239496</v>
      </c>
    </row>
    <row r="84" spans="1:1550" x14ac:dyDescent="0.25">
      <c r="A84" s="8">
        <v>84</v>
      </c>
      <c r="B84" s="320"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v>0.226608730028238</v>
      </c>
    </row>
    <row r="85" spans="1:1550" x14ac:dyDescent="0.25">
      <c r="A85" s="8">
        <v>85</v>
      </c>
      <c r="B85" s="320"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v>4431004</v>
      </c>
    </row>
    <row r="86" spans="1:1550" x14ac:dyDescent="0.25">
      <c r="A86" s="95">
        <v>86</v>
      </c>
      <c r="B86" s="320" t="s">
        <v>294</v>
      </c>
      <c r="C86" s="9"/>
      <c r="D86" s="9" t="s">
        <v>29</v>
      </c>
      <c r="E86" s="9" t="s">
        <v>286</v>
      </c>
      <c r="F86" s="342"/>
      <c r="G86" s="342"/>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50" x14ac:dyDescent="0.25">
      <c r="A87" s="8">
        <v>87</v>
      </c>
      <c r="B87" s="320"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v>5605</v>
      </c>
    </row>
    <row r="88" spans="1:1550" x14ac:dyDescent="0.25">
      <c r="A88" s="8">
        <v>88</v>
      </c>
      <c r="B88" s="320"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v>0.62701500585064895</v>
      </c>
    </row>
    <row r="89" spans="1:1550" x14ac:dyDescent="0.25">
      <c r="A89" s="8">
        <v>89</v>
      </c>
      <c r="B89" s="320" t="s">
        <v>285</v>
      </c>
      <c r="C89" s="9" t="s">
        <v>152</v>
      </c>
      <c r="D89" s="343"/>
      <c r="E89" s="343"/>
      <c r="F89" s="343"/>
      <c r="G89" s="343"/>
      <c r="H89" s="1" t="str">
        <f t="shared" ref="H89:AC89" si="115">IFERROR(H11/H78,"")</f>
        <v/>
      </c>
      <c r="I89" s="1" t="str">
        <f t="shared" si="115"/>
        <v/>
      </c>
      <c r="J89" s="1" t="str">
        <f t="shared" si="115"/>
        <v/>
      </c>
      <c r="K89" s="1" t="str">
        <f t="shared" si="115"/>
        <v/>
      </c>
      <c r="L89" s="1" t="str">
        <f t="shared" si="115"/>
        <v/>
      </c>
      <c r="M89" s="1" t="str">
        <f t="shared" si="115"/>
        <v/>
      </c>
      <c r="N89" s="1" t="str">
        <f t="shared" si="115"/>
        <v/>
      </c>
      <c r="O89" s="1" t="str">
        <f t="shared" si="115"/>
        <v/>
      </c>
      <c r="P89" s="1" t="str">
        <f t="shared" si="115"/>
        <v/>
      </c>
      <c r="Q89" s="1" t="str">
        <f t="shared" si="115"/>
        <v/>
      </c>
      <c r="R89" s="1" t="str">
        <f t="shared" si="115"/>
        <v/>
      </c>
      <c r="S89" s="1" t="str">
        <f t="shared" si="115"/>
        <v/>
      </c>
      <c r="T89" s="1" t="str">
        <f t="shared" si="115"/>
        <v/>
      </c>
      <c r="U89" s="1" t="str">
        <f t="shared" si="115"/>
        <v/>
      </c>
      <c r="V89" s="1" t="str">
        <f t="shared" si="115"/>
        <v/>
      </c>
      <c r="W89" s="1" t="str">
        <f t="shared" si="115"/>
        <v/>
      </c>
      <c r="X89" s="1" t="str">
        <f t="shared" si="115"/>
        <v/>
      </c>
      <c r="Y89" s="1" t="str">
        <f t="shared" si="115"/>
        <v/>
      </c>
      <c r="Z89" s="1" t="str">
        <f t="shared" si="115"/>
        <v/>
      </c>
      <c r="AA89" s="1" t="str">
        <f t="shared" si="115"/>
        <v/>
      </c>
      <c r="AB89" s="1" t="str">
        <f t="shared" si="115"/>
        <v/>
      </c>
      <c r="AC89" s="1" t="str">
        <f t="shared" si="115"/>
        <v/>
      </c>
      <c r="AD89" s="1"/>
      <c r="AE89" s="1"/>
      <c r="AF89" s="1"/>
      <c r="AG89" s="1"/>
      <c r="AH89" s="1"/>
      <c r="AI89" s="1"/>
      <c r="AJ89" s="1"/>
      <c r="AK89" s="1"/>
      <c r="AL89" s="1"/>
      <c r="AM89" s="1">
        <f>AM85/AM78</f>
        <v>383.64705882352939</v>
      </c>
      <c r="AN89" s="1">
        <f t="shared" ref="AN89:BP89" si="116">AN85/AN78</f>
        <v>490.89743589743591</v>
      </c>
      <c r="AO89" s="1">
        <f t="shared" si="116"/>
        <v>544.72549019607845</v>
      </c>
      <c r="AP89" s="1">
        <f t="shared" si="116"/>
        <v>596.64705882352939</v>
      </c>
      <c r="AQ89" s="1">
        <f t="shared" si="116"/>
        <v>644.94444444444446</v>
      </c>
      <c r="AR89" s="1">
        <f t="shared" si="116"/>
        <v>742.62068965517244</v>
      </c>
      <c r="AS89" s="1">
        <f t="shared" si="116"/>
        <v>677.16129032258061</v>
      </c>
      <c r="AT89" s="1">
        <f t="shared" si="116"/>
        <v>845.1875</v>
      </c>
      <c r="AU89" s="1">
        <f t="shared" si="116"/>
        <v>1030.3733333333332</v>
      </c>
      <c r="AV89" s="1">
        <f t="shared" si="116"/>
        <v>1213.0972222222222</v>
      </c>
      <c r="AW89" s="1">
        <f t="shared" si="116"/>
        <v>1127.7974683544303</v>
      </c>
      <c r="AX89" s="1">
        <f t="shared" si="116"/>
        <v>1255.1097560975609</v>
      </c>
      <c r="AY89" s="1">
        <f t="shared" si="116"/>
        <v>1204.3296703296703</v>
      </c>
      <c r="AZ89" s="1">
        <f t="shared" si="116"/>
        <v>1396.880733944954</v>
      </c>
      <c r="BA89" s="1">
        <f t="shared" si="116"/>
        <v>1456.351851851852</v>
      </c>
      <c r="BB89" s="1">
        <f t="shared" si="116"/>
        <v>1465.2844036697247</v>
      </c>
      <c r="BC89" s="1">
        <f t="shared" si="116"/>
        <v>1613.8869565217392</v>
      </c>
      <c r="BD89" s="1">
        <f t="shared" si="116"/>
        <v>2208.5963302752293</v>
      </c>
      <c r="BE89" s="1">
        <f t="shared" si="116"/>
        <v>2078.4479999999999</v>
      </c>
      <c r="BF89" s="1">
        <f t="shared" si="116"/>
        <v>1754.7307692307693</v>
      </c>
      <c r="BG89" s="1">
        <f t="shared" si="116"/>
        <v>1486.34</v>
      </c>
      <c r="BH89" s="1">
        <f t="shared" si="116"/>
        <v>1879.1904761904761</v>
      </c>
      <c r="BI89" s="1">
        <f t="shared" si="116"/>
        <v>2406.7546012269941</v>
      </c>
      <c r="BJ89" s="1">
        <f t="shared" si="116"/>
        <v>2115.0977011494251</v>
      </c>
      <c r="BK89" s="1">
        <f t="shared" si="116"/>
        <v>2310.0674846625766</v>
      </c>
      <c r="BL89" s="1">
        <f t="shared" si="116"/>
        <v>3092.5988023952095</v>
      </c>
      <c r="BM89" s="1">
        <f t="shared" si="116"/>
        <v>3025.5208333333335</v>
      </c>
      <c r="BN89" s="1">
        <f t="shared" si="116"/>
        <v>3392.913043478261</v>
      </c>
      <c r="BO89" s="1">
        <f t="shared" si="116"/>
        <v>3113.4123711340208</v>
      </c>
      <c r="BP89" s="1">
        <f t="shared" si="116"/>
        <v>3483.9119170984454</v>
      </c>
      <c r="BQ89" s="1">
        <v>3482.9261083743841</v>
      </c>
      <c r="BR89" s="1">
        <f t="shared" ref="BR89:DV89" si="117">IFERROR(BR11/BR78,"")</f>
        <v>3885.3487179487179</v>
      </c>
      <c r="BS89" s="1">
        <f t="shared" si="117"/>
        <v>3635.112244897959</v>
      </c>
      <c r="BT89" s="1">
        <f t="shared" si="117"/>
        <v>3392.203045685279</v>
      </c>
      <c r="BU89" s="1">
        <f t="shared" si="117"/>
        <v>3601.2821782178216</v>
      </c>
      <c r="BV89" s="1">
        <f t="shared" si="117"/>
        <v>3229.4878048780488</v>
      </c>
      <c r="BW89" s="1">
        <f t="shared" si="117"/>
        <v>3054.0634146341463</v>
      </c>
      <c r="BX89" s="1">
        <f t="shared" si="117"/>
        <v>3361.5450236966826</v>
      </c>
      <c r="BY89" s="1">
        <f t="shared" si="117"/>
        <v>3387.5446009389671</v>
      </c>
      <c r="BZ89" s="1">
        <f t="shared" si="117"/>
        <v>3605.8156682027648</v>
      </c>
      <c r="CA89" s="1">
        <f t="shared" si="117"/>
        <v>4049.0228310502284</v>
      </c>
      <c r="CB89" s="1">
        <f t="shared" si="117"/>
        <v>4526.2361111111113</v>
      </c>
      <c r="CC89" s="1">
        <f t="shared" si="117"/>
        <v>3915.3484162895929</v>
      </c>
      <c r="CD89" s="1">
        <f t="shared" si="117"/>
        <v>4674.9454545454546</v>
      </c>
      <c r="CE89" s="1">
        <f t="shared" si="117"/>
        <v>4251.7511111111107</v>
      </c>
      <c r="CF89" s="1">
        <f t="shared" si="117"/>
        <v>4420.9432314410478</v>
      </c>
      <c r="CG89" s="1">
        <f t="shared" si="117"/>
        <v>4095.7638190954772</v>
      </c>
      <c r="CH89" s="1">
        <f t="shared" si="117"/>
        <v>4521.812227074236</v>
      </c>
      <c r="CI89" s="1">
        <f t="shared" si="117"/>
        <v>4497.0512820512822</v>
      </c>
      <c r="CJ89" s="1">
        <f t="shared" si="117"/>
        <v>4479.2681818181818</v>
      </c>
      <c r="CK89" s="1">
        <f t="shared" si="117"/>
        <v>5535.5929648241208</v>
      </c>
      <c r="CL89" s="1">
        <f t="shared" si="117"/>
        <v>5774.6954732510285</v>
      </c>
      <c r="CM89" s="1">
        <f t="shared" si="117"/>
        <v>5539.9572649572647</v>
      </c>
      <c r="CN89" s="1">
        <f t="shared" si="117"/>
        <v>7421.56</v>
      </c>
      <c r="CO89" s="1">
        <f t="shared" si="117"/>
        <v>7448.4285714285716</v>
      </c>
      <c r="CP89" s="1">
        <f t="shared" si="117"/>
        <v>9127.7790697674427</v>
      </c>
      <c r="CQ89" s="1">
        <f t="shared" si="117"/>
        <v>8589.7047244094483</v>
      </c>
      <c r="CR89" s="1">
        <f t="shared" si="117"/>
        <v>9609.46484375</v>
      </c>
      <c r="CS89" s="1">
        <f t="shared" si="117"/>
        <v>8262.8599033816427</v>
      </c>
      <c r="CT89" s="1">
        <f t="shared" si="117"/>
        <v>9995.2635658914733</v>
      </c>
      <c r="CU89" s="1">
        <f t="shared" si="117"/>
        <v>10389.282945736433</v>
      </c>
      <c r="CV89" s="1">
        <f t="shared" si="117"/>
        <v>12927.622641509433</v>
      </c>
      <c r="CW89" s="1">
        <f t="shared" si="117"/>
        <v>13577.64552238806</v>
      </c>
      <c r="CX89" s="1">
        <f t="shared" si="117"/>
        <v>14567.67175572519</v>
      </c>
      <c r="CY89" s="1">
        <f t="shared" si="117"/>
        <v>13879.360294117647</v>
      </c>
      <c r="CZ89">
        <f t="shared" si="117"/>
        <v>16290.455882352941</v>
      </c>
      <c r="DA89" t="str">
        <f t="shared" si="117"/>
        <v/>
      </c>
      <c r="DB89" t="str">
        <f t="shared" si="117"/>
        <v/>
      </c>
      <c r="DC89" t="str">
        <f t="shared" si="117"/>
        <v/>
      </c>
      <c r="DD89" t="str">
        <f t="shared" si="117"/>
        <v/>
      </c>
      <c r="DE89" t="str">
        <f t="shared" si="117"/>
        <v/>
      </c>
      <c r="DF89" t="str">
        <f t="shared" si="117"/>
        <v/>
      </c>
      <c r="DG89" t="str">
        <f t="shared" si="117"/>
        <v/>
      </c>
      <c r="DH89" t="str">
        <f t="shared" si="117"/>
        <v/>
      </c>
      <c r="DI89" t="str">
        <f t="shared" si="117"/>
        <v/>
      </c>
      <c r="DJ89" t="str">
        <f t="shared" si="117"/>
        <v/>
      </c>
      <c r="DK89" t="str">
        <f t="shared" si="117"/>
        <v/>
      </c>
      <c r="DL89" t="str">
        <f t="shared" si="117"/>
        <v/>
      </c>
      <c r="DM89" t="str">
        <f t="shared" si="117"/>
        <v/>
      </c>
      <c r="DN89" t="str">
        <f t="shared" si="117"/>
        <v/>
      </c>
      <c r="DO89" t="str">
        <f t="shared" si="117"/>
        <v/>
      </c>
      <c r="DP89" t="str">
        <f t="shared" si="117"/>
        <v/>
      </c>
      <c r="DQ89" t="str">
        <f t="shared" si="117"/>
        <v/>
      </c>
      <c r="DR89" t="str">
        <f t="shared" si="117"/>
        <v/>
      </c>
      <c r="DS89" t="str">
        <f t="shared" si="117"/>
        <v/>
      </c>
      <c r="DT89" t="str">
        <f t="shared" si="117"/>
        <v/>
      </c>
      <c r="DU89" t="str">
        <f t="shared" si="117"/>
        <v/>
      </c>
      <c r="DV89" t="str">
        <f t="shared" si="117"/>
        <v/>
      </c>
      <c r="DW89" t="str">
        <f t="shared" ref="DW89:GH89" si="118">IFERROR(DW11/DW78,"")</f>
        <v/>
      </c>
      <c r="DX89" t="str">
        <f t="shared" si="118"/>
        <v/>
      </c>
      <c r="DY89" t="str">
        <f t="shared" si="118"/>
        <v/>
      </c>
      <c r="DZ89" t="str">
        <f t="shared" si="118"/>
        <v/>
      </c>
      <c r="EA89" t="str">
        <f t="shared" si="118"/>
        <v/>
      </c>
      <c r="EB89" t="str">
        <f t="shared" si="118"/>
        <v/>
      </c>
      <c r="EC89" t="str">
        <f t="shared" si="118"/>
        <v/>
      </c>
      <c r="ED89" t="str">
        <f t="shared" si="118"/>
        <v/>
      </c>
      <c r="EE89" t="str">
        <f t="shared" si="118"/>
        <v/>
      </c>
      <c r="EF89" t="str">
        <f t="shared" si="118"/>
        <v/>
      </c>
      <c r="EG89" t="str">
        <f t="shared" si="118"/>
        <v/>
      </c>
      <c r="EH89" t="str">
        <f t="shared" si="118"/>
        <v/>
      </c>
      <c r="EI89" t="str">
        <f t="shared" si="118"/>
        <v/>
      </c>
      <c r="EJ89" t="str">
        <f t="shared" si="118"/>
        <v/>
      </c>
      <c r="EK89" t="str">
        <f t="shared" si="118"/>
        <v/>
      </c>
      <c r="EL89" t="str">
        <f t="shared" si="118"/>
        <v/>
      </c>
      <c r="EM89" t="str">
        <f t="shared" si="118"/>
        <v/>
      </c>
      <c r="EN89" t="str">
        <f t="shared" si="118"/>
        <v/>
      </c>
      <c r="EO89" t="str">
        <f t="shared" si="118"/>
        <v/>
      </c>
      <c r="EP89" t="str">
        <f t="shared" si="118"/>
        <v/>
      </c>
      <c r="EQ89" t="str">
        <f t="shared" si="118"/>
        <v/>
      </c>
      <c r="ER89" t="str">
        <f t="shared" si="118"/>
        <v/>
      </c>
      <c r="ES89" t="str">
        <f t="shared" si="118"/>
        <v/>
      </c>
      <c r="ET89" t="str">
        <f t="shared" si="118"/>
        <v/>
      </c>
      <c r="EU89" t="str">
        <f t="shared" si="118"/>
        <v/>
      </c>
      <c r="EV89" t="str">
        <f t="shared" si="118"/>
        <v/>
      </c>
      <c r="EW89" t="str">
        <f t="shared" si="118"/>
        <v/>
      </c>
      <c r="EX89" t="str">
        <f t="shared" si="118"/>
        <v/>
      </c>
      <c r="EY89" t="str">
        <f t="shared" si="118"/>
        <v/>
      </c>
      <c r="EZ89" t="str">
        <f t="shared" si="118"/>
        <v/>
      </c>
      <c r="FA89" t="str">
        <f t="shared" si="118"/>
        <v/>
      </c>
      <c r="FB89" t="str">
        <f t="shared" si="118"/>
        <v/>
      </c>
      <c r="FC89" t="str">
        <f t="shared" si="118"/>
        <v/>
      </c>
      <c r="FD89" t="str">
        <f t="shared" si="118"/>
        <v/>
      </c>
      <c r="FE89" t="str">
        <f t="shared" si="118"/>
        <v/>
      </c>
      <c r="FF89" t="str">
        <f t="shared" si="118"/>
        <v/>
      </c>
      <c r="FG89" t="str">
        <f t="shared" si="118"/>
        <v/>
      </c>
      <c r="FH89" t="str">
        <f t="shared" si="118"/>
        <v/>
      </c>
      <c r="FI89" t="str">
        <f t="shared" si="118"/>
        <v/>
      </c>
      <c r="FJ89" t="str">
        <f t="shared" si="118"/>
        <v/>
      </c>
      <c r="FK89" t="str">
        <f t="shared" si="118"/>
        <v/>
      </c>
      <c r="FL89" t="str">
        <f t="shared" si="118"/>
        <v/>
      </c>
      <c r="FM89" t="str">
        <f t="shared" si="118"/>
        <v/>
      </c>
      <c r="FN89" t="str">
        <f t="shared" si="118"/>
        <v/>
      </c>
      <c r="FO89" t="str">
        <f t="shared" si="118"/>
        <v/>
      </c>
      <c r="FP89" t="str">
        <f t="shared" si="118"/>
        <v/>
      </c>
      <c r="FQ89" t="str">
        <f t="shared" si="118"/>
        <v/>
      </c>
      <c r="FR89" t="str">
        <f t="shared" si="118"/>
        <v/>
      </c>
      <c r="FS89" t="str">
        <f t="shared" si="118"/>
        <v/>
      </c>
      <c r="FT89" t="str">
        <f t="shared" si="118"/>
        <v/>
      </c>
      <c r="FU89" t="str">
        <f t="shared" si="118"/>
        <v/>
      </c>
      <c r="FV89" t="str">
        <f t="shared" si="118"/>
        <v/>
      </c>
      <c r="FW89" t="str">
        <f t="shared" si="118"/>
        <v/>
      </c>
      <c r="FX89" t="str">
        <f t="shared" si="118"/>
        <v/>
      </c>
      <c r="FY89" t="str">
        <f t="shared" si="118"/>
        <v/>
      </c>
      <c r="FZ89" t="str">
        <f t="shared" si="118"/>
        <v/>
      </c>
      <c r="GA89" t="str">
        <f t="shared" si="118"/>
        <v/>
      </c>
      <c r="GB89" t="str">
        <f t="shared" si="118"/>
        <v/>
      </c>
      <c r="GC89" t="str">
        <f t="shared" si="118"/>
        <v/>
      </c>
      <c r="GD89" t="str">
        <f t="shared" si="118"/>
        <v/>
      </c>
      <c r="GE89" t="str">
        <f t="shared" si="118"/>
        <v/>
      </c>
      <c r="GF89" t="str">
        <f t="shared" si="118"/>
        <v/>
      </c>
      <c r="GG89" t="str">
        <f t="shared" si="118"/>
        <v/>
      </c>
      <c r="GH89" t="str">
        <f t="shared" si="118"/>
        <v/>
      </c>
      <c r="GI89" t="str">
        <f t="shared" ref="GI89:IT89" si="119">IFERROR(GI11/GI78,"")</f>
        <v/>
      </c>
      <c r="GJ89" t="str">
        <f t="shared" si="119"/>
        <v/>
      </c>
      <c r="GK89" t="str">
        <f t="shared" si="119"/>
        <v/>
      </c>
      <c r="GL89" t="str">
        <f t="shared" si="119"/>
        <v/>
      </c>
      <c r="GM89" t="str">
        <f t="shared" si="119"/>
        <v/>
      </c>
      <c r="GN89" t="str">
        <f t="shared" si="119"/>
        <v/>
      </c>
      <c r="GO89" t="str">
        <f t="shared" si="119"/>
        <v/>
      </c>
      <c r="GP89" t="str">
        <f t="shared" si="119"/>
        <v/>
      </c>
      <c r="GQ89" t="str">
        <f t="shared" si="119"/>
        <v/>
      </c>
      <c r="GR89" t="str">
        <f t="shared" si="119"/>
        <v/>
      </c>
      <c r="GS89" t="str">
        <f t="shared" si="119"/>
        <v/>
      </c>
      <c r="GT89" t="str">
        <f t="shared" si="119"/>
        <v/>
      </c>
      <c r="GU89" t="str">
        <f t="shared" si="119"/>
        <v/>
      </c>
      <c r="GV89" t="str">
        <f t="shared" si="119"/>
        <v/>
      </c>
      <c r="GW89" t="str">
        <f t="shared" si="119"/>
        <v/>
      </c>
      <c r="GX89" t="str">
        <f t="shared" si="119"/>
        <v/>
      </c>
      <c r="GY89" t="str">
        <f t="shared" si="119"/>
        <v/>
      </c>
      <c r="GZ89" t="str">
        <f t="shared" si="119"/>
        <v/>
      </c>
      <c r="HA89" t="str">
        <f t="shared" si="119"/>
        <v/>
      </c>
      <c r="HB89" t="str">
        <f t="shared" si="119"/>
        <v/>
      </c>
      <c r="HC89" t="str">
        <f t="shared" si="119"/>
        <v/>
      </c>
      <c r="HD89" t="str">
        <f t="shared" si="119"/>
        <v/>
      </c>
      <c r="HE89" t="str">
        <f t="shared" si="119"/>
        <v/>
      </c>
      <c r="HF89" t="str">
        <f t="shared" si="119"/>
        <v/>
      </c>
      <c r="HG89" t="str">
        <f t="shared" si="119"/>
        <v/>
      </c>
      <c r="HH89" t="str">
        <f t="shared" si="119"/>
        <v/>
      </c>
      <c r="HI89" t="str">
        <f t="shared" si="119"/>
        <v/>
      </c>
      <c r="HJ89" t="str">
        <f t="shared" si="119"/>
        <v/>
      </c>
      <c r="HK89" t="str">
        <f t="shared" si="119"/>
        <v/>
      </c>
      <c r="HL89" t="str">
        <f t="shared" si="119"/>
        <v/>
      </c>
      <c r="HM89" t="str">
        <f t="shared" si="119"/>
        <v/>
      </c>
      <c r="HN89" t="str">
        <f t="shared" si="119"/>
        <v/>
      </c>
      <c r="HO89" t="str">
        <f t="shared" si="119"/>
        <v/>
      </c>
      <c r="HP89" t="str">
        <f t="shared" si="119"/>
        <v/>
      </c>
      <c r="HQ89" t="str">
        <f t="shared" si="119"/>
        <v/>
      </c>
      <c r="HR89" t="str">
        <f t="shared" si="119"/>
        <v/>
      </c>
      <c r="HS89" t="str">
        <f t="shared" si="119"/>
        <v/>
      </c>
      <c r="HT89" t="str">
        <f t="shared" si="119"/>
        <v/>
      </c>
      <c r="HU89" t="str">
        <f t="shared" si="119"/>
        <v/>
      </c>
      <c r="HV89" t="str">
        <f t="shared" si="119"/>
        <v/>
      </c>
      <c r="HW89" t="str">
        <f t="shared" si="119"/>
        <v/>
      </c>
      <c r="HX89" t="str">
        <f t="shared" si="119"/>
        <v/>
      </c>
      <c r="HY89" t="str">
        <f t="shared" si="119"/>
        <v/>
      </c>
      <c r="HZ89" t="str">
        <f t="shared" si="119"/>
        <v/>
      </c>
      <c r="IA89" t="str">
        <f t="shared" si="119"/>
        <v/>
      </c>
      <c r="IB89" t="str">
        <f t="shared" si="119"/>
        <v/>
      </c>
      <c r="IC89" t="str">
        <f t="shared" si="119"/>
        <v/>
      </c>
      <c r="ID89" t="str">
        <f t="shared" si="119"/>
        <v/>
      </c>
      <c r="IE89" t="str">
        <f t="shared" si="119"/>
        <v/>
      </c>
      <c r="IF89" t="str">
        <f t="shared" si="119"/>
        <v/>
      </c>
      <c r="IG89" t="str">
        <f t="shared" si="119"/>
        <v/>
      </c>
      <c r="IH89" t="str">
        <f t="shared" si="119"/>
        <v/>
      </c>
      <c r="II89" t="str">
        <f t="shared" si="119"/>
        <v/>
      </c>
      <c r="IJ89" t="str">
        <f t="shared" si="119"/>
        <v/>
      </c>
      <c r="IK89" t="str">
        <f t="shared" si="119"/>
        <v/>
      </c>
      <c r="IL89" t="str">
        <f t="shared" si="119"/>
        <v/>
      </c>
      <c r="IM89" t="str">
        <f t="shared" si="119"/>
        <v/>
      </c>
      <c r="IN89" t="str">
        <f t="shared" si="119"/>
        <v/>
      </c>
      <c r="IO89" t="str">
        <f t="shared" si="119"/>
        <v/>
      </c>
      <c r="IP89" t="str">
        <f t="shared" si="119"/>
        <v/>
      </c>
      <c r="IQ89" t="str">
        <f t="shared" si="119"/>
        <v/>
      </c>
      <c r="IR89" t="str">
        <f t="shared" si="119"/>
        <v/>
      </c>
      <c r="IS89" t="str">
        <f t="shared" si="119"/>
        <v/>
      </c>
      <c r="IT89" t="str">
        <f t="shared" si="119"/>
        <v/>
      </c>
      <c r="IU89" t="str">
        <f t="shared" ref="IU89:LF89" si="120">IFERROR(IU11/IU78,"")</f>
        <v/>
      </c>
      <c r="IV89" t="str">
        <f t="shared" si="120"/>
        <v/>
      </c>
      <c r="IW89" t="str">
        <f t="shared" si="120"/>
        <v/>
      </c>
      <c r="IX89" t="str">
        <f t="shared" si="120"/>
        <v/>
      </c>
      <c r="IY89" t="str">
        <f t="shared" si="120"/>
        <v/>
      </c>
      <c r="IZ89" t="str">
        <f t="shared" si="120"/>
        <v/>
      </c>
      <c r="JA89" t="str">
        <f t="shared" si="120"/>
        <v/>
      </c>
      <c r="JB89" t="str">
        <f t="shared" si="120"/>
        <v/>
      </c>
      <c r="JC89" t="str">
        <f t="shared" si="120"/>
        <v/>
      </c>
      <c r="JD89" t="str">
        <f t="shared" si="120"/>
        <v/>
      </c>
      <c r="JE89" t="str">
        <f t="shared" si="120"/>
        <v/>
      </c>
      <c r="JF89" t="str">
        <f t="shared" si="120"/>
        <v/>
      </c>
      <c r="JG89" t="str">
        <f t="shared" si="120"/>
        <v/>
      </c>
      <c r="JH89" t="str">
        <f t="shared" si="120"/>
        <v/>
      </c>
      <c r="JI89" t="str">
        <f t="shared" si="120"/>
        <v/>
      </c>
      <c r="JJ89" t="str">
        <f t="shared" si="120"/>
        <v/>
      </c>
      <c r="JK89" t="str">
        <f t="shared" si="120"/>
        <v/>
      </c>
      <c r="JL89" t="str">
        <f t="shared" si="120"/>
        <v/>
      </c>
      <c r="JM89" t="str">
        <f t="shared" si="120"/>
        <v/>
      </c>
      <c r="JN89" t="str">
        <f t="shared" si="120"/>
        <v/>
      </c>
      <c r="JO89" t="str">
        <f t="shared" si="120"/>
        <v/>
      </c>
      <c r="JP89" t="str">
        <f t="shared" si="120"/>
        <v/>
      </c>
      <c r="JQ89" t="str">
        <f t="shared" si="120"/>
        <v/>
      </c>
      <c r="JR89" t="str">
        <f t="shared" si="120"/>
        <v/>
      </c>
      <c r="JS89" t="str">
        <f t="shared" si="120"/>
        <v/>
      </c>
      <c r="JT89" t="str">
        <f t="shared" si="120"/>
        <v/>
      </c>
      <c r="JU89" t="str">
        <f t="shared" si="120"/>
        <v/>
      </c>
      <c r="JV89" t="str">
        <f t="shared" si="120"/>
        <v/>
      </c>
      <c r="JW89" t="str">
        <f t="shared" si="120"/>
        <v/>
      </c>
      <c r="JX89" t="str">
        <f t="shared" si="120"/>
        <v/>
      </c>
      <c r="JY89" t="str">
        <f t="shared" si="120"/>
        <v/>
      </c>
      <c r="JZ89" t="str">
        <f t="shared" si="120"/>
        <v/>
      </c>
      <c r="KA89" t="str">
        <f t="shared" si="120"/>
        <v/>
      </c>
      <c r="KB89" t="str">
        <f t="shared" si="120"/>
        <v/>
      </c>
      <c r="KC89" t="str">
        <f t="shared" si="120"/>
        <v/>
      </c>
      <c r="KD89" t="str">
        <f t="shared" si="120"/>
        <v/>
      </c>
      <c r="KE89" t="str">
        <f t="shared" si="120"/>
        <v/>
      </c>
      <c r="KF89" t="str">
        <f t="shared" si="120"/>
        <v/>
      </c>
      <c r="KG89" t="str">
        <f t="shared" si="120"/>
        <v/>
      </c>
      <c r="KH89" t="str">
        <f t="shared" si="120"/>
        <v/>
      </c>
      <c r="KI89" t="str">
        <f t="shared" si="120"/>
        <v/>
      </c>
      <c r="KJ89" t="str">
        <f t="shared" si="120"/>
        <v/>
      </c>
      <c r="KK89" t="str">
        <f t="shared" si="120"/>
        <v/>
      </c>
      <c r="KL89" t="str">
        <f t="shared" si="120"/>
        <v/>
      </c>
      <c r="KM89" t="str">
        <f t="shared" si="120"/>
        <v/>
      </c>
      <c r="KN89" t="str">
        <f t="shared" si="120"/>
        <v/>
      </c>
      <c r="KO89" t="str">
        <f t="shared" si="120"/>
        <v/>
      </c>
      <c r="KP89" t="str">
        <f t="shared" si="120"/>
        <v/>
      </c>
      <c r="KQ89" t="str">
        <f t="shared" si="120"/>
        <v/>
      </c>
      <c r="KR89" t="str">
        <f t="shared" si="120"/>
        <v/>
      </c>
      <c r="KS89" t="str">
        <f t="shared" si="120"/>
        <v/>
      </c>
      <c r="KT89" t="str">
        <f t="shared" si="120"/>
        <v/>
      </c>
      <c r="KU89" t="str">
        <f t="shared" si="120"/>
        <v/>
      </c>
      <c r="KV89" t="str">
        <f t="shared" si="120"/>
        <v/>
      </c>
      <c r="KW89" t="str">
        <f t="shared" si="120"/>
        <v/>
      </c>
      <c r="KX89" t="str">
        <f t="shared" si="120"/>
        <v/>
      </c>
      <c r="KY89" t="str">
        <f t="shared" si="120"/>
        <v/>
      </c>
      <c r="KZ89" t="str">
        <f t="shared" si="120"/>
        <v/>
      </c>
      <c r="LA89" t="str">
        <f t="shared" si="120"/>
        <v/>
      </c>
      <c r="LB89" t="str">
        <f t="shared" si="120"/>
        <v/>
      </c>
      <c r="LC89" t="str">
        <f t="shared" si="120"/>
        <v/>
      </c>
      <c r="LD89" t="str">
        <f t="shared" si="120"/>
        <v/>
      </c>
      <c r="LE89" t="str">
        <f t="shared" si="120"/>
        <v/>
      </c>
      <c r="LF89" t="str">
        <f t="shared" si="120"/>
        <v/>
      </c>
      <c r="LG89" t="str">
        <f t="shared" ref="LG89:NR89" si="121">IFERROR(LG11/LG78,"")</f>
        <v/>
      </c>
      <c r="LH89" t="str">
        <f t="shared" si="121"/>
        <v/>
      </c>
      <c r="LI89" t="str">
        <f t="shared" si="121"/>
        <v/>
      </c>
      <c r="LJ89" t="str">
        <f t="shared" si="121"/>
        <v/>
      </c>
      <c r="LK89" t="str">
        <f t="shared" si="121"/>
        <v/>
      </c>
      <c r="LL89" t="str">
        <f t="shared" si="121"/>
        <v/>
      </c>
      <c r="LM89" t="str">
        <f t="shared" si="121"/>
        <v/>
      </c>
      <c r="LN89" t="str">
        <f t="shared" si="121"/>
        <v/>
      </c>
      <c r="LO89" t="str">
        <f t="shared" si="121"/>
        <v/>
      </c>
      <c r="LP89" t="str">
        <f t="shared" si="121"/>
        <v/>
      </c>
      <c r="LQ89" t="str">
        <f t="shared" si="121"/>
        <v/>
      </c>
      <c r="LR89" t="str">
        <f t="shared" si="121"/>
        <v/>
      </c>
      <c r="LS89" t="str">
        <f t="shared" si="121"/>
        <v/>
      </c>
      <c r="LT89" t="str">
        <f t="shared" si="121"/>
        <v/>
      </c>
      <c r="LU89" t="str">
        <f t="shared" si="121"/>
        <v/>
      </c>
      <c r="LV89" t="str">
        <f t="shared" si="121"/>
        <v/>
      </c>
      <c r="LW89" t="str">
        <f t="shared" si="121"/>
        <v/>
      </c>
      <c r="LX89" t="str">
        <f t="shared" si="121"/>
        <v/>
      </c>
      <c r="LY89" t="str">
        <f t="shared" si="121"/>
        <v/>
      </c>
      <c r="LZ89" t="str">
        <f t="shared" si="121"/>
        <v/>
      </c>
      <c r="MA89" t="str">
        <f t="shared" si="121"/>
        <v/>
      </c>
      <c r="MB89" t="str">
        <f t="shared" si="121"/>
        <v/>
      </c>
      <c r="MC89" t="str">
        <f t="shared" si="121"/>
        <v/>
      </c>
      <c r="MD89" t="str">
        <f t="shared" si="121"/>
        <v/>
      </c>
      <c r="ME89" t="str">
        <f t="shared" si="121"/>
        <v/>
      </c>
      <c r="MF89" t="str">
        <f t="shared" si="121"/>
        <v/>
      </c>
      <c r="MG89" t="str">
        <f t="shared" si="121"/>
        <v/>
      </c>
      <c r="MH89" t="str">
        <f t="shared" si="121"/>
        <v/>
      </c>
      <c r="MI89" t="str">
        <f t="shared" si="121"/>
        <v/>
      </c>
      <c r="MJ89" t="str">
        <f t="shared" si="121"/>
        <v/>
      </c>
      <c r="MK89" t="str">
        <f t="shared" si="121"/>
        <v/>
      </c>
      <c r="ML89" t="str">
        <f t="shared" si="121"/>
        <v/>
      </c>
      <c r="MM89" t="str">
        <f t="shared" si="121"/>
        <v/>
      </c>
      <c r="MN89" t="str">
        <f t="shared" si="121"/>
        <v/>
      </c>
      <c r="MO89" t="str">
        <f t="shared" si="121"/>
        <v/>
      </c>
      <c r="MP89" t="str">
        <f t="shared" si="121"/>
        <v/>
      </c>
      <c r="MQ89" t="str">
        <f t="shared" si="121"/>
        <v/>
      </c>
      <c r="MR89" t="str">
        <f t="shared" si="121"/>
        <v/>
      </c>
      <c r="MS89" t="str">
        <f t="shared" si="121"/>
        <v/>
      </c>
      <c r="MT89" t="str">
        <f t="shared" si="121"/>
        <v/>
      </c>
      <c r="MU89" t="str">
        <f t="shared" si="121"/>
        <v/>
      </c>
      <c r="MV89" t="str">
        <f t="shared" si="121"/>
        <v/>
      </c>
      <c r="MW89" t="str">
        <f t="shared" si="121"/>
        <v/>
      </c>
      <c r="MX89" t="str">
        <f t="shared" si="121"/>
        <v/>
      </c>
      <c r="MY89" t="str">
        <f t="shared" si="121"/>
        <v/>
      </c>
      <c r="MZ89" t="str">
        <f t="shared" si="121"/>
        <v/>
      </c>
      <c r="NA89" t="str">
        <f t="shared" si="121"/>
        <v/>
      </c>
      <c r="NB89" t="str">
        <f t="shared" si="121"/>
        <v/>
      </c>
      <c r="NC89" t="str">
        <f t="shared" si="121"/>
        <v/>
      </c>
      <c r="ND89" t="str">
        <f t="shared" si="121"/>
        <v/>
      </c>
      <c r="NE89" t="str">
        <f t="shared" si="121"/>
        <v/>
      </c>
      <c r="NF89" t="str">
        <f t="shared" si="121"/>
        <v/>
      </c>
      <c r="NG89" t="str">
        <f t="shared" si="121"/>
        <v/>
      </c>
      <c r="NH89" t="str">
        <f t="shared" si="121"/>
        <v/>
      </c>
      <c r="NI89" t="str">
        <f t="shared" si="121"/>
        <v/>
      </c>
      <c r="NJ89" t="str">
        <f t="shared" si="121"/>
        <v/>
      </c>
      <c r="NK89" t="str">
        <f t="shared" si="121"/>
        <v/>
      </c>
      <c r="NL89" t="str">
        <f t="shared" si="121"/>
        <v/>
      </c>
      <c r="NM89" t="str">
        <f t="shared" si="121"/>
        <v/>
      </c>
      <c r="NN89" t="str">
        <f t="shared" si="121"/>
        <v/>
      </c>
      <c r="NO89" t="str">
        <f t="shared" si="121"/>
        <v/>
      </c>
      <c r="NP89" t="str">
        <f t="shared" si="121"/>
        <v/>
      </c>
      <c r="NQ89" t="str">
        <f t="shared" si="121"/>
        <v/>
      </c>
      <c r="NR89" t="str">
        <f t="shared" si="121"/>
        <v/>
      </c>
      <c r="NS89" t="str">
        <f t="shared" ref="NS89:QD89" si="122">IFERROR(NS11/NS78,"")</f>
        <v/>
      </c>
      <c r="NT89" t="str">
        <f t="shared" si="122"/>
        <v/>
      </c>
      <c r="NU89" t="str">
        <f t="shared" si="122"/>
        <v/>
      </c>
      <c r="NV89" t="str">
        <f t="shared" si="122"/>
        <v/>
      </c>
      <c r="NW89" t="str">
        <f t="shared" si="122"/>
        <v/>
      </c>
      <c r="NX89" t="str">
        <f t="shared" si="122"/>
        <v/>
      </c>
      <c r="NY89" t="str">
        <f t="shared" si="122"/>
        <v/>
      </c>
      <c r="NZ89" t="str">
        <f t="shared" si="122"/>
        <v/>
      </c>
      <c r="OA89" t="str">
        <f t="shared" si="122"/>
        <v/>
      </c>
      <c r="OB89" t="str">
        <f t="shared" si="122"/>
        <v/>
      </c>
      <c r="OC89" t="str">
        <f t="shared" si="122"/>
        <v/>
      </c>
      <c r="OD89" t="str">
        <f t="shared" si="122"/>
        <v/>
      </c>
      <c r="OE89" t="str">
        <f t="shared" si="122"/>
        <v/>
      </c>
      <c r="OF89" t="str">
        <f t="shared" si="122"/>
        <v/>
      </c>
      <c r="OG89" t="str">
        <f t="shared" si="122"/>
        <v/>
      </c>
      <c r="OH89" t="str">
        <f t="shared" si="122"/>
        <v/>
      </c>
      <c r="OI89" t="str">
        <f t="shared" si="122"/>
        <v/>
      </c>
      <c r="OJ89" t="str">
        <f t="shared" si="122"/>
        <v/>
      </c>
      <c r="OK89" t="str">
        <f t="shared" si="122"/>
        <v/>
      </c>
      <c r="OL89" t="str">
        <f t="shared" si="122"/>
        <v/>
      </c>
      <c r="OM89" t="str">
        <f t="shared" si="122"/>
        <v/>
      </c>
      <c r="ON89" t="str">
        <f t="shared" si="122"/>
        <v/>
      </c>
      <c r="OO89" t="str">
        <f t="shared" si="122"/>
        <v/>
      </c>
      <c r="OP89" t="str">
        <f t="shared" si="122"/>
        <v/>
      </c>
      <c r="OQ89" t="str">
        <f t="shared" si="122"/>
        <v/>
      </c>
      <c r="OR89" t="str">
        <f t="shared" si="122"/>
        <v/>
      </c>
      <c r="OS89" t="str">
        <f t="shared" si="122"/>
        <v/>
      </c>
      <c r="OT89" t="str">
        <f t="shared" si="122"/>
        <v/>
      </c>
      <c r="OU89" t="str">
        <f t="shared" si="122"/>
        <v/>
      </c>
      <c r="OV89" t="str">
        <f t="shared" si="122"/>
        <v/>
      </c>
      <c r="OW89" t="str">
        <f t="shared" si="122"/>
        <v/>
      </c>
      <c r="OX89" t="str">
        <f t="shared" si="122"/>
        <v/>
      </c>
      <c r="OY89" t="str">
        <f t="shared" si="122"/>
        <v/>
      </c>
      <c r="OZ89" t="str">
        <f t="shared" si="122"/>
        <v/>
      </c>
      <c r="PA89" t="str">
        <f t="shared" si="122"/>
        <v/>
      </c>
      <c r="PB89" t="str">
        <f t="shared" si="122"/>
        <v/>
      </c>
      <c r="PC89" t="str">
        <f t="shared" si="122"/>
        <v/>
      </c>
      <c r="PD89" t="str">
        <f t="shared" si="122"/>
        <v/>
      </c>
      <c r="PE89" t="str">
        <f t="shared" si="122"/>
        <v/>
      </c>
      <c r="PF89" t="str">
        <f t="shared" si="122"/>
        <v/>
      </c>
      <c r="PG89" t="str">
        <f t="shared" si="122"/>
        <v/>
      </c>
      <c r="PH89" t="str">
        <f t="shared" si="122"/>
        <v/>
      </c>
      <c r="PI89" t="str">
        <f t="shared" si="122"/>
        <v/>
      </c>
      <c r="PJ89" t="str">
        <f t="shared" si="122"/>
        <v/>
      </c>
      <c r="PK89" t="str">
        <f t="shared" si="122"/>
        <v/>
      </c>
      <c r="PL89" t="str">
        <f t="shared" si="122"/>
        <v/>
      </c>
      <c r="PM89" t="str">
        <f t="shared" si="122"/>
        <v/>
      </c>
      <c r="PN89" t="str">
        <f t="shared" si="122"/>
        <v/>
      </c>
      <c r="PO89" t="str">
        <f t="shared" si="122"/>
        <v/>
      </c>
      <c r="PP89" t="str">
        <f t="shared" si="122"/>
        <v/>
      </c>
      <c r="PQ89" t="str">
        <f t="shared" si="122"/>
        <v/>
      </c>
      <c r="PR89" t="str">
        <f t="shared" si="122"/>
        <v/>
      </c>
      <c r="PS89" t="str">
        <f t="shared" si="122"/>
        <v/>
      </c>
      <c r="PT89" t="str">
        <f t="shared" si="122"/>
        <v/>
      </c>
      <c r="PU89" t="str">
        <f t="shared" si="122"/>
        <v/>
      </c>
      <c r="PV89" t="str">
        <f t="shared" si="122"/>
        <v/>
      </c>
      <c r="PW89" t="str">
        <f t="shared" si="122"/>
        <v/>
      </c>
      <c r="PX89" t="str">
        <f t="shared" si="122"/>
        <v/>
      </c>
      <c r="PY89" t="str">
        <f t="shared" si="122"/>
        <v/>
      </c>
      <c r="PZ89" t="str">
        <f t="shared" si="122"/>
        <v/>
      </c>
      <c r="QA89" t="str">
        <f t="shared" si="122"/>
        <v/>
      </c>
      <c r="QB89" t="str">
        <f t="shared" si="122"/>
        <v/>
      </c>
      <c r="QC89" t="str">
        <f t="shared" si="122"/>
        <v/>
      </c>
      <c r="QD89" t="str">
        <f t="shared" si="122"/>
        <v/>
      </c>
      <c r="QE89" t="str">
        <f t="shared" ref="QE89:SP89" si="123">IFERROR(QE11/QE78,"")</f>
        <v/>
      </c>
      <c r="QF89" t="str">
        <f t="shared" si="123"/>
        <v/>
      </c>
      <c r="QG89" t="str">
        <f t="shared" si="123"/>
        <v/>
      </c>
      <c r="QH89" t="str">
        <f t="shared" si="123"/>
        <v/>
      </c>
      <c r="QI89" t="str">
        <f t="shared" si="123"/>
        <v/>
      </c>
      <c r="QJ89" t="str">
        <f t="shared" si="123"/>
        <v/>
      </c>
      <c r="QK89" t="str">
        <f t="shared" si="123"/>
        <v/>
      </c>
      <c r="QL89" t="str">
        <f t="shared" si="123"/>
        <v/>
      </c>
      <c r="QM89" t="str">
        <f t="shared" si="123"/>
        <v/>
      </c>
      <c r="QN89" t="str">
        <f t="shared" si="123"/>
        <v/>
      </c>
      <c r="QO89" t="str">
        <f t="shared" si="123"/>
        <v/>
      </c>
      <c r="QP89" t="str">
        <f t="shared" si="123"/>
        <v/>
      </c>
      <c r="QQ89" t="str">
        <f t="shared" si="123"/>
        <v/>
      </c>
      <c r="QR89" t="str">
        <f t="shared" si="123"/>
        <v/>
      </c>
      <c r="QS89" t="str">
        <f t="shared" si="123"/>
        <v/>
      </c>
      <c r="QT89" t="str">
        <f t="shared" si="123"/>
        <v/>
      </c>
      <c r="QU89" t="str">
        <f t="shared" si="123"/>
        <v/>
      </c>
      <c r="QV89" t="str">
        <f t="shared" si="123"/>
        <v/>
      </c>
      <c r="QW89" t="str">
        <f t="shared" si="123"/>
        <v/>
      </c>
      <c r="QX89" t="str">
        <f t="shared" si="123"/>
        <v/>
      </c>
      <c r="QY89" t="str">
        <f t="shared" si="123"/>
        <v/>
      </c>
      <c r="QZ89" t="str">
        <f t="shared" si="123"/>
        <v/>
      </c>
      <c r="RA89" t="str">
        <f t="shared" si="123"/>
        <v/>
      </c>
      <c r="RB89" t="str">
        <f t="shared" si="123"/>
        <v/>
      </c>
      <c r="RC89" t="str">
        <f t="shared" si="123"/>
        <v/>
      </c>
      <c r="RD89" t="str">
        <f t="shared" si="123"/>
        <v/>
      </c>
      <c r="RE89" t="str">
        <f t="shared" si="123"/>
        <v/>
      </c>
      <c r="RF89" t="str">
        <f t="shared" si="123"/>
        <v/>
      </c>
      <c r="RG89" t="str">
        <f t="shared" si="123"/>
        <v/>
      </c>
      <c r="RH89" t="str">
        <f t="shared" si="123"/>
        <v/>
      </c>
      <c r="RI89" t="str">
        <f t="shared" si="123"/>
        <v/>
      </c>
      <c r="RJ89" t="str">
        <f t="shared" si="123"/>
        <v/>
      </c>
      <c r="RK89" t="str">
        <f t="shared" si="123"/>
        <v/>
      </c>
      <c r="RL89" t="str">
        <f t="shared" si="123"/>
        <v/>
      </c>
      <c r="RM89" t="str">
        <f t="shared" si="123"/>
        <v/>
      </c>
      <c r="RN89" t="str">
        <f t="shared" si="123"/>
        <v/>
      </c>
      <c r="RO89" t="str">
        <f t="shared" si="123"/>
        <v/>
      </c>
      <c r="RP89" t="str">
        <f t="shared" si="123"/>
        <v/>
      </c>
      <c r="RQ89" t="str">
        <f t="shared" si="123"/>
        <v/>
      </c>
      <c r="RR89" t="str">
        <f t="shared" si="123"/>
        <v/>
      </c>
      <c r="RS89" t="str">
        <f t="shared" si="123"/>
        <v/>
      </c>
      <c r="RT89" t="str">
        <f t="shared" si="123"/>
        <v/>
      </c>
      <c r="RU89" t="str">
        <f t="shared" si="123"/>
        <v/>
      </c>
      <c r="RV89" t="str">
        <f t="shared" si="123"/>
        <v/>
      </c>
      <c r="RW89" t="str">
        <f t="shared" si="123"/>
        <v/>
      </c>
      <c r="RX89" t="str">
        <f t="shared" si="123"/>
        <v/>
      </c>
      <c r="RY89" t="str">
        <f t="shared" si="123"/>
        <v/>
      </c>
      <c r="RZ89" t="str">
        <f t="shared" si="123"/>
        <v/>
      </c>
      <c r="SA89" t="str">
        <f t="shared" si="123"/>
        <v/>
      </c>
      <c r="SB89" t="str">
        <f t="shared" si="123"/>
        <v/>
      </c>
      <c r="SC89" t="str">
        <f t="shared" si="123"/>
        <v/>
      </c>
      <c r="SD89" t="str">
        <f t="shared" si="123"/>
        <v/>
      </c>
      <c r="SE89" t="str">
        <f t="shared" si="123"/>
        <v/>
      </c>
      <c r="SF89" t="str">
        <f t="shared" si="123"/>
        <v/>
      </c>
      <c r="SG89" t="str">
        <f t="shared" si="123"/>
        <v/>
      </c>
      <c r="SH89" t="str">
        <f t="shared" si="123"/>
        <v/>
      </c>
      <c r="SI89" t="str">
        <f t="shared" si="123"/>
        <v/>
      </c>
      <c r="SJ89" t="str">
        <f t="shared" si="123"/>
        <v/>
      </c>
      <c r="SK89" t="str">
        <f t="shared" si="123"/>
        <v/>
      </c>
      <c r="SL89" t="str">
        <f t="shared" si="123"/>
        <v/>
      </c>
      <c r="SM89" t="str">
        <f t="shared" si="123"/>
        <v/>
      </c>
      <c r="SN89" t="str">
        <f t="shared" si="123"/>
        <v/>
      </c>
      <c r="SO89" t="str">
        <f t="shared" si="123"/>
        <v/>
      </c>
      <c r="SP89" t="str">
        <f t="shared" si="123"/>
        <v/>
      </c>
      <c r="SQ89" t="str">
        <f t="shared" ref="SQ89:VB89" si="124">IFERROR(SQ11/SQ78,"")</f>
        <v/>
      </c>
      <c r="SR89" t="str">
        <f t="shared" si="124"/>
        <v/>
      </c>
      <c r="SS89" t="str">
        <f t="shared" si="124"/>
        <v/>
      </c>
      <c r="ST89" t="str">
        <f t="shared" si="124"/>
        <v/>
      </c>
      <c r="SU89" t="str">
        <f t="shared" si="124"/>
        <v/>
      </c>
      <c r="SV89" t="str">
        <f t="shared" si="124"/>
        <v/>
      </c>
      <c r="SW89" t="str">
        <f t="shared" si="124"/>
        <v/>
      </c>
      <c r="SX89" t="str">
        <f t="shared" si="124"/>
        <v/>
      </c>
      <c r="SY89" t="str">
        <f t="shared" si="124"/>
        <v/>
      </c>
      <c r="SZ89" t="str">
        <f t="shared" si="124"/>
        <v/>
      </c>
      <c r="TA89" t="str">
        <f t="shared" si="124"/>
        <v/>
      </c>
      <c r="TB89" t="str">
        <f t="shared" si="124"/>
        <v/>
      </c>
      <c r="TC89" t="str">
        <f t="shared" si="124"/>
        <v/>
      </c>
      <c r="TD89" t="str">
        <f t="shared" si="124"/>
        <v/>
      </c>
      <c r="TE89" t="str">
        <f t="shared" si="124"/>
        <v/>
      </c>
      <c r="TF89" t="str">
        <f t="shared" si="124"/>
        <v/>
      </c>
      <c r="TG89" t="str">
        <f t="shared" si="124"/>
        <v/>
      </c>
      <c r="TH89" t="str">
        <f t="shared" si="124"/>
        <v/>
      </c>
      <c r="TI89" t="str">
        <f t="shared" si="124"/>
        <v/>
      </c>
      <c r="TJ89" t="str">
        <f t="shared" si="124"/>
        <v/>
      </c>
      <c r="TK89" t="str">
        <f t="shared" si="124"/>
        <v/>
      </c>
      <c r="TL89" t="str">
        <f t="shared" si="124"/>
        <v/>
      </c>
      <c r="TM89" t="str">
        <f t="shared" si="124"/>
        <v/>
      </c>
      <c r="TN89" t="str">
        <f t="shared" si="124"/>
        <v/>
      </c>
      <c r="TO89" t="str">
        <f t="shared" si="124"/>
        <v/>
      </c>
      <c r="TP89" t="str">
        <f t="shared" si="124"/>
        <v/>
      </c>
      <c r="TQ89" t="str">
        <f t="shared" si="124"/>
        <v/>
      </c>
      <c r="TR89" t="str">
        <f t="shared" si="124"/>
        <v/>
      </c>
      <c r="TS89" t="str">
        <f t="shared" si="124"/>
        <v/>
      </c>
      <c r="TT89" t="str">
        <f t="shared" si="124"/>
        <v/>
      </c>
      <c r="TU89" t="str">
        <f t="shared" si="124"/>
        <v/>
      </c>
      <c r="TV89" t="str">
        <f t="shared" si="124"/>
        <v/>
      </c>
      <c r="TW89" t="str">
        <f t="shared" si="124"/>
        <v/>
      </c>
      <c r="TX89" t="str">
        <f t="shared" si="124"/>
        <v/>
      </c>
      <c r="TY89" t="str">
        <f t="shared" si="124"/>
        <v/>
      </c>
      <c r="TZ89" t="str">
        <f t="shared" si="124"/>
        <v/>
      </c>
      <c r="UA89" t="str">
        <f t="shared" si="124"/>
        <v/>
      </c>
      <c r="UB89" t="str">
        <f t="shared" si="124"/>
        <v/>
      </c>
      <c r="UC89" t="str">
        <f t="shared" si="124"/>
        <v/>
      </c>
      <c r="UD89" t="str">
        <f t="shared" si="124"/>
        <v/>
      </c>
      <c r="UE89" t="str">
        <f t="shared" si="124"/>
        <v/>
      </c>
      <c r="UF89" t="str">
        <f t="shared" si="124"/>
        <v/>
      </c>
      <c r="UG89" t="str">
        <f t="shared" si="124"/>
        <v/>
      </c>
      <c r="UH89" t="str">
        <f t="shared" si="124"/>
        <v/>
      </c>
      <c r="UI89" t="str">
        <f t="shared" si="124"/>
        <v/>
      </c>
      <c r="UJ89" t="str">
        <f t="shared" si="124"/>
        <v/>
      </c>
      <c r="UK89" t="str">
        <f t="shared" si="124"/>
        <v/>
      </c>
      <c r="UL89" t="str">
        <f t="shared" si="124"/>
        <v/>
      </c>
      <c r="UM89" t="str">
        <f t="shared" si="124"/>
        <v/>
      </c>
      <c r="UN89" t="str">
        <f t="shared" si="124"/>
        <v/>
      </c>
      <c r="UO89" t="str">
        <f t="shared" si="124"/>
        <v/>
      </c>
      <c r="UP89" t="str">
        <f t="shared" si="124"/>
        <v/>
      </c>
      <c r="UQ89" t="str">
        <f t="shared" si="124"/>
        <v/>
      </c>
      <c r="UR89" t="str">
        <f t="shared" si="124"/>
        <v/>
      </c>
      <c r="US89" t="str">
        <f t="shared" si="124"/>
        <v/>
      </c>
      <c r="UT89" t="str">
        <f t="shared" si="124"/>
        <v/>
      </c>
      <c r="UU89" t="str">
        <f t="shared" si="124"/>
        <v/>
      </c>
      <c r="UV89" t="str">
        <f t="shared" si="124"/>
        <v/>
      </c>
      <c r="UW89" t="str">
        <f t="shared" si="124"/>
        <v/>
      </c>
      <c r="UX89" t="str">
        <f t="shared" si="124"/>
        <v/>
      </c>
      <c r="UY89" t="str">
        <f t="shared" si="124"/>
        <v/>
      </c>
      <c r="UZ89" t="str">
        <f t="shared" si="124"/>
        <v/>
      </c>
      <c r="VA89" t="str">
        <f t="shared" si="124"/>
        <v/>
      </c>
      <c r="VB89" t="str">
        <f t="shared" si="124"/>
        <v/>
      </c>
      <c r="VC89" t="str">
        <f t="shared" ref="VC89:XN89" si="125">IFERROR(VC11/VC78,"")</f>
        <v/>
      </c>
      <c r="VD89" t="str">
        <f t="shared" si="125"/>
        <v/>
      </c>
      <c r="VE89" t="str">
        <f t="shared" si="125"/>
        <v/>
      </c>
      <c r="VF89" t="str">
        <f t="shared" si="125"/>
        <v/>
      </c>
      <c r="VG89" t="str">
        <f t="shared" si="125"/>
        <v/>
      </c>
      <c r="VH89" t="str">
        <f t="shared" si="125"/>
        <v/>
      </c>
      <c r="VI89" t="str">
        <f t="shared" si="125"/>
        <v/>
      </c>
      <c r="VJ89" t="str">
        <f t="shared" si="125"/>
        <v/>
      </c>
      <c r="VK89" t="str">
        <f t="shared" si="125"/>
        <v/>
      </c>
      <c r="VL89" t="str">
        <f t="shared" si="125"/>
        <v/>
      </c>
      <c r="VM89" t="str">
        <f t="shared" si="125"/>
        <v/>
      </c>
      <c r="VN89" t="str">
        <f t="shared" si="125"/>
        <v/>
      </c>
      <c r="VO89" t="str">
        <f t="shared" si="125"/>
        <v/>
      </c>
      <c r="VP89" t="str">
        <f t="shared" si="125"/>
        <v/>
      </c>
      <c r="VQ89" t="str">
        <f t="shared" si="125"/>
        <v/>
      </c>
      <c r="VR89" t="str">
        <f t="shared" si="125"/>
        <v/>
      </c>
      <c r="VS89" t="str">
        <f t="shared" si="125"/>
        <v/>
      </c>
      <c r="VT89" t="str">
        <f t="shared" si="125"/>
        <v/>
      </c>
      <c r="VU89" t="str">
        <f t="shared" si="125"/>
        <v/>
      </c>
      <c r="VV89" t="str">
        <f t="shared" si="125"/>
        <v/>
      </c>
      <c r="VW89" t="str">
        <f t="shared" si="125"/>
        <v/>
      </c>
      <c r="VX89" t="str">
        <f t="shared" si="125"/>
        <v/>
      </c>
      <c r="VY89" t="str">
        <f t="shared" si="125"/>
        <v/>
      </c>
      <c r="VZ89" t="str">
        <f t="shared" si="125"/>
        <v/>
      </c>
      <c r="WA89" t="str">
        <f t="shared" si="125"/>
        <v/>
      </c>
      <c r="WB89" t="str">
        <f t="shared" si="125"/>
        <v/>
      </c>
      <c r="WC89" t="str">
        <f t="shared" si="125"/>
        <v/>
      </c>
      <c r="WD89" t="str">
        <f t="shared" si="125"/>
        <v/>
      </c>
      <c r="WE89" t="str">
        <f t="shared" si="125"/>
        <v/>
      </c>
      <c r="WF89" t="str">
        <f t="shared" si="125"/>
        <v/>
      </c>
      <c r="WG89" t="str">
        <f t="shared" si="125"/>
        <v/>
      </c>
      <c r="WH89" t="str">
        <f t="shared" si="125"/>
        <v/>
      </c>
      <c r="WI89" t="str">
        <f t="shared" si="125"/>
        <v/>
      </c>
      <c r="WJ89" t="str">
        <f t="shared" si="125"/>
        <v/>
      </c>
      <c r="WK89" t="str">
        <f t="shared" si="125"/>
        <v/>
      </c>
      <c r="WL89" t="str">
        <f t="shared" si="125"/>
        <v/>
      </c>
      <c r="WM89" t="str">
        <f t="shared" si="125"/>
        <v/>
      </c>
      <c r="WN89" t="str">
        <f t="shared" si="125"/>
        <v/>
      </c>
      <c r="WO89" t="str">
        <f t="shared" si="125"/>
        <v/>
      </c>
      <c r="WP89" t="str">
        <f t="shared" si="125"/>
        <v/>
      </c>
      <c r="WQ89" t="str">
        <f t="shared" si="125"/>
        <v/>
      </c>
      <c r="WR89" t="str">
        <f t="shared" si="125"/>
        <v/>
      </c>
      <c r="WS89" t="str">
        <f t="shared" si="125"/>
        <v/>
      </c>
      <c r="WT89" t="str">
        <f t="shared" si="125"/>
        <v/>
      </c>
      <c r="WU89" t="str">
        <f t="shared" si="125"/>
        <v/>
      </c>
      <c r="WV89" t="str">
        <f t="shared" si="125"/>
        <v/>
      </c>
      <c r="WW89" t="str">
        <f t="shared" si="125"/>
        <v/>
      </c>
      <c r="WX89" t="str">
        <f t="shared" si="125"/>
        <v/>
      </c>
      <c r="WY89" t="str">
        <f t="shared" si="125"/>
        <v/>
      </c>
      <c r="WZ89" t="str">
        <f t="shared" si="125"/>
        <v/>
      </c>
      <c r="XA89" t="str">
        <f t="shared" si="125"/>
        <v/>
      </c>
      <c r="XB89" t="str">
        <f t="shared" si="125"/>
        <v/>
      </c>
      <c r="XC89" t="str">
        <f t="shared" si="125"/>
        <v/>
      </c>
      <c r="XD89" t="str">
        <f t="shared" si="125"/>
        <v/>
      </c>
      <c r="XE89" t="str">
        <f t="shared" si="125"/>
        <v/>
      </c>
      <c r="XF89" t="str">
        <f t="shared" si="125"/>
        <v/>
      </c>
      <c r="XG89" t="str">
        <f t="shared" si="125"/>
        <v/>
      </c>
      <c r="XH89" t="str">
        <f t="shared" si="125"/>
        <v/>
      </c>
      <c r="XI89" t="str">
        <f t="shared" si="125"/>
        <v/>
      </c>
      <c r="XJ89" t="str">
        <f t="shared" si="125"/>
        <v/>
      </c>
      <c r="XK89" t="str">
        <f t="shared" si="125"/>
        <v/>
      </c>
      <c r="XL89" t="str">
        <f t="shared" si="125"/>
        <v/>
      </c>
      <c r="XM89" t="str">
        <f t="shared" si="125"/>
        <v/>
      </c>
      <c r="XN89" t="str">
        <f t="shared" si="125"/>
        <v/>
      </c>
      <c r="XO89" t="str">
        <f t="shared" ref="XO89:ZZ89" si="126">IFERROR(XO11/XO78,"")</f>
        <v/>
      </c>
      <c r="XP89" t="str">
        <f t="shared" si="126"/>
        <v/>
      </c>
      <c r="XQ89" t="str">
        <f t="shared" si="126"/>
        <v/>
      </c>
      <c r="XR89" t="str">
        <f t="shared" si="126"/>
        <v/>
      </c>
      <c r="XS89" t="str">
        <f t="shared" si="126"/>
        <v/>
      </c>
      <c r="XT89" t="str">
        <f t="shared" si="126"/>
        <v/>
      </c>
      <c r="XU89" t="str">
        <f t="shared" si="126"/>
        <v/>
      </c>
      <c r="XV89" t="str">
        <f t="shared" si="126"/>
        <v/>
      </c>
      <c r="XW89" t="str">
        <f t="shared" si="126"/>
        <v/>
      </c>
      <c r="XX89" t="str">
        <f t="shared" si="126"/>
        <v/>
      </c>
      <c r="XY89" t="str">
        <f t="shared" si="126"/>
        <v/>
      </c>
      <c r="XZ89" t="str">
        <f t="shared" si="126"/>
        <v/>
      </c>
      <c r="YA89" t="str">
        <f t="shared" si="126"/>
        <v/>
      </c>
      <c r="YB89" t="str">
        <f t="shared" si="126"/>
        <v/>
      </c>
      <c r="YC89" t="str">
        <f t="shared" si="126"/>
        <v/>
      </c>
      <c r="YD89" t="str">
        <f t="shared" si="126"/>
        <v/>
      </c>
      <c r="YE89" t="str">
        <f t="shared" si="126"/>
        <v/>
      </c>
      <c r="YF89" t="str">
        <f t="shared" si="126"/>
        <v/>
      </c>
      <c r="YG89" t="str">
        <f t="shared" si="126"/>
        <v/>
      </c>
      <c r="YH89" t="str">
        <f t="shared" si="126"/>
        <v/>
      </c>
      <c r="YI89" t="str">
        <f t="shared" si="126"/>
        <v/>
      </c>
      <c r="YJ89" t="str">
        <f t="shared" si="126"/>
        <v/>
      </c>
      <c r="YK89" t="str">
        <f t="shared" si="126"/>
        <v/>
      </c>
      <c r="YL89" t="str">
        <f t="shared" si="126"/>
        <v/>
      </c>
      <c r="YM89" t="str">
        <f t="shared" si="126"/>
        <v/>
      </c>
      <c r="YN89" t="str">
        <f t="shared" si="126"/>
        <v/>
      </c>
      <c r="YO89" t="str">
        <f t="shared" si="126"/>
        <v/>
      </c>
      <c r="YP89" t="str">
        <f t="shared" si="126"/>
        <v/>
      </c>
      <c r="YQ89" t="str">
        <f t="shared" si="126"/>
        <v/>
      </c>
      <c r="YR89" t="str">
        <f t="shared" si="126"/>
        <v/>
      </c>
      <c r="YS89" t="str">
        <f t="shared" si="126"/>
        <v/>
      </c>
      <c r="YT89" t="str">
        <f t="shared" si="126"/>
        <v/>
      </c>
      <c r="YU89" t="str">
        <f t="shared" si="126"/>
        <v/>
      </c>
      <c r="YV89" t="str">
        <f t="shared" si="126"/>
        <v/>
      </c>
      <c r="YW89" t="str">
        <f t="shared" si="126"/>
        <v/>
      </c>
      <c r="YX89" t="str">
        <f t="shared" si="126"/>
        <v/>
      </c>
      <c r="YY89" t="str">
        <f t="shared" si="126"/>
        <v/>
      </c>
      <c r="YZ89" t="str">
        <f t="shared" si="126"/>
        <v/>
      </c>
      <c r="ZA89" t="str">
        <f t="shared" si="126"/>
        <v/>
      </c>
      <c r="ZB89" t="str">
        <f t="shared" si="126"/>
        <v/>
      </c>
      <c r="ZC89" t="str">
        <f t="shared" si="126"/>
        <v/>
      </c>
      <c r="ZD89" t="str">
        <f t="shared" si="126"/>
        <v/>
      </c>
      <c r="ZE89" t="str">
        <f t="shared" si="126"/>
        <v/>
      </c>
      <c r="ZF89" t="str">
        <f t="shared" si="126"/>
        <v/>
      </c>
      <c r="ZG89" t="str">
        <f t="shared" si="126"/>
        <v/>
      </c>
      <c r="ZH89" t="str">
        <f t="shared" si="126"/>
        <v/>
      </c>
      <c r="ZI89" t="str">
        <f t="shared" si="126"/>
        <v/>
      </c>
      <c r="ZJ89" t="str">
        <f t="shared" si="126"/>
        <v/>
      </c>
      <c r="ZK89" t="str">
        <f t="shared" si="126"/>
        <v/>
      </c>
      <c r="ZL89" t="str">
        <f t="shared" si="126"/>
        <v/>
      </c>
      <c r="ZM89" t="str">
        <f t="shared" si="126"/>
        <v/>
      </c>
      <c r="ZN89" t="str">
        <f t="shared" si="126"/>
        <v/>
      </c>
      <c r="ZO89" t="str">
        <f t="shared" si="126"/>
        <v/>
      </c>
      <c r="ZP89" t="str">
        <f t="shared" si="126"/>
        <v/>
      </c>
      <c r="ZQ89" t="str">
        <f t="shared" si="126"/>
        <v/>
      </c>
      <c r="ZR89" t="str">
        <f t="shared" si="126"/>
        <v/>
      </c>
      <c r="ZS89" t="str">
        <f t="shared" si="126"/>
        <v/>
      </c>
      <c r="ZT89" t="str">
        <f t="shared" si="126"/>
        <v/>
      </c>
      <c r="ZU89" t="str">
        <f t="shared" si="126"/>
        <v/>
      </c>
      <c r="ZV89" t="str">
        <f t="shared" si="126"/>
        <v/>
      </c>
      <c r="ZW89" t="str">
        <f t="shared" si="126"/>
        <v/>
      </c>
      <c r="ZX89" t="str">
        <f t="shared" si="126"/>
        <v/>
      </c>
      <c r="ZY89" t="str">
        <f t="shared" si="126"/>
        <v/>
      </c>
      <c r="ZZ89" t="str">
        <f t="shared" si="126"/>
        <v/>
      </c>
      <c r="AAA89" t="str">
        <f t="shared" ref="AAA89:ACL89" si="127">IFERROR(AAA11/AAA78,"")</f>
        <v/>
      </c>
      <c r="AAB89" t="str">
        <f t="shared" si="127"/>
        <v/>
      </c>
      <c r="AAC89" t="str">
        <f t="shared" si="127"/>
        <v/>
      </c>
      <c r="AAD89" t="str">
        <f t="shared" si="127"/>
        <v/>
      </c>
      <c r="AAE89" t="str">
        <f t="shared" si="127"/>
        <v/>
      </c>
      <c r="AAF89" t="str">
        <f t="shared" si="127"/>
        <v/>
      </c>
      <c r="AAG89" t="str">
        <f t="shared" si="127"/>
        <v/>
      </c>
      <c r="AAH89" t="str">
        <f t="shared" si="127"/>
        <v/>
      </c>
      <c r="AAI89" t="str">
        <f t="shared" si="127"/>
        <v/>
      </c>
      <c r="AAJ89" t="str">
        <f t="shared" si="127"/>
        <v/>
      </c>
      <c r="AAK89" t="str">
        <f t="shared" si="127"/>
        <v/>
      </c>
      <c r="AAL89" t="str">
        <f t="shared" si="127"/>
        <v/>
      </c>
      <c r="AAM89" t="str">
        <f t="shared" si="127"/>
        <v/>
      </c>
      <c r="AAN89" t="str">
        <f t="shared" si="127"/>
        <v/>
      </c>
      <c r="AAO89" t="str">
        <f t="shared" si="127"/>
        <v/>
      </c>
      <c r="AAP89" t="str">
        <f t="shared" si="127"/>
        <v/>
      </c>
      <c r="AAQ89" t="str">
        <f t="shared" si="127"/>
        <v/>
      </c>
      <c r="AAR89" t="str">
        <f t="shared" si="127"/>
        <v/>
      </c>
      <c r="AAS89" t="str">
        <f t="shared" si="127"/>
        <v/>
      </c>
      <c r="AAT89" t="str">
        <f t="shared" si="127"/>
        <v/>
      </c>
      <c r="AAU89" t="str">
        <f t="shared" si="127"/>
        <v/>
      </c>
      <c r="AAV89" t="str">
        <f t="shared" si="127"/>
        <v/>
      </c>
      <c r="AAW89" t="str">
        <f t="shared" si="127"/>
        <v/>
      </c>
      <c r="AAX89" t="str">
        <f t="shared" si="127"/>
        <v/>
      </c>
      <c r="AAY89" t="str">
        <f t="shared" si="127"/>
        <v/>
      </c>
      <c r="AAZ89" t="str">
        <f t="shared" si="127"/>
        <v/>
      </c>
      <c r="ABA89" t="str">
        <f t="shared" si="127"/>
        <v/>
      </c>
      <c r="ABB89" t="str">
        <f t="shared" si="127"/>
        <v/>
      </c>
      <c r="ABC89" t="str">
        <f t="shared" si="127"/>
        <v/>
      </c>
      <c r="ABD89" t="str">
        <f t="shared" si="127"/>
        <v/>
      </c>
      <c r="ABE89" t="str">
        <f t="shared" si="127"/>
        <v/>
      </c>
      <c r="ABF89" t="str">
        <f t="shared" si="127"/>
        <v/>
      </c>
      <c r="ABG89" t="str">
        <f t="shared" si="127"/>
        <v/>
      </c>
      <c r="ABH89" t="str">
        <f t="shared" si="127"/>
        <v/>
      </c>
      <c r="ABI89" t="str">
        <f t="shared" si="127"/>
        <v/>
      </c>
      <c r="ABJ89" t="str">
        <f t="shared" si="127"/>
        <v/>
      </c>
      <c r="ABK89" t="str">
        <f t="shared" si="127"/>
        <v/>
      </c>
      <c r="ABL89" t="str">
        <f t="shared" si="127"/>
        <v/>
      </c>
      <c r="ABM89" t="str">
        <f t="shared" si="127"/>
        <v/>
      </c>
      <c r="ABN89" t="str">
        <f t="shared" si="127"/>
        <v/>
      </c>
      <c r="ABO89" t="str">
        <f t="shared" si="127"/>
        <v/>
      </c>
      <c r="ABP89" t="str">
        <f t="shared" si="127"/>
        <v/>
      </c>
      <c r="ABQ89" t="str">
        <f t="shared" si="127"/>
        <v/>
      </c>
      <c r="ABR89" t="str">
        <f t="shared" si="127"/>
        <v/>
      </c>
      <c r="ABS89" t="str">
        <f t="shared" si="127"/>
        <v/>
      </c>
      <c r="ABT89" t="str">
        <f t="shared" si="127"/>
        <v/>
      </c>
      <c r="ABU89" t="str">
        <f t="shared" si="127"/>
        <v/>
      </c>
      <c r="ABV89" t="str">
        <f t="shared" si="127"/>
        <v/>
      </c>
      <c r="ABW89" t="str">
        <f t="shared" si="127"/>
        <v/>
      </c>
      <c r="ABX89" t="str">
        <f t="shared" si="127"/>
        <v/>
      </c>
      <c r="ABY89" t="str">
        <f t="shared" si="127"/>
        <v/>
      </c>
      <c r="ABZ89" t="str">
        <f t="shared" si="127"/>
        <v/>
      </c>
      <c r="ACA89" t="str">
        <f t="shared" si="127"/>
        <v/>
      </c>
      <c r="ACB89" t="str">
        <f t="shared" si="127"/>
        <v/>
      </c>
      <c r="ACC89" t="str">
        <f t="shared" si="127"/>
        <v/>
      </c>
      <c r="ACD89" t="str">
        <f t="shared" si="127"/>
        <v/>
      </c>
      <c r="ACE89" t="str">
        <f t="shared" si="127"/>
        <v/>
      </c>
      <c r="ACF89" t="str">
        <f t="shared" si="127"/>
        <v/>
      </c>
      <c r="ACG89" t="str">
        <f t="shared" si="127"/>
        <v/>
      </c>
      <c r="ACH89" t="str">
        <f t="shared" si="127"/>
        <v/>
      </c>
      <c r="ACI89" t="str">
        <f t="shared" si="127"/>
        <v/>
      </c>
      <c r="ACJ89" t="str">
        <f t="shared" si="127"/>
        <v/>
      </c>
      <c r="ACK89" t="str">
        <f t="shared" si="127"/>
        <v/>
      </c>
      <c r="ACL89" t="str">
        <f t="shared" si="127"/>
        <v/>
      </c>
      <c r="ACM89" t="str">
        <f t="shared" ref="ACM89:AEX89" si="128">IFERROR(ACM11/ACM78,"")</f>
        <v/>
      </c>
      <c r="ACN89" t="str">
        <f t="shared" si="128"/>
        <v/>
      </c>
      <c r="ACO89" t="str">
        <f t="shared" si="128"/>
        <v/>
      </c>
      <c r="ACP89" t="str">
        <f t="shared" si="128"/>
        <v/>
      </c>
      <c r="ACQ89" t="str">
        <f t="shared" si="128"/>
        <v/>
      </c>
      <c r="ACR89" t="str">
        <f t="shared" si="128"/>
        <v/>
      </c>
      <c r="ACS89" t="str">
        <f t="shared" si="128"/>
        <v/>
      </c>
      <c r="ACT89" t="str">
        <f t="shared" si="128"/>
        <v/>
      </c>
      <c r="ACU89" t="str">
        <f t="shared" si="128"/>
        <v/>
      </c>
      <c r="ACV89" t="str">
        <f t="shared" si="128"/>
        <v/>
      </c>
      <c r="ACW89" t="str">
        <f t="shared" si="128"/>
        <v/>
      </c>
      <c r="ACX89" t="str">
        <f t="shared" si="128"/>
        <v/>
      </c>
      <c r="ACY89" t="str">
        <f t="shared" si="128"/>
        <v/>
      </c>
      <c r="ACZ89" t="str">
        <f t="shared" si="128"/>
        <v/>
      </c>
      <c r="ADA89" t="str">
        <f t="shared" si="128"/>
        <v/>
      </c>
      <c r="ADB89" t="str">
        <f t="shared" si="128"/>
        <v/>
      </c>
      <c r="ADC89" t="str">
        <f t="shared" si="128"/>
        <v/>
      </c>
      <c r="ADD89" t="str">
        <f t="shared" si="128"/>
        <v/>
      </c>
      <c r="ADE89" t="str">
        <f t="shared" si="128"/>
        <v/>
      </c>
      <c r="ADF89" t="str">
        <f t="shared" si="128"/>
        <v/>
      </c>
      <c r="ADG89" t="str">
        <f t="shared" si="128"/>
        <v/>
      </c>
      <c r="ADH89" t="str">
        <f t="shared" si="128"/>
        <v/>
      </c>
      <c r="ADI89" t="str">
        <f t="shared" si="128"/>
        <v/>
      </c>
      <c r="ADJ89" t="str">
        <f t="shared" si="128"/>
        <v/>
      </c>
      <c r="ADK89" t="str">
        <f t="shared" si="128"/>
        <v/>
      </c>
      <c r="ADL89" t="str">
        <f t="shared" si="128"/>
        <v/>
      </c>
      <c r="ADM89" t="str">
        <f t="shared" si="128"/>
        <v/>
      </c>
      <c r="ADN89" t="str">
        <f t="shared" si="128"/>
        <v/>
      </c>
      <c r="ADO89" t="str">
        <f t="shared" si="128"/>
        <v/>
      </c>
      <c r="ADP89" t="str">
        <f t="shared" si="128"/>
        <v/>
      </c>
      <c r="ADQ89" t="str">
        <f t="shared" si="128"/>
        <v/>
      </c>
      <c r="ADR89" t="str">
        <f t="shared" si="128"/>
        <v/>
      </c>
      <c r="ADS89" t="str">
        <f t="shared" si="128"/>
        <v/>
      </c>
      <c r="ADT89" t="str">
        <f t="shared" si="128"/>
        <v/>
      </c>
      <c r="ADU89" t="str">
        <f t="shared" si="128"/>
        <v/>
      </c>
      <c r="ADV89" t="str">
        <f t="shared" si="128"/>
        <v/>
      </c>
      <c r="ADW89" t="str">
        <f t="shared" si="128"/>
        <v/>
      </c>
      <c r="ADX89" t="str">
        <f t="shared" si="128"/>
        <v/>
      </c>
      <c r="ADY89" t="str">
        <f t="shared" si="128"/>
        <v/>
      </c>
      <c r="ADZ89" t="str">
        <f t="shared" si="128"/>
        <v/>
      </c>
      <c r="AEA89" t="str">
        <f t="shared" si="128"/>
        <v/>
      </c>
      <c r="AEB89" t="str">
        <f t="shared" si="128"/>
        <v/>
      </c>
      <c r="AEC89" t="str">
        <f t="shared" si="128"/>
        <v/>
      </c>
      <c r="AED89" t="str">
        <f t="shared" si="128"/>
        <v/>
      </c>
      <c r="AEE89" t="str">
        <f t="shared" si="128"/>
        <v/>
      </c>
      <c r="AEF89" t="str">
        <f t="shared" si="128"/>
        <v/>
      </c>
      <c r="AEG89" t="str">
        <f t="shared" si="128"/>
        <v/>
      </c>
      <c r="AEH89" t="str">
        <f t="shared" si="128"/>
        <v/>
      </c>
      <c r="AEI89" t="str">
        <f t="shared" si="128"/>
        <v/>
      </c>
      <c r="AEJ89" t="str">
        <f t="shared" si="128"/>
        <v/>
      </c>
      <c r="AEK89" t="str">
        <f t="shared" si="128"/>
        <v/>
      </c>
      <c r="AEL89" t="str">
        <f t="shared" si="128"/>
        <v/>
      </c>
      <c r="AEM89" t="str">
        <f t="shared" si="128"/>
        <v/>
      </c>
      <c r="AEN89" t="str">
        <f t="shared" si="128"/>
        <v/>
      </c>
      <c r="AEO89" t="str">
        <f t="shared" si="128"/>
        <v/>
      </c>
      <c r="AEP89" t="str">
        <f t="shared" si="128"/>
        <v/>
      </c>
      <c r="AEQ89" t="str">
        <f t="shared" si="128"/>
        <v/>
      </c>
      <c r="AER89" t="str">
        <f t="shared" si="128"/>
        <v/>
      </c>
      <c r="AES89" t="str">
        <f t="shared" si="128"/>
        <v/>
      </c>
      <c r="AET89" t="str">
        <f t="shared" si="128"/>
        <v/>
      </c>
      <c r="AEU89" t="str">
        <f t="shared" si="128"/>
        <v/>
      </c>
      <c r="AEV89" t="str">
        <f t="shared" si="128"/>
        <v/>
      </c>
      <c r="AEW89" t="str">
        <f t="shared" si="128"/>
        <v/>
      </c>
      <c r="AEX89" t="str">
        <f t="shared" si="128"/>
        <v/>
      </c>
      <c r="AEY89" t="str">
        <f t="shared" ref="AEY89:AHJ89" si="129">IFERROR(AEY11/AEY78,"")</f>
        <v/>
      </c>
      <c r="AEZ89" t="str">
        <f t="shared" si="129"/>
        <v/>
      </c>
      <c r="AFA89" t="str">
        <f t="shared" si="129"/>
        <v/>
      </c>
      <c r="AFB89" t="str">
        <f t="shared" si="129"/>
        <v/>
      </c>
      <c r="AFC89" t="str">
        <f t="shared" si="129"/>
        <v/>
      </c>
      <c r="AFD89" t="str">
        <f t="shared" si="129"/>
        <v/>
      </c>
      <c r="AFE89" t="str">
        <f t="shared" si="129"/>
        <v/>
      </c>
      <c r="AFF89" t="str">
        <f t="shared" si="129"/>
        <v/>
      </c>
      <c r="AFG89" t="str">
        <f t="shared" si="129"/>
        <v/>
      </c>
      <c r="AFH89" t="str">
        <f t="shared" si="129"/>
        <v/>
      </c>
      <c r="AFI89" t="str">
        <f t="shared" si="129"/>
        <v/>
      </c>
      <c r="AFJ89" t="str">
        <f t="shared" si="129"/>
        <v/>
      </c>
      <c r="AFK89" t="str">
        <f t="shared" si="129"/>
        <v/>
      </c>
      <c r="AFL89" t="str">
        <f t="shared" si="129"/>
        <v/>
      </c>
      <c r="AFM89" t="str">
        <f t="shared" si="129"/>
        <v/>
      </c>
      <c r="AFN89" t="str">
        <f t="shared" si="129"/>
        <v/>
      </c>
      <c r="AFO89" t="str">
        <f t="shared" si="129"/>
        <v/>
      </c>
      <c r="AFP89" t="str">
        <f t="shared" si="129"/>
        <v/>
      </c>
      <c r="AFQ89" t="str">
        <f t="shared" si="129"/>
        <v/>
      </c>
      <c r="AFR89" t="str">
        <f t="shared" si="129"/>
        <v/>
      </c>
      <c r="AFS89" t="str">
        <f t="shared" si="129"/>
        <v/>
      </c>
      <c r="AFT89" t="str">
        <f t="shared" si="129"/>
        <v/>
      </c>
      <c r="AFU89" t="str">
        <f t="shared" si="129"/>
        <v/>
      </c>
      <c r="AFV89" t="str">
        <f t="shared" si="129"/>
        <v/>
      </c>
      <c r="AFW89" t="str">
        <f t="shared" si="129"/>
        <v/>
      </c>
      <c r="AFX89" t="str">
        <f t="shared" si="129"/>
        <v/>
      </c>
      <c r="AFY89" t="str">
        <f t="shared" si="129"/>
        <v/>
      </c>
      <c r="AFZ89" t="str">
        <f t="shared" si="129"/>
        <v/>
      </c>
      <c r="AGA89" t="str">
        <f t="shared" si="129"/>
        <v/>
      </c>
      <c r="AGB89" t="str">
        <f t="shared" si="129"/>
        <v/>
      </c>
      <c r="AGC89" t="str">
        <f t="shared" si="129"/>
        <v/>
      </c>
      <c r="AGD89" t="str">
        <f t="shared" si="129"/>
        <v/>
      </c>
      <c r="AGE89" t="str">
        <f t="shared" si="129"/>
        <v/>
      </c>
      <c r="AGF89" t="str">
        <f t="shared" si="129"/>
        <v/>
      </c>
      <c r="AGG89" t="str">
        <f t="shared" si="129"/>
        <v/>
      </c>
      <c r="AGH89" t="str">
        <f t="shared" si="129"/>
        <v/>
      </c>
      <c r="AGI89" t="str">
        <f t="shared" si="129"/>
        <v/>
      </c>
      <c r="AGJ89" t="str">
        <f t="shared" si="129"/>
        <v/>
      </c>
      <c r="AGK89" t="str">
        <f t="shared" si="129"/>
        <v/>
      </c>
      <c r="AGL89" t="str">
        <f t="shared" si="129"/>
        <v/>
      </c>
      <c r="AGM89" t="str">
        <f t="shared" si="129"/>
        <v/>
      </c>
      <c r="AGN89" t="str">
        <f t="shared" si="129"/>
        <v/>
      </c>
      <c r="AGO89" t="str">
        <f t="shared" si="129"/>
        <v/>
      </c>
      <c r="AGP89" t="str">
        <f t="shared" si="129"/>
        <v/>
      </c>
      <c r="AGQ89" t="str">
        <f t="shared" si="129"/>
        <v/>
      </c>
      <c r="AGR89" t="str">
        <f t="shared" si="129"/>
        <v/>
      </c>
      <c r="AGS89" t="str">
        <f t="shared" si="129"/>
        <v/>
      </c>
      <c r="AGT89" t="str">
        <f t="shared" si="129"/>
        <v/>
      </c>
      <c r="AGU89" t="str">
        <f t="shared" si="129"/>
        <v/>
      </c>
      <c r="AGV89" t="str">
        <f t="shared" si="129"/>
        <v/>
      </c>
      <c r="AGW89" t="str">
        <f t="shared" si="129"/>
        <v/>
      </c>
      <c r="AGX89" t="str">
        <f t="shared" si="129"/>
        <v/>
      </c>
      <c r="AGY89" t="str">
        <f t="shared" si="129"/>
        <v/>
      </c>
      <c r="AGZ89" t="str">
        <f t="shared" si="129"/>
        <v/>
      </c>
      <c r="AHA89" t="str">
        <f t="shared" si="129"/>
        <v/>
      </c>
      <c r="AHB89" t="str">
        <f t="shared" si="129"/>
        <v/>
      </c>
      <c r="AHC89" t="str">
        <f t="shared" si="129"/>
        <v/>
      </c>
      <c r="AHD89" t="str">
        <f t="shared" si="129"/>
        <v/>
      </c>
      <c r="AHE89" t="str">
        <f t="shared" si="129"/>
        <v/>
      </c>
      <c r="AHF89" t="str">
        <f t="shared" si="129"/>
        <v/>
      </c>
      <c r="AHG89" t="str">
        <f t="shared" si="129"/>
        <v/>
      </c>
      <c r="AHH89" t="str">
        <f t="shared" si="129"/>
        <v/>
      </c>
      <c r="AHI89" t="str">
        <f t="shared" si="129"/>
        <v/>
      </c>
      <c r="AHJ89" t="str">
        <f t="shared" si="129"/>
        <v/>
      </c>
      <c r="AHK89" t="str">
        <f t="shared" ref="AHK89:AJV89" si="130">IFERROR(AHK11/AHK78,"")</f>
        <v/>
      </c>
      <c r="AHL89" t="str">
        <f t="shared" si="130"/>
        <v/>
      </c>
      <c r="AHM89" t="str">
        <f t="shared" si="130"/>
        <v/>
      </c>
      <c r="AHN89" t="str">
        <f t="shared" si="130"/>
        <v/>
      </c>
      <c r="AHO89" t="str">
        <f t="shared" si="130"/>
        <v/>
      </c>
      <c r="AHP89" t="str">
        <f t="shared" si="130"/>
        <v/>
      </c>
      <c r="AHQ89" t="str">
        <f t="shared" si="130"/>
        <v/>
      </c>
      <c r="AHR89" t="str">
        <f t="shared" si="130"/>
        <v/>
      </c>
      <c r="AHS89" t="str">
        <f t="shared" si="130"/>
        <v/>
      </c>
      <c r="AHT89" t="str">
        <f t="shared" si="130"/>
        <v/>
      </c>
      <c r="AHU89" t="str">
        <f t="shared" si="130"/>
        <v/>
      </c>
      <c r="AHV89" t="str">
        <f t="shared" si="130"/>
        <v/>
      </c>
      <c r="AHW89" t="str">
        <f t="shared" si="130"/>
        <v/>
      </c>
      <c r="AHX89" t="str">
        <f t="shared" si="130"/>
        <v/>
      </c>
      <c r="AHY89" t="str">
        <f t="shared" si="130"/>
        <v/>
      </c>
      <c r="AHZ89" t="str">
        <f t="shared" si="130"/>
        <v/>
      </c>
      <c r="AIA89" t="str">
        <f t="shared" si="130"/>
        <v/>
      </c>
      <c r="AIB89" t="str">
        <f t="shared" si="130"/>
        <v/>
      </c>
      <c r="AIC89" t="str">
        <f t="shared" si="130"/>
        <v/>
      </c>
      <c r="AID89" t="str">
        <f t="shared" si="130"/>
        <v/>
      </c>
      <c r="AIE89" t="str">
        <f t="shared" si="130"/>
        <v/>
      </c>
      <c r="AIF89" t="str">
        <f t="shared" si="130"/>
        <v/>
      </c>
      <c r="AIG89" t="str">
        <f t="shared" si="130"/>
        <v/>
      </c>
      <c r="AIH89" t="str">
        <f t="shared" si="130"/>
        <v/>
      </c>
      <c r="AII89" t="str">
        <f t="shared" si="130"/>
        <v/>
      </c>
      <c r="AIJ89" t="str">
        <f t="shared" si="130"/>
        <v/>
      </c>
      <c r="AIK89" t="str">
        <f t="shared" si="130"/>
        <v/>
      </c>
      <c r="AIL89" t="str">
        <f t="shared" si="130"/>
        <v/>
      </c>
      <c r="AIM89" t="str">
        <f t="shared" si="130"/>
        <v/>
      </c>
      <c r="AIN89" t="str">
        <f t="shared" si="130"/>
        <v/>
      </c>
      <c r="AIO89" t="str">
        <f t="shared" si="130"/>
        <v/>
      </c>
      <c r="AIP89" t="str">
        <f t="shared" si="130"/>
        <v/>
      </c>
      <c r="AIQ89" t="str">
        <f t="shared" si="130"/>
        <v/>
      </c>
      <c r="AIR89" t="str">
        <f t="shared" si="130"/>
        <v/>
      </c>
      <c r="AIS89" t="str">
        <f t="shared" si="130"/>
        <v/>
      </c>
      <c r="AIT89" t="str">
        <f t="shared" si="130"/>
        <v/>
      </c>
      <c r="AIU89" t="str">
        <f t="shared" si="130"/>
        <v/>
      </c>
      <c r="AIV89" t="str">
        <f t="shared" si="130"/>
        <v/>
      </c>
      <c r="AIW89" t="str">
        <f t="shared" si="130"/>
        <v/>
      </c>
      <c r="AIX89" t="str">
        <f t="shared" si="130"/>
        <v/>
      </c>
      <c r="AIY89" t="str">
        <f t="shared" si="130"/>
        <v/>
      </c>
      <c r="AIZ89" t="str">
        <f t="shared" si="130"/>
        <v/>
      </c>
      <c r="AJA89" t="str">
        <f t="shared" si="130"/>
        <v/>
      </c>
      <c r="AJB89" t="str">
        <f t="shared" si="130"/>
        <v/>
      </c>
      <c r="AJC89" t="str">
        <f t="shared" si="130"/>
        <v/>
      </c>
      <c r="AJD89" t="str">
        <f t="shared" si="130"/>
        <v/>
      </c>
      <c r="AJE89" t="str">
        <f t="shared" si="130"/>
        <v/>
      </c>
      <c r="AJF89" t="str">
        <f t="shared" si="130"/>
        <v/>
      </c>
      <c r="AJG89" t="str">
        <f t="shared" si="130"/>
        <v/>
      </c>
      <c r="AJH89" t="str">
        <f t="shared" si="130"/>
        <v/>
      </c>
      <c r="AJI89" t="str">
        <f t="shared" si="130"/>
        <v/>
      </c>
      <c r="AJJ89" t="str">
        <f t="shared" si="130"/>
        <v/>
      </c>
      <c r="AJK89" t="str">
        <f t="shared" si="130"/>
        <v/>
      </c>
      <c r="AJL89" t="str">
        <f t="shared" si="130"/>
        <v/>
      </c>
      <c r="AJM89" t="str">
        <f t="shared" si="130"/>
        <v/>
      </c>
      <c r="AJN89" t="str">
        <f t="shared" si="130"/>
        <v/>
      </c>
      <c r="AJO89" t="str">
        <f t="shared" si="130"/>
        <v/>
      </c>
      <c r="AJP89" t="str">
        <f t="shared" si="130"/>
        <v/>
      </c>
      <c r="AJQ89" t="str">
        <f t="shared" si="130"/>
        <v/>
      </c>
      <c r="AJR89" t="str">
        <f t="shared" si="130"/>
        <v/>
      </c>
      <c r="AJS89" t="str">
        <f t="shared" si="130"/>
        <v/>
      </c>
      <c r="AJT89" t="str">
        <f t="shared" si="130"/>
        <v/>
      </c>
      <c r="AJU89" t="str">
        <f t="shared" si="130"/>
        <v/>
      </c>
      <c r="AJV89" t="str">
        <f t="shared" si="130"/>
        <v/>
      </c>
      <c r="AJW89" t="str">
        <f t="shared" ref="AJW89:AKV89" si="131">IFERROR(AJW11/AJW78,"")</f>
        <v/>
      </c>
      <c r="AJX89" t="str">
        <f t="shared" si="131"/>
        <v/>
      </c>
      <c r="AJY89" t="str">
        <f t="shared" si="131"/>
        <v/>
      </c>
      <c r="AJZ89" t="str">
        <f t="shared" si="131"/>
        <v/>
      </c>
      <c r="AKA89" t="str">
        <f t="shared" si="131"/>
        <v/>
      </c>
      <c r="AKB89" t="str">
        <f t="shared" si="131"/>
        <v/>
      </c>
      <c r="AKC89" t="str">
        <f t="shared" si="131"/>
        <v/>
      </c>
      <c r="AKD89" t="str">
        <f t="shared" si="131"/>
        <v/>
      </c>
      <c r="AKE89" t="str">
        <f t="shared" si="131"/>
        <v/>
      </c>
      <c r="AKF89" t="str">
        <f t="shared" si="131"/>
        <v/>
      </c>
      <c r="AKG89" t="str">
        <f t="shared" si="131"/>
        <v/>
      </c>
      <c r="AKH89" t="str">
        <f t="shared" si="131"/>
        <v/>
      </c>
      <c r="AKI89" t="str">
        <f t="shared" si="131"/>
        <v/>
      </c>
      <c r="AKJ89" t="str">
        <f t="shared" si="131"/>
        <v/>
      </c>
      <c r="AKK89" t="str">
        <f t="shared" si="131"/>
        <v/>
      </c>
      <c r="AKL89" t="str">
        <f t="shared" si="131"/>
        <v/>
      </c>
      <c r="AKM89" t="str">
        <f t="shared" si="131"/>
        <v/>
      </c>
      <c r="AKN89" t="str">
        <f t="shared" si="131"/>
        <v/>
      </c>
      <c r="AKO89" t="str">
        <f t="shared" si="131"/>
        <v/>
      </c>
      <c r="AKP89" t="str">
        <f t="shared" si="131"/>
        <v/>
      </c>
      <c r="AKQ89" t="str">
        <f t="shared" si="131"/>
        <v/>
      </c>
      <c r="AKR89" t="str">
        <f t="shared" si="131"/>
        <v/>
      </c>
      <c r="AKS89" t="str">
        <f t="shared" si="131"/>
        <v/>
      </c>
      <c r="AKT89" t="str">
        <f t="shared" si="131"/>
        <v/>
      </c>
      <c r="AKU89" t="str">
        <f t="shared" si="131"/>
        <v/>
      </c>
      <c r="AKV89" t="str">
        <f t="shared" si="131"/>
        <v/>
      </c>
      <c r="AKW89" t="str">
        <f>IFERROR(AKW11/AKW78,"")</f>
        <v/>
      </c>
      <c r="AKX89" t="str">
        <f t="shared" ref="AKX89:ANI89" si="132">IFERROR(AKX11/AKX78,"")</f>
        <v/>
      </c>
      <c r="AKY89" t="str">
        <f t="shared" si="132"/>
        <v/>
      </c>
      <c r="AKZ89" t="str">
        <f t="shared" si="132"/>
        <v/>
      </c>
      <c r="ALA89" t="str">
        <f t="shared" si="132"/>
        <v/>
      </c>
      <c r="ALB89" t="str">
        <f t="shared" si="132"/>
        <v/>
      </c>
      <c r="ALC89" t="str">
        <f t="shared" si="132"/>
        <v/>
      </c>
      <c r="ALD89" t="str">
        <f t="shared" si="132"/>
        <v/>
      </c>
      <c r="ALE89" t="str">
        <f t="shared" si="132"/>
        <v/>
      </c>
      <c r="ALF89" t="str">
        <f t="shared" si="132"/>
        <v/>
      </c>
      <c r="ALG89" t="str">
        <f t="shared" si="132"/>
        <v/>
      </c>
      <c r="ALH89" t="str">
        <f t="shared" si="132"/>
        <v/>
      </c>
      <c r="ALI89" t="str">
        <f t="shared" si="132"/>
        <v/>
      </c>
      <c r="ALJ89" t="str">
        <f t="shared" si="132"/>
        <v/>
      </c>
      <c r="ALK89" t="str">
        <f t="shared" si="132"/>
        <v/>
      </c>
      <c r="ALL89" t="str">
        <f t="shared" si="132"/>
        <v/>
      </c>
      <c r="ALM89" t="str">
        <f t="shared" si="132"/>
        <v/>
      </c>
      <c r="ALN89" t="str">
        <f t="shared" si="132"/>
        <v/>
      </c>
      <c r="ALO89" t="str">
        <f t="shared" si="132"/>
        <v/>
      </c>
      <c r="ALP89" t="str">
        <f t="shared" si="132"/>
        <v/>
      </c>
      <c r="ALQ89" t="str">
        <f t="shared" si="132"/>
        <v/>
      </c>
      <c r="ALR89" t="str">
        <f t="shared" si="132"/>
        <v/>
      </c>
      <c r="ALS89" t="str">
        <f t="shared" si="132"/>
        <v/>
      </c>
      <c r="ALT89" t="str">
        <f t="shared" si="132"/>
        <v/>
      </c>
      <c r="ALU89" t="str">
        <f t="shared" si="132"/>
        <v/>
      </c>
      <c r="ALV89" t="str">
        <f t="shared" si="132"/>
        <v/>
      </c>
      <c r="ALW89" t="str">
        <f t="shared" si="132"/>
        <v/>
      </c>
      <c r="ALX89" t="str">
        <f t="shared" si="132"/>
        <v/>
      </c>
      <c r="ALY89" t="str">
        <f t="shared" si="132"/>
        <v/>
      </c>
      <c r="ALZ89" t="str">
        <f t="shared" si="132"/>
        <v/>
      </c>
      <c r="AMA89" t="str">
        <f t="shared" si="132"/>
        <v/>
      </c>
      <c r="AMB89" t="str">
        <f t="shared" si="132"/>
        <v/>
      </c>
      <c r="AMC89" t="str">
        <f t="shared" si="132"/>
        <v/>
      </c>
      <c r="AMD89" t="str">
        <f t="shared" si="132"/>
        <v/>
      </c>
      <c r="AME89" t="str">
        <f t="shared" si="132"/>
        <v/>
      </c>
      <c r="AMF89" t="str">
        <f t="shared" si="132"/>
        <v/>
      </c>
      <c r="AMG89" t="str">
        <f t="shared" si="132"/>
        <v/>
      </c>
      <c r="AMH89" t="str">
        <f t="shared" si="132"/>
        <v/>
      </c>
      <c r="AMI89" t="str">
        <f t="shared" si="132"/>
        <v/>
      </c>
      <c r="AMJ89" t="str">
        <f t="shared" si="132"/>
        <v/>
      </c>
      <c r="AMK89" t="str">
        <f t="shared" si="132"/>
        <v/>
      </c>
      <c r="AML89" t="str">
        <f t="shared" si="132"/>
        <v/>
      </c>
      <c r="AMM89" t="str">
        <f t="shared" si="132"/>
        <v/>
      </c>
      <c r="AMN89" t="str">
        <f t="shared" si="132"/>
        <v/>
      </c>
      <c r="AMO89" t="str">
        <f t="shared" si="132"/>
        <v/>
      </c>
      <c r="AMP89" t="str">
        <f t="shared" si="132"/>
        <v/>
      </c>
      <c r="AMQ89" t="str">
        <f t="shared" si="132"/>
        <v/>
      </c>
      <c r="AMR89" t="str">
        <f t="shared" si="132"/>
        <v/>
      </c>
      <c r="AMS89" t="str">
        <f t="shared" si="132"/>
        <v/>
      </c>
      <c r="AMT89" t="str">
        <f t="shared" si="132"/>
        <v/>
      </c>
      <c r="AMU89" t="str">
        <f t="shared" si="132"/>
        <v/>
      </c>
      <c r="AMV89" t="str">
        <f t="shared" si="132"/>
        <v/>
      </c>
      <c r="AMW89" t="str">
        <f t="shared" si="132"/>
        <v/>
      </c>
      <c r="AMX89" t="str">
        <f t="shared" si="132"/>
        <v/>
      </c>
      <c r="AMY89" t="str">
        <f t="shared" si="132"/>
        <v/>
      </c>
      <c r="AMZ89" t="str">
        <f t="shared" si="132"/>
        <v/>
      </c>
      <c r="ANA89" t="str">
        <f t="shared" si="132"/>
        <v/>
      </c>
      <c r="ANB89" t="str">
        <f t="shared" si="132"/>
        <v/>
      </c>
      <c r="ANC89" t="str">
        <f t="shared" si="132"/>
        <v/>
      </c>
      <c r="AND89" t="str">
        <f t="shared" si="132"/>
        <v/>
      </c>
      <c r="ANE89" t="str">
        <f t="shared" si="132"/>
        <v/>
      </c>
      <c r="ANF89" t="str">
        <f t="shared" si="132"/>
        <v/>
      </c>
      <c r="ANG89" t="str">
        <f t="shared" si="132"/>
        <v/>
      </c>
      <c r="ANH89" t="str">
        <f t="shared" si="132"/>
        <v/>
      </c>
      <c r="ANI89" t="str">
        <f t="shared" si="132"/>
        <v/>
      </c>
      <c r="ANJ89" t="str">
        <f t="shared" ref="ANJ89:APU89" si="133">IFERROR(ANJ11/ANJ78,"")</f>
        <v/>
      </c>
      <c r="ANK89" t="str">
        <f t="shared" si="133"/>
        <v/>
      </c>
      <c r="ANL89" t="str">
        <f t="shared" si="133"/>
        <v/>
      </c>
      <c r="ANM89" t="str">
        <f t="shared" si="133"/>
        <v/>
      </c>
      <c r="ANN89" t="str">
        <f t="shared" si="133"/>
        <v/>
      </c>
      <c r="ANO89" t="str">
        <f t="shared" si="133"/>
        <v/>
      </c>
      <c r="ANP89" t="str">
        <f t="shared" si="133"/>
        <v/>
      </c>
      <c r="ANQ89" t="str">
        <f t="shared" si="133"/>
        <v/>
      </c>
      <c r="ANR89" t="str">
        <f t="shared" si="133"/>
        <v/>
      </c>
      <c r="ANS89" t="str">
        <f t="shared" si="133"/>
        <v/>
      </c>
      <c r="ANT89" t="str">
        <f t="shared" si="133"/>
        <v/>
      </c>
      <c r="ANU89" t="str">
        <f t="shared" si="133"/>
        <v/>
      </c>
      <c r="ANV89" t="str">
        <f t="shared" si="133"/>
        <v/>
      </c>
      <c r="ANW89" t="str">
        <f t="shared" si="133"/>
        <v/>
      </c>
      <c r="ANX89" t="str">
        <f t="shared" si="133"/>
        <v/>
      </c>
      <c r="ANY89" t="str">
        <f t="shared" si="133"/>
        <v/>
      </c>
      <c r="ANZ89" t="str">
        <f t="shared" si="133"/>
        <v/>
      </c>
      <c r="AOA89" t="str">
        <f t="shared" si="133"/>
        <v/>
      </c>
      <c r="AOB89" t="str">
        <f t="shared" si="133"/>
        <v/>
      </c>
      <c r="AOC89" t="str">
        <f t="shared" si="133"/>
        <v/>
      </c>
      <c r="AOD89" t="str">
        <f t="shared" si="133"/>
        <v/>
      </c>
      <c r="AOE89" t="str">
        <f t="shared" si="133"/>
        <v/>
      </c>
      <c r="AOF89" t="str">
        <f t="shared" si="133"/>
        <v/>
      </c>
      <c r="AOG89" t="str">
        <f t="shared" si="133"/>
        <v/>
      </c>
      <c r="AOH89" t="str">
        <f t="shared" si="133"/>
        <v/>
      </c>
      <c r="AOI89" t="str">
        <f t="shared" si="133"/>
        <v/>
      </c>
      <c r="AOJ89" t="str">
        <f t="shared" si="133"/>
        <v/>
      </c>
      <c r="AOK89" t="str">
        <f t="shared" si="133"/>
        <v/>
      </c>
      <c r="AOL89" t="str">
        <f t="shared" si="133"/>
        <v/>
      </c>
      <c r="AOM89" t="str">
        <f t="shared" si="133"/>
        <v/>
      </c>
      <c r="AON89" t="str">
        <f t="shared" si="133"/>
        <v/>
      </c>
      <c r="AOO89" t="str">
        <f t="shared" si="133"/>
        <v/>
      </c>
      <c r="AOP89" t="str">
        <f t="shared" si="133"/>
        <v/>
      </c>
      <c r="AOQ89" t="str">
        <f t="shared" si="133"/>
        <v/>
      </c>
      <c r="AOR89" t="str">
        <f t="shared" si="133"/>
        <v/>
      </c>
      <c r="AOS89" t="str">
        <f t="shared" si="133"/>
        <v/>
      </c>
      <c r="AOT89" t="str">
        <f t="shared" si="133"/>
        <v/>
      </c>
      <c r="AOU89" t="str">
        <f t="shared" si="133"/>
        <v/>
      </c>
      <c r="AOV89" t="str">
        <f t="shared" si="133"/>
        <v/>
      </c>
      <c r="AOW89" t="str">
        <f t="shared" si="133"/>
        <v/>
      </c>
      <c r="AOX89" t="str">
        <f t="shared" si="133"/>
        <v/>
      </c>
      <c r="AOY89" t="str">
        <f t="shared" si="133"/>
        <v/>
      </c>
      <c r="AOZ89" t="str">
        <f t="shared" si="133"/>
        <v/>
      </c>
      <c r="APA89" t="str">
        <f t="shared" si="133"/>
        <v/>
      </c>
      <c r="APB89" t="str">
        <f t="shared" si="133"/>
        <v/>
      </c>
      <c r="APC89" t="str">
        <f t="shared" si="133"/>
        <v/>
      </c>
      <c r="APD89" t="str">
        <f t="shared" si="133"/>
        <v/>
      </c>
      <c r="APE89" t="str">
        <f t="shared" si="133"/>
        <v/>
      </c>
      <c r="APF89" t="str">
        <f t="shared" si="133"/>
        <v/>
      </c>
      <c r="APG89" t="str">
        <f t="shared" si="133"/>
        <v/>
      </c>
      <c r="APH89" t="str">
        <f t="shared" si="133"/>
        <v/>
      </c>
      <c r="API89" t="str">
        <f t="shared" si="133"/>
        <v/>
      </c>
      <c r="APJ89" t="str">
        <f t="shared" si="133"/>
        <v/>
      </c>
      <c r="APK89" t="str">
        <f t="shared" si="133"/>
        <v/>
      </c>
      <c r="APL89" t="str">
        <f t="shared" si="133"/>
        <v/>
      </c>
      <c r="APM89" t="str">
        <f t="shared" si="133"/>
        <v/>
      </c>
      <c r="APN89" t="str">
        <f t="shared" si="133"/>
        <v/>
      </c>
      <c r="APO89" t="str">
        <f t="shared" si="133"/>
        <v/>
      </c>
      <c r="APP89" t="str">
        <f t="shared" si="133"/>
        <v/>
      </c>
      <c r="APQ89" t="str">
        <f t="shared" si="133"/>
        <v/>
      </c>
      <c r="APR89" t="str">
        <f t="shared" si="133"/>
        <v/>
      </c>
      <c r="APS89" t="str">
        <f t="shared" si="133"/>
        <v/>
      </c>
      <c r="APT89" t="str">
        <f t="shared" si="133"/>
        <v/>
      </c>
      <c r="APU89" t="str">
        <f t="shared" si="133"/>
        <v/>
      </c>
      <c r="APV89" t="str">
        <f t="shared" ref="APV89:ASG89" si="134">IFERROR(APV11/APV78,"")</f>
        <v/>
      </c>
      <c r="APW89" t="str">
        <f t="shared" si="134"/>
        <v/>
      </c>
      <c r="APX89" t="str">
        <f t="shared" si="134"/>
        <v/>
      </c>
      <c r="APY89" t="str">
        <f t="shared" si="134"/>
        <v/>
      </c>
      <c r="APZ89" t="str">
        <f t="shared" si="134"/>
        <v/>
      </c>
      <c r="AQA89" t="str">
        <f t="shared" si="134"/>
        <v/>
      </c>
      <c r="AQB89" t="str">
        <f t="shared" si="134"/>
        <v/>
      </c>
      <c r="AQC89" t="str">
        <f t="shared" si="134"/>
        <v/>
      </c>
      <c r="AQD89" t="str">
        <f t="shared" si="134"/>
        <v/>
      </c>
      <c r="AQE89" t="str">
        <f t="shared" si="134"/>
        <v/>
      </c>
      <c r="AQF89" t="str">
        <f t="shared" si="134"/>
        <v/>
      </c>
      <c r="AQG89" t="str">
        <f t="shared" si="134"/>
        <v/>
      </c>
      <c r="AQH89" t="str">
        <f t="shared" si="134"/>
        <v/>
      </c>
      <c r="AQI89" t="str">
        <f t="shared" si="134"/>
        <v/>
      </c>
      <c r="AQJ89" t="str">
        <f t="shared" si="134"/>
        <v/>
      </c>
      <c r="AQK89" t="str">
        <f t="shared" si="134"/>
        <v/>
      </c>
      <c r="AQL89" t="str">
        <f t="shared" si="134"/>
        <v/>
      </c>
      <c r="AQM89" t="str">
        <f t="shared" si="134"/>
        <v/>
      </c>
      <c r="AQN89" t="str">
        <f t="shared" si="134"/>
        <v/>
      </c>
      <c r="AQO89" t="str">
        <f t="shared" si="134"/>
        <v/>
      </c>
      <c r="AQP89" t="str">
        <f t="shared" si="134"/>
        <v/>
      </c>
      <c r="AQQ89" t="str">
        <f t="shared" si="134"/>
        <v/>
      </c>
      <c r="AQR89" t="str">
        <f t="shared" si="134"/>
        <v/>
      </c>
      <c r="AQS89" t="str">
        <f t="shared" si="134"/>
        <v/>
      </c>
      <c r="AQT89" t="str">
        <f t="shared" si="134"/>
        <v/>
      </c>
      <c r="AQU89" t="str">
        <f t="shared" si="134"/>
        <v/>
      </c>
      <c r="AQV89" t="str">
        <f t="shared" si="134"/>
        <v/>
      </c>
      <c r="AQW89" t="str">
        <f t="shared" si="134"/>
        <v/>
      </c>
      <c r="AQX89" t="str">
        <f t="shared" si="134"/>
        <v/>
      </c>
      <c r="AQY89" t="str">
        <f t="shared" si="134"/>
        <v/>
      </c>
      <c r="AQZ89" t="str">
        <f t="shared" si="134"/>
        <v/>
      </c>
      <c r="ARA89" t="str">
        <f t="shared" si="134"/>
        <v/>
      </c>
      <c r="ARB89" t="str">
        <f t="shared" si="134"/>
        <v/>
      </c>
      <c r="ARC89" t="str">
        <f t="shared" si="134"/>
        <v/>
      </c>
      <c r="ARD89" t="str">
        <f t="shared" si="134"/>
        <v/>
      </c>
      <c r="ARE89" t="str">
        <f t="shared" si="134"/>
        <v/>
      </c>
      <c r="ARF89" t="str">
        <f t="shared" si="134"/>
        <v/>
      </c>
      <c r="ARG89" t="str">
        <f t="shared" si="134"/>
        <v/>
      </c>
      <c r="ARH89" t="str">
        <f t="shared" si="134"/>
        <v/>
      </c>
      <c r="ARI89" t="str">
        <f t="shared" si="134"/>
        <v/>
      </c>
      <c r="ARJ89" t="str">
        <f t="shared" si="134"/>
        <v/>
      </c>
      <c r="ARK89" t="str">
        <f t="shared" si="134"/>
        <v/>
      </c>
      <c r="ARL89" t="str">
        <f t="shared" si="134"/>
        <v/>
      </c>
      <c r="ARM89" t="str">
        <f t="shared" si="134"/>
        <v/>
      </c>
      <c r="ARN89" t="str">
        <f t="shared" si="134"/>
        <v/>
      </c>
      <c r="ARO89" t="str">
        <f t="shared" si="134"/>
        <v/>
      </c>
      <c r="ARP89" t="str">
        <f t="shared" si="134"/>
        <v/>
      </c>
      <c r="ARQ89" t="str">
        <f t="shared" si="134"/>
        <v/>
      </c>
      <c r="ARR89" t="str">
        <f t="shared" si="134"/>
        <v/>
      </c>
      <c r="ARS89" t="str">
        <f t="shared" si="134"/>
        <v/>
      </c>
      <c r="ART89" t="str">
        <f t="shared" si="134"/>
        <v/>
      </c>
      <c r="ARU89" t="str">
        <f t="shared" si="134"/>
        <v/>
      </c>
      <c r="ARV89" t="str">
        <f t="shared" si="134"/>
        <v/>
      </c>
      <c r="ARW89" t="str">
        <f t="shared" si="134"/>
        <v/>
      </c>
      <c r="ARX89" t="str">
        <f t="shared" si="134"/>
        <v/>
      </c>
      <c r="ARY89" t="str">
        <f t="shared" si="134"/>
        <v/>
      </c>
      <c r="ARZ89" t="str">
        <f t="shared" si="134"/>
        <v/>
      </c>
      <c r="ASA89" t="str">
        <f t="shared" si="134"/>
        <v/>
      </c>
      <c r="ASB89" t="str">
        <f t="shared" si="134"/>
        <v/>
      </c>
      <c r="ASC89" t="str">
        <f t="shared" si="134"/>
        <v/>
      </c>
      <c r="ASD89" t="str">
        <f t="shared" si="134"/>
        <v/>
      </c>
      <c r="ASE89" t="str">
        <f t="shared" si="134"/>
        <v/>
      </c>
      <c r="ASF89" t="str">
        <f t="shared" si="134"/>
        <v/>
      </c>
      <c r="ASG89" t="str">
        <f t="shared" si="134"/>
        <v/>
      </c>
      <c r="ASH89" t="str">
        <f t="shared" ref="ASH89:AUS89" si="135">IFERROR(ASH11/ASH78,"")</f>
        <v/>
      </c>
      <c r="ASI89" t="str">
        <f t="shared" si="135"/>
        <v/>
      </c>
      <c r="ASJ89" t="str">
        <f t="shared" si="135"/>
        <v/>
      </c>
      <c r="ASK89" t="str">
        <f t="shared" si="135"/>
        <v/>
      </c>
      <c r="ASL89" t="str">
        <f t="shared" si="135"/>
        <v/>
      </c>
      <c r="ASM89" t="str">
        <f t="shared" si="135"/>
        <v/>
      </c>
      <c r="ASN89" t="str">
        <f t="shared" si="135"/>
        <v/>
      </c>
      <c r="ASO89" t="str">
        <f t="shared" si="135"/>
        <v/>
      </c>
      <c r="ASP89" t="str">
        <f t="shared" si="135"/>
        <v/>
      </c>
      <c r="ASQ89" t="str">
        <f t="shared" si="135"/>
        <v/>
      </c>
      <c r="ASR89" t="str">
        <f t="shared" si="135"/>
        <v/>
      </c>
      <c r="ASS89" t="str">
        <f t="shared" si="135"/>
        <v/>
      </c>
      <c r="AST89" t="str">
        <f t="shared" si="135"/>
        <v/>
      </c>
      <c r="ASU89" t="str">
        <f t="shared" si="135"/>
        <v/>
      </c>
      <c r="ASV89" t="str">
        <f t="shared" si="135"/>
        <v/>
      </c>
      <c r="ASW89" t="str">
        <f t="shared" si="135"/>
        <v/>
      </c>
      <c r="ASX89" t="str">
        <f t="shared" si="135"/>
        <v/>
      </c>
      <c r="ASY89" t="str">
        <f t="shared" si="135"/>
        <v/>
      </c>
      <c r="ASZ89" t="str">
        <f t="shared" si="135"/>
        <v/>
      </c>
      <c r="ATA89" t="str">
        <f t="shared" si="135"/>
        <v/>
      </c>
      <c r="ATB89" t="str">
        <f t="shared" si="135"/>
        <v/>
      </c>
      <c r="ATC89" t="str">
        <f t="shared" si="135"/>
        <v/>
      </c>
      <c r="ATD89" t="str">
        <f t="shared" si="135"/>
        <v/>
      </c>
      <c r="ATE89" t="str">
        <f t="shared" si="135"/>
        <v/>
      </c>
      <c r="ATF89" t="str">
        <f t="shared" si="135"/>
        <v/>
      </c>
      <c r="ATG89" t="str">
        <f t="shared" si="135"/>
        <v/>
      </c>
      <c r="ATH89" t="str">
        <f t="shared" si="135"/>
        <v/>
      </c>
      <c r="ATI89" t="str">
        <f t="shared" si="135"/>
        <v/>
      </c>
      <c r="ATJ89" t="str">
        <f t="shared" si="135"/>
        <v/>
      </c>
      <c r="ATK89" t="str">
        <f t="shared" si="135"/>
        <v/>
      </c>
      <c r="ATL89" t="str">
        <f t="shared" si="135"/>
        <v/>
      </c>
      <c r="ATM89" t="str">
        <f t="shared" si="135"/>
        <v/>
      </c>
      <c r="ATN89" t="str">
        <f t="shared" si="135"/>
        <v/>
      </c>
      <c r="ATO89" t="str">
        <f t="shared" si="135"/>
        <v/>
      </c>
      <c r="ATP89" t="str">
        <f t="shared" si="135"/>
        <v/>
      </c>
      <c r="ATQ89" t="str">
        <f t="shared" si="135"/>
        <v/>
      </c>
      <c r="ATR89" t="str">
        <f t="shared" si="135"/>
        <v/>
      </c>
      <c r="ATS89" t="str">
        <f t="shared" si="135"/>
        <v/>
      </c>
      <c r="ATT89" t="str">
        <f t="shared" si="135"/>
        <v/>
      </c>
      <c r="ATU89" t="str">
        <f t="shared" si="135"/>
        <v/>
      </c>
      <c r="ATV89" t="str">
        <f t="shared" si="135"/>
        <v/>
      </c>
      <c r="ATW89" t="str">
        <f t="shared" si="135"/>
        <v/>
      </c>
      <c r="ATX89" t="str">
        <f t="shared" si="135"/>
        <v/>
      </c>
      <c r="ATY89" t="str">
        <f t="shared" si="135"/>
        <v/>
      </c>
      <c r="ATZ89" t="str">
        <f t="shared" si="135"/>
        <v/>
      </c>
      <c r="AUA89" t="str">
        <f t="shared" si="135"/>
        <v/>
      </c>
      <c r="AUB89" t="str">
        <f t="shared" si="135"/>
        <v/>
      </c>
      <c r="AUC89" t="str">
        <f t="shared" si="135"/>
        <v/>
      </c>
      <c r="AUD89" t="str">
        <f t="shared" si="135"/>
        <v/>
      </c>
      <c r="AUE89" t="str">
        <f t="shared" si="135"/>
        <v/>
      </c>
      <c r="AUF89" t="str">
        <f t="shared" si="135"/>
        <v/>
      </c>
      <c r="AUG89" t="str">
        <f t="shared" si="135"/>
        <v/>
      </c>
      <c r="AUH89" t="str">
        <f t="shared" si="135"/>
        <v/>
      </c>
      <c r="AUI89" t="str">
        <f t="shared" si="135"/>
        <v/>
      </c>
      <c r="AUJ89" t="str">
        <f t="shared" si="135"/>
        <v/>
      </c>
      <c r="AUK89" t="str">
        <f t="shared" si="135"/>
        <v/>
      </c>
      <c r="AUL89" t="str">
        <f t="shared" si="135"/>
        <v/>
      </c>
      <c r="AUM89" t="str">
        <f t="shared" si="135"/>
        <v/>
      </c>
      <c r="AUN89" t="str">
        <f t="shared" si="135"/>
        <v/>
      </c>
      <c r="AUO89" t="str">
        <f t="shared" si="135"/>
        <v/>
      </c>
      <c r="AUP89" t="str">
        <f t="shared" si="135"/>
        <v/>
      </c>
      <c r="AUQ89" t="str">
        <f t="shared" si="135"/>
        <v/>
      </c>
      <c r="AUR89" t="str">
        <f t="shared" si="135"/>
        <v/>
      </c>
      <c r="AUS89" t="str">
        <f t="shared" si="135"/>
        <v/>
      </c>
      <c r="AUT89" t="str">
        <f t="shared" ref="AUT89:AXE89" si="136">IFERROR(AUT11/AUT78,"")</f>
        <v/>
      </c>
      <c r="AUU89" t="str">
        <f t="shared" si="136"/>
        <v/>
      </c>
      <c r="AUV89" t="str">
        <f t="shared" si="136"/>
        <v/>
      </c>
      <c r="AUW89" t="str">
        <f t="shared" si="136"/>
        <v/>
      </c>
      <c r="AUX89" t="str">
        <f t="shared" si="136"/>
        <v/>
      </c>
      <c r="AUY89" t="str">
        <f t="shared" si="136"/>
        <v/>
      </c>
      <c r="AUZ89" t="str">
        <f t="shared" si="136"/>
        <v/>
      </c>
      <c r="AVA89" t="str">
        <f t="shared" si="136"/>
        <v/>
      </c>
      <c r="AVB89" t="str">
        <f t="shared" si="136"/>
        <v/>
      </c>
      <c r="AVC89" t="str">
        <f t="shared" si="136"/>
        <v/>
      </c>
      <c r="AVD89" t="str">
        <f t="shared" si="136"/>
        <v/>
      </c>
      <c r="AVE89" t="str">
        <f t="shared" si="136"/>
        <v/>
      </c>
      <c r="AVF89" t="str">
        <f t="shared" si="136"/>
        <v/>
      </c>
      <c r="AVG89" t="str">
        <f t="shared" si="136"/>
        <v/>
      </c>
      <c r="AVH89" t="str">
        <f t="shared" si="136"/>
        <v/>
      </c>
      <c r="AVI89" t="str">
        <f t="shared" si="136"/>
        <v/>
      </c>
      <c r="AVJ89" t="str">
        <f t="shared" si="136"/>
        <v/>
      </c>
      <c r="AVK89" t="str">
        <f t="shared" si="136"/>
        <v/>
      </c>
      <c r="AVL89" t="str">
        <f t="shared" si="136"/>
        <v/>
      </c>
      <c r="AVM89" t="str">
        <f t="shared" si="136"/>
        <v/>
      </c>
      <c r="AVN89" t="str">
        <f t="shared" si="136"/>
        <v/>
      </c>
      <c r="AVO89" t="str">
        <f t="shared" si="136"/>
        <v/>
      </c>
      <c r="AVP89" t="str">
        <f t="shared" si="136"/>
        <v/>
      </c>
      <c r="AVQ89" t="str">
        <f t="shared" si="136"/>
        <v/>
      </c>
      <c r="AVR89" t="str">
        <f t="shared" si="136"/>
        <v/>
      </c>
      <c r="AVS89" t="str">
        <f t="shared" si="136"/>
        <v/>
      </c>
      <c r="AVT89" t="str">
        <f t="shared" si="136"/>
        <v/>
      </c>
      <c r="AVU89" t="str">
        <f t="shared" si="136"/>
        <v/>
      </c>
      <c r="AVV89" t="str">
        <f t="shared" si="136"/>
        <v/>
      </c>
      <c r="AVW89" t="str">
        <f t="shared" si="136"/>
        <v/>
      </c>
      <c r="AVX89" t="str">
        <f t="shared" si="136"/>
        <v/>
      </c>
      <c r="AVY89" t="str">
        <f t="shared" si="136"/>
        <v/>
      </c>
      <c r="AVZ89" t="str">
        <f t="shared" si="136"/>
        <v/>
      </c>
      <c r="AWA89" t="str">
        <f t="shared" si="136"/>
        <v/>
      </c>
      <c r="AWB89" t="str">
        <f t="shared" si="136"/>
        <v/>
      </c>
      <c r="AWC89" t="str">
        <f t="shared" si="136"/>
        <v/>
      </c>
      <c r="AWD89" t="str">
        <f t="shared" si="136"/>
        <v/>
      </c>
      <c r="AWE89" t="str">
        <f t="shared" si="136"/>
        <v/>
      </c>
      <c r="AWF89" t="str">
        <f t="shared" si="136"/>
        <v/>
      </c>
      <c r="AWG89" t="str">
        <f t="shared" si="136"/>
        <v/>
      </c>
      <c r="AWH89" t="str">
        <f t="shared" si="136"/>
        <v/>
      </c>
      <c r="AWI89" t="str">
        <f t="shared" si="136"/>
        <v/>
      </c>
      <c r="AWJ89" t="str">
        <f t="shared" si="136"/>
        <v/>
      </c>
      <c r="AWK89" t="str">
        <f t="shared" si="136"/>
        <v/>
      </c>
      <c r="AWL89" t="str">
        <f t="shared" si="136"/>
        <v/>
      </c>
      <c r="AWM89" t="str">
        <f t="shared" si="136"/>
        <v/>
      </c>
      <c r="AWN89" t="str">
        <f t="shared" si="136"/>
        <v/>
      </c>
      <c r="AWO89" t="str">
        <f t="shared" si="136"/>
        <v/>
      </c>
      <c r="AWP89" t="str">
        <f t="shared" si="136"/>
        <v/>
      </c>
      <c r="AWQ89" t="str">
        <f t="shared" si="136"/>
        <v/>
      </c>
      <c r="AWR89" t="str">
        <f t="shared" si="136"/>
        <v/>
      </c>
      <c r="AWS89" t="str">
        <f t="shared" si="136"/>
        <v/>
      </c>
      <c r="AWT89" t="str">
        <f t="shared" si="136"/>
        <v/>
      </c>
      <c r="AWU89" t="str">
        <f t="shared" si="136"/>
        <v/>
      </c>
      <c r="AWV89" t="str">
        <f t="shared" si="136"/>
        <v/>
      </c>
      <c r="AWW89" t="str">
        <f t="shared" si="136"/>
        <v/>
      </c>
      <c r="AWX89" t="str">
        <f t="shared" si="136"/>
        <v/>
      </c>
      <c r="AWY89" t="str">
        <f t="shared" si="136"/>
        <v/>
      </c>
      <c r="AWZ89" t="str">
        <f t="shared" si="136"/>
        <v/>
      </c>
      <c r="AXA89" t="str">
        <f t="shared" si="136"/>
        <v/>
      </c>
      <c r="AXB89" t="str">
        <f t="shared" si="136"/>
        <v/>
      </c>
      <c r="AXC89" t="str">
        <f t="shared" si="136"/>
        <v/>
      </c>
      <c r="AXD89" t="str">
        <f t="shared" si="136"/>
        <v/>
      </c>
      <c r="AXE89" t="str">
        <f t="shared" si="136"/>
        <v/>
      </c>
      <c r="AXF89" t="str">
        <f t="shared" ref="AXF89:AZQ89" si="137">IFERROR(AXF11/AXF78,"")</f>
        <v/>
      </c>
      <c r="AXG89" t="str">
        <f t="shared" si="137"/>
        <v/>
      </c>
      <c r="AXH89" t="str">
        <f t="shared" si="137"/>
        <v/>
      </c>
      <c r="AXI89" t="str">
        <f t="shared" si="137"/>
        <v/>
      </c>
      <c r="AXJ89" t="str">
        <f t="shared" si="137"/>
        <v/>
      </c>
      <c r="AXK89" t="str">
        <f t="shared" si="137"/>
        <v/>
      </c>
      <c r="AXL89" t="str">
        <f t="shared" si="137"/>
        <v/>
      </c>
      <c r="AXM89" t="str">
        <f t="shared" si="137"/>
        <v/>
      </c>
      <c r="AXN89" t="str">
        <f t="shared" si="137"/>
        <v/>
      </c>
      <c r="AXO89" t="str">
        <f t="shared" si="137"/>
        <v/>
      </c>
      <c r="AXP89" t="str">
        <f t="shared" si="137"/>
        <v/>
      </c>
      <c r="AXQ89" t="str">
        <f t="shared" si="137"/>
        <v/>
      </c>
      <c r="AXR89" t="str">
        <f t="shared" si="137"/>
        <v/>
      </c>
      <c r="AXS89" t="str">
        <f t="shared" si="137"/>
        <v/>
      </c>
      <c r="AXT89" t="str">
        <f t="shared" si="137"/>
        <v/>
      </c>
      <c r="AXU89" t="str">
        <f t="shared" si="137"/>
        <v/>
      </c>
      <c r="AXV89" t="str">
        <f t="shared" si="137"/>
        <v/>
      </c>
      <c r="AXW89" t="str">
        <f t="shared" si="137"/>
        <v/>
      </c>
      <c r="AXX89" t="str">
        <f t="shared" si="137"/>
        <v/>
      </c>
      <c r="AXY89" t="str">
        <f t="shared" si="137"/>
        <v/>
      </c>
      <c r="AXZ89" t="str">
        <f t="shared" si="137"/>
        <v/>
      </c>
      <c r="AYA89" t="str">
        <f t="shared" si="137"/>
        <v/>
      </c>
      <c r="AYB89" t="str">
        <f t="shared" si="137"/>
        <v/>
      </c>
      <c r="AYC89" t="str">
        <f t="shared" si="137"/>
        <v/>
      </c>
      <c r="AYD89" t="str">
        <f t="shared" si="137"/>
        <v/>
      </c>
      <c r="AYE89" t="str">
        <f t="shared" si="137"/>
        <v/>
      </c>
      <c r="AYF89" t="str">
        <f t="shared" si="137"/>
        <v/>
      </c>
      <c r="AYG89" t="str">
        <f t="shared" si="137"/>
        <v/>
      </c>
      <c r="AYH89" t="str">
        <f t="shared" si="137"/>
        <v/>
      </c>
      <c r="AYI89" t="str">
        <f t="shared" si="137"/>
        <v/>
      </c>
      <c r="AYJ89" t="str">
        <f t="shared" si="137"/>
        <v/>
      </c>
      <c r="AYK89" t="str">
        <f t="shared" si="137"/>
        <v/>
      </c>
      <c r="AYL89" t="str">
        <f t="shared" si="137"/>
        <v/>
      </c>
      <c r="AYM89" t="str">
        <f t="shared" si="137"/>
        <v/>
      </c>
      <c r="AYN89" t="str">
        <f t="shared" si="137"/>
        <v/>
      </c>
      <c r="AYO89" t="str">
        <f t="shared" si="137"/>
        <v/>
      </c>
      <c r="AYP89" t="str">
        <f t="shared" si="137"/>
        <v/>
      </c>
      <c r="AYQ89" t="str">
        <f t="shared" si="137"/>
        <v/>
      </c>
      <c r="AYR89" t="str">
        <f t="shared" si="137"/>
        <v/>
      </c>
      <c r="AYS89" t="str">
        <f t="shared" si="137"/>
        <v/>
      </c>
      <c r="AYT89" t="str">
        <f t="shared" si="137"/>
        <v/>
      </c>
      <c r="AYU89" t="str">
        <f t="shared" si="137"/>
        <v/>
      </c>
      <c r="AYV89" t="str">
        <f t="shared" si="137"/>
        <v/>
      </c>
      <c r="AYW89" t="str">
        <f t="shared" si="137"/>
        <v/>
      </c>
      <c r="AYX89" t="str">
        <f t="shared" si="137"/>
        <v/>
      </c>
      <c r="AYY89" t="str">
        <f t="shared" si="137"/>
        <v/>
      </c>
      <c r="AYZ89" t="str">
        <f t="shared" si="137"/>
        <v/>
      </c>
      <c r="AZA89" t="str">
        <f t="shared" si="137"/>
        <v/>
      </c>
      <c r="AZB89" t="str">
        <f t="shared" si="137"/>
        <v/>
      </c>
      <c r="AZC89" t="str">
        <f t="shared" si="137"/>
        <v/>
      </c>
      <c r="AZD89" t="str">
        <f t="shared" si="137"/>
        <v/>
      </c>
      <c r="AZE89" t="str">
        <f t="shared" si="137"/>
        <v/>
      </c>
      <c r="AZF89" t="str">
        <f t="shared" si="137"/>
        <v/>
      </c>
      <c r="AZG89" t="str">
        <f t="shared" si="137"/>
        <v/>
      </c>
      <c r="AZH89" t="str">
        <f t="shared" si="137"/>
        <v/>
      </c>
      <c r="AZI89" t="str">
        <f t="shared" si="137"/>
        <v/>
      </c>
      <c r="AZJ89" t="str">
        <f t="shared" si="137"/>
        <v/>
      </c>
      <c r="AZK89" t="str">
        <f t="shared" si="137"/>
        <v/>
      </c>
      <c r="AZL89" t="str">
        <f t="shared" si="137"/>
        <v/>
      </c>
      <c r="AZM89" t="str">
        <f t="shared" si="137"/>
        <v/>
      </c>
      <c r="AZN89" t="str">
        <f t="shared" si="137"/>
        <v/>
      </c>
      <c r="AZO89" t="str">
        <f t="shared" si="137"/>
        <v/>
      </c>
      <c r="AZP89" t="str">
        <f t="shared" si="137"/>
        <v/>
      </c>
      <c r="AZQ89" t="str">
        <f t="shared" si="137"/>
        <v/>
      </c>
      <c r="AZR89" t="str">
        <f t="shared" ref="AZR89:BCC89" si="138">IFERROR(AZR11/AZR78,"")</f>
        <v/>
      </c>
      <c r="AZS89" t="str">
        <f t="shared" si="138"/>
        <v/>
      </c>
      <c r="AZT89" t="str">
        <f t="shared" si="138"/>
        <v/>
      </c>
      <c r="AZU89" t="str">
        <f t="shared" si="138"/>
        <v/>
      </c>
      <c r="AZV89" t="str">
        <f t="shared" si="138"/>
        <v/>
      </c>
      <c r="AZW89" t="str">
        <f t="shared" si="138"/>
        <v/>
      </c>
      <c r="AZX89" t="str">
        <f t="shared" si="138"/>
        <v/>
      </c>
      <c r="AZY89" t="str">
        <f t="shared" si="138"/>
        <v/>
      </c>
      <c r="AZZ89" t="str">
        <f t="shared" si="138"/>
        <v/>
      </c>
      <c r="BAA89" t="str">
        <f t="shared" si="138"/>
        <v/>
      </c>
      <c r="BAB89" t="str">
        <f t="shared" si="138"/>
        <v/>
      </c>
      <c r="BAC89" t="str">
        <f t="shared" si="138"/>
        <v/>
      </c>
      <c r="BAD89" t="str">
        <f t="shared" si="138"/>
        <v/>
      </c>
      <c r="BAE89" t="str">
        <f t="shared" si="138"/>
        <v/>
      </c>
      <c r="BAF89" t="str">
        <f t="shared" si="138"/>
        <v/>
      </c>
      <c r="BAG89" t="str">
        <f t="shared" si="138"/>
        <v/>
      </c>
      <c r="BAH89" t="str">
        <f t="shared" si="138"/>
        <v/>
      </c>
      <c r="BAI89" t="str">
        <f t="shared" si="138"/>
        <v/>
      </c>
      <c r="BAJ89" t="str">
        <f t="shared" si="138"/>
        <v/>
      </c>
      <c r="BAK89" t="str">
        <f t="shared" si="138"/>
        <v/>
      </c>
      <c r="BAL89" t="str">
        <f t="shared" si="138"/>
        <v/>
      </c>
      <c r="BAM89" t="str">
        <f t="shared" si="138"/>
        <v/>
      </c>
      <c r="BAN89" t="str">
        <f t="shared" si="138"/>
        <v/>
      </c>
      <c r="BAO89" t="str">
        <f t="shared" si="138"/>
        <v/>
      </c>
      <c r="BAP89" t="str">
        <f t="shared" si="138"/>
        <v/>
      </c>
      <c r="BAQ89" t="str">
        <f t="shared" si="138"/>
        <v/>
      </c>
      <c r="BAR89" t="str">
        <f t="shared" si="138"/>
        <v/>
      </c>
      <c r="BAS89" t="str">
        <f t="shared" si="138"/>
        <v/>
      </c>
      <c r="BAT89" t="str">
        <f t="shared" si="138"/>
        <v/>
      </c>
      <c r="BAU89" t="str">
        <f t="shared" si="138"/>
        <v/>
      </c>
      <c r="BAV89" t="str">
        <f t="shared" si="138"/>
        <v/>
      </c>
      <c r="BAW89" t="str">
        <f t="shared" si="138"/>
        <v/>
      </c>
      <c r="BAX89" t="str">
        <f t="shared" si="138"/>
        <v/>
      </c>
      <c r="BAY89" t="str">
        <f t="shared" si="138"/>
        <v/>
      </c>
      <c r="BAZ89" t="str">
        <f t="shared" si="138"/>
        <v/>
      </c>
      <c r="BBA89" t="str">
        <f t="shared" si="138"/>
        <v/>
      </c>
      <c r="BBB89" t="str">
        <f t="shared" si="138"/>
        <v/>
      </c>
      <c r="BBC89" t="str">
        <f t="shared" si="138"/>
        <v/>
      </c>
      <c r="BBD89" t="str">
        <f t="shared" si="138"/>
        <v/>
      </c>
      <c r="BBE89" t="str">
        <f t="shared" si="138"/>
        <v/>
      </c>
      <c r="BBF89" t="str">
        <f t="shared" si="138"/>
        <v/>
      </c>
      <c r="BBG89" t="str">
        <f t="shared" si="138"/>
        <v/>
      </c>
      <c r="BBH89" t="str">
        <f t="shared" si="138"/>
        <v/>
      </c>
      <c r="BBI89" t="str">
        <f t="shared" si="138"/>
        <v/>
      </c>
      <c r="BBJ89" t="str">
        <f t="shared" si="138"/>
        <v/>
      </c>
      <c r="BBK89" t="str">
        <f t="shared" si="138"/>
        <v/>
      </c>
      <c r="BBL89" t="str">
        <f t="shared" si="138"/>
        <v/>
      </c>
      <c r="BBM89" t="str">
        <f t="shared" si="138"/>
        <v/>
      </c>
      <c r="BBN89" t="str">
        <f t="shared" si="138"/>
        <v/>
      </c>
      <c r="BBO89" t="str">
        <f t="shared" si="138"/>
        <v/>
      </c>
      <c r="BBP89" t="str">
        <f t="shared" si="138"/>
        <v/>
      </c>
      <c r="BBQ89" t="str">
        <f t="shared" si="138"/>
        <v/>
      </c>
      <c r="BBR89" t="str">
        <f t="shared" si="138"/>
        <v/>
      </c>
      <c r="BBS89" t="str">
        <f t="shared" si="138"/>
        <v/>
      </c>
      <c r="BBT89" t="str">
        <f t="shared" si="138"/>
        <v/>
      </c>
      <c r="BBU89" t="str">
        <f t="shared" si="138"/>
        <v/>
      </c>
      <c r="BBV89" t="str">
        <f t="shared" si="138"/>
        <v/>
      </c>
      <c r="BBW89" t="str">
        <f t="shared" si="138"/>
        <v/>
      </c>
      <c r="BBX89" t="str">
        <f t="shared" si="138"/>
        <v/>
      </c>
      <c r="BBY89" t="str">
        <f t="shared" si="138"/>
        <v/>
      </c>
      <c r="BBZ89" t="str">
        <f t="shared" si="138"/>
        <v/>
      </c>
      <c r="BCA89" t="str">
        <f t="shared" si="138"/>
        <v/>
      </c>
      <c r="BCB89" t="str">
        <f t="shared" si="138"/>
        <v/>
      </c>
      <c r="BCC89" t="str">
        <f t="shared" si="138"/>
        <v/>
      </c>
      <c r="BCD89" t="str">
        <f t="shared" ref="BCD89:BEO89" si="139">IFERROR(BCD11/BCD78,"")</f>
        <v/>
      </c>
      <c r="BCE89" t="str">
        <f t="shared" si="139"/>
        <v/>
      </c>
      <c r="BCF89" t="str">
        <f t="shared" si="139"/>
        <v/>
      </c>
      <c r="BCG89" t="str">
        <f t="shared" si="139"/>
        <v/>
      </c>
      <c r="BCH89" t="str">
        <f t="shared" si="139"/>
        <v/>
      </c>
      <c r="BCI89" t="str">
        <f t="shared" si="139"/>
        <v/>
      </c>
      <c r="BCJ89" t="str">
        <f t="shared" si="139"/>
        <v/>
      </c>
      <c r="BCK89" t="str">
        <f t="shared" si="139"/>
        <v/>
      </c>
      <c r="BCL89" t="str">
        <f t="shared" si="139"/>
        <v/>
      </c>
      <c r="BCM89" t="str">
        <f t="shared" si="139"/>
        <v/>
      </c>
      <c r="BCN89" t="str">
        <f t="shared" si="139"/>
        <v/>
      </c>
      <c r="BCO89" t="str">
        <f t="shared" si="139"/>
        <v/>
      </c>
      <c r="BCP89" t="str">
        <f t="shared" si="139"/>
        <v/>
      </c>
      <c r="BCQ89" t="str">
        <f t="shared" si="139"/>
        <v/>
      </c>
      <c r="BCR89" t="str">
        <f t="shared" si="139"/>
        <v/>
      </c>
      <c r="BCS89" t="str">
        <f t="shared" si="139"/>
        <v/>
      </c>
      <c r="BCT89" t="str">
        <f t="shared" si="139"/>
        <v/>
      </c>
      <c r="BCU89" t="str">
        <f t="shared" si="139"/>
        <v/>
      </c>
      <c r="BCV89" t="str">
        <f t="shared" si="139"/>
        <v/>
      </c>
      <c r="BCW89" t="str">
        <f t="shared" si="139"/>
        <v/>
      </c>
      <c r="BCX89" t="str">
        <f t="shared" si="139"/>
        <v/>
      </c>
      <c r="BCY89" t="str">
        <f t="shared" si="139"/>
        <v/>
      </c>
      <c r="BCZ89" t="str">
        <f t="shared" si="139"/>
        <v/>
      </c>
      <c r="BDA89" t="str">
        <f t="shared" si="139"/>
        <v/>
      </c>
      <c r="BDB89" t="str">
        <f t="shared" si="139"/>
        <v/>
      </c>
      <c r="BDC89" t="str">
        <f t="shared" si="139"/>
        <v/>
      </c>
      <c r="BDD89" t="str">
        <f t="shared" si="139"/>
        <v/>
      </c>
      <c r="BDE89" t="str">
        <f t="shared" si="139"/>
        <v/>
      </c>
      <c r="BDF89" t="str">
        <f t="shared" si="139"/>
        <v/>
      </c>
      <c r="BDG89" t="str">
        <f t="shared" si="139"/>
        <v/>
      </c>
      <c r="BDH89" t="str">
        <f t="shared" si="139"/>
        <v/>
      </c>
      <c r="BDI89" t="str">
        <f t="shared" si="139"/>
        <v/>
      </c>
      <c r="BDJ89" t="str">
        <f t="shared" si="139"/>
        <v/>
      </c>
      <c r="BDK89" t="str">
        <f t="shared" si="139"/>
        <v/>
      </c>
      <c r="BDL89" t="str">
        <f t="shared" si="139"/>
        <v/>
      </c>
      <c r="BDM89" t="str">
        <f t="shared" si="139"/>
        <v/>
      </c>
      <c r="BDN89" t="str">
        <f t="shared" si="139"/>
        <v/>
      </c>
      <c r="BDO89" t="str">
        <f t="shared" si="139"/>
        <v/>
      </c>
      <c r="BDP89" t="str">
        <f t="shared" si="139"/>
        <v/>
      </c>
      <c r="BDQ89" t="str">
        <f t="shared" si="139"/>
        <v/>
      </c>
      <c r="BDR89" t="str">
        <f t="shared" si="139"/>
        <v/>
      </c>
      <c r="BDS89" t="str">
        <f t="shared" si="139"/>
        <v/>
      </c>
      <c r="BDT89" t="str">
        <f t="shared" si="139"/>
        <v/>
      </c>
      <c r="BDU89" t="str">
        <f t="shared" si="139"/>
        <v/>
      </c>
      <c r="BDV89" t="str">
        <f t="shared" si="139"/>
        <v/>
      </c>
      <c r="BDW89" t="str">
        <f t="shared" si="139"/>
        <v/>
      </c>
      <c r="BDX89" t="str">
        <f t="shared" si="139"/>
        <v/>
      </c>
      <c r="BDY89" t="str">
        <f t="shared" si="139"/>
        <v/>
      </c>
      <c r="BDZ89" t="str">
        <f t="shared" si="139"/>
        <v/>
      </c>
      <c r="BEA89" t="str">
        <f t="shared" si="139"/>
        <v/>
      </c>
      <c r="BEB89" t="str">
        <f t="shared" si="139"/>
        <v/>
      </c>
      <c r="BEC89" t="str">
        <f t="shared" si="139"/>
        <v/>
      </c>
      <c r="BED89" t="str">
        <f t="shared" si="139"/>
        <v/>
      </c>
      <c r="BEE89" t="str">
        <f t="shared" si="139"/>
        <v/>
      </c>
      <c r="BEF89" t="str">
        <f t="shared" si="139"/>
        <v/>
      </c>
      <c r="BEG89" t="str">
        <f t="shared" si="139"/>
        <v/>
      </c>
      <c r="BEH89" t="str">
        <f t="shared" si="139"/>
        <v/>
      </c>
      <c r="BEI89" t="str">
        <f t="shared" si="139"/>
        <v/>
      </c>
      <c r="BEJ89" t="str">
        <f t="shared" si="139"/>
        <v/>
      </c>
      <c r="BEK89" t="str">
        <f t="shared" si="139"/>
        <v/>
      </c>
      <c r="BEL89" t="str">
        <f t="shared" si="139"/>
        <v/>
      </c>
      <c r="BEM89" t="str">
        <f t="shared" si="139"/>
        <v/>
      </c>
      <c r="BEN89" t="str">
        <f t="shared" si="139"/>
        <v/>
      </c>
      <c r="BEO89" t="str">
        <f t="shared" si="139"/>
        <v/>
      </c>
      <c r="BEP89" t="str">
        <f t="shared" ref="BEP89:BGP89" si="140">IFERROR(BEP11/BEP78,"")</f>
        <v/>
      </c>
      <c r="BEQ89" t="str">
        <f t="shared" si="140"/>
        <v/>
      </c>
      <c r="BER89" t="str">
        <f t="shared" si="140"/>
        <v/>
      </c>
      <c r="BES89" t="str">
        <f t="shared" si="140"/>
        <v/>
      </c>
      <c r="BET89" t="str">
        <f t="shared" si="140"/>
        <v/>
      </c>
      <c r="BEU89" t="str">
        <f t="shared" si="140"/>
        <v/>
      </c>
      <c r="BEV89" t="str">
        <f t="shared" si="140"/>
        <v/>
      </c>
      <c r="BEW89" t="str">
        <f t="shared" si="140"/>
        <v/>
      </c>
      <c r="BEX89" t="str">
        <f t="shared" si="140"/>
        <v/>
      </c>
      <c r="BEY89" t="str">
        <f t="shared" si="140"/>
        <v/>
      </c>
      <c r="BEZ89" t="str">
        <f t="shared" si="140"/>
        <v/>
      </c>
      <c r="BFA89" t="str">
        <f t="shared" si="140"/>
        <v/>
      </c>
      <c r="BFB89" t="str">
        <f t="shared" si="140"/>
        <v/>
      </c>
      <c r="BFC89" t="str">
        <f t="shared" si="140"/>
        <v/>
      </c>
      <c r="BFD89" t="str">
        <f t="shared" si="140"/>
        <v/>
      </c>
      <c r="BFE89" t="str">
        <f t="shared" si="140"/>
        <v/>
      </c>
      <c r="BFF89" t="str">
        <f t="shared" si="140"/>
        <v/>
      </c>
      <c r="BFG89" t="str">
        <f t="shared" si="140"/>
        <v/>
      </c>
      <c r="BFH89" t="str">
        <f t="shared" si="140"/>
        <v/>
      </c>
      <c r="BFI89" t="str">
        <f t="shared" si="140"/>
        <v/>
      </c>
      <c r="BFJ89" t="str">
        <f t="shared" si="140"/>
        <v/>
      </c>
      <c r="BFK89" t="str">
        <f t="shared" si="140"/>
        <v/>
      </c>
      <c r="BFL89" t="str">
        <f t="shared" si="140"/>
        <v/>
      </c>
      <c r="BFM89" t="str">
        <f t="shared" si="140"/>
        <v/>
      </c>
      <c r="BFN89" t="str">
        <f t="shared" si="140"/>
        <v/>
      </c>
      <c r="BFO89" t="str">
        <f t="shared" si="140"/>
        <v/>
      </c>
      <c r="BFP89" t="str">
        <f t="shared" si="140"/>
        <v/>
      </c>
      <c r="BFQ89" t="str">
        <f t="shared" si="140"/>
        <v/>
      </c>
      <c r="BFR89" t="str">
        <f t="shared" si="140"/>
        <v/>
      </c>
      <c r="BFS89" t="str">
        <f t="shared" si="140"/>
        <v/>
      </c>
      <c r="BFT89" t="str">
        <f t="shared" si="140"/>
        <v/>
      </c>
      <c r="BFU89" t="str">
        <f t="shared" si="140"/>
        <v/>
      </c>
      <c r="BFV89" t="str">
        <f t="shared" si="140"/>
        <v/>
      </c>
      <c r="BFW89" t="str">
        <f t="shared" si="140"/>
        <v/>
      </c>
      <c r="BFX89" t="str">
        <f t="shared" si="140"/>
        <v/>
      </c>
      <c r="BFY89" t="str">
        <f t="shared" si="140"/>
        <v/>
      </c>
      <c r="BFZ89" t="str">
        <f t="shared" si="140"/>
        <v/>
      </c>
      <c r="BGA89" t="str">
        <f t="shared" si="140"/>
        <v/>
      </c>
      <c r="BGB89" t="str">
        <f t="shared" si="140"/>
        <v/>
      </c>
      <c r="BGC89" t="str">
        <f t="shared" si="140"/>
        <v/>
      </c>
      <c r="BGD89" t="str">
        <f t="shared" si="140"/>
        <v/>
      </c>
      <c r="BGE89" t="str">
        <f t="shared" si="140"/>
        <v/>
      </c>
      <c r="BGF89" t="str">
        <f t="shared" si="140"/>
        <v/>
      </c>
      <c r="BGG89" t="str">
        <f t="shared" si="140"/>
        <v/>
      </c>
      <c r="BGH89" t="str">
        <f t="shared" si="140"/>
        <v/>
      </c>
      <c r="BGI89" t="str">
        <f t="shared" si="140"/>
        <v/>
      </c>
      <c r="BGJ89" t="str">
        <f t="shared" si="140"/>
        <v/>
      </c>
      <c r="BGK89" t="str">
        <f t="shared" si="140"/>
        <v/>
      </c>
      <c r="BGL89" t="str">
        <f t="shared" si="140"/>
        <v/>
      </c>
      <c r="BGM89" t="str">
        <f t="shared" si="140"/>
        <v/>
      </c>
      <c r="BGN89" t="str">
        <f t="shared" si="140"/>
        <v/>
      </c>
      <c r="BGO89" t="str">
        <f t="shared" si="140"/>
        <v/>
      </c>
      <c r="BGP89" t="str">
        <f t="shared" si="140"/>
        <v/>
      </c>
    </row>
    <row r="90" spans="1:1550" x14ac:dyDescent="0.25">
      <c r="A90" s="8">
        <v>90</v>
      </c>
      <c r="B90" s="320" t="s">
        <v>295</v>
      </c>
      <c r="C90" s="9" t="s">
        <v>33</v>
      </c>
      <c r="D90" s="9" t="s">
        <v>29</v>
      </c>
      <c r="E90" s="9" t="s">
        <v>286</v>
      </c>
      <c r="F90" s="1">
        <v>12</v>
      </c>
      <c r="G90" s="1">
        <v>9</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v>50368</v>
      </c>
      <c r="BQ90" s="1">
        <v>51949</v>
      </c>
      <c r="BR90" s="1">
        <v>70055</v>
      </c>
      <c r="BS90" s="1">
        <v>58102</v>
      </c>
      <c r="BT90" s="1">
        <v>64566</v>
      </c>
      <c r="BU90" s="1">
        <v>64648</v>
      </c>
      <c r="BV90" s="1">
        <v>50373</v>
      </c>
      <c r="BW90" s="1">
        <v>46108</v>
      </c>
      <c r="BX90" s="1">
        <v>51476</v>
      </c>
      <c r="BY90" s="1">
        <v>57342</v>
      </c>
      <c r="BZ90" s="1">
        <v>61740</v>
      </c>
      <c r="CA90" s="1">
        <v>74546</v>
      </c>
      <c r="CB90" s="1">
        <v>78553</v>
      </c>
      <c r="CC90" s="1">
        <v>65063</v>
      </c>
      <c r="CD90" s="1">
        <v>80104</v>
      </c>
      <c r="CE90" s="1">
        <v>70037</v>
      </c>
      <c r="CF90" s="1">
        <v>72425</v>
      </c>
      <c r="CG90" s="1">
        <v>30007</v>
      </c>
      <c r="CH90" s="1">
        <v>70739</v>
      </c>
      <c r="CI90" s="1">
        <v>74511</v>
      </c>
      <c r="CJ90" s="1">
        <v>44471</v>
      </c>
      <c r="CK90" s="1">
        <v>43919</v>
      </c>
      <c r="CL90" s="1">
        <v>88111</v>
      </c>
      <c r="CM90" s="1">
        <v>70272</v>
      </c>
      <c r="CN90" s="1">
        <v>112139</v>
      </c>
      <c r="CO90" s="1">
        <v>129878</v>
      </c>
      <c r="CP90" s="1">
        <v>181447</v>
      </c>
      <c r="CQ90" s="1">
        <v>249872</v>
      </c>
      <c r="CR90" s="1">
        <v>314238</v>
      </c>
      <c r="CS90" s="1">
        <v>91413</v>
      </c>
      <c r="CT90" s="1">
        <v>396077</v>
      </c>
      <c r="CU90" s="1">
        <v>495216</v>
      </c>
      <c r="CV90" s="1">
        <v>665768</v>
      </c>
      <c r="CW90" s="1">
        <v>803935</v>
      </c>
      <c r="CX90" s="1">
        <v>916090</v>
      </c>
      <c r="CY90" s="1">
        <v>978944</v>
      </c>
      <c r="CZ90">
        <v>1112580</v>
      </c>
    </row>
    <row r="91" spans="1:1550" x14ac:dyDescent="0.25">
      <c r="A91" s="8">
        <v>91</v>
      </c>
      <c r="B91" s="320" t="s">
        <v>296</v>
      </c>
      <c r="C91" s="9" t="s">
        <v>33</v>
      </c>
      <c r="D91" s="9" t="s">
        <v>29</v>
      </c>
      <c r="E91" s="9" t="s">
        <v>286</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v>860742</v>
      </c>
    </row>
    <row r="92" spans="1:1550" x14ac:dyDescent="0.25">
      <c r="A92" s="8">
        <v>92</v>
      </c>
      <c r="B92" s="320" t="s">
        <v>297</v>
      </c>
      <c r="C92" s="9" t="s">
        <v>33</v>
      </c>
      <c r="D92" s="9" t="s">
        <v>29</v>
      </c>
      <c r="E92" s="9" t="s">
        <v>286</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v>8247</v>
      </c>
    </row>
    <row r="93" spans="1:1550" x14ac:dyDescent="0.25">
      <c r="A93" s="8">
        <v>93</v>
      </c>
      <c r="B93" s="320" t="s">
        <v>298</v>
      </c>
      <c r="C93" s="9" t="s">
        <v>33</v>
      </c>
      <c r="D93" s="9" t="s">
        <v>29</v>
      </c>
      <c r="E93" s="9" t="s">
        <v>286</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v>2449435</v>
      </c>
    </row>
    <row r="94" spans="1:1550" x14ac:dyDescent="0.25">
      <c r="A94" s="8">
        <v>94</v>
      </c>
      <c r="B94" s="320"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v>87</v>
      </c>
    </row>
    <row r="95" spans="1:1550" x14ac:dyDescent="0.25">
      <c r="A95" s="8">
        <v>95</v>
      </c>
      <c r="B95" s="320"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v>50</v>
      </c>
    </row>
    <row r="96" spans="1:1550" x14ac:dyDescent="0.25">
      <c r="A96" s="8">
        <v>96</v>
      </c>
      <c r="B96" s="320"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v>93</v>
      </c>
    </row>
    <row r="97" spans="1:104" x14ac:dyDescent="0.25">
      <c r="A97" s="8">
        <v>97</v>
      </c>
      <c r="B97" s="320"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v>23</v>
      </c>
    </row>
    <row r="98" spans="1:104" x14ac:dyDescent="0.25">
      <c r="A98" s="8">
        <v>98</v>
      </c>
      <c r="B98" s="320"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v>152</v>
      </c>
    </row>
    <row r="99" spans="1:104" x14ac:dyDescent="0.25">
      <c r="A99" s="8">
        <v>99</v>
      </c>
      <c r="B99" s="320"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v>11</v>
      </c>
    </row>
    <row r="100" spans="1:104" x14ac:dyDescent="0.25">
      <c r="A100" s="8">
        <v>100</v>
      </c>
      <c r="B100" s="320"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v>331341</v>
      </c>
    </row>
    <row r="101" spans="1:104" x14ac:dyDescent="0.25">
      <c r="A101" s="8">
        <v>101</v>
      </c>
      <c r="B101" s="320"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v>565413</v>
      </c>
    </row>
    <row r="102" spans="1:104" x14ac:dyDescent="0.25">
      <c r="A102" s="8">
        <v>102</v>
      </c>
      <c r="B102" s="320" t="s">
        <v>7941</v>
      </c>
      <c r="C102" s="9" t="s">
        <v>33</v>
      </c>
      <c r="D102" s="9" t="s">
        <v>29</v>
      </c>
      <c r="E102" s="9" t="s">
        <v>7955</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v>105755</v>
      </c>
    </row>
    <row r="103" spans="1:104" x14ac:dyDescent="0.25">
      <c r="A103" s="8">
        <v>103</v>
      </c>
      <c r="B103" s="320" t="s">
        <v>7942</v>
      </c>
      <c r="C103" s="9" t="s">
        <v>33</v>
      </c>
      <c r="D103" s="9" t="s">
        <v>29</v>
      </c>
      <c r="E103" s="9" t="s">
        <v>7955</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v>130788</v>
      </c>
    </row>
    <row r="104" spans="1:104" x14ac:dyDescent="0.25">
      <c r="A104" s="8">
        <v>104</v>
      </c>
      <c r="B104" s="320" t="s">
        <v>7945</v>
      </c>
      <c r="C104" s="9" t="s">
        <v>33</v>
      </c>
      <c r="D104" s="9" t="s">
        <v>29</v>
      </c>
      <c r="E104" s="9" t="s">
        <v>7955</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v>18801</v>
      </c>
    </row>
    <row r="105" spans="1:104" x14ac:dyDescent="0.25">
      <c r="A105" s="8">
        <v>105</v>
      </c>
      <c r="B105" s="320" t="s">
        <v>7946</v>
      </c>
      <c r="C105" s="9" t="s">
        <v>33</v>
      </c>
      <c r="D105" s="9" t="s">
        <v>29</v>
      </c>
      <c r="E105" s="9" t="s">
        <v>7955</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v>28593</v>
      </c>
    </row>
    <row r="106" spans="1:104" x14ac:dyDescent="0.25">
      <c r="A106" s="8">
        <v>106</v>
      </c>
      <c r="B106" s="320" t="s">
        <v>7947</v>
      </c>
      <c r="C106" s="9" t="s">
        <v>33</v>
      </c>
      <c r="D106" s="9" t="s">
        <v>29</v>
      </c>
      <c r="E106" s="9" t="s">
        <v>7955</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v>79969</v>
      </c>
    </row>
    <row r="107" spans="1:104" x14ac:dyDescent="0.25">
      <c r="A107" s="8">
        <v>107</v>
      </c>
      <c r="B107" s="320" t="s">
        <v>7948</v>
      </c>
      <c r="C107" s="9" t="s">
        <v>33</v>
      </c>
      <c r="D107" s="9" t="s">
        <v>29</v>
      </c>
      <c r="E107" s="9" t="s">
        <v>7955</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v>132934</v>
      </c>
    </row>
    <row r="108" spans="1:104" x14ac:dyDescent="0.25">
      <c r="A108" s="8">
        <v>108</v>
      </c>
      <c r="B108" s="320" t="s">
        <v>7949</v>
      </c>
      <c r="C108" s="9" t="s">
        <v>33</v>
      </c>
      <c r="D108" s="9" t="s">
        <v>29</v>
      </c>
      <c r="E108" s="9" t="s">
        <v>7955</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v>64208</v>
      </c>
    </row>
    <row r="109" spans="1:104" x14ac:dyDescent="0.25">
      <c r="A109" s="8">
        <v>109</v>
      </c>
      <c r="B109" s="320" t="s">
        <v>7950</v>
      </c>
      <c r="C109" s="9" t="s">
        <v>33</v>
      </c>
      <c r="D109" s="9" t="s">
        <v>29</v>
      </c>
      <c r="E109" s="9" t="s">
        <v>7955</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v>84112</v>
      </c>
    </row>
    <row r="110" spans="1:104" x14ac:dyDescent="0.25">
      <c r="A110" s="8">
        <v>110</v>
      </c>
      <c r="B110" s="320" t="s">
        <v>7951</v>
      </c>
      <c r="C110" s="9" t="s">
        <v>33</v>
      </c>
      <c r="D110" s="9" t="s">
        <v>29</v>
      </c>
      <c r="E110" s="9" t="s">
        <v>7955</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v>24546</v>
      </c>
    </row>
    <row r="111" spans="1:104" x14ac:dyDescent="0.25">
      <c r="A111" s="8">
        <v>111</v>
      </c>
      <c r="B111" s="320" t="s">
        <v>7952</v>
      </c>
      <c r="C111" s="9" t="s">
        <v>33</v>
      </c>
      <c r="D111" s="9" t="s">
        <v>29</v>
      </c>
      <c r="E111" s="9" t="s">
        <v>7955</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v>38499</v>
      </c>
    </row>
    <row r="112" spans="1:104" x14ac:dyDescent="0.25">
      <c r="A112" s="8">
        <v>112</v>
      </c>
      <c r="B112" s="320" t="s">
        <v>7953</v>
      </c>
      <c r="C112" s="9" t="s">
        <v>33</v>
      </c>
      <c r="D112" s="9" t="s">
        <v>29</v>
      </c>
      <c r="E112" s="9" t="s">
        <v>7955</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v>7596</v>
      </c>
    </row>
    <row r="113" spans="1:1100" x14ac:dyDescent="0.25">
      <c r="A113" s="8">
        <v>113</v>
      </c>
      <c r="B113" s="320" t="s">
        <v>7954</v>
      </c>
      <c r="C113" s="9" t="s">
        <v>33</v>
      </c>
      <c r="D113" s="9" t="s">
        <v>29</v>
      </c>
      <c r="E113" s="9" t="s">
        <v>7955</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v>8931</v>
      </c>
    </row>
    <row r="114" spans="1:1100" x14ac:dyDescent="0.25">
      <c r="A114" s="8">
        <v>114</v>
      </c>
      <c r="B114" s="320"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v>9978349</v>
      </c>
    </row>
    <row r="115" spans="1:1100" x14ac:dyDescent="0.25">
      <c r="A115" s="8">
        <v>115</v>
      </c>
      <c r="B115" s="320"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row>
    <row r="116" spans="1:1100" x14ac:dyDescent="0.25">
      <c r="A116" s="8">
        <v>116</v>
      </c>
      <c r="B116" s="320"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row>
    <row r="117" spans="1:1100" x14ac:dyDescent="0.25">
      <c r="A117" s="8">
        <v>117</v>
      </c>
      <c r="B117" s="320"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row>
    <row r="118" spans="1:1100" x14ac:dyDescent="0.25">
      <c r="A118" s="8">
        <v>118</v>
      </c>
      <c r="B118" s="320"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row>
    <row r="119" spans="1:1100" x14ac:dyDescent="0.25">
      <c r="A119" s="8">
        <v>119</v>
      </c>
      <c r="B119" s="320" t="s">
        <v>7975</v>
      </c>
      <c r="C119" s="9" t="s">
        <v>33</v>
      </c>
      <c r="D119" s="9" t="s">
        <v>29</v>
      </c>
      <c r="E119" s="9" t="s">
        <v>7955</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row>
    <row r="120" spans="1:1100" x14ac:dyDescent="0.25">
      <c r="A120" s="8">
        <v>120</v>
      </c>
      <c r="B120" s="320" t="s">
        <v>7976</v>
      </c>
      <c r="C120" s="9" t="s">
        <v>33</v>
      </c>
      <c r="D120" s="9" t="s">
        <v>29</v>
      </c>
      <c r="E120" s="9" t="s">
        <v>7955</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row>
    <row r="121" spans="1:1100" x14ac:dyDescent="0.25">
      <c r="A121" s="8">
        <v>121</v>
      </c>
      <c r="B121" s="320" t="s">
        <v>7977</v>
      </c>
      <c r="C121" s="9" t="s">
        <v>33</v>
      </c>
      <c r="D121" s="9" t="s">
        <v>29</v>
      </c>
      <c r="E121" s="9" t="s">
        <v>7955</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row>
    <row r="122" spans="1:1100" x14ac:dyDescent="0.25">
      <c r="A122" s="8">
        <v>122</v>
      </c>
      <c r="B122" s="320" t="s">
        <v>7978</v>
      </c>
      <c r="C122" s="9" t="s">
        <v>33</v>
      </c>
      <c r="D122" s="9" t="s">
        <v>29</v>
      </c>
      <c r="E122" s="9" t="s">
        <v>7955</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row>
    <row r="123" spans="1:1100" x14ac:dyDescent="0.25">
      <c r="A123" s="8">
        <v>123</v>
      </c>
      <c r="B123" s="320" t="s">
        <v>7979</v>
      </c>
      <c r="C123" s="9" t="s">
        <v>33</v>
      </c>
      <c r="D123" s="9" t="s">
        <v>29</v>
      </c>
      <c r="E123" s="9" t="s">
        <v>7955</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row>
    <row r="124" spans="1:1100" x14ac:dyDescent="0.25">
      <c r="A124" s="8">
        <v>124</v>
      </c>
      <c r="B124" s="320" t="s">
        <v>7980</v>
      </c>
      <c r="C124" s="9" t="s">
        <v>33</v>
      </c>
      <c r="D124" s="9" t="s">
        <v>29</v>
      </c>
      <c r="E124" s="9" t="s">
        <v>7955</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row>
    <row r="125" spans="1:1100" x14ac:dyDescent="0.25">
      <c r="A125" s="8">
        <v>125</v>
      </c>
      <c r="B125" s="320" t="s">
        <v>7981</v>
      </c>
      <c r="C125" s="9" t="s">
        <v>33</v>
      </c>
      <c r="D125" s="9" t="s">
        <v>29</v>
      </c>
      <c r="E125" s="9" t="s">
        <v>7955</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row>
    <row r="126" spans="1:1100" x14ac:dyDescent="0.25">
      <c r="A126" s="8">
        <v>126</v>
      </c>
      <c r="B126" s="320" t="s">
        <v>7982</v>
      </c>
      <c r="C126" s="9" t="s">
        <v>33</v>
      </c>
      <c r="D126" s="9" t="s">
        <v>29</v>
      </c>
      <c r="E126" s="9" t="s">
        <v>7955</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row>
    <row r="127" spans="1:1100" x14ac:dyDescent="0.25">
      <c r="A127" s="8">
        <v>127</v>
      </c>
      <c r="B127" s="320" t="s">
        <v>7983</v>
      </c>
      <c r="C127" s="9" t="s">
        <v>33</v>
      </c>
      <c r="D127" s="9" t="s">
        <v>29</v>
      </c>
      <c r="E127" s="9" t="s">
        <v>7955</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row>
    <row r="128" spans="1:1100" x14ac:dyDescent="0.25">
      <c r="A128" s="8">
        <v>128</v>
      </c>
      <c r="B128" s="320" t="s">
        <v>7986</v>
      </c>
      <c r="C128" s="9" t="s">
        <v>33</v>
      </c>
      <c r="D128" s="9" t="s">
        <v>29</v>
      </c>
      <c r="E128" s="9" t="s">
        <v>7955</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row>
    <row r="129" spans="1:1100" x14ac:dyDescent="0.25">
      <c r="A129" s="8">
        <v>129</v>
      </c>
      <c r="B129" s="320" t="s">
        <v>7984</v>
      </c>
      <c r="C129" s="9" t="s">
        <v>33</v>
      </c>
      <c r="D129" s="9" t="s">
        <v>29</v>
      </c>
      <c r="E129" s="9" t="s">
        <v>7955</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row>
    <row r="130" spans="1:1100" x14ac:dyDescent="0.25">
      <c r="A130" s="8">
        <v>130</v>
      </c>
      <c r="B130" s="320" t="s">
        <v>7985</v>
      </c>
      <c r="C130" s="9" t="s">
        <v>33</v>
      </c>
      <c r="D130" s="9" t="s">
        <v>29</v>
      </c>
      <c r="E130" s="9" t="s">
        <v>7955</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row>
    <row r="131" spans="1:1100" x14ac:dyDescent="0.25">
      <c r="A131" s="8">
        <v>131</v>
      </c>
      <c r="B131" s="320"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38">
        <v>3.04744844175086</v>
      </c>
      <c r="BT131" s="338">
        <v>2.99102690845065</v>
      </c>
      <c r="BU131" s="338">
        <v>3.0789140642414901</v>
      </c>
      <c r="BV131" s="338">
        <v>2.5088209461779498</v>
      </c>
      <c r="BW131" s="338">
        <v>1.86704300302028</v>
      </c>
      <c r="BX131" s="338">
        <v>3.2097270836232301</v>
      </c>
      <c r="BY131" s="338">
        <v>3.2072996631088202</v>
      </c>
      <c r="BZ131" s="338">
        <v>2.9103578632587102</v>
      </c>
      <c r="CA131" s="338">
        <v>2.8057851662928002</v>
      </c>
      <c r="CB131" s="338">
        <v>3.0182143502027299</v>
      </c>
      <c r="CC131" s="338">
        <v>2.8205553402904102</v>
      </c>
      <c r="CD131" s="338">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row>
    <row r="132" spans="1:1100" x14ac:dyDescent="0.25">
      <c r="A132" s="8">
        <v>132</v>
      </c>
      <c r="B132" s="320"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38">
        <v>16.633457346031701</v>
      </c>
      <c r="BT132" s="338">
        <v>12.7420389519487</v>
      </c>
      <c r="BU132" s="338">
        <v>18.481480416196302</v>
      </c>
      <c r="BV132" s="338">
        <v>14.7754697817986</v>
      </c>
      <c r="BW132" s="338">
        <v>26.568287070329401</v>
      </c>
      <c r="BX132" s="338">
        <v>20.251511940314501</v>
      </c>
      <c r="BY132" s="338">
        <v>19.761933776617401</v>
      </c>
      <c r="BZ132" s="338">
        <v>18.643497947611198</v>
      </c>
      <c r="CA132" s="338">
        <v>22.5924264306712</v>
      </c>
      <c r="CB132" s="338">
        <v>29.316518655920198</v>
      </c>
      <c r="CC132" s="338">
        <v>21.060384062206499</v>
      </c>
      <c r="CD132" s="338">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row>
  </sheetData>
  <autoFilter ref="A1:CG132" xr:uid="{00000000-0001-0000-4000-000000000000}"/>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L2001"/>
  <sheetViews>
    <sheetView topLeftCell="A247" zoomScale="60" zoomScaleNormal="90" workbookViewId="0">
      <pane xSplit="4" topLeftCell="CI1" activePane="topRight" state="frozen"/>
      <selection activeCell="I13" sqref="I13"/>
      <selection pane="topRight"/>
    </sheetView>
  </sheetViews>
  <sheetFormatPr baseColWidth="10" defaultRowHeight="15.75" x14ac:dyDescent="0.25"/>
  <cols>
    <col min="1" max="1" width="18.875" customWidth="1"/>
    <col min="2" max="2" width="19.5" customWidth="1"/>
    <col min="3" max="3" width="10.625" customWidth="1"/>
    <col min="4" max="4" width="46" customWidth="1"/>
    <col min="6" max="6" width="23.125" customWidth="1"/>
    <col min="7" max="7" width="14.625" customWidth="1"/>
    <col min="8" max="8" width="4.625" style="50" customWidth="1"/>
    <col min="9" max="11" width="5.125" style="50" customWidth="1"/>
    <col min="12" max="71" width="0" hidden="1" customWidth="1"/>
  </cols>
  <sheetData>
    <row r="1" spans="1:1000" x14ac:dyDescent="0.25">
      <c r="A1" t="s">
        <v>8149</v>
      </c>
      <c r="B1" t="s">
        <v>8150</v>
      </c>
      <c r="C1" t="s">
        <v>8151</v>
      </c>
      <c r="D1" t="s">
        <v>8146</v>
      </c>
      <c r="E1" t="s">
        <v>25</v>
      </c>
      <c r="F1" t="s">
        <v>8025</v>
      </c>
      <c r="G1" t="s">
        <v>8165</v>
      </c>
      <c r="H1" s="50" t="s">
        <v>8136</v>
      </c>
      <c r="I1" s="50" t="s">
        <v>8147</v>
      </c>
      <c r="J1" s="50" t="s">
        <v>15088</v>
      </c>
      <c r="K1" s="50" t="s">
        <v>8180</v>
      </c>
      <c r="L1" s="53">
        <v>42370</v>
      </c>
      <c r="M1" s="53">
        <v>42401</v>
      </c>
      <c r="N1" s="53">
        <v>42430</v>
      </c>
      <c r="O1" s="53">
        <v>42461</v>
      </c>
      <c r="P1" s="53">
        <v>42491</v>
      </c>
      <c r="Q1" s="53">
        <v>42522</v>
      </c>
      <c r="R1" s="53">
        <v>42552</v>
      </c>
      <c r="S1" s="53">
        <v>42583</v>
      </c>
      <c r="T1" s="53">
        <v>42614</v>
      </c>
      <c r="U1" s="53">
        <v>42644</v>
      </c>
      <c r="V1" s="53">
        <v>42675</v>
      </c>
      <c r="W1" s="53">
        <v>42705</v>
      </c>
      <c r="X1" s="53">
        <v>42736</v>
      </c>
      <c r="Y1" s="53">
        <v>42767</v>
      </c>
      <c r="Z1" s="53">
        <v>42795</v>
      </c>
      <c r="AA1" s="53">
        <v>42826</v>
      </c>
      <c r="AB1" s="53">
        <v>42856</v>
      </c>
      <c r="AC1" s="53">
        <v>42887</v>
      </c>
      <c r="AD1" s="53">
        <v>42917</v>
      </c>
      <c r="AE1" s="53">
        <v>42948</v>
      </c>
      <c r="AF1" s="53">
        <v>42979</v>
      </c>
      <c r="AG1" s="53">
        <v>43009</v>
      </c>
      <c r="AH1" s="53">
        <v>43040</v>
      </c>
      <c r="AI1" s="53">
        <v>43070</v>
      </c>
      <c r="AJ1" s="53">
        <v>43101</v>
      </c>
      <c r="AK1" s="53">
        <v>43132</v>
      </c>
      <c r="AL1" s="53">
        <v>43160</v>
      </c>
      <c r="AM1" s="53">
        <v>43191</v>
      </c>
      <c r="AN1" s="53">
        <v>43221</v>
      </c>
      <c r="AO1" s="53">
        <v>43252</v>
      </c>
      <c r="AP1" s="53">
        <v>43282</v>
      </c>
      <c r="AQ1" s="53">
        <v>43313</v>
      </c>
      <c r="AR1" s="53">
        <v>43344</v>
      </c>
      <c r="AS1" s="53">
        <v>43374</v>
      </c>
      <c r="AT1" s="53">
        <v>43405</v>
      </c>
      <c r="AU1" s="53">
        <v>43435</v>
      </c>
      <c r="AV1" s="53">
        <v>43466</v>
      </c>
      <c r="AW1" s="53">
        <v>43497</v>
      </c>
      <c r="AX1" s="53">
        <v>43525</v>
      </c>
      <c r="AY1" s="53">
        <v>43556</v>
      </c>
      <c r="AZ1" s="53">
        <v>43586</v>
      </c>
      <c r="BA1" s="53">
        <v>43617</v>
      </c>
      <c r="BB1" s="53">
        <v>43647</v>
      </c>
      <c r="BC1" s="53">
        <v>43678</v>
      </c>
      <c r="BD1" s="53">
        <v>43709</v>
      </c>
      <c r="BE1" s="53">
        <v>43739</v>
      </c>
      <c r="BF1" s="53">
        <v>43770</v>
      </c>
      <c r="BG1" s="53">
        <v>43800</v>
      </c>
      <c r="BH1" s="53">
        <v>43831</v>
      </c>
      <c r="BI1" s="53">
        <v>43862</v>
      </c>
      <c r="BJ1" s="53">
        <v>43891</v>
      </c>
      <c r="BK1" s="53">
        <v>43922</v>
      </c>
      <c r="BL1" s="53">
        <v>43952</v>
      </c>
      <c r="BM1" s="53">
        <v>43983</v>
      </c>
      <c r="BN1" s="53">
        <v>44013</v>
      </c>
      <c r="BO1" s="53">
        <v>44044</v>
      </c>
      <c r="BP1" s="53">
        <v>44075</v>
      </c>
      <c r="BQ1" s="53">
        <v>44105</v>
      </c>
      <c r="BR1" s="53">
        <v>44136</v>
      </c>
      <c r="BS1" s="53">
        <v>44166</v>
      </c>
      <c r="BT1" s="53">
        <v>44197</v>
      </c>
      <c r="BU1" s="53">
        <v>44228</v>
      </c>
      <c r="BV1" s="53">
        <v>44256</v>
      </c>
      <c r="BW1" s="53">
        <v>44287</v>
      </c>
      <c r="BX1" s="53">
        <v>44317</v>
      </c>
      <c r="BY1" s="53">
        <v>44348</v>
      </c>
      <c r="BZ1" s="53">
        <v>44378</v>
      </c>
      <c r="CA1" s="53">
        <v>44409</v>
      </c>
      <c r="CB1" s="53">
        <v>44440</v>
      </c>
      <c r="CC1" s="53">
        <v>44470</v>
      </c>
      <c r="CD1" s="53">
        <v>44501</v>
      </c>
      <c r="CE1" s="53">
        <v>44531</v>
      </c>
      <c r="CF1" s="53">
        <v>44562</v>
      </c>
      <c r="CG1" s="53">
        <v>44593</v>
      </c>
      <c r="CH1" s="53">
        <v>44621</v>
      </c>
      <c r="CI1" s="53">
        <v>44652</v>
      </c>
      <c r="CJ1" s="53">
        <v>44682</v>
      </c>
      <c r="CK1" s="53">
        <v>44713</v>
      </c>
      <c r="CL1" s="53">
        <v>44743</v>
      </c>
      <c r="CM1" s="53">
        <v>44774</v>
      </c>
      <c r="CN1" s="53">
        <v>44805</v>
      </c>
      <c r="CO1" s="53">
        <v>44835</v>
      </c>
      <c r="CP1" s="53">
        <v>44866</v>
      </c>
      <c r="CQ1" s="53">
        <v>44896</v>
      </c>
      <c r="CR1" s="53">
        <v>44927</v>
      </c>
      <c r="CS1" s="53">
        <v>44958</v>
      </c>
      <c r="CT1" s="53">
        <v>44986</v>
      </c>
      <c r="CU1" s="53">
        <v>45017</v>
      </c>
      <c r="CV1" s="53">
        <v>45047</v>
      </c>
      <c r="CW1" s="53">
        <v>45078</v>
      </c>
      <c r="CX1" s="53">
        <v>45108</v>
      </c>
      <c r="CY1" s="53">
        <v>45139</v>
      </c>
      <c r="CZ1" s="53">
        <v>45170</v>
      </c>
      <c r="DA1" s="53">
        <v>45200</v>
      </c>
      <c r="DB1" s="53">
        <v>45231</v>
      </c>
      <c r="DC1" s="53">
        <v>45261</v>
      </c>
      <c r="DD1" s="53">
        <v>45292</v>
      </c>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ALH1" s="53"/>
      <c r="ALI1" s="53"/>
      <c r="ALJ1" s="53"/>
      <c r="ALK1" s="53"/>
      <c r="ALL1" s="53"/>
    </row>
    <row r="2" spans="1:1000" x14ac:dyDescent="0.25">
      <c r="A2" t="s">
        <v>8148</v>
      </c>
      <c r="B2" s="202" t="str">
        <f>IF(A2="","",VLOOKUP(A2,Config!K$6:L$26,2,FALSE))</f>
        <v>Auvergne-Rhône-Alpes</v>
      </c>
      <c r="C2">
        <v>1</v>
      </c>
      <c r="D2" t="s">
        <v>8159</v>
      </c>
      <c r="E2" t="s">
        <v>8163</v>
      </c>
      <c r="F2" t="s">
        <v>8164</v>
      </c>
      <c r="G2" t="s">
        <v>8181</v>
      </c>
      <c r="H2" s="50">
        <v>3</v>
      </c>
      <c r="I2" s="50">
        <v>11</v>
      </c>
      <c r="K2" s="50">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row>
    <row r="3" spans="1:1000" x14ac:dyDescent="0.25">
      <c r="A3" t="s">
        <v>8148</v>
      </c>
      <c r="B3" s="202" t="str">
        <f>IF(A3="","",VLOOKUP(A3,Config!K$6:L$26,2,FALSE))</f>
        <v>Auvergne-Rhône-Alpes</v>
      </c>
      <c r="C3">
        <v>2</v>
      </c>
      <c r="D3" t="s">
        <v>8160</v>
      </c>
      <c r="E3" t="s">
        <v>8163</v>
      </c>
      <c r="F3" t="s">
        <v>8164</v>
      </c>
      <c r="G3" t="s">
        <v>8181</v>
      </c>
      <c r="H3" s="50">
        <v>3</v>
      </c>
      <c r="I3" s="50">
        <v>12</v>
      </c>
      <c r="K3" s="50">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row>
    <row r="4" spans="1:1000" x14ac:dyDescent="0.25">
      <c r="A4" t="s">
        <v>8148</v>
      </c>
      <c r="B4" s="202" t="str">
        <f>IF(A4="","",VLOOKUP(A4,Config!K$6:L$26,2,FALSE))</f>
        <v>Auvergne-Rhône-Alpes</v>
      </c>
      <c r="C4">
        <v>3</v>
      </c>
      <c r="D4" t="s">
        <v>8161</v>
      </c>
      <c r="E4" t="s">
        <v>8163</v>
      </c>
      <c r="F4" t="s">
        <v>8164</v>
      </c>
      <c r="G4" t="s">
        <v>8181</v>
      </c>
      <c r="H4" s="50">
        <v>3</v>
      </c>
      <c r="I4" s="50">
        <v>13</v>
      </c>
      <c r="K4" s="50">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row>
    <row r="5" spans="1:1000" x14ac:dyDescent="0.25">
      <c r="A5" t="s">
        <v>8148</v>
      </c>
      <c r="B5" s="202" t="str">
        <f>IF(A5="","",VLOOKUP(A5,Config!K$6:L$26,2,FALSE))</f>
        <v>Auvergne-Rhône-Alpes</v>
      </c>
      <c r="C5">
        <v>4</v>
      </c>
      <c r="D5" t="s">
        <v>8162</v>
      </c>
      <c r="E5" t="s">
        <v>8163</v>
      </c>
      <c r="F5" t="s">
        <v>8164</v>
      </c>
      <c r="G5" t="s">
        <v>8181</v>
      </c>
      <c r="H5" s="50">
        <v>3</v>
      </c>
      <c r="I5" s="50">
        <v>22</v>
      </c>
      <c r="K5" s="50">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row>
    <row r="6" spans="1:1000" x14ac:dyDescent="0.25">
      <c r="A6" t="s">
        <v>8148</v>
      </c>
      <c r="B6" s="202" t="str">
        <f>IF(A6="","",VLOOKUP(A6,Config!K$6:L$26,2,FALSE))</f>
        <v>Auvergne-Rhône-Alpes</v>
      </c>
      <c r="C6">
        <v>5</v>
      </c>
      <c r="D6" t="s">
        <v>8166</v>
      </c>
      <c r="E6" t="s">
        <v>8163</v>
      </c>
      <c r="F6" t="s">
        <v>8164</v>
      </c>
      <c r="G6" t="s">
        <v>8182</v>
      </c>
      <c r="H6" s="50">
        <v>3</v>
      </c>
      <c r="I6" s="50">
        <v>7</v>
      </c>
      <c r="K6" s="50">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row>
    <row r="7" spans="1:1000" x14ac:dyDescent="0.25">
      <c r="A7" t="s">
        <v>8148</v>
      </c>
      <c r="B7" s="202" t="str">
        <f>IF(A7="","",VLOOKUP(A7,Config!K$6:L$26,2,FALSE))</f>
        <v>Auvergne-Rhône-Alpes</v>
      </c>
      <c r="C7">
        <v>6</v>
      </c>
      <c r="D7" t="s">
        <v>8167</v>
      </c>
      <c r="E7" t="s">
        <v>8163</v>
      </c>
      <c r="F7" t="s">
        <v>8164</v>
      </c>
      <c r="G7" t="s">
        <v>8182</v>
      </c>
      <c r="H7" s="50">
        <v>3</v>
      </c>
      <c r="I7" s="50">
        <v>8</v>
      </c>
      <c r="K7" s="50">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row>
    <row r="8" spans="1:1000" x14ac:dyDescent="0.25">
      <c r="A8" t="s">
        <v>8148</v>
      </c>
      <c r="B8" s="202" t="str">
        <f>IF(A8="","",VLOOKUP(A8,Config!K$6:L$26,2,FALSE))</f>
        <v>Auvergne-Rhône-Alpes</v>
      </c>
      <c r="C8">
        <v>7</v>
      </c>
      <c r="D8" t="s">
        <v>8168</v>
      </c>
      <c r="E8" t="s">
        <v>8163</v>
      </c>
      <c r="F8" t="s">
        <v>8174</v>
      </c>
      <c r="G8" t="s">
        <v>8181</v>
      </c>
      <c r="H8" s="50">
        <v>3</v>
      </c>
      <c r="I8" s="50">
        <v>26</v>
      </c>
      <c r="K8" s="50">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row>
    <row r="9" spans="1:1000" x14ac:dyDescent="0.25">
      <c r="A9" t="s">
        <v>8148</v>
      </c>
      <c r="B9" s="202" t="str">
        <f>IF(A9="","",VLOOKUP(A9,Config!K$6:L$26,2,FALSE))</f>
        <v>Auvergne-Rhône-Alpes</v>
      </c>
      <c r="C9">
        <v>8</v>
      </c>
      <c r="D9" t="s">
        <v>8169</v>
      </c>
      <c r="E9" t="s">
        <v>8163</v>
      </c>
      <c r="F9" t="s">
        <v>8174</v>
      </c>
      <c r="G9" t="s">
        <v>8181</v>
      </c>
      <c r="H9" s="50">
        <v>3</v>
      </c>
      <c r="I9" s="50">
        <v>24</v>
      </c>
      <c r="K9" s="50">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row>
    <row r="10" spans="1:1000" x14ac:dyDescent="0.25">
      <c r="A10" t="s">
        <v>8148</v>
      </c>
      <c r="B10" s="202" t="str">
        <f>IF(A10="","",VLOOKUP(A10,Config!K$6:L$26,2,FALSE))</f>
        <v>Auvergne-Rhône-Alpes</v>
      </c>
      <c r="C10">
        <v>9</v>
      </c>
      <c r="D10" t="s">
        <v>8170</v>
      </c>
      <c r="E10" t="s">
        <v>8163</v>
      </c>
      <c r="F10" t="s">
        <v>8174</v>
      </c>
      <c r="G10" t="s">
        <v>8181</v>
      </c>
      <c r="H10" s="50">
        <v>3</v>
      </c>
      <c r="I10" s="50">
        <v>22</v>
      </c>
      <c r="K10" s="50">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row>
    <row r="11" spans="1:1000" x14ac:dyDescent="0.25">
      <c r="A11" t="s">
        <v>8148</v>
      </c>
      <c r="B11" s="202" t="str">
        <f>IF(A11="","",VLOOKUP(A11,Config!K$6:L$26,2,FALSE))</f>
        <v>Auvergne-Rhône-Alpes</v>
      </c>
      <c r="C11">
        <v>10</v>
      </c>
      <c r="D11" t="s">
        <v>8171</v>
      </c>
      <c r="E11" t="s">
        <v>8163</v>
      </c>
      <c r="F11" t="s">
        <v>8174</v>
      </c>
      <c r="G11" t="s">
        <v>8182</v>
      </c>
      <c r="H11" s="50">
        <v>3</v>
      </c>
      <c r="I11" s="50">
        <v>5</v>
      </c>
      <c r="K11" s="50">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row>
    <row r="12" spans="1:1000" x14ac:dyDescent="0.25">
      <c r="A12" t="s">
        <v>8148</v>
      </c>
      <c r="B12" s="202" t="str">
        <f>IF(A12="","",VLOOKUP(A12,Config!K$6:L$26,2,FALSE))</f>
        <v>Auvergne-Rhône-Alpes</v>
      </c>
      <c r="C12">
        <v>11</v>
      </c>
      <c r="D12" t="s">
        <v>8172</v>
      </c>
      <c r="E12" t="s">
        <v>8163</v>
      </c>
      <c r="F12" t="s">
        <v>8174</v>
      </c>
      <c r="G12" t="s">
        <v>8182</v>
      </c>
      <c r="H12" s="50">
        <v>3</v>
      </c>
      <c r="I12" s="50">
        <v>14</v>
      </c>
      <c r="K12" s="50">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row>
    <row r="13" spans="1:1000" x14ac:dyDescent="0.25">
      <c r="A13" t="s">
        <v>8148</v>
      </c>
      <c r="B13" s="202" t="str">
        <f>IF(A13="","",VLOOKUP(A13,Config!K$6:L$26,2,FALSE))</f>
        <v>Auvergne-Rhône-Alpes</v>
      </c>
      <c r="C13">
        <v>12</v>
      </c>
      <c r="D13" t="s">
        <v>8173</v>
      </c>
      <c r="E13" t="s">
        <v>8163</v>
      </c>
      <c r="F13" t="s">
        <v>8174</v>
      </c>
      <c r="G13" t="s">
        <v>8182</v>
      </c>
      <c r="H13" s="50">
        <v>3</v>
      </c>
      <c r="I13" s="50">
        <v>6</v>
      </c>
      <c r="K13" s="50">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row>
    <row r="14" spans="1:1000" x14ac:dyDescent="0.25">
      <c r="A14" t="s">
        <v>8148</v>
      </c>
      <c r="B14" s="202" t="str">
        <f>IF(A14="","",VLOOKUP(A14,Config!K$6:L$26,2,FALSE))</f>
        <v>Auvergne-Rhône-Alpes</v>
      </c>
      <c r="C14">
        <v>13</v>
      </c>
      <c r="D14" t="s">
        <v>8175</v>
      </c>
      <c r="E14" t="s">
        <v>8163</v>
      </c>
      <c r="F14" t="s">
        <v>8176</v>
      </c>
      <c r="G14" t="s">
        <v>8182</v>
      </c>
      <c r="H14" s="50">
        <v>3</v>
      </c>
      <c r="I14" s="50">
        <v>6</v>
      </c>
      <c r="K14" s="50">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row>
    <row r="15" spans="1:1000" x14ac:dyDescent="0.25">
      <c r="A15" t="s">
        <v>8148</v>
      </c>
      <c r="B15" s="202" t="str">
        <f>IF(A15="","",VLOOKUP(A15,Config!K$6:L$26,2,FALSE))</f>
        <v>Auvergne-Rhône-Alpes</v>
      </c>
      <c r="C15">
        <v>14</v>
      </c>
      <c r="D15" t="s">
        <v>8177</v>
      </c>
      <c r="E15" t="s">
        <v>29</v>
      </c>
      <c r="F15" t="s">
        <v>7955</v>
      </c>
      <c r="G15" t="s">
        <v>8183</v>
      </c>
      <c r="H15" s="50">
        <v>6</v>
      </c>
      <c r="I15" s="50">
        <v>3</v>
      </c>
      <c r="K15" s="50">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row>
    <row r="16" spans="1:1000" x14ac:dyDescent="0.25">
      <c r="A16" t="s">
        <v>8148</v>
      </c>
      <c r="B16" s="202" t="str">
        <f>IF(A16="","",VLOOKUP(A16,Config!K$6:L$26,2,FALSE))</f>
        <v>Auvergne-Rhône-Alpes</v>
      </c>
      <c r="C16">
        <v>15</v>
      </c>
      <c r="D16" t="s">
        <v>8178</v>
      </c>
      <c r="E16" t="s">
        <v>8163</v>
      </c>
      <c r="F16" t="s">
        <v>8176</v>
      </c>
      <c r="G16" t="s">
        <v>8182</v>
      </c>
      <c r="H16" s="50">
        <v>3</v>
      </c>
      <c r="I16" s="50">
        <v>10</v>
      </c>
      <c r="K16" s="50">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row>
    <row r="17" spans="1:108" x14ac:dyDescent="0.25">
      <c r="A17" t="s">
        <v>8148</v>
      </c>
      <c r="B17" s="202" t="str">
        <f>IF(A17="","",VLOOKUP(A17,Config!K$6:L$26,2,FALSE))</f>
        <v>Auvergne-Rhône-Alpes</v>
      </c>
      <c r="C17">
        <v>16</v>
      </c>
      <c r="D17" t="s">
        <v>8179</v>
      </c>
      <c r="E17" t="s">
        <v>8163</v>
      </c>
      <c r="F17" t="s">
        <v>8176</v>
      </c>
      <c r="G17" t="s">
        <v>8182</v>
      </c>
      <c r="H17" s="50">
        <v>3</v>
      </c>
      <c r="I17" s="50">
        <v>11</v>
      </c>
      <c r="K17" s="50">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row>
    <row r="18" spans="1:108" s="339" customFormat="1" x14ac:dyDescent="0.25">
      <c r="A18" s="339" t="s">
        <v>8148</v>
      </c>
      <c r="B18" s="340" t="str">
        <f>IF(A18="","",VLOOKUP(A18,Config!K$6:L$26,2,FALSE))</f>
        <v>Auvergne-Rhône-Alpes</v>
      </c>
      <c r="C18" s="339">
        <v>17</v>
      </c>
      <c r="D18" s="339" t="s">
        <v>15086</v>
      </c>
      <c r="E18" s="339" t="s">
        <v>8163</v>
      </c>
      <c r="F18" s="339" t="s">
        <v>8176</v>
      </c>
      <c r="G18" s="339" t="s">
        <v>15089</v>
      </c>
      <c r="H18" s="50">
        <v>3</v>
      </c>
      <c r="I18" s="50">
        <v>4</v>
      </c>
      <c r="J18" s="50">
        <v>10</v>
      </c>
      <c r="K18" s="50">
        <v>2</v>
      </c>
      <c r="BT18" s="339">
        <v>6.3893950296108545E-2</v>
      </c>
      <c r="BU18" s="339">
        <v>6.2596064094093656E-2</v>
      </c>
      <c r="BV18" s="339">
        <v>0.14633298438390527</v>
      </c>
      <c r="BW18" s="339">
        <v>0.14960311006403795</v>
      </c>
      <c r="BX18" s="339">
        <v>0.14392854260323776</v>
      </c>
      <c r="BY18" s="339">
        <v>0.15162799849468292</v>
      </c>
      <c r="BZ18" s="339">
        <v>0.14182245428144521</v>
      </c>
      <c r="CA18" s="339">
        <v>0.11707389653206229</v>
      </c>
      <c r="CB18" s="339">
        <v>0.14816189189451456</v>
      </c>
      <c r="CC18" s="339">
        <v>0.14998380457718641</v>
      </c>
      <c r="CD18" s="339">
        <v>0.15111183018210772</v>
      </c>
      <c r="CE18" s="339">
        <v>0.14793942896276324</v>
      </c>
      <c r="CF18" s="339">
        <v>0.15832752925357288</v>
      </c>
      <c r="CG18" s="339">
        <v>0.15980271770676058</v>
      </c>
      <c r="CH18" s="339">
        <v>0.17322760306515733</v>
      </c>
      <c r="CI18" s="339">
        <v>0.1640524878899145</v>
      </c>
      <c r="CJ18" s="339">
        <v>0.16722169093928632</v>
      </c>
      <c r="CK18" s="339">
        <v>0.14872151215648396</v>
      </c>
      <c r="CL18" s="339">
        <v>0.15989829640050157</v>
      </c>
      <c r="CM18" s="339">
        <v>0.13920138291854545</v>
      </c>
      <c r="CN18" s="339">
        <v>0.17700836674698925</v>
      </c>
      <c r="CO18" s="339">
        <v>0.18183334043973276</v>
      </c>
      <c r="CP18" s="339">
        <v>0.18585495635238067</v>
      </c>
      <c r="CQ18" s="339">
        <v>0.18262086909407602</v>
      </c>
      <c r="CR18" s="339">
        <v>0.19773339389096162</v>
      </c>
      <c r="CS18" s="339">
        <v>0.19141219230880191</v>
      </c>
      <c r="CT18" s="339">
        <v>0.2090874215358362</v>
      </c>
      <c r="CU18" s="339">
        <v>0.19662059898990752</v>
      </c>
      <c r="CV18" s="339">
        <v>0.19932410756096941</v>
      </c>
      <c r="CW18" s="339">
        <v>0.20803089447060441</v>
      </c>
      <c r="CX18" s="339">
        <v>0.19255850189340257</v>
      </c>
      <c r="CY18" s="339">
        <v>0.1698797487799758</v>
      </c>
      <c r="CZ18" s="339">
        <v>0.20643285998825062</v>
      </c>
      <c r="DA18" s="339">
        <v>0.20437527774923372</v>
      </c>
      <c r="DB18" s="339">
        <v>0.21613820347028012</v>
      </c>
      <c r="DC18" s="339">
        <v>0.2063927357887598</v>
      </c>
      <c r="DD18" s="339">
        <v>0.21737967727920665</v>
      </c>
    </row>
    <row r="19" spans="1:108" x14ac:dyDescent="0.25">
      <c r="A19" t="s">
        <v>8152</v>
      </c>
      <c r="B19" s="202" t="str">
        <f>IF(A19="","",VLOOKUP(A19,Config!K$6:L$26,2,FALSE))</f>
        <v>Bourgogne-Franche-Comté</v>
      </c>
      <c r="C19">
        <v>1</v>
      </c>
      <c r="D19" t="s">
        <v>8159</v>
      </c>
      <c r="E19" t="s">
        <v>8163</v>
      </c>
      <c r="F19" t="s">
        <v>8164</v>
      </c>
      <c r="G19" t="s">
        <v>8181</v>
      </c>
      <c r="H19" s="50">
        <v>3</v>
      </c>
      <c r="I19" s="50">
        <v>11</v>
      </c>
      <c r="K19" s="50">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row>
    <row r="20" spans="1:108" x14ac:dyDescent="0.25">
      <c r="A20" t="s">
        <v>8152</v>
      </c>
      <c r="B20" s="202" t="str">
        <f>IF(A20="","",VLOOKUP(A20,Config!K$6:L$26,2,FALSE))</f>
        <v>Bourgogne-Franche-Comté</v>
      </c>
      <c r="C20">
        <v>2</v>
      </c>
      <c r="D20" t="s">
        <v>8160</v>
      </c>
      <c r="E20" t="s">
        <v>8163</v>
      </c>
      <c r="F20" t="s">
        <v>8164</v>
      </c>
      <c r="G20" t="s">
        <v>8181</v>
      </c>
      <c r="H20" s="50">
        <v>3</v>
      </c>
      <c r="I20" s="50">
        <v>12</v>
      </c>
      <c r="K20" s="50">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row>
    <row r="21" spans="1:108" x14ac:dyDescent="0.25">
      <c r="A21" t="s">
        <v>8152</v>
      </c>
      <c r="B21" s="202" t="str">
        <f>IF(A21="","",VLOOKUP(A21,Config!K$6:L$26,2,FALSE))</f>
        <v>Bourgogne-Franche-Comté</v>
      </c>
      <c r="C21">
        <v>3</v>
      </c>
      <c r="D21" t="s">
        <v>8161</v>
      </c>
      <c r="E21" t="s">
        <v>8163</v>
      </c>
      <c r="F21" t="s">
        <v>8164</v>
      </c>
      <c r="G21" t="s">
        <v>8181</v>
      </c>
      <c r="H21" s="50">
        <v>3</v>
      </c>
      <c r="I21" s="50">
        <v>13</v>
      </c>
      <c r="K21" s="50">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row>
    <row r="22" spans="1:108" x14ac:dyDescent="0.25">
      <c r="A22" t="s">
        <v>8152</v>
      </c>
      <c r="B22" s="202" t="str">
        <f>IF(A22="","",VLOOKUP(A22,Config!K$6:L$26,2,FALSE))</f>
        <v>Bourgogne-Franche-Comté</v>
      </c>
      <c r="C22">
        <v>4</v>
      </c>
      <c r="D22" t="s">
        <v>8162</v>
      </c>
      <c r="E22" t="s">
        <v>8163</v>
      </c>
      <c r="F22" t="s">
        <v>8164</v>
      </c>
      <c r="G22" t="s">
        <v>8181</v>
      </c>
      <c r="H22" s="50">
        <v>3</v>
      </c>
      <c r="I22" s="50">
        <v>22</v>
      </c>
      <c r="K22" s="50">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row>
    <row r="23" spans="1:108" x14ac:dyDescent="0.25">
      <c r="A23" t="s">
        <v>8152</v>
      </c>
      <c r="B23" s="202" t="str">
        <f>IF(A23="","",VLOOKUP(A23,Config!K$6:L$26,2,FALSE))</f>
        <v>Bourgogne-Franche-Comté</v>
      </c>
      <c r="C23">
        <v>5</v>
      </c>
      <c r="D23" t="s">
        <v>8166</v>
      </c>
      <c r="E23" t="s">
        <v>8163</v>
      </c>
      <c r="F23" t="s">
        <v>8164</v>
      </c>
      <c r="G23" t="s">
        <v>8182</v>
      </c>
      <c r="H23" s="50">
        <v>3</v>
      </c>
      <c r="I23" s="50">
        <v>7</v>
      </c>
      <c r="K23" s="50">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row>
    <row r="24" spans="1:108" x14ac:dyDescent="0.25">
      <c r="A24" t="s">
        <v>8152</v>
      </c>
      <c r="B24" s="202" t="str">
        <f>IF(A24="","",VLOOKUP(A24,Config!K$6:L$26,2,FALSE))</f>
        <v>Bourgogne-Franche-Comté</v>
      </c>
      <c r="C24">
        <v>6</v>
      </c>
      <c r="D24" t="s">
        <v>8167</v>
      </c>
      <c r="E24" t="s">
        <v>8163</v>
      </c>
      <c r="F24" t="s">
        <v>8164</v>
      </c>
      <c r="G24" t="s">
        <v>8182</v>
      </c>
      <c r="H24" s="50">
        <v>3</v>
      </c>
      <c r="I24" s="50">
        <v>8</v>
      </c>
      <c r="K24" s="50">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row>
    <row r="25" spans="1:108" x14ac:dyDescent="0.25">
      <c r="A25" t="s">
        <v>8152</v>
      </c>
      <c r="B25" s="202" t="str">
        <f>IF(A25="","",VLOOKUP(A25,Config!K$6:L$26,2,FALSE))</f>
        <v>Bourgogne-Franche-Comté</v>
      </c>
      <c r="C25">
        <v>7</v>
      </c>
      <c r="D25" t="s">
        <v>8168</v>
      </c>
      <c r="E25" t="s">
        <v>8163</v>
      </c>
      <c r="F25" t="s">
        <v>8174</v>
      </c>
      <c r="G25" t="s">
        <v>8181</v>
      </c>
      <c r="H25" s="50">
        <v>3</v>
      </c>
      <c r="I25" s="50">
        <v>26</v>
      </c>
      <c r="K25" s="50">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row>
    <row r="26" spans="1:108" x14ac:dyDescent="0.25">
      <c r="A26" t="s">
        <v>8152</v>
      </c>
      <c r="B26" s="202" t="str">
        <f>IF(A26="","",VLOOKUP(A26,Config!K$6:L$26,2,FALSE))</f>
        <v>Bourgogne-Franche-Comté</v>
      </c>
      <c r="C26">
        <v>8</v>
      </c>
      <c r="D26" t="s">
        <v>8169</v>
      </c>
      <c r="E26" t="s">
        <v>8163</v>
      </c>
      <c r="F26" t="s">
        <v>8174</v>
      </c>
      <c r="G26" t="s">
        <v>8181</v>
      </c>
      <c r="H26" s="50">
        <v>3</v>
      </c>
      <c r="I26" s="50">
        <v>24</v>
      </c>
      <c r="K26" s="50">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row>
    <row r="27" spans="1:108" x14ac:dyDescent="0.25">
      <c r="A27" t="s">
        <v>8152</v>
      </c>
      <c r="B27" s="202" t="str">
        <f>IF(A27="","",VLOOKUP(A27,Config!K$6:L$26,2,FALSE))</f>
        <v>Bourgogne-Franche-Comté</v>
      </c>
      <c r="C27">
        <v>9</v>
      </c>
      <c r="D27" t="s">
        <v>8170</v>
      </c>
      <c r="E27" t="s">
        <v>8163</v>
      </c>
      <c r="F27" t="s">
        <v>8174</v>
      </c>
      <c r="G27" t="s">
        <v>8181</v>
      </c>
      <c r="H27" s="50">
        <v>3</v>
      </c>
      <c r="I27" s="50">
        <v>22</v>
      </c>
      <c r="K27" s="50">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row>
    <row r="28" spans="1:108" x14ac:dyDescent="0.25">
      <c r="A28" t="s">
        <v>8152</v>
      </c>
      <c r="B28" s="202" t="str">
        <f>IF(A28="","",VLOOKUP(A28,Config!K$6:L$26,2,FALSE))</f>
        <v>Bourgogne-Franche-Comté</v>
      </c>
      <c r="C28">
        <v>10</v>
      </c>
      <c r="D28" t="s">
        <v>8171</v>
      </c>
      <c r="E28" t="s">
        <v>8163</v>
      </c>
      <c r="F28" t="s">
        <v>8174</v>
      </c>
      <c r="G28" t="s">
        <v>8182</v>
      </c>
      <c r="H28" s="50">
        <v>3</v>
      </c>
      <c r="I28" s="50">
        <v>5</v>
      </c>
      <c r="K28" s="50">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row>
    <row r="29" spans="1:108" x14ac:dyDescent="0.25">
      <c r="A29" t="s">
        <v>8152</v>
      </c>
      <c r="B29" s="202" t="str">
        <f>IF(A29="","",VLOOKUP(A29,Config!K$6:L$26,2,FALSE))</f>
        <v>Bourgogne-Franche-Comté</v>
      </c>
      <c r="C29">
        <v>11</v>
      </c>
      <c r="D29" t="s">
        <v>8172</v>
      </c>
      <c r="E29" t="s">
        <v>8163</v>
      </c>
      <c r="F29" t="s">
        <v>8174</v>
      </c>
      <c r="G29" t="s">
        <v>8182</v>
      </c>
      <c r="H29" s="50">
        <v>3</v>
      </c>
      <c r="I29" s="50">
        <v>14</v>
      </c>
      <c r="K29" s="50">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row>
    <row r="30" spans="1:108" x14ac:dyDescent="0.25">
      <c r="A30" t="s">
        <v>8152</v>
      </c>
      <c r="B30" s="202" t="str">
        <f>IF(A30="","",VLOOKUP(A30,Config!K$6:L$26,2,FALSE))</f>
        <v>Bourgogne-Franche-Comté</v>
      </c>
      <c r="C30">
        <v>12</v>
      </c>
      <c r="D30" t="s">
        <v>8173</v>
      </c>
      <c r="E30" t="s">
        <v>8163</v>
      </c>
      <c r="F30" t="s">
        <v>8174</v>
      </c>
      <c r="G30" t="s">
        <v>8182</v>
      </c>
      <c r="H30" s="50">
        <v>3</v>
      </c>
      <c r="I30" s="50">
        <v>6</v>
      </c>
      <c r="K30" s="50">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row>
    <row r="31" spans="1:108" x14ac:dyDescent="0.25">
      <c r="A31" t="s">
        <v>8152</v>
      </c>
      <c r="B31" s="202" t="str">
        <f>IF(A31="","",VLOOKUP(A31,Config!K$6:L$26,2,FALSE))</f>
        <v>Bourgogne-Franche-Comté</v>
      </c>
      <c r="C31">
        <v>13</v>
      </c>
      <c r="D31" t="s">
        <v>8175</v>
      </c>
      <c r="E31" t="s">
        <v>8163</v>
      </c>
      <c r="F31" t="s">
        <v>8176</v>
      </c>
      <c r="G31" t="s">
        <v>8182</v>
      </c>
      <c r="H31" s="50">
        <v>3</v>
      </c>
      <c r="I31" s="50">
        <v>6</v>
      </c>
      <c r="K31" s="50">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row>
    <row r="32" spans="1:108" x14ac:dyDescent="0.25">
      <c r="A32" t="s">
        <v>8152</v>
      </c>
      <c r="B32" s="202" t="str">
        <f>IF(A32="","",VLOOKUP(A32,Config!K$6:L$26,2,FALSE))</f>
        <v>Bourgogne-Franche-Comté</v>
      </c>
      <c r="C32">
        <v>14</v>
      </c>
      <c r="D32" t="s">
        <v>8177</v>
      </c>
      <c r="E32" t="s">
        <v>29</v>
      </c>
      <c r="F32" t="s">
        <v>7955</v>
      </c>
      <c r="G32" t="s">
        <v>8183</v>
      </c>
      <c r="H32" s="50">
        <v>6</v>
      </c>
      <c r="I32" s="50">
        <v>3</v>
      </c>
      <c r="K32" s="50">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row>
    <row r="33" spans="1:108" x14ac:dyDescent="0.25">
      <c r="A33" t="s">
        <v>8152</v>
      </c>
      <c r="B33" s="202" t="str">
        <f>IF(A33="","",VLOOKUP(A33,Config!K$6:L$26,2,FALSE))</f>
        <v>Bourgogne-Franche-Comté</v>
      </c>
      <c r="C33">
        <v>15</v>
      </c>
      <c r="D33" t="s">
        <v>8178</v>
      </c>
      <c r="E33" t="s">
        <v>8163</v>
      </c>
      <c r="F33" t="s">
        <v>8176</v>
      </c>
      <c r="G33" t="s">
        <v>8182</v>
      </c>
      <c r="H33" s="50">
        <v>3</v>
      </c>
      <c r="I33" s="50">
        <v>10</v>
      </c>
      <c r="K33" s="50">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row>
    <row r="34" spans="1:108" x14ac:dyDescent="0.25">
      <c r="A34" t="s">
        <v>8152</v>
      </c>
      <c r="B34" s="202" t="str">
        <f>IF(A34="","",VLOOKUP(A34,Config!K$6:L$26,2,FALSE))</f>
        <v>Bourgogne-Franche-Comté</v>
      </c>
      <c r="C34">
        <v>16</v>
      </c>
      <c r="D34" t="s">
        <v>8179</v>
      </c>
      <c r="E34" t="s">
        <v>8163</v>
      </c>
      <c r="F34" t="s">
        <v>8176</v>
      </c>
      <c r="G34" t="s">
        <v>8182</v>
      </c>
      <c r="H34" s="50">
        <v>3</v>
      </c>
      <c r="I34" s="50">
        <v>11</v>
      </c>
      <c r="K34" s="50">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row>
    <row r="35" spans="1:108" x14ac:dyDescent="0.25">
      <c r="A35" t="s">
        <v>258</v>
      </c>
      <c r="B35" s="202" t="str">
        <f>IF(A35="","",VLOOKUP(A35,Config!K$6:L$26,2,FALSE))</f>
        <v>Bretagne</v>
      </c>
      <c r="C35">
        <v>1</v>
      </c>
      <c r="D35" t="s">
        <v>8159</v>
      </c>
      <c r="E35" t="s">
        <v>8163</v>
      </c>
      <c r="F35" t="s">
        <v>8164</v>
      </c>
      <c r="G35" t="s">
        <v>8181</v>
      </c>
      <c r="H35" s="50">
        <v>3</v>
      </c>
      <c r="I35" s="50">
        <v>11</v>
      </c>
      <c r="K35" s="50">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row>
    <row r="36" spans="1:108" x14ac:dyDescent="0.25">
      <c r="A36" t="s">
        <v>258</v>
      </c>
      <c r="B36" s="202" t="str">
        <f>IF(A36="","",VLOOKUP(A36,Config!K$6:L$26,2,FALSE))</f>
        <v>Bretagne</v>
      </c>
      <c r="C36">
        <v>2</v>
      </c>
      <c r="D36" t="s">
        <v>8160</v>
      </c>
      <c r="E36" t="s">
        <v>8163</v>
      </c>
      <c r="F36" t="s">
        <v>8164</v>
      </c>
      <c r="G36" t="s">
        <v>8181</v>
      </c>
      <c r="H36" s="50">
        <v>3</v>
      </c>
      <c r="I36" s="50">
        <v>12</v>
      </c>
      <c r="K36" s="50">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row>
    <row r="37" spans="1:108" x14ac:dyDescent="0.25">
      <c r="A37" t="s">
        <v>258</v>
      </c>
      <c r="B37" s="202" t="str">
        <f>IF(A37="","",VLOOKUP(A37,Config!K$6:L$26,2,FALSE))</f>
        <v>Bretagne</v>
      </c>
      <c r="C37">
        <v>3</v>
      </c>
      <c r="D37" t="s">
        <v>8161</v>
      </c>
      <c r="E37" t="s">
        <v>8163</v>
      </c>
      <c r="F37" t="s">
        <v>8164</v>
      </c>
      <c r="G37" t="s">
        <v>8181</v>
      </c>
      <c r="H37" s="50">
        <v>3</v>
      </c>
      <c r="I37" s="50">
        <v>13</v>
      </c>
      <c r="K37" s="50">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row>
    <row r="38" spans="1:108" x14ac:dyDescent="0.25">
      <c r="A38" t="s">
        <v>258</v>
      </c>
      <c r="B38" s="202" t="str">
        <f>IF(A38="","",VLOOKUP(A38,Config!K$6:L$26,2,FALSE))</f>
        <v>Bretagne</v>
      </c>
      <c r="C38">
        <v>4</v>
      </c>
      <c r="D38" t="s">
        <v>8162</v>
      </c>
      <c r="E38" t="s">
        <v>8163</v>
      </c>
      <c r="F38" t="s">
        <v>8164</v>
      </c>
      <c r="G38" t="s">
        <v>8181</v>
      </c>
      <c r="H38" s="50">
        <v>3</v>
      </c>
      <c r="I38" s="50">
        <v>22</v>
      </c>
      <c r="K38" s="50">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row>
    <row r="39" spans="1:108" x14ac:dyDescent="0.25">
      <c r="A39" t="s">
        <v>258</v>
      </c>
      <c r="B39" s="202" t="str">
        <f>IF(A39="","",VLOOKUP(A39,Config!K$6:L$26,2,FALSE))</f>
        <v>Bretagne</v>
      </c>
      <c r="C39">
        <v>5</v>
      </c>
      <c r="D39" t="s">
        <v>8166</v>
      </c>
      <c r="E39" t="s">
        <v>8163</v>
      </c>
      <c r="F39" t="s">
        <v>8164</v>
      </c>
      <c r="G39" t="s">
        <v>8182</v>
      </c>
      <c r="H39" s="50">
        <v>3</v>
      </c>
      <c r="I39" s="50">
        <v>7</v>
      </c>
      <c r="K39" s="50">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row>
    <row r="40" spans="1:108" x14ac:dyDescent="0.25">
      <c r="A40" t="s">
        <v>258</v>
      </c>
      <c r="B40" s="202" t="str">
        <f>IF(A40="","",VLOOKUP(A40,Config!K$6:L$26,2,FALSE))</f>
        <v>Bretagne</v>
      </c>
      <c r="C40">
        <v>6</v>
      </c>
      <c r="D40" t="s">
        <v>8167</v>
      </c>
      <c r="E40" t="s">
        <v>8163</v>
      </c>
      <c r="F40" t="s">
        <v>8164</v>
      </c>
      <c r="G40" t="s">
        <v>8182</v>
      </c>
      <c r="H40" s="50">
        <v>3</v>
      </c>
      <c r="I40" s="50">
        <v>8</v>
      </c>
      <c r="K40" s="50">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row>
    <row r="41" spans="1:108" x14ac:dyDescent="0.25">
      <c r="A41" t="s">
        <v>258</v>
      </c>
      <c r="B41" s="202" t="str">
        <f>IF(A41="","",VLOOKUP(A41,Config!K$6:L$26,2,FALSE))</f>
        <v>Bretagne</v>
      </c>
      <c r="C41">
        <v>7</v>
      </c>
      <c r="D41" t="s">
        <v>8168</v>
      </c>
      <c r="E41" t="s">
        <v>8163</v>
      </c>
      <c r="F41" t="s">
        <v>8174</v>
      </c>
      <c r="G41" t="s">
        <v>8181</v>
      </c>
      <c r="H41" s="50">
        <v>3</v>
      </c>
      <c r="I41" s="50">
        <v>26</v>
      </c>
      <c r="K41" s="50">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row>
    <row r="42" spans="1:108" x14ac:dyDescent="0.25">
      <c r="A42" t="s">
        <v>258</v>
      </c>
      <c r="B42" s="202" t="str">
        <f>IF(A42="","",VLOOKUP(A42,Config!K$6:L$26,2,FALSE))</f>
        <v>Bretagne</v>
      </c>
      <c r="C42">
        <v>8</v>
      </c>
      <c r="D42" t="s">
        <v>8169</v>
      </c>
      <c r="E42" t="s">
        <v>8163</v>
      </c>
      <c r="F42" t="s">
        <v>8174</v>
      </c>
      <c r="G42" t="s">
        <v>8181</v>
      </c>
      <c r="H42" s="50">
        <v>3</v>
      </c>
      <c r="I42" s="50">
        <v>24</v>
      </c>
      <c r="K42" s="50">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row>
    <row r="43" spans="1:108" x14ac:dyDescent="0.25">
      <c r="A43" t="s">
        <v>258</v>
      </c>
      <c r="B43" s="202" t="str">
        <f>IF(A43="","",VLOOKUP(A43,Config!K$6:L$26,2,FALSE))</f>
        <v>Bretagne</v>
      </c>
      <c r="C43">
        <v>9</v>
      </c>
      <c r="D43" t="s">
        <v>8170</v>
      </c>
      <c r="E43" t="s">
        <v>8163</v>
      </c>
      <c r="F43" t="s">
        <v>8174</v>
      </c>
      <c r="G43" t="s">
        <v>8181</v>
      </c>
      <c r="H43" s="50">
        <v>3</v>
      </c>
      <c r="I43" s="50">
        <v>22</v>
      </c>
      <c r="K43" s="50">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row>
    <row r="44" spans="1:108" x14ac:dyDescent="0.25">
      <c r="A44" t="s">
        <v>258</v>
      </c>
      <c r="B44" s="202" t="str">
        <f>IF(A44="","",VLOOKUP(A44,Config!K$6:L$26,2,FALSE))</f>
        <v>Bretagne</v>
      </c>
      <c r="C44">
        <v>10</v>
      </c>
      <c r="D44" t="s">
        <v>8171</v>
      </c>
      <c r="E44" t="s">
        <v>8163</v>
      </c>
      <c r="F44" t="s">
        <v>8174</v>
      </c>
      <c r="G44" t="s">
        <v>8182</v>
      </c>
      <c r="H44" s="50">
        <v>3</v>
      </c>
      <c r="I44" s="50">
        <v>5</v>
      </c>
      <c r="K44" s="50">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row>
    <row r="45" spans="1:108" x14ac:dyDescent="0.25">
      <c r="A45" t="s">
        <v>258</v>
      </c>
      <c r="B45" s="202" t="str">
        <f>IF(A45="","",VLOOKUP(A45,Config!K$6:L$26,2,FALSE))</f>
        <v>Bretagne</v>
      </c>
      <c r="C45">
        <v>11</v>
      </c>
      <c r="D45" t="s">
        <v>8172</v>
      </c>
      <c r="E45" t="s">
        <v>8163</v>
      </c>
      <c r="F45" t="s">
        <v>8174</v>
      </c>
      <c r="G45" t="s">
        <v>8182</v>
      </c>
      <c r="H45" s="50">
        <v>3</v>
      </c>
      <c r="I45" s="50">
        <v>14</v>
      </c>
      <c r="K45" s="50">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row>
    <row r="46" spans="1:108" x14ac:dyDescent="0.25">
      <c r="A46" t="s">
        <v>258</v>
      </c>
      <c r="B46" s="202" t="str">
        <f>IF(A46="","",VLOOKUP(A46,Config!K$6:L$26,2,FALSE))</f>
        <v>Bretagne</v>
      </c>
      <c r="C46">
        <v>12</v>
      </c>
      <c r="D46" t="s">
        <v>8173</v>
      </c>
      <c r="E46" t="s">
        <v>8163</v>
      </c>
      <c r="F46" t="s">
        <v>8174</v>
      </c>
      <c r="G46" t="s">
        <v>8182</v>
      </c>
      <c r="H46" s="50">
        <v>3</v>
      </c>
      <c r="I46" s="50">
        <v>6</v>
      </c>
      <c r="K46" s="50">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row>
    <row r="47" spans="1:108" x14ac:dyDescent="0.25">
      <c r="A47" t="s">
        <v>258</v>
      </c>
      <c r="B47" s="202" t="str">
        <f>IF(A47="","",VLOOKUP(A47,Config!K$6:L$26,2,FALSE))</f>
        <v>Bretagne</v>
      </c>
      <c r="C47">
        <v>13</v>
      </c>
      <c r="D47" t="s">
        <v>8175</v>
      </c>
      <c r="E47" t="s">
        <v>8163</v>
      </c>
      <c r="F47" t="s">
        <v>8176</v>
      </c>
      <c r="G47" t="s">
        <v>8182</v>
      </c>
      <c r="H47" s="50">
        <v>3</v>
      </c>
      <c r="I47" s="50">
        <v>6</v>
      </c>
      <c r="K47" s="50">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row>
    <row r="48" spans="1:108" x14ac:dyDescent="0.25">
      <c r="A48" t="s">
        <v>258</v>
      </c>
      <c r="B48" s="202" t="str">
        <f>IF(A48="","",VLOOKUP(A48,Config!K$6:L$26,2,FALSE))</f>
        <v>Bretagne</v>
      </c>
      <c r="C48">
        <v>14</v>
      </c>
      <c r="D48" t="s">
        <v>8177</v>
      </c>
      <c r="E48" t="s">
        <v>29</v>
      </c>
      <c r="F48" t="s">
        <v>7955</v>
      </c>
      <c r="G48" t="s">
        <v>8183</v>
      </c>
      <c r="H48" s="50">
        <v>6</v>
      </c>
      <c r="I48" s="50">
        <v>3</v>
      </c>
      <c r="K48" s="50">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row>
    <row r="49" spans="1:108" x14ac:dyDescent="0.25">
      <c r="A49" t="s">
        <v>258</v>
      </c>
      <c r="B49" s="202" t="str">
        <f>IF(A49="","",VLOOKUP(A49,Config!K$6:L$26,2,FALSE))</f>
        <v>Bretagne</v>
      </c>
      <c r="C49">
        <v>15</v>
      </c>
      <c r="D49" t="s">
        <v>8178</v>
      </c>
      <c r="E49" t="s">
        <v>8163</v>
      </c>
      <c r="F49" t="s">
        <v>8176</v>
      </c>
      <c r="G49" t="s">
        <v>8182</v>
      </c>
      <c r="H49" s="50">
        <v>3</v>
      </c>
      <c r="I49" s="50">
        <v>10</v>
      </c>
      <c r="K49" s="50">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row>
    <row r="50" spans="1:108" x14ac:dyDescent="0.25">
      <c r="A50" t="s">
        <v>258</v>
      </c>
      <c r="B50" s="202" t="str">
        <f>IF(A50="","",VLOOKUP(A50,Config!K$6:L$26,2,FALSE))</f>
        <v>Bretagne</v>
      </c>
      <c r="C50">
        <v>16</v>
      </c>
      <c r="D50" t="s">
        <v>8179</v>
      </c>
      <c r="E50" t="s">
        <v>8163</v>
      </c>
      <c r="F50" t="s">
        <v>8176</v>
      </c>
      <c r="G50" t="s">
        <v>8182</v>
      </c>
      <c r="H50" s="50">
        <v>3</v>
      </c>
      <c r="I50" s="50">
        <v>11</v>
      </c>
      <c r="K50" s="50">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row>
    <row r="51" spans="1:108" x14ac:dyDescent="0.25">
      <c r="A51" t="s">
        <v>8153</v>
      </c>
      <c r="B51" s="202" t="str">
        <f>IF(A51="","",VLOOKUP(A51,Config!K$6:L$26,2,FALSE))</f>
        <v>Centre-Val-de-Loire</v>
      </c>
      <c r="C51">
        <v>1</v>
      </c>
      <c r="D51" t="s">
        <v>8159</v>
      </c>
      <c r="E51" t="s">
        <v>8163</v>
      </c>
      <c r="F51" t="s">
        <v>8164</v>
      </c>
      <c r="G51" t="s">
        <v>8181</v>
      </c>
      <c r="H51" s="50">
        <v>3</v>
      </c>
      <c r="I51" s="50">
        <v>11</v>
      </c>
      <c r="K51" s="50">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row>
    <row r="52" spans="1:108" x14ac:dyDescent="0.25">
      <c r="A52" t="s">
        <v>8153</v>
      </c>
      <c r="B52" s="202" t="str">
        <f>IF(A52="","",VLOOKUP(A52,Config!K$6:L$26,2,FALSE))</f>
        <v>Centre-Val-de-Loire</v>
      </c>
      <c r="C52">
        <v>2</v>
      </c>
      <c r="D52" t="s">
        <v>8160</v>
      </c>
      <c r="E52" t="s">
        <v>8163</v>
      </c>
      <c r="F52" t="s">
        <v>8164</v>
      </c>
      <c r="G52" t="s">
        <v>8181</v>
      </c>
      <c r="H52" s="50">
        <v>3</v>
      </c>
      <c r="I52" s="50">
        <v>12</v>
      </c>
      <c r="K52" s="50">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row>
    <row r="53" spans="1:108" x14ac:dyDescent="0.25">
      <c r="A53" t="s">
        <v>8153</v>
      </c>
      <c r="B53" s="202" t="str">
        <f>IF(A53="","",VLOOKUP(A53,Config!K$6:L$26,2,FALSE))</f>
        <v>Centre-Val-de-Loire</v>
      </c>
      <c r="C53">
        <v>3</v>
      </c>
      <c r="D53" t="s">
        <v>8161</v>
      </c>
      <c r="E53" t="s">
        <v>8163</v>
      </c>
      <c r="F53" t="s">
        <v>8164</v>
      </c>
      <c r="G53" t="s">
        <v>8181</v>
      </c>
      <c r="H53" s="50">
        <v>3</v>
      </c>
      <c r="I53" s="50">
        <v>13</v>
      </c>
      <c r="K53" s="50">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row>
    <row r="54" spans="1:108" x14ac:dyDescent="0.25">
      <c r="A54" t="s">
        <v>8153</v>
      </c>
      <c r="B54" s="202" t="str">
        <f>IF(A54="","",VLOOKUP(A54,Config!K$6:L$26,2,FALSE))</f>
        <v>Centre-Val-de-Loire</v>
      </c>
      <c r="C54">
        <v>4</v>
      </c>
      <c r="D54" t="s">
        <v>8162</v>
      </c>
      <c r="E54" t="s">
        <v>8163</v>
      </c>
      <c r="F54" t="s">
        <v>8164</v>
      </c>
      <c r="G54" t="s">
        <v>8181</v>
      </c>
      <c r="H54" s="50">
        <v>3</v>
      </c>
      <c r="I54" s="50">
        <v>22</v>
      </c>
      <c r="K54" s="50">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row>
    <row r="55" spans="1:108" x14ac:dyDescent="0.25">
      <c r="A55" t="s">
        <v>8153</v>
      </c>
      <c r="B55" s="202" t="str">
        <f>IF(A55="","",VLOOKUP(A55,Config!K$6:L$26,2,FALSE))</f>
        <v>Centre-Val-de-Loire</v>
      </c>
      <c r="C55">
        <v>5</v>
      </c>
      <c r="D55" t="s">
        <v>8166</v>
      </c>
      <c r="E55" t="s">
        <v>8163</v>
      </c>
      <c r="F55" t="s">
        <v>8164</v>
      </c>
      <c r="G55" t="s">
        <v>8182</v>
      </c>
      <c r="H55" s="50">
        <v>3</v>
      </c>
      <c r="I55" s="50">
        <v>7</v>
      </c>
      <c r="K55" s="50">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row>
    <row r="56" spans="1:108" x14ac:dyDescent="0.25">
      <c r="A56" t="s">
        <v>8153</v>
      </c>
      <c r="B56" s="202" t="str">
        <f>IF(A56="","",VLOOKUP(A56,Config!K$6:L$26,2,FALSE))</f>
        <v>Centre-Val-de-Loire</v>
      </c>
      <c r="C56">
        <v>6</v>
      </c>
      <c r="D56" t="s">
        <v>8167</v>
      </c>
      <c r="E56" t="s">
        <v>8163</v>
      </c>
      <c r="F56" t="s">
        <v>8164</v>
      </c>
      <c r="G56" t="s">
        <v>8182</v>
      </c>
      <c r="H56" s="50">
        <v>3</v>
      </c>
      <c r="I56" s="50">
        <v>8</v>
      </c>
      <c r="K56" s="50">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row>
    <row r="57" spans="1:108" x14ac:dyDescent="0.25">
      <c r="A57" t="s">
        <v>8153</v>
      </c>
      <c r="B57" s="202" t="str">
        <f>IF(A57="","",VLOOKUP(A57,Config!K$6:L$26,2,FALSE))</f>
        <v>Centre-Val-de-Loire</v>
      </c>
      <c r="C57">
        <v>7</v>
      </c>
      <c r="D57" t="s">
        <v>8168</v>
      </c>
      <c r="E57" t="s">
        <v>8163</v>
      </c>
      <c r="F57" t="s">
        <v>8174</v>
      </c>
      <c r="G57" t="s">
        <v>8181</v>
      </c>
      <c r="H57" s="50">
        <v>3</v>
      </c>
      <c r="I57" s="50">
        <v>26</v>
      </c>
      <c r="K57" s="50">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row>
    <row r="58" spans="1:108" x14ac:dyDescent="0.25">
      <c r="A58" t="s">
        <v>8153</v>
      </c>
      <c r="B58" s="202" t="str">
        <f>IF(A58="","",VLOOKUP(A58,Config!K$6:L$26,2,FALSE))</f>
        <v>Centre-Val-de-Loire</v>
      </c>
      <c r="C58">
        <v>8</v>
      </c>
      <c r="D58" t="s">
        <v>8169</v>
      </c>
      <c r="E58" t="s">
        <v>8163</v>
      </c>
      <c r="F58" t="s">
        <v>8174</v>
      </c>
      <c r="G58" t="s">
        <v>8181</v>
      </c>
      <c r="H58" s="50">
        <v>3</v>
      </c>
      <c r="I58" s="50">
        <v>24</v>
      </c>
      <c r="K58" s="50">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row>
    <row r="59" spans="1:108" x14ac:dyDescent="0.25">
      <c r="A59" t="s">
        <v>8153</v>
      </c>
      <c r="B59" s="202" t="str">
        <f>IF(A59="","",VLOOKUP(A59,Config!K$6:L$26,2,FALSE))</f>
        <v>Centre-Val-de-Loire</v>
      </c>
      <c r="C59">
        <v>9</v>
      </c>
      <c r="D59" t="s">
        <v>8170</v>
      </c>
      <c r="E59" t="s">
        <v>8163</v>
      </c>
      <c r="F59" t="s">
        <v>8174</v>
      </c>
      <c r="G59" t="s">
        <v>8181</v>
      </c>
      <c r="H59" s="50">
        <v>3</v>
      </c>
      <c r="I59" s="50">
        <v>22</v>
      </c>
      <c r="K59" s="50">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row>
    <row r="60" spans="1:108" x14ac:dyDescent="0.25">
      <c r="A60" t="s">
        <v>8153</v>
      </c>
      <c r="B60" s="202" t="str">
        <f>IF(A60="","",VLOOKUP(A60,Config!K$6:L$26,2,FALSE))</f>
        <v>Centre-Val-de-Loire</v>
      </c>
      <c r="C60">
        <v>10</v>
      </c>
      <c r="D60" t="s">
        <v>8171</v>
      </c>
      <c r="E60" t="s">
        <v>8163</v>
      </c>
      <c r="F60" t="s">
        <v>8174</v>
      </c>
      <c r="G60" t="s">
        <v>8182</v>
      </c>
      <c r="H60" s="50">
        <v>3</v>
      </c>
      <c r="I60" s="50">
        <v>5</v>
      </c>
      <c r="K60" s="50">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row>
    <row r="61" spans="1:108" x14ac:dyDescent="0.25">
      <c r="A61" t="s">
        <v>8153</v>
      </c>
      <c r="B61" s="202" t="str">
        <f>IF(A61="","",VLOOKUP(A61,Config!K$6:L$26,2,FALSE))</f>
        <v>Centre-Val-de-Loire</v>
      </c>
      <c r="C61">
        <v>11</v>
      </c>
      <c r="D61" t="s">
        <v>8172</v>
      </c>
      <c r="E61" t="s">
        <v>8163</v>
      </c>
      <c r="F61" t="s">
        <v>8174</v>
      </c>
      <c r="G61" t="s">
        <v>8182</v>
      </c>
      <c r="H61" s="50">
        <v>3</v>
      </c>
      <c r="I61" s="50">
        <v>14</v>
      </c>
      <c r="K61" s="50">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row>
    <row r="62" spans="1:108" x14ac:dyDescent="0.25">
      <c r="A62" t="s">
        <v>8153</v>
      </c>
      <c r="B62" s="202" t="str">
        <f>IF(A62="","",VLOOKUP(A62,Config!K$6:L$26,2,FALSE))</f>
        <v>Centre-Val-de-Loire</v>
      </c>
      <c r="C62">
        <v>12</v>
      </c>
      <c r="D62" t="s">
        <v>8173</v>
      </c>
      <c r="E62" t="s">
        <v>8163</v>
      </c>
      <c r="F62" t="s">
        <v>8174</v>
      </c>
      <c r="G62" t="s">
        <v>8182</v>
      </c>
      <c r="H62" s="50">
        <v>3</v>
      </c>
      <c r="I62" s="50">
        <v>6</v>
      </c>
      <c r="K62" s="50">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row>
    <row r="63" spans="1:108" x14ac:dyDescent="0.25">
      <c r="A63" t="s">
        <v>8153</v>
      </c>
      <c r="B63" s="202" t="str">
        <f>IF(A63="","",VLOOKUP(A63,Config!K$6:L$26,2,FALSE))</f>
        <v>Centre-Val-de-Loire</v>
      </c>
      <c r="C63">
        <v>13</v>
      </c>
      <c r="D63" t="s">
        <v>8175</v>
      </c>
      <c r="E63" t="s">
        <v>8163</v>
      </c>
      <c r="F63" t="s">
        <v>8176</v>
      </c>
      <c r="G63" t="s">
        <v>8182</v>
      </c>
      <c r="H63" s="50">
        <v>3</v>
      </c>
      <c r="I63" s="50">
        <v>6</v>
      </c>
      <c r="K63" s="50">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row>
    <row r="64" spans="1:108" x14ac:dyDescent="0.25">
      <c r="A64" t="s">
        <v>8153</v>
      </c>
      <c r="B64" s="202" t="str">
        <f>IF(A64="","",VLOOKUP(A64,Config!K$6:L$26,2,FALSE))</f>
        <v>Centre-Val-de-Loire</v>
      </c>
      <c r="C64">
        <v>14</v>
      </c>
      <c r="D64" t="s">
        <v>8177</v>
      </c>
      <c r="E64" t="s">
        <v>29</v>
      </c>
      <c r="F64" t="s">
        <v>7955</v>
      </c>
      <c r="G64" t="s">
        <v>8183</v>
      </c>
      <c r="H64" s="50">
        <v>6</v>
      </c>
      <c r="I64" s="50">
        <v>3</v>
      </c>
      <c r="K64" s="50">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row>
    <row r="65" spans="1:108" x14ac:dyDescent="0.25">
      <c r="A65" t="s">
        <v>8153</v>
      </c>
      <c r="B65" s="202" t="str">
        <f>IF(A65="","",VLOOKUP(A65,Config!K$6:L$26,2,FALSE))</f>
        <v>Centre-Val-de-Loire</v>
      </c>
      <c r="C65">
        <v>15</v>
      </c>
      <c r="D65" t="s">
        <v>8178</v>
      </c>
      <c r="E65" t="s">
        <v>8163</v>
      </c>
      <c r="F65" t="s">
        <v>8176</v>
      </c>
      <c r="G65" t="s">
        <v>8182</v>
      </c>
      <c r="H65" s="50">
        <v>3</v>
      </c>
      <c r="I65" s="50">
        <v>10</v>
      </c>
      <c r="K65" s="50">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row>
    <row r="66" spans="1:108" x14ac:dyDescent="0.25">
      <c r="A66" t="s">
        <v>8153</v>
      </c>
      <c r="B66" s="202" t="str">
        <f>IF(A66="","",VLOOKUP(A66,Config!K$6:L$26,2,FALSE))</f>
        <v>Centre-Val-de-Loire</v>
      </c>
      <c r="C66">
        <v>16</v>
      </c>
      <c r="D66" t="s">
        <v>8179</v>
      </c>
      <c r="E66" t="s">
        <v>8163</v>
      </c>
      <c r="F66" t="s">
        <v>8176</v>
      </c>
      <c r="G66" t="s">
        <v>8182</v>
      </c>
      <c r="H66" s="50">
        <v>3</v>
      </c>
      <c r="I66" s="50">
        <v>11</v>
      </c>
      <c r="K66" s="50">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row>
    <row r="67" spans="1:108" x14ac:dyDescent="0.25">
      <c r="A67" t="s">
        <v>263</v>
      </c>
      <c r="B67" s="202" t="str">
        <f>IF(A67="","",VLOOKUP(A67,Config!K$6:L$26,2,FALSE))</f>
        <v>Corse</v>
      </c>
      <c r="C67">
        <v>1</v>
      </c>
      <c r="D67" t="s">
        <v>8159</v>
      </c>
      <c r="E67" t="s">
        <v>8163</v>
      </c>
      <c r="F67" t="s">
        <v>8164</v>
      </c>
      <c r="G67" t="s">
        <v>8181</v>
      </c>
      <c r="H67" s="50">
        <v>3</v>
      </c>
      <c r="I67" s="50">
        <v>11</v>
      </c>
      <c r="K67" s="50">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row>
    <row r="68" spans="1:108" x14ac:dyDescent="0.25">
      <c r="A68" t="s">
        <v>263</v>
      </c>
      <c r="B68" s="202" t="str">
        <f>IF(A68="","",VLOOKUP(A68,Config!K$6:L$26,2,FALSE))</f>
        <v>Corse</v>
      </c>
      <c r="C68">
        <v>2</v>
      </c>
      <c r="D68" t="s">
        <v>8160</v>
      </c>
      <c r="E68" t="s">
        <v>8163</v>
      </c>
      <c r="F68" t="s">
        <v>8164</v>
      </c>
      <c r="G68" t="s">
        <v>8181</v>
      </c>
      <c r="H68" s="50">
        <v>3</v>
      </c>
      <c r="I68" s="50">
        <v>12</v>
      </c>
      <c r="K68" s="50">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row>
    <row r="69" spans="1:108" x14ac:dyDescent="0.25">
      <c r="A69" t="s">
        <v>263</v>
      </c>
      <c r="B69" s="202" t="str">
        <f>IF(A69="","",VLOOKUP(A69,Config!K$6:L$26,2,FALSE))</f>
        <v>Corse</v>
      </c>
      <c r="C69">
        <v>3</v>
      </c>
      <c r="D69" t="s">
        <v>8161</v>
      </c>
      <c r="E69" t="s">
        <v>8163</v>
      </c>
      <c r="F69" t="s">
        <v>8164</v>
      </c>
      <c r="G69" t="s">
        <v>8181</v>
      </c>
      <c r="H69" s="50">
        <v>3</v>
      </c>
      <c r="I69" s="50">
        <v>13</v>
      </c>
      <c r="K69" s="50">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row>
    <row r="70" spans="1:108" x14ac:dyDescent="0.25">
      <c r="A70" t="s">
        <v>263</v>
      </c>
      <c r="B70" s="202" t="str">
        <f>IF(A70="","",VLOOKUP(A70,Config!K$6:L$26,2,FALSE))</f>
        <v>Corse</v>
      </c>
      <c r="C70">
        <v>4</v>
      </c>
      <c r="D70" t="s">
        <v>8162</v>
      </c>
      <c r="E70" t="s">
        <v>8163</v>
      </c>
      <c r="F70" t="s">
        <v>8164</v>
      </c>
      <c r="G70" t="s">
        <v>8181</v>
      </c>
      <c r="H70" s="50">
        <v>3</v>
      </c>
      <c r="I70" s="50">
        <v>22</v>
      </c>
      <c r="K70" s="50">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row>
    <row r="71" spans="1:108" x14ac:dyDescent="0.25">
      <c r="A71" t="s">
        <v>263</v>
      </c>
      <c r="B71" s="202" t="str">
        <f>IF(A71="","",VLOOKUP(A71,Config!K$6:L$26,2,FALSE))</f>
        <v>Corse</v>
      </c>
      <c r="C71">
        <v>5</v>
      </c>
      <c r="D71" t="s">
        <v>8166</v>
      </c>
      <c r="E71" t="s">
        <v>8163</v>
      </c>
      <c r="F71" t="s">
        <v>8164</v>
      </c>
      <c r="G71" t="s">
        <v>8182</v>
      </c>
      <c r="H71" s="50">
        <v>3</v>
      </c>
      <c r="I71" s="50">
        <v>7</v>
      </c>
      <c r="K71" s="50">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row>
    <row r="72" spans="1:108" x14ac:dyDescent="0.25">
      <c r="A72" t="s">
        <v>263</v>
      </c>
      <c r="B72" s="202" t="str">
        <f>IF(A72="","",VLOOKUP(A72,Config!K$6:L$26,2,FALSE))</f>
        <v>Corse</v>
      </c>
      <c r="C72">
        <v>6</v>
      </c>
      <c r="D72" t="s">
        <v>8167</v>
      </c>
      <c r="E72" t="s">
        <v>8163</v>
      </c>
      <c r="F72" t="s">
        <v>8164</v>
      </c>
      <c r="G72" t="s">
        <v>8182</v>
      </c>
      <c r="H72" s="50">
        <v>3</v>
      </c>
      <c r="I72" s="50">
        <v>8</v>
      </c>
      <c r="K72" s="50">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row>
    <row r="73" spans="1:108" x14ac:dyDescent="0.25">
      <c r="A73" t="s">
        <v>263</v>
      </c>
      <c r="B73" s="202" t="str">
        <f>IF(A73="","",VLOOKUP(A73,Config!K$6:L$26,2,FALSE))</f>
        <v>Corse</v>
      </c>
      <c r="C73">
        <v>7</v>
      </c>
      <c r="D73" t="s">
        <v>8168</v>
      </c>
      <c r="E73" t="s">
        <v>8163</v>
      </c>
      <c r="F73" t="s">
        <v>8174</v>
      </c>
      <c r="G73" t="s">
        <v>8181</v>
      </c>
      <c r="H73" s="50">
        <v>3</v>
      </c>
      <c r="I73" s="50">
        <v>26</v>
      </c>
      <c r="K73" s="50">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row>
    <row r="74" spans="1:108" x14ac:dyDescent="0.25">
      <c r="A74" t="s">
        <v>263</v>
      </c>
      <c r="B74" s="202" t="str">
        <f>IF(A74="","",VLOOKUP(A74,Config!K$6:L$26,2,FALSE))</f>
        <v>Corse</v>
      </c>
      <c r="C74">
        <v>8</v>
      </c>
      <c r="D74" t="s">
        <v>8169</v>
      </c>
      <c r="E74" t="s">
        <v>8163</v>
      </c>
      <c r="F74" t="s">
        <v>8174</v>
      </c>
      <c r="G74" t="s">
        <v>8181</v>
      </c>
      <c r="H74" s="50">
        <v>3</v>
      </c>
      <c r="I74" s="50">
        <v>24</v>
      </c>
      <c r="K74" s="50">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row>
    <row r="75" spans="1:108" x14ac:dyDescent="0.25">
      <c r="A75" t="s">
        <v>263</v>
      </c>
      <c r="B75" s="202" t="str">
        <f>IF(A75="","",VLOOKUP(A75,Config!K$6:L$26,2,FALSE))</f>
        <v>Corse</v>
      </c>
      <c r="C75">
        <v>9</v>
      </c>
      <c r="D75" t="s">
        <v>8170</v>
      </c>
      <c r="E75" t="s">
        <v>8163</v>
      </c>
      <c r="F75" t="s">
        <v>8174</v>
      </c>
      <c r="G75" t="s">
        <v>8181</v>
      </c>
      <c r="H75" s="50">
        <v>3</v>
      </c>
      <c r="I75" s="50">
        <v>22</v>
      </c>
      <c r="K75" s="50">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row>
    <row r="76" spans="1:108" x14ac:dyDescent="0.25">
      <c r="A76" t="s">
        <v>263</v>
      </c>
      <c r="B76" s="202" t="str">
        <f>IF(A76="","",VLOOKUP(A76,Config!K$6:L$26,2,FALSE))</f>
        <v>Corse</v>
      </c>
      <c r="C76">
        <v>10</v>
      </c>
      <c r="D76" t="s">
        <v>8171</v>
      </c>
      <c r="E76" t="s">
        <v>8163</v>
      </c>
      <c r="F76" t="s">
        <v>8174</v>
      </c>
      <c r="G76" t="s">
        <v>8182</v>
      </c>
      <c r="H76" s="50">
        <v>3</v>
      </c>
      <c r="I76" s="50">
        <v>5</v>
      </c>
      <c r="K76" s="50">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row>
    <row r="77" spans="1:108" x14ac:dyDescent="0.25">
      <c r="A77" t="s">
        <v>263</v>
      </c>
      <c r="B77" s="202" t="str">
        <f>IF(A77="","",VLOOKUP(A77,Config!K$6:L$26,2,FALSE))</f>
        <v>Corse</v>
      </c>
      <c r="C77">
        <v>11</v>
      </c>
      <c r="D77" t="s">
        <v>8172</v>
      </c>
      <c r="E77" t="s">
        <v>8163</v>
      </c>
      <c r="F77" t="s">
        <v>8174</v>
      </c>
      <c r="G77" t="s">
        <v>8182</v>
      </c>
      <c r="H77" s="50">
        <v>3</v>
      </c>
      <c r="I77" s="50">
        <v>14</v>
      </c>
      <c r="K77" s="50">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row>
    <row r="78" spans="1:108" x14ac:dyDescent="0.25">
      <c r="A78" t="s">
        <v>263</v>
      </c>
      <c r="B78" s="202" t="str">
        <f>IF(A78="","",VLOOKUP(A78,Config!K$6:L$26,2,FALSE))</f>
        <v>Corse</v>
      </c>
      <c r="C78">
        <v>12</v>
      </c>
      <c r="D78" t="s">
        <v>8173</v>
      </c>
      <c r="E78" t="s">
        <v>8163</v>
      </c>
      <c r="F78" t="s">
        <v>8174</v>
      </c>
      <c r="G78" t="s">
        <v>8182</v>
      </c>
      <c r="H78" s="50">
        <v>3</v>
      </c>
      <c r="I78" s="50">
        <v>6</v>
      </c>
      <c r="K78" s="50">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row>
    <row r="79" spans="1:108" x14ac:dyDescent="0.25">
      <c r="A79" t="s">
        <v>263</v>
      </c>
      <c r="B79" s="202" t="str">
        <f>IF(A79="","",VLOOKUP(A79,Config!K$6:L$26,2,FALSE))</f>
        <v>Corse</v>
      </c>
      <c r="C79">
        <v>13</v>
      </c>
      <c r="D79" t="s">
        <v>8175</v>
      </c>
      <c r="E79" t="s">
        <v>8163</v>
      </c>
      <c r="F79" t="s">
        <v>8176</v>
      </c>
      <c r="G79" t="s">
        <v>8182</v>
      </c>
      <c r="H79" s="50">
        <v>3</v>
      </c>
      <c r="I79" s="50">
        <v>6</v>
      </c>
      <c r="K79" s="50">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row>
    <row r="80" spans="1:108" x14ac:dyDescent="0.25">
      <c r="A80" t="s">
        <v>263</v>
      </c>
      <c r="B80" s="202" t="str">
        <f>IF(A80="","",VLOOKUP(A80,Config!K$6:L$26,2,FALSE))</f>
        <v>Corse</v>
      </c>
      <c r="C80">
        <v>14</v>
      </c>
      <c r="D80" t="s">
        <v>8177</v>
      </c>
      <c r="E80" t="s">
        <v>29</v>
      </c>
      <c r="F80" t="s">
        <v>7955</v>
      </c>
      <c r="G80" t="s">
        <v>8183</v>
      </c>
      <c r="H80" s="50">
        <v>6</v>
      </c>
      <c r="I80" s="50">
        <v>3</v>
      </c>
      <c r="K80" s="50">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row>
    <row r="81" spans="1:108" x14ac:dyDescent="0.25">
      <c r="A81" t="s">
        <v>263</v>
      </c>
      <c r="B81" s="202" t="str">
        <f>IF(A81="","",VLOOKUP(A81,Config!K$6:L$26,2,FALSE))</f>
        <v>Corse</v>
      </c>
      <c r="C81">
        <v>15</v>
      </c>
      <c r="D81" t="s">
        <v>8178</v>
      </c>
      <c r="E81" t="s">
        <v>8163</v>
      </c>
      <c r="F81" t="s">
        <v>8176</v>
      </c>
      <c r="G81" t="s">
        <v>8182</v>
      </c>
      <c r="H81" s="50">
        <v>3</v>
      </c>
      <c r="I81" s="50">
        <v>10</v>
      </c>
      <c r="K81" s="50">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row>
    <row r="82" spans="1:108" x14ac:dyDescent="0.25">
      <c r="A82" t="s">
        <v>263</v>
      </c>
      <c r="B82" s="202" t="str">
        <f>IF(A82="","",VLOOKUP(A82,Config!K$6:L$26,2,FALSE))</f>
        <v>Corse</v>
      </c>
      <c r="C82">
        <v>16</v>
      </c>
      <c r="D82" t="s">
        <v>8179</v>
      </c>
      <c r="E82" t="s">
        <v>8163</v>
      </c>
      <c r="F82" t="s">
        <v>8176</v>
      </c>
      <c r="G82" t="s">
        <v>8182</v>
      </c>
      <c r="H82" s="50">
        <v>3</v>
      </c>
      <c r="I82" s="50">
        <v>11</v>
      </c>
      <c r="K82" s="50">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row>
    <row r="83" spans="1:108" x14ac:dyDescent="0.25">
      <c r="A83" t="s">
        <v>256</v>
      </c>
      <c r="B83" s="202" t="str">
        <f>IF(A83="","",VLOOKUP(A83,Config!K$6:L$26,2,FALSE))</f>
        <v>Grand-Est</v>
      </c>
      <c r="C83">
        <v>1</v>
      </c>
      <c r="D83" t="s">
        <v>8159</v>
      </c>
      <c r="E83" t="s">
        <v>8163</v>
      </c>
      <c r="F83" t="s">
        <v>8164</v>
      </c>
      <c r="G83" t="s">
        <v>8181</v>
      </c>
      <c r="H83" s="50">
        <v>3</v>
      </c>
      <c r="I83" s="50">
        <v>11</v>
      </c>
      <c r="K83" s="50">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row>
    <row r="84" spans="1:108" x14ac:dyDescent="0.25">
      <c r="A84" t="s">
        <v>256</v>
      </c>
      <c r="B84" s="202" t="str">
        <f>IF(A84="","",VLOOKUP(A84,Config!K$6:L$26,2,FALSE))</f>
        <v>Grand-Est</v>
      </c>
      <c r="C84">
        <v>2</v>
      </c>
      <c r="D84" t="s">
        <v>8160</v>
      </c>
      <c r="E84" t="s">
        <v>8163</v>
      </c>
      <c r="F84" t="s">
        <v>8164</v>
      </c>
      <c r="G84" t="s">
        <v>8181</v>
      </c>
      <c r="H84" s="50">
        <v>3</v>
      </c>
      <c r="I84" s="50">
        <v>12</v>
      </c>
      <c r="K84" s="50">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row>
    <row r="85" spans="1:108" x14ac:dyDescent="0.25">
      <c r="A85" t="s">
        <v>256</v>
      </c>
      <c r="B85" s="202" t="str">
        <f>IF(A85="","",VLOOKUP(A85,Config!K$6:L$26,2,FALSE))</f>
        <v>Grand-Est</v>
      </c>
      <c r="C85">
        <v>3</v>
      </c>
      <c r="D85" t="s">
        <v>8161</v>
      </c>
      <c r="E85" t="s">
        <v>8163</v>
      </c>
      <c r="F85" t="s">
        <v>8164</v>
      </c>
      <c r="G85" t="s">
        <v>8181</v>
      </c>
      <c r="H85" s="50">
        <v>3</v>
      </c>
      <c r="I85" s="50">
        <v>13</v>
      </c>
      <c r="K85" s="50">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row>
    <row r="86" spans="1:108" x14ac:dyDescent="0.25">
      <c r="A86" t="s">
        <v>256</v>
      </c>
      <c r="B86" s="202" t="str">
        <f>IF(A86="","",VLOOKUP(A86,Config!K$6:L$26,2,FALSE))</f>
        <v>Grand-Est</v>
      </c>
      <c r="C86">
        <v>4</v>
      </c>
      <c r="D86" t="s">
        <v>8162</v>
      </c>
      <c r="E86" t="s">
        <v>8163</v>
      </c>
      <c r="F86" t="s">
        <v>8164</v>
      </c>
      <c r="G86" t="s">
        <v>8181</v>
      </c>
      <c r="H86" s="50">
        <v>3</v>
      </c>
      <c r="I86" s="50">
        <v>22</v>
      </c>
      <c r="K86" s="50">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row>
    <row r="87" spans="1:108" x14ac:dyDescent="0.25">
      <c r="A87" t="s">
        <v>256</v>
      </c>
      <c r="B87" s="202" t="str">
        <f>IF(A87="","",VLOOKUP(A87,Config!K$6:L$26,2,FALSE))</f>
        <v>Grand-Est</v>
      </c>
      <c r="C87">
        <v>5</v>
      </c>
      <c r="D87" t="s">
        <v>8166</v>
      </c>
      <c r="E87" t="s">
        <v>8163</v>
      </c>
      <c r="F87" t="s">
        <v>8164</v>
      </c>
      <c r="G87" t="s">
        <v>8182</v>
      </c>
      <c r="H87" s="50">
        <v>3</v>
      </c>
      <c r="I87" s="50">
        <v>7</v>
      </c>
      <c r="K87" s="50">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row>
    <row r="88" spans="1:108" x14ac:dyDescent="0.25">
      <c r="A88" t="s">
        <v>256</v>
      </c>
      <c r="B88" s="202" t="str">
        <f>IF(A88="","",VLOOKUP(A88,Config!K$6:L$26,2,FALSE))</f>
        <v>Grand-Est</v>
      </c>
      <c r="C88">
        <v>6</v>
      </c>
      <c r="D88" t="s">
        <v>8167</v>
      </c>
      <c r="E88" t="s">
        <v>8163</v>
      </c>
      <c r="F88" t="s">
        <v>8164</v>
      </c>
      <c r="G88" t="s">
        <v>8182</v>
      </c>
      <c r="H88" s="50">
        <v>3</v>
      </c>
      <c r="I88" s="50">
        <v>8</v>
      </c>
      <c r="K88" s="50">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row>
    <row r="89" spans="1:108" x14ac:dyDescent="0.25">
      <c r="A89" t="s">
        <v>256</v>
      </c>
      <c r="B89" s="202" t="str">
        <f>IF(A89="","",VLOOKUP(A89,Config!K$6:L$26,2,FALSE))</f>
        <v>Grand-Est</v>
      </c>
      <c r="C89">
        <v>7</v>
      </c>
      <c r="D89" t="s">
        <v>8168</v>
      </c>
      <c r="E89" t="s">
        <v>8163</v>
      </c>
      <c r="F89" t="s">
        <v>8174</v>
      </c>
      <c r="G89" t="s">
        <v>8181</v>
      </c>
      <c r="H89" s="50">
        <v>3</v>
      </c>
      <c r="I89" s="50">
        <v>26</v>
      </c>
      <c r="K89" s="50">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row>
    <row r="90" spans="1:108" x14ac:dyDescent="0.25">
      <c r="A90" t="s">
        <v>256</v>
      </c>
      <c r="B90" s="202" t="str">
        <f>IF(A90="","",VLOOKUP(A90,Config!K$6:L$26,2,FALSE))</f>
        <v>Grand-Est</v>
      </c>
      <c r="C90">
        <v>8</v>
      </c>
      <c r="D90" t="s">
        <v>8169</v>
      </c>
      <c r="E90" t="s">
        <v>8163</v>
      </c>
      <c r="F90" t="s">
        <v>8174</v>
      </c>
      <c r="G90" t="s">
        <v>8181</v>
      </c>
      <c r="H90" s="50">
        <v>3</v>
      </c>
      <c r="I90" s="50">
        <v>24</v>
      </c>
      <c r="K90" s="50">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row>
    <row r="91" spans="1:108" x14ac:dyDescent="0.25">
      <c r="A91" t="s">
        <v>256</v>
      </c>
      <c r="B91" s="202" t="str">
        <f>IF(A91="","",VLOOKUP(A91,Config!K$6:L$26,2,FALSE))</f>
        <v>Grand-Est</v>
      </c>
      <c r="C91">
        <v>9</v>
      </c>
      <c r="D91" t="s">
        <v>8170</v>
      </c>
      <c r="E91" t="s">
        <v>8163</v>
      </c>
      <c r="F91" t="s">
        <v>8174</v>
      </c>
      <c r="G91" t="s">
        <v>8181</v>
      </c>
      <c r="H91" s="50">
        <v>3</v>
      </c>
      <c r="I91" s="50">
        <v>22</v>
      </c>
      <c r="K91" s="50">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row>
    <row r="92" spans="1:108" x14ac:dyDescent="0.25">
      <c r="A92" t="s">
        <v>256</v>
      </c>
      <c r="B92" s="202" t="str">
        <f>IF(A92="","",VLOOKUP(A92,Config!K$6:L$26,2,FALSE))</f>
        <v>Grand-Est</v>
      </c>
      <c r="C92">
        <v>10</v>
      </c>
      <c r="D92" t="s">
        <v>8171</v>
      </c>
      <c r="E92" t="s">
        <v>8163</v>
      </c>
      <c r="F92" t="s">
        <v>8174</v>
      </c>
      <c r="G92" t="s">
        <v>8182</v>
      </c>
      <c r="H92" s="50">
        <v>3</v>
      </c>
      <c r="I92" s="50">
        <v>5</v>
      </c>
      <c r="K92" s="50">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row>
    <row r="93" spans="1:108" x14ac:dyDescent="0.25">
      <c r="A93" t="s">
        <v>256</v>
      </c>
      <c r="B93" s="202" t="str">
        <f>IF(A93="","",VLOOKUP(A93,Config!K$6:L$26,2,FALSE))</f>
        <v>Grand-Est</v>
      </c>
      <c r="C93">
        <v>11</v>
      </c>
      <c r="D93" t="s">
        <v>8172</v>
      </c>
      <c r="E93" t="s">
        <v>8163</v>
      </c>
      <c r="F93" t="s">
        <v>8174</v>
      </c>
      <c r="G93" t="s">
        <v>8182</v>
      </c>
      <c r="H93" s="50">
        <v>3</v>
      </c>
      <c r="I93" s="50">
        <v>14</v>
      </c>
      <c r="K93" s="50">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row>
    <row r="94" spans="1:108" x14ac:dyDescent="0.25">
      <c r="A94" t="s">
        <v>256</v>
      </c>
      <c r="B94" s="202" t="str">
        <f>IF(A94="","",VLOOKUP(A94,Config!K$6:L$26,2,FALSE))</f>
        <v>Grand-Est</v>
      </c>
      <c r="C94">
        <v>12</v>
      </c>
      <c r="D94" t="s">
        <v>8173</v>
      </c>
      <c r="E94" t="s">
        <v>8163</v>
      </c>
      <c r="F94" t="s">
        <v>8174</v>
      </c>
      <c r="G94" t="s">
        <v>8182</v>
      </c>
      <c r="H94" s="50">
        <v>3</v>
      </c>
      <c r="I94" s="50">
        <v>6</v>
      </c>
      <c r="K94" s="50">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row>
    <row r="95" spans="1:108" x14ac:dyDescent="0.25">
      <c r="A95" t="s">
        <v>256</v>
      </c>
      <c r="B95" s="202" t="str">
        <f>IF(A95="","",VLOOKUP(A95,Config!K$6:L$26,2,FALSE))</f>
        <v>Grand-Est</v>
      </c>
      <c r="C95">
        <v>13</v>
      </c>
      <c r="D95" t="s">
        <v>8175</v>
      </c>
      <c r="E95" t="s">
        <v>8163</v>
      </c>
      <c r="F95" t="s">
        <v>8176</v>
      </c>
      <c r="G95" t="s">
        <v>8182</v>
      </c>
      <c r="H95" s="50">
        <v>3</v>
      </c>
      <c r="I95" s="50">
        <v>6</v>
      </c>
      <c r="K95" s="50">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row>
    <row r="96" spans="1:108" x14ac:dyDescent="0.25">
      <c r="A96" t="s">
        <v>256</v>
      </c>
      <c r="B96" s="202" t="str">
        <f>IF(A96="","",VLOOKUP(A96,Config!K$6:L$26,2,FALSE))</f>
        <v>Grand-Est</v>
      </c>
      <c r="C96">
        <v>14</v>
      </c>
      <c r="D96" t="s">
        <v>8177</v>
      </c>
      <c r="E96" t="s">
        <v>29</v>
      </c>
      <c r="F96" t="s">
        <v>7955</v>
      </c>
      <c r="G96" t="s">
        <v>8183</v>
      </c>
      <c r="H96" s="50">
        <v>6</v>
      </c>
      <c r="I96" s="50">
        <v>3</v>
      </c>
      <c r="K96" s="50">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row>
    <row r="97" spans="1:108" x14ac:dyDescent="0.25">
      <c r="A97" t="s">
        <v>256</v>
      </c>
      <c r="B97" s="202" t="str">
        <f>IF(A97="","",VLOOKUP(A97,Config!K$6:L$26,2,FALSE))</f>
        <v>Grand-Est</v>
      </c>
      <c r="C97">
        <v>15</v>
      </c>
      <c r="D97" t="s">
        <v>8178</v>
      </c>
      <c r="E97" t="s">
        <v>8163</v>
      </c>
      <c r="F97" t="s">
        <v>8176</v>
      </c>
      <c r="G97" t="s">
        <v>8182</v>
      </c>
      <c r="H97" s="50">
        <v>3</v>
      </c>
      <c r="I97" s="50">
        <v>10</v>
      </c>
      <c r="K97" s="50">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row>
    <row r="98" spans="1:108" x14ac:dyDescent="0.25">
      <c r="A98" t="s">
        <v>256</v>
      </c>
      <c r="B98" s="202" t="str">
        <f>IF(A98="","",VLOOKUP(A98,Config!K$6:L$26,2,FALSE))</f>
        <v>Grand-Est</v>
      </c>
      <c r="C98">
        <v>16</v>
      </c>
      <c r="D98" t="s">
        <v>8179</v>
      </c>
      <c r="E98" t="s">
        <v>8163</v>
      </c>
      <c r="F98" t="s">
        <v>8176</v>
      </c>
      <c r="G98" t="s">
        <v>8182</v>
      </c>
      <c r="H98" s="50">
        <v>3</v>
      </c>
      <c r="I98" s="50">
        <v>11</v>
      </c>
      <c r="K98" s="50">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row>
    <row r="99" spans="1:108" x14ac:dyDescent="0.25">
      <c r="A99" t="s">
        <v>262</v>
      </c>
      <c r="B99" s="202" t="str">
        <f>IF(A99="","",VLOOKUP(A99,Config!K$6:L$26,2,FALSE))</f>
        <v>Guadeloupe</v>
      </c>
      <c r="C99">
        <v>1</v>
      </c>
      <c r="D99" t="s">
        <v>8159</v>
      </c>
      <c r="E99" t="s">
        <v>8163</v>
      </c>
      <c r="F99" t="s">
        <v>8164</v>
      </c>
      <c r="G99" t="s">
        <v>8181</v>
      </c>
      <c r="H99" s="50">
        <v>3</v>
      </c>
      <c r="I99" s="50">
        <v>11</v>
      </c>
      <c r="K99" s="50">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row>
    <row r="100" spans="1:108" x14ac:dyDescent="0.25">
      <c r="A100" t="s">
        <v>262</v>
      </c>
      <c r="B100" s="202" t="str">
        <f>IF(A100="","",VLOOKUP(A100,Config!K$6:L$26,2,FALSE))</f>
        <v>Guadeloupe</v>
      </c>
      <c r="C100">
        <v>2</v>
      </c>
      <c r="D100" t="s">
        <v>8160</v>
      </c>
      <c r="E100" t="s">
        <v>8163</v>
      </c>
      <c r="F100" t="s">
        <v>8164</v>
      </c>
      <c r="G100" t="s">
        <v>8181</v>
      </c>
      <c r="H100" s="50">
        <v>3</v>
      </c>
      <c r="I100" s="50">
        <v>12</v>
      </c>
      <c r="K100" s="50">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row>
    <row r="101" spans="1:108" x14ac:dyDescent="0.25">
      <c r="A101" t="s">
        <v>262</v>
      </c>
      <c r="B101" s="202" t="str">
        <f>IF(A101="","",VLOOKUP(A101,Config!K$6:L$26,2,FALSE))</f>
        <v>Guadeloupe</v>
      </c>
      <c r="C101">
        <v>3</v>
      </c>
      <c r="D101" t="s">
        <v>8161</v>
      </c>
      <c r="E101" t="s">
        <v>8163</v>
      </c>
      <c r="F101" t="s">
        <v>8164</v>
      </c>
      <c r="G101" t="s">
        <v>8181</v>
      </c>
      <c r="H101" s="50">
        <v>3</v>
      </c>
      <c r="I101" s="50">
        <v>13</v>
      </c>
      <c r="K101" s="50">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row>
    <row r="102" spans="1:108" x14ac:dyDescent="0.25">
      <c r="A102" t="s">
        <v>262</v>
      </c>
      <c r="B102" s="202" t="str">
        <f>IF(A102="","",VLOOKUP(A102,Config!K$6:L$26,2,FALSE))</f>
        <v>Guadeloupe</v>
      </c>
      <c r="C102">
        <v>4</v>
      </c>
      <c r="D102" t="s">
        <v>8162</v>
      </c>
      <c r="E102" t="s">
        <v>8163</v>
      </c>
      <c r="F102" t="s">
        <v>8164</v>
      </c>
      <c r="G102" t="s">
        <v>8181</v>
      </c>
      <c r="H102" s="50">
        <v>3</v>
      </c>
      <c r="I102" s="50">
        <v>22</v>
      </c>
      <c r="K102" s="50">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row>
    <row r="103" spans="1:108" x14ac:dyDescent="0.25">
      <c r="A103" t="s">
        <v>262</v>
      </c>
      <c r="B103" s="202" t="str">
        <f>IF(A103="","",VLOOKUP(A103,Config!K$6:L$26,2,FALSE))</f>
        <v>Guadeloupe</v>
      </c>
      <c r="C103">
        <v>5</v>
      </c>
      <c r="D103" t="s">
        <v>8166</v>
      </c>
      <c r="E103" t="s">
        <v>8163</v>
      </c>
      <c r="F103" t="s">
        <v>8164</v>
      </c>
      <c r="G103" t="s">
        <v>8182</v>
      </c>
      <c r="H103" s="50">
        <v>3</v>
      </c>
      <c r="I103" s="50">
        <v>7</v>
      </c>
      <c r="K103" s="50">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row>
    <row r="104" spans="1:108" x14ac:dyDescent="0.25">
      <c r="A104" t="s">
        <v>262</v>
      </c>
      <c r="B104" s="202" t="str">
        <f>IF(A104="","",VLOOKUP(A104,Config!K$6:L$26,2,FALSE))</f>
        <v>Guadeloupe</v>
      </c>
      <c r="C104">
        <v>6</v>
      </c>
      <c r="D104" t="s">
        <v>8167</v>
      </c>
      <c r="E104" t="s">
        <v>8163</v>
      </c>
      <c r="F104" t="s">
        <v>8164</v>
      </c>
      <c r="G104" t="s">
        <v>8182</v>
      </c>
      <c r="H104" s="50">
        <v>3</v>
      </c>
      <c r="I104" s="50">
        <v>8</v>
      </c>
      <c r="K104" s="50">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row>
    <row r="105" spans="1:108" x14ac:dyDescent="0.25">
      <c r="A105" t="s">
        <v>262</v>
      </c>
      <c r="B105" s="202" t="str">
        <f>IF(A105="","",VLOOKUP(A105,Config!K$6:L$26,2,FALSE))</f>
        <v>Guadeloupe</v>
      </c>
      <c r="C105">
        <v>7</v>
      </c>
      <c r="D105" t="s">
        <v>8168</v>
      </c>
      <c r="E105" t="s">
        <v>8163</v>
      </c>
      <c r="F105" t="s">
        <v>8174</v>
      </c>
      <c r="G105" t="s">
        <v>8181</v>
      </c>
      <c r="H105" s="50">
        <v>3</v>
      </c>
      <c r="I105" s="50">
        <v>26</v>
      </c>
      <c r="K105" s="50">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row>
    <row r="106" spans="1:108" x14ac:dyDescent="0.25">
      <c r="A106" t="s">
        <v>262</v>
      </c>
      <c r="B106" s="202" t="str">
        <f>IF(A106="","",VLOOKUP(A106,Config!K$6:L$26,2,FALSE))</f>
        <v>Guadeloupe</v>
      </c>
      <c r="C106">
        <v>8</v>
      </c>
      <c r="D106" t="s">
        <v>8169</v>
      </c>
      <c r="E106" t="s">
        <v>8163</v>
      </c>
      <c r="F106" t="s">
        <v>8174</v>
      </c>
      <c r="G106" t="s">
        <v>8181</v>
      </c>
      <c r="H106" s="50">
        <v>3</v>
      </c>
      <c r="I106" s="50">
        <v>24</v>
      </c>
      <c r="K106" s="50">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row>
    <row r="107" spans="1:108" x14ac:dyDescent="0.25">
      <c r="A107" t="s">
        <v>262</v>
      </c>
      <c r="B107" s="202" t="str">
        <f>IF(A107="","",VLOOKUP(A107,Config!K$6:L$26,2,FALSE))</f>
        <v>Guadeloupe</v>
      </c>
      <c r="C107">
        <v>9</v>
      </c>
      <c r="D107" t="s">
        <v>8170</v>
      </c>
      <c r="E107" t="s">
        <v>8163</v>
      </c>
      <c r="F107" t="s">
        <v>8174</v>
      </c>
      <c r="G107" t="s">
        <v>8181</v>
      </c>
      <c r="H107" s="50">
        <v>3</v>
      </c>
      <c r="I107" s="50">
        <v>22</v>
      </c>
      <c r="K107" s="50">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row>
    <row r="108" spans="1:108" x14ac:dyDescent="0.25">
      <c r="A108" t="s">
        <v>262</v>
      </c>
      <c r="B108" s="202" t="str">
        <f>IF(A108="","",VLOOKUP(A108,Config!K$6:L$26,2,FALSE))</f>
        <v>Guadeloupe</v>
      </c>
      <c r="C108">
        <v>10</v>
      </c>
      <c r="D108" t="s">
        <v>8171</v>
      </c>
      <c r="E108" t="s">
        <v>8163</v>
      </c>
      <c r="F108" t="s">
        <v>8174</v>
      </c>
      <c r="G108" t="s">
        <v>8182</v>
      </c>
      <c r="H108" s="50">
        <v>3</v>
      </c>
      <c r="I108" s="50">
        <v>5</v>
      </c>
      <c r="K108" s="50">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row>
    <row r="109" spans="1:108" x14ac:dyDescent="0.25">
      <c r="A109" t="s">
        <v>262</v>
      </c>
      <c r="B109" s="202" t="str">
        <f>IF(A109="","",VLOOKUP(A109,Config!K$6:L$26,2,FALSE))</f>
        <v>Guadeloupe</v>
      </c>
      <c r="C109">
        <v>11</v>
      </c>
      <c r="D109" t="s">
        <v>8172</v>
      </c>
      <c r="E109" t="s">
        <v>8163</v>
      </c>
      <c r="F109" t="s">
        <v>8174</v>
      </c>
      <c r="G109" t="s">
        <v>8182</v>
      </c>
      <c r="H109" s="50">
        <v>3</v>
      </c>
      <c r="I109" s="50">
        <v>14</v>
      </c>
      <c r="K109" s="50">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row>
    <row r="110" spans="1:108" x14ac:dyDescent="0.25">
      <c r="A110" t="s">
        <v>262</v>
      </c>
      <c r="B110" s="202" t="str">
        <f>IF(A110="","",VLOOKUP(A110,Config!K$6:L$26,2,FALSE))</f>
        <v>Guadeloupe</v>
      </c>
      <c r="C110">
        <v>12</v>
      </c>
      <c r="D110" t="s">
        <v>8173</v>
      </c>
      <c r="E110" t="s">
        <v>8163</v>
      </c>
      <c r="F110" t="s">
        <v>8174</v>
      </c>
      <c r="G110" t="s">
        <v>8182</v>
      </c>
      <c r="H110" s="50">
        <v>3</v>
      </c>
      <c r="I110" s="50">
        <v>6</v>
      </c>
      <c r="K110" s="50">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row>
    <row r="111" spans="1:108" x14ac:dyDescent="0.25">
      <c r="A111" t="s">
        <v>262</v>
      </c>
      <c r="B111" s="202" t="str">
        <f>IF(A111="","",VLOOKUP(A111,Config!K$6:L$26,2,FALSE))</f>
        <v>Guadeloupe</v>
      </c>
      <c r="C111">
        <v>13</v>
      </c>
      <c r="D111" t="s">
        <v>8175</v>
      </c>
      <c r="E111" t="s">
        <v>8163</v>
      </c>
      <c r="F111" t="s">
        <v>8176</v>
      </c>
      <c r="G111" t="s">
        <v>8182</v>
      </c>
      <c r="H111" s="50">
        <v>3</v>
      </c>
      <c r="I111" s="50">
        <v>6</v>
      </c>
      <c r="K111" s="50">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row>
    <row r="112" spans="1:108" x14ac:dyDescent="0.25">
      <c r="A112" t="s">
        <v>262</v>
      </c>
      <c r="B112" s="202" t="str">
        <f>IF(A112="","",VLOOKUP(A112,Config!K$6:L$26,2,FALSE))</f>
        <v>Guadeloupe</v>
      </c>
      <c r="C112">
        <v>14</v>
      </c>
      <c r="D112" t="s">
        <v>8177</v>
      </c>
      <c r="E112" t="s">
        <v>29</v>
      </c>
      <c r="F112" t="s">
        <v>7955</v>
      </c>
      <c r="G112" t="s">
        <v>8183</v>
      </c>
      <c r="H112" s="50">
        <v>6</v>
      </c>
      <c r="I112" s="50">
        <v>3</v>
      </c>
      <c r="K112" s="50">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row>
    <row r="113" spans="1:108" x14ac:dyDescent="0.25">
      <c r="A113" t="s">
        <v>262</v>
      </c>
      <c r="B113" s="202" t="str">
        <f>IF(A113="","",VLOOKUP(A113,Config!K$6:L$26,2,FALSE))</f>
        <v>Guadeloupe</v>
      </c>
      <c r="C113">
        <v>15</v>
      </c>
      <c r="D113" t="s">
        <v>8178</v>
      </c>
      <c r="E113" t="s">
        <v>8163</v>
      </c>
      <c r="F113" t="s">
        <v>8176</v>
      </c>
      <c r="G113" t="s">
        <v>8182</v>
      </c>
      <c r="H113" s="50">
        <v>3</v>
      </c>
      <c r="I113" s="50">
        <v>10</v>
      </c>
      <c r="K113" s="50">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row>
    <row r="114" spans="1:108" x14ac:dyDescent="0.25">
      <c r="A114" t="s">
        <v>262</v>
      </c>
      <c r="B114" s="202" t="str">
        <f>IF(A114="","",VLOOKUP(A114,Config!K$6:L$26,2,FALSE))</f>
        <v>Guadeloupe</v>
      </c>
      <c r="C114">
        <v>16</v>
      </c>
      <c r="D114" t="s">
        <v>8179</v>
      </c>
      <c r="E114" t="s">
        <v>8163</v>
      </c>
      <c r="F114" t="s">
        <v>8176</v>
      </c>
      <c r="G114" t="s">
        <v>8182</v>
      </c>
      <c r="H114" s="50">
        <v>3</v>
      </c>
      <c r="I114" s="50">
        <v>11</v>
      </c>
      <c r="K114" s="50">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row>
    <row r="115" spans="1:108" x14ac:dyDescent="0.25">
      <c r="A115" t="s">
        <v>261</v>
      </c>
      <c r="B115" s="202" t="str">
        <f>IF(A115="","",VLOOKUP(A115,Config!K$6:L$26,2,FALSE))</f>
        <v>Guyane</v>
      </c>
      <c r="C115">
        <v>1</v>
      </c>
      <c r="D115" t="s">
        <v>8159</v>
      </c>
      <c r="E115" t="s">
        <v>8163</v>
      </c>
      <c r="F115" t="s">
        <v>8164</v>
      </c>
      <c r="G115" t="s">
        <v>8181</v>
      </c>
      <c r="H115" s="50">
        <v>3</v>
      </c>
      <c r="I115" s="50">
        <v>11</v>
      </c>
      <c r="K115" s="50">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row>
    <row r="116" spans="1:108" x14ac:dyDescent="0.25">
      <c r="A116" t="s">
        <v>261</v>
      </c>
      <c r="B116" s="202" t="str">
        <f>IF(A116="","",VLOOKUP(A116,Config!K$6:L$26,2,FALSE))</f>
        <v>Guyane</v>
      </c>
      <c r="C116">
        <v>2</v>
      </c>
      <c r="D116" t="s">
        <v>8160</v>
      </c>
      <c r="E116" t="s">
        <v>8163</v>
      </c>
      <c r="F116" t="s">
        <v>8164</v>
      </c>
      <c r="G116" t="s">
        <v>8181</v>
      </c>
      <c r="H116" s="50">
        <v>3</v>
      </c>
      <c r="I116" s="50">
        <v>12</v>
      </c>
      <c r="K116" s="50">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row>
    <row r="117" spans="1:108" x14ac:dyDescent="0.25">
      <c r="A117" t="s">
        <v>261</v>
      </c>
      <c r="B117" s="202" t="str">
        <f>IF(A117="","",VLOOKUP(A117,Config!K$6:L$26,2,FALSE))</f>
        <v>Guyane</v>
      </c>
      <c r="C117">
        <v>3</v>
      </c>
      <c r="D117" t="s">
        <v>8161</v>
      </c>
      <c r="E117" t="s">
        <v>8163</v>
      </c>
      <c r="F117" t="s">
        <v>8164</v>
      </c>
      <c r="G117" t="s">
        <v>8181</v>
      </c>
      <c r="H117" s="50">
        <v>3</v>
      </c>
      <c r="I117" s="50">
        <v>13</v>
      </c>
      <c r="K117" s="50">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row>
    <row r="118" spans="1:108" x14ac:dyDescent="0.25">
      <c r="A118" t="s">
        <v>261</v>
      </c>
      <c r="B118" s="202" t="str">
        <f>IF(A118="","",VLOOKUP(A118,Config!K$6:L$26,2,FALSE))</f>
        <v>Guyane</v>
      </c>
      <c r="C118">
        <v>4</v>
      </c>
      <c r="D118" t="s">
        <v>8162</v>
      </c>
      <c r="E118" t="s">
        <v>8163</v>
      </c>
      <c r="F118" t="s">
        <v>8164</v>
      </c>
      <c r="G118" t="s">
        <v>8181</v>
      </c>
      <c r="H118" s="50">
        <v>3</v>
      </c>
      <c r="I118" s="50">
        <v>22</v>
      </c>
      <c r="K118" s="50">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row>
    <row r="119" spans="1:108" x14ac:dyDescent="0.25">
      <c r="A119" t="s">
        <v>261</v>
      </c>
      <c r="B119" s="202" t="str">
        <f>IF(A119="","",VLOOKUP(A119,Config!K$6:L$26,2,FALSE))</f>
        <v>Guyane</v>
      </c>
      <c r="C119">
        <v>5</v>
      </c>
      <c r="D119" t="s">
        <v>8166</v>
      </c>
      <c r="E119" t="s">
        <v>8163</v>
      </c>
      <c r="F119" t="s">
        <v>8164</v>
      </c>
      <c r="G119" t="s">
        <v>8182</v>
      </c>
      <c r="H119" s="50">
        <v>3</v>
      </c>
      <c r="I119" s="50">
        <v>7</v>
      </c>
      <c r="K119" s="50">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row>
    <row r="120" spans="1:108" x14ac:dyDescent="0.25">
      <c r="A120" t="s">
        <v>261</v>
      </c>
      <c r="B120" s="202" t="str">
        <f>IF(A120="","",VLOOKUP(A120,Config!K$6:L$26,2,FALSE))</f>
        <v>Guyane</v>
      </c>
      <c r="C120">
        <v>6</v>
      </c>
      <c r="D120" t="s">
        <v>8167</v>
      </c>
      <c r="E120" t="s">
        <v>8163</v>
      </c>
      <c r="F120" t="s">
        <v>8164</v>
      </c>
      <c r="G120" t="s">
        <v>8182</v>
      </c>
      <c r="H120" s="50">
        <v>3</v>
      </c>
      <c r="I120" s="50">
        <v>8</v>
      </c>
      <c r="K120" s="50">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row>
    <row r="121" spans="1:108" x14ac:dyDescent="0.25">
      <c r="A121" t="s">
        <v>261</v>
      </c>
      <c r="B121" s="202" t="str">
        <f>IF(A121="","",VLOOKUP(A121,Config!K$6:L$26,2,FALSE))</f>
        <v>Guyane</v>
      </c>
      <c r="C121">
        <v>7</v>
      </c>
      <c r="D121" t="s">
        <v>8168</v>
      </c>
      <c r="E121" t="s">
        <v>8163</v>
      </c>
      <c r="F121" t="s">
        <v>8174</v>
      </c>
      <c r="G121" t="s">
        <v>8181</v>
      </c>
      <c r="H121" s="50">
        <v>3</v>
      </c>
      <c r="I121" s="50">
        <v>26</v>
      </c>
      <c r="K121" s="50">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row>
    <row r="122" spans="1:108" x14ac:dyDescent="0.25">
      <c r="A122" t="s">
        <v>261</v>
      </c>
      <c r="B122" s="202" t="str">
        <f>IF(A122="","",VLOOKUP(A122,Config!K$6:L$26,2,FALSE))</f>
        <v>Guyane</v>
      </c>
      <c r="C122">
        <v>8</v>
      </c>
      <c r="D122" t="s">
        <v>8169</v>
      </c>
      <c r="E122" t="s">
        <v>8163</v>
      </c>
      <c r="F122" t="s">
        <v>8174</v>
      </c>
      <c r="G122" t="s">
        <v>8181</v>
      </c>
      <c r="H122" s="50">
        <v>3</v>
      </c>
      <c r="I122" s="50">
        <v>24</v>
      </c>
      <c r="K122" s="50">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row>
    <row r="123" spans="1:108" x14ac:dyDescent="0.25">
      <c r="A123" t="s">
        <v>261</v>
      </c>
      <c r="B123" s="202" t="str">
        <f>IF(A123="","",VLOOKUP(A123,Config!K$6:L$26,2,FALSE))</f>
        <v>Guyane</v>
      </c>
      <c r="C123">
        <v>9</v>
      </c>
      <c r="D123" t="s">
        <v>8170</v>
      </c>
      <c r="E123" t="s">
        <v>8163</v>
      </c>
      <c r="F123" t="s">
        <v>8174</v>
      </c>
      <c r="G123" t="s">
        <v>8181</v>
      </c>
      <c r="H123" s="50">
        <v>3</v>
      </c>
      <c r="I123" s="50">
        <v>22</v>
      </c>
      <c r="K123" s="50">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row>
    <row r="124" spans="1:108" x14ac:dyDescent="0.25">
      <c r="A124" t="s">
        <v>261</v>
      </c>
      <c r="B124" s="202" t="str">
        <f>IF(A124="","",VLOOKUP(A124,Config!K$6:L$26,2,FALSE))</f>
        <v>Guyane</v>
      </c>
      <c r="C124">
        <v>10</v>
      </c>
      <c r="D124" t="s">
        <v>8171</v>
      </c>
      <c r="E124" t="s">
        <v>8163</v>
      </c>
      <c r="F124" t="s">
        <v>8174</v>
      </c>
      <c r="G124" t="s">
        <v>8182</v>
      </c>
      <c r="H124" s="50">
        <v>3</v>
      </c>
      <c r="I124" s="50">
        <v>5</v>
      </c>
      <c r="K124" s="50">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row>
    <row r="125" spans="1:108" x14ac:dyDescent="0.25">
      <c r="A125" t="s">
        <v>261</v>
      </c>
      <c r="B125" s="202" t="str">
        <f>IF(A125="","",VLOOKUP(A125,Config!K$6:L$26,2,FALSE))</f>
        <v>Guyane</v>
      </c>
      <c r="C125">
        <v>11</v>
      </c>
      <c r="D125" t="s">
        <v>8172</v>
      </c>
      <c r="E125" t="s">
        <v>8163</v>
      </c>
      <c r="F125" t="s">
        <v>8174</v>
      </c>
      <c r="G125" t="s">
        <v>8182</v>
      </c>
      <c r="H125" s="50">
        <v>3</v>
      </c>
      <c r="I125" s="50">
        <v>14</v>
      </c>
      <c r="K125" s="50">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row>
    <row r="126" spans="1:108" x14ac:dyDescent="0.25">
      <c r="A126" t="s">
        <v>261</v>
      </c>
      <c r="B126" s="202" t="str">
        <f>IF(A126="","",VLOOKUP(A126,Config!K$6:L$26,2,FALSE))</f>
        <v>Guyane</v>
      </c>
      <c r="C126">
        <v>12</v>
      </c>
      <c r="D126" t="s">
        <v>8173</v>
      </c>
      <c r="E126" t="s">
        <v>8163</v>
      </c>
      <c r="F126" t="s">
        <v>8174</v>
      </c>
      <c r="G126" t="s">
        <v>8182</v>
      </c>
      <c r="H126" s="50">
        <v>3</v>
      </c>
      <c r="I126" s="50">
        <v>6</v>
      </c>
      <c r="K126" s="50">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row>
    <row r="127" spans="1:108" x14ac:dyDescent="0.25">
      <c r="A127" t="s">
        <v>261</v>
      </c>
      <c r="B127" s="202" t="str">
        <f>IF(A127="","",VLOOKUP(A127,Config!K$6:L$26,2,FALSE))</f>
        <v>Guyane</v>
      </c>
      <c r="C127">
        <v>13</v>
      </c>
      <c r="D127" t="s">
        <v>8175</v>
      </c>
      <c r="E127" t="s">
        <v>8163</v>
      </c>
      <c r="F127" t="s">
        <v>8176</v>
      </c>
      <c r="G127" t="s">
        <v>8182</v>
      </c>
      <c r="H127" s="50">
        <v>3</v>
      </c>
      <c r="I127" s="50">
        <v>6</v>
      </c>
      <c r="K127" s="50">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row>
    <row r="128" spans="1:108" x14ac:dyDescent="0.25">
      <c r="A128" t="s">
        <v>261</v>
      </c>
      <c r="B128" s="202" t="str">
        <f>IF(A128="","",VLOOKUP(A128,Config!K$6:L$26,2,FALSE))</f>
        <v>Guyane</v>
      </c>
      <c r="C128">
        <v>14</v>
      </c>
      <c r="D128" t="s">
        <v>8177</v>
      </c>
      <c r="E128" t="s">
        <v>29</v>
      </c>
      <c r="F128" t="s">
        <v>7955</v>
      </c>
      <c r="G128" t="s">
        <v>8183</v>
      </c>
      <c r="H128" s="50">
        <v>6</v>
      </c>
      <c r="I128" s="50">
        <v>3</v>
      </c>
      <c r="K128" s="50">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row>
    <row r="129" spans="1:108" x14ac:dyDescent="0.25">
      <c r="A129" t="s">
        <v>261</v>
      </c>
      <c r="B129" s="202" t="str">
        <f>IF(A129="","",VLOOKUP(A129,Config!K$6:L$26,2,FALSE))</f>
        <v>Guyane</v>
      </c>
      <c r="C129">
        <v>15</v>
      </c>
      <c r="D129" t="s">
        <v>8178</v>
      </c>
      <c r="E129" t="s">
        <v>8163</v>
      </c>
      <c r="F129" t="s">
        <v>8176</v>
      </c>
      <c r="G129" t="s">
        <v>8182</v>
      </c>
      <c r="H129" s="50">
        <v>3</v>
      </c>
      <c r="I129" s="50">
        <v>10</v>
      </c>
      <c r="K129" s="50">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row>
    <row r="130" spans="1:108" x14ac:dyDescent="0.25">
      <c r="A130" t="s">
        <v>261</v>
      </c>
      <c r="B130" s="202" t="str">
        <f>IF(A130="","",VLOOKUP(A130,Config!K$6:L$26,2,FALSE))</f>
        <v>Guyane</v>
      </c>
      <c r="C130">
        <v>16</v>
      </c>
      <c r="D130" t="s">
        <v>8179</v>
      </c>
      <c r="E130" t="s">
        <v>8163</v>
      </c>
      <c r="F130" t="s">
        <v>8176</v>
      </c>
      <c r="G130" t="s">
        <v>8182</v>
      </c>
      <c r="H130" s="50">
        <v>3</v>
      </c>
      <c r="I130" s="50">
        <v>11</v>
      </c>
      <c r="K130" s="50">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row>
    <row r="131" spans="1:108" x14ac:dyDescent="0.25">
      <c r="A131" t="s">
        <v>8154</v>
      </c>
      <c r="B131" s="202" t="str">
        <f>IF(A131="","",VLOOKUP(A131,Config!K$6:L$26,2,FALSE))</f>
        <v>Hauts-de-France</v>
      </c>
      <c r="C131">
        <v>1</v>
      </c>
      <c r="D131" t="s">
        <v>8159</v>
      </c>
      <c r="E131" t="s">
        <v>8163</v>
      </c>
      <c r="F131" t="s">
        <v>8164</v>
      </c>
      <c r="G131" t="s">
        <v>8181</v>
      </c>
      <c r="H131" s="50">
        <v>3</v>
      </c>
      <c r="I131" s="50">
        <v>11</v>
      </c>
      <c r="K131" s="50">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row>
    <row r="132" spans="1:108" x14ac:dyDescent="0.25">
      <c r="A132" t="s">
        <v>8154</v>
      </c>
      <c r="B132" s="202" t="str">
        <f>IF(A132="","",VLOOKUP(A132,Config!K$6:L$26,2,FALSE))</f>
        <v>Hauts-de-France</v>
      </c>
      <c r="C132">
        <v>2</v>
      </c>
      <c r="D132" t="s">
        <v>8160</v>
      </c>
      <c r="E132" t="s">
        <v>8163</v>
      </c>
      <c r="F132" t="s">
        <v>8164</v>
      </c>
      <c r="G132" t="s">
        <v>8181</v>
      </c>
      <c r="H132" s="50">
        <v>3</v>
      </c>
      <c r="I132" s="50">
        <v>12</v>
      </c>
      <c r="K132" s="50">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row>
    <row r="133" spans="1:108" x14ac:dyDescent="0.25">
      <c r="A133" t="s">
        <v>8154</v>
      </c>
      <c r="B133" s="202" t="str">
        <f>IF(A133="","",VLOOKUP(A133,Config!K$6:L$26,2,FALSE))</f>
        <v>Hauts-de-France</v>
      </c>
      <c r="C133">
        <v>3</v>
      </c>
      <c r="D133" t="s">
        <v>8161</v>
      </c>
      <c r="E133" t="s">
        <v>8163</v>
      </c>
      <c r="F133" t="s">
        <v>8164</v>
      </c>
      <c r="G133" t="s">
        <v>8181</v>
      </c>
      <c r="H133" s="50">
        <v>3</v>
      </c>
      <c r="I133" s="50">
        <v>13</v>
      </c>
      <c r="K133" s="50">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row>
    <row r="134" spans="1:108" x14ac:dyDescent="0.25">
      <c r="A134" t="s">
        <v>8154</v>
      </c>
      <c r="B134" s="202" t="str">
        <f>IF(A134="","",VLOOKUP(A134,Config!K$6:L$26,2,FALSE))</f>
        <v>Hauts-de-France</v>
      </c>
      <c r="C134">
        <v>4</v>
      </c>
      <c r="D134" t="s">
        <v>8162</v>
      </c>
      <c r="E134" t="s">
        <v>8163</v>
      </c>
      <c r="F134" t="s">
        <v>8164</v>
      </c>
      <c r="G134" t="s">
        <v>8181</v>
      </c>
      <c r="H134" s="50">
        <v>3</v>
      </c>
      <c r="I134" s="50">
        <v>22</v>
      </c>
      <c r="K134" s="50">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row>
    <row r="135" spans="1:108" x14ac:dyDescent="0.25">
      <c r="A135" t="s">
        <v>8154</v>
      </c>
      <c r="B135" s="202" t="str">
        <f>IF(A135="","",VLOOKUP(A135,Config!K$6:L$26,2,FALSE))</f>
        <v>Hauts-de-France</v>
      </c>
      <c r="C135">
        <v>5</v>
      </c>
      <c r="D135" t="s">
        <v>8166</v>
      </c>
      <c r="E135" t="s">
        <v>8163</v>
      </c>
      <c r="F135" t="s">
        <v>8164</v>
      </c>
      <c r="G135" t="s">
        <v>8182</v>
      </c>
      <c r="H135" s="50">
        <v>3</v>
      </c>
      <c r="I135" s="50">
        <v>7</v>
      </c>
      <c r="K135" s="50">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row>
    <row r="136" spans="1:108" x14ac:dyDescent="0.25">
      <c r="A136" t="s">
        <v>8154</v>
      </c>
      <c r="B136" s="202" t="str">
        <f>IF(A136="","",VLOOKUP(A136,Config!K$6:L$26,2,FALSE))</f>
        <v>Hauts-de-France</v>
      </c>
      <c r="C136">
        <v>6</v>
      </c>
      <c r="D136" t="s">
        <v>8167</v>
      </c>
      <c r="E136" t="s">
        <v>8163</v>
      </c>
      <c r="F136" t="s">
        <v>8164</v>
      </c>
      <c r="G136" t="s">
        <v>8182</v>
      </c>
      <c r="H136" s="50">
        <v>3</v>
      </c>
      <c r="I136" s="50">
        <v>8</v>
      </c>
      <c r="K136" s="50">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row>
    <row r="137" spans="1:108" x14ac:dyDescent="0.25">
      <c r="A137" t="s">
        <v>8154</v>
      </c>
      <c r="B137" s="202" t="str">
        <f>IF(A137="","",VLOOKUP(A137,Config!K$6:L$26,2,FALSE))</f>
        <v>Hauts-de-France</v>
      </c>
      <c r="C137">
        <v>7</v>
      </c>
      <c r="D137" t="s">
        <v>8168</v>
      </c>
      <c r="E137" t="s">
        <v>8163</v>
      </c>
      <c r="F137" t="s">
        <v>8174</v>
      </c>
      <c r="G137" t="s">
        <v>8181</v>
      </c>
      <c r="H137" s="50">
        <v>3</v>
      </c>
      <c r="I137" s="50">
        <v>26</v>
      </c>
      <c r="K137" s="50">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row>
    <row r="138" spans="1:108" x14ac:dyDescent="0.25">
      <c r="A138" t="s">
        <v>8154</v>
      </c>
      <c r="B138" s="202" t="str">
        <f>IF(A138="","",VLOOKUP(A138,Config!K$6:L$26,2,FALSE))</f>
        <v>Hauts-de-France</v>
      </c>
      <c r="C138">
        <v>8</v>
      </c>
      <c r="D138" t="s">
        <v>8169</v>
      </c>
      <c r="E138" t="s">
        <v>8163</v>
      </c>
      <c r="F138" t="s">
        <v>8174</v>
      </c>
      <c r="G138" t="s">
        <v>8181</v>
      </c>
      <c r="H138" s="50">
        <v>3</v>
      </c>
      <c r="I138" s="50">
        <v>24</v>
      </c>
      <c r="K138" s="50">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row>
    <row r="139" spans="1:108" x14ac:dyDescent="0.25">
      <c r="A139" t="s">
        <v>8154</v>
      </c>
      <c r="B139" s="202" t="str">
        <f>IF(A139="","",VLOOKUP(A139,Config!K$6:L$26,2,FALSE))</f>
        <v>Hauts-de-France</v>
      </c>
      <c r="C139">
        <v>9</v>
      </c>
      <c r="D139" t="s">
        <v>8170</v>
      </c>
      <c r="E139" t="s">
        <v>8163</v>
      </c>
      <c r="F139" t="s">
        <v>8174</v>
      </c>
      <c r="G139" t="s">
        <v>8181</v>
      </c>
      <c r="H139" s="50">
        <v>3</v>
      </c>
      <c r="I139" s="50">
        <v>22</v>
      </c>
      <c r="K139" s="50">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row>
    <row r="140" spans="1:108" x14ac:dyDescent="0.25">
      <c r="A140" t="s">
        <v>8154</v>
      </c>
      <c r="B140" s="202" t="str">
        <f>IF(A140="","",VLOOKUP(A140,Config!K$6:L$26,2,FALSE))</f>
        <v>Hauts-de-France</v>
      </c>
      <c r="C140">
        <v>10</v>
      </c>
      <c r="D140" t="s">
        <v>8171</v>
      </c>
      <c r="E140" t="s">
        <v>8163</v>
      </c>
      <c r="F140" t="s">
        <v>8174</v>
      </c>
      <c r="G140" t="s">
        <v>8182</v>
      </c>
      <c r="H140" s="50">
        <v>3</v>
      </c>
      <c r="I140" s="50">
        <v>5</v>
      </c>
      <c r="K140" s="50">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row>
    <row r="141" spans="1:108" x14ac:dyDescent="0.25">
      <c r="A141" t="s">
        <v>8154</v>
      </c>
      <c r="B141" s="202" t="str">
        <f>IF(A141="","",VLOOKUP(A141,Config!K$6:L$26,2,FALSE))</f>
        <v>Hauts-de-France</v>
      </c>
      <c r="C141">
        <v>11</v>
      </c>
      <c r="D141" t="s">
        <v>8172</v>
      </c>
      <c r="E141" t="s">
        <v>8163</v>
      </c>
      <c r="F141" t="s">
        <v>8174</v>
      </c>
      <c r="G141" t="s">
        <v>8182</v>
      </c>
      <c r="H141" s="50">
        <v>3</v>
      </c>
      <c r="I141" s="50">
        <v>14</v>
      </c>
      <c r="K141" s="50">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row>
    <row r="142" spans="1:108" x14ac:dyDescent="0.25">
      <c r="A142" t="s">
        <v>8154</v>
      </c>
      <c r="B142" s="202" t="str">
        <f>IF(A142="","",VLOOKUP(A142,Config!K$6:L$26,2,FALSE))</f>
        <v>Hauts-de-France</v>
      </c>
      <c r="C142">
        <v>12</v>
      </c>
      <c r="D142" t="s">
        <v>8173</v>
      </c>
      <c r="E142" t="s">
        <v>8163</v>
      </c>
      <c r="F142" t="s">
        <v>8174</v>
      </c>
      <c r="G142" t="s">
        <v>8182</v>
      </c>
      <c r="H142" s="50">
        <v>3</v>
      </c>
      <c r="I142" s="50">
        <v>6</v>
      </c>
      <c r="K142" s="50">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row>
    <row r="143" spans="1:108" x14ac:dyDescent="0.25">
      <c r="A143" t="s">
        <v>8154</v>
      </c>
      <c r="B143" s="202" t="str">
        <f>IF(A143="","",VLOOKUP(A143,Config!K$6:L$26,2,FALSE))</f>
        <v>Hauts-de-France</v>
      </c>
      <c r="C143">
        <v>13</v>
      </c>
      <c r="D143" t="s">
        <v>8175</v>
      </c>
      <c r="E143" t="s">
        <v>8163</v>
      </c>
      <c r="F143" t="s">
        <v>8176</v>
      </c>
      <c r="G143" t="s">
        <v>8182</v>
      </c>
      <c r="H143" s="50">
        <v>3</v>
      </c>
      <c r="I143" s="50">
        <v>6</v>
      </c>
      <c r="K143" s="50">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row>
    <row r="144" spans="1:108" x14ac:dyDescent="0.25">
      <c r="A144" t="s">
        <v>8154</v>
      </c>
      <c r="B144" s="202" t="str">
        <f>IF(A144="","",VLOOKUP(A144,Config!K$6:L$26,2,FALSE))</f>
        <v>Hauts-de-France</v>
      </c>
      <c r="C144">
        <v>14</v>
      </c>
      <c r="D144" t="s">
        <v>8177</v>
      </c>
      <c r="E144" t="s">
        <v>29</v>
      </c>
      <c r="F144" t="s">
        <v>7955</v>
      </c>
      <c r="G144" t="s">
        <v>8183</v>
      </c>
      <c r="H144" s="50">
        <v>6</v>
      </c>
      <c r="I144" s="50">
        <v>3</v>
      </c>
      <c r="K144" s="50">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row>
    <row r="145" spans="1:108" x14ac:dyDescent="0.25">
      <c r="A145" t="s">
        <v>8154</v>
      </c>
      <c r="B145" s="202" t="str">
        <f>IF(A145="","",VLOOKUP(A145,Config!K$6:L$26,2,FALSE))</f>
        <v>Hauts-de-France</v>
      </c>
      <c r="C145">
        <v>15</v>
      </c>
      <c r="D145" t="s">
        <v>8178</v>
      </c>
      <c r="E145" t="s">
        <v>8163</v>
      </c>
      <c r="F145" t="s">
        <v>8176</v>
      </c>
      <c r="G145" t="s">
        <v>8182</v>
      </c>
      <c r="H145" s="50">
        <v>3</v>
      </c>
      <c r="I145" s="50">
        <v>10</v>
      </c>
      <c r="K145" s="50">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row>
    <row r="146" spans="1:108" x14ac:dyDescent="0.25">
      <c r="A146" t="s">
        <v>8154</v>
      </c>
      <c r="B146" s="202" t="str">
        <f>IF(A146="","",VLOOKUP(A146,Config!K$6:L$26,2,FALSE))</f>
        <v>Hauts-de-France</v>
      </c>
      <c r="C146">
        <v>16</v>
      </c>
      <c r="D146" t="s">
        <v>8179</v>
      </c>
      <c r="E146" t="s">
        <v>8163</v>
      </c>
      <c r="F146" t="s">
        <v>8176</v>
      </c>
      <c r="G146" t="s">
        <v>8182</v>
      </c>
      <c r="H146" s="50">
        <v>3</v>
      </c>
      <c r="I146" s="50">
        <v>11</v>
      </c>
      <c r="K146" s="50">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row>
    <row r="147" spans="1:108" x14ac:dyDescent="0.25">
      <c r="A147" t="s">
        <v>8155</v>
      </c>
      <c r="B147" s="202" t="str">
        <f>IF(A147="","",VLOOKUP(A147,Config!K$6:L$26,2,FALSE))</f>
        <v>Ile-de-france</v>
      </c>
      <c r="C147">
        <v>1</v>
      </c>
      <c r="D147" t="s">
        <v>8159</v>
      </c>
      <c r="E147" t="s">
        <v>8163</v>
      </c>
      <c r="F147" t="s">
        <v>8164</v>
      </c>
      <c r="G147" t="s">
        <v>8181</v>
      </c>
      <c r="H147" s="50">
        <v>3</v>
      </c>
      <c r="I147" s="50">
        <v>11</v>
      </c>
      <c r="K147" s="50">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row>
    <row r="148" spans="1:108" x14ac:dyDescent="0.25">
      <c r="A148" t="s">
        <v>8155</v>
      </c>
      <c r="B148" s="202" t="str">
        <f>IF(A148="","",VLOOKUP(A148,Config!K$6:L$26,2,FALSE))</f>
        <v>Ile-de-france</v>
      </c>
      <c r="C148">
        <v>2</v>
      </c>
      <c r="D148" t="s">
        <v>8160</v>
      </c>
      <c r="E148" t="s">
        <v>8163</v>
      </c>
      <c r="F148" t="s">
        <v>8164</v>
      </c>
      <c r="G148" t="s">
        <v>8181</v>
      </c>
      <c r="H148" s="50">
        <v>3</v>
      </c>
      <c r="I148" s="50">
        <v>12</v>
      </c>
      <c r="K148" s="50">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row>
    <row r="149" spans="1:108" x14ac:dyDescent="0.25">
      <c r="A149" t="s">
        <v>8155</v>
      </c>
      <c r="B149" s="202" t="str">
        <f>IF(A149="","",VLOOKUP(A149,Config!K$6:L$26,2,FALSE))</f>
        <v>Ile-de-france</v>
      </c>
      <c r="C149">
        <v>3</v>
      </c>
      <c r="D149" t="s">
        <v>8161</v>
      </c>
      <c r="E149" t="s">
        <v>8163</v>
      </c>
      <c r="F149" t="s">
        <v>8164</v>
      </c>
      <c r="G149" t="s">
        <v>8181</v>
      </c>
      <c r="H149" s="50">
        <v>3</v>
      </c>
      <c r="I149" s="50">
        <v>13</v>
      </c>
      <c r="K149" s="50">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row>
    <row r="150" spans="1:108" x14ac:dyDescent="0.25">
      <c r="A150" t="s">
        <v>8155</v>
      </c>
      <c r="B150" s="202" t="str">
        <f>IF(A150="","",VLOOKUP(A150,Config!K$6:L$26,2,FALSE))</f>
        <v>Ile-de-france</v>
      </c>
      <c r="C150">
        <v>4</v>
      </c>
      <c r="D150" t="s">
        <v>8162</v>
      </c>
      <c r="E150" t="s">
        <v>8163</v>
      </c>
      <c r="F150" t="s">
        <v>8164</v>
      </c>
      <c r="G150" t="s">
        <v>8181</v>
      </c>
      <c r="H150" s="50">
        <v>3</v>
      </c>
      <c r="I150" s="50">
        <v>22</v>
      </c>
      <c r="K150" s="50">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row>
    <row r="151" spans="1:108" x14ac:dyDescent="0.25">
      <c r="A151" t="s">
        <v>8155</v>
      </c>
      <c r="B151" s="202" t="str">
        <f>IF(A151="","",VLOOKUP(A151,Config!K$6:L$26,2,FALSE))</f>
        <v>Ile-de-france</v>
      </c>
      <c r="C151">
        <v>5</v>
      </c>
      <c r="D151" t="s">
        <v>8166</v>
      </c>
      <c r="E151" t="s">
        <v>8163</v>
      </c>
      <c r="F151" t="s">
        <v>8164</v>
      </c>
      <c r="G151" t="s">
        <v>8182</v>
      </c>
      <c r="H151" s="50">
        <v>3</v>
      </c>
      <c r="I151" s="50">
        <v>7</v>
      </c>
      <c r="K151" s="50">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row>
    <row r="152" spans="1:108" x14ac:dyDescent="0.25">
      <c r="A152" t="s">
        <v>8155</v>
      </c>
      <c r="B152" s="202" t="str">
        <f>IF(A152="","",VLOOKUP(A152,Config!K$6:L$26,2,FALSE))</f>
        <v>Ile-de-france</v>
      </c>
      <c r="C152">
        <v>6</v>
      </c>
      <c r="D152" t="s">
        <v>8167</v>
      </c>
      <c r="E152" t="s">
        <v>8163</v>
      </c>
      <c r="F152" t="s">
        <v>8164</v>
      </c>
      <c r="G152" t="s">
        <v>8182</v>
      </c>
      <c r="H152" s="50">
        <v>3</v>
      </c>
      <c r="I152" s="50">
        <v>8</v>
      </c>
      <c r="K152" s="50">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row>
    <row r="153" spans="1:108" x14ac:dyDescent="0.25">
      <c r="A153" t="s">
        <v>8155</v>
      </c>
      <c r="B153" s="202" t="str">
        <f>IF(A153="","",VLOOKUP(A153,Config!K$6:L$26,2,FALSE))</f>
        <v>Ile-de-france</v>
      </c>
      <c r="C153">
        <v>7</v>
      </c>
      <c r="D153" t="s">
        <v>8168</v>
      </c>
      <c r="E153" t="s">
        <v>8163</v>
      </c>
      <c r="F153" t="s">
        <v>8174</v>
      </c>
      <c r="G153" t="s">
        <v>8181</v>
      </c>
      <c r="H153" s="50">
        <v>3</v>
      </c>
      <c r="I153" s="50">
        <v>26</v>
      </c>
      <c r="K153" s="50">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row>
    <row r="154" spans="1:108" x14ac:dyDescent="0.25">
      <c r="A154" t="s">
        <v>8155</v>
      </c>
      <c r="B154" s="202" t="str">
        <f>IF(A154="","",VLOOKUP(A154,Config!K$6:L$26,2,FALSE))</f>
        <v>Ile-de-france</v>
      </c>
      <c r="C154">
        <v>8</v>
      </c>
      <c r="D154" t="s">
        <v>8169</v>
      </c>
      <c r="E154" t="s">
        <v>8163</v>
      </c>
      <c r="F154" t="s">
        <v>8174</v>
      </c>
      <c r="G154" t="s">
        <v>8181</v>
      </c>
      <c r="H154" s="50">
        <v>3</v>
      </c>
      <c r="I154" s="50">
        <v>24</v>
      </c>
      <c r="K154" s="50">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row>
    <row r="155" spans="1:108" x14ac:dyDescent="0.25">
      <c r="A155" t="s">
        <v>8155</v>
      </c>
      <c r="B155" s="202" t="str">
        <f>IF(A155="","",VLOOKUP(A155,Config!K$6:L$26,2,FALSE))</f>
        <v>Ile-de-france</v>
      </c>
      <c r="C155">
        <v>9</v>
      </c>
      <c r="D155" t="s">
        <v>8170</v>
      </c>
      <c r="E155" t="s">
        <v>8163</v>
      </c>
      <c r="F155" t="s">
        <v>8174</v>
      </c>
      <c r="G155" t="s">
        <v>8181</v>
      </c>
      <c r="H155" s="50">
        <v>3</v>
      </c>
      <c r="I155" s="50">
        <v>22</v>
      </c>
      <c r="K155" s="50">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row>
    <row r="156" spans="1:108" x14ac:dyDescent="0.25">
      <c r="A156" t="s">
        <v>8155</v>
      </c>
      <c r="B156" s="202" t="str">
        <f>IF(A156="","",VLOOKUP(A156,Config!K$6:L$26,2,FALSE))</f>
        <v>Ile-de-france</v>
      </c>
      <c r="C156">
        <v>10</v>
      </c>
      <c r="D156" t="s">
        <v>8171</v>
      </c>
      <c r="E156" t="s">
        <v>8163</v>
      </c>
      <c r="F156" t="s">
        <v>8174</v>
      </c>
      <c r="G156" t="s">
        <v>8182</v>
      </c>
      <c r="H156" s="50">
        <v>3</v>
      </c>
      <c r="I156" s="50">
        <v>5</v>
      </c>
      <c r="K156" s="50">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row>
    <row r="157" spans="1:108" x14ac:dyDescent="0.25">
      <c r="A157" t="s">
        <v>8155</v>
      </c>
      <c r="B157" s="202" t="str">
        <f>IF(A157="","",VLOOKUP(A157,Config!K$6:L$26,2,FALSE))</f>
        <v>Ile-de-france</v>
      </c>
      <c r="C157">
        <v>11</v>
      </c>
      <c r="D157" t="s">
        <v>8172</v>
      </c>
      <c r="E157" t="s">
        <v>8163</v>
      </c>
      <c r="F157" t="s">
        <v>8174</v>
      </c>
      <c r="G157" t="s">
        <v>8182</v>
      </c>
      <c r="H157" s="50">
        <v>3</v>
      </c>
      <c r="I157" s="50">
        <v>14</v>
      </c>
      <c r="K157" s="50">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row>
    <row r="158" spans="1:108" x14ac:dyDescent="0.25">
      <c r="A158" t="s">
        <v>8155</v>
      </c>
      <c r="B158" s="202" t="str">
        <f>IF(A158="","",VLOOKUP(A158,Config!K$6:L$26,2,FALSE))</f>
        <v>Ile-de-france</v>
      </c>
      <c r="C158">
        <v>12</v>
      </c>
      <c r="D158" t="s">
        <v>8173</v>
      </c>
      <c r="E158" t="s">
        <v>8163</v>
      </c>
      <c r="F158" t="s">
        <v>8174</v>
      </c>
      <c r="G158" t="s">
        <v>8182</v>
      </c>
      <c r="H158" s="50">
        <v>3</v>
      </c>
      <c r="I158" s="50">
        <v>6</v>
      </c>
      <c r="K158" s="50">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row>
    <row r="159" spans="1:108" x14ac:dyDescent="0.25">
      <c r="A159" t="s">
        <v>8155</v>
      </c>
      <c r="B159" s="202" t="str">
        <f>IF(A159="","",VLOOKUP(A159,Config!K$6:L$26,2,FALSE))</f>
        <v>Ile-de-france</v>
      </c>
      <c r="C159">
        <v>13</v>
      </c>
      <c r="D159" t="s">
        <v>8175</v>
      </c>
      <c r="E159" t="s">
        <v>8163</v>
      </c>
      <c r="F159" t="s">
        <v>8176</v>
      </c>
      <c r="G159" t="s">
        <v>8182</v>
      </c>
      <c r="H159" s="50">
        <v>3</v>
      </c>
      <c r="I159" s="50">
        <v>6</v>
      </c>
      <c r="K159" s="50">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row>
    <row r="160" spans="1:108" x14ac:dyDescent="0.25">
      <c r="A160" t="s">
        <v>8155</v>
      </c>
      <c r="B160" s="202" t="str">
        <f>IF(A160="","",VLOOKUP(A160,Config!K$6:L$26,2,FALSE))</f>
        <v>Ile-de-france</v>
      </c>
      <c r="C160">
        <v>14</v>
      </c>
      <c r="D160" t="s">
        <v>8177</v>
      </c>
      <c r="E160" t="s">
        <v>29</v>
      </c>
      <c r="F160" t="s">
        <v>7955</v>
      </c>
      <c r="G160" t="s">
        <v>8183</v>
      </c>
      <c r="H160" s="50">
        <v>6</v>
      </c>
      <c r="I160" s="50">
        <v>3</v>
      </c>
      <c r="K160" s="50">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row>
    <row r="161" spans="1:108" x14ac:dyDescent="0.25">
      <c r="A161" t="s">
        <v>8155</v>
      </c>
      <c r="B161" s="202" t="str">
        <f>IF(A161="","",VLOOKUP(A161,Config!K$6:L$26,2,FALSE))</f>
        <v>Ile-de-france</v>
      </c>
      <c r="C161">
        <v>15</v>
      </c>
      <c r="D161" t="s">
        <v>8178</v>
      </c>
      <c r="E161" t="s">
        <v>8163</v>
      </c>
      <c r="F161" t="s">
        <v>8176</v>
      </c>
      <c r="G161" t="s">
        <v>8182</v>
      </c>
      <c r="H161" s="50">
        <v>3</v>
      </c>
      <c r="I161" s="50">
        <v>10</v>
      </c>
      <c r="K161" s="50">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row>
    <row r="162" spans="1:108" x14ac:dyDescent="0.25">
      <c r="A162" t="s">
        <v>8155</v>
      </c>
      <c r="B162" s="202" t="str">
        <f>IF(A162="","",VLOOKUP(A162,Config!K$6:L$26,2,FALSE))</f>
        <v>Ile-de-france</v>
      </c>
      <c r="C162">
        <v>16</v>
      </c>
      <c r="D162" t="s">
        <v>8179</v>
      </c>
      <c r="E162" t="s">
        <v>8163</v>
      </c>
      <c r="F162" t="s">
        <v>8176</v>
      </c>
      <c r="G162" t="s">
        <v>8182</v>
      </c>
      <c r="H162" s="50">
        <v>3</v>
      </c>
      <c r="I162" s="50">
        <v>11</v>
      </c>
      <c r="K162" s="50">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row>
    <row r="163" spans="1:108" x14ac:dyDescent="0.25">
      <c r="A163" t="s">
        <v>487</v>
      </c>
      <c r="B163" s="202" t="str">
        <f>IF(A163="","",VLOOKUP(A163,Config!K$6:L$26,2,FALSE))</f>
        <v>La Réunion</v>
      </c>
      <c r="C163">
        <v>1</v>
      </c>
      <c r="D163" t="s">
        <v>8159</v>
      </c>
      <c r="E163" t="s">
        <v>8163</v>
      </c>
      <c r="F163" t="s">
        <v>8164</v>
      </c>
      <c r="G163" t="s">
        <v>8181</v>
      </c>
      <c r="H163" s="50">
        <v>3</v>
      </c>
      <c r="I163" s="50">
        <v>11</v>
      </c>
      <c r="K163" s="50">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row>
    <row r="164" spans="1:108" x14ac:dyDescent="0.25">
      <c r="A164" t="s">
        <v>487</v>
      </c>
      <c r="B164" s="202" t="str">
        <f>IF(A164="","",VLOOKUP(A164,Config!K$6:L$26,2,FALSE))</f>
        <v>La Réunion</v>
      </c>
      <c r="C164">
        <v>2</v>
      </c>
      <c r="D164" t="s">
        <v>8160</v>
      </c>
      <c r="E164" t="s">
        <v>8163</v>
      </c>
      <c r="F164" t="s">
        <v>8164</v>
      </c>
      <c r="G164" t="s">
        <v>8181</v>
      </c>
      <c r="H164" s="50">
        <v>3</v>
      </c>
      <c r="I164" s="50">
        <v>12</v>
      </c>
      <c r="K164" s="50">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row>
    <row r="165" spans="1:108" x14ac:dyDescent="0.25">
      <c r="A165" t="s">
        <v>487</v>
      </c>
      <c r="B165" s="202" t="str">
        <f>IF(A165="","",VLOOKUP(A165,Config!K$6:L$26,2,FALSE))</f>
        <v>La Réunion</v>
      </c>
      <c r="C165">
        <v>3</v>
      </c>
      <c r="D165" t="s">
        <v>8161</v>
      </c>
      <c r="E165" t="s">
        <v>8163</v>
      </c>
      <c r="F165" t="s">
        <v>8164</v>
      </c>
      <c r="G165" t="s">
        <v>8181</v>
      </c>
      <c r="H165" s="50">
        <v>3</v>
      </c>
      <c r="I165" s="50">
        <v>13</v>
      </c>
      <c r="K165" s="50">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row>
    <row r="166" spans="1:108" x14ac:dyDescent="0.25">
      <c r="A166" t="s">
        <v>487</v>
      </c>
      <c r="B166" s="202" t="str">
        <f>IF(A166="","",VLOOKUP(A166,Config!K$6:L$26,2,FALSE))</f>
        <v>La Réunion</v>
      </c>
      <c r="C166">
        <v>4</v>
      </c>
      <c r="D166" t="s">
        <v>8162</v>
      </c>
      <c r="E166" t="s">
        <v>8163</v>
      </c>
      <c r="F166" t="s">
        <v>8164</v>
      </c>
      <c r="G166" t="s">
        <v>8181</v>
      </c>
      <c r="H166" s="50">
        <v>3</v>
      </c>
      <c r="I166" s="50">
        <v>22</v>
      </c>
      <c r="K166" s="50">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row>
    <row r="167" spans="1:108" x14ac:dyDescent="0.25">
      <c r="A167" t="s">
        <v>487</v>
      </c>
      <c r="B167" s="202" t="str">
        <f>IF(A167="","",VLOOKUP(A167,Config!K$6:L$26,2,FALSE))</f>
        <v>La Réunion</v>
      </c>
      <c r="C167">
        <v>5</v>
      </c>
      <c r="D167" t="s">
        <v>8166</v>
      </c>
      <c r="E167" t="s">
        <v>8163</v>
      </c>
      <c r="F167" t="s">
        <v>8164</v>
      </c>
      <c r="G167" t="s">
        <v>8182</v>
      </c>
      <c r="H167" s="50">
        <v>3</v>
      </c>
      <c r="I167" s="50">
        <v>7</v>
      </c>
      <c r="K167" s="50">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row>
    <row r="168" spans="1:108" x14ac:dyDescent="0.25">
      <c r="A168" t="s">
        <v>487</v>
      </c>
      <c r="B168" s="202" t="str">
        <f>IF(A168="","",VLOOKUP(A168,Config!K$6:L$26,2,FALSE))</f>
        <v>La Réunion</v>
      </c>
      <c r="C168">
        <v>6</v>
      </c>
      <c r="D168" t="s">
        <v>8167</v>
      </c>
      <c r="E168" t="s">
        <v>8163</v>
      </c>
      <c r="F168" t="s">
        <v>8164</v>
      </c>
      <c r="G168" t="s">
        <v>8182</v>
      </c>
      <c r="H168" s="50">
        <v>3</v>
      </c>
      <c r="I168" s="50">
        <v>8</v>
      </c>
      <c r="K168" s="50">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row>
    <row r="169" spans="1:108" x14ac:dyDescent="0.25">
      <c r="A169" t="s">
        <v>487</v>
      </c>
      <c r="B169" s="202" t="str">
        <f>IF(A169="","",VLOOKUP(A169,Config!K$6:L$26,2,FALSE))</f>
        <v>La Réunion</v>
      </c>
      <c r="C169">
        <v>7</v>
      </c>
      <c r="D169" t="s">
        <v>8168</v>
      </c>
      <c r="E169" t="s">
        <v>8163</v>
      </c>
      <c r="F169" t="s">
        <v>8174</v>
      </c>
      <c r="G169" t="s">
        <v>8181</v>
      </c>
      <c r="H169" s="50">
        <v>3</v>
      </c>
      <c r="I169" s="50">
        <v>26</v>
      </c>
      <c r="K169" s="50">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row>
    <row r="170" spans="1:108" x14ac:dyDescent="0.25">
      <c r="A170" t="s">
        <v>487</v>
      </c>
      <c r="B170" s="202" t="str">
        <f>IF(A170="","",VLOOKUP(A170,Config!K$6:L$26,2,FALSE))</f>
        <v>La Réunion</v>
      </c>
      <c r="C170">
        <v>8</v>
      </c>
      <c r="D170" t="s">
        <v>8169</v>
      </c>
      <c r="E170" t="s">
        <v>8163</v>
      </c>
      <c r="F170" t="s">
        <v>8174</v>
      </c>
      <c r="G170" t="s">
        <v>8181</v>
      </c>
      <c r="H170" s="50">
        <v>3</v>
      </c>
      <c r="I170" s="50">
        <v>24</v>
      </c>
      <c r="K170" s="50">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row>
    <row r="171" spans="1:108" x14ac:dyDescent="0.25">
      <c r="A171" t="s">
        <v>487</v>
      </c>
      <c r="B171" s="202" t="str">
        <f>IF(A171="","",VLOOKUP(A171,Config!K$6:L$26,2,FALSE))</f>
        <v>La Réunion</v>
      </c>
      <c r="C171">
        <v>9</v>
      </c>
      <c r="D171" t="s">
        <v>8170</v>
      </c>
      <c r="E171" t="s">
        <v>8163</v>
      </c>
      <c r="F171" t="s">
        <v>8174</v>
      </c>
      <c r="G171" t="s">
        <v>8181</v>
      </c>
      <c r="H171" s="50">
        <v>3</v>
      </c>
      <c r="I171" s="50">
        <v>22</v>
      </c>
      <c r="K171" s="50">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row>
    <row r="172" spans="1:108" x14ac:dyDescent="0.25">
      <c r="A172" t="s">
        <v>487</v>
      </c>
      <c r="B172" s="202" t="str">
        <f>IF(A172="","",VLOOKUP(A172,Config!K$6:L$26,2,FALSE))</f>
        <v>La Réunion</v>
      </c>
      <c r="C172">
        <v>10</v>
      </c>
      <c r="D172" t="s">
        <v>8171</v>
      </c>
      <c r="E172" t="s">
        <v>8163</v>
      </c>
      <c r="F172" t="s">
        <v>8174</v>
      </c>
      <c r="G172" t="s">
        <v>8182</v>
      </c>
      <c r="H172" s="50">
        <v>3</v>
      </c>
      <c r="I172" s="50">
        <v>5</v>
      </c>
      <c r="K172" s="50">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row>
    <row r="173" spans="1:108" x14ac:dyDescent="0.25">
      <c r="A173" t="s">
        <v>487</v>
      </c>
      <c r="B173" s="202" t="str">
        <f>IF(A173="","",VLOOKUP(A173,Config!K$6:L$26,2,FALSE))</f>
        <v>La Réunion</v>
      </c>
      <c r="C173">
        <v>11</v>
      </c>
      <c r="D173" t="s">
        <v>8172</v>
      </c>
      <c r="E173" t="s">
        <v>8163</v>
      </c>
      <c r="F173" t="s">
        <v>8174</v>
      </c>
      <c r="G173" t="s">
        <v>8182</v>
      </c>
      <c r="H173" s="50">
        <v>3</v>
      </c>
      <c r="I173" s="50">
        <v>14</v>
      </c>
      <c r="K173" s="50">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row>
    <row r="174" spans="1:108" x14ac:dyDescent="0.25">
      <c r="A174" t="s">
        <v>487</v>
      </c>
      <c r="B174" s="202" t="str">
        <f>IF(A174="","",VLOOKUP(A174,Config!K$6:L$26,2,FALSE))</f>
        <v>La Réunion</v>
      </c>
      <c r="C174">
        <v>12</v>
      </c>
      <c r="D174" t="s">
        <v>8173</v>
      </c>
      <c r="E174" t="s">
        <v>8163</v>
      </c>
      <c r="F174" t="s">
        <v>8174</v>
      </c>
      <c r="G174" t="s">
        <v>8182</v>
      </c>
      <c r="H174" s="50">
        <v>3</v>
      </c>
      <c r="I174" s="50">
        <v>6</v>
      </c>
      <c r="K174" s="50">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row>
    <row r="175" spans="1:108" x14ac:dyDescent="0.25">
      <c r="A175" t="s">
        <v>487</v>
      </c>
      <c r="B175" s="202" t="str">
        <f>IF(A175="","",VLOOKUP(A175,Config!K$6:L$26,2,FALSE))</f>
        <v>La Réunion</v>
      </c>
      <c r="C175">
        <v>13</v>
      </c>
      <c r="D175" t="s">
        <v>8175</v>
      </c>
      <c r="E175" t="s">
        <v>8163</v>
      </c>
      <c r="F175" t="s">
        <v>8176</v>
      </c>
      <c r="G175" t="s">
        <v>8182</v>
      </c>
      <c r="H175" s="50">
        <v>3</v>
      </c>
      <c r="I175" s="50">
        <v>6</v>
      </c>
      <c r="K175" s="50">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row>
    <row r="176" spans="1:108" x14ac:dyDescent="0.25">
      <c r="A176" t="s">
        <v>487</v>
      </c>
      <c r="B176" s="202" t="str">
        <f>IF(A176="","",VLOOKUP(A176,Config!K$6:L$26,2,FALSE))</f>
        <v>La Réunion</v>
      </c>
      <c r="C176">
        <v>14</v>
      </c>
      <c r="D176" t="s">
        <v>8177</v>
      </c>
      <c r="E176" t="s">
        <v>29</v>
      </c>
      <c r="F176" t="s">
        <v>7955</v>
      </c>
      <c r="G176" t="s">
        <v>8183</v>
      </c>
      <c r="H176" s="50">
        <v>6</v>
      </c>
      <c r="I176" s="50">
        <v>3</v>
      </c>
      <c r="K176" s="50">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row>
    <row r="177" spans="1:108" x14ac:dyDescent="0.25">
      <c r="A177" t="s">
        <v>487</v>
      </c>
      <c r="B177" s="202" t="str">
        <f>IF(A177="","",VLOOKUP(A177,Config!K$6:L$26,2,FALSE))</f>
        <v>La Réunion</v>
      </c>
      <c r="C177">
        <v>15</v>
      </c>
      <c r="D177" t="s">
        <v>8178</v>
      </c>
      <c r="E177" t="s">
        <v>8163</v>
      </c>
      <c r="F177" t="s">
        <v>8176</v>
      </c>
      <c r="G177" t="s">
        <v>8182</v>
      </c>
      <c r="H177" s="50">
        <v>3</v>
      </c>
      <c r="I177" s="50">
        <v>10</v>
      </c>
      <c r="K177" s="50">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row>
    <row r="178" spans="1:108" x14ac:dyDescent="0.25">
      <c r="A178" t="s">
        <v>487</v>
      </c>
      <c r="B178" s="202" t="str">
        <f>IF(A178="","",VLOOKUP(A178,Config!K$6:L$26,2,FALSE))</f>
        <v>La Réunion</v>
      </c>
      <c r="C178">
        <v>16</v>
      </c>
      <c r="D178" t="s">
        <v>8179</v>
      </c>
      <c r="E178" t="s">
        <v>8163</v>
      </c>
      <c r="F178" t="s">
        <v>8176</v>
      </c>
      <c r="G178" t="s">
        <v>8182</v>
      </c>
      <c r="H178" s="50">
        <v>3</v>
      </c>
      <c r="I178" s="50">
        <v>11</v>
      </c>
      <c r="K178" s="50">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row>
    <row r="179" spans="1:108" x14ac:dyDescent="0.25">
      <c r="A179" t="s">
        <v>259</v>
      </c>
      <c r="B179" s="202" t="str">
        <f>IF(A179="","",VLOOKUP(A179,Config!K$6:L$26,2,FALSE))</f>
        <v>Martinique</v>
      </c>
      <c r="C179">
        <v>1</v>
      </c>
      <c r="D179" t="s">
        <v>8159</v>
      </c>
      <c r="E179" t="s">
        <v>8163</v>
      </c>
      <c r="F179" t="s">
        <v>8164</v>
      </c>
      <c r="G179" t="s">
        <v>8181</v>
      </c>
      <c r="H179" s="50">
        <v>3</v>
      </c>
      <c r="I179" s="50">
        <v>11</v>
      </c>
      <c r="K179" s="50">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row>
    <row r="180" spans="1:108" x14ac:dyDescent="0.25">
      <c r="A180" t="s">
        <v>259</v>
      </c>
      <c r="B180" s="202" t="str">
        <f>IF(A180="","",VLOOKUP(A180,Config!K$6:L$26,2,FALSE))</f>
        <v>Martinique</v>
      </c>
      <c r="C180">
        <v>2</v>
      </c>
      <c r="D180" t="s">
        <v>8160</v>
      </c>
      <c r="E180" t="s">
        <v>8163</v>
      </c>
      <c r="F180" t="s">
        <v>8164</v>
      </c>
      <c r="G180" t="s">
        <v>8181</v>
      </c>
      <c r="H180" s="50">
        <v>3</v>
      </c>
      <c r="I180" s="50">
        <v>12</v>
      </c>
      <c r="K180" s="50">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row>
    <row r="181" spans="1:108" x14ac:dyDescent="0.25">
      <c r="A181" t="s">
        <v>259</v>
      </c>
      <c r="B181" s="202" t="str">
        <f>IF(A181="","",VLOOKUP(A181,Config!K$6:L$26,2,FALSE))</f>
        <v>Martinique</v>
      </c>
      <c r="C181">
        <v>3</v>
      </c>
      <c r="D181" t="s">
        <v>8161</v>
      </c>
      <c r="E181" t="s">
        <v>8163</v>
      </c>
      <c r="F181" t="s">
        <v>8164</v>
      </c>
      <c r="G181" t="s">
        <v>8181</v>
      </c>
      <c r="H181" s="50">
        <v>3</v>
      </c>
      <c r="I181" s="50">
        <v>13</v>
      </c>
      <c r="K181" s="50">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row>
    <row r="182" spans="1:108" x14ac:dyDescent="0.25">
      <c r="A182" t="s">
        <v>259</v>
      </c>
      <c r="B182" s="202" t="str">
        <f>IF(A182="","",VLOOKUP(A182,Config!K$6:L$26,2,FALSE))</f>
        <v>Martinique</v>
      </c>
      <c r="C182">
        <v>4</v>
      </c>
      <c r="D182" t="s">
        <v>8162</v>
      </c>
      <c r="E182" t="s">
        <v>8163</v>
      </c>
      <c r="F182" t="s">
        <v>8164</v>
      </c>
      <c r="G182" t="s">
        <v>8181</v>
      </c>
      <c r="H182" s="50">
        <v>3</v>
      </c>
      <c r="I182" s="50">
        <v>22</v>
      </c>
      <c r="K182" s="50">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row>
    <row r="183" spans="1:108" x14ac:dyDescent="0.25">
      <c r="A183" t="s">
        <v>259</v>
      </c>
      <c r="B183" s="202" t="str">
        <f>IF(A183="","",VLOOKUP(A183,Config!K$6:L$26,2,FALSE))</f>
        <v>Martinique</v>
      </c>
      <c r="C183">
        <v>5</v>
      </c>
      <c r="D183" t="s">
        <v>8166</v>
      </c>
      <c r="E183" t="s">
        <v>8163</v>
      </c>
      <c r="F183" t="s">
        <v>8164</v>
      </c>
      <c r="G183" t="s">
        <v>8182</v>
      </c>
      <c r="H183" s="50">
        <v>3</v>
      </c>
      <c r="I183" s="50">
        <v>7</v>
      </c>
      <c r="K183" s="50">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row>
    <row r="184" spans="1:108" x14ac:dyDescent="0.25">
      <c r="A184" t="s">
        <v>259</v>
      </c>
      <c r="B184" s="202" t="str">
        <f>IF(A184="","",VLOOKUP(A184,Config!K$6:L$26,2,FALSE))</f>
        <v>Martinique</v>
      </c>
      <c r="C184">
        <v>6</v>
      </c>
      <c r="D184" t="s">
        <v>8167</v>
      </c>
      <c r="E184" t="s">
        <v>8163</v>
      </c>
      <c r="F184" t="s">
        <v>8164</v>
      </c>
      <c r="G184" t="s">
        <v>8182</v>
      </c>
      <c r="H184" s="50">
        <v>3</v>
      </c>
      <c r="I184" s="50">
        <v>8</v>
      </c>
      <c r="K184" s="50">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row>
    <row r="185" spans="1:108" x14ac:dyDescent="0.25">
      <c r="A185" t="s">
        <v>259</v>
      </c>
      <c r="B185" s="202" t="str">
        <f>IF(A185="","",VLOOKUP(A185,Config!K$6:L$26,2,FALSE))</f>
        <v>Martinique</v>
      </c>
      <c r="C185">
        <v>7</v>
      </c>
      <c r="D185" t="s">
        <v>8168</v>
      </c>
      <c r="E185" t="s">
        <v>8163</v>
      </c>
      <c r="F185" t="s">
        <v>8174</v>
      </c>
      <c r="G185" t="s">
        <v>8181</v>
      </c>
      <c r="H185" s="50">
        <v>3</v>
      </c>
      <c r="I185" s="50">
        <v>26</v>
      </c>
      <c r="K185" s="50">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row>
    <row r="186" spans="1:108" x14ac:dyDescent="0.25">
      <c r="A186" t="s">
        <v>259</v>
      </c>
      <c r="B186" s="202" t="str">
        <f>IF(A186="","",VLOOKUP(A186,Config!K$6:L$26,2,FALSE))</f>
        <v>Martinique</v>
      </c>
      <c r="C186">
        <v>8</v>
      </c>
      <c r="D186" t="s">
        <v>8169</v>
      </c>
      <c r="E186" t="s">
        <v>8163</v>
      </c>
      <c r="F186" t="s">
        <v>8174</v>
      </c>
      <c r="G186" t="s">
        <v>8181</v>
      </c>
      <c r="H186" s="50">
        <v>3</v>
      </c>
      <c r="I186" s="50">
        <v>24</v>
      </c>
      <c r="K186" s="50">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row>
    <row r="187" spans="1:108" x14ac:dyDescent="0.25">
      <c r="A187" t="s">
        <v>259</v>
      </c>
      <c r="B187" s="202" t="str">
        <f>IF(A187="","",VLOOKUP(A187,Config!K$6:L$26,2,FALSE))</f>
        <v>Martinique</v>
      </c>
      <c r="C187">
        <v>9</v>
      </c>
      <c r="D187" t="s">
        <v>8170</v>
      </c>
      <c r="E187" t="s">
        <v>8163</v>
      </c>
      <c r="F187" t="s">
        <v>8174</v>
      </c>
      <c r="G187" t="s">
        <v>8181</v>
      </c>
      <c r="H187" s="50">
        <v>3</v>
      </c>
      <c r="I187" s="50">
        <v>22</v>
      </c>
      <c r="K187" s="50">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row>
    <row r="188" spans="1:108" x14ac:dyDescent="0.25">
      <c r="A188" t="s">
        <v>259</v>
      </c>
      <c r="B188" s="202" t="str">
        <f>IF(A188="","",VLOOKUP(A188,Config!K$6:L$26,2,FALSE))</f>
        <v>Martinique</v>
      </c>
      <c r="C188">
        <v>10</v>
      </c>
      <c r="D188" t="s">
        <v>8171</v>
      </c>
      <c r="E188" t="s">
        <v>8163</v>
      </c>
      <c r="F188" t="s">
        <v>8174</v>
      </c>
      <c r="G188" t="s">
        <v>8182</v>
      </c>
      <c r="H188" s="50">
        <v>3</v>
      </c>
      <c r="I188" s="50">
        <v>5</v>
      </c>
      <c r="K188" s="50">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row>
    <row r="189" spans="1:108" x14ac:dyDescent="0.25">
      <c r="A189" t="s">
        <v>259</v>
      </c>
      <c r="B189" s="202" t="str">
        <f>IF(A189="","",VLOOKUP(A189,Config!K$6:L$26,2,FALSE))</f>
        <v>Martinique</v>
      </c>
      <c r="C189">
        <v>11</v>
      </c>
      <c r="D189" t="s">
        <v>8172</v>
      </c>
      <c r="E189" t="s">
        <v>8163</v>
      </c>
      <c r="F189" t="s">
        <v>8174</v>
      </c>
      <c r="G189" t="s">
        <v>8182</v>
      </c>
      <c r="H189" s="50">
        <v>3</v>
      </c>
      <c r="I189" s="50">
        <v>14</v>
      </c>
      <c r="K189" s="50">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row>
    <row r="190" spans="1:108" x14ac:dyDescent="0.25">
      <c r="A190" t="s">
        <v>259</v>
      </c>
      <c r="B190" s="202" t="str">
        <f>IF(A190="","",VLOOKUP(A190,Config!K$6:L$26,2,FALSE))</f>
        <v>Martinique</v>
      </c>
      <c r="C190">
        <v>12</v>
      </c>
      <c r="D190" t="s">
        <v>8173</v>
      </c>
      <c r="E190" t="s">
        <v>8163</v>
      </c>
      <c r="F190" t="s">
        <v>8174</v>
      </c>
      <c r="G190" t="s">
        <v>8182</v>
      </c>
      <c r="H190" s="50">
        <v>3</v>
      </c>
      <c r="I190" s="50">
        <v>6</v>
      </c>
      <c r="K190" s="50">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row>
    <row r="191" spans="1:108" x14ac:dyDescent="0.25">
      <c r="A191" t="s">
        <v>259</v>
      </c>
      <c r="B191" s="202" t="str">
        <f>IF(A191="","",VLOOKUP(A191,Config!K$6:L$26,2,FALSE))</f>
        <v>Martinique</v>
      </c>
      <c r="C191">
        <v>13</v>
      </c>
      <c r="D191" t="s">
        <v>8175</v>
      </c>
      <c r="E191" t="s">
        <v>8163</v>
      </c>
      <c r="F191" t="s">
        <v>8176</v>
      </c>
      <c r="G191" t="s">
        <v>8182</v>
      </c>
      <c r="H191" s="50">
        <v>3</v>
      </c>
      <c r="I191" s="50">
        <v>6</v>
      </c>
      <c r="K191" s="50">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row>
    <row r="192" spans="1:108" x14ac:dyDescent="0.25">
      <c r="A192" t="s">
        <v>259</v>
      </c>
      <c r="B192" s="202" t="str">
        <f>IF(A192="","",VLOOKUP(A192,Config!K$6:L$26,2,FALSE))</f>
        <v>Martinique</v>
      </c>
      <c r="C192">
        <v>14</v>
      </c>
      <c r="D192" t="s">
        <v>8177</v>
      </c>
      <c r="E192" t="s">
        <v>29</v>
      </c>
      <c r="F192" t="s">
        <v>7955</v>
      </c>
      <c r="G192" t="s">
        <v>8183</v>
      </c>
      <c r="H192" s="50">
        <v>6</v>
      </c>
      <c r="I192" s="50">
        <v>3</v>
      </c>
      <c r="K192" s="50">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row>
    <row r="193" spans="1:108" x14ac:dyDescent="0.25">
      <c r="A193" t="s">
        <v>259</v>
      </c>
      <c r="B193" s="202" t="str">
        <f>IF(A193="","",VLOOKUP(A193,Config!K$6:L$26,2,FALSE))</f>
        <v>Martinique</v>
      </c>
      <c r="C193">
        <v>15</v>
      </c>
      <c r="D193" t="s">
        <v>8178</v>
      </c>
      <c r="E193" t="s">
        <v>8163</v>
      </c>
      <c r="F193" t="s">
        <v>8176</v>
      </c>
      <c r="G193" t="s">
        <v>8182</v>
      </c>
      <c r="H193" s="50">
        <v>3</v>
      </c>
      <c r="I193" s="50">
        <v>10</v>
      </c>
      <c r="K193" s="50">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row>
    <row r="194" spans="1:108" x14ac:dyDescent="0.25">
      <c r="A194" t="s">
        <v>259</v>
      </c>
      <c r="B194" s="202" t="str">
        <f>IF(A194="","",VLOOKUP(A194,Config!K$6:L$26,2,FALSE))</f>
        <v>Martinique</v>
      </c>
      <c r="C194">
        <v>16</v>
      </c>
      <c r="D194" t="s">
        <v>8179</v>
      </c>
      <c r="E194" t="s">
        <v>8163</v>
      </c>
      <c r="F194" t="s">
        <v>8176</v>
      </c>
      <c r="G194" t="s">
        <v>8182</v>
      </c>
      <c r="H194" s="50">
        <v>3</v>
      </c>
      <c r="I194" s="50">
        <v>11</v>
      </c>
      <c r="K194" s="50">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row>
    <row r="195" spans="1:108" x14ac:dyDescent="0.25">
      <c r="A195" t="s">
        <v>260</v>
      </c>
      <c r="B195" s="202" t="str">
        <f>IF(A195="","",VLOOKUP(A195,Config!K$6:L$26,2,FALSE))</f>
        <v>Mayotte</v>
      </c>
      <c r="C195">
        <v>1</v>
      </c>
      <c r="D195" t="s">
        <v>8159</v>
      </c>
      <c r="E195" t="s">
        <v>8163</v>
      </c>
      <c r="F195" t="s">
        <v>8164</v>
      </c>
      <c r="G195" t="s">
        <v>8181</v>
      </c>
      <c r="H195" s="50">
        <v>3</v>
      </c>
      <c r="I195" s="50">
        <v>11</v>
      </c>
      <c r="K195" s="50">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row>
    <row r="196" spans="1:108" x14ac:dyDescent="0.25">
      <c r="A196" t="s">
        <v>260</v>
      </c>
      <c r="B196" s="202" t="str">
        <f>IF(A196="","",VLOOKUP(A196,Config!K$6:L$26,2,FALSE))</f>
        <v>Mayotte</v>
      </c>
      <c r="C196">
        <v>2</v>
      </c>
      <c r="D196" t="s">
        <v>8160</v>
      </c>
      <c r="E196" t="s">
        <v>8163</v>
      </c>
      <c r="F196" t="s">
        <v>8164</v>
      </c>
      <c r="G196" t="s">
        <v>8181</v>
      </c>
      <c r="H196" s="50">
        <v>3</v>
      </c>
      <c r="I196" s="50">
        <v>12</v>
      </c>
      <c r="K196" s="50">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row>
    <row r="197" spans="1:108" x14ac:dyDescent="0.25">
      <c r="A197" t="s">
        <v>260</v>
      </c>
      <c r="B197" s="202" t="str">
        <f>IF(A197="","",VLOOKUP(A197,Config!K$6:L$26,2,FALSE))</f>
        <v>Mayotte</v>
      </c>
      <c r="C197">
        <v>3</v>
      </c>
      <c r="D197" t="s">
        <v>8161</v>
      </c>
      <c r="E197" t="s">
        <v>8163</v>
      </c>
      <c r="F197" t="s">
        <v>8164</v>
      </c>
      <c r="G197" t="s">
        <v>8181</v>
      </c>
      <c r="H197" s="50">
        <v>3</v>
      </c>
      <c r="I197" s="50">
        <v>13</v>
      </c>
      <c r="K197" s="50">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row>
    <row r="198" spans="1:108" x14ac:dyDescent="0.25">
      <c r="A198" t="s">
        <v>260</v>
      </c>
      <c r="B198" s="202" t="str">
        <f>IF(A198="","",VLOOKUP(A198,Config!K$6:L$26,2,FALSE))</f>
        <v>Mayotte</v>
      </c>
      <c r="C198">
        <v>4</v>
      </c>
      <c r="D198" t="s">
        <v>8162</v>
      </c>
      <c r="E198" t="s">
        <v>8163</v>
      </c>
      <c r="F198" t="s">
        <v>8164</v>
      </c>
      <c r="G198" t="s">
        <v>8181</v>
      </c>
      <c r="H198" s="50">
        <v>3</v>
      </c>
      <c r="I198" s="50">
        <v>22</v>
      </c>
      <c r="K198" s="50">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row>
    <row r="199" spans="1:108" x14ac:dyDescent="0.25">
      <c r="A199" t="s">
        <v>260</v>
      </c>
      <c r="B199" s="202" t="str">
        <f>IF(A199="","",VLOOKUP(A199,Config!K$6:L$26,2,FALSE))</f>
        <v>Mayotte</v>
      </c>
      <c r="C199">
        <v>5</v>
      </c>
      <c r="D199" t="s">
        <v>8166</v>
      </c>
      <c r="E199" t="s">
        <v>8163</v>
      </c>
      <c r="F199" t="s">
        <v>8164</v>
      </c>
      <c r="G199" t="s">
        <v>8182</v>
      </c>
      <c r="H199" s="50">
        <v>3</v>
      </c>
      <c r="I199" s="50">
        <v>7</v>
      </c>
      <c r="K199" s="50">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row>
    <row r="200" spans="1:108" x14ac:dyDescent="0.25">
      <c r="A200" t="s">
        <v>260</v>
      </c>
      <c r="B200" s="202" t="str">
        <f>IF(A200="","",VLOOKUP(A200,Config!K$6:L$26,2,FALSE))</f>
        <v>Mayotte</v>
      </c>
      <c r="C200">
        <v>6</v>
      </c>
      <c r="D200" t="s">
        <v>8167</v>
      </c>
      <c r="E200" t="s">
        <v>8163</v>
      </c>
      <c r="F200" t="s">
        <v>8164</v>
      </c>
      <c r="G200" t="s">
        <v>8182</v>
      </c>
      <c r="H200" s="50">
        <v>3</v>
      </c>
      <c r="I200" s="50">
        <v>8</v>
      </c>
      <c r="K200" s="50">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row>
    <row r="201" spans="1:108" x14ac:dyDescent="0.25">
      <c r="A201" t="s">
        <v>260</v>
      </c>
      <c r="B201" s="202" t="str">
        <f>IF(A201="","",VLOOKUP(A201,Config!K$6:L$26,2,FALSE))</f>
        <v>Mayotte</v>
      </c>
      <c r="C201">
        <v>7</v>
      </c>
      <c r="D201" t="s">
        <v>8168</v>
      </c>
      <c r="E201" t="s">
        <v>8163</v>
      </c>
      <c r="F201" t="s">
        <v>8174</v>
      </c>
      <c r="G201" t="s">
        <v>8181</v>
      </c>
      <c r="H201" s="50">
        <v>3</v>
      </c>
      <c r="I201" s="50">
        <v>26</v>
      </c>
      <c r="K201" s="50">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row>
    <row r="202" spans="1:108" x14ac:dyDescent="0.25">
      <c r="A202" t="s">
        <v>260</v>
      </c>
      <c r="B202" s="202" t="str">
        <f>IF(A202="","",VLOOKUP(A202,Config!K$6:L$26,2,FALSE))</f>
        <v>Mayotte</v>
      </c>
      <c r="C202">
        <v>8</v>
      </c>
      <c r="D202" t="s">
        <v>8169</v>
      </c>
      <c r="E202" t="s">
        <v>8163</v>
      </c>
      <c r="F202" t="s">
        <v>8174</v>
      </c>
      <c r="G202" t="s">
        <v>8181</v>
      </c>
      <c r="H202" s="50">
        <v>3</v>
      </c>
      <c r="I202" s="50">
        <v>24</v>
      </c>
      <c r="K202" s="50">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row>
    <row r="203" spans="1:108" x14ac:dyDescent="0.25">
      <c r="A203" t="s">
        <v>260</v>
      </c>
      <c r="B203" s="202" t="str">
        <f>IF(A203="","",VLOOKUP(A203,Config!K$6:L$26,2,FALSE))</f>
        <v>Mayotte</v>
      </c>
      <c r="C203">
        <v>9</v>
      </c>
      <c r="D203" t="s">
        <v>8170</v>
      </c>
      <c r="E203" t="s">
        <v>8163</v>
      </c>
      <c r="F203" t="s">
        <v>8174</v>
      </c>
      <c r="G203" t="s">
        <v>8181</v>
      </c>
      <c r="H203" s="50">
        <v>3</v>
      </c>
      <c r="I203" s="50">
        <v>22</v>
      </c>
      <c r="K203" s="50">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row>
    <row r="204" spans="1:108" x14ac:dyDescent="0.25">
      <c r="A204" t="s">
        <v>260</v>
      </c>
      <c r="B204" s="202" t="str">
        <f>IF(A204="","",VLOOKUP(A204,Config!K$6:L$26,2,FALSE))</f>
        <v>Mayotte</v>
      </c>
      <c r="C204">
        <v>10</v>
      </c>
      <c r="D204" t="s">
        <v>8171</v>
      </c>
      <c r="E204" t="s">
        <v>8163</v>
      </c>
      <c r="F204" t="s">
        <v>8174</v>
      </c>
      <c r="G204" t="s">
        <v>8182</v>
      </c>
      <c r="H204" s="50">
        <v>3</v>
      </c>
      <c r="I204" s="50">
        <v>5</v>
      </c>
      <c r="K204" s="50">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row>
    <row r="205" spans="1:108" x14ac:dyDescent="0.25">
      <c r="A205" t="s">
        <v>260</v>
      </c>
      <c r="B205" s="202" t="str">
        <f>IF(A205="","",VLOOKUP(A205,Config!K$6:L$26,2,FALSE))</f>
        <v>Mayotte</v>
      </c>
      <c r="C205">
        <v>11</v>
      </c>
      <c r="D205" t="s">
        <v>8172</v>
      </c>
      <c r="E205" t="s">
        <v>8163</v>
      </c>
      <c r="F205" t="s">
        <v>8174</v>
      </c>
      <c r="G205" t="s">
        <v>8182</v>
      </c>
      <c r="H205" s="50">
        <v>3</v>
      </c>
      <c r="I205" s="50">
        <v>14</v>
      </c>
      <c r="K205" s="50">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row>
    <row r="206" spans="1:108" x14ac:dyDescent="0.25">
      <c r="A206" t="s">
        <v>260</v>
      </c>
      <c r="B206" s="202" t="str">
        <f>IF(A206="","",VLOOKUP(A206,Config!K$6:L$26,2,FALSE))</f>
        <v>Mayotte</v>
      </c>
      <c r="C206">
        <v>12</v>
      </c>
      <c r="D206" t="s">
        <v>8173</v>
      </c>
      <c r="E206" t="s">
        <v>8163</v>
      </c>
      <c r="F206" t="s">
        <v>8174</v>
      </c>
      <c r="G206" t="s">
        <v>8182</v>
      </c>
      <c r="H206" s="50">
        <v>3</v>
      </c>
      <c r="I206" s="50">
        <v>6</v>
      </c>
      <c r="K206" s="50">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row>
    <row r="207" spans="1:108" x14ac:dyDescent="0.25">
      <c r="A207" t="s">
        <v>260</v>
      </c>
      <c r="B207" s="202" t="str">
        <f>IF(A207="","",VLOOKUP(A207,Config!K$6:L$26,2,FALSE))</f>
        <v>Mayotte</v>
      </c>
      <c r="C207">
        <v>13</v>
      </c>
      <c r="D207" t="s">
        <v>8175</v>
      </c>
      <c r="E207" t="s">
        <v>8163</v>
      </c>
      <c r="F207" t="s">
        <v>8176</v>
      </c>
      <c r="G207" t="s">
        <v>8182</v>
      </c>
      <c r="H207" s="50">
        <v>3</v>
      </c>
      <c r="I207" s="50">
        <v>6</v>
      </c>
      <c r="K207" s="50">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row>
    <row r="208" spans="1:108" x14ac:dyDescent="0.25">
      <c r="A208" t="s">
        <v>260</v>
      </c>
      <c r="B208" s="202" t="str">
        <f>IF(A208="","",VLOOKUP(A208,Config!K$6:L$26,2,FALSE))</f>
        <v>Mayotte</v>
      </c>
      <c r="C208">
        <v>14</v>
      </c>
      <c r="D208" t="s">
        <v>8177</v>
      </c>
      <c r="E208" t="s">
        <v>29</v>
      </c>
      <c r="F208" t="s">
        <v>7955</v>
      </c>
      <c r="G208" t="s">
        <v>8183</v>
      </c>
      <c r="H208" s="50">
        <v>6</v>
      </c>
      <c r="I208" s="50">
        <v>3</v>
      </c>
      <c r="K208" s="50">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row>
    <row r="209" spans="1:108" x14ac:dyDescent="0.25">
      <c r="A209" t="s">
        <v>260</v>
      </c>
      <c r="B209" s="202" t="str">
        <f>IF(A209="","",VLOOKUP(A209,Config!K$6:L$26,2,FALSE))</f>
        <v>Mayotte</v>
      </c>
      <c r="C209">
        <v>15</v>
      </c>
      <c r="D209" t="s">
        <v>8178</v>
      </c>
      <c r="E209" t="s">
        <v>8163</v>
      </c>
      <c r="F209" t="s">
        <v>8176</v>
      </c>
      <c r="G209" t="s">
        <v>8182</v>
      </c>
      <c r="H209" s="50">
        <v>3</v>
      </c>
      <c r="I209" s="50">
        <v>10</v>
      </c>
      <c r="K209" s="50">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row>
    <row r="210" spans="1:108" x14ac:dyDescent="0.25">
      <c r="A210" t="s">
        <v>260</v>
      </c>
      <c r="B210" s="202" t="str">
        <f>IF(A210="","",VLOOKUP(A210,Config!K$6:L$26,2,FALSE))</f>
        <v>Mayotte</v>
      </c>
      <c r="C210">
        <v>16</v>
      </c>
      <c r="D210" t="s">
        <v>8179</v>
      </c>
      <c r="E210" t="s">
        <v>8163</v>
      </c>
      <c r="F210" t="s">
        <v>8176</v>
      </c>
      <c r="G210" t="s">
        <v>8182</v>
      </c>
      <c r="H210" s="50">
        <v>3</v>
      </c>
      <c r="I210" s="50">
        <v>11</v>
      </c>
      <c r="K210" s="50">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row>
    <row r="211" spans="1:108" x14ac:dyDescent="0.25">
      <c r="A211" t="s">
        <v>257</v>
      </c>
      <c r="B211" s="202" t="str">
        <f>IF(A211="","",VLOOKUP(A211,Config!K$6:L$26,2,FALSE))</f>
        <v>Normandie</v>
      </c>
      <c r="C211">
        <v>1</v>
      </c>
      <c r="D211" t="s">
        <v>8159</v>
      </c>
      <c r="E211" t="s">
        <v>8163</v>
      </c>
      <c r="F211" t="s">
        <v>8164</v>
      </c>
      <c r="G211" t="s">
        <v>8181</v>
      </c>
      <c r="H211" s="50">
        <v>3</v>
      </c>
      <c r="I211" s="50">
        <v>11</v>
      </c>
      <c r="K211" s="50">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row>
    <row r="212" spans="1:108" x14ac:dyDescent="0.25">
      <c r="A212" t="s">
        <v>257</v>
      </c>
      <c r="B212" s="202" t="str">
        <f>IF(A212="","",VLOOKUP(A212,Config!K$6:L$26,2,FALSE))</f>
        <v>Normandie</v>
      </c>
      <c r="C212">
        <v>2</v>
      </c>
      <c r="D212" t="s">
        <v>8160</v>
      </c>
      <c r="E212" t="s">
        <v>8163</v>
      </c>
      <c r="F212" t="s">
        <v>8164</v>
      </c>
      <c r="G212" t="s">
        <v>8181</v>
      </c>
      <c r="H212" s="50">
        <v>3</v>
      </c>
      <c r="I212" s="50">
        <v>12</v>
      </c>
      <c r="K212" s="50">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row>
    <row r="213" spans="1:108" x14ac:dyDescent="0.25">
      <c r="A213" t="s">
        <v>257</v>
      </c>
      <c r="B213" s="202" t="str">
        <f>IF(A213="","",VLOOKUP(A213,Config!K$6:L$26,2,FALSE))</f>
        <v>Normandie</v>
      </c>
      <c r="C213">
        <v>3</v>
      </c>
      <c r="D213" t="s">
        <v>8161</v>
      </c>
      <c r="E213" t="s">
        <v>8163</v>
      </c>
      <c r="F213" t="s">
        <v>8164</v>
      </c>
      <c r="G213" t="s">
        <v>8181</v>
      </c>
      <c r="H213" s="50">
        <v>3</v>
      </c>
      <c r="I213" s="50">
        <v>13</v>
      </c>
      <c r="K213" s="50">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row>
    <row r="214" spans="1:108" x14ac:dyDescent="0.25">
      <c r="A214" t="s">
        <v>257</v>
      </c>
      <c r="B214" s="202" t="str">
        <f>IF(A214="","",VLOOKUP(A214,Config!K$6:L$26,2,FALSE))</f>
        <v>Normandie</v>
      </c>
      <c r="C214">
        <v>4</v>
      </c>
      <c r="D214" t="s">
        <v>8162</v>
      </c>
      <c r="E214" t="s">
        <v>8163</v>
      </c>
      <c r="F214" t="s">
        <v>8164</v>
      </c>
      <c r="G214" t="s">
        <v>8181</v>
      </c>
      <c r="H214" s="50">
        <v>3</v>
      </c>
      <c r="I214" s="50">
        <v>22</v>
      </c>
      <c r="K214" s="50">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row>
    <row r="215" spans="1:108" x14ac:dyDescent="0.25">
      <c r="A215" t="s">
        <v>257</v>
      </c>
      <c r="B215" s="202" t="str">
        <f>IF(A215="","",VLOOKUP(A215,Config!K$6:L$26,2,FALSE))</f>
        <v>Normandie</v>
      </c>
      <c r="C215">
        <v>5</v>
      </c>
      <c r="D215" t="s">
        <v>8166</v>
      </c>
      <c r="E215" t="s">
        <v>8163</v>
      </c>
      <c r="F215" t="s">
        <v>8164</v>
      </c>
      <c r="G215" t="s">
        <v>8182</v>
      </c>
      <c r="H215" s="50">
        <v>3</v>
      </c>
      <c r="I215" s="50">
        <v>7</v>
      </c>
      <c r="K215" s="50">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row>
    <row r="216" spans="1:108" x14ac:dyDescent="0.25">
      <c r="A216" t="s">
        <v>257</v>
      </c>
      <c r="B216" s="202" t="str">
        <f>IF(A216="","",VLOOKUP(A216,Config!K$6:L$26,2,FALSE))</f>
        <v>Normandie</v>
      </c>
      <c r="C216">
        <v>6</v>
      </c>
      <c r="D216" t="s">
        <v>8167</v>
      </c>
      <c r="E216" t="s">
        <v>8163</v>
      </c>
      <c r="F216" t="s">
        <v>8164</v>
      </c>
      <c r="G216" t="s">
        <v>8182</v>
      </c>
      <c r="H216" s="50">
        <v>3</v>
      </c>
      <c r="I216" s="50">
        <v>8</v>
      </c>
      <c r="K216" s="50">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row>
    <row r="217" spans="1:108" x14ac:dyDescent="0.25">
      <c r="A217" t="s">
        <v>257</v>
      </c>
      <c r="B217" s="202" t="str">
        <f>IF(A217="","",VLOOKUP(A217,Config!K$6:L$26,2,FALSE))</f>
        <v>Normandie</v>
      </c>
      <c r="C217">
        <v>7</v>
      </c>
      <c r="D217" t="s">
        <v>8168</v>
      </c>
      <c r="E217" t="s">
        <v>8163</v>
      </c>
      <c r="F217" t="s">
        <v>8174</v>
      </c>
      <c r="G217" t="s">
        <v>8181</v>
      </c>
      <c r="H217" s="50">
        <v>3</v>
      </c>
      <c r="I217" s="50">
        <v>26</v>
      </c>
      <c r="K217" s="50">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row>
    <row r="218" spans="1:108" x14ac:dyDescent="0.25">
      <c r="A218" t="s">
        <v>257</v>
      </c>
      <c r="B218" s="202" t="str">
        <f>IF(A218="","",VLOOKUP(A218,Config!K$6:L$26,2,FALSE))</f>
        <v>Normandie</v>
      </c>
      <c r="C218">
        <v>8</v>
      </c>
      <c r="D218" t="s">
        <v>8169</v>
      </c>
      <c r="E218" t="s">
        <v>8163</v>
      </c>
      <c r="F218" t="s">
        <v>8174</v>
      </c>
      <c r="G218" t="s">
        <v>8181</v>
      </c>
      <c r="H218" s="50">
        <v>3</v>
      </c>
      <c r="I218" s="50">
        <v>24</v>
      </c>
      <c r="K218" s="50">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row>
    <row r="219" spans="1:108" x14ac:dyDescent="0.25">
      <c r="A219" t="s">
        <v>257</v>
      </c>
      <c r="B219" s="202" t="str">
        <f>IF(A219="","",VLOOKUP(A219,Config!K$6:L$26,2,FALSE))</f>
        <v>Normandie</v>
      </c>
      <c r="C219">
        <v>9</v>
      </c>
      <c r="D219" t="s">
        <v>8170</v>
      </c>
      <c r="E219" t="s">
        <v>8163</v>
      </c>
      <c r="F219" t="s">
        <v>8174</v>
      </c>
      <c r="G219" t="s">
        <v>8181</v>
      </c>
      <c r="H219" s="50">
        <v>3</v>
      </c>
      <c r="I219" s="50">
        <v>22</v>
      </c>
      <c r="K219" s="50">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row>
    <row r="220" spans="1:108" x14ac:dyDescent="0.25">
      <c r="A220" t="s">
        <v>257</v>
      </c>
      <c r="B220" s="202" t="str">
        <f>IF(A220="","",VLOOKUP(A220,Config!K$6:L$26,2,FALSE))</f>
        <v>Normandie</v>
      </c>
      <c r="C220">
        <v>10</v>
      </c>
      <c r="D220" t="s">
        <v>8171</v>
      </c>
      <c r="E220" t="s">
        <v>8163</v>
      </c>
      <c r="F220" t="s">
        <v>8174</v>
      </c>
      <c r="G220" t="s">
        <v>8182</v>
      </c>
      <c r="H220" s="50">
        <v>3</v>
      </c>
      <c r="I220" s="50">
        <v>5</v>
      </c>
      <c r="K220" s="50">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row>
    <row r="221" spans="1:108" x14ac:dyDescent="0.25">
      <c r="A221" t="s">
        <v>257</v>
      </c>
      <c r="B221" s="202" t="str">
        <f>IF(A221="","",VLOOKUP(A221,Config!K$6:L$26,2,FALSE))</f>
        <v>Normandie</v>
      </c>
      <c r="C221">
        <v>11</v>
      </c>
      <c r="D221" t="s">
        <v>8172</v>
      </c>
      <c r="E221" t="s">
        <v>8163</v>
      </c>
      <c r="F221" t="s">
        <v>8174</v>
      </c>
      <c r="G221" t="s">
        <v>8182</v>
      </c>
      <c r="H221" s="50">
        <v>3</v>
      </c>
      <c r="I221" s="50">
        <v>14</v>
      </c>
      <c r="K221" s="50">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row>
    <row r="222" spans="1:108" x14ac:dyDescent="0.25">
      <c r="A222" t="s">
        <v>257</v>
      </c>
      <c r="B222" s="202" t="str">
        <f>IF(A222="","",VLOOKUP(A222,Config!K$6:L$26,2,FALSE))</f>
        <v>Normandie</v>
      </c>
      <c r="C222">
        <v>12</v>
      </c>
      <c r="D222" t="s">
        <v>8173</v>
      </c>
      <c r="E222" t="s">
        <v>8163</v>
      </c>
      <c r="F222" t="s">
        <v>8174</v>
      </c>
      <c r="G222" t="s">
        <v>8182</v>
      </c>
      <c r="H222" s="50">
        <v>3</v>
      </c>
      <c r="I222" s="50">
        <v>6</v>
      </c>
      <c r="K222" s="50">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row>
    <row r="223" spans="1:108" x14ac:dyDescent="0.25">
      <c r="A223" t="s">
        <v>257</v>
      </c>
      <c r="B223" s="202" t="str">
        <f>IF(A223="","",VLOOKUP(A223,Config!K$6:L$26,2,FALSE))</f>
        <v>Normandie</v>
      </c>
      <c r="C223">
        <v>13</v>
      </c>
      <c r="D223" t="s">
        <v>8175</v>
      </c>
      <c r="E223" t="s">
        <v>8163</v>
      </c>
      <c r="F223" t="s">
        <v>8176</v>
      </c>
      <c r="G223" t="s">
        <v>8182</v>
      </c>
      <c r="H223" s="50">
        <v>3</v>
      </c>
      <c r="I223" s="50">
        <v>6</v>
      </c>
      <c r="K223" s="50">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row>
    <row r="224" spans="1:108" x14ac:dyDescent="0.25">
      <c r="A224" t="s">
        <v>257</v>
      </c>
      <c r="B224" s="202" t="str">
        <f>IF(A224="","",VLOOKUP(A224,Config!K$6:L$26,2,FALSE))</f>
        <v>Normandie</v>
      </c>
      <c r="C224">
        <v>14</v>
      </c>
      <c r="D224" t="s">
        <v>8177</v>
      </c>
      <c r="E224" t="s">
        <v>29</v>
      </c>
      <c r="F224" t="s">
        <v>7955</v>
      </c>
      <c r="G224" t="s">
        <v>8183</v>
      </c>
      <c r="H224" s="50">
        <v>6</v>
      </c>
      <c r="I224" s="50">
        <v>3</v>
      </c>
      <c r="K224" s="50">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row>
    <row r="225" spans="1:108" x14ac:dyDescent="0.25">
      <c r="A225" t="s">
        <v>257</v>
      </c>
      <c r="B225" s="202" t="str">
        <f>IF(A225="","",VLOOKUP(A225,Config!K$6:L$26,2,FALSE))</f>
        <v>Normandie</v>
      </c>
      <c r="C225">
        <v>15</v>
      </c>
      <c r="D225" t="s">
        <v>8178</v>
      </c>
      <c r="E225" t="s">
        <v>8163</v>
      </c>
      <c r="F225" t="s">
        <v>8176</v>
      </c>
      <c r="G225" t="s">
        <v>8182</v>
      </c>
      <c r="H225" s="50">
        <v>3</v>
      </c>
      <c r="I225" s="50">
        <v>10</v>
      </c>
      <c r="K225" s="50">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row>
    <row r="226" spans="1:108" x14ac:dyDescent="0.25">
      <c r="A226" t="s">
        <v>257</v>
      </c>
      <c r="B226" s="202" t="str">
        <f>IF(A226="","",VLOOKUP(A226,Config!K$6:L$26,2,FALSE))</f>
        <v>Normandie</v>
      </c>
      <c r="C226">
        <v>16</v>
      </c>
      <c r="D226" t="s">
        <v>8179</v>
      </c>
      <c r="E226" t="s">
        <v>8163</v>
      </c>
      <c r="F226" t="s">
        <v>8176</v>
      </c>
      <c r="G226" t="s">
        <v>8182</v>
      </c>
      <c r="H226" s="50">
        <v>3</v>
      </c>
      <c r="I226" s="50">
        <v>11</v>
      </c>
      <c r="K226" s="50">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row>
    <row r="227" spans="1:108" x14ac:dyDescent="0.25">
      <c r="A227" t="s">
        <v>8156</v>
      </c>
      <c r="B227" s="202" t="str">
        <f>IF(A227="","",VLOOKUP(A227,Config!K$6:L$26,2,FALSE))</f>
        <v>Nouvelle-Aquitaine</v>
      </c>
      <c r="C227">
        <v>1</v>
      </c>
      <c r="D227" t="s">
        <v>8159</v>
      </c>
      <c r="E227" t="s">
        <v>8163</v>
      </c>
      <c r="F227" t="s">
        <v>8164</v>
      </c>
      <c r="G227" t="s">
        <v>8181</v>
      </c>
      <c r="H227" s="50">
        <v>3</v>
      </c>
      <c r="I227" s="50">
        <v>11</v>
      </c>
      <c r="K227" s="50">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row>
    <row r="228" spans="1:108" x14ac:dyDescent="0.25">
      <c r="A228" t="s">
        <v>8156</v>
      </c>
      <c r="B228" s="202" t="str">
        <f>IF(A228="","",VLOOKUP(A228,Config!K$6:L$26,2,FALSE))</f>
        <v>Nouvelle-Aquitaine</v>
      </c>
      <c r="C228">
        <v>2</v>
      </c>
      <c r="D228" t="s">
        <v>8160</v>
      </c>
      <c r="E228" t="s">
        <v>8163</v>
      </c>
      <c r="F228" t="s">
        <v>8164</v>
      </c>
      <c r="G228" t="s">
        <v>8181</v>
      </c>
      <c r="H228" s="50">
        <v>3</v>
      </c>
      <c r="I228" s="50">
        <v>12</v>
      </c>
      <c r="K228" s="50">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row>
    <row r="229" spans="1:108" x14ac:dyDescent="0.25">
      <c r="A229" t="s">
        <v>8156</v>
      </c>
      <c r="B229" s="202" t="str">
        <f>IF(A229="","",VLOOKUP(A229,Config!K$6:L$26,2,FALSE))</f>
        <v>Nouvelle-Aquitaine</v>
      </c>
      <c r="C229">
        <v>3</v>
      </c>
      <c r="D229" t="s">
        <v>8161</v>
      </c>
      <c r="E229" t="s">
        <v>8163</v>
      </c>
      <c r="F229" t="s">
        <v>8164</v>
      </c>
      <c r="G229" t="s">
        <v>8181</v>
      </c>
      <c r="H229" s="50">
        <v>3</v>
      </c>
      <c r="I229" s="50">
        <v>13</v>
      </c>
      <c r="K229" s="50">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row>
    <row r="230" spans="1:108" x14ac:dyDescent="0.25">
      <c r="A230" t="s">
        <v>8156</v>
      </c>
      <c r="B230" s="202" t="str">
        <f>IF(A230="","",VLOOKUP(A230,Config!K$6:L$26,2,FALSE))</f>
        <v>Nouvelle-Aquitaine</v>
      </c>
      <c r="C230">
        <v>4</v>
      </c>
      <c r="D230" t="s">
        <v>8162</v>
      </c>
      <c r="E230" t="s">
        <v>8163</v>
      </c>
      <c r="F230" t="s">
        <v>8164</v>
      </c>
      <c r="G230" t="s">
        <v>8181</v>
      </c>
      <c r="H230" s="50">
        <v>3</v>
      </c>
      <c r="I230" s="50">
        <v>22</v>
      </c>
      <c r="K230" s="50">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row>
    <row r="231" spans="1:108" x14ac:dyDescent="0.25">
      <c r="A231" t="s">
        <v>8156</v>
      </c>
      <c r="B231" s="202" t="str">
        <f>IF(A231="","",VLOOKUP(A231,Config!K$6:L$26,2,FALSE))</f>
        <v>Nouvelle-Aquitaine</v>
      </c>
      <c r="C231">
        <v>5</v>
      </c>
      <c r="D231" t="s">
        <v>8166</v>
      </c>
      <c r="E231" t="s">
        <v>8163</v>
      </c>
      <c r="F231" t="s">
        <v>8164</v>
      </c>
      <c r="G231" t="s">
        <v>8182</v>
      </c>
      <c r="H231" s="50">
        <v>3</v>
      </c>
      <c r="I231" s="50">
        <v>7</v>
      </c>
      <c r="K231" s="50">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row>
    <row r="232" spans="1:108" x14ac:dyDescent="0.25">
      <c r="A232" t="s">
        <v>8156</v>
      </c>
      <c r="B232" s="202" t="str">
        <f>IF(A232="","",VLOOKUP(A232,Config!K$6:L$26,2,FALSE))</f>
        <v>Nouvelle-Aquitaine</v>
      </c>
      <c r="C232">
        <v>6</v>
      </c>
      <c r="D232" t="s">
        <v>8167</v>
      </c>
      <c r="E232" t="s">
        <v>8163</v>
      </c>
      <c r="F232" t="s">
        <v>8164</v>
      </c>
      <c r="G232" t="s">
        <v>8182</v>
      </c>
      <c r="H232" s="50">
        <v>3</v>
      </c>
      <c r="I232" s="50">
        <v>8</v>
      </c>
      <c r="K232" s="50">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row>
    <row r="233" spans="1:108" x14ac:dyDescent="0.25">
      <c r="A233" t="s">
        <v>8156</v>
      </c>
      <c r="B233" s="202" t="str">
        <f>IF(A233="","",VLOOKUP(A233,Config!K$6:L$26,2,FALSE))</f>
        <v>Nouvelle-Aquitaine</v>
      </c>
      <c r="C233">
        <v>7</v>
      </c>
      <c r="D233" t="s">
        <v>8168</v>
      </c>
      <c r="E233" t="s">
        <v>8163</v>
      </c>
      <c r="F233" t="s">
        <v>8174</v>
      </c>
      <c r="G233" t="s">
        <v>8181</v>
      </c>
      <c r="H233" s="50">
        <v>3</v>
      </c>
      <c r="I233" s="50">
        <v>26</v>
      </c>
      <c r="K233" s="50">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row>
    <row r="234" spans="1:108" x14ac:dyDescent="0.25">
      <c r="A234" t="s">
        <v>8156</v>
      </c>
      <c r="B234" s="202" t="str">
        <f>IF(A234="","",VLOOKUP(A234,Config!K$6:L$26,2,FALSE))</f>
        <v>Nouvelle-Aquitaine</v>
      </c>
      <c r="C234">
        <v>8</v>
      </c>
      <c r="D234" t="s">
        <v>8169</v>
      </c>
      <c r="E234" t="s">
        <v>8163</v>
      </c>
      <c r="F234" t="s">
        <v>8174</v>
      </c>
      <c r="G234" t="s">
        <v>8181</v>
      </c>
      <c r="H234" s="50">
        <v>3</v>
      </c>
      <c r="I234" s="50">
        <v>24</v>
      </c>
      <c r="K234" s="50">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row>
    <row r="235" spans="1:108" x14ac:dyDescent="0.25">
      <c r="A235" t="s">
        <v>8156</v>
      </c>
      <c r="B235" s="202" t="str">
        <f>IF(A235="","",VLOOKUP(A235,Config!K$6:L$26,2,FALSE))</f>
        <v>Nouvelle-Aquitaine</v>
      </c>
      <c r="C235">
        <v>9</v>
      </c>
      <c r="D235" t="s">
        <v>8170</v>
      </c>
      <c r="E235" t="s">
        <v>8163</v>
      </c>
      <c r="F235" t="s">
        <v>8174</v>
      </c>
      <c r="G235" t="s">
        <v>8181</v>
      </c>
      <c r="H235" s="50">
        <v>3</v>
      </c>
      <c r="I235" s="50">
        <v>22</v>
      </c>
      <c r="K235" s="50">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row>
    <row r="236" spans="1:108" x14ac:dyDescent="0.25">
      <c r="A236" t="s">
        <v>8156</v>
      </c>
      <c r="B236" s="202" t="str">
        <f>IF(A236="","",VLOOKUP(A236,Config!K$6:L$26,2,FALSE))</f>
        <v>Nouvelle-Aquitaine</v>
      </c>
      <c r="C236">
        <v>10</v>
      </c>
      <c r="D236" t="s">
        <v>8171</v>
      </c>
      <c r="E236" t="s">
        <v>8163</v>
      </c>
      <c r="F236" t="s">
        <v>8174</v>
      </c>
      <c r="G236" t="s">
        <v>8182</v>
      </c>
      <c r="H236" s="50">
        <v>3</v>
      </c>
      <c r="I236" s="50">
        <v>5</v>
      </c>
      <c r="K236" s="50">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row>
    <row r="237" spans="1:108" x14ac:dyDescent="0.25">
      <c r="A237" t="s">
        <v>8156</v>
      </c>
      <c r="B237" s="202" t="str">
        <f>IF(A237="","",VLOOKUP(A237,Config!K$6:L$26,2,FALSE))</f>
        <v>Nouvelle-Aquitaine</v>
      </c>
      <c r="C237">
        <v>11</v>
      </c>
      <c r="D237" t="s">
        <v>8172</v>
      </c>
      <c r="E237" t="s">
        <v>8163</v>
      </c>
      <c r="F237" t="s">
        <v>8174</v>
      </c>
      <c r="G237" t="s">
        <v>8182</v>
      </c>
      <c r="H237" s="50">
        <v>3</v>
      </c>
      <c r="I237" s="50">
        <v>14</v>
      </c>
      <c r="K237" s="50">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row>
    <row r="238" spans="1:108" x14ac:dyDescent="0.25">
      <c r="A238" t="s">
        <v>8156</v>
      </c>
      <c r="B238" s="202" t="str">
        <f>IF(A238="","",VLOOKUP(A238,Config!K$6:L$26,2,FALSE))</f>
        <v>Nouvelle-Aquitaine</v>
      </c>
      <c r="C238">
        <v>12</v>
      </c>
      <c r="D238" t="s">
        <v>8173</v>
      </c>
      <c r="E238" t="s">
        <v>8163</v>
      </c>
      <c r="F238" t="s">
        <v>8174</v>
      </c>
      <c r="G238" t="s">
        <v>8182</v>
      </c>
      <c r="H238" s="50">
        <v>3</v>
      </c>
      <c r="I238" s="50">
        <v>6</v>
      </c>
      <c r="K238" s="50">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row>
    <row r="239" spans="1:108" x14ac:dyDescent="0.25">
      <c r="A239" t="s">
        <v>8156</v>
      </c>
      <c r="B239" s="202" t="str">
        <f>IF(A239="","",VLOOKUP(A239,Config!K$6:L$26,2,FALSE))</f>
        <v>Nouvelle-Aquitaine</v>
      </c>
      <c r="C239">
        <v>13</v>
      </c>
      <c r="D239" t="s">
        <v>8175</v>
      </c>
      <c r="E239" t="s">
        <v>8163</v>
      </c>
      <c r="F239" t="s">
        <v>8176</v>
      </c>
      <c r="G239" t="s">
        <v>8182</v>
      </c>
      <c r="H239" s="50">
        <v>3</v>
      </c>
      <c r="I239" s="50">
        <v>6</v>
      </c>
      <c r="K239" s="50">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row>
    <row r="240" spans="1:108" x14ac:dyDescent="0.25">
      <c r="A240" t="s">
        <v>8156</v>
      </c>
      <c r="B240" s="202" t="str">
        <f>IF(A240="","",VLOOKUP(A240,Config!K$6:L$26,2,FALSE))</f>
        <v>Nouvelle-Aquitaine</v>
      </c>
      <c r="C240">
        <v>14</v>
      </c>
      <c r="D240" t="s">
        <v>8177</v>
      </c>
      <c r="E240" t="s">
        <v>29</v>
      </c>
      <c r="F240" t="s">
        <v>7955</v>
      </c>
      <c r="G240" t="s">
        <v>8183</v>
      </c>
      <c r="H240" s="50">
        <v>6</v>
      </c>
      <c r="I240" s="50">
        <v>3</v>
      </c>
      <c r="K240" s="50">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row>
    <row r="241" spans="1:108" x14ac:dyDescent="0.25">
      <c r="A241" t="s">
        <v>8156</v>
      </c>
      <c r="B241" s="202" t="str">
        <f>IF(A241="","",VLOOKUP(A241,Config!K$6:L$26,2,FALSE))</f>
        <v>Nouvelle-Aquitaine</v>
      </c>
      <c r="C241">
        <v>15</v>
      </c>
      <c r="D241" t="s">
        <v>8178</v>
      </c>
      <c r="E241" t="s">
        <v>8163</v>
      </c>
      <c r="F241" t="s">
        <v>8176</v>
      </c>
      <c r="G241" t="s">
        <v>8182</v>
      </c>
      <c r="H241" s="50">
        <v>3</v>
      </c>
      <c r="I241" s="50">
        <v>10</v>
      </c>
      <c r="K241" s="50">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row>
    <row r="242" spans="1:108" x14ac:dyDescent="0.25">
      <c r="A242" t="s">
        <v>8156</v>
      </c>
      <c r="B242" s="202" t="str">
        <f>IF(A242="","",VLOOKUP(A242,Config!K$6:L$26,2,FALSE))</f>
        <v>Nouvelle-Aquitaine</v>
      </c>
      <c r="C242">
        <v>16</v>
      </c>
      <c r="D242" t="s">
        <v>8179</v>
      </c>
      <c r="E242" t="s">
        <v>8163</v>
      </c>
      <c r="F242" t="s">
        <v>8176</v>
      </c>
      <c r="G242" t="s">
        <v>8182</v>
      </c>
      <c r="H242" s="50">
        <v>3</v>
      </c>
      <c r="I242" s="50">
        <v>11</v>
      </c>
      <c r="K242" s="50">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row>
    <row r="243" spans="1:108" x14ac:dyDescent="0.25">
      <c r="A243" t="s">
        <v>249</v>
      </c>
      <c r="B243" s="202" t="str">
        <f>IF(A243="","",VLOOKUP(A243,Config!K$6:L$26,2,FALSE))</f>
        <v>Occitanie</v>
      </c>
      <c r="C243">
        <v>1</v>
      </c>
      <c r="D243" t="s">
        <v>8159</v>
      </c>
      <c r="E243" t="s">
        <v>8163</v>
      </c>
      <c r="F243" t="s">
        <v>8164</v>
      </c>
      <c r="G243" t="s">
        <v>8181</v>
      </c>
      <c r="H243" s="50">
        <v>3</v>
      </c>
      <c r="I243" s="50">
        <v>11</v>
      </c>
      <c r="K243" s="50">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row>
    <row r="244" spans="1:108" x14ac:dyDescent="0.25">
      <c r="A244" t="s">
        <v>249</v>
      </c>
      <c r="B244" s="202" t="str">
        <f>IF(A244="","",VLOOKUP(A244,Config!K$6:L$26,2,FALSE))</f>
        <v>Occitanie</v>
      </c>
      <c r="C244">
        <v>2</v>
      </c>
      <c r="D244" t="s">
        <v>8160</v>
      </c>
      <c r="E244" t="s">
        <v>8163</v>
      </c>
      <c r="F244" t="s">
        <v>8164</v>
      </c>
      <c r="G244" t="s">
        <v>8181</v>
      </c>
      <c r="H244" s="50">
        <v>3</v>
      </c>
      <c r="I244" s="50">
        <v>12</v>
      </c>
      <c r="K244" s="50">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row>
    <row r="245" spans="1:108" x14ac:dyDescent="0.25">
      <c r="A245" t="s">
        <v>249</v>
      </c>
      <c r="B245" s="202" t="str">
        <f>IF(A245="","",VLOOKUP(A245,Config!K$6:L$26,2,FALSE))</f>
        <v>Occitanie</v>
      </c>
      <c r="C245">
        <v>3</v>
      </c>
      <c r="D245" t="s">
        <v>8161</v>
      </c>
      <c r="E245" t="s">
        <v>8163</v>
      </c>
      <c r="F245" t="s">
        <v>8164</v>
      </c>
      <c r="G245" t="s">
        <v>8181</v>
      </c>
      <c r="H245" s="50">
        <v>3</v>
      </c>
      <c r="I245" s="50">
        <v>13</v>
      </c>
      <c r="K245" s="50">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row>
    <row r="246" spans="1:108" x14ac:dyDescent="0.25">
      <c r="A246" t="s">
        <v>249</v>
      </c>
      <c r="B246" s="202" t="str">
        <f>IF(A246="","",VLOOKUP(A246,Config!K$6:L$26,2,FALSE))</f>
        <v>Occitanie</v>
      </c>
      <c r="C246">
        <v>4</v>
      </c>
      <c r="D246" t="s">
        <v>8162</v>
      </c>
      <c r="E246" t="s">
        <v>8163</v>
      </c>
      <c r="F246" t="s">
        <v>8164</v>
      </c>
      <c r="G246" t="s">
        <v>8181</v>
      </c>
      <c r="H246" s="50">
        <v>3</v>
      </c>
      <c r="I246" s="50">
        <v>22</v>
      </c>
      <c r="K246" s="50">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row>
    <row r="247" spans="1:108" x14ac:dyDescent="0.25">
      <c r="A247" t="s">
        <v>249</v>
      </c>
      <c r="B247" s="202" t="str">
        <f>IF(A247="","",VLOOKUP(A247,Config!K$6:L$26,2,FALSE))</f>
        <v>Occitanie</v>
      </c>
      <c r="C247">
        <v>5</v>
      </c>
      <c r="D247" t="s">
        <v>8166</v>
      </c>
      <c r="E247" t="s">
        <v>8163</v>
      </c>
      <c r="F247" t="s">
        <v>8164</v>
      </c>
      <c r="G247" t="s">
        <v>8182</v>
      </c>
      <c r="H247" s="50">
        <v>3</v>
      </c>
      <c r="I247" s="50">
        <v>7</v>
      </c>
      <c r="K247" s="50">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row>
    <row r="248" spans="1:108" x14ac:dyDescent="0.25">
      <c r="A248" t="s">
        <v>249</v>
      </c>
      <c r="B248" s="202" t="str">
        <f>IF(A248="","",VLOOKUP(A248,Config!K$6:L$26,2,FALSE))</f>
        <v>Occitanie</v>
      </c>
      <c r="C248">
        <v>6</v>
      </c>
      <c r="D248" t="s">
        <v>8167</v>
      </c>
      <c r="E248" t="s">
        <v>8163</v>
      </c>
      <c r="F248" t="s">
        <v>8164</v>
      </c>
      <c r="G248" t="s">
        <v>8182</v>
      </c>
      <c r="H248" s="50">
        <v>3</v>
      </c>
      <c r="I248" s="50">
        <v>8</v>
      </c>
      <c r="K248" s="50">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row>
    <row r="249" spans="1:108" x14ac:dyDescent="0.25">
      <c r="A249" t="s">
        <v>249</v>
      </c>
      <c r="B249" s="202" t="str">
        <f>IF(A249="","",VLOOKUP(A249,Config!K$6:L$26,2,FALSE))</f>
        <v>Occitanie</v>
      </c>
      <c r="C249">
        <v>7</v>
      </c>
      <c r="D249" t="s">
        <v>8168</v>
      </c>
      <c r="E249" t="s">
        <v>8163</v>
      </c>
      <c r="F249" t="s">
        <v>8174</v>
      </c>
      <c r="G249" t="s">
        <v>8181</v>
      </c>
      <c r="H249" s="50">
        <v>3</v>
      </c>
      <c r="I249" s="50">
        <v>26</v>
      </c>
      <c r="K249" s="50">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row>
    <row r="250" spans="1:108" x14ac:dyDescent="0.25">
      <c r="A250" t="s">
        <v>249</v>
      </c>
      <c r="B250" s="202" t="str">
        <f>IF(A250="","",VLOOKUP(A250,Config!K$6:L$26,2,FALSE))</f>
        <v>Occitanie</v>
      </c>
      <c r="C250">
        <v>8</v>
      </c>
      <c r="D250" t="s">
        <v>8169</v>
      </c>
      <c r="E250" t="s">
        <v>8163</v>
      </c>
      <c r="F250" t="s">
        <v>8174</v>
      </c>
      <c r="G250" t="s">
        <v>8181</v>
      </c>
      <c r="H250" s="50">
        <v>3</v>
      </c>
      <c r="I250" s="50">
        <v>24</v>
      </c>
      <c r="K250" s="50">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row>
    <row r="251" spans="1:108" x14ac:dyDescent="0.25">
      <c r="A251" t="s">
        <v>249</v>
      </c>
      <c r="B251" s="202" t="str">
        <f>IF(A251="","",VLOOKUP(A251,Config!K$6:L$26,2,FALSE))</f>
        <v>Occitanie</v>
      </c>
      <c r="C251">
        <v>9</v>
      </c>
      <c r="D251" t="s">
        <v>8170</v>
      </c>
      <c r="E251" t="s">
        <v>8163</v>
      </c>
      <c r="F251" t="s">
        <v>8174</v>
      </c>
      <c r="G251" t="s">
        <v>8181</v>
      </c>
      <c r="H251" s="50">
        <v>3</v>
      </c>
      <c r="I251" s="50">
        <v>22</v>
      </c>
      <c r="K251" s="50">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row>
    <row r="252" spans="1:108" x14ac:dyDescent="0.25">
      <c r="A252" t="s">
        <v>249</v>
      </c>
      <c r="B252" s="202" t="str">
        <f>IF(A252="","",VLOOKUP(A252,Config!K$6:L$26,2,FALSE))</f>
        <v>Occitanie</v>
      </c>
      <c r="C252">
        <v>10</v>
      </c>
      <c r="D252" t="s">
        <v>8171</v>
      </c>
      <c r="E252" t="s">
        <v>8163</v>
      </c>
      <c r="F252" t="s">
        <v>8174</v>
      </c>
      <c r="G252" t="s">
        <v>8182</v>
      </c>
      <c r="H252" s="50">
        <v>3</v>
      </c>
      <c r="I252" s="50">
        <v>5</v>
      </c>
      <c r="K252" s="50">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row>
    <row r="253" spans="1:108" x14ac:dyDescent="0.25">
      <c r="A253" t="s">
        <v>249</v>
      </c>
      <c r="B253" s="202" t="str">
        <f>IF(A253="","",VLOOKUP(A253,Config!K$6:L$26,2,FALSE))</f>
        <v>Occitanie</v>
      </c>
      <c r="C253">
        <v>11</v>
      </c>
      <c r="D253" t="s">
        <v>8172</v>
      </c>
      <c r="E253" t="s">
        <v>8163</v>
      </c>
      <c r="F253" t="s">
        <v>8174</v>
      </c>
      <c r="G253" t="s">
        <v>8182</v>
      </c>
      <c r="H253" s="50">
        <v>3</v>
      </c>
      <c r="I253" s="50">
        <v>14</v>
      </c>
      <c r="K253" s="50">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row>
    <row r="254" spans="1:108" x14ac:dyDescent="0.25">
      <c r="A254" t="s">
        <v>249</v>
      </c>
      <c r="B254" s="202" t="str">
        <f>IF(A254="","",VLOOKUP(A254,Config!K$6:L$26,2,FALSE))</f>
        <v>Occitanie</v>
      </c>
      <c r="C254">
        <v>12</v>
      </c>
      <c r="D254" t="s">
        <v>8173</v>
      </c>
      <c r="E254" t="s">
        <v>8163</v>
      </c>
      <c r="F254" t="s">
        <v>8174</v>
      </c>
      <c r="G254" t="s">
        <v>8182</v>
      </c>
      <c r="H254" s="50">
        <v>3</v>
      </c>
      <c r="I254" s="50">
        <v>6</v>
      </c>
      <c r="K254" s="50">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row>
    <row r="255" spans="1:108" x14ac:dyDescent="0.25">
      <c r="A255" t="s">
        <v>249</v>
      </c>
      <c r="B255" s="202" t="str">
        <f>IF(A255="","",VLOOKUP(A255,Config!K$6:L$26,2,FALSE))</f>
        <v>Occitanie</v>
      </c>
      <c r="C255">
        <v>13</v>
      </c>
      <c r="D255" t="s">
        <v>8175</v>
      </c>
      <c r="E255" t="s">
        <v>8163</v>
      </c>
      <c r="F255" t="s">
        <v>8176</v>
      </c>
      <c r="G255" t="s">
        <v>8182</v>
      </c>
      <c r="H255" s="50">
        <v>3</v>
      </c>
      <c r="I255" s="50">
        <v>6</v>
      </c>
      <c r="K255" s="50">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row>
    <row r="256" spans="1:108" x14ac:dyDescent="0.25">
      <c r="A256" t="s">
        <v>249</v>
      </c>
      <c r="B256" s="202" t="str">
        <f>IF(A256="","",VLOOKUP(A256,Config!K$6:L$26,2,FALSE))</f>
        <v>Occitanie</v>
      </c>
      <c r="C256">
        <v>14</v>
      </c>
      <c r="D256" t="s">
        <v>8177</v>
      </c>
      <c r="E256" t="s">
        <v>29</v>
      </c>
      <c r="F256" t="s">
        <v>7955</v>
      </c>
      <c r="G256" t="s">
        <v>8183</v>
      </c>
      <c r="H256" s="50">
        <v>6</v>
      </c>
      <c r="I256" s="50">
        <v>3</v>
      </c>
      <c r="K256" s="50">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row>
    <row r="257" spans="1:108" x14ac:dyDescent="0.25">
      <c r="A257" t="s">
        <v>249</v>
      </c>
      <c r="B257" s="202" t="str">
        <f>IF(A257="","",VLOOKUP(A257,Config!K$6:L$26,2,FALSE))</f>
        <v>Occitanie</v>
      </c>
      <c r="C257">
        <v>15</v>
      </c>
      <c r="D257" t="s">
        <v>8178</v>
      </c>
      <c r="E257" t="s">
        <v>8163</v>
      </c>
      <c r="F257" t="s">
        <v>8176</v>
      </c>
      <c r="G257" t="s">
        <v>8182</v>
      </c>
      <c r="H257" s="50">
        <v>3</v>
      </c>
      <c r="I257" s="50">
        <v>10</v>
      </c>
      <c r="K257" s="50">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row>
    <row r="258" spans="1:108" x14ac:dyDescent="0.25">
      <c r="A258" t="s">
        <v>249</v>
      </c>
      <c r="B258" s="202" t="str">
        <f>IF(A258="","",VLOOKUP(A258,Config!K$6:L$26,2,FALSE))</f>
        <v>Occitanie</v>
      </c>
      <c r="C258">
        <v>16</v>
      </c>
      <c r="D258" t="s">
        <v>8179</v>
      </c>
      <c r="E258" t="s">
        <v>8163</v>
      </c>
      <c r="F258" t="s">
        <v>8176</v>
      </c>
      <c r="G258" t="s">
        <v>8182</v>
      </c>
      <c r="H258" s="50">
        <v>3</v>
      </c>
      <c r="I258" s="50">
        <v>11</v>
      </c>
      <c r="K258" s="50">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row>
    <row r="259" spans="1:108" x14ac:dyDescent="0.25">
      <c r="A259" t="s">
        <v>8157</v>
      </c>
      <c r="B259" s="202" t="str">
        <f>IF(A259="","",VLOOKUP(A259,Config!K$6:L$26,2,FALSE))</f>
        <v>Pays de la Loire</v>
      </c>
      <c r="C259">
        <v>1</v>
      </c>
      <c r="D259" t="s">
        <v>8159</v>
      </c>
      <c r="E259" t="s">
        <v>8163</v>
      </c>
      <c r="F259" t="s">
        <v>8164</v>
      </c>
      <c r="G259" t="s">
        <v>8181</v>
      </c>
      <c r="H259" s="50">
        <v>3</v>
      </c>
      <c r="I259" s="50">
        <v>11</v>
      </c>
      <c r="K259" s="50">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row>
    <row r="260" spans="1:108" x14ac:dyDescent="0.25">
      <c r="A260" t="s">
        <v>8157</v>
      </c>
      <c r="B260" s="202" t="str">
        <f>IF(A260="","",VLOOKUP(A260,Config!K$6:L$26,2,FALSE))</f>
        <v>Pays de la Loire</v>
      </c>
      <c r="C260">
        <v>2</v>
      </c>
      <c r="D260" t="s">
        <v>8160</v>
      </c>
      <c r="E260" t="s">
        <v>8163</v>
      </c>
      <c r="F260" t="s">
        <v>8164</v>
      </c>
      <c r="G260" t="s">
        <v>8181</v>
      </c>
      <c r="H260" s="50">
        <v>3</v>
      </c>
      <c r="I260" s="50">
        <v>12</v>
      </c>
      <c r="K260" s="50">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row>
    <row r="261" spans="1:108" x14ac:dyDescent="0.25">
      <c r="A261" t="s">
        <v>8157</v>
      </c>
      <c r="B261" s="202" t="str">
        <f>IF(A261="","",VLOOKUP(A261,Config!K$6:L$26,2,FALSE))</f>
        <v>Pays de la Loire</v>
      </c>
      <c r="C261">
        <v>3</v>
      </c>
      <c r="D261" t="s">
        <v>8161</v>
      </c>
      <c r="E261" t="s">
        <v>8163</v>
      </c>
      <c r="F261" t="s">
        <v>8164</v>
      </c>
      <c r="G261" t="s">
        <v>8181</v>
      </c>
      <c r="H261" s="50">
        <v>3</v>
      </c>
      <c r="I261" s="50">
        <v>13</v>
      </c>
      <c r="K261" s="50">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row>
    <row r="262" spans="1:108" x14ac:dyDescent="0.25">
      <c r="A262" t="s">
        <v>8157</v>
      </c>
      <c r="B262" s="202" t="str">
        <f>IF(A262="","",VLOOKUP(A262,Config!K$6:L$26,2,FALSE))</f>
        <v>Pays de la Loire</v>
      </c>
      <c r="C262">
        <v>4</v>
      </c>
      <c r="D262" t="s">
        <v>8162</v>
      </c>
      <c r="E262" t="s">
        <v>8163</v>
      </c>
      <c r="F262" t="s">
        <v>8164</v>
      </c>
      <c r="G262" t="s">
        <v>8181</v>
      </c>
      <c r="H262" s="50">
        <v>3</v>
      </c>
      <c r="I262" s="50">
        <v>22</v>
      </c>
      <c r="K262" s="50">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row>
    <row r="263" spans="1:108" x14ac:dyDescent="0.25">
      <c r="A263" t="s">
        <v>8157</v>
      </c>
      <c r="B263" s="202" t="str">
        <f>IF(A263="","",VLOOKUP(A263,Config!K$6:L$26,2,FALSE))</f>
        <v>Pays de la Loire</v>
      </c>
      <c r="C263">
        <v>5</v>
      </c>
      <c r="D263" t="s">
        <v>8166</v>
      </c>
      <c r="E263" t="s">
        <v>8163</v>
      </c>
      <c r="F263" t="s">
        <v>8164</v>
      </c>
      <c r="G263" t="s">
        <v>8182</v>
      </c>
      <c r="H263" s="50">
        <v>3</v>
      </c>
      <c r="I263" s="50">
        <v>7</v>
      </c>
      <c r="K263" s="50">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row>
    <row r="264" spans="1:108" x14ac:dyDescent="0.25">
      <c r="A264" t="s">
        <v>8157</v>
      </c>
      <c r="B264" s="202" t="str">
        <f>IF(A264="","",VLOOKUP(A264,Config!K$6:L$26,2,FALSE))</f>
        <v>Pays de la Loire</v>
      </c>
      <c r="C264">
        <v>6</v>
      </c>
      <c r="D264" t="s">
        <v>8167</v>
      </c>
      <c r="E264" t="s">
        <v>8163</v>
      </c>
      <c r="F264" t="s">
        <v>8164</v>
      </c>
      <c r="G264" t="s">
        <v>8182</v>
      </c>
      <c r="H264" s="50">
        <v>3</v>
      </c>
      <c r="I264" s="50">
        <v>8</v>
      </c>
      <c r="K264" s="50">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row>
    <row r="265" spans="1:108" x14ac:dyDescent="0.25">
      <c r="A265" t="s">
        <v>8157</v>
      </c>
      <c r="B265" s="202" t="str">
        <f>IF(A265="","",VLOOKUP(A265,Config!K$6:L$26,2,FALSE))</f>
        <v>Pays de la Loire</v>
      </c>
      <c r="C265">
        <v>7</v>
      </c>
      <c r="D265" t="s">
        <v>8168</v>
      </c>
      <c r="E265" t="s">
        <v>8163</v>
      </c>
      <c r="F265" t="s">
        <v>8174</v>
      </c>
      <c r="G265" t="s">
        <v>8181</v>
      </c>
      <c r="H265" s="50">
        <v>3</v>
      </c>
      <c r="I265" s="50">
        <v>26</v>
      </c>
      <c r="K265" s="50">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row>
    <row r="266" spans="1:108" x14ac:dyDescent="0.25">
      <c r="A266" t="s">
        <v>8157</v>
      </c>
      <c r="B266" s="202" t="str">
        <f>IF(A266="","",VLOOKUP(A266,Config!K$6:L$26,2,FALSE))</f>
        <v>Pays de la Loire</v>
      </c>
      <c r="C266">
        <v>8</v>
      </c>
      <c r="D266" t="s">
        <v>8169</v>
      </c>
      <c r="E266" t="s">
        <v>8163</v>
      </c>
      <c r="F266" t="s">
        <v>8174</v>
      </c>
      <c r="G266" t="s">
        <v>8181</v>
      </c>
      <c r="H266" s="50">
        <v>3</v>
      </c>
      <c r="I266" s="50">
        <v>24</v>
      </c>
      <c r="K266" s="50">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row>
    <row r="267" spans="1:108" x14ac:dyDescent="0.25">
      <c r="A267" t="s">
        <v>8157</v>
      </c>
      <c r="B267" s="202" t="str">
        <f>IF(A267="","",VLOOKUP(A267,Config!K$6:L$26,2,FALSE))</f>
        <v>Pays de la Loire</v>
      </c>
      <c r="C267">
        <v>9</v>
      </c>
      <c r="D267" t="s">
        <v>8170</v>
      </c>
      <c r="E267" t="s">
        <v>8163</v>
      </c>
      <c r="F267" t="s">
        <v>8174</v>
      </c>
      <c r="G267" t="s">
        <v>8181</v>
      </c>
      <c r="H267" s="50">
        <v>3</v>
      </c>
      <c r="I267" s="50">
        <v>22</v>
      </c>
      <c r="K267" s="50">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row>
    <row r="268" spans="1:108" x14ac:dyDescent="0.25">
      <c r="A268" t="s">
        <v>8157</v>
      </c>
      <c r="B268" s="202" t="str">
        <f>IF(A268="","",VLOOKUP(A268,Config!K$6:L$26,2,FALSE))</f>
        <v>Pays de la Loire</v>
      </c>
      <c r="C268">
        <v>10</v>
      </c>
      <c r="D268" t="s">
        <v>8171</v>
      </c>
      <c r="E268" t="s">
        <v>8163</v>
      </c>
      <c r="F268" t="s">
        <v>8174</v>
      </c>
      <c r="G268" t="s">
        <v>8182</v>
      </c>
      <c r="H268" s="50">
        <v>3</v>
      </c>
      <c r="I268" s="50">
        <v>5</v>
      </c>
      <c r="K268" s="50">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row>
    <row r="269" spans="1:108" x14ac:dyDescent="0.25">
      <c r="A269" t="s">
        <v>8157</v>
      </c>
      <c r="B269" s="202" t="str">
        <f>IF(A269="","",VLOOKUP(A269,Config!K$6:L$26,2,FALSE))</f>
        <v>Pays de la Loire</v>
      </c>
      <c r="C269">
        <v>11</v>
      </c>
      <c r="D269" t="s">
        <v>8172</v>
      </c>
      <c r="E269" t="s">
        <v>8163</v>
      </c>
      <c r="F269" t="s">
        <v>8174</v>
      </c>
      <c r="G269" t="s">
        <v>8182</v>
      </c>
      <c r="H269" s="50">
        <v>3</v>
      </c>
      <c r="I269" s="50">
        <v>14</v>
      </c>
      <c r="K269" s="50">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row>
    <row r="270" spans="1:108" x14ac:dyDescent="0.25">
      <c r="A270" t="s">
        <v>8157</v>
      </c>
      <c r="B270" s="202" t="str">
        <f>IF(A270="","",VLOOKUP(A270,Config!K$6:L$26,2,FALSE))</f>
        <v>Pays de la Loire</v>
      </c>
      <c r="C270">
        <v>12</v>
      </c>
      <c r="D270" t="s">
        <v>8173</v>
      </c>
      <c r="E270" t="s">
        <v>8163</v>
      </c>
      <c r="F270" t="s">
        <v>8174</v>
      </c>
      <c r="G270" t="s">
        <v>8182</v>
      </c>
      <c r="H270" s="50">
        <v>3</v>
      </c>
      <c r="I270" s="50">
        <v>6</v>
      </c>
      <c r="K270" s="50">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row>
    <row r="271" spans="1:108" x14ac:dyDescent="0.25">
      <c r="A271" t="s">
        <v>8157</v>
      </c>
      <c r="B271" s="202" t="str">
        <f>IF(A271="","",VLOOKUP(A271,Config!K$6:L$26,2,FALSE))</f>
        <v>Pays de la Loire</v>
      </c>
      <c r="C271">
        <v>13</v>
      </c>
      <c r="D271" t="s">
        <v>8175</v>
      </c>
      <c r="E271" t="s">
        <v>8163</v>
      </c>
      <c r="F271" t="s">
        <v>8176</v>
      </c>
      <c r="G271" t="s">
        <v>8182</v>
      </c>
      <c r="H271" s="50">
        <v>3</v>
      </c>
      <c r="I271" s="50">
        <v>6</v>
      </c>
      <c r="K271" s="50">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row>
    <row r="272" spans="1:108" x14ac:dyDescent="0.25">
      <c r="A272" t="s">
        <v>8157</v>
      </c>
      <c r="B272" s="202" t="str">
        <f>IF(A272="","",VLOOKUP(A272,Config!K$6:L$26,2,FALSE))</f>
        <v>Pays de la Loire</v>
      </c>
      <c r="C272">
        <v>14</v>
      </c>
      <c r="D272" t="s">
        <v>8177</v>
      </c>
      <c r="E272" t="s">
        <v>29</v>
      </c>
      <c r="F272" t="s">
        <v>7955</v>
      </c>
      <c r="G272" t="s">
        <v>8183</v>
      </c>
      <c r="H272" s="50">
        <v>6</v>
      </c>
      <c r="I272" s="50">
        <v>3</v>
      </c>
      <c r="K272" s="50">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row>
    <row r="273" spans="1:108" x14ac:dyDescent="0.25">
      <c r="A273" t="s">
        <v>8157</v>
      </c>
      <c r="B273" s="202" t="str">
        <f>IF(A273="","",VLOOKUP(A273,Config!K$6:L$26,2,FALSE))</f>
        <v>Pays de la Loire</v>
      </c>
      <c r="C273">
        <v>15</v>
      </c>
      <c r="D273" t="s">
        <v>8178</v>
      </c>
      <c r="E273" t="s">
        <v>8163</v>
      </c>
      <c r="F273" t="s">
        <v>8176</v>
      </c>
      <c r="G273" t="s">
        <v>8182</v>
      </c>
      <c r="H273" s="50">
        <v>3</v>
      </c>
      <c r="I273" s="50">
        <v>10</v>
      </c>
      <c r="K273" s="50">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row>
    <row r="274" spans="1:108" x14ac:dyDescent="0.25">
      <c r="A274" t="s">
        <v>8157</v>
      </c>
      <c r="B274" s="202" t="str">
        <f>IF(A274="","",VLOOKUP(A274,Config!K$6:L$26,2,FALSE))</f>
        <v>Pays de la Loire</v>
      </c>
      <c r="C274">
        <v>16</v>
      </c>
      <c r="D274" t="s">
        <v>8179</v>
      </c>
      <c r="E274" t="s">
        <v>8163</v>
      </c>
      <c r="F274" t="s">
        <v>8176</v>
      </c>
      <c r="G274" t="s">
        <v>8182</v>
      </c>
      <c r="H274" s="50">
        <v>3</v>
      </c>
      <c r="I274" s="50">
        <v>11</v>
      </c>
      <c r="K274" s="50">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row>
    <row r="275" spans="1:108" x14ac:dyDescent="0.25">
      <c r="A275" t="s">
        <v>8158</v>
      </c>
      <c r="B275" s="202" t="str">
        <f>IF(A275="","",VLOOKUP(A275,Config!K$6:L$26,2,FALSE))</f>
        <v>Provence-Alpes-Côte d'Azur</v>
      </c>
      <c r="C275">
        <v>1</v>
      </c>
      <c r="D275" t="s">
        <v>8159</v>
      </c>
      <c r="E275" t="s">
        <v>8163</v>
      </c>
      <c r="F275" t="s">
        <v>8164</v>
      </c>
      <c r="G275" t="s">
        <v>8181</v>
      </c>
      <c r="H275" s="50">
        <v>3</v>
      </c>
      <c r="I275" s="50">
        <v>11</v>
      </c>
      <c r="K275" s="50">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row>
    <row r="276" spans="1:108" x14ac:dyDescent="0.25">
      <c r="A276" t="s">
        <v>8158</v>
      </c>
      <c r="B276" s="202" t="str">
        <f>IF(A276="","",VLOOKUP(A276,Config!K$6:L$26,2,FALSE))</f>
        <v>Provence-Alpes-Côte d'Azur</v>
      </c>
      <c r="C276">
        <v>2</v>
      </c>
      <c r="D276" t="s">
        <v>8160</v>
      </c>
      <c r="E276" t="s">
        <v>8163</v>
      </c>
      <c r="F276" t="s">
        <v>8164</v>
      </c>
      <c r="G276" t="s">
        <v>8181</v>
      </c>
      <c r="H276" s="50">
        <v>3</v>
      </c>
      <c r="I276" s="50">
        <v>12</v>
      </c>
      <c r="K276" s="50">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row>
    <row r="277" spans="1:108" x14ac:dyDescent="0.25">
      <c r="A277" t="s">
        <v>8158</v>
      </c>
      <c r="B277" s="202" t="str">
        <f>IF(A277="","",VLOOKUP(A277,Config!K$6:L$26,2,FALSE))</f>
        <v>Provence-Alpes-Côte d'Azur</v>
      </c>
      <c r="C277">
        <v>3</v>
      </c>
      <c r="D277" t="s">
        <v>8161</v>
      </c>
      <c r="E277" t="s">
        <v>8163</v>
      </c>
      <c r="F277" t="s">
        <v>8164</v>
      </c>
      <c r="G277" t="s">
        <v>8181</v>
      </c>
      <c r="H277" s="50">
        <v>3</v>
      </c>
      <c r="I277" s="50">
        <v>13</v>
      </c>
      <c r="K277" s="50">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row>
    <row r="278" spans="1:108" x14ac:dyDescent="0.25">
      <c r="A278" t="s">
        <v>8158</v>
      </c>
      <c r="B278" s="202" t="str">
        <f>IF(A278="","",VLOOKUP(A278,Config!K$6:L$26,2,FALSE))</f>
        <v>Provence-Alpes-Côte d'Azur</v>
      </c>
      <c r="C278">
        <v>4</v>
      </c>
      <c r="D278" t="s">
        <v>8162</v>
      </c>
      <c r="E278" t="s">
        <v>8163</v>
      </c>
      <c r="F278" t="s">
        <v>8164</v>
      </c>
      <c r="G278" t="s">
        <v>8181</v>
      </c>
      <c r="H278" s="50">
        <v>3</v>
      </c>
      <c r="I278" s="50">
        <v>22</v>
      </c>
      <c r="K278" s="50">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row>
    <row r="279" spans="1:108" x14ac:dyDescent="0.25">
      <c r="A279" t="s">
        <v>8158</v>
      </c>
      <c r="B279" s="202" t="str">
        <f>IF(A279="","",VLOOKUP(A279,Config!K$6:L$26,2,FALSE))</f>
        <v>Provence-Alpes-Côte d'Azur</v>
      </c>
      <c r="C279">
        <v>5</v>
      </c>
      <c r="D279" t="s">
        <v>8166</v>
      </c>
      <c r="E279" t="s">
        <v>8163</v>
      </c>
      <c r="F279" t="s">
        <v>8164</v>
      </c>
      <c r="G279" t="s">
        <v>8182</v>
      </c>
      <c r="H279" s="50">
        <v>3</v>
      </c>
      <c r="I279" s="50">
        <v>7</v>
      </c>
      <c r="K279" s="50">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row>
    <row r="280" spans="1:108" x14ac:dyDescent="0.25">
      <c r="A280" t="s">
        <v>8158</v>
      </c>
      <c r="B280" s="202" t="str">
        <f>IF(A280="","",VLOOKUP(A280,Config!K$6:L$26,2,FALSE))</f>
        <v>Provence-Alpes-Côte d'Azur</v>
      </c>
      <c r="C280">
        <v>6</v>
      </c>
      <c r="D280" t="s">
        <v>8167</v>
      </c>
      <c r="E280" t="s">
        <v>8163</v>
      </c>
      <c r="F280" t="s">
        <v>8164</v>
      </c>
      <c r="G280" t="s">
        <v>8182</v>
      </c>
      <c r="H280" s="50">
        <v>3</v>
      </c>
      <c r="I280" s="50">
        <v>8</v>
      </c>
      <c r="K280" s="50">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row>
    <row r="281" spans="1:108" x14ac:dyDescent="0.25">
      <c r="A281" t="s">
        <v>8158</v>
      </c>
      <c r="B281" s="202" t="str">
        <f>IF(A281="","",VLOOKUP(A281,Config!K$6:L$26,2,FALSE))</f>
        <v>Provence-Alpes-Côte d'Azur</v>
      </c>
      <c r="C281">
        <v>7</v>
      </c>
      <c r="D281" t="s">
        <v>8168</v>
      </c>
      <c r="E281" t="s">
        <v>8163</v>
      </c>
      <c r="F281" t="s">
        <v>8174</v>
      </c>
      <c r="G281" t="s">
        <v>8181</v>
      </c>
      <c r="H281" s="50">
        <v>3</v>
      </c>
      <c r="I281" s="50">
        <v>26</v>
      </c>
      <c r="K281" s="50">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row>
    <row r="282" spans="1:108" x14ac:dyDescent="0.25">
      <c r="A282" t="s">
        <v>8158</v>
      </c>
      <c r="B282" s="202" t="str">
        <f>IF(A282="","",VLOOKUP(A282,Config!K$6:L$26,2,FALSE))</f>
        <v>Provence-Alpes-Côte d'Azur</v>
      </c>
      <c r="C282">
        <v>8</v>
      </c>
      <c r="D282" t="s">
        <v>8169</v>
      </c>
      <c r="E282" t="s">
        <v>8163</v>
      </c>
      <c r="F282" t="s">
        <v>8174</v>
      </c>
      <c r="G282" t="s">
        <v>8181</v>
      </c>
      <c r="H282" s="50">
        <v>3</v>
      </c>
      <c r="I282" s="50">
        <v>24</v>
      </c>
      <c r="K282" s="50">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row>
    <row r="283" spans="1:108" x14ac:dyDescent="0.25">
      <c r="A283" t="s">
        <v>8158</v>
      </c>
      <c r="B283" s="202" t="str">
        <f>IF(A283="","",VLOOKUP(A283,Config!K$6:L$26,2,FALSE))</f>
        <v>Provence-Alpes-Côte d'Azur</v>
      </c>
      <c r="C283">
        <v>9</v>
      </c>
      <c r="D283" t="s">
        <v>8170</v>
      </c>
      <c r="E283" t="s">
        <v>8163</v>
      </c>
      <c r="F283" t="s">
        <v>8174</v>
      </c>
      <c r="G283" t="s">
        <v>8181</v>
      </c>
      <c r="H283" s="50">
        <v>3</v>
      </c>
      <c r="I283" s="50">
        <v>22</v>
      </c>
      <c r="K283" s="50">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row>
    <row r="284" spans="1:108" x14ac:dyDescent="0.25">
      <c r="A284" t="s">
        <v>8158</v>
      </c>
      <c r="B284" s="202" t="str">
        <f>IF(A284="","",VLOOKUP(A284,Config!K$6:L$26,2,FALSE))</f>
        <v>Provence-Alpes-Côte d'Azur</v>
      </c>
      <c r="C284">
        <v>10</v>
      </c>
      <c r="D284" t="s">
        <v>8171</v>
      </c>
      <c r="E284" t="s">
        <v>8163</v>
      </c>
      <c r="F284" t="s">
        <v>8174</v>
      </c>
      <c r="G284" t="s">
        <v>8182</v>
      </c>
      <c r="H284" s="50">
        <v>3</v>
      </c>
      <c r="I284" s="50">
        <v>5</v>
      </c>
      <c r="K284" s="50">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row>
    <row r="285" spans="1:108" x14ac:dyDescent="0.25">
      <c r="A285" t="s">
        <v>8158</v>
      </c>
      <c r="B285" s="202" t="str">
        <f>IF(A285="","",VLOOKUP(A285,Config!K$6:L$26,2,FALSE))</f>
        <v>Provence-Alpes-Côte d'Azur</v>
      </c>
      <c r="C285">
        <v>11</v>
      </c>
      <c r="D285" t="s">
        <v>8172</v>
      </c>
      <c r="E285" t="s">
        <v>8163</v>
      </c>
      <c r="F285" t="s">
        <v>8174</v>
      </c>
      <c r="G285" t="s">
        <v>8182</v>
      </c>
      <c r="H285" s="50">
        <v>3</v>
      </c>
      <c r="I285" s="50">
        <v>14</v>
      </c>
      <c r="K285" s="50">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row>
    <row r="286" spans="1:108" x14ac:dyDescent="0.25">
      <c r="A286" t="s">
        <v>8158</v>
      </c>
      <c r="B286" s="202" t="str">
        <f>IF(A286="","",VLOOKUP(A286,Config!K$6:L$26,2,FALSE))</f>
        <v>Provence-Alpes-Côte d'Azur</v>
      </c>
      <c r="C286">
        <v>12</v>
      </c>
      <c r="D286" t="s">
        <v>8173</v>
      </c>
      <c r="E286" t="s">
        <v>8163</v>
      </c>
      <c r="F286" t="s">
        <v>8174</v>
      </c>
      <c r="G286" t="s">
        <v>8182</v>
      </c>
      <c r="H286" s="50">
        <v>3</v>
      </c>
      <c r="I286" s="50">
        <v>6</v>
      </c>
      <c r="K286" s="50">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row>
    <row r="287" spans="1:108" x14ac:dyDescent="0.25">
      <c r="A287" t="s">
        <v>8158</v>
      </c>
      <c r="B287" s="202" t="str">
        <f>IF(A287="","",VLOOKUP(A287,Config!K$6:L$26,2,FALSE))</f>
        <v>Provence-Alpes-Côte d'Azur</v>
      </c>
      <c r="C287">
        <v>13</v>
      </c>
      <c r="D287" t="s">
        <v>8175</v>
      </c>
      <c r="E287" t="s">
        <v>8163</v>
      </c>
      <c r="F287" t="s">
        <v>8176</v>
      </c>
      <c r="G287" t="s">
        <v>8182</v>
      </c>
      <c r="H287" s="50">
        <v>3</v>
      </c>
      <c r="I287" s="50">
        <v>6</v>
      </c>
      <c r="K287" s="50">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row>
    <row r="288" spans="1:108" x14ac:dyDescent="0.25">
      <c r="A288" t="s">
        <v>8158</v>
      </c>
      <c r="B288" s="202" t="str">
        <f>IF(A288="","",VLOOKUP(A288,Config!K$6:L$26,2,FALSE))</f>
        <v>Provence-Alpes-Côte d'Azur</v>
      </c>
      <c r="C288">
        <v>14</v>
      </c>
      <c r="D288" t="s">
        <v>8177</v>
      </c>
      <c r="E288" t="s">
        <v>29</v>
      </c>
      <c r="F288" t="s">
        <v>7955</v>
      </c>
      <c r="G288" t="s">
        <v>8183</v>
      </c>
      <c r="H288" s="50">
        <v>6</v>
      </c>
      <c r="I288" s="50">
        <v>3</v>
      </c>
      <c r="K288" s="50">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row>
    <row r="289" spans="1:108" x14ac:dyDescent="0.25">
      <c r="A289" t="s">
        <v>8158</v>
      </c>
      <c r="B289" s="202" t="str">
        <f>IF(A289="","",VLOOKUP(A289,Config!K$6:L$26,2,FALSE))</f>
        <v>Provence-Alpes-Côte d'Azur</v>
      </c>
      <c r="C289">
        <v>15</v>
      </c>
      <c r="D289" t="s">
        <v>8178</v>
      </c>
      <c r="E289" t="s">
        <v>8163</v>
      </c>
      <c r="F289" t="s">
        <v>8176</v>
      </c>
      <c r="G289" t="s">
        <v>8182</v>
      </c>
      <c r="H289" s="50">
        <v>3</v>
      </c>
      <c r="I289" s="50">
        <v>10</v>
      </c>
      <c r="K289" s="50">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row>
    <row r="290" spans="1:108" x14ac:dyDescent="0.25">
      <c r="A290" t="s">
        <v>8158</v>
      </c>
      <c r="B290" s="202" t="str">
        <f>IF(A290="","",VLOOKUP(A290,Config!K$6:L$26,2,FALSE))</f>
        <v>Provence-Alpes-Côte d'Azur</v>
      </c>
      <c r="C290">
        <v>16</v>
      </c>
      <c r="D290" t="s">
        <v>8179</v>
      </c>
      <c r="E290" t="s">
        <v>8163</v>
      </c>
      <c r="F290" t="s">
        <v>8176</v>
      </c>
      <c r="G290" t="s">
        <v>8182</v>
      </c>
      <c r="H290" s="50">
        <v>3</v>
      </c>
      <c r="I290" s="50">
        <v>11</v>
      </c>
      <c r="K290" s="50">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row>
    <row r="291" spans="1:108" x14ac:dyDescent="0.25">
      <c r="A291" t="s">
        <v>8152</v>
      </c>
      <c r="B291" s="202" t="str">
        <f>IF(A291="","",VLOOKUP(A291,Config!K$6:L$26,2,FALSE))</f>
        <v>Bourgogne-Franche-Comté</v>
      </c>
      <c r="C291">
        <v>17</v>
      </c>
      <c r="D291" t="s">
        <v>15086</v>
      </c>
      <c r="E291" t="s">
        <v>8163</v>
      </c>
      <c r="F291" t="s">
        <v>8176</v>
      </c>
      <c r="G291" t="s">
        <v>15089</v>
      </c>
      <c r="H291" s="50">
        <v>3</v>
      </c>
      <c r="I291" s="50">
        <v>4</v>
      </c>
      <c r="J291" s="50">
        <v>10</v>
      </c>
      <c r="K291" s="50">
        <v>2</v>
      </c>
      <c r="BT291" s="339">
        <v>5.5098595342430744E-2</v>
      </c>
      <c r="BU291" s="339">
        <v>6.190417120746091E-2</v>
      </c>
      <c r="BV291" s="339">
        <v>5.0821770884002693E-2</v>
      </c>
      <c r="BW291" s="339">
        <v>4.776025939811445E-2</v>
      </c>
      <c r="BX291" s="339">
        <v>5.1832291080409661E-2</v>
      </c>
      <c r="BY291" s="339">
        <v>5.1998459815133992E-2</v>
      </c>
      <c r="BZ291" s="339">
        <v>4.8244440531798743E-2</v>
      </c>
      <c r="CA291" s="339">
        <v>4.3460355646343568E-2</v>
      </c>
      <c r="CB291" s="339">
        <v>5.7858814887870917E-2</v>
      </c>
      <c r="CC291" s="339">
        <v>5.687820336348634E-2</v>
      </c>
      <c r="CD291" s="339">
        <v>5.7640818966054753E-2</v>
      </c>
      <c r="CE291" s="339">
        <v>6.0641796787059978E-2</v>
      </c>
      <c r="CF291" s="339">
        <v>6.35679650511108E-2</v>
      </c>
      <c r="CG291" s="339">
        <v>6.6677398718679531E-2</v>
      </c>
      <c r="CH291" s="339">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row>
    <row r="292" spans="1:108" x14ac:dyDescent="0.25">
      <c r="A292" t="s">
        <v>258</v>
      </c>
      <c r="B292" s="202" t="str">
        <f>IF(A292="","",VLOOKUP(A292,Config!K$6:L$26,2,FALSE))</f>
        <v>Bretagne</v>
      </c>
      <c r="C292">
        <v>17</v>
      </c>
      <c r="D292" t="s">
        <v>15086</v>
      </c>
      <c r="E292" t="s">
        <v>8163</v>
      </c>
      <c r="F292" t="s">
        <v>8176</v>
      </c>
      <c r="G292" t="s">
        <v>15089</v>
      </c>
      <c r="H292" s="50">
        <v>3</v>
      </c>
      <c r="I292" s="50">
        <v>4</v>
      </c>
      <c r="J292" s="50">
        <v>10</v>
      </c>
      <c r="K292" s="50">
        <v>2</v>
      </c>
      <c r="BT292" s="339">
        <v>4.6704113914179335E-2</v>
      </c>
      <c r="BU292" s="339">
        <v>5.5734978655165086E-2</v>
      </c>
      <c r="BV292" s="339">
        <v>4.074574120371334E-2</v>
      </c>
      <c r="BW292" s="339">
        <v>4.3078227509904012E-2</v>
      </c>
      <c r="BX292" s="339">
        <v>4.2860499387683049E-2</v>
      </c>
      <c r="BY292" s="339">
        <v>4.5088430176553874E-2</v>
      </c>
      <c r="BZ292" s="339">
        <v>3.8954868433255088E-2</v>
      </c>
      <c r="CA292" s="339">
        <v>3.2433403134211121E-2</v>
      </c>
      <c r="CB292" s="339">
        <v>4.7121073564127904E-2</v>
      </c>
      <c r="CC292" s="339">
        <v>4.7663214856537739E-2</v>
      </c>
      <c r="CD292" s="339">
        <v>4.9778655588795802E-2</v>
      </c>
      <c r="CE292" s="339">
        <v>5.0080516874308492E-2</v>
      </c>
      <c r="CF292" s="339">
        <v>5.3374575114988047E-2</v>
      </c>
      <c r="CG292" s="339">
        <v>5.9445882232515943E-2</v>
      </c>
      <c r="CH292" s="339">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row>
    <row r="293" spans="1:108" x14ac:dyDescent="0.25">
      <c r="A293" t="s">
        <v>8153</v>
      </c>
      <c r="B293" s="202" t="str">
        <f>IF(A293="","",VLOOKUP(A293,Config!K$6:L$26,2,FALSE))</f>
        <v>Centre-Val-de-Loire</v>
      </c>
      <c r="C293">
        <v>17</v>
      </c>
      <c r="D293" t="s">
        <v>15086</v>
      </c>
      <c r="E293" t="s">
        <v>8163</v>
      </c>
      <c r="F293" t="s">
        <v>8176</v>
      </c>
      <c r="G293" t="s">
        <v>15089</v>
      </c>
      <c r="H293" s="50">
        <v>3</v>
      </c>
      <c r="I293" s="50">
        <v>4</v>
      </c>
      <c r="J293" s="50">
        <v>10</v>
      </c>
      <c r="K293" s="50">
        <v>2</v>
      </c>
      <c r="BT293" s="339">
        <v>9.751376371812813E-2</v>
      </c>
      <c r="BU293" s="339">
        <v>0.10258270486021716</v>
      </c>
      <c r="BV293" s="339">
        <v>8.1311834664047192E-2</v>
      </c>
      <c r="BW293" s="339">
        <v>8.1244780208634307E-2</v>
      </c>
      <c r="BX293" s="339">
        <v>7.5893796463925092E-2</v>
      </c>
      <c r="BY293" s="339">
        <v>7.9303703908299009E-2</v>
      </c>
      <c r="BZ293" s="339">
        <v>6.5053561331942039E-2</v>
      </c>
      <c r="CA293" s="339">
        <v>5.7706426458729414E-2</v>
      </c>
      <c r="CB293" s="339">
        <v>7.7408149473358667E-2</v>
      </c>
      <c r="CC293" s="339">
        <v>7.5766592708032085E-2</v>
      </c>
      <c r="CD293" s="339">
        <v>6.9929709050455952E-2</v>
      </c>
      <c r="CE293" s="339">
        <v>7.0391056616613074E-2</v>
      </c>
      <c r="CF293" s="339">
        <v>7.0298125094488184E-2</v>
      </c>
      <c r="CG293" s="339">
        <v>7.5012686980633209E-2</v>
      </c>
      <c r="CH293" s="339">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row>
    <row r="294" spans="1:108" x14ac:dyDescent="0.25">
      <c r="A294" t="s">
        <v>263</v>
      </c>
      <c r="B294" s="202" t="str">
        <f>IF(A294="","",VLOOKUP(A294,Config!K$6:L$26,2,FALSE))</f>
        <v>Corse</v>
      </c>
      <c r="C294">
        <v>17</v>
      </c>
      <c r="D294" t="s">
        <v>15086</v>
      </c>
      <c r="E294" t="s">
        <v>8163</v>
      </c>
      <c r="F294" t="s">
        <v>8176</v>
      </c>
      <c r="G294" t="s">
        <v>15089</v>
      </c>
      <c r="H294" s="50">
        <v>3</v>
      </c>
      <c r="I294" s="50">
        <v>4</v>
      </c>
      <c r="J294" s="50">
        <v>10</v>
      </c>
      <c r="K294" s="50">
        <v>2</v>
      </c>
      <c r="BT294" s="339">
        <v>2.573329348550225E-2</v>
      </c>
      <c r="BU294" s="339">
        <v>3.6942675159235702E-2</v>
      </c>
      <c r="BV294" s="339">
        <v>2.33409610983982E-2</v>
      </c>
      <c r="BW294" s="339">
        <v>2.3340961098398203E-2</v>
      </c>
      <c r="BX294" s="339">
        <v>1.8306636155606397E-2</v>
      </c>
      <c r="BY294" s="339">
        <v>1.8764302059496599E-2</v>
      </c>
      <c r="BZ294" s="339">
        <v>2.1052631578947399E-2</v>
      </c>
      <c r="CA294" s="339">
        <v>1.4187643020594999E-2</v>
      </c>
      <c r="CB294" s="339">
        <v>2.1052631578947403E-2</v>
      </c>
      <c r="CC294" s="339">
        <v>2.3798627002288304E-2</v>
      </c>
      <c r="CD294" s="339">
        <v>2.1052631578947396E-2</v>
      </c>
      <c r="CE294" s="339">
        <v>2.0594965675057197E-2</v>
      </c>
      <c r="CF294" s="339">
        <v>1.8518518518518504E-2</v>
      </c>
      <c r="CG294" s="339">
        <v>2.2022022022022001E-2</v>
      </c>
      <c r="CH294" s="339">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row>
    <row r="295" spans="1:108" x14ac:dyDescent="0.25">
      <c r="A295" t="s">
        <v>256</v>
      </c>
      <c r="B295" s="202" t="str">
        <f>IF(A295="","",VLOOKUP(A295,Config!K$6:L$26,2,FALSE))</f>
        <v>Grand-Est</v>
      </c>
      <c r="C295">
        <v>17</v>
      </c>
      <c r="D295" t="s">
        <v>15086</v>
      </c>
      <c r="E295" t="s">
        <v>8163</v>
      </c>
      <c r="F295" t="s">
        <v>8176</v>
      </c>
      <c r="G295" t="s">
        <v>15089</v>
      </c>
      <c r="H295" s="50">
        <v>3</v>
      </c>
      <c r="I295" s="50">
        <v>4</v>
      </c>
      <c r="J295" s="50">
        <v>10</v>
      </c>
      <c r="K295" s="50">
        <v>2</v>
      </c>
      <c r="BT295" s="339">
        <v>4.2730894591610905E-2</v>
      </c>
      <c r="BU295" s="339">
        <v>3.0285475670662889E-2</v>
      </c>
      <c r="BV295" s="339">
        <v>2.3708422133274665E-2</v>
      </c>
      <c r="BW295" s="339">
        <v>2.3285930117855645E-2</v>
      </c>
      <c r="BX295" s="339">
        <v>2.15682368057524E-2</v>
      </c>
      <c r="BY295" s="339">
        <v>1.8351334145269939E-2</v>
      </c>
      <c r="BZ295" s="339">
        <v>2.1506981013389926E-2</v>
      </c>
      <c r="CA295" s="339">
        <v>1.9137919218402067E-2</v>
      </c>
      <c r="CB295" s="339">
        <v>2.7045294545590341E-2</v>
      </c>
      <c r="CC295" s="339">
        <v>2.489792858775957E-2</v>
      </c>
      <c r="CD295" s="339">
        <v>2.5015754201237757E-2</v>
      </c>
      <c r="CE295" s="339">
        <v>2.9532463566706725E-2</v>
      </c>
      <c r="CF295" s="339">
        <v>2.715005105269316E-2</v>
      </c>
      <c r="CG295" s="339">
        <v>2.9531172183217269E-2</v>
      </c>
      <c r="CH295" s="339">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row>
    <row r="296" spans="1:108" x14ac:dyDescent="0.25">
      <c r="A296" t="s">
        <v>8154</v>
      </c>
      <c r="B296" s="202" t="str">
        <f>IF(A296="","",VLOOKUP(A296,Config!K$6:L$26,2,FALSE))</f>
        <v>Hauts-de-France</v>
      </c>
      <c r="C296">
        <v>17</v>
      </c>
      <c r="D296" t="s">
        <v>15086</v>
      </c>
      <c r="E296" t="s">
        <v>8163</v>
      </c>
      <c r="F296" t="s">
        <v>8176</v>
      </c>
      <c r="G296" t="s">
        <v>15089</v>
      </c>
      <c r="H296" s="50">
        <v>3</v>
      </c>
      <c r="I296" s="50">
        <v>4</v>
      </c>
      <c r="J296" s="50">
        <v>10</v>
      </c>
      <c r="K296" s="50">
        <v>2</v>
      </c>
      <c r="BT296" s="339">
        <v>2.912133202142108E-2</v>
      </c>
      <c r="BU296" s="339">
        <v>3.7058607585644561E-2</v>
      </c>
      <c r="BV296" s="339">
        <v>3.0644828882814012E-2</v>
      </c>
      <c r="BW296" s="339">
        <v>2.9799770321678548E-2</v>
      </c>
      <c r="BX296" s="339">
        <v>2.4679531193281104E-2</v>
      </c>
      <c r="BY296" s="339">
        <v>2.5148146081778358E-2</v>
      </c>
      <c r="BZ296" s="339">
        <v>2.3016237563161041E-2</v>
      </c>
      <c r="CA296" s="339">
        <v>1.7109382426635993E-2</v>
      </c>
      <c r="CB296" s="339">
        <v>2.661848355632614E-2</v>
      </c>
      <c r="CC296" s="339">
        <v>2.7189675112419941E-2</v>
      </c>
      <c r="CD296" s="339">
        <v>2.54374807076534E-2</v>
      </c>
      <c r="CE296" s="339">
        <v>2.6002002892909114E-2</v>
      </c>
      <c r="CF296" s="339">
        <v>2.7018745928114783E-2</v>
      </c>
      <c r="CG296" s="339">
        <v>2.8923668205479761E-2</v>
      </c>
      <c r="CH296" s="339">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row>
    <row r="297" spans="1:108" x14ac:dyDescent="0.25">
      <c r="A297" t="s">
        <v>8155</v>
      </c>
      <c r="B297" s="202" t="str">
        <f>IF(A297="","",VLOOKUP(A297,Config!K$6:L$26,2,FALSE))</f>
        <v>Ile-de-france</v>
      </c>
      <c r="C297">
        <v>17</v>
      </c>
      <c r="D297" t="s">
        <v>15086</v>
      </c>
      <c r="E297" t="s">
        <v>8163</v>
      </c>
      <c r="F297" t="s">
        <v>8176</v>
      </c>
      <c r="G297" t="s">
        <v>15089</v>
      </c>
      <c r="H297" s="50">
        <v>3</v>
      </c>
      <c r="I297" s="50">
        <v>4</v>
      </c>
      <c r="J297" s="50">
        <v>10</v>
      </c>
      <c r="K297" s="50">
        <v>2</v>
      </c>
      <c r="BT297" s="339">
        <v>2.9076720926133923E-2</v>
      </c>
      <c r="BU297" s="339">
        <v>3.4867150446884376E-2</v>
      </c>
      <c r="BV297" s="339">
        <v>2.6549500369178736E-2</v>
      </c>
      <c r="BW297" s="339">
        <v>2.6039632636592841E-2</v>
      </c>
      <c r="BX297" s="339">
        <v>2.5277288948130056E-2</v>
      </c>
      <c r="BY297" s="339">
        <v>2.6145362714003445E-2</v>
      </c>
      <c r="BZ297" s="339">
        <v>2.4855846792659016E-2</v>
      </c>
      <c r="CA297" s="339">
        <v>1.809070391704241E-2</v>
      </c>
      <c r="CB297" s="339">
        <v>2.6147314740773486E-2</v>
      </c>
      <c r="CC297" s="339">
        <v>2.8360517124159559E-2</v>
      </c>
      <c r="CD297" s="339">
        <v>2.7185855609321997E-2</v>
      </c>
      <c r="CE297" s="339">
        <v>2.8952346702803302E-2</v>
      </c>
      <c r="CF297" s="339">
        <v>2.8184770691112859E-2</v>
      </c>
      <c r="CG297" s="339">
        <v>3.0671919194655096E-2</v>
      </c>
      <c r="CH297" s="339">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row>
    <row r="298" spans="1:108" x14ac:dyDescent="0.25">
      <c r="A298" t="s">
        <v>257</v>
      </c>
      <c r="B298" s="202" t="str">
        <f>IF(A298="","",VLOOKUP(A298,Config!K$6:L$26,2,FALSE))</f>
        <v>Normandie</v>
      </c>
      <c r="C298">
        <v>17</v>
      </c>
      <c r="D298" t="s">
        <v>15086</v>
      </c>
      <c r="E298" t="s">
        <v>8163</v>
      </c>
      <c r="F298" t="s">
        <v>8176</v>
      </c>
      <c r="G298" t="s">
        <v>15089</v>
      </c>
      <c r="H298" s="50">
        <v>3</v>
      </c>
      <c r="I298" s="50">
        <v>4</v>
      </c>
      <c r="J298" s="50">
        <v>10</v>
      </c>
      <c r="K298" s="50">
        <v>2</v>
      </c>
      <c r="BT298" s="339">
        <v>7.7736168907263037E-2</v>
      </c>
      <c r="BU298" s="339">
        <v>5.410357278503939E-2</v>
      </c>
      <c r="BV298" s="339">
        <v>4.4024046500435329E-2</v>
      </c>
      <c r="BW298" s="339">
        <v>4.6694886879056423E-2</v>
      </c>
      <c r="BX298" s="339">
        <v>3.9716541357688338E-2</v>
      </c>
      <c r="BY298" s="339">
        <v>4.2777005867054164E-2</v>
      </c>
      <c r="BZ298" s="339">
        <v>4.1169688367557501E-2</v>
      </c>
      <c r="CA298" s="339">
        <v>3.4079228263247385E-2</v>
      </c>
      <c r="CB298" s="339">
        <v>4.5211363840919484E-2</v>
      </c>
      <c r="CC298" s="339">
        <v>4.4293686372729277E-2</v>
      </c>
      <c r="CD298" s="339">
        <v>4.6202958428395655E-2</v>
      </c>
      <c r="CE298" s="339">
        <v>4.8762284433085182E-2</v>
      </c>
      <c r="CF298" s="339">
        <v>4.0533335937122619E-2</v>
      </c>
      <c r="CG298" s="339">
        <v>4.6264965753591111E-2</v>
      </c>
      <c r="CH298" s="339">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row>
    <row r="299" spans="1:108" x14ac:dyDescent="0.25">
      <c r="A299" t="s">
        <v>8156</v>
      </c>
      <c r="B299" s="202" t="str">
        <f>IF(A299="","",VLOOKUP(A299,Config!K$6:L$26,2,FALSE))</f>
        <v>Nouvelle-Aquitaine</v>
      </c>
      <c r="C299">
        <v>17</v>
      </c>
      <c r="D299" t="s">
        <v>15086</v>
      </c>
      <c r="E299" t="s">
        <v>8163</v>
      </c>
      <c r="F299" t="s">
        <v>8176</v>
      </c>
      <c r="G299" t="s">
        <v>15089</v>
      </c>
      <c r="H299" s="50">
        <v>3</v>
      </c>
      <c r="I299" s="50">
        <v>4</v>
      </c>
      <c r="J299" s="50">
        <v>10</v>
      </c>
      <c r="K299" s="50">
        <v>2</v>
      </c>
      <c r="BT299" s="339">
        <v>6.9805409150003134E-2</v>
      </c>
      <c r="BU299" s="339">
        <v>6.9468408688320368E-2</v>
      </c>
      <c r="BV299" s="339">
        <v>5.8400171519352465E-2</v>
      </c>
      <c r="BW299" s="339">
        <v>5.5959350168032489E-2</v>
      </c>
      <c r="BX299" s="339">
        <v>5.6194223167736486E-2</v>
      </c>
      <c r="BY299" s="339">
        <v>5.5253855726191438E-2</v>
      </c>
      <c r="BZ299" s="339">
        <v>5.2005277860970915E-2</v>
      </c>
      <c r="CA299" s="339">
        <v>4.6766109087006534E-2</v>
      </c>
      <c r="CB299" s="339">
        <v>5.9916138828736878E-2</v>
      </c>
      <c r="CC299" s="339">
        <v>5.8220603712552589E-2</v>
      </c>
      <c r="CD299" s="339">
        <v>5.4579393241416259E-2</v>
      </c>
      <c r="CE299" s="339">
        <v>5.7995176621426552E-2</v>
      </c>
      <c r="CF299" s="339">
        <v>5.6443478833966117E-2</v>
      </c>
      <c r="CG299" s="339">
        <v>6.2764526529012252E-2</v>
      </c>
      <c r="CH299" s="339">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row>
    <row r="300" spans="1:108" x14ac:dyDescent="0.25">
      <c r="A300" t="s">
        <v>249</v>
      </c>
      <c r="B300" s="202" t="str">
        <f>IF(A300="","",VLOOKUP(A300,Config!K$6:L$26,2,FALSE))</f>
        <v>Occitanie</v>
      </c>
      <c r="C300">
        <v>17</v>
      </c>
      <c r="D300" t="s">
        <v>15086</v>
      </c>
      <c r="E300" t="s">
        <v>8163</v>
      </c>
      <c r="F300" t="s">
        <v>8176</v>
      </c>
      <c r="G300" t="s">
        <v>15089</v>
      </c>
      <c r="H300" s="50">
        <v>3</v>
      </c>
      <c r="I300" s="50">
        <v>4</v>
      </c>
      <c r="J300" s="50">
        <v>10</v>
      </c>
      <c r="K300" s="50">
        <v>2</v>
      </c>
      <c r="BT300" s="339">
        <v>2.8027481344136643E-2</v>
      </c>
      <c r="BU300" s="339">
        <v>7.6011513228547878E-2</v>
      </c>
      <c r="BV300" s="339">
        <v>4.3047306342120749E-2</v>
      </c>
      <c r="BW300" s="339">
        <v>3.9482633368375847E-2</v>
      </c>
      <c r="BX300" s="339">
        <v>5.0050955811502942E-2</v>
      </c>
      <c r="BY300" s="339">
        <v>5.8142115792542311E-2</v>
      </c>
      <c r="BZ300" s="339">
        <v>1.6753487280221805E-2</v>
      </c>
      <c r="CA300" s="339">
        <v>3.161349612350297E-2</v>
      </c>
      <c r="CB300" s="339">
        <v>5.809756073280755E-2</v>
      </c>
      <c r="CC300" s="339">
        <v>4.465430383612886E-2</v>
      </c>
      <c r="CD300" s="339">
        <v>5.3728883925430931E-2</v>
      </c>
      <c r="CE300" s="339">
        <v>5.0833958244229135E-2</v>
      </c>
      <c r="CF300" s="339">
        <v>4.2133979453951337E-2</v>
      </c>
      <c r="CG300" s="339">
        <v>4.5330694391523402E-2</v>
      </c>
      <c r="CH300" s="339">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row>
    <row r="301" spans="1:108" x14ac:dyDescent="0.25">
      <c r="A301" t="s">
        <v>8157</v>
      </c>
      <c r="B301" s="202" t="str">
        <f>IF(A301="","",VLOOKUP(A301,Config!K$6:L$26,2,FALSE))</f>
        <v>Pays de la Loire</v>
      </c>
      <c r="C301">
        <v>17</v>
      </c>
      <c r="D301" t="s">
        <v>15086</v>
      </c>
      <c r="E301" t="s">
        <v>8163</v>
      </c>
      <c r="F301" t="s">
        <v>8176</v>
      </c>
      <c r="G301" t="s">
        <v>15089</v>
      </c>
      <c r="H301" s="50">
        <v>3</v>
      </c>
      <c r="I301" s="50">
        <v>4</v>
      </c>
      <c r="J301" s="50">
        <v>10</v>
      </c>
      <c r="K301" s="50">
        <v>2</v>
      </c>
      <c r="BT301" s="339">
        <v>9.552423145550476E-2</v>
      </c>
      <c r="BU301" s="339">
        <v>0.10357759460871986</v>
      </c>
      <c r="BV301" s="339">
        <v>0.10530152344487639</v>
      </c>
      <c r="BW301" s="339">
        <v>0.11016791540213203</v>
      </c>
      <c r="BX301" s="339">
        <v>6.6507630242999674E-2</v>
      </c>
      <c r="BY301" s="339">
        <v>7.8390947617469994E-2</v>
      </c>
      <c r="BZ301" s="339">
        <v>7.0418688572497112E-2</v>
      </c>
      <c r="CA301" s="339">
        <v>8.4731891290736605E-2</v>
      </c>
      <c r="CB301" s="339">
        <v>7.799293487552264E-2</v>
      </c>
      <c r="CC301" s="339">
        <v>0.10326399441492393</v>
      </c>
      <c r="CD301" s="339">
        <v>7.5355373521933E-2</v>
      </c>
      <c r="CE301" s="339">
        <v>7.8793943578973971E-2</v>
      </c>
      <c r="CF301" s="339">
        <v>0.10817039495225299</v>
      </c>
      <c r="CG301" s="339">
        <v>0.12352533024289018</v>
      </c>
      <c r="CH301" s="339">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row>
    <row r="302" spans="1:108" x14ac:dyDescent="0.25">
      <c r="A302" t="s">
        <v>8158</v>
      </c>
      <c r="B302" s="202" t="str">
        <f>IF(A302="","",VLOOKUP(A302,Config!K$6:L$26,2,FALSE))</f>
        <v>Provence-Alpes-Côte d'Azur</v>
      </c>
      <c r="C302">
        <v>17</v>
      </c>
      <c r="D302" t="s">
        <v>15086</v>
      </c>
      <c r="E302" t="s">
        <v>8163</v>
      </c>
      <c r="F302" t="s">
        <v>8176</v>
      </c>
      <c r="G302" t="s">
        <v>15089</v>
      </c>
      <c r="H302" s="50">
        <v>3</v>
      </c>
      <c r="I302" s="50">
        <v>4</v>
      </c>
      <c r="J302" s="50">
        <v>10</v>
      </c>
      <c r="K302" s="50">
        <v>2</v>
      </c>
      <c r="BT302" s="339">
        <v>3.529961096035978E-2</v>
      </c>
      <c r="BU302" s="339">
        <v>4.2338535511192599E-2</v>
      </c>
      <c r="BV302" s="339">
        <v>3.3965401856527605E-2</v>
      </c>
      <c r="BW302" s="339">
        <v>3.0916674285716442E-2</v>
      </c>
      <c r="BX302" s="339">
        <v>2.8637805978213457E-2</v>
      </c>
      <c r="BY302" s="339">
        <v>3.3040303123234915E-2</v>
      </c>
      <c r="BZ302" s="339">
        <v>2.6869179990319306E-2</v>
      </c>
      <c r="CA302" s="339">
        <v>2.6029712757583711E-2</v>
      </c>
      <c r="CB302" s="339">
        <v>3.1839506547230847E-2</v>
      </c>
      <c r="CC302" s="339">
        <v>3.2322653150185884E-2</v>
      </c>
      <c r="CD302" s="339">
        <v>3.52331916017148E-2</v>
      </c>
      <c r="CE302" s="339">
        <v>3.2516653820150385E-2</v>
      </c>
      <c r="CF302" s="339">
        <v>3.2427205431032204E-2</v>
      </c>
      <c r="CG302" s="339">
        <v>3.3846285937224295E-2</v>
      </c>
      <c r="CH302" s="339">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row>
    <row r="303" spans="1:108" x14ac:dyDescent="0.25">
      <c r="A303" t="s">
        <v>487</v>
      </c>
      <c r="B303" s="202" t="str">
        <f>IF(A303="","",VLOOKUP(A303,Config!K$6:L$26,2,FALSE))</f>
        <v>La Réunion</v>
      </c>
      <c r="C303">
        <v>17</v>
      </c>
      <c r="D303" t="s">
        <v>15086</v>
      </c>
      <c r="E303" t="s">
        <v>8163</v>
      </c>
      <c r="F303" t="s">
        <v>8176</v>
      </c>
      <c r="G303" t="s">
        <v>15089</v>
      </c>
      <c r="H303" s="50">
        <v>3</v>
      </c>
      <c r="I303" s="50">
        <v>4</v>
      </c>
      <c r="J303" s="50">
        <v>10</v>
      </c>
      <c r="K303" s="50">
        <v>2</v>
      </c>
      <c r="BT303" s="339">
        <v>2.0847343644922699E-2</v>
      </c>
      <c r="BU303" s="339">
        <v>5.0941492938803005E-2</v>
      </c>
      <c r="BV303" s="339">
        <v>2.8679781938848101E-2</v>
      </c>
      <c r="BW303" s="339">
        <v>2.9390850912538499E-2</v>
      </c>
      <c r="BX303" s="339">
        <v>2.5005925574780801E-2</v>
      </c>
      <c r="BY303" s="339">
        <v>2.6428063522161697E-2</v>
      </c>
      <c r="BZ303" s="339">
        <v>2.18061151931737E-2</v>
      </c>
      <c r="CA303" s="339">
        <v>2.2161649680019001E-2</v>
      </c>
      <c r="CB303" s="339">
        <v>2.5479971557241098E-2</v>
      </c>
      <c r="CC303" s="339">
        <v>2.9627873903768701E-2</v>
      </c>
      <c r="CD303" s="339">
        <v>3.0457454373074205E-2</v>
      </c>
      <c r="CE303" s="339">
        <v>2.6191040530931502E-2</v>
      </c>
      <c r="CF303" s="339">
        <v>2.1138211382113799E-2</v>
      </c>
      <c r="CG303" s="339">
        <v>2.8642901813633503E-2</v>
      </c>
      <c r="CH303" s="339">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row>
    <row r="304" spans="1:108" x14ac:dyDescent="0.25">
      <c r="A304" t="s">
        <v>261</v>
      </c>
      <c r="B304" s="202" t="str">
        <f>IF(A304="","",VLOOKUP(A304,Config!K$6:L$26,2,FALSE))</f>
        <v>Guyane</v>
      </c>
      <c r="C304">
        <v>17</v>
      </c>
      <c r="D304" t="s">
        <v>15086</v>
      </c>
      <c r="E304" t="s">
        <v>8163</v>
      </c>
      <c r="F304" t="s">
        <v>8176</v>
      </c>
      <c r="G304" t="s">
        <v>15089</v>
      </c>
      <c r="H304" s="50">
        <v>3</v>
      </c>
      <c r="I304" s="50">
        <v>4</v>
      </c>
      <c r="J304" s="50">
        <v>10</v>
      </c>
      <c r="K304" s="50">
        <v>2</v>
      </c>
      <c r="BT304" s="339">
        <v>2.7662517289073303E-3</v>
      </c>
      <c r="BU304" s="339">
        <v>1.1065006915629302E-2</v>
      </c>
      <c r="BV304" s="339">
        <v>5.7636887608069204E-3</v>
      </c>
      <c r="BW304" s="339">
        <v>7.6849183477425602E-3</v>
      </c>
      <c r="BX304" s="339">
        <v>6.7243035542747399E-3</v>
      </c>
      <c r="BY304" s="339">
        <v>3.8424591738712801E-3</v>
      </c>
      <c r="BZ304" s="339">
        <v>9.6061479346781905E-4</v>
      </c>
      <c r="CA304" s="339">
        <v>1.9212295869356401E-3</v>
      </c>
      <c r="CB304" s="339">
        <v>2.8818443804034602E-3</v>
      </c>
      <c r="CC304" s="339">
        <v>2.8818443804034602E-3</v>
      </c>
      <c r="CD304" s="339">
        <v>1.9212295869356398E-3</v>
      </c>
      <c r="CE304" s="339">
        <v>3.8424591738712797E-3</v>
      </c>
      <c r="CF304" s="339">
        <v>2.10748155953635E-3</v>
      </c>
      <c r="CG304" s="339">
        <v>2.10748155953635E-3</v>
      </c>
      <c r="CH304" s="339">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row>
    <row r="305" spans="1:108" x14ac:dyDescent="0.25">
      <c r="A305" t="s">
        <v>262</v>
      </c>
      <c r="B305" s="202" t="str">
        <f>IF(A305="","",VLOOKUP(A305,Config!K$6:L$26,2,FALSE))</f>
        <v>Guadeloupe</v>
      </c>
      <c r="C305">
        <v>17</v>
      </c>
      <c r="D305" t="s">
        <v>15086</v>
      </c>
      <c r="E305" t="s">
        <v>8163</v>
      </c>
      <c r="F305" t="s">
        <v>8176</v>
      </c>
      <c r="G305" t="s">
        <v>15089</v>
      </c>
      <c r="H305" s="50">
        <v>3</v>
      </c>
      <c r="I305" s="50">
        <v>4</v>
      </c>
      <c r="J305" s="50">
        <v>10</v>
      </c>
      <c r="K305" s="50">
        <v>2</v>
      </c>
      <c r="BT305" s="339">
        <v>1.8068102849200799E-2</v>
      </c>
      <c r="BU305" s="339">
        <v>2.1542738012508701E-2</v>
      </c>
      <c r="BV305" s="339">
        <v>1.6804733727810699E-2</v>
      </c>
      <c r="BW305" s="339">
        <v>1.4911242603550302E-2</v>
      </c>
      <c r="BX305" s="339">
        <v>1.4911242603550302E-2</v>
      </c>
      <c r="BY305" s="339">
        <v>1.49112426035503E-2</v>
      </c>
      <c r="BZ305" s="339">
        <v>1.5384615384615401E-2</v>
      </c>
      <c r="CA305" s="339">
        <v>1.2307692307692299E-2</v>
      </c>
      <c r="CB305" s="339">
        <v>1.42011834319527E-2</v>
      </c>
      <c r="CC305" s="339">
        <v>1.42011834319527E-2</v>
      </c>
      <c r="CD305" s="339">
        <v>1.44378698224852E-2</v>
      </c>
      <c r="CE305" s="339">
        <v>1.3491124260355E-2</v>
      </c>
      <c r="CF305" s="339">
        <v>1.33542812254517E-2</v>
      </c>
      <c r="CG305" s="339">
        <v>1.5972767740246099E-2</v>
      </c>
      <c r="CH305" s="339">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row>
    <row r="306" spans="1:108" x14ac:dyDescent="0.25">
      <c r="A306" t="s">
        <v>259</v>
      </c>
      <c r="B306" s="202" t="str">
        <f>IF(A306="","",VLOOKUP(A306,Config!K$6:L$26,2,FALSE))</f>
        <v>Martinique</v>
      </c>
      <c r="C306">
        <v>17</v>
      </c>
      <c r="D306" t="s">
        <v>15086</v>
      </c>
      <c r="E306" t="s">
        <v>8163</v>
      </c>
      <c r="F306" t="s">
        <v>8176</v>
      </c>
      <c r="G306" t="s">
        <v>15089</v>
      </c>
      <c r="H306" s="50">
        <v>3</v>
      </c>
      <c r="I306" s="50">
        <v>4</v>
      </c>
      <c r="J306" s="50">
        <v>10</v>
      </c>
      <c r="K306" s="50">
        <v>2</v>
      </c>
      <c r="BT306" s="339">
        <v>1.1494252873563201E-2</v>
      </c>
      <c r="BU306" s="339">
        <v>1.00574712643678E-2</v>
      </c>
      <c r="BV306" s="339">
        <v>1.09859154929577E-2</v>
      </c>
      <c r="BW306" s="339">
        <v>9.5774647887323892E-3</v>
      </c>
      <c r="BX306" s="339">
        <v>1.12676056338028E-2</v>
      </c>
      <c r="BY306" s="339">
        <v>9.0140845070422505E-3</v>
      </c>
      <c r="BZ306" s="339">
        <v>9.2957746478873199E-3</v>
      </c>
      <c r="CA306" s="339">
        <v>7.8873239436619714E-3</v>
      </c>
      <c r="CB306" s="339">
        <v>1.01408450704225E-2</v>
      </c>
      <c r="CC306" s="339">
        <v>1.2957746478873201E-2</v>
      </c>
      <c r="CD306" s="339">
        <v>1.2957746478873199E-2</v>
      </c>
      <c r="CE306" s="339">
        <v>1.3239436619718301E-2</v>
      </c>
      <c r="CF306" s="339">
        <v>1.1466505733252901E-2</v>
      </c>
      <c r="CG306" s="339">
        <v>1.5992757996379E-2</v>
      </c>
      <c r="CH306" s="339">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row>
    <row r="307" spans="1:108" x14ac:dyDescent="0.25">
      <c r="A307" t="s">
        <v>260</v>
      </c>
      <c r="B307" s="202" t="str">
        <f>IF(A307="","",VLOOKUP(A307,Config!K$6:L$26,2,FALSE))</f>
        <v>Mayotte</v>
      </c>
      <c r="C307">
        <v>17</v>
      </c>
      <c r="D307" t="s">
        <v>15086</v>
      </c>
      <c r="E307" t="s">
        <v>8163</v>
      </c>
      <c r="F307" t="s">
        <v>8176</v>
      </c>
      <c r="G307" t="s">
        <v>15089</v>
      </c>
      <c r="H307" s="50">
        <v>3</v>
      </c>
      <c r="I307" s="50">
        <v>4</v>
      </c>
      <c r="J307" s="50">
        <v>10</v>
      </c>
      <c r="K307" s="50">
        <v>2</v>
      </c>
      <c r="BT307" s="339">
        <v>3.6496350364963498E-3</v>
      </c>
      <c r="BU307" s="339">
        <v>1.09489051094891E-2</v>
      </c>
      <c r="BV307" s="339">
        <v>2.55754475703325E-3</v>
      </c>
      <c r="BW307" s="339">
        <v>2.55754475703325E-3</v>
      </c>
      <c r="BX307" s="339">
        <v>0</v>
      </c>
      <c r="BY307" s="339">
        <v>5.1150895140664992E-3</v>
      </c>
      <c r="BZ307" s="339">
        <v>5.1150895140664992E-3</v>
      </c>
      <c r="CA307" s="339">
        <v>2.55754475703325E-3</v>
      </c>
      <c r="CB307" s="339">
        <v>2.55754475703325E-3</v>
      </c>
      <c r="CC307" s="339">
        <v>5.1150895140665001E-3</v>
      </c>
      <c r="CD307" s="339">
        <v>5.1150895140665001E-3</v>
      </c>
      <c r="CE307" s="339">
        <v>2.5575447570332496E-3</v>
      </c>
      <c r="CF307" s="339">
        <v>0</v>
      </c>
      <c r="CG307" s="339">
        <v>1.4184397163120598E-2</v>
      </c>
      <c r="CH307" s="339">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row>
    <row r="308" spans="1:108" x14ac:dyDescent="0.25">
      <c r="B308" s="202" t="str">
        <f>IF(A308="","",VLOOKUP(A308,Config!K$6:L$26,2,FALSE))</f>
        <v/>
      </c>
    </row>
    <row r="309" spans="1:108" x14ac:dyDescent="0.25">
      <c r="B309" s="202" t="str">
        <f>IF(A309="","",VLOOKUP(A309,Config!K$6:L$26,2,FALSE))</f>
        <v/>
      </c>
    </row>
    <row r="310" spans="1:108" x14ac:dyDescent="0.25">
      <c r="B310" s="202" t="str">
        <f>IF(A310="","",VLOOKUP(A310,Config!K$6:L$26,2,FALSE))</f>
        <v/>
      </c>
    </row>
    <row r="311" spans="1:108" x14ac:dyDescent="0.25">
      <c r="B311" s="202" t="str">
        <f>IF(A311="","",VLOOKUP(A311,Config!K$6:L$26,2,FALSE))</f>
        <v/>
      </c>
    </row>
    <row r="312" spans="1:108" x14ac:dyDescent="0.25">
      <c r="B312" s="202" t="str">
        <f>IF(A312="","",VLOOKUP(A312,Config!K$6:L$26,2,FALSE))</f>
        <v/>
      </c>
    </row>
    <row r="313" spans="1:108" x14ac:dyDescent="0.25">
      <c r="B313" s="202" t="str">
        <f>IF(A313="","",VLOOKUP(A313,Config!K$6:L$26,2,FALSE))</f>
        <v/>
      </c>
    </row>
    <row r="314" spans="1:108" x14ac:dyDescent="0.25">
      <c r="B314" s="202" t="str">
        <f>IF(A314="","",VLOOKUP(A314,Config!K$6:L$26,2,FALSE))</f>
        <v/>
      </c>
    </row>
    <row r="315" spans="1:108" x14ac:dyDescent="0.25">
      <c r="B315" s="202" t="str">
        <f>IF(A315="","",VLOOKUP(A315,Config!K$6:L$26,2,FALSE))</f>
        <v/>
      </c>
    </row>
    <row r="316" spans="1:108" x14ac:dyDescent="0.25">
      <c r="B316" s="202" t="str">
        <f>IF(A316="","",VLOOKUP(A316,Config!K$6:L$26,2,FALSE))</f>
        <v/>
      </c>
    </row>
    <row r="317" spans="1:108" x14ac:dyDescent="0.25">
      <c r="B317" s="202" t="str">
        <f>IF(A317="","",VLOOKUP(A317,Config!K$6:L$26,2,FALSE))</f>
        <v/>
      </c>
    </row>
    <row r="318" spans="1:108" x14ac:dyDescent="0.25">
      <c r="B318" s="202" t="str">
        <f>IF(A318="","",VLOOKUP(A318,Config!K$6:L$26,2,FALSE))</f>
        <v/>
      </c>
    </row>
    <row r="319" spans="1:108" x14ac:dyDescent="0.25">
      <c r="B319" s="202" t="str">
        <f>IF(A319="","",VLOOKUP(A319,Config!K$6:L$26,2,FALSE))</f>
        <v/>
      </c>
    </row>
    <row r="320" spans="1:108" x14ac:dyDescent="0.25">
      <c r="B320" s="202" t="str">
        <f>IF(A320="","",VLOOKUP(A320,Config!K$6:L$26,2,FALSE))</f>
        <v/>
      </c>
    </row>
    <row r="321" spans="2:2" x14ac:dyDescent="0.25">
      <c r="B321" s="202" t="str">
        <f>IF(A321="","",VLOOKUP(A321,Config!K$6:L$26,2,FALSE))</f>
        <v/>
      </c>
    </row>
    <row r="322" spans="2:2" x14ac:dyDescent="0.25">
      <c r="B322" s="202" t="str">
        <f>IF(A322="","",VLOOKUP(A322,Config!K$6:L$26,2,FALSE))</f>
        <v/>
      </c>
    </row>
    <row r="323" spans="2:2" x14ac:dyDescent="0.25">
      <c r="B323" s="202" t="str">
        <f>IF(A323="","",VLOOKUP(A323,Config!K$6:L$26,2,FALSE))</f>
        <v/>
      </c>
    </row>
    <row r="324" spans="2:2" x14ac:dyDescent="0.25">
      <c r="B324" s="202" t="str">
        <f>IF(A324="","",VLOOKUP(A324,Config!K$6:L$26,2,FALSE))</f>
        <v/>
      </c>
    </row>
    <row r="325" spans="2:2" x14ac:dyDescent="0.25">
      <c r="B325" s="202" t="str">
        <f>IF(A325="","",VLOOKUP(A325,Config!K$6:L$26,2,FALSE))</f>
        <v/>
      </c>
    </row>
    <row r="326" spans="2:2" x14ac:dyDescent="0.25">
      <c r="B326" s="202" t="str">
        <f>IF(A326="","",VLOOKUP(A326,Config!K$6:L$26,2,FALSE))</f>
        <v/>
      </c>
    </row>
    <row r="327" spans="2:2" x14ac:dyDescent="0.25">
      <c r="B327" s="202" t="str">
        <f>IF(A327="","",VLOOKUP(A327,Config!K$6:L$26,2,FALSE))</f>
        <v/>
      </c>
    </row>
    <row r="328" spans="2:2" x14ac:dyDescent="0.25">
      <c r="B328" s="202" t="str">
        <f>IF(A328="","",VLOOKUP(A328,Config!K$6:L$26,2,FALSE))</f>
        <v/>
      </c>
    </row>
    <row r="329" spans="2:2" x14ac:dyDescent="0.25">
      <c r="B329" s="202" t="str">
        <f>IF(A329="","",VLOOKUP(A329,Config!K$6:L$26,2,FALSE))</f>
        <v/>
      </c>
    </row>
    <row r="330" spans="2:2" x14ac:dyDescent="0.25">
      <c r="B330" s="202" t="str">
        <f>IF(A330="","",VLOOKUP(A330,Config!K$6:L$26,2,FALSE))</f>
        <v/>
      </c>
    </row>
    <row r="331" spans="2:2" x14ac:dyDescent="0.25">
      <c r="B331" s="202" t="str">
        <f>IF(A331="","",VLOOKUP(A331,Config!K$6:L$26,2,FALSE))</f>
        <v/>
      </c>
    </row>
    <row r="332" spans="2:2" x14ac:dyDescent="0.25">
      <c r="B332" s="202" t="str">
        <f>IF(A332="","",VLOOKUP(A332,Config!K$6:L$26,2,FALSE))</f>
        <v/>
      </c>
    </row>
    <row r="333" spans="2:2" x14ac:dyDescent="0.25">
      <c r="B333" s="202" t="str">
        <f>IF(A333="","",VLOOKUP(A333,Config!K$6:L$26,2,FALSE))</f>
        <v/>
      </c>
    </row>
    <row r="334" spans="2:2" x14ac:dyDescent="0.25">
      <c r="B334" s="202" t="str">
        <f>IF(A334="","",VLOOKUP(A334,Config!K$6:L$26,2,FALSE))</f>
        <v/>
      </c>
    </row>
    <row r="335" spans="2:2" x14ac:dyDescent="0.25">
      <c r="B335" s="202" t="str">
        <f>IF(A335="","",VLOOKUP(A335,Config!K$6:L$26,2,FALSE))</f>
        <v/>
      </c>
    </row>
    <row r="336" spans="2:2" x14ac:dyDescent="0.25">
      <c r="B336" s="202" t="str">
        <f>IF(A336="","",VLOOKUP(A336,Config!K$6:L$26,2,FALSE))</f>
        <v/>
      </c>
    </row>
    <row r="337" spans="2:2" x14ac:dyDescent="0.25">
      <c r="B337" s="202" t="str">
        <f>IF(A337="","",VLOOKUP(A337,Config!K$6:L$26,2,FALSE))</f>
        <v/>
      </c>
    </row>
    <row r="338" spans="2:2" x14ac:dyDescent="0.25">
      <c r="B338" s="202" t="str">
        <f>IF(A338="","",VLOOKUP(A338,Config!K$6:L$26,2,FALSE))</f>
        <v/>
      </c>
    </row>
    <row r="339" spans="2:2" x14ac:dyDescent="0.25">
      <c r="B339" s="202" t="str">
        <f>IF(A339="","",VLOOKUP(A339,Config!K$6:L$26,2,FALSE))</f>
        <v/>
      </c>
    </row>
    <row r="340" spans="2:2" x14ac:dyDescent="0.25">
      <c r="B340" s="202" t="str">
        <f>IF(A340="","",VLOOKUP(A340,Config!K$6:L$26,2,FALSE))</f>
        <v/>
      </c>
    </row>
    <row r="341" spans="2:2" x14ac:dyDescent="0.25">
      <c r="B341" s="202" t="str">
        <f>IF(A341="","",VLOOKUP(A341,Config!K$6:L$26,2,FALSE))</f>
        <v/>
      </c>
    </row>
    <row r="342" spans="2:2" x14ac:dyDescent="0.25">
      <c r="B342" s="202" t="str">
        <f>IF(A342="","",VLOOKUP(A342,Config!K$6:L$26,2,FALSE))</f>
        <v/>
      </c>
    </row>
    <row r="343" spans="2:2" x14ac:dyDescent="0.25">
      <c r="B343" s="202" t="str">
        <f>IF(A343="","",VLOOKUP(A343,Config!K$6:L$26,2,FALSE))</f>
        <v/>
      </c>
    </row>
    <row r="344" spans="2:2" x14ac:dyDescent="0.25">
      <c r="B344" s="202" t="str">
        <f>IF(A344="","",VLOOKUP(A344,Config!K$6:L$26,2,FALSE))</f>
        <v/>
      </c>
    </row>
    <row r="345" spans="2:2" x14ac:dyDescent="0.25">
      <c r="B345" s="202" t="str">
        <f>IF(A345="","",VLOOKUP(A345,Config!K$6:L$26,2,FALSE))</f>
        <v/>
      </c>
    </row>
    <row r="346" spans="2:2" x14ac:dyDescent="0.25">
      <c r="B346" s="202" t="str">
        <f>IF(A346="","",VLOOKUP(A346,Config!K$6:L$26,2,FALSE))</f>
        <v/>
      </c>
    </row>
    <row r="347" spans="2:2" x14ac:dyDescent="0.25">
      <c r="B347" s="202" t="str">
        <f>IF(A347="","",VLOOKUP(A347,Config!K$6:L$26,2,FALSE))</f>
        <v/>
      </c>
    </row>
    <row r="348" spans="2:2" x14ac:dyDescent="0.25">
      <c r="B348" s="202" t="str">
        <f>IF(A348="","",VLOOKUP(A348,Config!K$6:L$26,2,FALSE))</f>
        <v/>
      </c>
    </row>
    <row r="349" spans="2:2" x14ac:dyDescent="0.25">
      <c r="B349" s="202" t="str">
        <f>IF(A349="","",VLOOKUP(A349,Config!K$6:L$26,2,FALSE))</f>
        <v/>
      </c>
    </row>
    <row r="350" spans="2:2" x14ac:dyDescent="0.25">
      <c r="B350" s="202" t="str">
        <f>IF(A350="","",VLOOKUP(A350,Config!K$6:L$26,2,FALSE))</f>
        <v/>
      </c>
    </row>
    <row r="351" spans="2:2" x14ac:dyDescent="0.25">
      <c r="B351" s="202" t="str">
        <f>IF(A351="","",VLOOKUP(A351,Config!K$6:L$26,2,FALSE))</f>
        <v/>
      </c>
    </row>
    <row r="352" spans="2:2" x14ac:dyDescent="0.25">
      <c r="B352" s="202" t="str">
        <f>IF(A352="","",VLOOKUP(A352,Config!K$6:L$26,2,FALSE))</f>
        <v/>
      </c>
    </row>
    <row r="353" spans="2:2" x14ac:dyDescent="0.25">
      <c r="B353" s="202" t="str">
        <f>IF(A353="","",VLOOKUP(A353,Config!K$6:L$26,2,FALSE))</f>
        <v/>
      </c>
    </row>
    <row r="354" spans="2:2" x14ac:dyDescent="0.25">
      <c r="B354" s="202" t="str">
        <f>IF(A354="","",VLOOKUP(A354,Config!K$6:L$26,2,FALSE))</f>
        <v/>
      </c>
    </row>
    <row r="355" spans="2:2" x14ac:dyDescent="0.25">
      <c r="B355" s="202" t="str">
        <f>IF(A355="","",VLOOKUP(A355,Config!K$6:L$26,2,FALSE))</f>
        <v/>
      </c>
    </row>
    <row r="356" spans="2:2" x14ac:dyDescent="0.25">
      <c r="B356" s="202" t="str">
        <f>IF(A356="","",VLOOKUP(A356,Config!K$6:L$26,2,FALSE))</f>
        <v/>
      </c>
    </row>
    <row r="357" spans="2:2" x14ac:dyDescent="0.25">
      <c r="B357" s="202" t="str">
        <f>IF(A357="","",VLOOKUP(A357,Config!K$6:L$26,2,FALSE))</f>
        <v/>
      </c>
    </row>
    <row r="358" spans="2:2" x14ac:dyDescent="0.25">
      <c r="B358" s="202" t="str">
        <f>IF(A358="","",VLOOKUP(A358,Config!K$6:L$26,2,FALSE))</f>
        <v/>
      </c>
    </row>
    <row r="359" spans="2:2" x14ac:dyDescent="0.25">
      <c r="B359" s="202" t="str">
        <f>IF(A359="","",VLOOKUP(A359,Config!K$6:L$26,2,FALSE))</f>
        <v/>
      </c>
    </row>
    <row r="360" spans="2:2" x14ac:dyDescent="0.25">
      <c r="B360" s="202" t="str">
        <f>IF(A360="","",VLOOKUP(A360,Config!K$6:L$26,2,FALSE))</f>
        <v/>
      </c>
    </row>
    <row r="361" spans="2:2" x14ac:dyDescent="0.25">
      <c r="B361" s="202" t="str">
        <f>IF(A361="","",VLOOKUP(A361,Config!K$6:L$26,2,FALSE))</f>
        <v/>
      </c>
    </row>
    <row r="362" spans="2:2" x14ac:dyDescent="0.25">
      <c r="B362" s="202" t="str">
        <f>IF(A362="","",VLOOKUP(A362,Config!K$6:L$26,2,FALSE))</f>
        <v/>
      </c>
    </row>
    <row r="363" spans="2:2" x14ac:dyDescent="0.25">
      <c r="B363" s="202" t="str">
        <f>IF(A363="","",VLOOKUP(A363,Config!K$6:L$26,2,FALSE))</f>
        <v/>
      </c>
    </row>
    <row r="364" spans="2:2" x14ac:dyDescent="0.25">
      <c r="B364" s="202" t="str">
        <f>IF(A364="","",VLOOKUP(A364,Config!K$6:L$26,2,FALSE))</f>
        <v/>
      </c>
    </row>
    <row r="365" spans="2:2" x14ac:dyDescent="0.25">
      <c r="B365" s="202" t="str">
        <f>IF(A365="","",VLOOKUP(A365,Config!K$6:L$26,2,FALSE))</f>
        <v/>
      </c>
    </row>
    <row r="366" spans="2:2" x14ac:dyDescent="0.25">
      <c r="B366" s="202" t="str">
        <f>IF(A366="","",VLOOKUP(A366,Config!K$6:L$26,2,FALSE))</f>
        <v/>
      </c>
    </row>
    <row r="367" spans="2:2" x14ac:dyDescent="0.25">
      <c r="B367" s="202" t="str">
        <f>IF(A367="","",VLOOKUP(A367,Config!K$6:L$26,2,FALSE))</f>
        <v/>
      </c>
    </row>
    <row r="368" spans="2:2" x14ac:dyDescent="0.25">
      <c r="B368" s="202" t="str">
        <f>IF(A368="","",VLOOKUP(A368,Config!K$6:L$26,2,FALSE))</f>
        <v/>
      </c>
    </row>
    <row r="369" spans="2:2" x14ac:dyDescent="0.25">
      <c r="B369" s="202" t="str">
        <f>IF(A369="","",VLOOKUP(A369,Config!K$6:L$26,2,FALSE))</f>
        <v/>
      </c>
    </row>
    <row r="370" spans="2:2" x14ac:dyDescent="0.25">
      <c r="B370" s="202" t="str">
        <f>IF(A370="","",VLOOKUP(A370,Config!K$6:L$26,2,FALSE))</f>
        <v/>
      </c>
    </row>
    <row r="371" spans="2:2" x14ac:dyDescent="0.25">
      <c r="B371" s="202" t="str">
        <f>IF(A371="","",VLOOKUP(A371,Config!K$6:L$26,2,FALSE))</f>
        <v/>
      </c>
    </row>
    <row r="372" spans="2:2" x14ac:dyDescent="0.25">
      <c r="B372" s="202" t="str">
        <f>IF(A372="","",VLOOKUP(A372,Config!K$6:L$26,2,FALSE))</f>
        <v/>
      </c>
    </row>
    <row r="373" spans="2:2" x14ac:dyDescent="0.25">
      <c r="B373" s="202" t="str">
        <f>IF(A373="","",VLOOKUP(A373,Config!K$6:L$26,2,FALSE))</f>
        <v/>
      </c>
    </row>
    <row r="374" spans="2:2" x14ac:dyDescent="0.25">
      <c r="B374" s="202" t="str">
        <f>IF(A374="","",VLOOKUP(A374,Config!K$6:L$26,2,FALSE))</f>
        <v/>
      </c>
    </row>
    <row r="375" spans="2:2" x14ac:dyDescent="0.25">
      <c r="B375" s="202" t="str">
        <f>IF(A375="","",VLOOKUP(A375,Config!K$6:L$26,2,FALSE))</f>
        <v/>
      </c>
    </row>
    <row r="376" spans="2:2" x14ac:dyDescent="0.25">
      <c r="B376" s="202" t="str">
        <f>IF(A376="","",VLOOKUP(A376,Config!K$6:L$26,2,FALSE))</f>
        <v/>
      </c>
    </row>
    <row r="377" spans="2:2" x14ac:dyDescent="0.25">
      <c r="B377" s="202" t="str">
        <f>IF(A377="","",VLOOKUP(A377,Config!K$6:L$26,2,FALSE))</f>
        <v/>
      </c>
    </row>
    <row r="378" spans="2:2" x14ac:dyDescent="0.25">
      <c r="B378" s="202" t="str">
        <f>IF(A378="","",VLOOKUP(A378,Config!K$6:L$26,2,FALSE))</f>
        <v/>
      </c>
    </row>
    <row r="379" spans="2:2" x14ac:dyDescent="0.25">
      <c r="B379" s="202" t="str">
        <f>IF(A379="","",VLOOKUP(A379,Config!K$6:L$26,2,FALSE))</f>
        <v/>
      </c>
    </row>
    <row r="380" spans="2:2" x14ac:dyDescent="0.25">
      <c r="B380" s="202" t="str">
        <f>IF(A380="","",VLOOKUP(A380,Config!K$6:L$26,2,FALSE))</f>
        <v/>
      </c>
    </row>
    <row r="381" spans="2:2" x14ac:dyDescent="0.25">
      <c r="B381" s="202" t="str">
        <f>IF(A381="","",VLOOKUP(A381,Config!K$6:L$26,2,FALSE))</f>
        <v/>
      </c>
    </row>
    <row r="382" spans="2:2" x14ac:dyDescent="0.25">
      <c r="B382" s="202" t="str">
        <f>IF(A382="","",VLOOKUP(A382,Config!K$6:L$26,2,FALSE))</f>
        <v/>
      </c>
    </row>
    <row r="383" spans="2:2" x14ac:dyDescent="0.25">
      <c r="B383" s="202" t="str">
        <f>IF(A383="","",VLOOKUP(A383,Config!K$6:L$26,2,FALSE))</f>
        <v/>
      </c>
    </row>
    <row r="384" spans="2:2" x14ac:dyDescent="0.25">
      <c r="B384" s="202" t="str">
        <f>IF(A384="","",VLOOKUP(A384,Config!K$6:L$26,2,FALSE))</f>
        <v/>
      </c>
    </row>
    <row r="385" spans="2:2" x14ac:dyDescent="0.25">
      <c r="B385" s="202" t="str">
        <f>IF(A385="","",VLOOKUP(A385,Config!K$6:L$26,2,FALSE))</f>
        <v/>
      </c>
    </row>
    <row r="386" spans="2:2" x14ac:dyDescent="0.25">
      <c r="B386" s="202" t="str">
        <f>IF(A386="","",VLOOKUP(A386,Config!K$6:L$26,2,FALSE))</f>
        <v/>
      </c>
    </row>
    <row r="387" spans="2:2" x14ac:dyDescent="0.25">
      <c r="B387" s="202" t="str">
        <f>IF(A387="","",VLOOKUP(A387,Config!K$6:L$26,2,FALSE))</f>
        <v/>
      </c>
    </row>
    <row r="388" spans="2:2" x14ac:dyDescent="0.25">
      <c r="B388" s="202" t="str">
        <f>IF(A388="","",VLOOKUP(A388,Config!K$6:L$26,2,FALSE))</f>
        <v/>
      </c>
    </row>
    <row r="389" spans="2:2" x14ac:dyDescent="0.25">
      <c r="B389" s="202" t="str">
        <f>IF(A389="","",VLOOKUP(A389,Config!K$6:L$26,2,FALSE))</f>
        <v/>
      </c>
    </row>
    <row r="390" spans="2:2" x14ac:dyDescent="0.25">
      <c r="B390" s="202" t="str">
        <f>IF(A390="","",VLOOKUP(A390,Config!K$6:L$26,2,FALSE))</f>
        <v/>
      </c>
    </row>
    <row r="391" spans="2:2" x14ac:dyDescent="0.25">
      <c r="B391" s="202" t="str">
        <f>IF(A391="","",VLOOKUP(A391,Config!K$6:L$26,2,FALSE))</f>
        <v/>
      </c>
    </row>
    <row r="392" spans="2:2" x14ac:dyDescent="0.25">
      <c r="B392" s="202" t="str">
        <f>IF(A392="","",VLOOKUP(A392,Config!K$6:L$26,2,FALSE))</f>
        <v/>
      </c>
    </row>
    <row r="393" spans="2:2" x14ac:dyDescent="0.25">
      <c r="B393" s="202" t="str">
        <f>IF(A393="","",VLOOKUP(A393,Config!K$6:L$26,2,FALSE))</f>
        <v/>
      </c>
    </row>
    <row r="394" spans="2:2" x14ac:dyDescent="0.25">
      <c r="B394" s="202" t="str">
        <f>IF(A394="","",VLOOKUP(A394,Config!K$6:L$26,2,FALSE))</f>
        <v/>
      </c>
    </row>
    <row r="395" spans="2:2" x14ac:dyDescent="0.25">
      <c r="B395" s="202" t="str">
        <f>IF(A395="","",VLOOKUP(A395,Config!K$6:L$26,2,FALSE))</f>
        <v/>
      </c>
    </row>
    <row r="396" spans="2:2" x14ac:dyDescent="0.25">
      <c r="B396" s="202" t="str">
        <f>IF(A396="","",VLOOKUP(A396,Config!K$6:L$26,2,FALSE))</f>
        <v/>
      </c>
    </row>
    <row r="397" spans="2:2" x14ac:dyDescent="0.25">
      <c r="B397" s="202" t="str">
        <f>IF(A397="","",VLOOKUP(A397,Config!K$6:L$26,2,FALSE))</f>
        <v/>
      </c>
    </row>
    <row r="398" spans="2:2" x14ac:dyDescent="0.25">
      <c r="B398" s="202" t="str">
        <f>IF(A398="","",VLOOKUP(A398,Config!K$6:L$26,2,FALSE))</f>
        <v/>
      </c>
    </row>
    <row r="399" spans="2:2" x14ac:dyDescent="0.25">
      <c r="B399" s="202" t="str">
        <f>IF(A399="","",VLOOKUP(A399,Config!K$6:L$26,2,FALSE))</f>
        <v/>
      </c>
    </row>
    <row r="400" spans="2:2" x14ac:dyDescent="0.25">
      <c r="B400" s="202" t="str">
        <f>IF(A400="","",VLOOKUP(A400,Config!K$6:L$26,2,FALSE))</f>
        <v/>
      </c>
    </row>
    <row r="401" spans="2:2" x14ac:dyDescent="0.25">
      <c r="B401" s="202" t="str">
        <f>IF(A401="","",VLOOKUP(A401,Config!K$6:L$26,2,FALSE))</f>
        <v/>
      </c>
    </row>
    <row r="402" spans="2:2" x14ac:dyDescent="0.25">
      <c r="B402" s="202" t="str">
        <f>IF(A402="","",VLOOKUP(A402,Config!K$6:L$26,2,FALSE))</f>
        <v/>
      </c>
    </row>
    <row r="403" spans="2:2" x14ac:dyDescent="0.25">
      <c r="B403" s="202" t="str">
        <f>IF(A403="","",VLOOKUP(A403,Config!K$6:L$26,2,FALSE))</f>
        <v/>
      </c>
    </row>
    <row r="404" spans="2:2" x14ac:dyDescent="0.25">
      <c r="B404" s="202" t="str">
        <f>IF(A404="","",VLOOKUP(A404,Config!K$6:L$26,2,FALSE))</f>
        <v/>
      </c>
    </row>
    <row r="405" spans="2:2" x14ac:dyDescent="0.25">
      <c r="B405" s="202" t="str">
        <f>IF(A405="","",VLOOKUP(A405,Config!K$6:L$26,2,FALSE))</f>
        <v/>
      </c>
    </row>
    <row r="406" spans="2:2" x14ac:dyDescent="0.25">
      <c r="B406" s="202" t="str">
        <f>IF(A406="","",VLOOKUP(A406,Config!K$6:L$26,2,FALSE))</f>
        <v/>
      </c>
    </row>
    <row r="407" spans="2:2" x14ac:dyDescent="0.25">
      <c r="B407" s="202" t="str">
        <f>IF(A407="","",VLOOKUP(A407,Config!K$6:L$26,2,FALSE))</f>
        <v/>
      </c>
    </row>
    <row r="408" spans="2:2" x14ac:dyDescent="0.25">
      <c r="B408" s="202" t="str">
        <f>IF(A408="","",VLOOKUP(A408,Config!K$6:L$26,2,FALSE))</f>
        <v/>
      </c>
    </row>
    <row r="409" spans="2:2" x14ac:dyDescent="0.25">
      <c r="B409" s="202" t="str">
        <f>IF(A409="","",VLOOKUP(A409,Config!K$6:L$26,2,FALSE))</f>
        <v/>
      </c>
    </row>
    <row r="410" spans="2:2" x14ac:dyDescent="0.25">
      <c r="B410" s="202" t="str">
        <f>IF(A410="","",VLOOKUP(A410,Config!K$6:L$26,2,FALSE))</f>
        <v/>
      </c>
    </row>
    <row r="411" spans="2:2" x14ac:dyDescent="0.25">
      <c r="B411" s="202" t="str">
        <f>IF(A411="","",VLOOKUP(A411,Config!K$6:L$26,2,FALSE))</f>
        <v/>
      </c>
    </row>
    <row r="412" spans="2:2" x14ac:dyDescent="0.25">
      <c r="B412" s="202" t="str">
        <f>IF(A412="","",VLOOKUP(A412,Config!K$6:L$26,2,FALSE))</f>
        <v/>
      </c>
    </row>
    <row r="413" spans="2:2" x14ac:dyDescent="0.25">
      <c r="B413" s="202" t="str">
        <f>IF(A413="","",VLOOKUP(A413,Config!K$6:L$26,2,FALSE))</f>
        <v/>
      </c>
    </row>
    <row r="414" spans="2:2" x14ac:dyDescent="0.25">
      <c r="B414" s="202" t="str">
        <f>IF(A414="","",VLOOKUP(A414,Config!K$6:L$26,2,FALSE))</f>
        <v/>
      </c>
    </row>
    <row r="415" spans="2:2" x14ac:dyDescent="0.25">
      <c r="B415" s="202" t="str">
        <f>IF(A415="","",VLOOKUP(A415,Config!K$6:L$26,2,FALSE))</f>
        <v/>
      </c>
    </row>
    <row r="416" spans="2:2" x14ac:dyDescent="0.25">
      <c r="B416" s="202" t="str">
        <f>IF(A416="","",VLOOKUP(A416,Config!K$6:L$26,2,FALSE))</f>
        <v/>
      </c>
    </row>
    <row r="417" spans="2:2" x14ac:dyDescent="0.25">
      <c r="B417" s="202" t="str">
        <f>IF(A417="","",VLOOKUP(A417,Config!K$6:L$26,2,FALSE))</f>
        <v/>
      </c>
    </row>
    <row r="418" spans="2:2" x14ac:dyDescent="0.25">
      <c r="B418" s="202" t="str">
        <f>IF(A418="","",VLOOKUP(A418,Config!K$6:L$26,2,FALSE))</f>
        <v/>
      </c>
    </row>
    <row r="419" spans="2:2" x14ac:dyDescent="0.25">
      <c r="B419" s="202" t="str">
        <f>IF(A419="","",VLOOKUP(A419,Config!K$6:L$26,2,FALSE))</f>
        <v/>
      </c>
    </row>
    <row r="420" spans="2:2" x14ac:dyDescent="0.25">
      <c r="B420" s="202" t="str">
        <f>IF(A420="","",VLOOKUP(A420,Config!K$6:L$26,2,FALSE))</f>
        <v/>
      </c>
    </row>
    <row r="421" spans="2:2" x14ac:dyDescent="0.25">
      <c r="B421" s="202" t="str">
        <f>IF(A421="","",VLOOKUP(A421,Config!K$6:L$26,2,FALSE))</f>
        <v/>
      </c>
    </row>
    <row r="422" spans="2:2" x14ac:dyDescent="0.25">
      <c r="B422" s="202" t="str">
        <f>IF(A422="","",VLOOKUP(A422,Config!K$6:L$26,2,FALSE))</f>
        <v/>
      </c>
    </row>
    <row r="423" spans="2:2" x14ac:dyDescent="0.25">
      <c r="B423" s="202" t="str">
        <f>IF(A423="","",VLOOKUP(A423,Config!K$6:L$26,2,FALSE))</f>
        <v/>
      </c>
    </row>
    <row r="424" spans="2:2" x14ac:dyDescent="0.25">
      <c r="B424" s="202" t="str">
        <f>IF(A424="","",VLOOKUP(A424,Config!K$6:L$26,2,FALSE))</f>
        <v/>
      </c>
    </row>
    <row r="425" spans="2:2" x14ac:dyDescent="0.25">
      <c r="B425" s="202" t="str">
        <f>IF(A425="","",VLOOKUP(A425,Config!K$6:L$26,2,FALSE))</f>
        <v/>
      </c>
    </row>
    <row r="426" spans="2:2" x14ac:dyDescent="0.25">
      <c r="B426" s="202" t="str">
        <f>IF(A426="","",VLOOKUP(A426,Config!K$6:L$26,2,FALSE))</f>
        <v/>
      </c>
    </row>
    <row r="427" spans="2:2" x14ac:dyDescent="0.25">
      <c r="B427" s="202" t="str">
        <f>IF(A427="","",VLOOKUP(A427,Config!K$6:L$26,2,FALSE))</f>
        <v/>
      </c>
    </row>
    <row r="428" spans="2:2" x14ac:dyDescent="0.25">
      <c r="B428" s="202" t="str">
        <f>IF(A428="","",VLOOKUP(A428,Config!K$6:L$26,2,FALSE))</f>
        <v/>
      </c>
    </row>
    <row r="429" spans="2:2" x14ac:dyDescent="0.25">
      <c r="B429" s="202" t="str">
        <f>IF(A429="","",VLOOKUP(A429,Config!K$6:L$26,2,FALSE))</f>
        <v/>
      </c>
    </row>
    <row r="430" spans="2:2" x14ac:dyDescent="0.25">
      <c r="B430" s="202" t="str">
        <f>IF(A430="","",VLOOKUP(A430,Config!K$6:L$26,2,FALSE))</f>
        <v/>
      </c>
    </row>
    <row r="431" spans="2:2" x14ac:dyDescent="0.25">
      <c r="B431" s="202" t="str">
        <f>IF(A431="","",VLOOKUP(A431,Config!K$6:L$26,2,FALSE))</f>
        <v/>
      </c>
    </row>
    <row r="432" spans="2:2" x14ac:dyDescent="0.25">
      <c r="B432" s="202" t="str">
        <f>IF(A432="","",VLOOKUP(A432,Config!K$6:L$26,2,FALSE))</f>
        <v/>
      </c>
    </row>
    <row r="433" spans="2:2" x14ac:dyDescent="0.25">
      <c r="B433" s="202" t="str">
        <f>IF(A433="","",VLOOKUP(A433,Config!K$6:L$26,2,FALSE))</f>
        <v/>
      </c>
    </row>
    <row r="434" spans="2:2" x14ac:dyDescent="0.25">
      <c r="B434" s="202" t="str">
        <f>IF(A434="","",VLOOKUP(A434,Config!K$6:L$26,2,FALSE))</f>
        <v/>
      </c>
    </row>
    <row r="435" spans="2:2" x14ac:dyDescent="0.25">
      <c r="B435" s="202" t="str">
        <f>IF(A435="","",VLOOKUP(A435,Config!K$6:L$26,2,FALSE))</f>
        <v/>
      </c>
    </row>
    <row r="436" spans="2:2" x14ac:dyDescent="0.25">
      <c r="B436" s="202" t="str">
        <f>IF(A436="","",VLOOKUP(A436,Config!K$6:L$26,2,FALSE))</f>
        <v/>
      </c>
    </row>
    <row r="437" spans="2:2" x14ac:dyDescent="0.25">
      <c r="B437" s="202" t="str">
        <f>IF(A437="","",VLOOKUP(A437,Config!K$6:L$26,2,FALSE))</f>
        <v/>
      </c>
    </row>
    <row r="438" spans="2:2" x14ac:dyDescent="0.25">
      <c r="B438" s="202" t="str">
        <f>IF(A438="","",VLOOKUP(A438,Config!K$6:L$26,2,FALSE))</f>
        <v/>
      </c>
    </row>
    <row r="439" spans="2:2" x14ac:dyDescent="0.25">
      <c r="B439" s="202" t="str">
        <f>IF(A439="","",VLOOKUP(A439,Config!K$6:L$26,2,FALSE))</f>
        <v/>
      </c>
    </row>
    <row r="440" spans="2:2" x14ac:dyDescent="0.25">
      <c r="B440" s="202" t="str">
        <f>IF(A440="","",VLOOKUP(A440,Config!K$6:L$26,2,FALSE))</f>
        <v/>
      </c>
    </row>
    <row r="441" spans="2:2" x14ac:dyDescent="0.25">
      <c r="B441" s="202" t="str">
        <f>IF(A441="","",VLOOKUP(A441,Config!K$6:L$26,2,FALSE))</f>
        <v/>
      </c>
    </row>
    <row r="442" spans="2:2" x14ac:dyDescent="0.25">
      <c r="B442" s="202" t="str">
        <f>IF(A442="","",VLOOKUP(A442,Config!K$6:L$26,2,FALSE))</f>
        <v/>
      </c>
    </row>
    <row r="443" spans="2:2" x14ac:dyDescent="0.25">
      <c r="B443" s="202" t="str">
        <f>IF(A443="","",VLOOKUP(A443,Config!K$6:L$26,2,FALSE))</f>
        <v/>
      </c>
    </row>
    <row r="444" spans="2:2" x14ac:dyDescent="0.25">
      <c r="B444" s="202" t="str">
        <f>IF(A444="","",VLOOKUP(A444,Config!K$6:L$26,2,FALSE))</f>
        <v/>
      </c>
    </row>
    <row r="445" spans="2:2" x14ac:dyDescent="0.25">
      <c r="B445" s="202" t="str">
        <f>IF(A445="","",VLOOKUP(A445,Config!K$6:L$26,2,FALSE))</f>
        <v/>
      </c>
    </row>
    <row r="446" spans="2:2" x14ac:dyDescent="0.25">
      <c r="B446" s="202" t="str">
        <f>IF(A446="","",VLOOKUP(A446,Config!K$6:L$26,2,FALSE))</f>
        <v/>
      </c>
    </row>
    <row r="447" spans="2:2" x14ac:dyDescent="0.25">
      <c r="B447" s="202" t="str">
        <f>IF(A447="","",VLOOKUP(A447,Config!K$6:L$26,2,FALSE))</f>
        <v/>
      </c>
    </row>
    <row r="448" spans="2:2" x14ac:dyDescent="0.25">
      <c r="B448" s="202" t="str">
        <f>IF(A448="","",VLOOKUP(A448,Config!K$6:L$26,2,FALSE))</f>
        <v/>
      </c>
    </row>
    <row r="449" spans="2:2" x14ac:dyDescent="0.25">
      <c r="B449" s="202" t="str">
        <f>IF(A449="","",VLOOKUP(A449,Config!K$6:L$26,2,FALSE))</f>
        <v/>
      </c>
    </row>
    <row r="450" spans="2:2" x14ac:dyDescent="0.25">
      <c r="B450" s="202" t="str">
        <f>IF(A450="","",VLOOKUP(A450,Config!K$6:L$26,2,FALSE))</f>
        <v/>
      </c>
    </row>
    <row r="451" spans="2:2" x14ac:dyDescent="0.25">
      <c r="B451" s="202" t="str">
        <f>IF(A451="","",VLOOKUP(A451,Config!K$6:L$26,2,FALSE))</f>
        <v/>
      </c>
    </row>
    <row r="452" spans="2:2" x14ac:dyDescent="0.25">
      <c r="B452" s="202" t="str">
        <f>IF(A452="","",VLOOKUP(A452,Config!K$6:L$26,2,FALSE))</f>
        <v/>
      </c>
    </row>
    <row r="453" spans="2:2" x14ac:dyDescent="0.25">
      <c r="B453" s="202" t="str">
        <f>IF(A453="","",VLOOKUP(A453,Config!K$6:L$26,2,FALSE))</f>
        <v/>
      </c>
    </row>
    <row r="454" spans="2:2" x14ac:dyDescent="0.25">
      <c r="B454" s="202" t="str">
        <f>IF(A454="","",VLOOKUP(A454,Config!K$6:L$26,2,FALSE))</f>
        <v/>
      </c>
    </row>
    <row r="455" spans="2:2" x14ac:dyDescent="0.25">
      <c r="B455" s="202" t="str">
        <f>IF(A455="","",VLOOKUP(A455,Config!K$6:L$26,2,FALSE))</f>
        <v/>
      </c>
    </row>
    <row r="456" spans="2:2" x14ac:dyDescent="0.25">
      <c r="B456" s="202" t="str">
        <f>IF(A456="","",VLOOKUP(A456,Config!K$6:L$26,2,FALSE))</f>
        <v/>
      </c>
    </row>
    <row r="457" spans="2:2" x14ac:dyDescent="0.25">
      <c r="B457" s="202" t="str">
        <f>IF(A457="","",VLOOKUP(A457,Config!K$6:L$26,2,FALSE))</f>
        <v/>
      </c>
    </row>
    <row r="458" spans="2:2" x14ac:dyDescent="0.25">
      <c r="B458" s="202" t="str">
        <f>IF(A458="","",VLOOKUP(A458,Config!K$6:L$26,2,FALSE))</f>
        <v/>
      </c>
    </row>
    <row r="459" spans="2:2" x14ac:dyDescent="0.25">
      <c r="B459" s="202" t="str">
        <f>IF(A459="","",VLOOKUP(A459,Config!K$6:L$26,2,FALSE))</f>
        <v/>
      </c>
    </row>
    <row r="460" spans="2:2" x14ac:dyDescent="0.25">
      <c r="B460" s="202" t="str">
        <f>IF(A460="","",VLOOKUP(A460,Config!K$6:L$26,2,FALSE))</f>
        <v/>
      </c>
    </row>
    <row r="461" spans="2:2" x14ac:dyDescent="0.25">
      <c r="B461" s="202" t="str">
        <f>IF(A461="","",VLOOKUP(A461,Config!K$6:L$26,2,FALSE))</f>
        <v/>
      </c>
    </row>
    <row r="462" spans="2:2" x14ac:dyDescent="0.25">
      <c r="B462" s="202" t="str">
        <f>IF(A462="","",VLOOKUP(A462,Config!K$6:L$26,2,FALSE))</f>
        <v/>
      </c>
    </row>
    <row r="463" spans="2:2" x14ac:dyDescent="0.25">
      <c r="B463" s="202" t="str">
        <f>IF(A463="","",VLOOKUP(A463,Config!K$6:L$26,2,FALSE))</f>
        <v/>
      </c>
    </row>
    <row r="464" spans="2:2" x14ac:dyDescent="0.25">
      <c r="B464" s="202" t="str">
        <f>IF(A464="","",VLOOKUP(A464,Config!K$6:L$26,2,FALSE))</f>
        <v/>
      </c>
    </row>
    <row r="465" spans="2:2" x14ac:dyDescent="0.25">
      <c r="B465" s="202" t="str">
        <f>IF(A465="","",VLOOKUP(A465,Config!K$6:L$26,2,FALSE))</f>
        <v/>
      </c>
    </row>
    <row r="466" spans="2:2" x14ac:dyDescent="0.25">
      <c r="B466" s="202" t="str">
        <f>IF(A466="","",VLOOKUP(A466,Config!K$6:L$26,2,FALSE))</f>
        <v/>
      </c>
    </row>
    <row r="467" spans="2:2" x14ac:dyDescent="0.25">
      <c r="B467" s="202" t="str">
        <f>IF(A467="","",VLOOKUP(A467,Config!K$6:L$26,2,FALSE))</f>
        <v/>
      </c>
    </row>
    <row r="468" spans="2:2" x14ac:dyDescent="0.25">
      <c r="B468" s="202" t="str">
        <f>IF(A468="","",VLOOKUP(A468,Config!K$6:L$26,2,FALSE))</f>
        <v/>
      </c>
    </row>
    <row r="469" spans="2:2" x14ac:dyDescent="0.25">
      <c r="B469" s="202" t="str">
        <f>IF(A469="","",VLOOKUP(A469,Config!K$6:L$26,2,FALSE))</f>
        <v/>
      </c>
    </row>
    <row r="470" spans="2:2" x14ac:dyDescent="0.25">
      <c r="B470" s="202" t="str">
        <f>IF(A470="","",VLOOKUP(A470,Config!K$6:L$26,2,FALSE))</f>
        <v/>
      </c>
    </row>
    <row r="471" spans="2:2" x14ac:dyDescent="0.25">
      <c r="B471" s="202" t="str">
        <f>IF(A471="","",VLOOKUP(A471,Config!K$6:L$26,2,FALSE))</f>
        <v/>
      </c>
    </row>
    <row r="472" spans="2:2" x14ac:dyDescent="0.25">
      <c r="B472" s="202" t="str">
        <f>IF(A472="","",VLOOKUP(A472,Config!K$6:L$26,2,FALSE))</f>
        <v/>
      </c>
    </row>
    <row r="473" spans="2:2" x14ac:dyDescent="0.25">
      <c r="B473" s="202" t="str">
        <f>IF(A473="","",VLOOKUP(A473,Config!K$6:L$26,2,FALSE))</f>
        <v/>
      </c>
    </row>
    <row r="474" spans="2:2" x14ac:dyDescent="0.25">
      <c r="B474" s="202" t="str">
        <f>IF(A474="","",VLOOKUP(A474,Config!K$6:L$26,2,FALSE))</f>
        <v/>
      </c>
    </row>
    <row r="475" spans="2:2" x14ac:dyDescent="0.25">
      <c r="B475" s="202" t="str">
        <f>IF(A475="","",VLOOKUP(A475,Config!K$6:L$26,2,FALSE))</f>
        <v/>
      </c>
    </row>
    <row r="476" spans="2:2" x14ac:dyDescent="0.25">
      <c r="B476" s="202" t="str">
        <f>IF(A476="","",VLOOKUP(A476,Config!K$6:L$26,2,FALSE))</f>
        <v/>
      </c>
    </row>
    <row r="477" spans="2:2" x14ac:dyDescent="0.25">
      <c r="B477" s="202" t="str">
        <f>IF(A477="","",VLOOKUP(A477,Config!K$6:L$26,2,FALSE))</f>
        <v/>
      </c>
    </row>
    <row r="478" spans="2:2" x14ac:dyDescent="0.25">
      <c r="B478" s="202" t="str">
        <f>IF(A478="","",VLOOKUP(A478,Config!K$6:L$26,2,FALSE))</f>
        <v/>
      </c>
    </row>
    <row r="479" spans="2:2" x14ac:dyDescent="0.25">
      <c r="B479" s="202" t="str">
        <f>IF(A479="","",VLOOKUP(A479,Config!K$6:L$26,2,FALSE))</f>
        <v/>
      </c>
    </row>
    <row r="480" spans="2:2" x14ac:dyDescent="0.25">
      <c r="B480" s="202" t="str">
        <f>IF(A480="","",VLOOKUP(A480,Config!K$6:L$26,2,FALSE))</f>
        <v/>
      </c>
    </row>
    <row r="481" spans="2:2" x14ac:dyDescent="0.25">
      <c r="B481" s="202" t="str">
        <f>IF(A481="","",VLOOKUP(A481,Config!K$6:L$26,2,FALSE))</f>
        <v/>
      </c>
    </row>
    <row r="482" spans="2:2" x14ac:dyDescent="0.25">
      <c r="B482" s="202" t="str">
        <f>IF(A482="","",VLOOKUP(A482,Config!K$6:L$26,2,FALSE))</f>
        <v/>
      </c>
    </row>
    <row r="483" spans="2:2" x14ac:dyDescent="0.25">
      <c r="B483" s="202" t="str">
        <f>IF(A483="","",VLOOKUP(A483,Config!K$6:L$26,2,FALSE))</f>
        <v/>
      </c>
    </row>
    <row r="484" spans="2:2" x14ac:dyDescent="0.25">
      <c r="B484" s="202" t="str">
        <f>IF(A484="","",VLOOKUP(A484,Config!K$6:L$26,2,FALSE))</f>
        <v/>
      </c>
    </row>
    <row r="485" spans="2:2" x14ac:dyDescent="0.25">
      <c r="B485" s="202" t="str">
        <f>IF(A485="","",VLOOKUP(A485,Config!K$6:L$26,2,FALSE))</f>
        <v/>
      </c>
    </row>
    <row r="486" spans="2:2" x14ac:dyDescent="0.25">
      <c r="B486" s="202" t="str">
        <f>IF(A486="","",VLOOKUP(A486,Config!K$6:L$26,2,FALSE))</f>
        <v/>
      </c>
    </row>
    <row r="487" spans="2:2" x14ac:dyDescent="0.25">
      <c r="B487" s="202" t="str">
        <f>IF(A487="","",VLOOKUP(A487,Config!K$6:L$26,2,FALSE))</f>
        <v/>
      </c>
    </row>
    <row r="488" spans="2:2" x14ac:dyDescent="0.25">
      <c r="B488" s="202" t="str">
        <f>IF(A488="","",VLOOKUP(A488,Config!K$6:L$26,2,FALSE))</f>
        <v/>
      </c>
    </row>
    <row r="489" spans="2:2" x14ac:dyDescent="0.25">
      <c r="B489" s="202" t="str">
        <f>IF(A489="","",VLOOKUP(A489,Config!K$6:L$26,2,FALSE))</f>
        <v/>
      </c>
    </row>
    <row r="490" spans="2:2" x14ac:dyDescent="0.25">
      <c r="B490" s="202" t="str">
        <f>IF(A490="","",VLOOKUP(A490,Config!K$6:L$26,2,FALSE))</f>
        <v/>
      </c>
    </row>
    <row r="491" spans="2:2" x14ac:dyDescent="0.25">
      <c r="B491" s="202" t="str">
        <f>IF(A491="","",VLOOKUP(A491,Config!K$6:L$26,2,FALSE))</f>
        <v/>
      </c>
    </row>
    <row r="492" spans="2:2" x14ac:dyDescent="0.25">
      <c r="B492" s="202" t="str">
        <f>IF(A492="","",VLOOKUP(A492,Config!K$6:L$26,2,FALSE))</f>
        <v/>
      </c>
    </row>
    <row r="493" spans="2:2" x14ac:dyDescent="0.25">
      <c r="B493" s="202" t="str">
        <f>IF(A493="","",VLOOKUP(A493,Config!K$6:L$26,2,FALSE))</f>
        <v/>
      </c>
    </row>
    <row r="494" spans="2:2" x14ac:dyDescent="0.25">
      <c r="B494" s="202" t="str">
        <f>IF(A494="","",VLOOKUP(A494,Config!K$6:L$26,2,FALSE))</f>
        <v/>
      </c>
    </row>
    <row r="495" spans="2:2" x14ac:dyDescent="0.25">
      <c r="B495" s="202" t="str">
        <f>IF(A495="","",VLOOKUP(A495,Config!K$6:L$26,2,FALSE))</f>
        <v/>
      </c>
    </row>
    <row r="496" spans="2:2" x14ac:dyDescent="0.25">
      <c r="B496" s="202" t="str">
        <f>IF(A496="","",VLOOKUP(A496,Config!K$6:L$26,2,FALSE))</f>
        <v/>
      </c>
    </row>
    <row r="497" spans="2:2" x14ac:dyDescent="0.25">
      <c r="B497" s="202" t="str">
        <f>IF(A497="","",VLOOKUP(A497,Config!K$6:L$26,2,FALSE))</f>
        <v/>
      </c>
    </row>
    <row r="498" spans="2:2" x14ac:dyDescent="0.25">
      <c r="B498" s="202" t="str">
        <f>IF(A498="","",VLOOKUP(A498,Config!K$6:L$26,2,FALSE))</f>
        <v/>
      </c>
    </row>
    <row r="499" spans="2:2" x14ac:dyDescent="0.25">
      <c r="B499" s="202" t="str">
        <f>IF(A499="","",VLOOKUP(A499,Config!K$6:L$26,2,FALSE))</f>
        <v/>
      </c>
    </row>
    <row r="500" spans="2:2" x14ac:dyDescent="0.25">
      <c r="B500" s="202" t="str">
        <f>IF(A500="","",VLOOKUP(A500,Config!K$6:L$26,2,FALSE))</f>
        <v/>
      </c>
    </row>
    <row r="501" spans="2:2" x14ac:dyDescent="0.25">
      <c r="B501" s="202" t="str">
        <f>IF(A501="","",VLOOKUP(A501,Config!K$6:L$26,2,FALSE))</f>
        <v/>
      </c>
    </row>
    <row r="502" spans="2:2" x14ac:dyDescent="0.25">
      <c r="B502" s="202" t="str">
        <f>IF(A502="","",VLOOKUP(A502,Config!K$6:L$26,2,FALSE))</f>
        <v/>
      </c>
    </row>
    <row r="503" spans="2:2" x14ac:dyDescent="0.25">
      <c r="B503" s="202" t="str">
        <f>IF(A503="","",VLOOKUP(A503,Config!K$6:L$26,2,FALSE))</f>
        <v/>
      </c>
    </row>
    <row r="504" spans="2:2" x14ac:dyDescent="0.25">
      <c r="B504" s="202" t="str">
        <f>IF(A504="","",VLOOKUP(A504,Config!K$6:L$26,2,FALSE))</f>
        <v/>
      </c>
    </row>
    <row r="505" spans="2:2" x14ac:dyDescent="0.25">
      <c r="B505" s="202" t="str">
        <f>IF(A505="","",VLOOKUP(A505,Config!K$6:L$26,2,FALSE))</f>
        <v/>
      </c>
    </row>
    <row r="506" spans="2:2" x14ac:dyDescent="0.25">
      <c r="B506" s="202" t="str">
        <f>IF(A506="","",VLOOKUP(A506,Config!K$6:L$26,2,FALSE))</f>
        <v/>
      </c>
    </row>
    <row r="507" spans="2:2" x14ac:dyDescent="0.25">
      <c r="B507" s="202" t="str">
        <f>IF(A507="","",VLOOKUP(A507,Config!K$6:L$26,2,FALSE))</f>
        <v/>
      </c>
    </row>
    <row r="508" spans="2:2" x14ac:dyDescent="0.25">
      <c r="B508" s="202" t="str">
        <f>IF(A508="","",VLOOKUP(A508,Config!K$6:L$26,2,FALSE))</f>
        <v/>
      </c>
    </row>
    <row r="509" spans="2:2" x14ac:dyDescent="0.25">
      <c r="B509" s="202" t="str">
        <f>IF(A509="","",VLOOKUP(A509,Config!K$6:L$26,2,FALSE))</f>
        <v/>
      </c>
    </row>
    <row r="510" spans="2:2" x14ac:dyDescent="0.25">
      <c r="B510" s="202" t="str">
        <f>IF(A510="","",VLOOKUP(A510,Config!K$6:L$26,2,FALSE))</f>
        <v/>
      </c>
    </row>
    <row r="511" spans="2:2" x14ac:dyDescent="0.25">
      <c r="B511" s="202" t="str">
        <f>IF(A511="","",VLOOKUP(A511,Config!K$6:L$26,2,FALSE))</f>
        <v/>
      </c>
    </row>
    <row r="512" spans="2:2" x14ac:dyDescent="0.25">
      <c r="B512" s="202" t="str">
        <f>IF(A512="","",VLOOKUP(A512,Config!K$6:L$26,2,FALSE))</f>
        <v/>
      </c>
    </row>
    <row r="513" spans="2:2" x14ac:dyDescent="0.25">
      <c r="B513" s="202" t="str">
        <f>IF(A513="","",VLOOKUP(A513,Config!K$6:L$26,2,FALSE))</f>
        <v/>
      </c>
    </row>
    <row r="514" spans="2:2" x14ac:dyDescent="0.25">
      <c r="B514" s="202" t="str">
        <f>IF(A514="","",VLOOKUP(A514,Config!K$6:L$26,2,FALSE))</f>
        <v/>
      </c>
    </row>
    <row r="515" spans="2:2" x14ac:dyDescent="0.25">
      <c r="B515" s="202" t="str">
        <f>IF(A515="","",VLOOKUP(A515,Config!K$6:L$26,2,FALSE))</f>
        <v/>
      </c>
    </row>
    <row r="516" spans="2:2" x14ac:dyDescent="0.25">
      <c r="B516" s="202" t="str">
        <f>IF(A516="","",VLOOKUP(A516,Config!K$6:L$26,2,FALSE))</f>
        <v/>
      </c>
    </row>
    <row r="517" spans="2:2" x14ac:dyDescent="0.25">
      <c r="B517" s="202" t="str">
        <f>IF(A517="","",VLOOKUP(A517,Config!K$6:L$26,2,FALSE))</f>
        <v/>
      </c>
    </row>
    <row r="518" spans="2:2" x14ac:dyDescent="0.25">
      <c r="B518" s="202" t="str">
        <f>IF(A518="","",VLOOKUP(A518,Config!K$6:L$26,2,FALSE))</f>
        <v/>
      </c>
    </row>
    <row r="519" spans="2:2" x14ac:dyDescent="0.25">
      <c r="B519" s="202" t="str">
        <f>IF(A519="","",VLOOKUP(A519,Config!K$6:L$26,2,FALSE))</f>
        <v/>
      </c>
    </row>
    <row r="520" spans="2:2" x14ac:dyDescent="0.25">
      <c r="B520" s="202" t="str">
        <f>IF(A520="","",VLOOKUP(A520,Config!K$6:L$26,2,FALSE))</f>
        <v/>
      </c>
    </row>
    <row r="521" spans="2:2" x14ac:dyDescent="0.25">
      <c r="B521" s="202" t="str">
        <f>IF(A521="","",VLOOKUP(A521,Config!K$6:L$26,2,FALSE))</f>
        <v/>
      </c>
    </row>
    <row r="522" spans="2:2" x14ac:dyDescent="0.25">
      <c r="B522" s="202" t="str">
        <f>IF(A522="","",VLOOKUP(A522,Config!K$6:L$26,2,FALSE))</f>
        <v/>
      </c>
    </row>
    <row r="523" spans="2:2" x14ac:dyDescent="0.25">
      <c r="B523" s="202" t="str">
        <f>IF(A523="","",VLOOKUP(A523,Config!K$6:L$26,2,FALSE))</f>
        <v/>
      </c>
    </row>
    <row r="524" spans="2:2" x14ac:dyDescent="0.25">
      <c r="B524" s="202" t="str">
        <f>IF(A524="","",VLOOKUP(A524,Config!K$6:L$26,2,FALSE))</f>
        <v/>
      </c>
    </row>
    <row r="525" spans="2:2" x14ac:dyDescent="0.25">
      <c r="B525" s="202" t="str">
        <f>IF(A525="","",VLOOKUP(A525,Config!K$6:L$26,2,FALSE))</f>
        <v/>
      </c>
    </row>
    <row r="526" spans="2:2" x14ac:dyDescent="0.25">
      <c r="B526" s="202" t="str">
        <f>IF(A526="","",VLOOKUP(A526,Config!K$6:L$26,2,FALSE))</f>
        <v/>
      </c>
    </row>
    <row r="527" spans="2:2" x14ac:dyDescent="0.25">
      <c r="B527" s="202" t="str">
        <f>IF(A527="","",VLOOKUP(A527,Config!K$6:L$26,2,FALSE))</f>
        <v/>
      </c>
    </row>
    <row r="528" spans="2:2" x14ac:dyDescent="0.25">
      <c r="B528" s="202" t="str">
        <f>IF(A528="","",VLOOKUP(A528,Config!K$6:L$26,2,FALSE))</f>
        <v/>
      </c>
    </row>
    <row r="529" spans="2:2" x14ac:dyDescent="0.25">
      <c r="B529" s="202" t="str">
        <f>IF(A529="","",VLOOKUP(A529,Config!K$6:L$26,2,FALSE))</f>
        <v/>
      </c>
    </row>
    <row r="530" spans="2:2" x14ac:dyDescent="0.25">
      <c r="B530" s="202" t="str">
        <f>IF(A530="","",VLOOKUP(A530,Config!K$6:L$26,2,FALSE))</f>
        <v/>
      </c>
    </row>
    <row r="531" spans="2:2" x14ac:dyDescent="0.25">
      <c r="B531" s="202" t="str">
        <f>IF(A531="","",VLOOKUP(A531,Config!K$6:L$26,2,FALSE))</f>
        <v/>
      </c>
    </row>
    <row r="532" spans="2:2" x14ac:dyDescent="0.25">
      <c r="B532" s="202" t="str">
        <f>IF(A532="","",VLOOKUP(A532,Config!K$6:L$26,2,FALSE))</f>
        <v/>
      </c>
    </row>
    <row r="533" spans="2:2" x14ac:dyDescent="0.25">
      <c r="B533" s="202" t="str">
        <f>IF(A533="","",VLOOKUP(A533,Config!K$6:L$26,2,FALSE))</f>
        <v/>
      </c>
    </row>
    <row r="534" spans="2:2" x14ac:dyDescent="0.25">
      <c r="B534" s="202" t="str">
        <f>IF(A534="","",VLOOKUP(A534,Config!K$6:L$26,2,FALSE))</f>
        <v/>
      </c>
    </row>
    <row r="535" spans="2:2" x14ac:dyDescent="0.25">
      <c r="B535" s="202" t="str">
        <f>IF(A535="","",VLOOKUP(A535,Config!K$6:L$26,2,FALSE))</f>
        <v/>
      </c>
    </row>
    <row r="536" spans="2:2" x14ac:dyDescent="0.25">
      <c r="B536" s="202" t="str">
        <f>IF(A536="","",VLOOKUP(A536,Config!K$6:L$26,2,FALSE))</f>
        <v/>
      </c>
    </row>
    <row r="537" spans="2:2" x14ac:dyDescent="0.25">
      <c r="B537" s="202" t="str">
        <f>IF(A537="","",VLOOKUP(A537,Config!K$6:L$26,2,FALSE))</f>
        <v/>
      </c>
    </row>
    <row r="538" spans="2:2" x14ac:dyDescent="0.25">
      <c r="B538" s="202" t="str">
        <f>IF(A538="","",VLOOKUP(A538,Config!K$6:L$26,2,FALSE))</f>
        <v/>
      </c>
    </row>
    <row r="539" spans="2:2" x14ac:dyDescent="0.25">
      <c r="B539" s="202" t="str">
        <f>IF(A539="","",VLOOKUP(A539,Config!K$6:L$26,2,FALSE))</f>
        <v/>
      </c>
    </row>
    <row r="540" spans="2:2" x14ac:dyDescent="0.25">
      <c r="B540" s="202" t="str">
        <f>IF(A540="","",VLOOKUP(A540,Config!K$6:L$26,2,FALSE))</f>
        <v/>
      </c>
    </row>
    <row r="541" spans="2:2" x14ac:dyDescent="0.25">
      <c r="B541" s="202" t="str">
        <f>IF(A541="","",VLOOKUP(A541,Config!K$6:L$26,2,FALSE))</f>
        <v/>
      </c>
    </row>
    <row r="542" spans="2:2" x14ac:dyDescent="0.25">
      <c r="B542" s="202" t="str">
        <f>IF(A542="","",VLOOKUP(A542,Config!K$6:L$26,2,FALSE))</f>
        <v/>
      </c>
    </row>
    <row r="543" spans="2:2" x14ac:dyDescent="0.25">
      <c r="B543" s="202" t="str">
        <f>IF(A543="","",VLOOKUP(A543,Config!K$6:L$26,2,FALSE))</f>
        <v/>
      </c>
    </row>
    <row r="544" spans="2:2" x14ac:dyDescent="0.25">
      <c r="B544" s="202" t="str">
        <f>IF(A544="","",VLOOKUP(A544,Config!K$6:L$26,2,FALSE))</f>
        <v/>
      </c>
    </row>
    <row r="545" spans="2:2" x14ac:dyDescent="0.25">
      <c r="B545" s="202" t="str">
        <f>IF(A545="","",VLOOKUP(A545,Config!K$6:L$26,2,FALSE))</f>
        <v/>
      </c>
    </row>
    <row r="546" spans="2:2" x14ac:dyDescent="0.25">
      <c r="B546" s="202" t="str">
        <f>IF(A546="","",VLOOKUP(A546,Config!K$6:L$26,2,FALSE))</f>
        <v/>
      </c>
    </row>
    <row r="547" spans="2:2" x14ac:dyDescent="0.25">
      <c r="B547" s="202" t="str">
        <f>IF(A547="","",VLOOKUP(A547,Config!K$6:L$26,2,FALSE))</f>
        <v/>
      </c>
    </row>
    <row r="548" spans="2:2" x14ac:dyDescent="0.25">
      <c r="B548" s="202" t="str">
        <f>IF(A548="","",VLOOKUP(A548,Config!K$6:L$26,2,FALSE))</f>
        <v/>
      </c>
    </row>
    <row r="549" spans="2:2" x14ac:dyDescent="0.25">
      <c r="B549" s="202" t="str">
        <f>IF(A549="","",VLOOKUP(A549,Config!K$6:L$26,2,FALSE))</f>
        <v/>
      </c>
    </row>
    <row r="550" spans="2:2" x14ac:dyDescent="0.25">
      <c r="B550" s="202" t="str">
        <f>IF(A550="","",VLOOKUP(A550,Config!K$6:L$26,2,FALSE))</f>
        <v/>
      </c>
    </row>
    <row r="551" spans="2:2" x14ac:dyDescent="0.25">
      <c r="B551" s="202" t="str">
        <f>IF(A551="","",VLOOKUP(A551,Config!K$6:L$26,2,FALSE))</f>
        <v/>
      </c>
    </row>
    <row r="552" spans="2:2" x14ac:dyDescent="0.25">
      <c r="B552" s="202" t="str">
        <f>IF(A552="","",VLOOKUP(A552,Config!K$6:L$26,2,FALSE))</f>
        <v/>
      </c>
    </row>
    <row r="553" spans="2:2" x14ac:dyDescent="0.25">
      <c r="B553" s="202" t="str">
        <f>IF(A553="","",VLOOKUP(A553,Config!K$6:L$26,2,FALSE))</f>
        <v/>
      </c>
    </row>
    <row r="554" spans="2:2" x14ac:dyDescent="0.25">
      <c r="B554" s="202" t="str">
        <f>IF(A554="","",VLOOKUP(A554,Config!K$6:L$26,2,FALSE))</f>
        <v/>
      </c>
    </row>
    <row r="555" spans="2:2" x14ac:dyDescent="0.25">
      <c r="B555" s="202" t="str">
        <f>IF(A555="","",VLOOKUP(A555,Config!K$6:L$26,2,FALSE))</f>
        <v/>
      </c>
    </row>
    <row r="556" spans="2:2" x14ac:dyDescent="0.25">
      <c r="B556" s="202" t="str">
        <f>IF(A556="","",VLOOKUP(A556,Config!K$6:L$26,2,FALSE))</f>
        <v/>
      </c>
    </row>
    <row r="557" spans="2:2" x14ac:dyDescent="0.25">
      <c r="B557" s="202" t="str">
        <f>IF(A557="","",VLOOKUP(A557,Config!K$6:L$26,2,FALSE))</f>
        <v/>
      </c>
    </row>
    <row r="558" spans="2:2" x14ac:dyDescent="0.25">
      <c r="B558" s="202" t="str">
        <f>IF(A558="","",VLOOKUP(A558,Config!K$6:L$26,2,FALSE))</f>
        <v/>
      </c>
    </row>
    <row r="559" spans="2:2" x14ac:dyDescent="0.25">
      <c r="B559" s="202" t="str">
        <f>IF(A559="","",VLOOKUP(A559,Config!K$6:L$26,2,FALSE))</f>
        <v/>
      </c>
    </row>
    <row r="560" spans="2:2" x14ac:dyDescent="0.25">
      <c r="B560" s="202" t="str">
        <f>IF(A560="","",VLOOKUP(A560,Config!K$6:L$26,2,FALSE))</f>
        <v/>
      </c>
    </row>
    <row r="561" spans="2:2" x14ac:dyDescent="0.25">
      <c r="B561" s="202" t="str">
        <f>IF(A561="","",VLOOKUP(A561,Config!K$6:L$26,2,FALSE))</f>
        <v/>
      </c>
    </row>
    <row r="562" spans="2:2" x14ac:dyDescent="0.25">
      <c r="B562" s="202" t="str">
        <f>IF(A562="","",VLOOKUP(A562,Config!K$6:L$26,2,FALSE))</f>
        <v/>
      </c>
    </row>
    <row r="563" spans="2:2" x14ac:dyDescent="0.25">
      <c r="B563" s="202" t="str">
        <f>IF(A563="","",VLOOKUP(A563,Config!K$6:L$26,2,FALSE))</f>
        <v/>
      </c>
    </row>
    <row r="564" spans="2:2" x14ac:dyDescent="0.25">
      <c r="B564" s="202" t="str">
        <f>IF(A564="","",VLOOKUP(A564,Config!K$6:L$26,2,FALSE))</f>
        <v/>
      </c>
    </row>
    <row r="565" spans="2:2" x14ac:dyDescent="0.25">
      <c r="B565" s="202" t="str">
        <f>IF(A565="","",VLOOKUP(A565,Config!K$6:L$26,2,FALSE))</f>
        <v/>
      </c>
    </row>
    <row r="566" spans="2:2" x14ac:dyDescent="0.25">
      <c r="B566" s="202" t="str">
        <f>IF(A566="","",VLOOKUP(A566,Config!K$6:L$26,2,FALSE))</f>
        <v/>
      </c>
    </row>
    <row r="567" spans="2:2" x14ac:dyDescent="0.25">
      <c r="B567" s="202" t="str">
        <f>IF(A567="","",VLOOKUP(A567,Config!K$6:L$26,2,FALSE))</f>
        <v/>
      </c>
    </row>
    <row r="568" spans="2:2" x14ac:dyDescent="0.25">
      <c r="B568" s="202" t="str">
        <f>IF(A568="","",VLOOKUP(A568,Config!K$6:L$26,2,FALSE))</f>
        <v/>
      </c>
    </row>
    <row r="569" spans="2:2" x14ac:dyDescent="0.25">
      <c r="B569" s="202" t="str">
        <f>IF(A569="","",VLOOKUP(A569,Config!K$6:L$26,2,FALSE))</f>
        <v/>
      </c>
    </row>
    <row r="570" spans="2:2" x14ac:dyDescent="0.25">
      <c r="B570" s="202" t="str">
        <f>IF(A570="","",VLOOKUP(A570,Config!K$6:L$26,2,FALSE))</f>
        <v/>
      </c>
    </row>
    <row r="571" spans="2:2" x14ac:dyDescent="0.25">
      <c r="B571" s="202" t="str">
        <f>IF(A571="","",VLOOKUP(A571,Config!K$6:L$26,2,FALSE))</f>
        <v/>
      </c>
    </row>
    <row r="572" spans="2:2" x14ac:dyDescent="0.25">
      <c r="B572" s="202" t="str">
        <f>IF(A572="","",VLOOKUP(A572,Config!K$6:L$26,2,FALSE))</f>
        <v/>
      </c>
    </row>
    <row r="573" spans="2:2" x14ac:dyDescent="0.25">
      <c r="B573" s="202" t="str">
        <f>IF(A573="","",VLOOKUP(A573,Config!K$6:L$26,2,FALSE))</f>
        <v/>
      </c>
    </row>
    <row r="574" spans="2:2" x14ac:dyDescent="0.25">
      <c r="B574" s="202" t="str">
        <f>IF(A574="","",VLOOKUP(A574,Config!K$6:L$26,2,FALSE))</f>
        <v/>
      </c>
    </row>
    <row r="575" spans="2:2" x14ac:dyDescent="0.25">
      <c r="B575" s="202" t="str">
        <f>IF(A575="","",VLOOKUP(A575,Config!K$6:L$26,2,FALSE))</f>
        <v/>
      </c>
    </row>
    <row r="576" spans="2:2" x14ac:dyDescent="0.25">
      <c r="B576" s="202" t="str">
        <f>IF(A576="","",VLOOKUP(A576,Config!K$6:L$26,2,FALSE))</f>
        <v/>
      </c>
    </row>
    <row r="577" spans="2:2" x14ac:dyDescent="0.25">
      <c r="B577" s="202" t="str">
        <f>IF(A577="","",VLOOKUP(A577,Config!K$6:L$26,2,FALSE))</f>
        <v/>
      </c>
    </row>
    <row r="578" spans="2:2" x14ac:dyDescent="0.25">
      <c r="B578" s="202" t="str">
        <f>IF(A578="","",VLOOKUP(A578,Config!K$6:L$26,2,FALSE))</f>
        <v/>
      </c>
    </row>
    <row r="579" spans="2:2" x14ac:dyDescent="0.25">
      <c r="B579" s="202" t="str">
        <f>IF(A579="","",VLOOKUP(A579,Config!K$6:L$26,2,FALSE))</f>
        <v/>
      </c>
    </row>
    <row r="580" spans="2:2" x14ac:dyDescent="0.25">
      <c r="B580" s="202" t="str">
        <f>IF(A580="","",VLOOKUP(A580,Config!K$6:L$26,2,FALSE))</f>
        <v/>
      </c>
    </row>
    <row r="581" spans="2:2" x14ac:dyDescent="0.25">
      <c r="B581" s="202" t="str">
        <f>IF(A581="","",VLOOKUP(A581,Config!K$6:L$26,2,FALSE))</f>
        <v/>
      </c>
    </row>
    <row r="582" spans="2:2" x14ac:dyDescent="0.25">
      <c r="B582" s="202" t="str">
        <f>IF(A582="","",VLOOKUP(A582,Config!K$6:L$26,2,FALSE))</f>
        <v/>
      </c>
    </row>
    <row r="583" spans="2:2" x14ac:dyDescent="0.25">
      <c r="B583" s="202" t="str">
        <f>IF(A583="","",VLOOKUP(A583,Config!K$6:L$26,2,FALSE))</f>
        <v/>
      </c>
    </row>
    <row r="584" spans="2:2" x14ac:dyDescent="0.25">
      <c r="B584" s="202" t="str">
        <f>IF(A584="","",VLOOKUP(A584,Config!K$6:L$26,2,FALSE))</f>
        <v/>
      </c>
    </row>
    <row r="585" spans="2:2" x14ac:dyDescent="0.25">
      <c r="B585" s="202" t="str">
        <f>IF(A585="","",VLOOKUP(A585,Config!K$6:L$26,2,FALSE))</f>
        <v/>
      </c>
    </row>
    <row r="586" spans="2:2" x14ac:dyDescent="0.25">
      <c r="B586" s="202" t="str">
        <f>IF(A586="","",VLOOKUP(A586,Config!K$6:L$26,2,FALSE))</f>
        <v/>
      </c>
    </row>
    <row r="587" spans="2:2" x14ac:dyDescent="0.25">
      <c r="B587" s="202" t="str">
        <f>IF(A587="","",VLOOKUP(A587,Config!K$6:L$26,2,FALSE))</f>
        <v/>
      </c>
    </row>
    <row r="588" spans="2:2" x14ac:dyDescent="0.25">
      <c r="B588" s="202" t="str">
        <f>IF(A588="","",VLOOKUP(A588,Config!K$6:L$26,2,FALSE))</f>
        <v/>
      </c>
    </row>
    <row r="589" spans="2:2" x14ac:dyDescent="0.25">
      <c r="B589" s="202" t="str">
        <f>IF(A589="","",VLOOKUP(A589,Config!K$6:L$26,2,FALSE))</f>
        <v/>
      </c>
    </row>
    <row r="590" spans="2:2" x14ac:dyDescent="0.25">
      <c r="B590" s="202" t="str">
        <f>IF(A590="","",VLOOKUP(A590,Config!K$6:L$26,2,FALSE))</f>
        <v/>
      </c>
    </row>
    <row r="591" spans="2:2" x14ac:dyDescent="0.25">
      <c r="B591" s="202" t="str">
        <f>IF(A591="","",VLOOKUP(A591,Config!K$6:L$26,2,FALSE))</f>
        <v/>
      </c>
    </row>
    <row r="592" spans="2:2" x14ac:dyDescent="0.25">
      <c r="B592" s="202" t="str">
        <f>IF(A592="","",VLOOKUP(A592,Config!K$6:L$26,2,FALSE))</f>
        <v/>
      </c>
    </row>
    <row r="593" spans="2:2" x14ac:dyDescent="0.25">
      <c r="B593" s="202" t="str">
        <f>IF(A593="","",VLOOKUP(A593,Config!K$6:L$26,2,FALSE))</f>
        <v/>
      </c>
    </row>
    <row r="594" spans="2:2" x14ac:dyDescent="0.25">
      <c r="B594" s="202" t="str">
        <f>IF(A594="","",VLOOKUP(A594,Config!K$6:L$26,2,FALSE))</f>
        <v/>
      </c>
    </row>
    <row r="595" spans="2:2" x14ac:dyDescent="0.25">
      <c r="B595" s="202" t="str">
        <f>IF(A595="","",VLOOKUP(A595,Config!K$6:L$26,2,FALSE))</f>
        <v/>
      </c>
    </row>
    <row r="596" spans="2:2" x14ac:dyDescent="0.25">
      <c r="B596" s="202" t="str">
        <f>IF(A596="","",VLOOKUP(A596,Config!K$6:L$26,2,FALSE))</f>
        <v/>
      </c>
    </row>
    <row r="597" spans="2:2" x14ac:dyDescent="0.25">
      <c r="B597" s="202" t="str">
        <f>IF(A597="","",VLOOKUP(A597,Config!K$6:L$26,2,FALSE))</f>
        <v/>
      </c>
    </row>
    <row r="598" spans="2:2" x14ac:dyDescent="0.25">
      <c r="B598" s="202" t="str">
        <f>IF(A598="","",VLOOKUP(A598,Config!K$6:L$26,2,FALSE))</f>
        <v/>
      </c>
    </row>
    <row r="599" spans="2:2" x14ac:dyDescent="0.25">
      <c r="B599" s="202" t="str">
        <f>IF(A599="","",VLOOKUP(A599,Config!K$6:L$26,2,FALSE))</f>
        <v/>
      </c>
    </row>
    <row r="600" spans="2:2" x14ac:dyDescent="0.25">
      <c r="B600" s="202" t="str">
        <f>IF(A600="","",VLOOKUP(A600,Config!K$6:L$26,2,FALSE))</f>
        <v/>
      </c>
    </row>
    <row r="601" spans="2:2" x14ac:dyDescent="0.25">
      <c r="B601" s="202" t="str">
        <f>IF(A601="","",VLOOKUP(A601,Config!K$6:L$26,2,FALSE))</f>
        <v/>
      </c>
    </row>
    <row r="602" spans="2:2" x14ac:dyDescent="0.25">
      <c r="B602" s="202" t="str">
        <f>IF(A602="","",VLOOKUP(A602,Config!K$6:L$26,2,FALSE))</f>
        <v/>
      </c>
    </row>
    <row r="603" spans="2:2" x14ac:dyDescent="0.25">
      <c r="B603" s="202" t="str">
        <f>IF(A603="","",VLOOKUP(A603,Config!K$6:L$26,2,FALSE))</f>
        <v/>
      </c>
    </row>
    <row r="604" spans="2:2" x14ac:dyDescent="0.25">
      <c r="B604" s="202" t="str">
        <f>IF(A604="","",VLOOKUP(A604,Config!K$6:L$26,2,FALSE))</f>
        <v/>
      </c>
    </row>
    <row r="605" spans="2:2" x14ac:dyDescent="0.25">
      <c r="B605" s="202" t="str">
        <f>IF(A605="","",VLOOKUP(A605,Config!K$6:L$26,2,FALSE))</f>
        <v/>
      </c>
    </row>
    <row r="606" spans="2:2" x14ac:dyDescent="0.25">
      <c r="B606" s="202" t="str">
        <f>IF(A606="","",VLOOKUP(A606,Config!K$6:L$26,2,FALSE))</f>
        <v/>
      </c>
    </row>
    <row r="607" spans="2:2" x14ac:dyDescent="0.25">
      <c r="B607" s="202" t="str">
        <f>IF(A607="","",VLOOKUP(A607,Config!K$6:L$26,2,FALSE))</f>
        <v/>
      </c>
    </row>
    <row r="608" spans="2:2" x14ac:dyDescent="0.25">
      <c r="B608" s="202" t="str">
        <f>IF(A608="","",VLOOKUP(A608,Config!K$6:L$26,2,FALSE))</f>
        <v/>
      </c>
    </row>
    <row r="609" spans="2:2" x14ac:dyDescent="0.25">
      <c r="B609" s="202" t="str">
        <f>IF(A609="","",VLOOKUP(A609,Config!K$6:L$26,2,FALSE))</f>
        <v/>
      </c>
    </row>
    <row r="610" spans="2:2" x14ac:dyDescent="0.25">
      <c r="B610" s="202" t="str">
        <f>IF(A610="","",VLOOKUP(A610,Config!K$6:L$26,2,FALSE))</f>
        <v/>
      </c>
    </row>
    <row r="611" spans="2:2" x14ac:dyDescent="0.25">
      <c r="B611" s="202" t="str">
        <f>IF(A611="","",VLOOKUP(A611,Config!K$6:L$26,2,FALSE))</f>
        <v/>
      </c>
    </row>
    <row r="612" spans="2:2" x14ac:dyDescent="0.25">
      <c r="B612" s="202" t="str">
        <f>IF(A612="","",VLOOKUP(A612,Config!K$6:L$26,2,FALSE))</f>
        <v/>
      </c>
    </row>
    <row r="613" spans="2:2" x14ac:dyDescent="0.25">
      <c r="B613" s="202" t="str">
        <f>IF(A613="","",VLOOKUP(A613,Config!K$6:L$26,2,FALSE))</f>
        <v/>
      </c>
    </row>
    <row r="614" spans="2:2" x14ac:dyDescent="0.25">
      <c r="B614" s="202" t="str">
        <f>IF(A614="","",VLOOKUP(A614,Config!K$6:L$26,2,FALSE))</f>
        <v/>
      </c>
    </row>
    <row r="615" spans="2:2" x14ac:dyDescent="0.25">
      <c r="B615" s="202" t="str">
        <f>IF(A615="","",VLOOKUP(A615,Config!K$6:L$26,2,FALSE))</f>
        <v/>
      </c>
    </row>
    <row r="616" spans="2:2" x14ac:dyDescent="0.25">
      <c r="B616" s="202" t="str">
        <f>IF(A616="","",VLOOKUP(A616,Config!K$6:L$26,2,FALSE))</f>
        <v/>
      </c>
    </row>
    <row r="617" spans="2:2" x14ac:dyDescent="0.25">
      <c r="B617" s="202" t="str">
        <f>IF(A617="","",VLOOKUP(A617,Config!K$6:L$26,2,FALSE))</f>
        <v/>
      </c>
    </row>
    <row r="618" spans="2:2" x14ac:dyDescent="0.25">
      <c r="B618" s="202" t="str">
        <f>IF(A618="","",VLOOKUP(A618,Config!K$6:L$26,2,FALSE))</f>
        <v/>
      </c>
    </row>
    <row r="619" spans="2:2" x14ac:dyDescent="0.25">
      <c r="B619" s="202" t="str">
        <f>IF(A619="","",VLOOKUP(A619,Config!K$6:L$26,2,FALSE))</f>
        <v/>
      </c>
    </row>
    <row r="620" spans="2:2" x14ac:dyDescent="0.25">
      <c r="B620" s="202" t="str">
        <f>IF(A620="","",VLOOKUP(A620,Config!K$6:L$26,2,FALSE))</f>
        <v/>
      </c>
    </row>
    <row r="621" spans="2:2" x14ac:dyDescent="0.25">
      <c r="B621" s="202" t="str">
        <f>IF(A621="","",VLOOKUP(A621,Config!K$6:L$26,2,FALSE))</f>
        <v/>
      </c>
    </row>
    <row r="622" spans="2:2" x14ac:dyDescent="0.25">
      <c r="B622" s="202" t="str">
        <f>IF(A622="","",VLOOKUP(A622,Config!K$6:L$26,2,FALSE))</f>
        <v/>
      </c>
    </row>
    <row r="623" spans="2:2" x14ac:dyDescent="0.25">
      <c r="B623" s="202" t="str">
        <f>IF(A623="","",VLOOKUP(A623,Config!K$6:L$26,2,FALSE))</f>
        <v/>
      </c>
    </row>
    <row r="624" spans="2:2" x14ac:dyDescent="0.25">
      <c r="B624" s="202" t="str">
        <f>IF(A624="","",VLOOKUP(A624,Config!K$6:L$26,2,FALSE))</f>
        <v/>
      </c>
    </row>
    <row r="625" spans="2:2" x14ac:dyDescent="0.25">
      <c r="B625" s="202" t="str">
        <f>IF(A625="","",VLOOKUP(A625,Config!K$6:L$26,2,FALSE))</f>
        <v/>
      </c>
    </row>
    <row r="626" spans="2:2" x14ac:dyDescent="0.25">
      <c r="B626" s="202" t="str">
        <f>IF(A626="","",VLOOKUP(A626,Config!K$6:L$26,2,FALSE))</f>
        <v/>
      </c>
    </row>
    <row r="627" spans="2:2" x14ac:dyDescent="0.25">
      <c r="B627" s="202" t="str">
        <f>IF(A627="","",VLOOKUP(A627,Config!K$6:L$26,2,FALSE))</f>
        <v/>
      </c>
    </row>
    <row r="628" spans="2:2" x14ac:dyDescent="0.25">
      <c r="B628" s="202" t="str">
        <f>IF(A628="","",VLOOKUP(A628,Config!K$6:L$26,2,FALSE))</f>
        <v/>
      </c>
    </row>
    <row r="629" spans="2:2" x14ac:dyDescent="0.25">
      <c r="B629" s="202" t="str">
        <f>IF(A629="","",VLOOKUP(A629,Config!K$6:L$26,2,FALSE))</f>
        <v/>
      </c>
    </row>
    <row r="630" spans="2:2" x14ac:dyDescent="0.25">
      <c r="B630" s="202" t="str">
        <f>IF(A630="","",VLOOKUP(A630,Config!K$6:L$26,2,FALSE))</f>
        <v/>
      </c>
    </row>
    <row r="631" spans="2:2" x14ac:dyDescent="0.25">
      <c r="B631" s="202" t="str">
        <f>IF(A631="","",VLOOKUP(A631,Config!K$6:L$26,2,FALSE))</f>
        <v/>
      </c>
    </row>
    <row r="632" spans="2:2" x14ac:dyDescent="0.25">
      <c r="B632" s="202" t="str">
        <f>IF(A632="","",VLOOKUP(A632,Config!K$6:L$26,2,FALSE))</f>
        <v/>
      </c>
    </row>
    <row r="633" spans="2:2" x14ac:dyDescent="0.25">
      <c r="B633" s="202" t="str">
        <f>IF(A633="","",VLOOKUP(A633,Config!K$6:L$26,2,FALSE))</f>
        <v/>
      </c>
    </row>
    <row r="634" spans="2:2" x14ac:dyDescent="0.25">
      <c r="B634" s="202" t="str">
        <f>IF(A634="","",VLOOKUP(A634,Config!K$6:L$26,2,FALSE))</f>
        <v/>
      </c>
    </row>
    <row r="635" spans="2:2" x14ac:dyDescent="0.25">
      <c r="B635" s="202" t="str">
        <f>IF(A635="","",VLOOKUP(A635,Config!K$6:L$26,2,FALSE))</f>
        <v/>
      </c>
    </row>
    <row r="636" spans="2:2" x14ac:dyDescent="0.25">
      <c r="B636" s="202" t="str">
        <f>IF(A636="","",VLOOKUP(A636,Config!K$6:L$26,2,FALSE))</f>
        <v/>
      </c>
    </row>
    <row r="637" spans="2:2" x14ac:dyDescent="0.25">
      <c r="B637" s="202" t="str">
        <f>IF(A637="","",VLOOKUP(A637,Config!K$6:L$26,2,FALSE))</f>
        <v/>
      </c>
    </row>
    <row r="638" spans="2:2" x14ac:dyDescent="0.25">
      <c r="B638" s="202" t="str">
        <f>IF(A638="","",VLOOKUP(A638,Config!K$6:L$26,2,FALSE))</f>
        <v/>
      </c>
    </row>
    <row r="639" spans="2:2" x14ac:dyDescent="0.25">
      <c r="B639" s="202" t="str">
        <f>IF(A639="","",VLOOKUP(A639,Config!K$6:L$26,2,FALSE))</f>
        <v/>
      </c>
    </row>
    <row r="640" spans="2:2" x14ac:dyDescent="0.25">
      <c r="B640" s="202" t="str">
        <f>IF(A640="","",VLOOKUP(A640,Config!K$6:L$26,2,FALSE))</f>
        <v/>
      </c>
    </row>
    <row r="641" spans="2:2" x14ac:dyDescent="0.25">
      <c r="B641" s="202" t="str">
        <f>IF(A641="","",VLOOKUP(A641,Config!K$6:L$26,2,FALSE))</f>
        <v/>
      </c>
    </row>
    <row r="642" spans="2:2" x14ac:dyDescent="0.25">
      <c r="B642" s="202" t="str">
        <f>IF(A642="","",VLOOKUP(A642,Config!K$6:L$26,2,FALSE))</f>
        <v/>
      </c>
    </row>
    <row r="643" spans="2:2" x14ac:dyDescent="0.25">
      <c r="B643" s="202" t="str">
        <f>IF(A643="","",VLOOKUP(A643,Config!K$6:L$26,2,FALSE))</f>
        <v/>
      </c>
    </row>
    <row r="644" spans="2:2" x14ac:dyDescent="0.25">
      <c r="B644" s="202" t="str">
        <f>IF(A644="","",VLOOKUP(A644,Config!K$6:L$26,2,FALSE))</f>
        <v/>
      </c>
    </row>
    <row r="645" spans="2:2" x14ac:dyDescent="0.25">
      <c r="B645" s="202" t="str">
        <f>IF(A645="","",VLOOKUP(A645,Config!K$6:L$26,2,FALSE))</f>
        <v/>
      </c>
    </row>
    <row r="646" spans="2:2" x14ac:dyDescent="0.25">
      <c r="B646" s="202" t="str">
        <f>IF(A646="","",VLOOKUP(A646,Config!K$6:L$26,2,FALSE))</f>
        <v/>
      </c>
    </row>
    <row r="647" spans="2:2" x14ac:dyDescent="0.25">
      <c r="B647" s="202" t="str">
        <f>IF(A647="","",VLOOKUP(A647,Config!K$6:L$26,2,FALSE))</f>
        <v/>
      </c>
    </row>
    <row r="648" spans="2:2" x14ac:dyDescent="0.25">
      <c r="B648" s="202" t="str">
        <f>IF(A648="","",VLOOKUP(A648,Config!K$6:L$26,2,FALSE))</f>
        <v/>
      </c>
    </row>
    <row r="649" spans="2:2" x14ac:dyDescent="0.25">
      <c r="B649" s="202" t="str">
        <f>IF(A649="","",VLOOKUP(A649,Config!K$6:L$26,2,FALSE))</f>
        <v/>
      </c>
    </row>
    <row r="650" spans="2:2" x14ac:dyDescent="0.25">
      <c r="B650" s="202" t="str">
        <f>IF(A650="","",VLOOKUP(A650,Config!K$6:L$26,2,FALSE))</f>
        <v/>
      </c>
    </row>
    <row r="651" spans="2:2" x14ac:dyDescent="0.25">
      <c r="B651" s="202" t="str">
        <f>IF(A651="","",VLOOKUP(A651,Config!K$6:L$26,2,FALSE))</f>
        <v/>
      </c>
    </row>
    <row r="652" spans="2:2" x14ac:dyDescent="0.25">
      <c r="B652" s="202" t="str">
        <f>IF(A652="","",VLOOKUP(A652,Config!K$6:L$26,2,FALSE))</f>
        <v/>
      </c>
    </row>
    <row r="653" spans="2:2" x14ac:dyDescent="0.25">
      <c r="B653" s="202" t="str">
        <f>IF(A653="","",VLOOKUP(A653,Config!K$6:L$26,2,FALSE))</f>
        <v/>
      </c>
    </row>
    <row r="654" spans="2:2" x14ac:dyDescent="0.25">
      <c r="B654" s="202" t="str">
        <f>IF(A654="","",VLOOKUP(A654,Config!K$6:L$26,2,FALSE))</f>
        <v/>
      </c>
    </row>
    <row r="655" spans="2:2" x14ac:dyDescent="0.25">
      <c r="B655" s="202" t="str">
        <f>IF(A655="","",VLOOKUP(A655,Config!K$6:L$26,2,FALSE))</f>
        <v/>
      </c>
    </row>
    <row r="656" spans="2:2" x14ac:dyDescent="0.25">
      <c r="B656" s="202" t="str">
        <f>IF(A656="","",VLOOKUP(A656,Config!K$6:L$26,2,FALSE))</f>
        <v/>
      </c>
    </row>
    <row r="657" spans="2:2" x14ac:dyDescent="0.25">
      <c r="B657" s="202" t="str">
        <f>IF(A657="","",VLOOKUP(A657,Config!K$6:L$26,2,FALSE))</f>
        <v/>
      </c>
    </row>
    <row r="658" spans="2:2" x14ac:dyDescent="0.25">
      <c r="B658" s="202" t="str">
        <f>IF(A658="","",VLOOKUP(A658,Config!K$6:L$26,2,FALSE))</f>
        <v/>
      </c>
    </row>
    <row r="659" spans="2:2" x14ac:dyDescent="0.25">
      <c r="B659" s="202" t="str">
        <f>IF(A659="","",VLOOKUP(A659,Config!K$6:L$26,2,FALSE))</f>
        <v/>
      </c>
    </row>
    <row r="660" spans="2:2" x14ac:dyDescent="0.25">
      <c r="B660" s="202" t="str">
        <f>IF(A660="","",VLOOKUP(A660,Config!K$6:L$26,2,FALSE))</f>
        <v/>
      </c>
    </row>
    <row r="661" spans="2:2" x14ac:dyDescent="0.25">
      <c r="B661" s="202" t="str">
        <f>IF(A661="","",VLOOKUP(A661,Config!K$6:L$26,2,FALSE))</f>
        <v/>
      </c>
    </row>
    <row r="662" spans="2:2" x14ac:dyDescent="0.25">
      <c r="B662" s="202" t="str">
        <f>IF(A662="","",VLOOKUP(A662,Config!K$6:L$26,2,FALSE))</f>
        <v/>
      </c>
    </row>
    <row r="663" spans="2:2" x14ac:dyDescent="0.25">
      <c r="B663" s="202" t="str">
        <f>IF(A663="","",VLOOKUP(A663,Config!K$6:L$26,2,FALSE))</f>
        <v/>
      </c>
    </row>
    <row r="664" spans="2:2" x14ac:dyDescent="0.25">
      <c r="B664" s="202" t="str">
        <f>IF(A664="","",VLOOKUP(A664,Config!K$6:L$26,2,FALSE))</f>
        <v/>
      </c>
    </row>
    <row r="665" spans="2:2" x14ac:dyDescent="0.25">
      <c r="B665" s="202" t="str">
        <f>IF(A665="","",VLOOKUP(A665,Config!K$6:L$26,2,FALSE))</f>
        <v/>
      </c>
    </row>
    <row r="666" spans="2:2" x14ac:dyDescent="0.25">
      <c r="B666" s="202" t="str">
        <f>IF(A666="","",VLOOKUP(A666,Config!K$6:L$26,2,FALSE))</f>
        <v/>
      </c>
    </row>
    <row r="667" spans="2:2" x14ac:dyDescent="0.25">
      <c r="B667" s="202" t="str">
        <f>IF(A667="","",VLOOKUP(A667,Config!K$6:L$26,2,FALSE))</f>
        <v/>
      </c>
    </row>
    <row r="668" spans="2:2" x14ac:dyDescent="0.25">
      <c r="B668" s="202" t="str">
        <f>IF(A668="","",VLOOKUP(A668,Config!K$6:L$26,2,FALSE))</f>
        <v/>
      </c>
    </row>
    <row r="669" spans="2:2" x14ac:dyDescent="0.25">
      <c r="B669" s="202" t="str">
        <f>IF(A669="","",VLOOKUP(A669,Config!K$6:L$26,2,FALSE))</f>
        <v/>
      </c>
    </row>
    <row r="670" spans="2:2" x14ac:dyDescent="0.25">
      <c r="B670" s="202" t="str">
        <f>IF(A670="","",VLOOKUP(A670,Config!K$6:L$26,2,FALSE))</f>
        <v/>
      </c>
    </row>
    <row r="671" spans="2:2" x14ac:dyDescent="0.25">
      <c r="B671" s="202" t="str">
        <f>IF(A671="","",VLOOKUP(A671,Config!K$6:L$26,2,FALSE))</f>
        <v/>
      </c>
    </row>
    <row r="672" spans="2:2" x14ac:dyDescent="0.25">
      <c r="B672" s="202" t="str">
        <f>IF(A672="","",VLOOKUP(A672,Config!K$6:L$26,2,FALSE))</f>
        <v/>
      </c>
    </row>
    <row r="673" spans="2:2" x14ac:dyDescent="0.25">
      <c r="B673" s="202" t="str">
        <f>IF(A673="","",VLOOKUP(A673,Config!K$6:L$26,2,FALSE))</f>
        <v/>
      </c>
    </row>
    <row r="674" spans="2:2" x14ac:dyDescent="0.25">
      <c r="B674" s="202" t="str">
        <f>IF(A674="","",VLOOKUP(A674,Config!K$6:L$26,2,FALSE))</f>
        <v/>
      </c>
    </row>
    <row r="675" spans="2:2" x14ac:dyDescent="0.25">
      <c r="B675" s="202" t="str">
        <f>IF(A675="","",VLOOKUP(A675,Config!K$6:L$26,2,FALSE))</f>
        <v/>
      </c>
    </row>
    <row r="676" spans="2:2" x14ac:dyDescent="0.25">
      <c r="B676" s="202" t="str">
        <f>IF(A676="","",VLOOKUP(A676,Config!K$6:L$26,2,FALSE))</f>
        <v/>
      </c>
    </row>
    <row r="677" spans="2:2" x14ac:dyDescent="0.25">
      <c r="B677" s="202" t="str">
        <f>IF(A677="","",VLOOKUP(A677,Config!K$6:L$26,2,FALSE))</f>
        <v/>
      </c>
    </row>
    <row r="678" spans="2:2" x14ac:dyDescent="0.25">
      <c r="B678" s="202" t="str">
        <f>IF(A678="","",VLOOKUP(A678,Config!K$6:L$26,2,FALSE))</f>
        <v/>
      </c>
    </row>
    <row r="679" spans="2:2" x14ac:dyDescent="0.25">
      <c r="B679" s="202" t="str">
        <f>IF(A679="","",VLOOKUP(A679,Config!K$6:L$26,2,FALSE))</f>
        <v/>
      </c>
    </row>
    <row r="680" spans="2:2" x14ac:dyDescent="0.25">
      <c r="B680" s="202" t="str">
        <f>IF(A680="","",VLOOKUP(A680,Config!K$6:L$26,2,FALSE))</f>
        <v/>
      </c>
    </row>
    <row r="681" spans="2:2" x14ac:dyDescent="0.25">
      <c r="B681" s="202" t="str">
        <f>IF(A681="","",VLOOKUP(A681,Config!K$6:L$26,2,FALSE))</f>
        <v/>
      </c>
    </row>
    <row r="682" spans="2:2" x14ac:dyDescent="0.25">
      <c r="B682" s="202" t="str">
        <f>IF(A682="","",VLOOKUP(A682,Config!K$6:L$26,2,FALSE))</f>
        <v/>
      </c>
    </row>
    <row r="683" spans="2:2" x14ac:dyDescent="0.25">
      <c r="B683" s="202" t="str">
        <f>IF(A683="","",VLOOKUP(A683,Config!K$6:L$26,2,FALSE))</f>
        <v/>
      </c>
    </row>
    <row r="684" spans="2:2" x14ac:dyDescent="0.25">
      <c r="B684" s="202" t="str">
        <f>IF(A684="","",VLOOKUP(A684,Config!K$6:L$26,2,FALSE))</f>
        <v/>
      </c>
    </row>
    <row r="685" spans="2:2" x14ac:dyDescent="0.25">
      <c r="B685" s="202" t="str">
        <f>IF(A685="","",VLOOKUP(A685,Config!K$6:L$26,2,FALSE))</f>
        <v/>
      </c>
    </row>
    <row r="686" spans="2:2" x14ac:dyDescent="0.25">
      <c r="B686" s="202" t="str">
        <f>IF(A686="","",VLOOKUP(A686,Config!K$6:L$26,2,FALSE))</f>
        <v/>
      </c>
    </row>
    <row r="687" spans="2:2" x14ac:dyDescent="0.25">
      <c r="B687" s="202" t="str">
        <f>IF(A687="","",VLOOKUP(A687,Config!K$6:L$26,2,FALSE))</f>
        <v/>
      </c>
    </row>
    <row r="688" spans="2:2" x14ac:dyDescent="0.25">
      <c r="B688" s="202" t="str">
        <f>IF(A688="","",VLOOKUP(A688,Config!K$6:L$26,2,FALSE))</f>
        <v/>
      </c>
    </row>
    <row r="689" spans="2:2" x14ac:dyDescent="0.25">
      <c r="B689" s="202" t="str">
        <f>IF(A689="","",VLOOKUP(A689,Config!K$6:L$26,2,FALSE))</f>
        <v/>
      </c>
    </row>
    <row r="690" spans="2:2" x14ac:dyDescent="0.25">
      <c r="B690" s="202" t="str">
        <f>IF(A690="","",VLOOKUP(A690,Config!K$6:L$26,2,FALSE))</f>
        <v/>
      </c>
    </row>
    <row r="691" spans="2:2" x14ac:dyDescent="0.25">
      <c r="B691" s="202" t="str">
        <f>IF(A691="","",VLOOKUP(A691,Config!K$6:L$26,2,FALSE))</f>
        <v/>
      </c>
    </row>
    <row r="692" spans="2:2" x14ac:dyDescent="0.25">
      <c r="B692" s="202" t="str">
        <f>IF(A692="","",VLOOKUP(A692,Config!K$6:L$26,2,FALSE))</f>
        <v/>
      </c>
    </row>
    <row r="693" spans="2:2" x14ac:dyDescent="0.25">
      <c r="B693" s="202" t="str">
        <f>IF(A693="","",VLOOKUP(A693,Config!K$6:L$26,2,FALSE))</f>
        <v/>
      </c>
    </row>
    <row r="694" spans="2:2" x14ac:dyDescent="0.25">
      <c r="B694" s="202" t="str">
        <f>IF(A694="","",VLOOKUP(A694,Config!K$6:L$26,2,FALSE))</f>
        <v/>
      </c>
    </row>
    <row r="695" spans="2:2" x14ac:dyDescent="0.25">
      <c r="B695" s="202" t="str">
        <f>IF(A695="","",VLOOKUP(A695,Config!K$6:L$26,2,FALSE))</f>
        <v/>
      </c>
    </row>
    <row r="696" spans="2:2" x14ac:dyDescent="0.25">
      <c r="B696" s="202" t="str">
        <f>IF(A696="","",VLOOKUP(A696,Config!K$6:L$26,2,FALSE))</f>
        <v/>
      </c>
    </row>
    <row r="697" spans="2:2" x14ac:dyDescent="0.25">
      <c r="B697" s="202" t="str">
        <f>IF(A697="","",VLOOKUP(A697,Config!K$6:L$26,2,FALSE))</f>
        <v/>
      </c>
    </row>
    <row r="698" spans="2:2" x14ac:dyDescent="0.25">
      <c r="B698" s="202" t="str">
        <f>IF(A698="","",VLOOKUP(A698,Config!K$6:L$26,2,FALSE))</f>
        <v/>
      </c>
    </row>
    <row r="699" spans="2:2" x14ac:dyDescent="0.25">
      <c r="B699" s="202" t="str">
        <f>IF(A699="","",VLOOKUP(A699,Config!K$6:L$26,2,FALSE))</f>
        <v/>
      </c>
    </row>
    <row r="700" spans="2:2" x14ac:dyDescent="0.25">
      <c r="B700" s="202" t="str">
        <f>IF(A700="","",VLOOKUP(A700,Config!K$6:L$26,2,FALSE))</f>
        <v/>
      </c>
    </row>
    <row r="701" spans="2:2" x14ac:dyDescent="0.25">
      <c r="B701" s="202" t="str">
        <f>IF(A701="","",VLOOKUP(A701,Config!K$6:L$26,2,FALSE))</f>
        <v/>
      </c>
    </row>
    <row r="702" spans="2:2" x14ac:dyDescent="0.25">
      <c r="B702" s="202" t="str">
        <f>IF(A702="","",VLOOKUP(A702,Config!K$6:L$26,2,FALSE))</f>
        <v/>
      </c>
    </row>
    <row r="703" spans="2:2" x14ac:dyDescent="0.25">
      <c r="B703" s="202" t="str">
        <f>IF(A703="","",VLOOKUP(A703,Config!K$6:L$26,2,FALSE))</f>
        <v/>
      </c>
    </row>
    <row r="704" spans="2:2" x14ac:dyDescent="0.25">
      <c r="B704" s="202" t="str">
        <f>IF(A704="","",VLOOKUP(A704,Config!K$6:L$26,2,FALSE))</f>
        <v/>
      </c>
    </row>
    <row r="705" spans="2:2" x14ac:dyDescent="0.25">
      <c r="B705" s="202" t="str">
        <f>IF(A705="","",VLOOKUP(A705,Config!K$6:L$26,2,FALSE))</f>
        <v/>
      </c>
    </row>
    <row r="706" spans="2:2" x14ac:dyDescent="0.25">
      <c r="B706" s="202" t="str">
        <f>IF(A706="","",VLOOKUP(A706,Config!K$6:L$26,2,FALSE))</f>
        <v/>
      </c>
    </row>
    <row r="707" spans="2:2" x14ac:dyDescent="0.25">
      <c r="B707" s="202" t="str">
        <f>IF(A707="","",VLOOKUP(A707,Config!K$6:L$26,2,FALSE))</f>
        <v/>
      </c>
    </row>
    <row r="708" spans="2:2" x14ac:dyDescent="0.25">
      <c r="B708" s="202" t="str">
        <f>IF(A708="","",VLOOKUP(A708,Config!K$6:L$26,2,FALSE))</f>
        <v/>
      </c>
    </row>
    <row r="709" spans="2:2" x14ac:dyDescent="0.25">
      <c r="B709" s="202" t="str">
        <f>IF(A709="","",VLOOKUP(A709,Config!K$6:L$26,2,FALSE))</f>
        <v/>
      </c>
    </row>
    <row r="710" spans="2:2" x14ac:dyDescent="0.25">
      <c r="B710" s="202" t="str">
        <f>IF(A710="","",VLOOKUP(A710,Config!K$6:L$26,2,FALSE))</f>
        <v/>
      </c>
    </row>
    <row r="711" spans="2:2" x14ac:dyDescent="0.25">
      <c r="B711" s="202" t="str">
        <f>IF(A711="","",VLOOKUP(A711,Config!K$6:L$26,2,FALSE))</f>
        <v/>
      </c>
    </row>
    <row r="712" spans="2:2" x14ac:dyDescent="0.25">
      <c r="B712" s="202" t="str">
        <f>IF(A712="","",VLOOKUP(A712,Config!K$6:L$26,2,FALSE))</f>
        <v/>
      </c>
    </row>
    <row r="713" spans="2:2" x14ac:dyDescent="0.25">
      <c r="B713" s="202" t="str">
        <f>IF(A713="","",VLOOKUP(A713,Config!K$6:L$26,2,FALSE))</f>
        <v/>
      </c>
    </row>
    <row r="714" spans="2:2" x14ac:dyDescent="0.25">
      <c r="B714" s="202" t="str">
        <f>IF(A714="","",VLOOKUP(A714,Config!K$6:L$26,2,FALSE))</f>
        <v/>
      </c>
    </row>
    <row r="715" spans="2:2" x14ac:dyDescent="0.25">
      <c r="B715" s="202" t="str">
        <f>IF(A715="","",VLOOKUP(A715,Config!K$6:L$26,2,FALSE))</f>
        <v/>
      </c>
    </row>
    <row r="716" spans="2:2" x14ac:dyDescent="0.25">
      <c r="B716" s="202" t="str">
        <f>IF(A716="","",VLOOKUP(A716,Config!K$6:L$26,2,FALSE))</f>
        <v/>
      </c>
    </row>
    <row r="717" spans="2:2" x14ac:dyDescent="0.25">
      <c r="B717" s="202" t="str">
        <f>IF(A717="","",VLOOKUP(A717,Config!K$6:L$26,2,FALSE))</f>
        <v/>
      </c>
    </row>
    <row r="718" spans="2:2" x14ac:dyDescent="0.25">
      <c r="B718" s="202" t="str">
        <f>IF(A718="","",VLOOKUP(A718,Config!K$6:L$26,2,FALSE))</f>
        <v/>
      </c>
    </row>
    <row r="719" spans="2:2" x14ac:dyDescent="0.25">
      <c r="B719" s="202" t="str">
        <f>IF(A719="","",VLOOKUP(A719,Config!K$6:L$26,2,FALSE))</f>
        <v/>
      </c>
    </row>
    <row r="720" spans="2:2" x14ac:dyDescent="0.25">
      <c r="B720" s="202" t="str">
        <f>IF(A720="","",VLOOKUP(A720,Config!K$6:L$26,2,FALSE))</f>
        <v/>
      </c>
    </row>
    <row r="721" spans="2:2" x14ac:dyDescent="0.25">
      <c r="B721" s="202" t="str">
        <f>IF(A721="","",VLOOKUP(A721,Config!K$6:L$26,2,FALSE))</f>
        <v/>
      </c>
    </row>
    <row r="722" spans="2:2" x14ac:dyDescent="0.25">
      <c r="B722" s="202" t="str">
        <f>IF(A722="","",VLOOKUP(A722,Config!K$6:L$26,2,FALSE))</f>
        <v/>
      </c>
    </row>
    <row r="723" spans="2:2" x14ac:dyDescent="0.25">
      <c r="B723" s="202" t="str">
        <f>IF(A723="","",VLOOKUP(A723,Config!K$6:L$26,2,FALSE))</f>
        <v/>
      </c>
    </row>
    <row r="724" spans="2:2" x14ac:dyDescent="0.25">
      <c r="B724" s="202" t="str">
        <f>IF(A724="","",VLOOKUP(A724,Config!K$6:L$26,2,FALSE))</f>
        <v/>
      </c>
    </row>
    <row r="725" spans="2:2" x14ac:dyDescent="0.25">
      <c r="B725" s="202" t="str">
        <f>IF(A725="","",VLOOKUP(A725,Config!K$6:L$26,2,FALSE))</f>
        <v/>
      </c>
    </row>
    <row r="726" spans="2:2" x14ac:dyDescent="0.25">
      <c r="B726" s="202" t="str">
        <f>IF(A726="","",VLOOKUP(A726,Config!K$6:L$26,2,FALSE))</f>
        <v/>
      </c>
    </row>
    <row r="727" spans="2:2" x14ac:dyDescent="0.25">
      <c r="B727" s="202" t="str">
        <f>IF(A727="","",VLOOKUP(A727,Config!K$6:L$26,2,FALSE))</f>
        <v/>
      </c>
    </row>
    <row r="728" spans="2:2" x14ac:dyDescent="0.25">
      <c r="B728" s="202" t="str">
        <f>IF(A728="","",VLOOKUP(A728,Config!K$6:L$26,2,FALSE))</f>
        <v/>
      </c>
    </row>
    <row r="729" spans="2:2" x14ac:dyDescent="0.25">
      <c r="B729" s="202" t="str">
        <f>IF(A729="","",VLOOKUP(A729,Config!K$6:L$26,2,FALSE))</f>
        <v/>
      </c>
    </row>
    <row r="730" spans="2:2" x14ac:dyDescent="0.25">
      <c r="B730" s="202" t="str">
        <f>IF(A730="","",VLOOKUP(A730,Config!K$6:L$26,2,FALSE))</f>
        <v/>
      </c>
    </row>
    <row r="731" spans="2:2" x14ac:dyDescent="0.25">
      <c r="B731" s="202" t="str">
        <f>IF(A731="","",VLOOKUP(A731,Config!K$6:L$26,2,FALSE))</f>
        <v/>
      </c>
    </row>
    <row r="732" spans="2:2" x14ac:dyDescent="0.25">
      <c r="B732" s="202" t="str">
        <f>IF(A732="","",VLOOKUP(A732,Config!K$6:L$26,2,FALSE))</f>
        <v/>
      </c>
    </row>
    <row r="733" spans="2:2" x14ac:dyDescent="0.25">
      <c r="B733" s="202" t="str">
        <f>IF(A733="","",VLOOKUP(A733,Config!K$6:L$26,2,FALSE))</f>
        <v/>
      </c>
    </row>
    <row r="734" spans="2:2" x14ac:dyDescent="0.25">
      <c r="B734" s="202" t="str">
        <f>IF(A734="","",VLOOKUP(A734,Config!K$6:L$26,2,FALSE))</f>
        <v/>
      </c>
    </row>
    <row r="735" spans="2:2" x14ac:dyDescent="0.25">
      <c r="B735" s="202" t="str">
        <f>IF(A735="","",VLOOKUP(A735,Config!K$6:L$26,2,FALSE))</f>
        <v/>
      </c>
    </row>
    <row r="736" spans="2:2" x14ac:dyDescent="0.25">
      <c r="B736" s="202" t="str">
        <f>IF(A736="","",VLOOKUP(A736,Config!K$6:L$26,2,FALSE))</f>
        <v/>
      </c>
    </row>
    <row r="737" spans="2:2" x14ac:dyDescent="0.25">
      <c r="B737" s="202" t="str">
        <f>IF(A737="","",VLOOKUP(A737,Config!K$6:L$26,2,FALSE))</f>
        <v/>
      </c>
    </row>
    <row r="738" spans="2:2" x14ac:dyDescent="0.25">
      <c r="B738" s="202" t="str">
        <f>IF(A738="","",VLOOKUP(A738,Config!K$6:L$26,2,FALSE))</f>
        <v/>
      </c>
    </row>
    <row r="739" spans="2:2" x14ac:dyDescent="0.25">
      <c r="B739" s="202" t="str">
        <f>IF(A739="","",VLOOKUP(A739,Config!K$6:L$26,2,FALSE))</f>
        <v/>
      </c>
    </row>
    <row r="740" spans="2:2" x14ac:dyDescent="0.25">
      <c r="B740" s="202" t="str">
        <f>IF(A740="","",VLOOKUP(A740,Config!K$6:L$26,2,FALSE))</f>
        <v/>
      </c>
    </row>
    <row r="741" spans="2:2" x14ac:dyDescent="0.25">
      <c r="B741" s="202" t="str">
        <f>IF(A741="","",VLOOKUP(A741,Config!K$6:L$26,2,FALSE))</f>
        <v/>
      </c>
    </row>
    <row r="742" spans="2:2" x14ac:dyDescent="0.25">
      <c r="B742" s="202" t="str">
        <f>IF(A742="","",VLOOKUP(A742,Config!K$6:L$26,2,FALSE))</f>
        <v/>
      </c>
    </row>
    <row r="743" spans="2:2" x14ac:dyDescent="0.25">
      <c r="B743" s="202" t="str">
        <f>IF(A743="","",VLOOKUP(A743,Config!K$6:L$26,2,FALSE))</f>
        <v/>
      </c>
    </row>
    <row r="744" spans="2:2" x14ac:dyDescent="0.25">
      <c r="B744" s="202" t="str">
        <f>IF(A744="","",VLOOKUP(A744,Config!K$6:L$26,2,FALSE))</f>
        <v/>
      </c>
    </row>
    <row r="745" spans="2:2" x14ac:dyDescent="0.25">
      <c r="B745" s="202" t="str">
        <f>IF(A745="","",VLOOKUP(A745,Config!K$6:L$26,2,FALSE))</f>
        <v/>
      </c>
    </row>
    <row r="746" spans="2:2" x14ac:dyDescent="0.25">
      <c r="B746" s="202" t="str">
        <f>IF(A746="","",VLOOKUP(A746,Config!K$6:L$26,2,FALSE))</f>
        <v/>
      </c>
    </row>
    <row r="747" spans="2:2" x14ac:dyDescent="0.25">
      <c r="B747" s="202" t="str">
        <f>IF(A747="","",VLOOKUP(A747,Config!K$6:L$26,2,FALSE))</f>
        <v/>
      </c>
    </row>
    <row r="748" spans="2:2" x14ac:dyDescent="0.25">
      <c r="B748" s="202" t="str">
        <f>IF(A748="","",VLOOKUP(A748,Config!K$6:L$26,2,FALSE))</f>
        <v/>
      </c>
    </row>
    <row r="749" spans="2:2" x14ac:dyDescent="0.25">
      <c r="B749" s="202" t="str">
        <f>IF(A749="","",VLOOKUP(A749,Config!K$6:L$26,2,FALSE))</f>
        <v/>
      </c>
    </row>
    <row r="750" spans="2:2" x14ac:dyDescent="0.25">
      <c r="B750" s="202" t="str">
        <f>IF(A750="","",VLOOKUP(A750,Config!K$6:L$26,2,FALSE))</f>
        <v/>
      </c>
    </row>
    <row r="751" spans="2:2" x14ac:dyDescent="0.25">
      <c r="B751" s="202" t="str">
        <f>IF(A751="","",VLOOKUP(A751,Config!K$6:L$26,2,FALSE))</f>
        <v/>
      </c>
    </row>
    <row r="752" spans="2:2" x14ac:dyDescent="0.25">
      <c r="B752" s="202" t="str">
        <f>IF(A752="","",VLOOKUP(A752,Config!K$6:L$26,2,FALSE))</f>
        <v/>
      </c>
    </row>
    <row r="753" spans="2:2" x14ac:dyDescent="0.25">
      <c r="B753" s="202" t="str">
        <f>IF(A753="","",VLOOKUP(A753,Config!K$6:L$26,2,FALSE))</f>
        <v/>
      </c>
    </row>
    <row r="754" spans="2:2" x14ac:dyDescent="0.25">
      <c r="B754" s="202" t="str">
        <f>IF(A754="","",VLOOKUP(A754,Config!K$6:L$26,2,FALSE))</f>
        <v/>
      </c>
    </row>
    <row r="755" spans="2:2" x14ac:dyDescent="0.25">
      <c r="B755" s="202" t="str">
        <f>IF(A755="","",VLOOKUP(A755,Config!K$6:L$26,2,FALSE))</f>
        <v/>
      </c>
    </row>
    <row r="756" spans="2:2" x14ac:dyDescent="0.25">
      <c r="B756" s="202" t="str">
        <f>IF(A756="","",VLOOKUP(A756,Config!K$6:L$26,2,FALSE))</f>
        <v/>
      </c>
    </row>
    <row r="757" spans="2:2" x14ac:dyDescent="0.25">
      <c r="B757" s="202" t="str">
        <f>IF(A757="","",VLOOKUP(A757,Config!K$6:L$26,2,FALSE))</f>
        <v/>
      </c>
    </row>
    <row r="758" spans="2:2" x14ac:dyDescent="0.25">
      <c r="B758" s="202" t="str">
        <f>IF(A758="","",VLOOKUP(A758,Config!K$6:L$26,2,FALSE))</f>
        <v/>
      </c>
    </row>
    <row r="759" spans="2:2" x14ac:dyDescent="0.25">
      <c r="B759" s="202" t="str">
        <f>IF(A759="","",VLOOKUP(A759,Config!K$6:L$26,2,FALSE))</f>
        <v/>
      </c>
    </row>
    <row r="760" spans="2:2" x14ac:dyDescent="0.25">
      <c r="B760" s="202" t="str">
        <f>IF(A760="","",VLOOKUP(A760,Config!K$6:L$26,2,FALSE))</f>
        <v/>
      </c>
    </row>
    <row r="761" spans="2:2" x14ac:dyDescent="0.25">
      <c r="B761" s="202" t="str">
        <f>IF(A761="","",VLOOKUP(A761,Config!K$6:L$26,2,FALSE))</f>
        <v/>
      </c>
    </row>
    <row r="762" spans="2:2" x14ac:dyDescent="0.25">
      <c r="B762" s="202" t="str">
        <f>IF(A762="","",VLOOKUP(A762,Config!K$6:L$26,2,FALSE))</f>
        <v/>
      </c>
    </row>
    <row r="763" spans="2:2" x14ac:dyDescent="0.25">
      <c r="B763" s="202" t="str">
        <f>IF(A763="","",VLOOKUP(A763,Config!K$6:L$26,2,FALSE))</f>
        <v/>
      </c>
    </row>
    <row r="764" spans="2:2" x14ac:dyDescent="0.25">
      <c r="B764" s="202" t="str">
        <f>IF(A764="","",VLOOKUP(A764,Config!K$6:L$26,2,FALSE))</f>
        <v/>
      </c>
    </row>
    <row r="765" spans="2:2" x14ac:dyDescent="0.25">
      <c r="B765" s="202" t="str">
        <f>IF(A765="","",VLOOKUP(A765,Config!K$6:L$26,2,FALSE))</f>
        <v/>
      </c>
    </row>
    <row r="766" spans="2:2" x14ac:dyDescent="0.25">
      <c r="B766" s="202" t="str">
        <f>IF(A766="","",VLOOKUP(A766,Config!K$6:L$26,2,FALSE))</f>
        <v/>
      </c>
    </row>
    <row r="767" spans="2:2" x14ac:dyDescent="0.25">
      <c r="B767" s="202" t="str">
        <f>IF(A767="","",VLOOKUP(A767,Config!K$6:L$26,2,FALSE))</f>
        <v/>
      </c>
    </row>
    <row r="768" spans="2:2" x14ac:dyDescent="0.25">
      <c r="B768" s="202" t="str">
        <f>IF(A768="","",VLOOKUP(A768,Config!K$6:L$26,2,FALSE))</f>
        <v/>
      </c>
    </row>
    <row r="769" spans="2:2" x14ac:dyDescent="0.25">
      <c r="B769" s="202" t="str">
        <f>IF(A769="","",VLOOKUP(A769,Config!K$6:L$26,2,FALSE))</f>
        <v/>
      </c>
    </row>
    <row r="770" spans="2:2" x14ac:dyDescent="0.25">
      <c r="B770" s="202" t="str">
        <f>IF(A770="","",VLOOKUP(A770,Config!K$6:L$26,2,FALSE))</f>
        <v/>
      </c>
    </row>
    <row r="771" spans="2:2" x14ac:dyDescent="0.25">
      <c r="B771" s="202" t="str">
        <f>IF(A771="","",VLOOKUP(A771,Config!K$6:L$26,2,FALSE))</f>
        <v/>
      </c>
    </row>
    <row r="772" spans="2:2" x14ac:dyDescent="0.25">
      <c r="B772" s="202" t="str">
        <f>IF(A772="","",VLOOKUP(A772,Config!K$6:L$26,2,FALSE))</f>
        <v/>
      </c>
    </row>
    <row r="773" spans="2:2" x14ac:dyDescent="0.25">
      <c r="B773" s="202" t="str">
        <f>IF(A773="","",VLOOKUP(A773,Config!K$6:L$26,2,FALSE))</f>
        <v/>
      </c>
    </row>
    <row r="774" spans="2:2" x14ac:dyDescent="0.25">
      <c r="B774" s="202" t="str">
        <f>IF(A774="","",VLOOKUP(A774,Config!K$6:L$26,2,FALSE))</f>
        <v/>
      </c>
    </row>
    <row r="775" spans="2:2" x14ac:dyDescent="0.25">
      <c r="B775" s="202" t="str">
        <f>IF(A775="","",VLOOKUP(A775,Config!K$6:L$26,2,FALSE))</f>
        <v/>
      </c>
    </row>
    <row r="776" spans="2:2" x14ac:dyDescent="0.25">
      <c r="B776" s="202" t="str">
        <f>IF(A776="","",VLOOKUP(A776,Config!K$6:L$26,2,FALSE))</f>
        <v/>
      </c>
    </row>
    <row r="777" spans="2:2" x14ac:dyDescent="0.25">
      <c r="B777" s="202" t="str">
        <f>IF(A777="","",VLOOKUP(A777,Config!K$6:L$26,2,FALSE))</f>
        <v/>
      </c>
    </row>
    <row r="778" spans="2:2" x14ac:dyDescent="0.25">
      <c r="B778" s="202" t="str">
        <f>IF(A778="","",VLOOKUP(A778,Config!K$6:L$26,2,FALSE))</f>
        <v/>
      </c>
    </row>
    <row r="779" spans="2:2" x14ac:dyDescent="0.25">
      <c r="B779" s="202" t="str">
        <f>IF(A779="","",VLOOKUP(A779,Config!K$6:L$26,2,FALSE))</f>
        <v/>
      </c>
    </row>
    <row r="780" spans="2:2" x14ac:dyDescent="0.25">
      <c r="B780" s="202" t="str">
        <f>IF(A780="","",VLOOKUP(A780,Config!K$6:L$26,2,FALSE))</f>
        <v/>
      </c>
    </row>
    <row r="781" spans="2:2" x14ac:dyDescent="0.25">
      <c r="B781" s="202" t="str">
        <f>IF(A781="","",VLOOKUP(A781,Config!K$6:L$26,2,FALSE))</f>
        <v/>
      </c>
    </row>
    <row r="782" spans="2:2" x14ac:dyDescent="0.25">
      <c r="B782" s="202" t="str">
        <f>IF(A782="","",VLOOKUP(A782,Config!K$6:L$26,2,FALSE))</f>
        <v/>
      </c>
    </row>
    <row r="783" spans="2:2" x14ac:dyDescent="0.25">
      <c r="B783" s="202" t="str">
        <f>IF(A783="","",VLOOKUP(A783,Config!K$6:L$26,2,FALSE))</f>
        <v/>
      </c>
    </row>
    <row r="784" spans="2:2" x14ac:dyDescent="0.25">
      <c r="B784" s="202" t="str">
        <f>IF(A784="","",VLOOKUP(A784,Config!K$6:L$26,2,FALSE))</f>
        <v/>
      </c>
    </row>
    <row r="785" spans="2:2" x14ac:dyDescent="0.25">
      <c r="B785" s="202" t="str">
        <f>IF(A785="","",VLOOKUP(A785,Config!K$6:L$26,2,FALSE))</f>
        <v/>
      </c>
    </row>
    <row r="786" spans="2:2" x14ac:dyDescent="0.25">
      <c r="B786" s="202" t="str">
        <f>IF(A786="","",VLOOKUP(A786,Config!K$6:L$26,2,FALSE))</f>
        <v/>
      </c>
    </row>
    <row r="787" spans="2:2" x14ac:dyDescent="0.25">
      <c r="B787" s="202" t="str">
        <f>IF(A787="","",VLOOKUP(A787,Config!K$6:L$26,2,FALSE))</f>
        <v/>
      </c>
    </row>
    <row r="788" spans="2:2" x14ac:dyDescent="0.25">
      <c r="B788" s="202" t="str">
        <f>IF(A788="","",VLOOKUP(A788,Config!K$6:L$26,2,FALSE))</f>
        <v/>
      </c>
    </row>
    <row r="789" spans="2:2" x14ac:dyDescent="0.25">
      <c r="B789" s="202" t="str">
        <f>IF(A789="","",VLOOKUP(A789,Config!K$6:L$26,2,FALSE))</f>
        <v/>
      </c>
    </row>
    <row r="790" spans="2:2" x14ac:dyDescent="0.25">
      <c r="B790" s="202" t="str">
        <f>IF(A790="","",VLOOKUP(A790,Config!K$6:L$26,2,FALSE))</f>
        <v/>
      </c>
    </row>
    <row r="791" spans="2:2" x14ac:dyDescent="0.25">
      <c r="B791" s="202" t="str">
        <f>IF(A791="","",VLOOKUP(A791,Config!K$6:L$26,2,FALSE))</f>
        <v/>
      </c>
    </row>
    <row r="792" spans="2:2" x14ac:dyDescent="0.25">
      <c r="B792" s="202" t="str">
        <f>IF(A792="","",VLOOKUP(A792,Config!K$6:L$26,2,FALSE))</f>
        <v/>
      </c>
    </row>
    <row r="793" spans="2:2" x14ac:dyDescent="0.25">
      <c r="B793" s="202" t="str">
        <f>IF(A793="","",VLOOKUP(A793,Config!K$6:L$26,2,FALSE))</f>
        <v/>
      </c>
    </row>
    <row r="794" spans="2:2" x14ac:dyDescent="0.25">
      <c r="B794" s="202" t="str">
        <f>IF(A794="","",VLOOKUP(A794,Config!K$6:L$26,2,FALSE))</f>
        <v/>
      </c>
    </row>
    <row r="795" spans="2:2" x14ac:dyDescent="0.25">
      <c r="B795" s="202" t="str">
        <f>IF(A795="","",VLOOKUP(A795,Config!K$6:L$26,2,FALSE))</f>
        <v/>
      </c>
    </row>
    <row r="796" spans="2:2" x14ac:dyDescent="0.25">
      <c r="B796" s="202" t="str">
        <f>IF(A796="","",VLOOKUP(A796,Config!K$6:L$26,2,FALSE))</f>
        <v/>
      </c>
    </row>
    <row r="797" spans="2:2" x14ac:dyDescent="0.25">
      <c r="B797" s="202" t="str">
        <f>IF(A797="","",VLOOKUP(A797,Config!K$6:L$26,2,FALSE))</f>
        <v/>
      </c>
    </row>
    <row r="798" spans="2:2" x14ac:dyDescent="0.25">
      <c r="B798" s="202" t="str">
        <f>IF(A798="","",VLOOKUP(A798,Config!K$6:L$26,2,FALSE))</f>
        <v/>
      </c>
    </row>
    <row r="799" spans="2:2" x14ac:dyDescent="0.25">
      <c r="B799" s="202" t="str">
        <f>IF(A799="","",VLOOKUP(A799,Config!K$6:L$26,2,FALSE))</f>
        <v/>
      </c>
    </row>
    <row r="800" spans="2:2" x14ac:dyDescent="0.25">
      <c r="B800" s="202" t="str">
        <f>IF(A800="","",VLOOKUP(A800,Config!K$6:L$26,2,FALSE))</f>
        <v/>
      </c>
    </row>
    <row r="801" spans="2:2" x14ac:dyDescent="0.25">
      <c r="B801" s="202" t="str">
        <f>IF(A801="","",VLOOKUP(A801,Config!K$6:L$26,2,FALSE))</f>
        <v/>
      </c>
    </row>
    <row r="802" spans="2:2" x14ac:dyDescent="0.25">
      <c r="B802" s="202" t="str">
        <f>IF(A802="","",VLOOKUP(A802,Config!K$6:L$26,2,FALSE))</f>
        <v/>
      </c>
    </row>
    <row r="803" spans="2:2" x14ac:dyDescent="0.25">
      <c r="B803" s="202" t="str">
        <f>IF(A803="","",VLOOKUP(A803,Config!K$6:L$26,2,FALSE))</f>
        <v/>
      </c>
    </row>
    <row r="804" spans="2:2" x14ac:dyDescent="0.25">
      <c r="B804" s="202" t="str">
        <f>IF(A804="","",VLOOKUP(A804,Config!K$6:L$26,2,FALSE))</f>
        <v/>
      </c>
    </row>
    <row r="805" spans="2:2" x14ac:dyDescent="0.25">
      <c r="B805" s="202" t="str">
        <f>IF(A805="","",VLOOKUP(A805,Config!K$6:L$26,2,FALSE))</f>
        <v/>
      </c>
    </row>
    <row r="806" spans="2:2" x14ac:dyDescent="0.25">
      <c r="B806" s="202" t="str">
        <f>IF(A806="","",VLOOKUP(A806,Config!K$6:L$26,2,FALSE))</f>
        <v/>
      </c>
    </row>
    <row r="807" spans="2:2" x14ac:dyDescent="0.25">
      <c r="B807" s="202" t="str">
        <f>IF(A807="","",VLOOKUP(A807,Config!K$6:L$26,2,FALSE))</f>
        <v/>
      </c>
    </row>
    <row r="808" spans="2:2" x14ac:dyDescent="0.25">
      <c r="B808" s="202" t="str">
        <f>IF(A808="","",VLOOKUP(A808,Config!K$6:L$26,2,FALSE))</f>
        <v/>
      </c>
    </row>
    <row r="809" spans="2:2" x14ac:dyDescent="0.25">
      <c r="B809" s="202" t="str">
        <f>IF(A809="","",VLOOKUP(A809,Config!K$6:L$26,2,FALSE))</f>
        <v/>
      </c>
    </row>
    <row r="810" spans="2:2" x14ac:dyDescent="0.25">
      <c r="B810" s="202" t="str">
        <f>IF(A810="","",VLOOKUP(A810,Config!K$6:L$26,2,FALSE))</f>
        <v/>
      </c>
    </row>
    <row r="811" spans="2:2" x14ac:dyDescent="0.25">
      <c r="B811" s="202" t="str">
        <f>IF(A811="","",VLOOKUP(A811,Config!K$6:L$26,2,FALSE))</f>
        <v/>
      </c>
    </row>
    <row r="812" spans="2:2" x14ac:dyDescent="0.25">
      <c r="B812" s="202" t="str">
        <f>IF(A812="","",VLOOKUP(A812,Config!K$6:L$26,2,FALSE))</f>
        <v/>
      </c>
    </row>
    <row r="813" spans="2:2" x14ac:dyDescent="0.25">
      <c r="B813" s="202" t="str">
        <f>IF(A813="","",VLOOKUP(A813,Config!K$6:L$26,2,FALSE))</f>
        <v/>
      </c>
    </row>
    <row r="814" spans="2:2" x14ac:dyDescent="0.25">
      <c r="B814" s="202" t="str">
        <f>IF(A814="","",VLOOKUP(A814,Config!K$6:L$26,2,FALSE))</f>
        <v/>
      </c>
    </row>
    <row r="815" spans="2:2" x14ac:dyDescent="0.25">
      <c r="B815" s="202" t="str">
        <f>IF(A815="","",VLOOKUP(A815,Config!K$6:L$26,2,FALSE))</f>
        <v/>
      </c>
    </row>
    <row r="816" spans="2:2" x14ac:dyDescent="0.25">
      <c r="B816" s="202" t="str">
        <f>IF(A816="","",VLOOKUP(A816,Config!K$6:L$26,2,FALSE))</f>
        <v/>
      </c>
    </row>
    <row r="817" spans="2:2" x14ac:dyDescent="0.25">
      <c r="B817" s="202" t="str">
        <f>IF(A817="","",VLOOKUP(A817,Config!K$6:L$26,2,FALSE))</f>
        <v/>
      </c>
    </row>
    <row r="818" spans="2:2" x14ac:dyDescent="0.25">
      <c r="B818" s="202" t="str">
        <f>IF(A818="","",VLOOKUP(A818,Config!K$6:L$26,2,FALSE))</f>
        <v/>
      </c>
    </row>
    <row r="819" spans="2:2" x14ac:dyDescent="0.25">
      <c r="B819" s="202" t="str">
        <f>IF(A819="","",VLOOKUP(A819,Config!K$6:L$26,2,FALSE))</f>
        <v/>
      </c>
    </row>
    <row r="820" spans="2:2" x14ac:dyDescent="0.25">
      <c r="B820" s="202" t="str">
        <f>IF(A820="","",VLOOKUP(A820,Config!K$6:L$26,2,FALSE))</f>
        <v/>
      </c>
    </row>
    <row r="821" spans="2:2" x14ac:dyDescent="0.25">
      <c r="B821" s="202" t="str">
        <f>IF(A821="","",VLOOKUP(A821,Config!K$6:L$26,2,FALSE))</f>
        <v/>
      </c>
    </row>
    <row r="822" spans="2:2" x14ac:dyDescent="0.25">
      <c r="B822" s="202" t="str">
        <f>IF(A822="","",VLOOKUP(A822,Config!K$6:L$26,2,FALSE))</f>
        <v/>
      </c>
    </row>
    <row r="823" spans="2:2" x14ac:dyDescent="0.25">
      <c r="B823" s="202" t="str">
        <f>IF(A823="","",VLOOKUP(A823,Config!K$6:L$26,2,FALSE))</f>
        <v/>
      </c>
    </row>
    <row r="824" spans="2:2" x14ac:dyDescent="0.25">
      <c r="B824" s="202" t="str">
        <f>IF(A824="","",VLOOKUP(A824,Config!K$6:L$26,2,FALSE))</f>
        <v/>
      </c>
    </row>
    <row r="825" spans="2:2" x14ac:dyDescent="0.25">
      <c r="B825" s="202" t="str">
        <f>IF(A825="","",VLOOKUP(A825,Config!K$6:L$26,2,FALSE))</f>
        <v/>
      </c>
    </row>
    <row r="826" spans="2:2" x14ac:dyDescent="0.25">
      <c r="B826" s="202" t="str">
        <f>IF(A826="","",VLOOKUP(A826,Config!K$6:L$26,2,FALSE))</f>
        <v/>
      </c>
    </row>
    <row r="827" spans="2:2" x14ac:dyDescent="0.25">
      <c r="B827" s="202" t="str">
        <f>IF(A827="","",VLOOKUP(A827,Config!K$6:L$26,2,FALSE))</f>
        <v/>
      </c>
    </row>
    <row r="828" spans="2:2" x14ac:dyDescent="0.25">
      <c r="B828" s="202" t="str">
        <f>IF(A828="","",VLOOKUP(A828,Config!K$6:L$26,2,FALSE))</f>
        <v/>
      </c>
    </row>
    <row r="829" spans="2:2" x14ac:dyDescent="0.25">
      <c r="B829" s="202" t="str">
        <f>IF(A829="","",VLOOKUP(A829,Config!K$6:L$26,2,FALSE))</f>
        <v/>
      </c>
    </row>
    <row r="830" spans="2:2" x14ac:dyDescent="0.25">
      <c r="B830" s="202" t="str">
        <f>IF(A830="","",VLOOKUP(A830,Config!K$6:L$26,2,FALSE))</f>
        <v/>
      </c>
    </row>
    <row r="831" spans="2:2" x14ac:dyDescent="0.25">
      <c r="B831" s="202" t="str">
        <f>IF(A831="","",VLOOKUP(A831,Config!K$6:L$26,2,FALSE))</f>
        <v/>
      </c>
    </row>
    <row r="832" spans="2:2" x14ac:dyDescent="0.25">
      <c r="B832" s="202" t="str">
        <f>IF(A832="","",VLOOKUP(A832,Config!K$6:L$26,2,FALSE))</f>
        <v/>
      </c>
    </row>
    <row r="833" spans="2:2" x14ac:dyDescent="0.25">
      <c r="B833" s="202" t="str">
        <f>IF(A833="","",VLOOKUP(A833,Config!K$6:L$26,2,FALSE))</f>
        <v/>
      </c>
    </row>
    <row r="834" spans="2:2" x14ac:dyDescent="0.25">
      <c r="B834" s="202" t="str">
        <f>IF(A834="","",VLOOKUP(A834,Config!K$6:L$26,2,FALSE))</f>
        <v/>
      </c>
    </row>
    <row r="835" spans="2:2" x14ac:dyDescent="0.25">
      <c r="B835" s="202" t="str">
        <f>IF(A835="","",VLOOKUP(A835,Config!K$6:L$26,2,FALSE))</f>
        <v/>
      </c>
    </row>
    <row r="836" spans="2:2" x14ac:dyDescent="0.25">
      <c r="B836" s="202" t="str">
        <f>IF(A836="","",VLOOKUP(A836,Config!K$6:L$26,2,FALSE))</f>
        <v/>
      </c>
    </row>
    <row r="837" spans="2:2" x14ac:dyDescent="0.25">
      <c r="B837" s="202" t="str">
        <f>IF(A837="","",VLOOKUP(A837,Config!K$6:L$26,2,FALSE))</f>
        <v/>
      </c>
    </row>
    <row r="838" spans="2:2" x14ac:dyDescent="0.25">
      <c r="B838" s="202" t="str">
        <f>IF(A838="","",VLOOKUP(A838,Config!K$6:L$26,2,FALSE))</f>
        <v/>
      </c>
    </row>
    <row r="839" spans="2:2" x14ac:dyDescent="0.25">
      <c r="B839" s="202" t="str">
        <f>IF(A839="","",VLOOKUP(A839,Config!K$6:L$26,2,FALSE))</f>
        <v/>
      </c>
    </row>
    <row r="840" spans="2:2" x14ac:dyDescent="0.25">
      <c r="B840" s="202" t="str">
        <f>IF(A840="","",VLOOKUP(A840,Config!K$6:L$26,2,FALSE))</f>
        <v/>
      </c>
    </row>
    <row r="841" spans="2:2" x14ac:dyDescent="0.25">
      <c r="B841" s="202" t="str">
        <f>IF(A841="","",VLOOKUP(A841,Config!K$6:L$26,2,FALSE))</f>
        <v/>
      </c>
    </row>
    <row r="842" spans="2:2" x14ac:dyDescent="0.25">
      <c r="B842" s="202" t="str">
        <f>IF(A842="","",VLOOKUP(A842,Config!K$6:L$26,2,FALSE))</f>
        <v/>
      </c>
    </row>
    <row r="843" spans="2:2" x14ac:dyDescent="0.25">
      <c r="B843" s="202" t="str">
        <f>IF(A843="","",VLOOKUP(A843,Config!K$6:L$26,2,FALSE))</f>
        <v/>
      </c>
    </row>
    <row r="844" spans="2:2" x14ac:dyDescent="0.25">
      <c r="B844" s="202" t="str">
        <f>IF(A844="","",VLOOKUP(A844,Config!K$6:L$26,2,FALSE))</f>
        <v/>
      </c>
    </row>
    <row r="845" spans="2:2" x14ac:dyDescent="0.25">
      <c r="B845" s="202" t="str">
        <f>IF(A845="","",VLOOKUP(A845,Config!K$6:L$26,2,FALSE))</f>
        <v/>
      </c>
    </row>
    <row r="846" spans="2:2" x14ac:dyDescent="0.25">
      <c r="B846" s="202" t="str">
        <f>IF(A846="","",VLOOKUP(A846,Config!K$6:L$26,2,FALSE))</f>
        <v/>
      </c>
    </row>
    <row r="847" spans="2:2" x14ac:dyDescent="0.25">
      <c r="B847" s="202" t="str">
        <f>IF(A847="","",VLOOKUP(A847,Config!K$6:L$26,2,FALSE))</f>
        <v/>
      </c>
    </row>
    <row r="848" spans="2:2" x14ac:dyDescent="0.25">
      <c r="B848" s="202" t="str">
        <f>IF(A848="","",VLOOKUP(A848,Config!K$6:L$26,2,FALSE))</f>
        <v/>
      </c>
    </row>
    <row r="849" spans="2:2" x14ac:dyDescent="0.25">
      <c r="B849" s="202" t="str">
        <f>IF(A849="","",VLOOKUP(A849,Config!K$6:L$26,2,FALSE))</f>
        <v/>
      </c>
    </row>
    <row r="850" spans="2:2" x14ac:dyDescent="0.25">
      <c r="B850" s="202" t="str">
        <f>IF(A850="","",VLOOKUP(A850,Config!K$6:L$26,2,FALSE))</f>
        <v/>
      </c>
    </row>
    <row r="851" spans="2:2" x14ac:dyDescent="0.25">
      <c r="B851" s="202" t="str">
        <f>IF(A851="","",VLOOKUP(A851,Config!K$6:L$26,2,FALSE))</f>
        <v/>
      </c>
    </row>
    <row r="852" spans="2:2" x14ac:dyDescent="0.25">
      <c r="B852" s="202" t="str">
        <f>IF(A852="","",VLOOKUP(A852,Config!K$6:L$26,2,FALSE))</f>
        <v/>
      </c>
    </row>
    <row r="853" spans="2:2" x14ac:dyDescent="0.25">
      <c r="B853" s="202" t="str">
        <f>IF(A853="","",VLOOKUP(A853,Config!K$6:L$26,2,FALSE))</f>
        <v/>
      </c>
    </row>
    <row r="854" spans="2:2" x14ac:dyDescent="0.25">
      <c r="B854" s="202" t="str">
        <f>IF(A854="","",VLOOKUP(A854,Config!K$6:L$26,2,FALSE))</f>
        <v/>
      </c>
    </row>
    <row r="855" spans="2:2" x14ac:dyDescent="0.25">
      <c r="B855" s="202" t="str">
        <f>IF(A855="","",VLOOKUP(A855,Config!K$6:L$26,2,FALSE))</f>
        <v/>
      </c>
    </row>
    <row r="856" spans="2:2" x14ac:dyDescent="0.25">
      <c r="B856" s="202" t="str">
        <f>IF(A856="","",VLOOKUP(A856,Config!K$6:L$26,2,FALSE))</f>
        <v/>
      </c>
    </row>
    <row r="857" spans="2:2" x14ac:dyDescent="0.25">
      <c r="B857" s="202" t="str">
        <f>IF(A857="","",VLOOKUP(A857,Config!K$6:L$26,2,FALSE))</f>
        <v/>
      </c>
    </row>
    <row r="858" spans="2:2" x14ac:dyDescent="0.25">
      <c r="B858" s="202" t="str">
        <f>IF(A858="","",VLOOKUP(A858,Config!K$6:L$26,2,FALSE))</f>
        <v/>
      </c>
    </row>
    <row r="859" spans="2:2" x14ac:dyDescent="0.25">
      <c r="B859" s="202" t="str">
        <f>IF(A859="","",VLOOKUP(A859,Config!K$6:L$26,2,FALSE))</f>
        <v/>
      </c>
    </row>
    <row r="860" spans="2:2" x14ac:dyDescent="0.25">
      <c r="B860" s="202" t="str">
        <f>IF(A860="","",VLOOKUP(A860,Config!K$6:L$26,2,FALSE))</f>
        <v/>
      </c>
    </row>
    <row r="861" spans="2:2" x14ac:dyDescent="0.25">
      <c r="B861" s="202" t="str">
        <f>IF(A861="","",VLOOKUP(A861,Config!K$6:L$26,2,FALSE))</f>
        <v/>
      </c>
    </row>
    <row r="862" spans="2:2" x14ac:dyDescent="0.25">
      <c r="B862" s="202" t="str">
        <f>IF(A862="","",VLOOKUP(A862,Config!K$6:L$26,2,FALSE))</f>
        <v/>
      </c>
    </row>
    <row r="863" spans="2:2" x14ac:dyDescent="0.25">
      <c r="B863" s="202" t="str">
        <f>IF(A863="","",VLOOKUP(A863,Config!K$6:L$26,2,FALSE))</f>
        <v/>
      </c>
    </row>
    <row r="864" spans="2:2" x14ac:dyDescent="0.25">
      <c r="B864" s="202" t="str">
        <f>IF(A864="","",VLOOKUP(A864,Config!K$6:L$26,2,FALSE))</f>
        <v/>
      </c>
    </row>
    <row r="865" spans="2:2" x14ac:dyDescent="0.25">
      <c r="B865" s="202" t="str">
        <f>IF(A865="","",VLOOKUP(A865,Config!K$6:L$26,2,FALSE))</f>
        <v/>
      </c>
    </row>
    <row r="866" spans="2:2" x14ac:dyDescent="0.25">
      <c r="B866" s="202" t="str">
        <f>IF(A866="","",VLOOKUP(A866,Config!K$6:L$26,2,FALSE))</f>
        <v/>
      </c>
    </row>
    <row r="867" spans="2:2" x14ac:dyDescent="0.25">
      <c r="B867" s="202" t="str">
        <f>IF(A867="","",VLOOKUP(A867,Config!K$6:L$26,2,FALSE))</f>
        <v/>
      </c>
    </row>
    <row r="868" spans="2:2" x14ac:dyDescent="0.25">
      <c r="B868" s="202" t="str">
        <f>IF(A868="","",VLOOKUP(A868,Config!K$6:L$26,2,FALSE))</f>
        <v/>
      </c>
    </row>
    <row r="869" spans="2:2" x14ac:dyDescent="0.25">
      <c r="B869" s="202" t="str">
        <f>IF(A869="","",VLOOKUP(A869,Config!K$6:L$26,2,FALSE))</f>
        <v/>
      </c>
    </row>
    <row r="870" spans="2:2" x14ac:dyDescent="0.25">
      <c r="B870" s="202" t="str">
        <f>IF(A870="","",VLOOKUP(A870,Config!K$6:L$26,2,FALSE))</f>
        <v/>
      </c>
    </row>
    <row r="871" spans="2:2" x14ac:dyDescent="0.25">
      <c r="B871" s="202" t="str">
        <f>IF(A871="","",VLOOKUP(A871,Config!K$6:L$26,2,FALSE))</f>
        <v/>
      </c>
    </row>
    <row r="872" spans="2:2" x14ac:dyDescent="0.25">
      <c r="B872" s="202" t="str">
        <f>IF(A872="","",VLOOKUP(A872,Config!K$6:L$26,2,FALSE))</f>
        <v/>
      </c>
    </row>
    <row r="873" spans="2:2" x14ac:dyDescent="0.25">
      <c r="B873" s="202" t="str">
        <f>IF(A873="","",VLOOKUP(A873,Config!K$6:L$26,2,FALSE))</f>
        <v/>
      </c>
    </row>
    <row r="874" spans="2:2" x14ac:dyDescent="0.25">
      <c r="B874" s="202" t="str">
        <f>IF(A874="","",VLOOKUP(A874,Config!K$6:L$26,2,FALSE))</f>
        <v/>
      </c>
    </row>
    <row r="875" spans="2:2" x14ac:dyDescent="0.25">
      <c r="B875" s="202" t="str">
        <f>IF(A875="","",VLOOKUP(A875,Config!K$6:L$26,2,FALSE))</f>
        <v/>
      </c>
    </row>
    <row r="876" spans="2:2" x14ac:dyDescent="0.25">
      <c r="B876" s="202" t="str">
        <f>IF(A876="","",VLOOKUP(A876,Config!K$6:L$26,2,FALSE))</f>
        <v/>
      </c>
    </row>
    <row r="877" spans="2:2" x14ac:dyDescent="0.25">
      <c r="B877" s="202" t="str">
        <f>IF(A877="","",VLOOKUP(A877,Config!K$6:L$26,2,FALSE))</f>
        <v/>
      </c>
    </row>
    <row r="878" spans="2:2" x14ac:dyDescent="0.25">
      <c r="B878" s="202" t="str">
        <f>IF(A878="","",VLOOKUP(A878,Config!K$6:L$26,2,FALSE))</f>
        <v/>
      </c>
    </row>
    <row r="879" spans="2:2" x14ac:dyDescent="0.25">
      <c r="B879" s="202" t="str">
        <f>IF(A879="","",VLOOKUP(A879,Config!K$6:L$26,2,FALSE))</f>
        <v/>
      </c>
    </row>
    <row r="880" spans="2:2" x14ac:dyDescent="0.25">
      <c r="B880" s="202" t="str">
        <f>IF(A880="","",VLOOKUP(A880,Config!K$6:L$26,2,FALSE))</f>
        <v/>
      </c>
    </row>
    <row r="881" spans="2:2" x14ac:dyDescent="0.25">
      <c r="B881" s="202" t="str">
        <f>IF(A881="","",VLOOKUP(A881,Config!K$6:L$26,2,FALSE))</f>
        <v/>
      </c>
    </row>
    <row r="882" spans="2:2" x14ac:dyDescent="0.25">
      <c r="B882" s="202" t="str">
        <f>IF(A882="","",VLOOKUP(A882,Config!K$6:L$26,2,FALSE))</f>
        <v/>
      </c>
    </row>
    <row r="883" spans="2:2" x14ac:dyDescent="0.25">
      <c r="B883" s="202" t="str">
        <f>IF(A883="","",VLOOKUP(A883,Config!K$6:L$26,2,FALSE))</f>
        <v/>
      </c>
    </row>
    <row r="884" spans="2:2" x14ac:dyDescent="0.25">
      <c r="B884" s="202" t="str">
        <f>IF(A884="","",VLOOKUP(A884,Config!K$6:L$26,2,FALSE))</f>
        <v/>
      </c>
    </row>
    <row r="885" spans="2:2" x14ac:dyDescent="0.25">
      <c r="B885" s="202" t="str">
        <f>IF(A885="","",VLOOKUP(A885,Config!K$6:L$26,2,FALSE))</f>
        <v/>
      </c>
    </row>
    <row r="886" spans="2:2" x14ac:dyDescent="0.25">
      <c r="B886" s="202" t="str">
        <f>IF(A886="","",VLOOKUP(A886,Config!K$6:L$26,2,FALSE))</f>
        <v/>
      </c>
    </row>
    <row r="887" spans="2:2" x14ac:dyDescent="0.25">
      <c r="B887" s="202" t="str">
        <f>IF(A887="","",VLOOKUP(A887,Config!K$6:L$26,2,FALSE))</f>
        <v/>
      </c>
    </row>
    <row r="888" spans="2:2" x14ac:dyDescent="0.25">
      <c r="B888" s="202" t="str">
        <f>IF(A888="","",VLOOKUP(A888,Config!K$6:L$26,2,FALSE))</f>
        <v/>
      </c>
    </row>
    <row r="889" spans="2:2" x14ac:dyDescent="0.25">
      <c r="B889" s="202" t="str">
        <f>IF(A889="","",VLOOKUP(A889,Config!K$6:L$26,2,FALSE))</f>
        <v/>
      </c>
    </row>
    <row r="890" spans="2:2" x14ac:dyDescent="0.25">
      <c r="B890" s="202" t="str">
        <f>IF(A890="","",VLOOKUP(A890,Config!K$6:L$26,2,FALSE))</f>
        <v/>
      </c>
    </row>
    <row r="891" spans="2:2" x14ac:dyDescent="0.25">
      <c r="B891" s="202" t="str">
        <f>IF(A891="","",VLOOKUP(A891,Config!K$6:L$26,2,FALSE))</f>
        <v/>
      </c>
    </row>
    <row r="892" spans="2:2" x14ac:dyDescent="0.25">
      <c r="B892" s="202" t="str">
        <f>IF(A892="","",VLOOKUP(A892,Config!K$6:L$26,2,FALSE))</f>
        <v/>
      </c>
    </row>
    <row r="893" spans="2:2" x14ac:dyDescent="0.25">
      <c r="B893" s="202" t="str">
        <f>IF(A893="","",VLOOKUP(A893,Config!K$6:L$26,2,FALSE))</f>
        <v/>
      </c>
    </row>
    <row r="894" spans="2:2" x14ac:dyDescent="0.25">
      <c r="B894" s="202" t="str">
        <f>IF(A894="","",VLOOKUP(A894,Config!K$6:L$26,2,FALSE))</f>
        <v/>
      </c>
    </row>
    <row r="895" spans="2:2" x14ac:dyDescent="0.25">
      <c r="B895" s="202" t="str">
        <f>IF(A895="","",VLOOKUP(A895,Config!K$6:L$26,2,FALSE))</f>
        <v/>
      </c>
    </row>
    <row r="896" spans="2:2" x14ac:dyDescent="0.25">
      <c r="B896" s="202" t="str">
        <f>IF(A896="","",VLOOKUP(A896,Config!K$6:L$26,2,FALSE))</f>
        <v/>
      </c>
    </row>
    <row r="897" spans="2:2" x14ac:dyDescent="0.25">
      <c r="B897" s="202" t="str">
        <f>IF(A897="","",VLOOKUP(A897,Config!K$6:L$26,2,FALSE))</f>
        <v/>
      </c>
    </row>
    <row r="898" spans="2:2" x14ac:dyDescent="0.25">
      <c r="B898" s="202" t="str">
        <f>IF(A898="","",VLOOKUP(A898,Config!K$6:L$26,2,FALSE))</f>
        <v/>
      </c>
    </row>
    <row r="899" spans="2:2" x14ac:dyDescent="0.25">
      <c r="B899" s="202" t="str">
        <f>IF(A899="","",VLOOKUP(A899,Config!K$6:L$26,2,FALSE))</f>
        <v/>
      </c>
    </row>
    <row r="900" spans="2:2" x14ac:dyDescent="0.25">
      <c r="B900" s="202" t="str">
        <f>IF(A900="","",VLOOKUP(A900,Config!K$6:L$26,2,FALSE))</f>
        <v/>
      </c>
    </row>
    <row r="901" spans="2:2" x14ac:dyDescent="0.25">
      <c r="B901" s="202" t="str">
        <f>IF(A901="","",VLOOKUP(A901,Config!K$6:L$26,2,FALSE))</f>
        <v/>
      </c>
    </row>
    <row r="902" spans="2:2" x14ac:dyDescent="0.25">
      <c r="B902" s="202" t="str">
        <f>IF(A902="","",VLOOKUP(A902,Config!K$6:L$26,2,FALSE))</f>
        <v/>
      </c>
    </row>
    <row r="903" spans="2:2" x14ac:dyDescent="0.25">
      <c r="B903" s="202" t="str">
        <f>IF(A903="","",VLOOKUP(A903,Config!K$6:L$26,2,FALSE))</f>
        <v/>
      </c>
    </row>
    <row r="904" spans="2:2" x14ac:dyDescent="0.25">
      <c r="B904" s="202" t="str">
        <f>IF(A904="","",VLOOKUP(A904,Config!K$6:L$26,2,FALSE))</f>
        <v/>
      </c>
    </row>
    <row r="905" spans="2:2" x14ac:dyDescent="0.25">
      <c r="B905" s="202" t="str">
        <f>IF(A905="","",VLOOKUP(A905,Config!K$6:L$26,2,FALSE))</f>
        <v/>
      </c>
    </row>
    <row r="906" spans="2:2" x14ac:dyDescent="0.25">
      <c r="B906" s="202" t="str">
        <f>IF(A906="","",VLOOKUP(A906,Config!K$6:L$26,2,FALSE))</f>
        <v/>
      </c>
    </row>
    <row r="907" spans="2:2" x14ac:dyDescent="0.25">
      <c r="B907" s="202" t="str">
        <f>IF(A907="","",VLOOKUP(A907,Config!K$6:L$26,2,FALSE))</f>
        <v/>
      </c>
    </row>
    <row r="908" spans="2:2" x14ac:dyDescent="0.25">
      <c r="B908" s="202" t="str">
        <f>IF(A908="","",VLOOKUP(A908,Config!K$6:L$26,2,FALSE))</f>
        <v/>
      </c>
    </row>
    <row r="909" spans="2:2" x14ac:dyDescent="0.25">
      <c r="B909" s="202" t="str">
        <f>IF(A909="","",VLOOKUP(A909,Config!K$6:L$26,2,FALSE))</f>
        <v/>
      </c>
    </row>
    <row r="910" spans="2:2" x14ac:dyDescent="0.25">
      <c r="B910" s="202" t="str">
        <f>IF(A910="","",VLOOKUP(A910,Config!K$6:L$26,2,FALSE))</f>
        <v/>
      </c>
    </row>
    <row r="911" spans="2:2" x14ac:dyDescent="0.25">
      <c r="B911" s="202" t="str">
        <f>IF(A911="","",VLOOKUP(A911,Config!K$6:L$26,2,FALSE))</f>
        <v/>
      </c>
    </row>
    <row r="912" spans="2:2" x14ac:dyDescent="0.25">
      <c r="B912" s="202" t="str">
        <f>IF(A912="","",VLOOKUP(A912,Config!K$6:L$26,2,FALSE))</f>
        <v/>
      </c>
    </row>
    <row r="913" spans="2:2" x14ac:dyDescent="0.25">
      <c r="B913" s="202" t="str">
        <f>IF(A913="","",VLOOKUP(A913,Config!K$6:L$26,2,FALSE))</f>
        <v/>
      </c>
    </row>
    <row r="914" spans="2:2" x14ac:dyDescent="0.25">
      <c r="B914" s="202" t="str">
        <f>IF(A914="","",VLOOKUP(A914,Config!K$6:L$26,2,FALSE))</f>
        <v/>
      </c>
    </row>
    <row r="915" spans="2:2" x14ac:dyDescent="0.25">
      <c r="B915" s="202" t="str">
        <f>IF(A915="","",VLOOKUP(A915,Config!K$6:L$26,2,FALSE))</f>
        <v/>
      </c>
    </row>
    <row r="916" spans="2:2" x14ac:dyDescent="0.25">
      <c r="B916" s="202" t="str">
        <f>IF(A916="","",VLOOKUP(A916,Config!K$6:L$26,2,FALSE))</f>
        <v/>
      </c>
    </row>
    <row r="917" spans="2:2" x14ac:dyDescent="0.25">
      <c r="B917" s="202" t="str">
        <f>IF(A917="","",VLOOKUP(A917,Config!K$6:L$26,2,FALSE))</f>
        <v/>
      </c>
    </row>
    <row r="918" spans="2:2" x14ac:dyDescent="0.25">
      <c r="B918" s="202" t="str">
        <f>IF(A918="","",VLOOKUP(A918,Config!K$6:L$26,2,FALSE))</f>
        <v/>
      </c>
    </row>
    <row r="919" spans="2:2" x14ac:dyDescent="0.25">
      <c r="B919" s="202" t="str">
        <f>IF(A919="","",VLOOKUP(A919,Config!K$6:L$26,2,FALSE))</f>
        <v/>
      </c>
    </row>
    <row r="920" spans="2:2" x14ac:dyDescent="0.25">
      <c r="B920" s="202" t="str">
        <f>IF(A920="","",VLOOKUP(A920,Config!K$6:L$26,2,FALSE))</f>
        <v/>
      </c>
    </row>
    <row r="921" spans="2:2" x14ac:dyDescent="0.25">
      <c r="B921" s="202" t="str">
        <f>IF(A921="","",VLOOKUP(A921,Config!K$6:L$26,2,FALSE))</f>
        <v/>
      </c>
    </row>
    <row r="922" spans="2:2" x14ac:dyDescent="0.25">
      <c r="B922" s="202" t="str">
        <f>IF(A922="","",VLOOKUP(A922,Config!K$6:L$26,2,FALSE))</f>
        <v/>
      </c>
    </row>
    <row r="923" spans="2:2" x14ac:dyDescent="0.25">
      <c r="B923" s="202" t="str">
        <f>IF(A923="","",VLOOKUP(A923,Config!K$6:L$26,2,FALSE))</f>
        <v/>
      </c>
    </row>
    <row r="924" spans="2:2" x14ac:dyDescent="0.25">
      <c r="B924" s="202" t="str">
        <f>IF(A924="","",VLOOKUP(A924,Config!K$6:L$26,2,FALSE))</f>
        <v/>
      </c>
    </row>
    <row r="925" spans="2:2" x14ac:dyDescent="0.25">
      <c r="B925" s="202" t="str">
        <f>IF(A925="","",VLOOKUP(A925,Config!K$6:L$26,2,FALSE))</f>
        <v/>
      </c>
    </row>
    <row r="926" spans="2:2" x14ac:dyDescent="0.25">
      <c r="B926" s="202" t="str">
        <f>IF(A926="","",VLOOKUP(A926,Config!K$6:L$26,2,FALSE))</f>
        <v/>
      </c>
    </row>
    <row r="927" spans="2:2" x14ac:dyDescent="0.25">
      <c r="B927" s="202" t="str">
        <f>IF(A927="","",VLOOKUP(A927,Config!K$6:L$26,2,FALSE))</f>
        <v/>
      </c>
    </row>
    <row r="928" spans="2:2" x14ac:dyDescent="0.25">
      <c r="B928" s="202" t="str">
        <f>IF(A928="","",VLOOKUP(A928,Config!K$6:L$26,2,FALSE))</f>
        <v/>
      </c>
    </row>
    <row r="929" spans="2:2" x14ac:dyDescent="0.25">
      <c r="B929" s="202" t="str">
        <f>IF(A929="","",VLOOKUP(A929,Config!K$6:L$26,2,FALSE))</f>
        <v/>
      </c>
    </row>
    <row r="930" spans="2:2" x14ac:dyDescent="0.25">
      <c r="B930" s="202" t="str">
        <f>IF(A930="","",VLOOKUP(A930,Config!K$6:L$26,2,FALSE))</f>
        <v/>
      </c>
    </row>
    <row r="931" spans="2:2" x14ac:dyDescent="0.25">
      <c r="B931" s="202" t="str">
        <f>IF(A931="","",VLOOKUP(A931,Config!K$6:L$26,2,FALSE))</f>
        <v/>
      </c>
    </row>
    <row r="932" spans="2:2" x14ac:dyDescent="0.25">
      <c r="B932" s="202" t="str">
        <f>IF(A932="","",VLOOKUP(A932,Config!K$6:L$26,2,FALSE))</f>
        <v/>
      </c>
    </row>
    <row r="933" spans="2:2" x14ac:dyDescent="0.25">
      <c r="B933" s="202" t="str">
        <f>IF(A933="","",VLOOKUP(A933,Config!K$6:L$26,2,FALSE))</f>
        <v/>
      </c>
    </row>
    <row r="934" spans="2:2" x14ac:dyDescent="0.25">
      <c r="B934" s="202" t="str">
        <f>IF(A934="","",VLOOKUP(A934,Config!K$6:L$26,2,FALSE))</f>
        <v/>
      </c>
    </row>
    <row r="935" spans="2:2" x14ac:dyDescent="0.25">
      <c r="B935" s="202" t="str">
        <f>IF(A935="","",VLOOKUP(A935,Config!K$6:L$26,2,FALSE))</f>
        <v/>
      </c>
    </row>
    <row r="936" spans="2:2" x14ac:dyDescent="0.25">
      <c r="B936" s="202" t="str">
        <f>IF(A936="","",VLOOKUP(A936,Config!K$6:L$26,2,FALSE))</f>
        <v/>
      </c>
    </row>
    <row r="937" spans="2:2" x14ac:dyDescent="0.25">
      <c r="B937" s="202" t="str">
        <f>IF(A937="","",VLOOKUP(A937,Config!K$6:L$26,2,FALSE))</f>
        <v/>
      </c>
    </row>
    <row r="938" spans="2:2" x14ac:dyDescent="0.25">
      <c r="B938" s="202" t="str">
        <f>IF(A938="","",VLOOKUP(A938,Config!K$6:L$26,2,FALSE))</f>
        <v/>
      </c>
    </row>
    <row r="939" spans="2:2" x14ac:dyDescent="0.25">
      <c r="B939" s="202" t="str">
        <f>IF(A939="","",VLOOKUP(A939,Config!K$6:L$26,2,FALSE))</f>
        <v/>
      </c>
    </row>
    <row r="940" spans="2:2" x14ac:dyDescent="0.25">
      <c r="B940" s="202" t="str">
        <f>IF(A940="","",VLOOKUP(A940,Config!K$6:L$26,2,FALSE))</f>
        <v/>
      </c>
    </row>
    <row r="941" spans="2:2" x14ac:dyDescent="0.25">
      <c r="B941" s="202" t="str">
        <f>IF(A941="","",VLOOKUP(A941,Config!K$6:L$26,2,FALSE))</f>
        <v/>
      </c>
    </row>
    <row r="942" spans="2:2" x14ac:dyDescent="0.25">
      <c r="B942" s="202" t="str">
        <f>IF(A942="","",VLOOKUP(A942,Config!K$6:L$26,2,FALSE))</f>
        <v/>
      </c>
    </row>
    <row r="943" spans="2:2" x14ac:dyDescent="0.25">
      <c r="B943" s="202" t="str">
        <f>IF(A943="","",VLOOKUP(A943,Config!K$6:L$26,2,FALSE))</f>
        <v/>
      </c>
    </row>
    <row r="944" spans="2:2" x14ac:dyDescent="0.25">
      <c r="B944" s="202" t="str">
        <f>IF(A944="","",VLOOKUP(A944,Config!K$6:L$26,2,FALSE))</f>
        <v/>
      </c>
    </row>
    <row r="945" spans="2:2" x14ac:dyDescent="0.25">
      <c r="B945" s="202" t="str">
        <f>IF(A945="","",VLOOKUP(A945,Config!K$6:L$26,2,FALSE))</f>
        <v/>
      </c>
    </row>
    <row r="946" spans="2:2" x14ac:dyDescent="0.25">
      <c r="B946" s="202" t="str">
        <f>IF(A946="","",VLOOKUP(A946,Config!K$6:L$26,2,FALSE))</f>
        <v/>
      </c>
    </row>
    <row r="947" spans="2:2" x14ac:dyDescent="0.25">
      <c r="B947" s="202" t="str">
        <f>IF(A947="","",VLOOKUP(A947,Config!K$6:L$26,2,FALSE))</f>
        <v/>
      </c>
    </row>
    <row r="948" spans="2:2" x14ac:dyDescent="0.25">
      <c r="B948" s="202" t="str">
        <f>IF(A948="","",VLOOKUP(A948,Config!K$6:L$26,2,FALSE))</f>
        <v/>
      </c>
    </row>
    <row r="949" spans="2:2" x14ac:dyDescent="0.25">
      <c r="B949" s="202" t="str">
        <f>IF(A949="","",VLOOKUP(A949,Config!K$6:L$26,2,FALSE))</f>
        <v/>
      </c>
    </row>
    <row r="950" spans="2:2" x14ac:dyDescent="0.25">
      <c r="B950" s="202" t="str">
        <f>IF(A950="","",VLOOKUP(A950,Config!K$6:L$26,2,FALSE))</f>
        <v/>
      </c>
    </row>
    <row r="951" spans="2:2" x14ac:dyDescent="0.25">
      <c r="B951" s="202" t="str">
        <f>IF(A951="","",VLOOKUP(A951,Config!K$6:L$26,2,FALSE))</f>
        <v/>
      </c>
    </row>
    <row r="952" spans="2:2" x14ac:dyDescent="0.25">
      <c r="B952" s="202" t="str">
        <f>IF(A952="","",VLOOKUP(A952,Config!K$6:L$26,2,FALSE))</f>
        <v/>
      </c>
    </row>
    <row r="953" spans="2:2" x14ac:dyDescent="0.25">
      <c r="B953" s="202" t="str">
        <f>IF(A953="","",VLOOKUP(A953,Config!K$6:L$26,2,FALSE))</f>
        <v/>
      </c>
    </row>
    <row r="954" spans="2:2" x14ac:dyDescent="0.25">
      <c r="B954" s="202" t="str">
        <f>IF(A954="","",VLOOKUP(A954,Config!K$6:L$26,2,FALSE))</f>
        <v/>
      </c>
    </row>
    <row r="955" spans="2:2" x14ac:dyDescent="0.25">
      <c r="B955" s="202" t="str">
        <f>IF(A955="","",VLOOKUP(A955,Config!K$6:L$26,2,FALSE))</f>
        <v/>
      </c>
    </row>
    <row r="956" spans="2:2" x14ac:dyDescent="0.25">
      <c r="B956" s="202" t="str">
        <f>IF(A956="","",VLOOKUP(A956,Config!K$6:L$26,2,FALSE))</f>
        <v/>
      </c>
    </row>
    <row r="957" spans="2:2" x14ac:dyDescent="0.25">
      <c r="B957" s="202" t="str">
        <f>IF(A957="","",VLOOKUP(A957,Config!K$6:L$26,2,FALSE))</f>
        <v/>
      </c>
    </row>
    <row r="958" spans="2:2" x14ac:dyDescent="0.25">
      <c r="B958" s="202" t="str">
        <f>IF(A958="","",VLOOKUP(A958,Config!K$6:L$26,2,FALSE))</f>
        <v/>
      </c>
    </row>
    <row r="959" spans="2:2" x14ac:dyDescent="0.25">
      <c r="B959" s="202" t="str">
        <f>IF(A959="","",VLOOKUP(A959,Config!K$6:L$26,2,FALSE))</f>
        <v/>
      </c>
    </row>
    <row r="960" spans="2:2" x14ac:dyDescent="0.25">
      <c r="B960" s="202" t="str">
        <f>IF(A960="","",VLOOKUP(A960,Config!K$6:L$26,2,FALSE))</f>
        <v/>
      </c>
    </row>
    <row r="961" spans="2:2" x14ac:dyDescent="0.25">
      <c r="B961" s="202" t="str">
        <f>IF(A961="","",VLOOKUP(A961,Config!K$6:L$26,2,FALSE))</f>
        <v/>
      </c>
    </row>
    <row r="962" spans="2:2" x14ac:dyDescent="0.25">
      <c r="B962" s="202" t="str">
        <f>IF(A962="","",VLOOKUP(A962,Config!K$6:L$26,2,FALSE))</f>
        <v/>
      </c>
    </row>
    <row r="963" spans="2:2" x14ac:dyDescent="0.25">
      <c r="B963" s="202" t="str">
        <f>IF(A963="","",VLOOKUP(A963,Config!K$6:L$26,2,FALSE))</f>
        <v/>
      </c>
    </row>
    <row r="964" spans="2:2" x14ac:dyDescent="0.25">
      <c r="B964" s="202" t="str">
        <f>IF(A964="","",VLOOKUP(A964,Config!K$6:L$26,2,FALSE))</f>
        <v/>
      </c>
    </row>
    <row r="965" spans="2:2" x14ac:dyDescent="0.25">
      <c r="B965" s="202" t="str">
        <f>IF(A965="","",VLOOKUP(A965,Config!K$6:L$26,2,FALSE))</f>
        <v/>
      </c>
    </row>
    <row r="966" spans="2:2" x14ac:dyDescent="0.25">
      <c r="B966" s="202" t="str">
        <f>IF(A966="","",VLOOKUP(A966,Config!K$6:L$26,2,FALSE))</f>
        <v/>
      </c>
    </row>
    <row r="967" spans="2:2" x14ac:dyDescent="0.25">
      <c r="B967" s="202" t="str">
        <f>IF(A967="","",VLOOKUP(A967,Config!K$6:L$26,2,FALSE))</f>
        <v/>
      </c>
    </row>
    <row r="968" spans="2:2" x14ac:dyDescent="0.25">
      <c r="B968" s="202" t="str">
        <f>IF(A968="","",VLOOKUP(A968,Config!K$6:L$26,2,FALSE))</f>
        <v/>
      </c>
    </row>
    <row r="969" spans="2:2" x14ac:dyDescent="0.25">
      <c r="B969" s="202" t="str">
        <f>IF(A969="","",VLOOKUP(A969,Config!K$6:L$26,2,FALSE))</f>
        <v/>
      </c>
    </row>
    <row r="970" spans="2:2" x14ac:dyDescent="0.25">
      <c r="B970" s="202" t="str">
        <f>IF(A970="","",VLOOKUP(A970,Config!K$6:L$26,2,FALSE))</f>
        <v/>
      </c>
    </row>
    <row r="971" spans="2:2" x14ac:dyDescent="0.25">
      <c r="B971" s="202" t="str">
        <f>IF(A971="","",VLOOKUP(A971,Config!K$6:L$26,2,FALSE))</f>
        <v/>
      </c>
    </row>
    <row r="972" spans="2:2" x14ac:dyDescent="0.25">
      <c r="B972" s="202" t="str">
        <f>IF(A972="","",VLOOKUP(A972,Config!K$6:L$26,2,FALSE))</f>
        <v/>
      </c>
    </row>
    <row r="973" spans="2:2" x14ac:dyDescent="0.25">
      <c r="B973" s="202" t="str">
        <f>IF(A973="","",VLOOKUP(A973,Config!K$6:L$26,2,FALSE))</f>
        <v/>
      </c>
    </row>
    <row r="974" spans="2:2" x14ac:dyDescent="0.25">
      <c r="B974" s="202" t="str">
        <f>IF(A974="","",VLOOKUP(A974,Config!K$6:L$26,2,FALSE))</f>
        <v/>
      </c>
    </row>
    <row r="975" spans="2:2" x14ac:dyDescent="0.25">
      <c r="B975" s="202" t="str">
        <f>IF(A975="","",VLOOKUP(A975,Config!K$6:L$26,2,FALSE))</f>
        <v/>
      </c>
    </row>
    <row r="976" spans="2:2" x14ac:dyDescent="0.25">
      <c r="B976" s="202" t="str">
        <f>IF(A976="","",VLOOKUP(A976,Config!K$6:L$26,2,FALSE))</f>
        <v/>
      </c>
    </row>
    <row r="977" spans="2:2" x14ac:dyDescent="0.25">
      <c r="B977" s="202" t="str">
        <f>IF(A977="","",VLOOKUP(A977,Config!K$6:L$26,2,FALSE))</f>
        <v/>
      </c>
    </row>
    <row r="978" spans="2:2" x14ac:dyDescent="0.25">
      <c r="B978" s="202" t="str">
        <f>IF(A978="","",VLOOKUP(A978,Config!K$6:L$26,2,FALSE))</f>
        <v/>
      </c>
    </row>
    <row r="979" spans="2:2" x14ac:dyDescent="0.25">
      <c r="B979" s="202" t="str">
        <f>IF(A979="","",VLOOKUP(A979,Config!K$6:L$26,2,FALSE))</f>
        <v/>
      </c>
    </row>
    <row r="980" spans="2:2" x14ac:dyDescent="0.25">
      <c r="B980" s="202" t="str">
        <f>IF(A980="","",VLOOKUP(A980,Config!K$6:L$26,2,FALSE))</f>
        <v/>
      </c>
    </row>
    <row r="981" spans="2:2" x14ac:dyDescent="0.25">
      <c r="B981" s="202" t="str">
        <f>IF(A981="","",VLOOKUP(A981,Config!K$6:L$26,2,FALSE))</f>
        <v/>
      </c>
    </row>
    <row r="982" spans="2:2" x14ac:dyDescent="0.25">
      <c r="B982" s="202" t="str">
        <f>IF(A982="","",VLOOKUP(A982,Config!K$6:L$26,2,FALSE))</f>
        <v/>
      </c>
    </row>
    <row r="983" spans="2:2" x14ac:dyDescent="0.25">
      <c r="B983" s="202" t="str">
        <f>IF(A983="","",VLOOKUP(A983,Config!K$6:L$26,2,FALSE))</f>
        <v/>
      </c>
    </row>
    <row r="984" spans="2:2" x14ac:dyDescent="0.25">
      <c r="B984" s="202" t="str">
        <f>IF(A984="","",VLOOKUP(A984,Config!K$6:L$26,2,FALSE))</f>
        <v/>
      </c>
    </row>
    <row r="985" spans="2:2" x14ac:dyDescent="0.25">
      <c r="B985" s="202" t="str">
        <f>IF(A985="","",VLOOKUP(A985,Config!K$6:L$26,2,FALSE))</f>
        <v/>
      </c>
    </row>
    <row r="986" spans="2:2" x14ac:dyDescent="0.25">
      <c r="B986" s="202" t="str">
        <f>IF(A986="","",VLOOKUP(A986,Config!K$6:L$26,2,FALSE))</f>
        <v/>
      </c>
    </row>
    <row r="987" spans="2:2" x14ac:dyDescent="0.25">
      <c r="B987" s="202" t="str">
        <f>IF(A987="","",VLOOKUP(A987,Config!K$6:L$26,2,FALSE))</f>
        <v/>
      </c>
    </row>
    <row r="988" spans="2:2" x14ac:dyDescent="0.25">
      <c r="B988" s="202" t="str">
        <f>IF(A988="","",VLOOKUP(A988,Config!K$6:L$26,2,FALSE))</f>
        <v/>
      </c>
    </row>
    <row r="989" spans="2:2" x14ac:dyDescent="0.25">
      <c r="B989" s="202" t="str">
        <f>IF(A989="","",VLOOKUP(A989,Config!K$6:L$26,2,FALSE))</f>
        <v/>
      </c>
    </row>
    <row r="990" spans="2:2" x14ac:dyDescent="0.25">
      <c r="B990" s="202" t="str">
        <f>IF(A990="","",VLOOKUP(A990,Config!K$6:L$26,2,FALSE))</f>
        <v/>
      </c>
    </row>
    <row r="991" spans="2:2" x14ac:dyDescent="0.25">
      <c r="B991" s="202" t="str">
        <f>IF(A991="","",VLOOKUP(A991,Config!K$6:L$26,2,FALSE))</f>
        <v/>
      </c>
    </row>
    <row r="992" spans="2:2" x14ac:dyDescent="0.25">
      <c r="B992" s="202" t="str">
        <f>IF(A992="","",VLOOKUP(A992,Config!K$6:L$26,2,FALSE))</f>
        <v/>
      </c>
    </row>
    <row r="993" spans="2:2" x14ac:dyDescent="0.25">
      <c r="B993" s="202" t="str">
        <f>IF(A993="","",VLOOKUP(A993,Config!K$6:L$26,2,FALSE))</f>
        <v/>
      </c>
    </row>
    <row r="994" spans="2:2" x14ac:dyDescent="0.25">
      <c r="B994" s="202" t="str">
        <f>IF(A994="","",VLOOKUP(A994,Config!K$6:L$26,2,FALSE))</f>
        <v/>
      </c>
    </row>
    <row r="995" spans="2:2" x14ac:dyDescent="0.25">
      <c r="B995" s="202" t="str">
        <f>IF(A995="","",VLOOKUP(A995,Config!K$6:L$26,2,FALSE))</f>
        <v/>
      </c>
    </row>
    <row r="996" spans="2:2" x14ac:dyDescent="0.25">
      <c r="B996" s="202" t="str">
        <f>IF(A996="","",VLOOKUP(A996,Config!K$6:L$26,2,FALSE))</f>
        <v/>
      </c>
    </row>
    <row r="997" spans="2:2" x14ac:dyDescent="0.25">
      <c r="B997" s="202" t="str">
        <f>IF(A997="","",VLOOKUP(A997,Config!K$6:L$26,2,FALSE))</f>
        <v/>
      </c>
    </row>
    <row r="998" spans="2:2" x14ac:dyDescent="0.25">
      <c r="B998" s="202" t="str">
        <f>IF(A998="","",VLOOKUP(A998,Config!K$6:L$26,2,FALSE))</f>
        <v/>
      </c>
    </row>
    <row r="999" spans="2:2" x14ac:dyDescent="0.25">
      <c r="B999" s="202" t="str">
        <f>IF(A999="","",VLOOKUP(A999,Config!K$6:L$26,2,FALSE))</f>
        <v/>
      </c>
    </row>
    <row r="1000" spans="2:2" x14ac:dyDescent="0.25">
      <c r="B1000" s="202" t="str">
        <f>IF(A1000="","",VLOOKUP(A1000,Config!K$6:L$26,2,FALSE))</f>
        <v/>
      </c>
    </row>
    <row r="1001" spans="2:2" x14ac:dyDescent="0.25">
      <c r="B1001" s="202" t="str">
        <f>IF(A1001="","",VLOOKUP(A1001,Config!K$6:L$26,2,FALSE))</f>
        <v/>
      </c>
    </row>
    <row r="1002" spans="2:2" x14ac:dyDescent="0.25">
      <c r="B1002" s="202" t="str">
        <f>IF(A1002="","",VLOOKUP(A1002,Config!K$6:L$26,2,FALSE))</f>
        <v/>
      </c>
    </row>
    <row r="1003" spans="2:2" x14ac:dyDescent="0.25">
      <c r="B1003" s="202" t="str">
        <f>IF(A1003="","",VLOOKUP(A1003,Config!K$6:L$26,2,FALSE))</f>
        <v/>
      </c>
    </row>
    <row r="1004" spans="2:2" x14ac:dyDescent="0.25">
      <c r="B1004" s="202" t="str">
        <f>IF(A1004="","",VLOOKUP(A1004,Config!K$6:L$26,2,FALSE))</f>
        <v/>
      </c>
    </row>
    <row r="1005" spans="2:2" x14ac:dyDescent="0.25">
      <c r="B1005" s="202" t="str">
        <f>IF(A1005="","",VLOOKUP(A1005,Config!K$6:L$26,2,FALSE))</f>
        <v/>
      </c>
    </row>
    <row r="1006" spans="2:2" x14ac:dyDescent="0.25">
      <c r="B1006" s="202" t="str">
        <f>IF(A1006="","",VLOOKUP(A1006,Config!K$6:L$26,2,FALSE))</f>
        <v/>
      </c>
    </row>
    <row r="1007" spans="2:2" x14ac:dyDescent="0.25">
      <c r="B1007" s="202" t="str">
        <f>IF(A1007="","",VLOOKUP(A1007,Config!K$6:L$26,2,FALSE))</f>
        <v/>
      </c>
    </row>
    <row r="1008" spans="2:2" x14ac:dyDescent="0.25">
      <c r="B1008" s="202" t="str">
        <f>IF(A1008="","",VLOOKUP(A1008,Config!K$6:L$26,2,FALSE))</f>
        <v/>
      </c>
    </row>
    <row r="1009" spans="2:2" x14ac:dyDescent="0.25">
      <c r="B1009" s="202" t="str">
        <f>IF(A1009="","",VLOOKUP(A1009,Config!K$6:L$26,2,FALSE))</f>
        <v/>
      </c>
    </row>
    <row r="1010" spans="2:2" x14ac:dyDescent="0.25">
      <c r="B1010" s="202" t="str">
        <f>IF(A1010="","",VLOOKUP(A1010,Config!K$6:L$26,2,FALSE))</f>
        <v/>
      </c>
    </row>
    <row r="1011" spans="2:2" x14ac:dyDescent="0.25">
      <c r="B1011" s="202" t="str">
        <f>IF(A1011="","",VLOOKUP(A1011,Config!K$6:L$26,2,FALSE))</f>
        <v/>
      </c>
    </row>
    <row r="1012" spans="2:2" x14ac:dyDescent="0.25">
      <c r="B1012" s="202" t="str">
        <f>IF(A1012="","",VLOOKUP(A1012,Config!K$6:L$26,2,FALSE))</f>
        <v/>
      </c>
    </row>
    <row r="1013" spans="2:2" x14ac:dyDescent="0.25">
      <c r="B1013" s="202" t="str">
        <f>IF(A1013="","",VLOOKUP(A1013,Config!K$6:L$26,2,FALSE))</f>
        <v/>
      </c>
    </row>
    <row r="1014" spans="2:2" x14ac:dyDescent="0.25">
      <c r="B1014" s="202" t="str">
        <f>IF(A1014="","",VLOOKUP(A1014,Config!K$6:L$26,2,FALSE))</f>
        <v/>
      </c>
    </row>
    <row r="1015" spans="2:2" x14ac:dyDescent="0.25">
      <c r="B1015" s="202" t="str">
        <f>IF(A1015="","",VLOOKUP(A1015,Config!K$6:L$26,2,FALSE))</f>
        <v/>
      </c>
    </row>
    <row r="1016" spans="2:2" x14ac:dyDescent="0.25">
      <c r="B1016" s="202" t="str">
        <f>IF(A1016="","",VLOOKUP(A1016,Config!K$6:L$26,2,FALSE))</f>
        <v/>
      </c>
    </row>
    <row r="1017" spans="2:2" x14ac:dyDescent="0.25">
      <c r="B1017" s="202" t="str">
        <f>IF(A1017="","",VLOOKUP(A1017,Config!K$6:L$26,2,FALSE))</f>
        <v/>
      </c>
    </row>
    <row r="1018" spans="2:2" x14ac:dyDescent="0.25">
      <c r="B1018" s="202" t="str">
        <f>IF(A1018="","",VLOOKUP(A1018,Config!K$6:L$26,2,FALSE))</f>
        <v/>
      </c>
    </row>
    <row r="1019" spans="2:2" x14ac:dyDescent="0.25">
      <c r="B1019" s="202" t="str">
        <f>IF(A1019="","",VLOOKUP(A1019,Config!K$6:L$26,2,FALSE))</f>
        <v/>
      </c>
    </row>
    <row r="1020" spans="2:2" x14ac:dyDescent="0.25">
      <c r="B1020" s="202" t="str">
        <f>IF(A1020="","",VLOOKUP(A1020,Config!K$6:L$26,2,FALSE))</f>
        <v/>
      </c>
    </row>
    <row r="1021" spans="2:2" x14ac:dyDescent="0.25">
      <c r="B1021" s="202" t="str">
        <f>IF(A1021="","",VLOOKUP(A1021,Config!K$6:L$26,2,FALSE))</f>
        <v/>
      </c>
    </row>
    <row r="1022" spans="2:2" x14ac:dyDescent="0.25">
      <c r="B1022" s="202" t="str">
        <f>IF(A1022="","",VLOOKUP(A1022,Config!K$6:L$26,2,FALSE))</f>
        <v/>
      </c>
    </row>
    <row r="1023" spans="2:2" x14ac:dyDescent="0.25">
      <c r="B1023" s="202" t="str">
        <f>IF(A1023="","",VLOOKUP(A1023,Config!K$6:L$26,2,FALSE))</f>
        <v/>
      </c>
    </row>
    <row r="1024" spans="2:2" x14ac:dyDescent="0.25">
      <c r="B1024" s="202" t="str">
        <f>IF(A1024="","",VLOOKUP(A1024,Config!K$6:L$26,2,FALSE))</f>
        <v/>
      </c>
    </row>
    <row r="1025" spans="2:2" x14ac:dyDescent="0.25">
      <c r="B1025" s="202" t="str">
        <f>IF(A1025="","",VLOOKUP(A1025,Config!K$6:L$26,2,FALSE))</f>
        <v/>
      </c>
    </row>
    <row r="1026" spans="2:2" x14ac:dyDescent="0.25">
      <c r="B1026" s="202" t="str">
        <f>IF(A1026="","",VLOOKUP(A1026,Config!K$6:L$26,2,FALSE))</f>
        <v/>
      </c>
    </row>
    <row r="1027" spans="2:2" x14ac:dyDescent="0.25">
      <c r="B1027" s="202" t="str">
        <f>IF(A1027="","",VLOOKUP(A1027,Config!K$6:L$26,2,FALSE))</f>
        <v/>
      </c>
    </row>
    <row r="1028" spans="2:2" x14ac:dyDescent="0.25">
      <c r="B1028" s="202" t="str">
        <f>IF(A1028="","",VLOOKUP(A1028,Config!K$6:L$26,2,FALSE))</f>
        <v/>
      </c>
    </row>
    <row r="1029" spans="2:2" x14ac:dyDescent="0.25">
      <c r="B1029" s="202" t="str">
        <f>IF(A1029="","",VLOOKUP(A1029,Config!K$6:L$26,2,FALSE))</f>
        <v/>
      </c>
    </row>
    <row r="1030" spans="2:2" x14ac:dyDescent="0.25">
      <c r="B1030" s="202" t="str">
        <f>IF(A1030="","",VLOOKUP(A1030,Config!K$6:L$26,2,FALSE))</f>
        <v/>
      </c>
    </row>
    <row r="1031" spans="2:2" x14ac:dyDescent="0.25">
      <c r="B1031" s="202" t="str">
        <f>IF(A1031="","",VLOOKUP(A1031,Config!K$6:L$26,2,FALSE))</f>
        <v/>
      </c>
    </row>
    <row r="1032" spans="2:2" x14ac:dyDescent="0.25">
      <c r="B1032" s="202" t="str">
        <f>IF(A1032="","",VLOOKUP(A1032,Config!K$6:L$26,2,FALSE))</f>
        <v/>
      </c>
    </row>
    <row r="1033" spans="2:2" x14ac:dyDescent="0.25">
      <c r="B1033" s="202" t="str">
        <f>IF(A1033="","",VLOOKUP(A1033,Config!K$6:L$26,2,FALSE))</f>
        <v/>
      </c>
    </row>
    <row r="1034" spans="2:2" x14ac:dyDescent="0.25">
      <c r="B1034" s="202" t="str">
        <f>IF(A1034="","",VLOOKUP(A1034,Config!K$6:L$26,2,FALSE))</f>
        <v/>
      </c>
    </row>
    <row r="1035" spans="2:2" x14ac:dyDescent="0.25">
      <c r="B1035" s="202" t="str">
        <f>IF(A1035="","",VLOOKUP(A1035,Config!K$6:L$26,2,FALSE))</f>
        <v/>
      </c>
    </row>
    <row r="1036" spans="2:2" x14ac:dyDescent="0.25">
      <c r="B1036" s="202" t="str">
        <f>IF(A1036="","",VLOOKUP(A1036,Config!K$6:L$26,2,FALSE))</f>
        <v/>
      </c>
    </row>
    <row r="1037" spans="2:2" x14ac:dyDescent="0.25">
      <c r="B1037" s="202" t="str">
        <f>IF(A1037="","",VLOOKUP(A1037,Config!K$6:L$26,2,FALSE))</f>
        <v/>
      </c>
    </row>
    <row r="1038" spans="2:2" x14ac:dyDescent="0.25">
      <c r="B1038" s="202" t="str">
        <f>IF(A1038="","",VLOOKUP(A1038,Config!K$6:L$26,2,FALSE))</f>
        <v/>
      </c>
    </row>
    <row r="1039" spans="2:2" x14ac:dyDescent="0.25">
      <c r="B1039" s="202" t="str">
        <f>IF(A1039="","",VLOOKUP(A1039,Config!K$6:L$26,2,FALSE))</f>
        <v/>
      </c>
    </row>
    <row r="1040" spans="2:2" x14ac:dyDescent="0.25">
      <c r="B1040" s="202" t="str">
        <f>IF(A1040="","",VLOOKUP(A1040,Config!K$6:L$26,2,FALSE))</f>
        <v/>
      </c>
    </row>
    <row r="1041" spans="2:2" x14ac:dyDescent="0.25">
      <c r="B1041" s="202" t="str">
        <f>IF(A1041="","",VLOOKUP(A1041,Config!K$6:L$26,2,FALSE))</f>
        <v/>
      </c>
    </row>
    <row r="1042" spans="2:2" x14ac:dyDescent="0.25">
      <c r="B1042" s="202" t="str">
        <f>IF(A1042="","",VLOOKUP(A1042,Config!K$6:L$26,2,FALSE))</f>
        <v/>
      </c>
    </row>
    <row r="1043" spans="2:2" x14ac:dyDescent="0.25">
      <c r="B1043" s="202" t="str">
        <f>IF(A1043="","",VLOOKUP(A1043,Config!K$6:L$26,2,FALSE))</f>
        <v/>
      </c>
    </row>
    <row r="1044" spans="2:2" x14ac:dyDescent="0.25">
      <c r="B1044" s="202" t="str">
        <f>IF(A1044="","",VLOOKUP(A1044,Config!K$6:L$26,2,FALSE))</f>
        <v/>
      </c>
    </row>
    <row r="1045" spans="2:2" x14ac:dyDescent="0.25">
      <c r="B1045" s="202" t="str">
        <f>IF(A1045="","",VLOOKUP(A1045,Config!K$6:L$26,2,FALSE))</f>
        <v/>
      </c>
    </row>
    <row r="1046" spans="2:2" x14ac:dyDescent="0.25">
      <c r="B1046" s="202" t="str">
        <f>IF(A1046="","",VLOOKUP(A1046,Config!K$6:L$26,2,FALSE))</f>
        <v/>
      </c>
    </row>
    <row r="1047" spans="2:2" x14ac:dyDescent="0.25">
      <c r="B1047" s="202" t="str">
        <f>IF(A1047="","",VLOOKUP(A1047,Config!K$6:L$26,2,FALSE))</f>
        <v/>
      </c>
    </row>
    <row r="1048" spans="2:2" x14ac:dyDescent="0.25">
      <c r="B1048" s="202" t="str">
        <f>IF(A1048="","",VLOOKUP(A1048,Config!K$6:L$26,2,FALSE))</f>
        <v/>
      </c>
    </row>
    <row r="1049" spans="2:2" x14ac:dyDescent="0.25">
      <c r="B1049" s="202" t="str">
        <f>IF(A1049="","",VLOOKUP(A1049,Config!K$6:L$26,2,FALSE))</f>
        <v/>
      </c>
    </row>
    <row r="1050" spans="2:2" x14ac:dyDescent="0.25">
      <c r="B1050" s="202" t="str">
        <f>IF(A1050="","",VLOOKUP(A1050,Config!K$6:L$26,2,FALSE))</f>
        <v/>
      </c>
    </row>
    <row r="1051" spans="2:2" x14ac:dyDescent="0.25">
      <c r="B1051" s="202" t="str">
        <f>IF(A1051="","",VLOOKUP(A1051,Config!K$6:L$26,2,FALSE))</f>
        <v/>
      </c>
    </row>
    <row r="1052" spans="2:2" x14ac:dyDescent="0.25">
      <c r="B1052" s="202" t="str">
        <f>IF(A1052="","",VLOOKUP(A1052,Config!K$6:L$26,2,FALSE))</f>
        <v/>
      </c>
    </row>
    <row r="1053" spans="2:2" x14ac:dyDescent="0.25">
      <c r="B1053" s="202" t="str">
        <f>IF(A1053="","",VLOOKUP(A1053,Config!K$6:L$26,2,FALSE))</f>
        <v/>
      </c>
    </row>
    <row r="1054" spans="2:2" x14ac:dyDescent="0.25">
      <c r="B1054" s="202" t="str">
        <f>IF(A1054="","",VLOOKUP(A1054,Config!K$6:L$26,2,FALSE))</f>
        <v/>
      </c>
    </row>
    <row r="1055" spans="2:2" x14ac:dyDescent="0.25">
      <c r="B1055" s="202" t="str">
        <f>IF(A1055="","",VLOOKUP(A1055,Config!K$6:L$26,2,FALSE))</f>
        <v/>
      </c>
    </row>
    <row r="1056" spans="2:2" x14ac:dyDescent="0.25">
      <c r="B1056" s="202" t="str">
        <f>IF(A1056="","",VLOOKUP(A1056,Config!K$6:L$26,2,FALSE))</f>
        <v/>
      </c>
    </row>
    <row r="1057" spans="2:2" x14ac:dyDescent="0.25">
      <c r="B1057" s="202" t="str">
        <f>IF(A1057="","",VLOOKUP(A1057,Config!K$6:L$26,2,FALSE))</f>
        <v/>
      </c>
    </row>
    <row r="1058" spans="2:2" x14ac:dyDescent="0.25">
      <c r="B1058" s="202" t="str">
        <f>IF(A1058="","",VLOOKUP(A1058,Config!K$6:L$26,2,FALSE))</f>
        <v/>
      </c>
    </row>
    <row r="1059" spans="2:2" x14ac:dyDescent="0.25">
      <c r="B1059" s="202" t="str">
        <f>IF(A1059="","",VLOOKUP(A1059,Config!K$6:L$26,2,FALSE))</f>
        <v/>
      </c>
    </row>
    <row r="1060" spans="2:2" x14ac:dyDescent="0.25">
      <c r="B1060" s="202" t="str">
        <f>IF(A1060="","",VLOOKUP(A1060,Config!K$6:L$26,2,FALSE))</f>
        <v/>
      </c>
    </row>
    <row r="1061" spans="2:2" x14ac:dyDescent="0.25">
      <c r="B1061" s="202" t="str">
        <f>IF(A1061="","",VLOOKUP(A1061,Config!K$6:L$26,2,FALSE))</f>
        <v/>
      </c>
    </row>
    <row r="1062" spans="2:2" x14ac:dyDescent="0.25">
      <c r="B1062" s="202" t="str">
        <f>IF(A1062="","",VLOOKUP(A1062,Config!K$6:L$26,2,FALSE))</f>
        <v/>
      </c>
    </row>
    <row r="1063" spans="2:2" x14ac:dyDescent="0.25">
      <c r="B1063" s="202" t="str">
        <f>IF(A1063="","",VLOOKUP(A1063,Config!K$6:L$26,2,FALSE))</f>
        <v/>
      </c>
    </row>
    <row r="1064" spans="2:2" x14ac:dyDescent="0.25">
      <c r="B1064" s="202" t="str">
        <f>IF(A1064="","",VLOOKUP(A1064,Config!K$6:L$26,2,FALSE))</f>
        <v/>
      </c>
    </row>
    <row r="1065" spans="2:2" x14ac:dyDescent="0.25">
      <c r="B1065" s="202" t="str">
        <f>IF(A1065="","",VLOOKUP(A1065,Config!K$6:L$26,2,FALSE))</f>
        <v/>
      </c>
    </row>
    <row r="1066" spans="2:2" x14ac:dyDescent="0.25">
      <c r="B1066" s="202" t="str">
        <f>IF(A1066="","",VLOOKUP(A1066,Config!K$6:L$26,2,FALSE))</f>
        <v/>
      </c>
    </row>
    <row r="1067" spans="2:2" x14ac:dyDescent="0.25">
      <c r="B1067" s="202" t="str">
        <f>IF(A1067="","",VLOOKUP(A1067,Config!K$6:L$26,2,FALSE))</f>
        <v/>
      </c>
    </row>
    <row r="1068" spans="2:2" x14ac:dyDescent="0.25">
      <c r="B1068" s="202" t="str">
        <f>IF(A1068="","",VLOOKUP(A1068,Config!K$6:L$26,2,FALSE))</f>
        <v/>
      </c>
    </row>
    <row r="1069" spans="2:2" x14ac:dyDescent="0.25">
      <c r="B1069" s="202" t="str">
        <f>IF(A1069="","",VLOOKUP(A1069,Config!K$6:L$26,2,FALSE))</f>
        <v/>
      </c>
    </row>
    <row r="1070" spans="2:2" x14ac:dyDescent="0.25">
      <c r="B1070" s="202" t="str">
        <f>IF(A1070="","",VLOOKUP(A1070,Config!K$6:L$26,2,FALSE))</f>
        <v/>
      </c>
    </row>
    <row r="1071" spans="2:2" x14ac:dyDescent="0.25">
      <c r="B1071" s="202" t="str">
        <f>IF(A1071="","",VLOOKUP(A1071,Config!K$6:L$26,2,FALSE))</f>
        <v/>
      </c>
    </row>
    <row r="1072" spans="2:2" x14ac:dyDescent="0.25">
      <c r="B1072" s="202" t="str">
        <f>IF(A1072="","",VLOOKUP(A1072,Config!K$6:L$26,2,FALSE))</f>
        <v/>
      </c>
    </row>
    <row r="1073" spans="2:2" x14ac:dyDescent="0.25">
      <c r="B1073" s="202" t="str">
        <f>IF(A1073="","",VLOOKUP(A1073,Config!K$6:L$26,2,FALSE))</f>
        <v/>
      </c>
    </row>
    <row r="1074" spans="2:2" x14ac:dyDescent="0.25">
      <c r="B1074" s="202" t="str">
        <f>IF(A1074="","",VLOOKUP(A1074,Config!K$6:L$26,2,FALSE))</f>
        <v/>
      </c>
    </row>
    <row r="1075" spans="2:2" x14ac:dyDescent="0.25">
      <c r="B1075" s="202" t="str">
        <f>IF(A1075="","",VLOOKUP(A1075,Config!K$6:L$26,2,FALSE))</f>
        <v/>
      </c>
    </row>
    <row r="1076" spans="2:2" x14ac:dyDescent="0.25">
      <c r="B1076" s="202" t="str">
        <f>IF(A1076="","",VLOOKUP(A1076,Config!K$6:L$26,2,FALSE))</f>
        <v/>
      </c>
    </row>
    <row r="1077" spans="2:2" x14ac:dyDescent="0.25">
      <c r="B1077" s="202" t="str">
        <f>IF(A1077="","",VLOOKUP(A1077,Config!K$6:L$26,2,FALSE))</f>
        <v/>
      </c>
    </row>
    <row r="1078" spans="2:2" x14ac:dyDescent="0.25">
      <c r="B1078" s="202" t="str">
        <f>IF(A1078="","",VLOOKUP(A1078,Config!K$6:L$26,2,FALSE))</f>
        <v/>
      </c>
    </row>
    <row r="1079" spans="2:2" x14ac:dyDescent="0.25">
      <c r="B1079" s="202" t="str">
        <f>IF(A1079="","",VLOOKUP(A1079,Config!K$6:L$26,2,FALSE))</f>
        <v/>
      </c>
    </row>
    <row r="1080" spans="2:2" x14ac:dyDescent="0.25">
      <c r="B1080" s="202" t="str">
        <f>IF(A1080="","",VLOOKUP(A1080,Config!K$6:L$26,2,FALSE))</f>
        <v/>
      </c>
    </row>
    <row r="1081" spans="2:2" x14ac:dyDescent="0.25">
      <c r="B1081" s="202" t="str">
        <f>IF(A1081="","",VLOOKUP(A1081,Config!K$6:L$26,2,FALSE))</f>
        <v/>
      </c>
    </row>
    <row r="1082" spans="2:2" x14ac:dyDescent="0.25">
      <c r="B1082" s="202" t="str">
        <f>IF(A1082="","",VLOOKUP(A1082,Config!K$6:L$26,2,FALSE))</f>
        <v/>
      </c>
    </row>
    <row r="1083" spans="2:2" x14ac:dyDescent="0.25">
      <c r="B1083" s="202" t="str">
        <f>IF(A1083="","",VLOOKUP(A1083,Config!K$6:L$26,2,FALSE))</f>
        <v/>
      </c>
    </row>
    <row r="1084" spans="2:2" x14ac:dyDescent="0.25">
      <c r="B1084" s="202" t="str">
        <f>IF(A1084="","",VLOOKUP(A1084,Config!K$6:L$26,2,FALSE))</f>
        <v/>
      </c>
    </row>
    <row r="1085" spans="2:2" x14ac:dyDescent="0.25">
      <c r="B1085" s="202" t="str">
        <f>IF(A1085="","",VLOOKUP(A1085,Config!K$6:L$26,2,FALSE))</f>
        <v/>
      </c>
    </row>
    <row r="1086" spans="2:2" x14ac:dyDescent="0.25">
      <c r="B1086" s="202" t="str">
        <f>IF(A1086="","",VLOOKUP(A1086,Config!K$6:L$26,2,FALSE))</f>
        <v/>
      </c>
    </row>
    <row r="1087" spans="2:2" x14ac:dyDescent="0.25">
      <c r="B1087" s="202" t="str">
        <f>IF(A1087="","",VLOOKUP(A1087,Config!K$6:L$26,2,FALSE))</f>
        <v/>
      </c>
    </row>
    <row r="1088" spans="2:2" x14ac:dyDescent="0.25">
      <c r="B1088" s="202" t="str">
        <f>IF(A1088="","",VLOOKUP(A1088,Config!K$6:L$26,2,FALSE))</f>
        <v/>
      </c>
    </row>
    <row r="1089" spans="2:2" x14ac:dyDescent="0.25">
      <c r="B1089" s="202" t="str">
        <f>IF(A1089="","",VLOOKUP(A1089,Config!K$6:L$26,2,FALSE))</f>
        <v/>
      </c>
    </row>
    <row r="1090" spans="2:2" x14ac:dyDescent="0.25">
      <c r="B1090" s="202" t="str">
        <f>IF(A1090="","",VLOOKUP(A1090,Config!K$6:L$26,2,FALSE))</f>
        <v/>
      </c>
    </row>
    <row r="1091" spans="2:2" x14ac:dyDescent="0.25">
      <c r="B1091" s="202" t="str">
        <f>IF(A1091="","",VLOOKUP(A1091,Config!K$6:L$26,2,FALSE))</f>
        <v/>
      </c>
    </row>
    <row r="1092" spans="2:2" x14ac:dyDescent="0.25">
      <c r="B1092" s="202" t="str">
        <f>IF(A1092="","",VLOOKUP(A1092,Config!K$6:L$26,2,FALSE))</f>
        <v/>
      </c>
    </row>
    <row r="1093" spans="2:2" x14ac:dyDescent="0.25">
      <c r="B1093" s="202" t="str">
        <f>IF(A1093="","",VLOOKUP(A1093,Config!K$6:L$26,2,FALSE))</f>
        <v/>
      </c>
    </row>
    <row r="1094" spans="2:2" x14ac:dyDescent="0.25">
      <c r="B1094" s="202" t="str">
        <f>IF(A1094="","",VLOOKUP(A1094,Config!K$6:L$26,2,FALSE))</f>
        <v/>
      </c>
    </row>
    <row r="1095" spans="2:2" x14ac:dyDescent="0.25">
      <c r="B1095" s="202" t="str">
        <f>IF(A1095="","",VLOOKUP(A1095,Config!K$6:L$26,2,FALSE))</f>
        <v/>
      </c>
    </row>
    <row r="1096" spans="2:2" x14ac:dyDescent="0.25">
      <c r="B1096" s="202" t="str">
        <f>IF(A1096="","",VLOOKUP(A1096,Config!K$6:L$26,2,FALSE))</f>
        <v/>
      </c>
    </row>
    <row r="1097" spans="2:2" x14ac:dyDescent="0.25">
      <c r="B1097" s="202" t="str">
        <f>IF(A1097="","",VLOOKUP(A1097,Config!K$6:L$26,2,FALSE))</f>
        <v/>
      </c>
    </row>
    <row r="1098" spans="2:2" x14ac:dyDescent="0.25">
      <c r="B1098" s="202" t="str">
        <f>IF(A1098="","",VLOOKUP(A1098,Config!K$6:L$26,2,FALSE))</f>
        <v/>
      </c>
    </row>
    <row r="1099" spans="2:2" x14ac:dyDescent="0.25">
      <c r="B1099" s="202" t="str">
        <f>IF(A1099="","",VLOOKUP(A1099,Config!K$6:L$26,2,FALSE))</f>
        <v/>
      </c>
    </row>
    <row r="1100" spans="2:2" x14ac:dyDescent="0.25">
      <c r="B1100" s="202" t="str">
        <f>IF(A1100="","",VLOOKUP(A1100,Config!K$6:L$26,2,FALSE))</f>
        <v/>
      </c>
    </row>
    <row r="1101" spans="2:2" x14ac:dyDescent="0.25">
      <c r="B1101" s="202" t="str">
        <f>IF(A1101="","",VLOOKUP(A1101,Config!K$6:L$26,2,FALSE))</f>
        <v/>
      </c>
    </row>
    <row r="1102" spans="2:2" x14ac:dyDescent="0.25">
      <c r="B1102" s="202" t="str">
        <f>IF(A1102="","",VLOOKUP(A1102,Config!K$6:L$26,2,FALSE))</f>
        <v/>
      </c>
    </row>
    <row r="1103" spans="2:2" x14ac:dyDescent="0.25">
      <c r="B1103" s="202" t="str">
        <f>IF(A1103="","",VLOOKUP(A1103,Config!K$6:L$26,2,FALSE))</f>
        <v/>
      </c>
    </row>
    <row r="1104" spans="2:2" x14ac:dyDescent="0.25">
      <c r="B1104" s="202" t="str">
        <f>IF(A1104="","",VLOOKUP(A1104,Config!K$6:L$26,2,FALSE))</f>
        <v/>
      </c>
    </row>
    <row r="1105" spans="2:2" x14ac:dyDescent="0.25">
      <c r="B1105" s="202" t="str">
        <f>IF(A1105="","",VLOOKUP(A1105,Config!K$6:L$26,2,FALSE))</f>
        <v/>
      </c>
    </row>
    <row r="1106" spans="2:2" x14ac:dyDescent="0.25">
      <c r="B1106" s="202" t="str">
        <f>IF(A1106="","",VLOOKUP(A1106,Config!K$6:L$26,2,FALSE))</f>
        <v/>
      </c>
    </row>
    <row r="1107" spans="2:2" x14ac:dyDescent="0.25">
      <c r="B1107" s="202" t="str">
        <f>IF(A1107="","",VLOOKUP(A1107,Config!K$6:L$26,2,FALSE))</f>
        <v/>
      </c>
    </row>
    <row r="1108" spans="2:2" x14ac:dyDescent="0.25">
      <c r="B1108" s="202" t="str">
        <f>IF(A1108="","",VLOOKUP(A1108,Config!K$6:L$26,2,FALSE))</f>
        <v/>
      </c>
    </row>
    <row r="1109" spans="2:2" x14ac:dyDescent="0.25">
      <c r="B1109" s="202" t="str">
        <f>IF(A1109="","",VLOOKUP(A1109,Config!K$6:L$26,2,FALSE))</f>
        <v/>
      </c>
    </row>
    <row r="1110" spans="2:2" x14ac:dyDescent="0.25">
      <c r="B1110" s="202" t="str">
        <f>IF(A1110="","",VLOOKUP(A1110,Config!K$6:L$26,2,FALSE))</f>
        <v/>
      </c>
    </row>
    <row r="1111" spans="2:2" x14ac:dyDescent="0.25">
      <c r="B1111" s="202" t="str">
        <f>IF(A1111="","",VLOOKUP(A1111,Config!K$6:L$26,2,FALSE))</f>
        <v/>
      </c>
    </row>
    <row r="1112" spans="2:2" x14ac:dyDescent="0.25">
      <c r="B1112" s="202" t="str">
        <f>IF(A1112="","",VLOOKUP(A1112,Config!K$6:L$26,2,FALSE))</f>
        <v/>
      </c>
    </row>
    <row r="1113" spans="2:2" x14ac:dyDescent="0.25">
      <c r="B1113" s="202" t="str">
        <f>IF(A1113="","",VLOOKUP(A1113,Config!K$6:L$26,2,FALSE))</f>
        <v/>
      </c>
    </row>
    <row r="1114" spans="2:2" x14ac:dyDescent="0.25">
      <c r="B1114" s="202" t="str">
        <f>IF(A1114="","",VLOOKUP(A1114,Config!K$6:L$26,2,FALSE))</f>
        <v/>
      </c>
    </row>
    <row r="1115" spans="2:2" x14ac:dyDescent="0.25">
      <c r="B1115" s="202" t="str">
        <f>IF(A1115="","",VLOOKUP(A1115,Config!K$6:L$26,2,FALSE))</f>
        <v/>
      </c>
    </row>
    <row r="1116" spans="2:2" x14ac:dyDescent="0.25">
      <c r="B1116" s="202" t="str">
        <f>IF(A1116="","",VLOOKUP(A1116,Config!K$6:L$26,2,FALSE))</f>
        <v/>
      </c>
    </row>
    <row r="1117" spans="2:2" x14ac:dyDescent="0.25">
      <c r="B1117" s="202" t="str">
        <f>IF(A1117="","",VLOOKUP(A1117,Config!K$6:L$26,2,FALSE))</f>
        <v/>
      </c>
    </row>
    <row r="1118" spans="2:2" x14ac:dyDescent="0.25">
      <c r="B1118" s="202" t="str">
        <f>IF(A1118="","",VLOOKUP(A1118,Config!K$6:L$26,2,FALSE))</f>
        <v/>
      </c>
    </row>
    <row r="1119" spans="2:2" x14ac:dyDescent="0.25">
      <c r="B1119" s="202" t="str">
        <f>IF(A1119="","",VLOOKUP(A1119,Config!K$6:L$26,2,FALSE))</f>
        <v/>
      </c>
    </row>
    <row r="1120" spans="2:2" x14ac:dyDescent="0.25">
      <c r="B1120" s="202" t="str">
        <f>IF(A1120="","",VLOOKUP(A1120,Config!K$6:L$26,2,FALSE))</f>
        <v/>
      </c>
    </row>
    <row r="1121" spans="2:2" x14ac:dyDescent="0.25">
      <c r="B1121" s="202" t="str">
        <f>IF(A1121="","",VLOOKUP(A1121,Config!K$6:L$26,2,FALSE))</f>
        <v/>
      </c>
    </row>
    <row r="1122" spans="2:2" x14ac:dyDescent="0.25">
      <c r="B1122" s="202" t="str">
        <f>IF(A1122="","",VLOOKUP(A1122,Config!K$6:L$26,2,FALSE))</f>
        <v/>
      </c>
    </row>
    <row r="1123" spans="2:2" x14ac:dyDescent="0.25">
      <c r="B1123" s="202" t="str">
        <f>IF(A1123="","",VLOOKUP(A1123,Config!K$6:L$26,2,FALSE))</f>
        <v/>
      </c>
    </row>
    <row r="1124" spans="2:2" x14ac:dyDescent="0.25">
      <c r="B1124" s="202" t="str">
        <f>IF(A1124="","",VLOOKUP(A1124,Config!K$6:L$26,2,FALSE))</f>
        <v/>
      </c>
    </row>
    <row r="1125" spans="2:2" x14ac:dyDescent="0.25">
      <c r="B1125" s="202" t="str">
        <f>IF(A1125="","",VLOOKUP(A1125,Config!K$6:L$26,2,FALSE))</f>
        <v/>
      </c>
    </row>
    <row r="1126" spans="2:2" x14ac:dyDescent="0.25">
      <c r="B1126" s="202" t="str">
        <f>IF(A1126="","",VLOOKUP(A1126,Config!K$6:L$26,2,FALSE))</f>
        <v/>
      </c>
    </row>
    <row r="1127" spans="2:2" x14ac:dyDescent="0.25">
      <c r="B1127" s="202" t="str">
        <f>IF(A1127="","",VLOOKUP(A1127,Config!K$6:L$26,2,FALSE))</f>
        <v/>
      </c>
    </row>
    <row r="1128" spans="2:2" x14ac:dyDescent="0.25">
      <c r="B1128" s="202" t="str">
        <f>IF(A1128="","",VLOOKUP(A1128,Config!K$6:L$26,2,FALSE))</f>
        <v/>
      </c>
    </row>
    <row r="1129" spans="2:2" x14ac:dyDescent="0.25">
      <c r="B1129" s="202" t="str">
        <f>IF(A1129="","",VLOOKUP(A1129,Config!K$6:L$26,2,FALSE))</f>
        <v/>
      </c>
    </row>
    <row r="1130" spans="2:2" x14ac:dyDescent="0.25">
      <c r="B1130" s="202" t="str">
        <f>IF(A1130="","",VLOOKUP(A1130,Config!K$6:L$26,2,FALSE))</f>
        <v/>
      </c>
    </row>
    <row r="1131" spans="2:2" x14ac:dyDescent="0.25">
      <c r="B1131" s="202" t="str">
        <f>IF(A1131="","",VLOOKUP(A1131,Config!K$6:L$26,2,FALSE))</f>
        <v/>
      </c>
    </row>
    <row r="1132" spans="2:2" x14ac:dyDescent="0.25">
      <c r="B1132" s="202" t="str">
        <f>IF(A1132="","",VLOOKUP(A1132,Config!K$6:L$26,2,FALSE))</f>
        <v/>
      </c>
    </row>
    <row r="1133" spans="2:2" x14ac:dyDescent="0.25">
      <c r="B1133" s="202" t="str">
        <f>IF(A1133="","",VLOOKUP(A1133,Config!K$6:L$26,2,FALSE))</f>
        <v/>
      </c>
    </row>
    <row r="1134" spans="2:2" x14ac:dyDescent="0.25">
      <c r="B1134" s="202" t="str">
        <f>IF(A1134="","",VLOOKUP(A1134,Config!K$6:L$26,2,FALSE))</f>
        <v/>
      </c>
    </row>
    <row r="1135" spans="2:2" x14ac:dyDescent="0.25">
      <c r="B1135" s="202" t="str">
        <f>IF(A1135="","",VLOOKUP(A1135,Config!K$6:L$26,2,FALSE))</f>
        <v/>
      </c>
    </row>
    <row r="1136" spans="2:2" x14ac:dyDescent="0.25">
      <c r="B1136" s="202" t="str">
        <f>IF(A1136="","",VLOOKUP(A1136,Config!K$6:L$26,2,FALSE))</f>
        <v/>
      </c>
    </row>
    <row r="1137" spans="2:2" x14ac:dyDescent="0.25">
      <c r="B1137" s="202" t="str">
        <f>IF(A1137="","",VLOOKUP(A1137,Config!K$6:L$26,2,FALSE))</f>
        <v/>
      </c>
    </row>
    <row r="1138" spans="2:2" x14ac:dyDescent="0.25">
      <c r="B1138" s="202" t="str">
        <f>IF(A1138="","",VLOOKUP(A1138,Config!K$6:L$26,2,FALSE))</f>
        <v/>
      </c>
    </row>
    <row r="1139" spans="2:2" x14ac:dyDescent="0.25">
      <c r="B1139" s="202" t="str">
        <f>IF(A1139="","",VLOOKUP(A1139,Config!K$6:L$26,2,FALSE))</f>
        <v/>
      </c>
    </row>
    <row r="1140" spans="2:2" x14ac:dyDescent="0.25">
      <c r="B1140" s="202" t="str">
        <f>IF(A1140="","",VLOOKUP(A1140,Config!K$6:L$26,2,FALSE))</f>
        <v/>
      </c>
    </row>
    <row r="1141" spans="2:2" x14ac:dyDescent="0.25">
      <c r="B1141" s="202" t="str">
        <f>IF(A1141="","",VLOOKUP(A1141,Config!K$6:L$26,2,FALSE))</f>
        <v/>
      </c>
    </row>
    <row r="1142" spans="2:2" x14ac:dyDescent="0.25">
      <c r="B1142" s="202" t="str">
        <f>IF(A1142="","",VLOOKUP(A1142,Config!K$6:L$26,2,FALSE))</f>
        <v/>
      </c>
    </row>
    <row r="1143" spans="2:2" x14ac:dyDescent="0.25">
      <c r="B1143" s="202" t="str">
        <f>IF(A1143="","",VLOOKUP(A1143,Config!K$6:L$26,2,FALSE))</f>
        <v/>
      </c>
    </row>
    <row r="1144" spans="2:2" x14ac:dyDescent="0.25">
      <c r="B1144" s="202" t="str">
        <f>IF(A1144="","",VLOOKUP(A1144,Config!K$6:L$26,2,FALSE))</f>
        <v/>
      </c>
    </row>
    <row r="1145" spans="2:2" x14ac:dyDescent="0.25">
      <c r="B1145" s="202" t="str">
        <f>IF(A1145="","",VLOOKUP(A1145,Config!K$6:L$26,2,FALSE))</f>
        <v/>
      </c>
    </row>
    <row r="1146" spans="2:2" x14ac:dyDescent="0.25">
      <c r="B1146" s="202" t="str">
        <f>IF(A1146="","",VLOOKUP(A1146,Config!K$6:L$26,2,FALSE))</f>
        <v/>
      </c>
    </row>
    <row r="1147" spans="2:2" x14ac:dyDescent="0.25">
      <c r="B1147" s="202" t="str">
        <f>IF(A1147="","",VLOOKUP(A1147,Config!K$6:L$26,2,FALSE))</f>
        <v/>
      </c>
    </row>
    <row r="1148" spans="2:2" x14ac:dyDescent="0.25">
      <c r="B1148" s="202" t="str">
        <f>IF(A1148="","",VLOOKUP(A1148,Config!K$6:L$26,2,FALSE))</f>
        <v/>
      </c>
    </row>
    <row r="1149" spans="2:2" x14ac:dyDescent="0.25">
      <c r="B1149" s="202" t="str">
        <f>IF(A1149="","",VLOOKUP(A1149,Config!K$6:L$26,2,FALSE))</f>
        <v/>
      </c>
    </row>
    <row r="1150" spans="2:2" x14ac:dyDescent="0.25">
      <c r="B1150" s="202" t="str">
        <f>IF(A1150="","",VLOOKUP(A1150,Config!K$6:L$26,2,FALSE))</f>
        <v/>
      </c>
    </row>
    <row r="1151" spans="2:2" x14ac:dyDescent="0.25">
      <c r="B1151" s="202" t="str">
        <f>IF(A1151="","",VLOOKUP(A1151,Config!K$6:L$26,2,FALSE))</f>
        <v/>
      </c>
    </row>
    <row r="1152" spans="2:2" x14ac:dyDescent="0.25">
      <c r="B1152" s="202" t="str">
        <f>IF(A1152="","",VLOOKUP(A1152,Config!K$6:L$26,2,FALSE))</f>
        <v/>
      </c>
    </row>
    <row r="1153" spans="2:2" x14ac:dyDescent="0.25">
      <c r="B1153" s="202" t="str">
        <f>IF(A1153="","",VLOOKUP(A1153,Config!K$6:L$26,2,FALSE))</f>
        <v/>
      </c>
    </row>
    <row r="1154" spans="2:2" x14ac:dyDescent="0.25">
      <c r="B1154" s="202" t="str">
        <f>IF(A1154="","",VLOOKUP(A1154,Config!K$6:L$26,2,FALSE))</f>
        <v/>
      </c>
    </row>
    <row r="1155" spans="2:2" x14ac:dyDescent="0.25">
      <c r="B1155" s="202" t="str">
        <f>IF(A1155="","",VLOOKUP(A1155,Config!K$6:L$26,2,FALSE))</f>
        <v/>
      </c>
    </row>
    <row r="1156" spans="2:2" x14ac:dyDescent="0.25">
      <c r="B1156" s="202" t="str">
        <f>IF(A1156="","",VLOOKUP(A1156,Config!K$6:L$26,2,FALSE))</f>
        <v/>
      </c>
    </row>
    <row r="1157" spans="2:2" x14ac:dyDescent="0.25">
      <c r="B1157" s="202" t="str">
        <f>IF(A1157="","",VLOOKUP(A1157,Config!K$6:L$26,2,FALSE))</f>
        <v/>
      </c>
    </row>
    <row r="1158" spans="2:2" x14ac:dyDescent="0.25">
      <c r="B1158" s="202" t="str">
        <f>IF(A1158="","",VLOOKUP(A1158,Config!K$6:L$26,2,FALSE))</f>
        <v/>
      </c>
    </row>
    <row r="1159" spans="2:2" x14ac:dyDescent="0.25">
      <c r="B1159" s="202" t="str">
        <f>IF(A1159="","",VLOOKUP(A1159,Config!K$6:L$26,2,FALSE))</f>
        <v/>
      </c>
    </row>
    <row r="1160" spans="2:2" x14ac:dyDescent="0.25">
      <c r="B1160" s="202" t="str">
        <f>IF(A1160="","",VLOOKUP(A1160,Config!K$6:L$26,2,FALSE))</f>
        <v/>
      </c>
    </row>
    <row r="1161" spans="2:2" x14ac:dyDescent="0.25">
      <c r="B1161" s="202" t="str">
        <f>IF(A1161="","",VLOOKUP(A1161,Config!K$6:L$26,2,FALSE))</f>
        <v/>
      </c>
    </row>
    <row r="1162" spans="2:2" x14ac:dyDescent="0.25">
      <c r="B1162" s="202" t="str">
        <f>IF(A1162="","",VLOOKUP(A1162,Config!K$6:L$26,2,FALSE))</f>
        <v/>
      </c>
    </row>
    <row r="1163" spans="2:2" x14ac:dyDescent="0.25">
      <c r="B1163" s="202" t="str">
        <f>IF(A1163="","",VLOOKUP(A1163,Config!K$6:L$26,2,FALSE))</f>
        <v/>
      </c>
    </row>
    <row r="1164" spans="2:2" x14ac:dyDescent="0.25">
      <c r="B1164" s="202" t="str">
        <f>IF(A1164="","",VLOOKUP(A1164,Config!K$6:L$26,2,FALSE))</f>
        <v/>
      </c>
    </row>
    <row r="1165" spans="2:2" x14ac:dyDescent="0.25">
      <c r="B1165" s="202" t="str">
        <f>IF(A1165="","",VLOOKUP(A1165,Config!K$6:L$26,2,FALSE))</f>
        <v/>
      </c>
    </row>
    <row r="1166" spans="2:2" x14ac:dyDescent="0.25">
      <c r="B1166" s="202" t="str">
        <f>IF(A1166="","",VLOOKUP(A1166,Config!K$6:L$26,2,FALSE))</f>
        <v/>
      </c>
    </row>
    <row r="1167" spans="2:2" x14ac:dyDescent="0.25">
      <c r="B1167" s="202" t="str">
        <f>IF(A1167="","",VLOOKUP(A1167,Config!K$6:L$26,2,FALSE))</f>
        <v/>
      </c>
    </row>
    <row r="1168" spans="2:2" x14ac:dyDescent="0.25">
      <c r="B1168" s="202" t="str">
        <f>IF(A1168="","",VLOOKUP(A1168,Config!K$6:L$26,2,FALSE))</f>
        <v/>
      </c>
    </row>
    <row r="1169" spans="2:2" x14ac:dyDescent="0.25">
      <c r="B1169" s="202" t="str">
        <f>IF(A1169="","",VLOOKUP(A1169,Config!K$6:L$26,2,FALSE))</f>
        <v/>
      </c>
    </row>
    <row r="1170" spans="2:2" x14ac:dyDescent="0.25">
      <c r="B1170" s="202" t="str">
        <f>IF(A1170="","",VLOOKUP(A1170,Config!K$6:L$26,2,FALSE))</f>
        <v/>
      </c>
    </row>
    <row r="1171" spans="2:2" x14ac:dyDescent="0.25">
      <c r="B1171" s="202" t="str">
        <f>IF(A1171="","",VLOOKUP(A1171,Config!K$6:L$26,2,FALSE))</f>
        <v/>
      </c>
    </row>
    <row r="1172" spans="2:2" x14ac:dyDescent="0.25">
      <c r="B1172" s="202" t="str">
        <f>IF(A1172="","",VLOOKUP(A1172,Config!K$6:L$26,2,FALSE))</f>
        <v/>
      </c>
    </row>
    <row r="1173" spans="2:2" x14ac:dyDescent="0.25">
      <c r="B1173" s="202" t="str">
        <f>IF(A1173="","",VLOOKUP(A1173,Config!K$6:L$26,2,FALSE))</f>
        <v/>
      </c>
    </row>
    <row r="1174" spans="2:2" x14ac:dyDescent="0.25">
      <c r="B1174" s="202" t="str">
        <f>IF(A1174="","",VLOOKUP(A1174,Config!K$6:L$26,2,FALSE))</f>
        <v/>
      </c>
    </row>
    <row r="1175" spans="2:2" x14ac:dyDescent="0.25">
      <c r="B1175" s="202" t="str">
        <f>IF(A1175="","",VLOOKUP(A1175,Config!K$6:L$26,2,FALSE))</f>
        <v/>
      </c>
    </row>
    <row r="1176" spans="2:2" x14ac:dyDescent="0.25">
      <c r="B1176" s="202" t="str">
        <f>IF(A1176="","",VLOOKUP(A1176,Config!K$6:L$26,2,FALSE))</f>
        <v/>
      </c>
    </row>
    <row r="1177" spans="2:2" x14ac:dyDescent="0.25">
      <c r="B1177" s="202" t="str">
        <f>IF(A1177="","",VLOOKUP(A1177,Config!K$6:L$26,2,FALSE))</f>
        <v/>
      </c>
    </row>
    <row r="1178" spans="2:2" x14ac:dyDescent="0.25">
      <c r="B1178" s="202" t="str">
        <f>IF(A1178="","",VLOOKUP(A1178,Config!K$6:L$26,2,FALSE))</f>
        <v/>
      </c>
    </row>
    <row r="1179" spans="2:2" x14ac:dyDescent="0.25">
      <c r="B1179" s="202" t="str">
        <f>IF(A1179="","",VLOOKUP(A1179,Config!K$6:L$26,2,FALSE))</f>
        <v/>
      </c>
    </row>
    <row r="1180" spans="2:2" x14ac:dyDescent="0.25">
      <c r="B1180" s="202" t="str">
        <f>IF(A1180="","",VLOOKUP(A1180,Config!K$6:L$26,2,FALSE))</f>
        <v/>
      </c>
    </row>
    <row r="1181" spans="2:2" x14ac:dyDescent="0.25">
      <c r="B1181" s="202" t="str">
        <f>IF(A1181="","",VLOOKUP(A1181,Config!K$6:L$26,2,FALSE))</f>
        <v/>
      </c>
    </row>
    <row r="1182" spans="2:2" x14ac:dyDescent="0.25">
      <c r="B1182" s="202" t="str">
        <f>IF(A1182="","",VLOOKUP(A1182,Config!K$6:L$26,2,FALSE))</f>
        <v/>
      </c>
    </row>
    <row r="1183" spans="2:2" x14ac:dyDescent="0.25">
      <c r="B1183" s="202" t="str">
        <f>IF(A1183="","",VLOOKUP(A1183,Config!K$6:L$26,2,FALSE))</f>
        <v/>
      </c>
    </row>
    <row r="1184" spans="2:2" x14ac:dyDescent="0.25">
      <c r="B1184" s="202" t="str">
        <f>IF(A1184="","",VLOOKUP(A1184,Config!K$6:L$26,2,FALSE))</f>
        <v/>
      </c>
    </row>
    <row r="1185" spans="2:2" x14ac:dyDescent="0.25">
      <c r="B1185" s="202" t="str">
        <f>IF(A1185="","",VLOOKUP(A1185,Config!K$6:L$26,2,FALSE))</f>
        <v/>
      </c>
    </row>
    <row r="1186" spans="2:2" x14ac:dyDescent="0.25">
      <c r="B1186" s="202" t="str">
        <f>IF(A1186="","",VLOOKUP(A1186,Config!K$6:L$26,2,FALSE))</f>
        <v/>
      </c>
    </row>
    <row r="1187" spans="2:2" x14ac:dyDescent="0.25">
      <c r="B1187" s="202" t="str">
        <f>IF(A1187="","",VLOOKUP(A1187,Config!K$6:L$26,2,FALSE))</f>
        <v/>
      </c>
    </row>
    <row r="1188" spans="2:2" x14ac:dyDescent="0.25">
      <c r="B1188" s="202" t="str">
        <f>IF(A1188="","",VLOOKUP(A1188,Config!K$6:L$26,2,FALSE))</f>
        <v/>
      </c>
    </row>
    <row r="1189" spans="2:2" x14ac:dyDescent="0.25">
      <c r="B1189" s="202" t="str">
        <f>IF(A1189="","",VLOOKUP(A1189,Config!K$6:L$26,2,FALSE))</f>
        <v/>
      </c>
    </row>
    <row r="1190" spans="2:2" x14ac:dyDescent="0.25">
      <c r="B1190" s="202" t="str">
        <f>IF(A1190="","",VLOOKUP(A1190,Config!K$6:L$26,2,FALSE))</f>
        <v/>
      </c>
    </row>
    <row r="1191" spans="2:2" x14ac:dyDescent="0.25">
      <c r="B1191" s="202" t="str">
        <f>IF(A1191="","",VLOOKUP(A1191,Config!K$6:L$26,2,FALSE))</f>
        <v/>
      </c>
    </row>
    <row r="1192" spans="2:2" x14ac:dyDescent="0.25">
      <c r="B1192" s="202" t="str">
        <f>IF(A1192="","",VLOOKUP(A1192,Config!K$6:L$26,2,FALSE))</f>
        <v/>
      </c>
    </row>
    <row r="1193" spans="2:2" x14ac:dyDescent="0.25">
      <c r="B1193" s="202" t="str">
        <f>IF(A1193="","",VLOOKUP(A1193,Config!K$6:L$26,2,FALSE))</f>
        <v/>
      </c>
    </row>
    <row r="1194" spans="2:2" x14ac:dyDescent="0.25">
      <c r="B1194" s="202" t="str">
        <f>IF(A1194="","",VLOOKUP(A1194,Config!K$6:L$26,2,FALSE))</f>
        <v/>
      </c>
    </row>
    <row r="1195" spans="2:2" x14ac:dyDescent="0.25">
      <c r="B1195" s="202" t="str">
        <f>IF(A1195="","",VLOOKUP(A1195,Config!K$6:L$26,2,FALSE))</f>
        <v/>
      </c>
    </row>
    <row r="1196" spans="2:2" x14ac:dyDescent="0.25">
      <c r="B1196" s="202" t="str">
        <f>IF(A1196="","",VLOOKUP(A1196,Config!K$6:L$26,2,FALSE))</f>
        <v/>
      </c>
    </row>
    <row r="1197" spans="2:2" x14ac:dyDescent="0.25">
      <c r="B1197" s="202" t="str">
        <f>IF(A1197="","",VLOOKUP(A1197,Config!K$6:L$26,2,FALSE))</f>
        <v/>
      </c>
    </row>
    <row r="1198" spans="2:2" x14ac:dyDescent="0.25">
      <c r="B1198" s="202" t="str">
        <f>IF(A1198="","",VLOOKUP(A1198,Config!K$6:L$26,2,FALSE))</f>
        <v/>
      </c>
    </row>
    <row r="1199" spans="2:2" x14ac:dyDescent="0.25">
      <c r="B1199" s="202" t="str">
        <f>IF(A1199="","",VLOOKUP(A1199,Config!K$6:L$26,2,FALSE))</f>
        <v/>
      </c>
    </row>
    <row r="1200" spans="2:2" x14ac:dyDescent="0.25">
      <c r="B1200" s="202" t="str">
        <f>IF(A1200="","",VLOOKUP(A1200,Config!K$6:L$26,2,FALSE))</f>
        <v/>
      </c>
    </row>
    <row r="1201" spans="2:2" x14ac:dyDescent="0.25">
      <c r="B1201" s="202" t="str">
        <f>IF(A1201="","",VLOOKUP(A1201,Config!K$6:L$26,2,FALSE))</f>
        <v/>
      </c>
    </row>
    <row r="1202" spans="2:2" x14ac:dyDescent="0.25">
      <c r="B1202" s="202" t="str">
        <f>IF(A1202="","",VLOOKUP(A1202,Config!K$6:L$26,2,FALSE))</f>
        <v/>
      </c>
    </row>
    <row r="1203" spans="2:2" x14ac:dyDescent="0.25">
      <c r="B1203" s="202" t="str">
        <f>IF(A1203="","",VLOOKUP(A1203,Config!K$6:L$26,2,FALSE))</f>
        <v/>
      </c>
    </row>
    <row r="1204" spans="2:2" x14ac:dyDescent="0.25">
      <c r="B1204" s="202" t="str">
        <f>IF(A1204="","",VLOOKUP(A1204,Config!K$6:L$26,2,FALSE))</f>
        <v/>
      </c>
    </row>
    <row r="1205" spans="2:2" x14ac:dyDescent="0.25">
      <c r="B1205" s="202" t="str">
        <f>IF(A1205="","",VLOOKUP(A1205,Config!K$6:L$26,2,FALSE))</f>
        <v/>
      </c>
    </row>
    <row r="1206" spans="2:2" x14ac:dyDescent="0.25">
      <c r="B1206" s="202" t="str">
        <f>IF(A1206="","",VLOOKUP(A1206,Config!K$6:L$26,2,FALSE))</f>
        <v/>
      </c>
    </row>
    <row r="1207" spans="2:2" x14ac:dyDescent="0.25">
      <c r="B1207" s="202" t="str">
        <f>IF(A1207="","",VLOOKUP(A1207,Config!K$6:L$26,2,FALSE))</f>
        <v/>
      </c>
    </row>
    <row r="1208" spans="2:2" x14ac:dyDescent="0.25">
      <c r="B1208" s="202" t="str">
        <f>IF(A1208="","",VLOOKUP(A1208,Config!K$6:L$26,2,FALSE))</f>
        <v/>
      </c>
    </row>
    <row r="1209" spans="2:2" x14ac:dyDescent="0.25">
      <c r="B1209" s="202" t="str">
        <f>IF(A1209="","",VLOOKUP(A1209,Config!K$6:L$26,2,FALSE))</f>
        <v/>
      </c>
    </row>
    <row r="1210" spans="2:2" x14ac:dyDescent="0.25">
      <c r="B1210" s="202" t="str">
        <f>IF(A1210="","",VLOOKUP(A1210,Config!K$6:L$26,2,FALSE))</f>
        <v/>
      </c>
    </row>
    <row r="1211" spans="2:2" x14ac:dyDescent="0.25">
      <c r="B1211" s="202" t="str">
        <f>IF(A1211="","",VLOOKUP(A1211,Config!K$6:L$26,2,FALSE))</f>
        <v/>
      </c>
    </row>
    <row r="1212" spans="2:2" x14ac:dyDescent="0.25">
      <c r="B1212" s="202" t="str">
        <f>IF(A1212="","",VLOOKUP(A1212,Config!K$6:L$26,2,FALSE))</f>
        <v/>
      </c>
    </row>
    <row r="1213" spans="2:2" x14ac:dyDescent="0.25">
      <c r="B1213" s="202" t="str">
        <f>IF(A1213="","",VLOOKUP(A1213,Config!K$6:L$26,2,FALSE))</f>
        <v/>
      </c>
    </row>
    <row r="1214" spans="2:2" x14ac:dyDescent="0.25">
      <c r="B1214" s="202" t="str">
        <f>IF(A1214="","",VLOOKUP(A1214,Config!K$6:L$26,2,FALSE))</f>
        <v/>
      </c>
    </row>
    <row r="1215" spans="2:2" x14ac:dyDescent="0.25">
      <c r="B1215" s="202" t="str">
        <f>IF(A1215="","",VLOOKUP(A1215,Config!K$6:L$26,2,FALSE))</f>
        <v/>
      </c>
    </row>
    <row r="1216" spans="2:2" x14ac:dyDescent="0.25">
      <c r="B1216" s="202" t="str">
        <f>IF(A1216="","",VLOOKUP(A1216,Config!K$6:L$26,2,FALSE))</f>
        <v/>
      </c>
    </row>
    <row r="1217" spans="2:2" x14ac:dyDescent="0.25">
      <c r="B1217" s="202" t="str">
        <f>IF(A1217="","",VLOOKUP(A1217,Config!K$6:L$26,2,FALSE))</f>
        <v/>
      </c>
    </row>
    <row r="1218" spans="2:2" x14ac:dyDescent="0.25">
      <c r="B1218" s="202" t="str">
        <f>IF(A1218="","",VLOOKUP(A1218,Config!K$6:L$26,2,FALSE))</f>
        <v/>
      </c>
    </row>
    <row r="1219" spans="2:2" x14ac:dyDescent="0.25">
      <c r="B1219" s="202" t="str">
        <f>IF(A1219="","",VLOOKUP(A1219,Config!K$6:L$26,2,FALSE))</f>
        <v/>
      </c>
    </row>
    <row r="1220" spans="2:2" x14ac:dyDescent="0.25">
      <c r="B1220" s="202" t="str">
        <f>IF(A1220="","",VLOOKUP(A1220,Config!K$6:L$26,2,FALSE))</f>
        <v/>
      </c>
    </row>
    <row r="1221" spans="2:2" x14ac:dyDescent="0.25">
      <c r="B1221" s="202" t="str">
        <f>IF(A1221="","",VLOOKUP(A1221,Config!K$6:L$26,2,FALSE))</f>
        <v/>
      </c>
    </row>
    <row r="1222" spans="2:2" x14ac:dyDescent="0.25">
      <c r="B1222" s="202" t="str">
        <f>IF(A1222="","",VLOOKUP(A1222,Config!K$6:L$26,2,FALSE))</f>
        <v/>
      </c>
    </row>
    <row r="1223" spans="2:2" x14ac:dyDescent="0.25">
      <c r="B1223" s="202" t="str">
        <f>IF(A1223="","",VLOOKUP(A1223,Config!K$6:L$26,2,FALSE))</f>
        <v/>
      </c>
    </row>
    <row r="1224" spans="2:2" x14ac:dyDescent="0.25">
      <c r="B1224" s="202" t="str">
        <f>IF(A1224="","",VLOOKUP(A1224,Config!K$6:L$26,2,FALSE))</f>
        <v/>
      </c>
    </row>
    <row r="1225" spans="2:2" x14ac:dyDescent="0.25">
      <c r="B1225" s="202" t="str">
        <f>IF(A1225="","",VLOOKUP(A1225,Config!K$6:L$26,2,FALSE))</f>
        <v/>
      </c>
    </row>
    <row r="1226" spans="2:2" x14ac:dyDescent="0.25">
      <c r="B1226" s="202" t="str">
        <f>IF(A1226="","",VLOOKUP(A1226,Config!K$6:L$26,2,FALSE))</f>
        <v/>
      </c>
    </row>
    <row r="1227" spans="2:2" x14ac:dyDescent="0.25">
      <c r="B1227" s="202" t="str">
        <f>IF(A1227="","",VLOOKUP(A1227,Config!K$6:L$26,2,FALSE))</f>
        <v/>
      </c>
    </row>
    <row r="1228" spans="2:2" x14ac:dyDescent="0.25">
      <c r="B1228" s="202" t="str">
        <f>IF(A1228="","",VLOOKUP(A1228,Config!K$6:L$26,2,FALSE))</f>
        <v/>
      </c>
    </row>
    <row r="1229" spans="2:2" x14ac:dyDescent="0.25">
      <c r="B1229" s="202" t="str">
        <f>IF(A1229="","",VLOOKUP(A1229,Config!K$6:L$26,2,FALSE))</f>
        <v/>
      </c>
    </row>
    <row r="1230" spans="2:2" x14ac:dyDescent="0.25">
      <c r="B1230" s="202" t="str">
        <f>IF(A1230="","",VLOOKUP(A1230,Config!K$6:L$26,2,FALSE))</f>
        <v/>
      </c>
    </row>
    <row r="1231" spans="2:2" x14ac:dyDescent="0.25">
      <c r="B1231" s="202" t="str">
        <f>IF(A1231="","",VLOOKUP(A1231,Config!K$6:L$26,2,FALSE))</f>
        <v/>
      </c>
    </row>
    <row r="1232" spans="2:2" x14ac:dyDescent="0.25">
      <c r="B1232" s="202" t="str">
        <f>IF(A1232="","",VLOOKUP(A1232,Config!K$6:L$26,2,FALSE))</f>
        <v/>
      </c>
    </row>
    <row r="1233" spans="2:2" x14ac:dyDescent="0.25">
      <c r="B1233" s="202" t="str">
        <f>IF(A1233="","",VLOOKUP(A1233,Config!K$6:L$26,2,FALSE))</f>
        <v/>
      </c>
    </row>
    <row r="1234" spans="2:2" x14ac:dyDescent="0.25">
      <c r="B1234" s="202" t="str">
        <f>IF(A1234="","",VLOOKUP(A1234,Config!K$6:L$26,2,FALSE))</f>
        <v/>
      </c>
    </row>
    <row r="1235" spans="2:2" x14ac:dyDescent="0.25">
      <c r="B1235" s="202" t="str">
        <f>IF(A1235="","",VLOOKUP(A1235,Config!K$6:L$26,2,FALSE))</f>
        <v/>
      </c>
    </row>
    <row r="1236" spans="2:2" x14ac:dyDescent="0.25">
      <c r="B1236" s="202" t="str">
        <f>IF(A1236="","",VLOOKUP(A1236,Config!K$6:L$26,2,FALSE))</f>
        <v/>
      </c>
    </row>
    <row r="1237" spans="2:2" x14ac:dyDescent="0.25">
      <c r="B1237" s="202" t="str">
        <f>IF(A1237="","",VLOOKUP(A1237,Config!K$6:L$26,2,FALSE))</f>
        <v/>
      </c>
    </row>
    <row r="1238" spans="2:2" x14ac:dyDescent="0.25">
      <c r="B1238" s="202" t="str">
        <f>IF(A1238="","",VLOOKUP(A1238,Config!K$6:L$26,2,FALSE))</f>
        <v/>
      </c>
    </row>
    <row r="1239" spans="2:2" x14ac:dyDescent="0.25">
      <c r="B1239" s="202" t="str">
        <f>IF(A1239="","",VLOOKUP(A1239,Config!K$6:L$26,2,FALSE))</f>
        <v/>
      </c>
    </row>
    <row r="1240" spans="2:2" x14ac:dyDescent="0.25">
      <c r="B1240" s="202" t="str">
        <f>IF(A1240="","",VLOOKUP(A1240,Config!K$6:L$26,2,FALSE))</f>
        <v/>
      </c>
    </row>
    <row r="1241" spans="2:2" x14ac:dyDescent="0.25">
      <c r="B1241" s="202" t="str">
        <f>IF(A1241="","",VLOOKUP(A1241,Config!K$6:L$26,2,FALSE))</f>
        <v/>
      </c>
    </row>
    <row r="1242" spans="2:2" x14ac:dyDescent="0.25">
      <c r="B1242" s="202" t="str">
        <f>IF(A1242="","",VLOOKUP(A1242,Config!K$6:L$26,2,FALSE))</f>
        <v/>
      </c>
    </row>
    <row r="1243" spans="2:2" x14ac:dyDescent="0.25">
      <c r="B1243" s="202" t="str">
        <f>IF(A1243="","",VLOOKUP(A1243,Config!K$6:L$26,2,FALSE))</f>
        <v/>
      </c>
    </row>
    <row r="1244" spans="2:2" x14ac:dyDescent="0.25">
      <c r="B1244" s="202" t="str">
        <f>IF(A1244="","",VLOOKUP(A1244,Config!K$6:L$26,2,FALSE))</f>
        <v/>
      </c>
    </row>
    <row r="1245" spans="2:2" x14ac:dyDescent="0.25">
      <c r="B1245" s="202" t="str">
        <f>IF(A1245="","",VLOOKUP(A1245,Config!K$6:L$26,2,FALSE))</f>
        <v/>
      </c>
    </row>
    <row r="1246" spans="2:2" x14ac:dyDescent="0.25">
      <c r="B1246" s="202" t="str">
        <f>IF(A1246="","",VLOOKUP(A1246,Config!K$6:L$26,2,FALSE))</f>
        <v/>
      </c>
    </row>
    <row r="1247" spans="2:2" x14ac:dyDescent="0.25">
      <c r="B1247" s="202" t="str">
        <f>IF(A1247="","",VLOOKUP(A1247,Config!K$6:L$26,2,FALSE))</f>
        <v/>
      </c>
    </row>
    <row r="1248" spans="2:2" x14ac:dyDescent="0.25">
      <c r="B1248" s="202" t="str">
        <f>IF(A1248="","",VLOOKUP(A1248,Config!K$6:L$26,2,FALSE))</f>
        <v/>
      </c>
    </row>
    <row r="1249" spans="2:2" x14ac:dyDescent="0.25">
      <c r="B1249" s="202" t="str">
        <f>IF(A1249="","",VLOOKUP(A1249,Config!K$6:L$26,2,FALSE))</f>
        <v/>
      </c>
    </row>
    <row r="1250" spans="2:2" x14ac:dyDescent="0.25">
      <c r="B1250" s="202" t="str">
        <f>IF(A1250="","",VLOOKUP(A1250,Config!K$6:L$26,2,FALSE))</f>
        <v/>
      </c>
    </row>
    <row r="1251" spans="2:2" x14ac:dyDescent="0.25">
      <c r="B1251" s="202" t="str">
        <f>IF(A1251="","",VLOOKUP(A1251,Config!K$6:L$26,2,FALSE))</f>
        <v/>
      </c>
    </row>
    <row r="1252" spans="2:2" x14ac:dyDescent="0.25">
      <c r="B1252" s="202" t="str">
        <f>IF(A1252="","",VLOOKUP(A1252,Config!K$6:L$26,2,FALSE))</f>
        <v/>
      </c>
    </row>
    <row r="1253" spans="2:2" x14ac:dyDescent="0.25">
      <c r="B1253" s="202" t="str">
        <f>IF(A1253="","",VLOOKUP(A1253,Config!K$6:L$26,2,FALSE))</f>
        <v/>
      </c>
    </row>
    <row r="1254" spans="2:2" x14ac:dyDescent="0.25">
      <c r="B1254" s="202" t="str">
        <f>IF(A1254="","",VLOOKUP(A1254,Config!K$6:L$26,2,FALSE))</f>
        <v/>
      </c>
    </row>
    <row r="1255" spans="2:2" x14ac:dyDescent="0.25">
      <c r="B1255" s="202" t="str">
        <f>IF(A1255="","",VLOOKUP(A1255,Config!K$6:L$26,2,FALSE))</f>
        <v/>
      </c>
    </row>
    <row r="1256" spans="2:2" x14ac:dyDescent="0.25">
      <c r="B1256" s="202" t="str">
        <f>IF(A1256="","",VLOOKUP(A1256,Config!K$6:L$26,2,FALSE))</f>
        <v/>
      </c>
    </row>
    <row r="1257" spans="2:2" x14ac:dyDescent="0.25">
      <c r="B1257" s="202" t="str">
        <f>IF(A1257="","",VLOOKUP(A1257,Config!K$6:L$26,2,FALSE))</f>
        <v/>
      </c>
    </row>
    <row r="1258" spans="2:2" x14ac:dyDescent="0.25">
      <c r="B1258" s="202" t="str">
        <f>IF(A1258="","",VLOOKUP(A1258,Config!K$6:L$26,2,FALSE))</f>
        <v/>
      </c>
    </row>
    <row r="1259" spans="2:2" x14ac:dyDescent="0.25">
      <c r="B1259" s="202" t="str">
        <f>IF(A1259="","",VLOOKUP(A1259,Config!K$6:L$26,2,FALSE))</f>
        <v/>
      </c>
    </row>
    <row r="1260" spans="2:2" x14ac:dyDescent="0.25">
      <c r="B1260" s="202" t="str">
        <f>IF(A1260="","",VLOOKUP(A1260,Config!K$6:L$26,2,FALSE))</f>
        <v/>
      </c>
    </row>
    <row r="1261" spans="2:2" x14ac:dyDescent="0.25">
      <c r="B1261" s="202" t="str">
        <f>IF(A1261="","",VLOOKUP(A1261,Config!K$6:L$26,2,FALSE))</f>
        <v/>
      </c>
    </row>
    <row r="1262" spans="2:2" x14ac:dyDescent="0.25">
      <c r="B1262" s="202" t="str">
        <f>IF(A1262="","",VLOOKUP(A1262,Config!K$6:L$26,2,FALSE))</f>
        <v/>
      </c>
    </row>
    <row r="1263" spans="2:2" x14ac:dyDescent="0.25">
      <c r="B1263" s="202" t="str">
        <f>IF(A1263="","",VLOOKUP(A1263,Config!K$6:L$26,2,FALSE))</f>
        <v/>
      </c>
    </row>
    <row r="1264" spans="2:2" x14ac:dyDescent="0.25">
      <c r="B1264" s="202" t="str">
        <f>IF(A1264="","",VLOOKUP(A1264,Config!K$6:L$26,2,FALSE))</f>
        <v/>
      </c>
    </row>
    <row r="1265" spans="2:2" x14ac:dyDescent="0.25">
      <c r="B1265" s="202" t="str">
        <f>IF(A1265="","",VLOOKUP(A1265,Config!K$6:L$26,2,FALSE))</f>
        <v/>
      </c>
    </row>
    <row r="1266" spans="2:2" x14ac:dyDescent="0.25">
      <c r="B1266" s="202" t="str">
        <f>IF(A1266="","",VLOOKUP(A1266,Config!K$6:L$26,2,FALSE))</f>
        <v/>
      </c>
    </row>
    <row r="1267" spans="2:2" x14ac:dyDescent="0.25">
      <c r="B1267" s="202" t="str">
        <f>IF(A1267="","",VLOOKUP(A1267,Config!K$6:L$26,2,FALSE))</f>
        <v/>
      </c>
    </row>
    <row r="1268" spans="2:2" x14ac:dyDescent="0.25">
      <c r="B1268" s="202" t="str">
        <f>IF(A1268="","",VLOOKUP(A1268,Config!K$6:L$26,2,FALSE))</f>
        <v/>
      </c>
    </row>
    <row r="1269" spans="2:2" x14ac:dyDescent="0.25">
      <c r="B1269" s="202" t="str">
        <f>IF(A1269="","",VLOOKUP(A1269,Config!K$6:L$26,2,FALSE))</f>
        <v/>
      </c>
    </row>
    <row r="1270" spans="2:2" x14ac:dyDescent="0.25">
      <c r="B1270" s="202" t="str">
        <f>IF(A1270="","",VLOOKUP(A1270,Config!K$6:L$26,2,FALSE))</f>
        <v/>
      </c>
    </row>
    <row r="1271" spans="2:2" x14ac:dyDescent="0.25">
      <c r="B1271" s="202" t="str">
        <f>IF(A1271="","",VLOOKUP(A1271,Config!K$6:L$26,2,FALSE))</f>
        <v/>
      </c>
    </row>
    <row r="1272" spans="2:2" x14ac:dyDescent="0.25">
      <c r="B1272" s="202" t="str">
        <f>IF(A1272="","",VLOOKUP(A1272,Config!K$6:L$26,2,FALSE))</f>
        <v/>
      </c>
    </row>
    <row r="1273" spans="2:2" x14ac:dyDescent="0.25">
      <c r="B1273" s="202" t="str">
        <f>IF(A1273="","",VLOOKUP(A1273,Config!K$6:L$26,2,FALSE))</f>
        <v/>
      </c>
    </row>
    <row r="1274" spans="2:2" x14ac:dyDescent="0.25">
      <c r="B1274" s="202" t="str">
        <f>IF(A1274="","",VLOOKUP(A1274,Config!K$6:L$26,2,FALSE))</f>
        <v/>
      </c>
    </row>
    <row r="1275" spans="2:2" x14ac:dyDescent="0.25">
      <c r="B1275" s="202" t="str">
        <f>IF(A1275="","",VLOOKUP(A1275,Config!K$6:L$26,2,FALSE))</f>
        <v/>
      </c>
    </row>
    <row r="1276" spans="2:2" x14ac:dyDescent="0.25">
      <c r="B1276" s="202" t="str">
        <f>IF(A1276="","",VLOOKUP(A1276,Config!K$6:L$26,2,FALSE))</f>
        <v/>
      </c>
    </row>
    <row r="1277" spans="2:2" x14ac:dyDescent="0.25">
      <c r="B1277" s="202" t="str">
        <f>IF(A1277="","",VLOOKUP(A1277,Config!K$6:L$26,2,FALSE))</f>
        <v/>
      </c>
    </row>
    <row r="1278" spans="2:2" x14ac:dyDescent="0.25">
      <c r="B1278" s="202" t="str">
        <f>IF(A1278="","",VLOOKUP(A1278,Config!K$6:L$26,2,FALSE))</f>
        <v/>
      </c>
    </row>
    <row r="1279" spans="2:2" x14ac:dyDescent="0.25">
      <c r="B1279" s="202" t="str">
        <f>IF(A1279="","",VLOOKUP(A1279,Config!K$6:L$26,2,FALSE))</f>
        <v/>
      </c>
    </row>
    <row r="1280" spans="2:2" x14ac:dyDescent="0.25">
      <c r="B1280" s="202" t="str">
        <f>IF(A1280="","",VLOOKUP(A1280,Config!K$6:L$26,2,FALSE))</f>
        <v/>
      </c>
    </row>
    <row r="1281" spans="2:2" x14ac:dyDescent="0.25">
      <c r="B1281" s="202" t="str">
        <f>IF(A1281="","",VLOOKUP(A1281,Config!K$6:L$26,2,FALSE))</f>
        <v/>
      </c>
    </row>
    <row r="1282" spans="2:2" x14ac:dyDescent="0.25">
      <c r="B1282" s="202" t="str">
        <f>IF(A1282="","",VLOOKUP(A1282,Config!K$6:L$26,2,FALSE))</f>
        <v/>
      </c>
    </row>
    <row r="1283" spans="2:2" x14ac:dyDescent="0.25">
      <c r="B1283" s="202" t="str">
        <f>IF(A1283="","",VLOOKUP(A1283,Config!K$6:L$26,2,FALSE))</f>
        <v/>
      </c>
    </row>
    <row r="1284" spans="2:2" x14ac:dyDescent="0.25">
      <c r="B1284" s="202" t="str">
        <f>IF(A1284="","",VLOOKUP(A1284,Config!K$6:L$26,2,FALSE))</f>
        <v/>
      </c>
    </row>
    <row r="1285" spans="2:2" x14ac:dyDescent="0.25">
      <c r="B1285" s="202" t="str">
        <f>IF(A1285="","",VLOOKUP(A1285,Config!K$6:L$26,2,FALSE))</f>
        <v/>
      </c>
    </row>
    <row r="1286" spans="2:2" x14ac:dyDescent="0.25">
      <c r="B1286" s="202" t="str">
        <f>IF(A1286="","",VLOOKUP(A1286,Config!K$6:L$26,2,FALSE))</f>
        <v/>
      </c>
    </row>
    <row r="1287" spans="2:2" x14ac:dyDescent="0.25">
      <c r="B1287" s="202" t="str">
        <f>IF(A1287="","",VLOOKUP(A1287,Config!K$6:L$26,2,FALSE))</f>
        <v/>
      </c>
    </row>
    <row r="1288" spans="2:2" x14ac:dyDescent="0.25">
      <c r="B1288" s="202" t="str">
        <f>IF(A1288="","",VLOOKUP(A1288,Config!K$6:L$26,2,FALSE))</f>
        <v/>
      </c>
    </row>
    <row r="1289" spans="2:2" x14ac:dyDescent="0.25">
      <c r="B1289" s="202" t="str">
        <f>IF(A1289="","",VLOOKUP(A1289,Config!K$6:L$26,2,FALSE))</f>
        <v/>
      </c>
    </row>
    <row r="1290" spans="2:2" x14ac:dyDescent="0.25">
      <c r="B1290" s="202" t="str">
        <f>IF(A1290="","",VLOOKUP(A1290,Config!K$6:L$26,2,FALSE))</f>
        <v/>
      </c>
    </row>
    <row r="1291" spans="2:2" x14ac:dyDescent="0.25">
      <c r="B1291" s="202" t="str">
        <f>IF(A1291="","",VLOOKUP(A1291,Config!K$6:L$26,2,FALSE))</f>
        <v/>
      </c>
    </row>
    <row r="1292" spans="2:2" x14ac:dyDescent="0.25">
      <c r="B1292" s="202" t="str">
        <f>IF(A1292="","",VLOOKUP(A1292,Config!K$6:L$26,2,FALSE))</f>
        <v/>
      </c>
    </row>
    <row r="1293" spans="2:2" x14ac:dyDescent="0.25">
      <c r="B1293" s="202" t="str">
        <f>IF(A1293="","",VLOOKUP(A1293,Config!K$6:L$26,2,FALSE))</f>
        <v/>
      </c>
    </row>
    <row r="1294" spans="2:2" x14ac:dyDescent="0.25">
      <c r="B1294" s="202" t="str">
        <f>IF(A1294="","",VLOOKUP(A1294,Config!K$6:L$26,2,FALSE))</f>
        <v/>
      </c>
    </row>
    <row r="1295" spans="2:2" x14ac:dyDescent="0.25">
      <c r="B1295" s="202" t="str">
        <f>IF(A1295="","",VLOOKUP(A1295,Config!K$6:L$26,2,FALSE))</f>
        <v/>
      </c>
    </row>
    <row r="1296" spans="2:2" x14ac:dyDescent="0.25">
      <c r="B1296" s="202" t="str">
        <f>IF(A1296="","",VLOOKUP(A1296,Config!K$6:L$26,2,FALSE))</f>
        <v/>
      </c>
    </row>
    <row r="1297" spans="2:2" x14ac:dyDescent="0.25">
      <c r="B1297" s="202" t="str">
        <f>IF(A1297="","",VLOOKUP(A1297,Config!K$6:L$26,2,FALSE))</f>
        <v/>
      </c>
    </row>
    <row r="1298" spans="2:2" x14ac:dyDescent="0.25">
      <c r="B1298" s="202" t="str">
        <f>IF(A1298="","",VLOOKUP(A1298,Config!K$6:L$26,2,FALSE))</f>
        <v/>
      </c>
    </row>
    <row r="1299" spans="2:2" x14ac:dyDescent="0.25">
      <c r="B1299" s="202" t="str">
        <f>IF(A1299="","",VLOOKUP(A1299,Config!K$6:L$26,2,FALSE))</f>
        <v/>
      </c>
    </row>
    <row r="1300" spans="2:2" x14ac:dyDescent="0.25">
      <c r="B1300" s="202" t="str">
        <f>IF(A1300="","",VLOOKUP(A1300,Config!K$6:L$26,2,FALSE))</f>
        <v/>
      </c>
    </row>
    <row r="1301" spans="2:2" x14ac:dyDescent="0.25">
      <c r="B1301" s="202" t="str">
        <f>IF(A1301="","",VLOOKUP(A1301,Config!K$6:L$26,2,FALSE))</f>
        <v/>
      </c>
    </row>
    <row r="1302" spans="2:2" x14ac:dyDescent="0.25">
      <c r="B1302" s="202" t="str">
        <f>IF(A1302="","",VLOOKUP(A1302,Config!K$6:L$26,2,FALSE))</f>
        <v/>
      </c>
    </row>
    <row r="1303" spans="2:2" x14ac:dyDescent="0.25">
      <c r="B1303" s="202" t="str">
        <f>IF(A1303="","",VLOOKUP(A1303,Config!K$6:L$26,2,FALSE))</f>
        <v/>
      </c>
    </row>
    <row r="1304" spans="2:2" x14ac:dyDescent="0.25">
      <c r="B1304" s="202" t="str">
        <f>IF(A1304="","",VLOOKUP(A1304,Config!K$6:L$26,2,FALSE))</f>
        <v/>
      </c>
    </row>
    <row r="1305" spans="2:2" x14ac:dyDescent="0.25">
      <c r="B1305" s="202" t="str">
        <f>IF(A1305="","",VLOOKUP(A1305,Config!K$6:L$26,2,FALSE))</f>
        <v/>
      </c>
    </row>
    <row r="1306" spans="2:2" x14ac:dyDescent="0.25">
      <c r="B1306" s="202" t="str">
        <f>IF(A1306="","",VLOOKUP(A1306,Config!K$6:L$26,2,FALSE))</f>
        <v/>
      </c>
    </row>
    <row r="1307" spans="2:2" x14ac:dyDescent="0.25">
      <c r="B1307" s="202" t="str">
        <f>IF(A1307="","",VLOOKUP(A1307,Config!K$6:L$26,2,FALSE))</f>
        <v/>
      </c>
    </row>
    <row r="1308" spans="2:2" x14ac:dyDescent="0.25">
      <c r="B1308" s="202" t="str">
        <f>IF(A1308="","",VLOOKUP(A1308,Config!K$6:L$26,2,FALSE))</f>
        <v/>
      </c>
    </row>
    <row r="1309" spans="2:2" x14ac:dyDescent="0.25">
      <c r="B1309" s="202" t="str">
        <f>IF(A1309="","",VLOOKUP(A1309,Config!K$6:L$26,2,FALSE))</f>
        <v/>
      </c>
    </row>
    <row r="1310" spans="2:2" x14ac:dyDescent="0.25">
      <c r="B1310" s="202" t="str">
        <f>IF(A1310="","",VLOOKUP(A1310,Config!K$6:L$26,2,FALSE))</f>
        <v/>
      </c>
    </row>
    <row r="1311" spans="2:2" x14ac:dyDescent="0.25">
      <c r="B1311" s="202" t="str">
        <f>IF(A1311="","",VLOOKUP(A1311,Config!K$6:L$26,2,FALSE))</f>
        <v/>
      </c>
    </row>
    <row r="1312" spans="2:2" x14ac:dyDescent="0.25">
      <c r="B1312" s="202" t="str">
        <f>IF(A1312="","",VLOOKUP(A1312,Config!K$6:L$26,2,FALSE))</f>
        <v/>
      </c>
    </row>
    <row r="1313" spans="2:2" x14ac:dyDescent="0.25">
      <c r="B1313" s="202" t="str">
        <f>IF(A1313="","",VLOOKUP(A1313,Config!K$6:L$26,2,FALSE))</f>
        <v/>
      </c>
    </row>
    <row r="1314" spans="2:2" x14ac:dyDescent="0.25">
      <c r="B1314" s="202" t="str">
        <f>IF(A1314="","",VLOOKUP(A1314,Config!K$6:L$26,2,FALSE))</f>
        <v/>
      </c>
    </row>
    <row r="1315" spans="2:2" x14ac:dyDescent="0.25">
      <c r="B1315" s="202" t="str">
        <f>IF(A1315="","",VLOOKUP(A1315,Config!K$6:L$26,2,FALSE))</f>
        <v/>
      </c>
    </row>
    <row r="1316" spans="2:2" x14ac:dyDescent="0.25">
      <c r="B1316" s="202" t="str">
        <f>IF(A1316="","",VLOOKUP(A1316,Config!K$6:L$26,2,FALSE))</f>
        <v/>
      </c>
    </row>
    <row r="1317" spans="2:2" x14ac:dyDescent="0.25">
      <c r="B1317" s="202" t="str">
        <f>IF(A1317="","",VLOOKUP(A1317,Config!K$6:L$26,2,FALSE))</f>
        <v/>
      </c>
    </row>
    <row r="1318" spans="2:2" x14ac:dyDescent="0.25">
      <c r="B1318" s="202" t="str">
        <f>IF(A1318="","",VLOOKUP(A1318,Config!K$6:L$26,2,FALSE))</f>
        <v/>
      </c>
    </row>
    <row r="1319" spans="2:2" x14ac:dyDescent="0.25">
      <c r="B1319" s="202" t="str">
        <f>IF(A1319="","",VLOOKUP(A1319,Config!K$6:L$26,2,FALSE))</f>
        <v/>
      </c>
    </row>
    <row r="1320" spans="2:2" x14ac:dyDescent="0.25">
      <c r="B1320" s="202" t="str">
        <f>IF(A1320="","",VLOOKUP(A1320,Config!K$6:L$26,2,FALSE))</f>
        <v/>
      </c>
    </row>
    <row r="1321" spans="2:2" x14ac:dyDescent="0.25">
      <c r="B1321" s="202" t="str">
        <f>IF(A1321="","",VLOOKUP(A1321,Config!K$6:L$26,2,FALSE))</f>
        <v/>
      </c>
    </row>
    <row r="1322" spans="2:2" x14ac:dyDescent="0.25">
      <c r="B1322" s="202" t="str">
        <f>IF(A1322="","",VLOOKUP(A1322,Config!K$6:L$26,2,FALSE))</f>
        <v/>
      </c>
    </row>
    <row r="1323" spans="2:2" x14ac:dyDescent="0.25">
      <c r="B1323" s="202" t="str">
        <f>IF(A1323="","",VLOOKUP(A1323,Config!K$6:L$26,2,FALSE))</f>
        <v/>
      </c>
    </row>
    <row r="1324" spans="2:2" x14ac:dyDescent="0.25">
      <c r="B1324" s="202" t="str">
        <f>IF(A1324="","",VLOOKUP(A1324,Config!K$6:L$26,2,FALSE))</f>
        <v/>
      </c>
    </row>
    <row r="1325" spans="2:2" x14ac:dyDescent="0.25">
      <c r="B1325" s="202" t="str">
        <f>IF(A1325="","",VLOOKUP(A1325,Config!K$6:L$26,2,FALSE))</f>
        <v/>
      </c>
    </row>
    <row r="1326" spans="2:2" x14ac:dyDescent="0.25">
      <c r="B1326" s="202" t="str">
        <f>IF(A1326="","",VLOOKUP(A1326,Config!K$6:L$26,2,FALSE))</f>
        <v/>
      </c>
    </row>
    <row r="1327" spans="2:2" x14ac:dyDescent="0.25">
      <c r="B1327" s="202" t="str">
        <f>IF(A1327="","",VLOOKUP(A1327,Config!K$6:L$26,2,FALSE))</f>
        <v/>
      </c>
    </row>
    <row r="1328" spans="2:2" x14ac:dyDescent="0.25">
      <c r="B1328" s="202" t="str">
        <f>IF(A1328="","",VLOOKUP(A1328,Config!K$6:L$26,2,FALSE))</f>
        <v/>
      </c>
    </row>
    <row r="1329" spans="2:2" x14ac:dyDescent="0.25">
      <c r="B1329" s="202" t="str">
        <f>IF(A1329="","",VLOOKUP(A1329,Config!K$6:L$26,2,FALSE))</f>
        <v/>
      </c>
    </row>
    <row r="1330" spans="2:2" x14ac:dyDescent="0.25">
      <c r="B1330" s="202" t="str">
        <f>IF(A1330="","",VLOOKUP(A1330,Config!K$6:L$26,2,FALSE))</f>
        <v/>
      </c>
    </row>
    <row r="1331" spans="2:2" x14ac:dyDescent="0.25">
      <c r="B1331" s="202" t="str">
        <f>IF(A1331="","",VLOOKUP(A1331,Config!K$6:L$26,2,FALSE))</f>
        <v/>
      </c>
    </row>
    <row r="1332" spans="2:2" x14ac:dyDescent="0.25">
      <c r="B1332" s="202" t="str">
        <f>IF(A1332="","",VLOOKUP(A1332,Config!K$6:L$26,2,FALSE))</f>
        <v/>
      </c>
    </row>
    <row r="1333" spans="2:2" x14ac:dyDescent="0.25">
      <c r="B1333" s="202" t="str">
        <f>IF(A1333="","",VLOOKUP(A1333,Config!K$6:L$26,2,FALSE))</f>
        <v/>
      </c>
    </row>
    <row r="1334" spans="2:2" x14ac:dyDescent="0.25">
      <c r="B1334" s="202" t="str">
        <f>IF(A1334="","",VLOOKUP(A1334,Config!K$6:L$26,2,FALSE))</f>
        <v/>
      </c>
    </row>
    <row r="1335" spans="2:2" x14ac:dyDescent="0.25">
      <c r="B1335" s="202" t="str">
        <f>IF(A1335="","",VLOOKUP(A1335,Config!K$6:L$26,2,FALSE))</f>
        <v/>
      </c>
    </row>
    <row r="1336" spans="2:2" x14ac:dyDescent="0.25">
      <c r="B1336" s="202" t="str">
        <f>IF(A1336="","",VLOOKUP(A1336,Config!K$6:L$26,2,FALSE))</f>
        <v/>
      </c>
    </row>
    <row r="1337" spans="2:2" x14ac:dyDescent="0.25">
      <c r="B1337" s="202" t="str">
        <f>IF(A1337="","",VLOOKUP(A1337,Config!K$6:L$26,2,FALSE))</f>
        <v/>
      </c>
    </row>
    <row r="1338" spans="2:2" x14ac:dyDescent="0.25">
      <c r="B1338" s="202" t="str">
        <f>IF(A1338="","",VLOOKUP(A1338,Config!K$6:L$26,2,FALSE))</f>
        <v/>
      </c>
    </row>
    <row r="1339" spans="2:2" x14ac:dyDescent="0.25">
      <c r="B1339" s="202" t="str">
        <f>IF(A1339="","",VLOOKUP(A1339,Config!K$6:L$26,2,FALSE))</f>
        <v/>
      </c>
    </row>
    <row r="1340" spans="2:2" x14ac:dyDescent="0.25">
      <c r="B1340" s="202" t="str">
        <f>IF(A1340="","",VLOOKUP(A1340,Config!K$6:L$26,2,FALSE))</f>
        <v/>
      </c>
    </row>
    <row r="1341" spans="2:2" x14ac:dyDescent="0.25">
      <c r="B1341" s="202" t="str">
        <f>IF(A1341="","",VLOOKUP(A1341,Config!K$6:L$26,2,FALSE))</f>
        <v/>
      </c>
    </row>
    <row r="1342" spans="2:2" x14ac:dyDescent="0.25">
      <c r="B1342" s="202" t="str">
        <f>IF(A1342="","",VLOOKUP(A1342,Config!K$6:L$26,2,FALSE))</f>
        <v/>
      </c>
    </row>
    <row r="1343" spans="2:2" x14ac:dyDescent="0.25">
      <c r="B1343" s="202" t="str">
        <f>IF(A1343="","",VLOOKUP(A1343,Config!K$6:L$26,2,FALSE))</f>
        <v/>
      </c>
    </row>
    <row r="1344" spans="2:2" x14ac:dyDescent="0.25">
      <c r="B1344" s="202" t="str">
        <f>IF(A1344="","",VLOOKUP(A1344,Config!K$6:L$26,2,FALSE))</f>
        <v/>
      </c>
    </row>
    <row r="1345" spans="2:2" x14ac:dyDescent="0.25">
      <c r="B1345" s="202" t="str">
        <f>IF(A1345="","",VLOOKUP(A1345,Config!K$6:L$26,2,FALSE))</f>
        <v/>
      </c>
    </row>
    <row r="1346" spans="2:2" x14ac:dyDescent="0.25">
      <c r="B1346" s="202" t="str">
        <f>IF(A1346="","",VLOOKUP(A1346,Config!K$6:L$26,2,FALSE))</f>
        <v/>
      </c>
    </row>
    <row r="1347" spans="2:2" x14ac:dyDescent="0.25">
      <c r="B1347" s="202" t="str">
        <f>IF(A1347="","",VLOOKUP(A1347,Config!K$6:L$26,2,FALSE))</f>
        <v/>
      </c>
    </row>
    <row r="1348" spans="2:2" x14ac:dyDescent="0.25">
      <c r="B1348" s="202" t="str">
        <f>IF(A1348="","",VLOOKUP(A1348,Config!K$6:L$26,2,FALSE))</f>
        <v/>
      </c>
    </row>
    <row r="1349" spans="2:2" x14ac:dyDescent="0.25">
      <c r="B1349" s="202" t="str">
        <f>IF(A1349="","",VLOOKUP(A1349,Config!K$6:L$26,2,FALSE))</f>
        <v/>
      </c>
    </row>
    <row r="1350" spans="2:2" x14ac:dyDescent="0.25">
      <c r="B1350" s="202" t="str">
        <f>IF(A1350="","",VLOOKUP(A1350,Config!K$6:L$26,2,FALSE))</f>
        <v/>
      </c>
    </row>
    <row r="1351" spans="2:2" x14ac:dyDescent="0.25">
      <c r="B1351" s="202" t="str">
        <f>IF(A1351="","",VLOOKUP(A1351,Config!K$6:L$26,2,FALSE))</f>
        <v/>
      </c>
    </row>
    <row r="1352" spans="2:2" x14ac:dyDescent="0.25">
      <c r="B1352" s="202" t="str">
        <f>IF(A1352="","",VLOOKUP(A1352,Config!K$6:L$26,2,FALSE))</f>
        <v/>
      </c>
    </row>
    <row r="1353" spans="2:2" x14ac:dyDescent="0.25">
      <c r="B1353" s="202" t="str">
        <f>IF(A1353="","",VLOOKUP(A1353,Config!K$6:L$26,2,FALSE))</f>
        <v/>
      </c>
    </row>
    <row r="1354" spans="2:2" x14ac:dyDescent="0.25">
      <c r="B1354" s="202" t="str">
        <f>IF(A1354="","",VLOOKUP(A1354,Config!K$6:L$26,2,FALSE))</f>
        <v/>
      </c>
    </row>
    <row r="1355" spans="2:2" x14ac:dyDescent="0.25">
      <c r="B1355" s="202" t="str">
        <f>IF(A1355="","",VLOOKUP(A1355,Config!K$6:L$26,2,FALSE))</f>
        <v/>
      </c>
    </row>
    <row r="1356" spans="2:2" x14ac:dyDescent="0.25">
      <c r="B1356" s="202" t="str">
        <f>IF(A1356="","",VLOOKUP(A1356,Config!K$6:L$26,2,FALSE))</f>
        <v/>
      </c>
    </row>
    <row r="1357" spans="2:2" x14ac:dyDescent="0.25">
      <c r="B1357" s="202" t="str">
        <f>IF(A1357="","",VLOOKUP(A1357,Config!K$6:L$26,2,FALSE))</f>
        <v/>
      </c>
    </row>
    <row r="1358" spans="2:2" x14ac:dyDescent="0.25">
      <c r="B1358" s="202" t="str">
        <f>IF(A1358="","",VLOOKUP(A1358,Config!K$6:L$26,2,FALSE))</f>
        <v/>
      </c>
    </row>
    <row r="1359" spans="2:2" x14ac:dyDescent="0.25">
      <c r="B1359" s="202" t="str">
        <f>IF(A1359="","",VLOOKUP(A1359,Config!K$6:L$26,2,FALSE))</f>
        <v/>
      </c>
    </row>
    <row r="1360" spans="2:2" x14ac:dyDescent="0.25">
      <c r="B1360" s="202" t="str">
        <f>IF(A1360="","",VLOOKUP(A1360,Config!K$6:L$26,2,FALSE))</f>
        <v/>
      </c>
    </row>
    <row r="1361" spans="2:2" x14ac:dyDescent="0.25">
      <c r="B1361" s="202" t="str">
        <f>IF(A1361="","",VLOOKUP(A1361,Config!K$6:L$26,2,FALSE))</f>
        <v/>
      </c>
    </row>
    <row r="1362" spans="2:2" x14ac:dyDescent="0.25">
      <c r="B1362" s="202" t="str">
        <f>IF(A1362="","",VLOOKUP(A1362,Config!K$6:L$26,2,FALSE))</f>
        <v/>
      </c>
    </row>
    <row r="1363" spans="2:2" x14ac:dyDescent="0.25">
      <c r="B1363" s="202" t="str">
        <f>IF(A1363="","",VLOOKUP(A1363,Config!K$6:L$26,2,FALSE))</f>
        <v/>
      </c>
    </row>
    <row r="1364" spans="2:2" x14ac:dyDescent="0.25">
      <c r="B1364" s="202" t="str">
        <f>IF(A1364="","",VLOOKUP(A1364,Config!K$6:L$26,2,FALSE))</f>
        <v/>
      </c>
    </row>
    <row r="1365" spans="2:2" x14ac:dyDescent="0.25">
      <c r="B1365" s="202" t="str">
        <f>IF(A1365="","",VLOOKUP(A1365,Config!K$6:L$26,2,FALSE))</f>
        <v/>
      </c>
    </row>
    <row r="1366" spans="2:2" x14ac:dyDescent="0.25">
      <c r="B1366" s="202" t="str">
        <f>IF(A1366="","",VLOOKUP(A1366,Config!K$6:L$26,2,FALSE))</f>
        <v/>
      </c>
    </row>
    <row r="1367" spans="2:2" x14ac:dyDescent="0.25">
      <c r="B1367" s="202" t="str">
        <f>IF(A1367="","",VLOOKUP(A1367,Config!K$6:L$26,2,FALSE))</f>
        <v/>
      </c>
    </row>
    <row r="1368" spans="2:2" x14ac:dyDescent="0.25">
      <c r="B1368" s="202" t="str">
        <f>IF(A1368="","",VLOOKUP(A1368,Config!K$6:L$26,2,FALSE))</f>
        <v/>
      </c>
    </row>
    <row r="1369" spans="2:2" x14ac:dyDescent="0.25">
      <c r="B1369" s="202" t="str">
        <f>IF(A1369="","",VLOOKUP(A1369,Config!K$6:L$26,2,FALSE))</f>
        <v/>
      </c>
    </row>
    <row r="1370" spans="2:2" x14ac:dyDescent="0.25">
      <c r="B1370" s="202" t="str">
        <f>IF(A1370="","",VLOOKUP(A1370,Config!K$6:L$26,2,FALSE))</f>
        <v/>
      </c>
    </row>
    <row r="1371" spans="2:2" x14ac:dyDescent="0.25">
      <c r="B1371" s="202" t="str">
        <f>IF(A1371="","",VLOOKUP(A1371,Config!K$6:L$26,2,FALSE))</f>
        <v/>
      </c>
    </row>
    <row r="1372" spans="2:2" x14ac:dyDescent="0.25">
      <c r="B1372" s="202" t="str">
        <f>IF(A1372="","",VLOOKUP(A1372,Config!K$6:L$26,2,FALSE))</f>
        <v/>
      </c>
    </row>
    <row r="1373" spans="2:2" x14ac:dyDescent="0.25">
      <c r="B1373" s="202" t="str">
        <f>IF(A1373="","",VLOOKUP(A1373,Config!K$6:L$26,2,FALSE))</f>
        <v/>
      </c>
    </row>
    <row r="1374" spans="2:2" x14ac:dyDescent="0.25">
      <c r="B1374" s="202" t="str">
        <f>IF(A1374="","",VLOOKUP(A1374,Config!K$6:L$26,2,FALSE))</f>
        <v/>
      </c>
    </row>
    <row r="1375" spans="2:2" x14ac:dyDescent="0.25">
      <c r="B1375" s="202" t="str">
        <f>IF(A1375="","",VLOOKUP(A1375,Config!K$6:L$26,2,FALSE))</f>
        <v/>
      </c>
    </row>
    <row r="1376" spans="2:2" x14ac:dyDescent="0.25">
      <c r="B1376" s="202" t="str">
        <f>IF(A1376="","",VLOOKUP(A1376,Config!K$6:L$26,2,FALSE))</f>
        <v/>
      </c>
    </row>
    <row r="1377" spans="2:2" x14ac:dyDescent="0.25">
      <c r="B1377" s="202" t="str">
        <f>IF(A1377="","",VLOOKUP(A1377,Config!K$6:L$26,2,FALSE))</f>
        <v/>
      </c>
    </row>
    <row r="1378" spans="2:2" x14ac:dyDescent="0.25">
      <c r="B1378" s="202" t="str">
        <f>IF(A1378="","",VLOOKUP(A1378,Config!K$6:L$26,2,FALSE))</f>
        <v/>
      </c>
    </row>
    <row r="1379" spans="2:2" x14ac:dyDescent="0.25">
      <c r="B1379" s="202" t="str">
        <f>IF(A1379="","",VLOOKUP(A1379,Config!K$6:L$26,2,FALSE))</f>
        <v/>
      </c>
    </row>
    <row r="1380" spans="2:2" x14ac:dyDescent="0.25">
      <c r="B1380" s="202" t="str">
        <f>IF(A1380="","",VLOOKUP(A1380,Config!K$6:L$26,2,FALSE))</f>
        <v/>
      </c>
    </row>
    <row r="1381" spans="2:2" x14ac:dyDescent="0.25">
      <c r="B1381" s="202" t="str">
        <f>IF(A1381="","",VLOOKUP(A1381,Config!K$6:L$26,2,FALSE))</f>
        <v/>
      </c>
    </row>
    <row r="1382" spans="2:2" x14ac:dyDescent="0.25">
      <c r="B1382" s="202" t="str">
        <f>IF(A1382="","",VLOOKUP(A1382,Config!K$6:L$26,2,FALSE))</f>
        <v/>
      </c>
    </row>
    <row r="1383" spans="2:2" x14ac:dyDescent="0.25">
      <c r="B1383" s="202" t="str">
        <f>IF(A1383="","",VLOOKUP(A1383,Config!K$6:L$26,2,FALSE))</f>
        <v/>
      </c>
    </row>
    <row r="1384" spans="2:2" x14ac:dyDescent="0.25">
      <c r="B1384" s="202" t="str">
        <f>IF(A1384="","",VLOOKUP(A1384,Config!K$6:L$26,2,FALSE))</f>
        <v/>
      </c>
    </row>
    <row r="1385" spans="2:2" x14ac:dyDescent="0.25">
      <c r="B1385" s="202" t="str">
        <f>IF(A1385="","",VLOOKUP(A1385,Config!K$6:L$26,2,FALSE))</f>
        <v/>
      </c>
    </row>
    <row r="1386" spans="2:2" x14ac:dyDescent="0.25">
      <c r="B1386" s="202" t="str">
        <f>IF(A1386="","",VLOOKUP(A1386,Config!K$6:L$26,2,FALSE))</f>
        <v/>
      </c>
    </row>
    <row r="1387" spans="2:2" x14ac:dyDescent="0.25">
      <c r="B1387" s="202" t="str">
        <f>IF(A1387="","",VLOOKUP(A1387,Config!K$6:L$26,2,FALSE))</f>
        <v/>
      </c>
    </row>
    <row r="1388" spans="2:2" x14ac:dyDescent="0.25">
      <c r="B1388" s="202" t="str">
        <f>IF(A1388="","",VLOOKUP(A1388,Config!K$6:L$26,2,FALSE))</f>
        <v/>
      </c>
    </row>
    <row r="1389" spans="2:2" x14ac:dyDescent="0.25">
      <c r="B1389" s="202" t="str">
        <f>IF(A1389="","",VLOOKUP(A1389,Config!K$6:L$26,2,FALSE))</f>
        <v/>
      </c>
    </row>
    <row r="1390" spans="2:2" x14ac:dyDescent="0.25">
      <c r="B1390" s="202" t="str">
        <f>IF(A1390="","",VLOOKUP(A1390,Config!K$6:L$26,2,FALSE))</f>
        <v/>
      </c>
    </row>
    <row r="1391" spans="2:2" x14ac:dyDescent="0.25">
      <c r="B1391" s="202" t="str">
        <f>IF(A1391="","",VLOOKUP(A1391,Config!K$6:L$26,2,FALSE))</f>
        <v/>
      </c>
    </row>
    <row r="1392" spans="2:2" x14ac:dyDescent="0.25">
      <c r="B1392" s="202" t="str">
        <f>IF(A1392="","",VLOOKUP(A1392,Config!K$6:L$26,2,FALSE))</f>
        <v/>
      </c>
    </row>
    <row r="1393" spans="2:2" x14ac:dyDescent="0.25">
      <c r="B1393" s="202" t="str">
        <f>IF(A1393="","",VLOOKUP(A1393,Config!K$6:L$26,2,FALSE))</f>
        <v/>
      </c>
    </row>
    <row r="1394" spans="2:2" x14ac:dyDescent="0.25">
      <c r="B1394" s="202" t="str">
        <f>IF(A1394="","",VLOOKUP(A1394,Config!K$6:L$26,2,FALSE))</f>
        <v/>
      </c>
    </row>
    <row r="1395" spans="2:2" x14ac:dyDescent="0.25">
      <c r="B1395" s="202" t="str">
        <f>IF(A1395="","",VLOOKUP(A1395,Config!K$6:L$26,2,FALSE))</f>
        <v/>
      </c>
    </row>
    <row r="1396" spans="2:2" x14ac:dyDescent="0.25">
      <c r="B1396" s="202" t="str">
        <f>IF(A1396="","",VLOOKUP(A1396,Config!K$6:L$26,2,FALSE))</f>
        <v/>
      </c>
    </row>
    <row r="1397" spans="2:2" x14ac:dyDescent="0.25">
      <c r="B1397" s="202" t="str">
        <f>IF(A1397="","",VLOOKUP(A1397,Config!K$6:L$26,2,FALSE))</f>
        <v/>
      </c>
    </row>
    <row r="1398" spans="2:2" x14ac:dyDescent="0.25">
      <c r="B1398" s="202" t="str">
        <f>IF(A1398="","",VLOOKUP(A1398,Config!K$6:L$26,2,FALSE))</f>
        <v/>
      </c>
    </row>
    <row r="1399" spans="2:2" x14ac:dyDescent="0.25">
      <c r="B1399" s="202" t="str">
        <f>IF(A1399="","",VLOOKUP(A1399,Config!K$6:L$26,2,FALSE))</f>
        <v/>
      </c>
    </row>
    <row r="1400" spans="2:2" x14ac:dyDescent="0.25">
      <c r="B1400" s="202" t="str">
        <f>IF(A1400="","",VLOOKUP(A1400,Config!K$6:L$26,2,FALSE))</f>
        <v/>
      </c>
    </row>
    <row r="1401" spans="2:2" x14ac:dyDescent="0.25">
      <c r="B1401" s="202" t="str">
        <f>IF(A1401="","",VLOOKUP(A1401,Config!K$6:L$26,2,FALSE))</f>
        <v/>
      </c>
    </row>
    <row r="1402" spans="2:2" x14ac:dyDescent="0.25">
      <c r="B1402" s="202" t="str">
        <f>IF(A1402="","",VLOOKUP(A1402,Config!K$6:L$26,2,FALSE))</f>
        <v/>
      </c>
    </row>
    <row r="1403" spans="2:2" x14ac:dyDescent="0.25">
      <c r="B1403" s="202" t="str">
        <f>IF(A1403="","",VLOOKUP(A1403,Config!K$6:L$26,2,FALSE))</f>
        <v/>
      </c>
    </row>
    <row r="1404" spans="2:2" x14ac:dyDescent="0.25">
      <c r="B1404" s="202" t="str">
        <f>IF(A1404="","",VLOOKUP(A1404,Config!K$6:L$26,2,FALSE))</f>
        <v/>
      </c>
    </row>
    <row r="1405" spans="2:2" x14ac:dyDescent="0.25">
      <c r="B1405" s="202" t="str">
        <f>IF(A1405="","",VLOOKUP(A1405,Config!K$6:L$26,2,FALSE))</f>
        <v/>
      </c>
    </row>
    <row r="1406" spans="2:2" x14ac:dyDescent="0.25">
      <c r="B1406" s="202" t="str">
        <f>IF(A1406="","",VLOOKUP(A1406,Config!K$6:L$26,2,FALSE))</f>
        <v/>
      </c>
    </row>
    <row r="1407" spans="2:2" x14ac:dyDescent="0.25">
      <c r="B1407" s="202" t="str">
        <f>IF(A1407="","",VLOOKUP(A1407,Config!K$6:L$26,2,FALSE))</f>
        <v/>
      </c>
    </row>
    <row r="1408" spans="2:2" x14ac:dyDescent="0.25">
      <c r="B1408" s="202" t="str">
        <f>IF(A1408="","",VLOOKUP(A1408,Config!K$6:L$26,2,FALSE))</f>
        <v/>
      </c>
    </row>
    <row r="1409" spans="2:2" x14ac:dyDescent="0.25">
      <c r="B1409" s="202" t="str">
        <f>IF(A1409="","",VLOOKUP(A1409,Config!K$6:L$26,2,FALSE))</f>
        <v/>
      </c>
    </row>
    <row r="1410" spans="2:2" x14ac:dyDescent="0.25">
      <c r="B1410" s="202" t="str">
        <f>IF(A1410="","",VLOOKUP(A1410,Config!K$6:L$26,2,FALSE))</f>
        <v/>
      </c>
    </row>
    <row r="1411" spans="2:2" x14ac:dyDescent="0.25">
      <c r="B1411" s="202" t="str">
        <f>IF(A1411="","",VLOOKUP(A1411,Config!K$6:L$26,2,FALSE))</f>
        <v/>
      </c>
    </row>
    <row r="1412" spans="2:2" x14ac:dyDescent="0.25">
      <c r="B1412" s="202" t="str">
        <f>IF(A1412="","",VLOOKUP(A1412,Config!K$6:L$26,2,FALSE))</f>
        <v/>
      </c>
    </row>
    <row r="1413" spans="2:2" x14ac:dyDescent="0.25">
      <c r="B1413" s="202" t="str">
        <f>IF(A1413="","",VLOOKUP(A1413,Config!K$6:L$26,2,FALSE))</f>
        <v/>
      </c>
    </row>
    <row r="1414" spans="2:2" x14ac:dyDescent="0.25">
      <c r="B1414" s="202" t="str">
        <f>IF(A1414="","",VLOOKUP(A1414,Config!K$6:L$26,2,FALSE))</f>
        <v/>
      </c>
    </row>
    <row r="1415" spans="2:2" x14ac:dyDescent="0.25">
      <c r="B1415" s="202" t="str">
        <f>IF(A1415="","",VLOOKUP(A1415,Config!K$6:L$26,2,FALSE))</f>
        <v/>
      </c>
    </row>
    <row r="1416" spans="2:2" x14ac:dyDescent="0.25">
      <c r="B1416" s="202" t="str">
        <f>IF(A1416="","",VLOOKUP(A1416,Config!K$6:L$26,2,FALSE))</f>
        <v/>
      </c>
    </row>
    <row r="1417" spans="2:2" x14ac:dyDescent="0.25">
      <c r="B1417" s="202" t="str">
        <f>IF(A1417="","",VLOOKUP(A1417,Config!K$6:L$26,2,FALSE))</f>
        <v/>
      </c>
    </row>
    <row r="1418" spans="2:2" x14ac:dyDescent="0.25">
      <c r="B1418" s="202" t="str">
        <f>IF(A1418="","",VLOOKUP(A1418,Config!K$6:L$26,2,FALSE))</f>
        <v/>
      </c>
    </row>
    <row r="1419" spans="2:2" x14ac:dyDescent="0.25">
      <c r="B1419" s="202" t="str">
        <f>IF(A1419="","",VLOOKUP(A1419,Config!K$6:L$26,2,FALSE))</f>
        <v/>
      </c>
    </row>
    <row r="1420" spans="2:2" x14ac:dyDescent="0.25">
      <c r="B1420" s="202" t="str">
        <f>IF(A1420="","",VLOOKUP(A1420,Config!K$6:L$26,2,FALSE))</f>
        <v/>
      </c>
    </row>
    <row r="1421" spans="2:2" x14ac:dyDescent="0.25">
      <c r="B1421" s="202" t="str">
        <f>IF(A1421="","",VLOOKUP(A1421,Config!K$6:L$26,2,FALSE))</f>
        <v/>
      </c>
    </row>
    <row r="1422" spans="2:2" x14ac:dyDescent="0.25">
      <c r="B1422" s="202" t="str">
        <f>IF(A1422="","",VLOOKUP(A1422,Config!K$6:L$26,2,FALSE))</f>
        <v/>
      </c>
    </row>
    <row r="1423" spans="2:2" x14ac:dyDescent="0.25">
      <c r="B1423" s="202" t="str">
        <f>IF(A1423="","",VLOOKUP(A1423,Config!K$6:L$26,2,FALSE))</f>
        <v/>
      </c>
    </row>
    <row r="1424" spans="2:2" x14ac:dyDescent="0.25">
      <c r="B1424" s="202" t="str">
        <f>IF(A1424="","",VLOOKUP(A1424,Config!K$6:L$26,2,FALSE))</f>
        <v/>
      </c>
    </row>
    <row r="1425" spans="2:2" x14ac:dyDescent="0.25">
      <c r="B1425" s="202" t="str">
        <f>IF(A1425="","",VLOOKUP(A1425,Config!K$6:L$26,2,FALSE))</f>
        <v/>
      </c>
    </row>
    <row r="1426" spans="2:2" x14ac:dyDescent="0.25">
      <c r="B1426" s="202" t="str">
        <f>IF(A1426="","",VLOOKUP(A1426,Config!K$6:L$26,2,FALSE))</f>
        <v/>
      </c>
    </row>
    <row r="1427" spans="2:2" x14ac:dyDescent="0.25">
      <c r="B1427" s="202" t="str">
        <f>IF(A1427="","",VLOOKUP(A1427,Config!K$6:L$26,2,FALSE))</f>
        <v/>
      </c>
    </row>
    <row r="1428" spans="2:2" x14ac:dyDescent="0.25">
      <c r="B1428" s="202" t="str">
        <f>IF(A1428="","",VLOOKUP(A1428,Config!K$6:L$26,2,FALSE))</f>
        <v/>
      </c>
    </row>
    <row r="1429" spans="2:2" x14ac:dyDescent="0.25">
      <c r="B1429" s="202" t="str">
        <f>IF(A1429="","",VLOOKUP(A1429,Config!K$6:L$26,2,FALSE))</f>
        <v/>
      </c>
    </row>
    <row r="1430" spans="2:2" x14ac:dyDescent="0.25">
      <c r="B1430" s="202" t="str">
        <f>IF(A1430="","",VLOOKUP(A1430,Config!K$6:L$26,2,FALSE))</f>
        <v/>
      </c>
    </row>
    <row r="1431" spans="2:2" x14ac:dyDescent="0.25">
      <c r="B1431" s="202" t="str">
        <f>IF(A1431="","",VLOOKUP(A1431,Config!K$6:L$26,2,FALSE))</f>
        <v/>
      </c>
    </row>
    <row r="1432" spans="2:2" x14ac:dyDescent="0.25">
      <c r="B1432" s="202" t="str">
        <f>IF(A1432="","",VLOOKUP(A1432,Config!K$6:L$26,2,FALSE))</f>
        <v/>
      </c>
    </row>
    <row r="1433" spans="2:2" x14ac:dyDescent="0.25">
      <c r="B1433" s="202" t="str">
        <f>IF(A1433="","",VLOOKUP(A1433,Config!K$6:L$26,2,FALSE))</f>
        <v/>
      </c>
    </row>
    <row r="1434" spans="2:2" x14ac:dyDescent="0.25">
      <c r="B1434" s="202" t="str">
        <f>IF(A1434="","",VLOOKUP(A1434,Config!K$6:L$26,2,FALSE))</f>
        <v/>
      </c>
    </row>
    <row r="1435" spans="2:2" x14ac:dyDescent="0.25">
      <c r="B1435" s="202" t="str">
        <f>IF(A1435="","",VLOOKUP(A1435,Config!K$6:L$26,2,FALSE))</f>
        <v/>
      </c>
    </row>
    <row r="1436" spans="2:2" x14ac:dyDescent="0.25">
      <c r="B1436" s="202" t="str">
        <f>IF(A1436="","",VLOOKUP(A1436,Config!K$6:L$26,2,FALSE))</f>
        <v/>
      </c>
    </row>
    <row r="1437" spans="2:2" x14ac:dyDescent="0.25">
      <c r="B1437" s="202" t="str">
        <f>IF(A1437="","",VLOOKUP(A1437,Config!K$6:L$26,2,FALSE))</f>
        <v/>
      </c>
    </row>
    <row r="1438" spans="2:2" x14ac:dyDescent="0.25">
      <c r="B1438" s="202" t="str">
        <f>IF(A1438="","",VLOOKUP(A1438,Config!K$6:L$26,2,FALSE))</f>
        <v/>
      </c>
    </row>
    <row r="1439" spans="2:2" x14ac:dyDescent="0.25">
      <c r="B1439" s="202" t="str">
        <f>IF(A1439="","",VLOOKUP(A1439,Config!K$6:L$26,2,FALSE))</f>
        <v/>
      </c>
    </row>
    <row r="1440" spans="2:2" x14ac:dyDescent="0.25">
      <c r="B1440" s="202" t="str">
        <f>IF(A1440="","",VLOOKUP(A1440,Config!K$6:L$26,2,FALSE))</f>
        <v/>
      </c>
    </row>
    <row r="1441" spans="2:2" x14ac:dyDescent="0.25">
      <c r="B1441" s="202" t="str">
        <f>IF(A1441="","",VLOOKUP(A1441,Config!K$6:L$26,2,FALSE))</f>
        <v/>
      </c>
    </row>
    <row r="1442" spans="2:2" x14ac:dyDescent="0.25">
      <c r="B1442" s="202" t="str">
        <f>IF(A1442="","",VLOOKUP(A1442,Config!K$6:L$26,2,FALSE))</f>
        <v/>
      </c>
    </row>
    <row r="1443" spans="2:2" x14ac:dyDescent="0.25">
      <c r="B1443" s="202" t="str">
        <f>IF(A1443="","",VLOOKUP(A1443,Config!K$6:L$26,2,FALSE))</f>
        <v/>
      </c>
    </row>
    <row r="1444" spans="2:2" x14ac:dyDescent="0.25">
      <c r="B1444" s="202" t="str">
        <f>IF(A1444="","",VLOOKUP(A1444,Config!K$6:L$26,2,FALSE))</f>
        <v/>
      </c>
    </row>
    <row r="1445" spans="2:2" x14ac:dyDescent="0.25">
      <c r="B1445" s="202" t="str">
        <f>IF(A1445="","",VLOOKUP(A1445,Config!K$6:L$26,2,FALSE))</f>
        <v/>
      </c>
    </row>
    <row r="1446" spans="2:2" x14ac:dyDescent="0.25">
      <c r="B1446" s="202" t="str">
        <f>IF(A1446="","",VLOOKUP(A1446,Config!K$6:L$26,2,FALSE))</f>
        <v/>
      </c>
    </row>
    <row r="1447" spans="2:2" x14ac:dyDescent="0.25">
      <c r="B1447" s="202" t="str">
        <f>IF(A1447="","",VLOOKUP(A1447,Config!K$6:L$26,2,FALSE))</f>
        <v/>
      </c>
    </row>
    <row r="1448" spans="2:2" x14ac:dyDescent="0.25">
      <c r="B1448" s="202" t="str">
        <f>IF(A1448="","",VLOOKUP(A1448,Config!K$6:L$26,2,FALSE))</f>
        <v/>
      </c>
    </row>
    <row r="1449" spans="2:2" x14ac:dyDescent="0.25">
      <c r="B1449" s="202" t="str">
        <f>IF(A1449="","",VLOOKUP(A1449,Config!K$6:L$26,2,FALSE))</f>
        <v/>
      </c>
    </row>
    <row r="1450" spans="2:2" x14ac:dyDescent="0.25">
      <c r="B1450" s="202" t="str">
        <f>IF(A1450="","",VLOOKUP(A1450,Config!K$6:L$26,2,FALSE))</f>
        <v/>
      </c>
    </row>
    <row r="1451" spans="2:2" x14ac:dyDescent="0.25">
      <c r="B1451" s="202" t="str">
        <f>IF(A1451="","",VLOOKUP(A1451,Config!K$6:L$26,2,FALSE))</f>
        <v/>
      </c>
    </row>
    <row r="1452" spans="2:2" x14ac:dyDescent="0.25">
      <c r="B1452" s="202" t="str">
        <f>IF(A1452="","",VLOOKUP(A1452,Config!K$6:L$26,2,FALSE))</f>
        <v/>
      </c>
    </row>
    <row r="1453" spans="2:2" x14ac:dyDescent="0.25">
      <c r="B1453" s="202" t="str">
        <f>IF(A1453="","",VLOOKUP(A1453,Config!K$6:L$26,2,FALSE))</f>
        <v/>
      </c>
    </row>
    <row r="1454" spans="2:2" x14ac:dyDescent="0.25">
      <c r="B1454" s="202" t="str">
        <f>IF(A1454="","",VLOOKUP(A1454,Config!K$6:L$26,2,FALSE))</f>
        <v/>
      </c>
    </row>
    <row r="1455" spans="2:2" x14ac:dyDescent="0.25">
      <c r="B1455" s="202" t="str">
        <f>IF(A1455="","",VLOOKUP(A1455,Config!K$6:L$26,2,FALSE))</f>
        <v/>
      </c>
    </row>
    <row r="1456" spans="2:2" x14ac:dyDescent="0.25">
      <c r="B1456" s="202" t="str">
        <f>IF(A1456="","",VLOOKUP(A1456,Config!K$6:L$26,2,FALSE))</f>
        <v/>
      </c>
    </row>
    <row r="1457" spans="2:2" x14ac:dyDescent="0.25">
      <c r="B1457" s="202" t="str">
        <f>IF(A1457="","",VLOOKUP(A1457,Config!K$6:L$26,2,FALSE))</f>
        <v/>
      </c>
    </row>
    <row r="1458" spans="2:2" x14ac:dyDescent="0.25">
      <c r="B1458" s="202" t="str">
        <f>IF(A1458="","",VLOOKUP(A1458,Config!K$6:L$26,2,FALSE))</f>
        <v/>
      </c>
    </row>
    <row r="1459" spans="2:2" x14ac:dyDescent="0.25">
      <c r="B1459" s="202" t="str">
        <f>IF(A1459="","",VLOOKUP(A1459,Config!K$6:L$26,2,FALSE))</f>
        <v/>
      </c>
    </row>
    <row r="1460" spans="2:2" x14ac:dyDescent="0.25">
      <c r="B1460" s="202" t="str">
        <f>IF(A1460="","",VLOOKUP(A1460,Config!K$6:L$26,2,FALSE))</f>
        <v/>
      </c>
    </row>
    <row r="1461" spans="2:2" x14ac:dyDescent="0.25">
      <c r="B1461" s="202" t="str">
        <f>IF(A1461="","",VLOOKUP(A1461,Config!K$6:L$26,2,FALSE))</f>
        <v/>
      </c>
    </row>
    <row r="1462" spans="2:2" x14ac:dyDescent="0.25">
      <c r="B1462" s="202" t="str">
        <f>IF(A1462="","",VLOOKUP(A1462,Config!K$6:L$26,2,FALSE))</f>
        <v/>
      </c>
    </row>
    <row r="1463" spans="2:2" x14ac:dyDescent="0.25">
      <c r="B1463" s="202" t="str">
        <f>IF(A1463="","",VLOOKUP(A1463,Config!K$6:L$26,2,FALSE))</f>
        <v/>
      </c>
    </row>
    <row r="1464" spans="2:2" x14ac:dyDescent="0.25">
      <c r="B1464" s="202" t="str">
        <f>IF(A1464="","",VLOOKUP(A1464,Config!K$6:L$26,2,FALSE))</f>
        <v/>
      </c>
    </row>
    <row r="1465" spans="2:2" x14ac:dyDescent="0.25">
      <c r="B1465" s="202" t="str">
        <f>IF(A1465="","",VLOOKUP(A1465,Config!K$6:L$26,2,FALSE))</f>
        <v/>
      </c>
    </row>
    <row r="1466" spans="2:2" x14ac:dyDescent="0.25">
      <c r="B1466" s="202" t="str">
        <f>IF(A1466="","",VLOOKUP(A1466,Config!K$6:L$26,2,FALSE))</f>
        <v/>
      </c>
    </row>
    <row r="1467" spans="2:2" x14ac:dyDescent="0.25">
      <c r="B1467" s="202" t="str">
        <f>IF(A1467="","",VLOOKUP(A1467,Config!K$6:L$26,2,FALSE))</f>
        <v/>
      </c>
    </row>
    <row r="1468" spans="2:2" x14ac:dyDescent="0.25">
      <c r="B1468" s="202" t="str">
        <f>IF(A1468="","",VLOOKUP(A1468,Config!K$6:L$26,2,FALSE))</f>
        <v/>
      </c>
    </row>
    <row r="1469" spans="2:2" x14ac:dyDescent="0.25">
      <c r="B1469" s="202" t="str">
        <f>IF(A1469="","",VLOOKUP(A1469,Config!K$6:L$26,2,FALSE))</f>
        <v/>
      </c>
    </row>
    <row r="1470" spans="2:2" x14ac:dyDescent="0.25">
      <c r="B1470" s="202" t="str">
        <f>IF(A1470="","",VLOOKUP(A1470,Config!K$6:L$26,2,FALSE))</f>
        <v/>
      </c>
    </row>
    <row r="1471" spans="2:2" x14ac:dyDescent="0.25">
      <c r="B1471" s="202" t="str">
        <f>IF(A1471="","",VLOOKUP(A1471,Config!K$6:L$26,2,FALSE))</f>
        <v/>
      </c>
    </row>
    <row r="1472" spans="2:2" x14ac:dyDescent="0.25">
      <c r="B1472" s="202" t="str">
        <f>IF(A1472="","",VLOOKUP(A1472,Config!K$6:L$26,2,FALSE))</f>
        <v/>
      </c>
    </row>
    <row r="1473" spans="2:2" x14ac:dyDescent="0.25">
      <c r="B1473" s="202" t="str">
        <f>IF(A1473="","",VLOOKUP(A1473,Config!K$6:L$26,2,FALSE))</f>
        <v/>
      </c>
    </row>
    <row r="1474" spans="2:2" x14ac:dyDescent="0.25">
      <c r="B1474" s="202" t="str">
        <f>IF(A1474="","",VLOOKUP(A1474,Config!K$6:L$26,2,FALSE))</f>
        <v/>
      </c>
    </row>
    <row r="1475" spans="2:2" x14ac:dyDescent="0.25">
      <c r="B1475" s="202" t="str">
        <f>IF(A1475="","",VLOOKUP(A1475,Config!K$6:L$26,2,FALSE))</f>
        <v/>
      </c>
    </row>
    <row r="1476" spans="2:2" x14ac:dyDescent="0.25">
      <c r="B1476" s="202" t="str">
        <f>IF(A1476="","",VLOOKUP(A1476,Config!K$6:L$26,2,FALSE))</f>
        <v/>
      </c>
    </row>
    <row r="1477" spans="2:2" x14ac:dyDescent="0.25">
      <c r="B1477" s="202" t="str">
        <f>IF(A1477="","",VLOOKUP(A1477,Config!K$6:L$26,2,FALSE))</f>
        <v/>
      </c>
    </row>
    <row r="1478" spans="2:2" x14ac:dyDescent="0.25">
      <c r="B1478" s="202" t="str">
        <f>IF(A1478="","",VLOOKUP(A1478,Config!K$6:L$26,2,FALSE))</f>
        <v/>
      </c>
    </row>
    <row r="1479" spans="2:2" x14ac:dyDescent="0.25">
      <c r="B1479" s="202" t="str">
        <f>IF(A1479="","",VLOOKUP(A1479,Config!K$6:L$26,2,FALSE))</f>
        <v/>
      </c>
    </row>
    <row r="1480" spans="2:2" x14ac:dyDescent="0.25">
      <c r="B1480" s="202" t="str">
        <f>IF(A1480="","",VLOOKUP(A1480,Config!K$6:L$26,2,FALSE))</f>
        <v/>
      </c>
    </row>
    <row r="1481" spans="2:2" x14ac:dyDescent="0.25">
      <c r="B1481" s="202" t="str">
        <f>IF(A1481="","",VLOOKUP(A1481,Config!K$6:L$26,2,FALSE))</f>
        <v/>
      </c>
    </row>
    <row r="1482" spans="2:2" x14ac:dyDescent="0.25">
      <c r="B1482" s="202" t="str">
        <f>IF(A1482="","",VLOOKUP(A1482,Config!K$6:L$26,2,FALSE))</f>
        <v/>
      </c>
    </row>
    <row r="1483" spans="2:2" x14ac:dyDescent="0.25">
      <c r="B1483" s="202" t="str">
        <f>IF(A1483="","",VLOOKUP(A1483,Config!K$6:L$26,2,FALSE))</f>
        <v/>
      </c>
    </row>
    <row r="1484" spans="2:2" x14ac:dyDescent="0.25">
      <c r="B1484" s="202" t="str">
        <f>IF(A1484="","",VLOOKUP(A1484,Config!K$6:L$26,2,FALSE))</f>
        <v/>
      </c>
    </row>
    <row r="1485" spans="2:2" x14ac:dyDescent="0.25">
      <c r="B1485" s="202" t="str">
        <f>IF(A1485="","",VLOOKUP(A1485,Config!K$6:L$26,2,FALSE))</f>
        <v/>
      </c>
    </row>
    <row r="1486" spans="2:2" x14ac:dyDescent="0.25">
      <c r="B1486" s="202" t="str">
        <f>IF(A1486="","",VLOOKUP(A1486,Config!K$6:L$26,2,FALSE))</f>
        <v/>
      </c>
    </row>
    <row r="1487" spans="2:2" x14ac:dyDescent="0.25">
      <c r="B1487" s="202" t="str">
        <f>IF(A1487="","",VLOOKUP(A1487,Config!K$6:L$26,2,FALSE))</f>
        <v/>
      </c>
    </row>
    <row r="1488" spans="2:2" x14ac:dyDescent="0.25">
      <c r="B1488" s="202" t="str">
        <f>IF(A1488="","",VLOOKUP(A1488,Config!K$6:L$26,2,FALSE))</f>
        <v/>
      </c>
    </row>
    <row r="1489" spans="2:2" x14ac:dyDescent="0.25">
      <c r="B1489" s="202" t="str">
        <f>IF(A1489="","",VLOOKUP(A1489,Config!K$6:L$26,2,FALSE))</f>
        <v/>
      </c>
    </row>
    <row r="1490" spans="2:2" x14ac:dyDescent="0.25">
      <c r="B1490" s="202" t="str">
        <f>IF(A1490="","",VLOOKUP(A1490,Config!K$6:L$26,2,FALSE))</f>
        <v/>
      </c>
    </row>
    <row r="1491" spans="2:2" x14ac:dyDescent="0.25">
      <c r="B1491" s="202" t="str">
        <f>IF(A1491="","",VLOOKUP(A1491,Config!K$6:L$26,2,FALSE))</f>
        <v/>
      </c>
    </row>
    <row r="1492" spans="2:2" x14ac:dyDescent="0.25">
      <c r="B1492" s="202" t="str">
        <f>IF(A1492="","",VLOOKUP(A1492,Config!K$6:L$26,2,FALSE))</f>
        <v/>
      </c>
    </row>
    <row r="1493" spans="2:2" x14ac:dyDescent="0.25">
      <c r="B1493" s="202" t="str">
        <f>IF(A1493="","",VLOOKUP(A1493,Config!K$6:L$26,2,FALSE))</f>
        <v/>
      </c>
    </row>
    <row r="1494" spans="2:2" x14ac:dyDescent="0.25">
      <c r="B1494" s="202" t="str">
        <f>IF(A1494="","",VLOOKUP(A1494,Config!K$6:L$26,2,FALSE))</f>
        <v/>
      </c>
    </row>
    <row r="1495" spans="2:2" x14ac:dyDescent="0.25">
      <c r="B1495" s="202" t="str">
        <f>IF(A1495="","",VLOOKUP(A1495,Config!K$6:L$26,2,FALSE))</f>
        <v/>
      </c>
    </row>
    <row r="1496" spans="2:2" x14ac:dyDescent="0.25">
      <c r="B1496" s="202" t="str">
        <f>IF(A1496="","",VLOOKUP(A1496,Config!K$6:L$26,2,FALSE))</f>
        <v/>
      </c>
    </row>
    <row r="1497" spans="2:2" x14ac:dyDescent="0.25">
      <c r="B1497" s="202" t="str">
        <f>IF(A1497="","",VLOOKUP(A1497,Config!K$6:L$26,2,FALSE))</f>
        <v/>
      </c>
    </row>
    <row r="1498" spans="2:2" x14ac:dyDescent="0.25">
      <c r="B1498" s="202" t="str">
        <f>IF(A1498="","",VLOOKUP(A1498,Config!K$6:L$26,2,FALSE))</f>
        <v/>
      </c>
    </row>
    <row r="1499" spans="2:2" x14ac:dyDescent="0.25">
      <c r="B1499" s="202" t="str">
        <f>IF(A1499="","",VLOOKUP(A1499,Config!K$6:L$26,2,FALSE))</f>
        <v/>
      </c>
    </row>
    <row r="1500" spans="2:2" x14ac:dyDescent="0.25">
      <c r="B1500" s="202" t="str">
        <f>IF(A1500="","",VLOOKUP(A1500,Config!K$6:L$26,2,FALSE))</f>
        <v/>
      </c>
    </row>
    <row r="1501" spans="2:2" x14ac:dyDescent="0.25">
      <c r="B1501" s="202" t="str">
        <f>IF(A1501="","",VLOOKUP(A1501,Config!K$6:L$26,2,FALSE))</f>
        <v/>
      </c>
    </row>
    <row r="1502" spans="2:2" x14ac:dyDescent="0.25">
      <c r="B1502" s="202" t="str">
        <f>IF(A1502="","",VLOOKUP(A1502,Config!K$6:L$26,2,FALSE))</f>
        <v/>
      </c>
    </row>
    <row r="1503" spans="2:2" x14ac:dyDescent="0.25">
      <c r="B1503" s="202" t="str">
        <f>IF(A1503="","",VLOOKUP(A1503,Config!K$6:L$26,2,FALSE))</f>
        <v/>
      </c>
    </row>
    <row r="1504" spans="2:2" x14ac:dyDescent="0.25">
      <c r="B1504" s="202" t="str">
        <f>IF(A1504="","",VLOOKUP(A1504,Config!K$6:L$26,2,FALSE))</f>
        <v/>
      </c>
    </row>
    <row r="1505" spans="2:2" x14ac:dyDescent="0.25">
      <c r="B1505" s="202" t="str">
        <f>IF(A1505="","",VLOOKUP(A1505,Config!K$6:L$26,2,FALSE))</f>
        <v/>
      </c>
    </row>
    <row r="1506" spans="2:2" x14ac:dyDescent="0.25">
      <c r="B1506" s="202" t="str">
        <f>IF(A1506="","",VLOOKUP(A1506,Config!K$6:L$26,2,FALSE))</f>
        <v/>
      </c>
    </row>
    <row r="1507" spans="2:2" x14ac:dyDescent="0.25">
      <c r="B1507" s="202" t="str">
        <f>IF(A1507="","",VLOOKUP(A1507,Config!K$6:L$26,2,FALSE))</f>
        <v/>
      </c>
    </row>
    <row r="1508" spans="2:2" x14ac:dyDescent="0.25">
      <c r="B1508" s="202" t="str">
        <f>IF(A1508="","",VLOOKUP(A1508,Config!K$6:L$26,2,FALSE))</f>
        <v/>
      </c>
    </row>
    <row r="1509" spans="2:2" x14ac:dyDescent="0.25">
      <c r="B1509" s="202" t="str">
        <f>IF(A1509="","",VLOOKUP(A1509,Config!K$6:L$26,2,FALSE))</f>
        <v/>
      </c>
    </row>
    <row r="1510" spans="2:2" x14ac:dyDescent="0.25">
      <c r="B1510" s="202" t="str">
        <f>IF(A1510="","",VLOOKUP(A1510,Config!K$6:L$26,2,FALSE))</f>
        <v/>
      </c>
    </row>
    <row r="1511" spans="2:2" x14ac:dyDescent="0.25">
      <c r="B1511" s="202" t="str">
        <f>IF(A1511="","",VLOOKUP(A1511,Config!K$6:L$26,2,FALSE))</f>
        <v/>
      </c>
    </row>
    <row r="1512" spans="2:2" x14ac:dyDescent="0.25">
      <c r="B1512" s="202" t="str">
        <f>IF(A1512="","",VLOOKUP(A1512,Config!K$6:L$26,2,FALSE))</f>
        <v/>
      </c>
    </row>
    <row r="1513" spans="2:2" x14ac:dyDescent="0.25">
      <c r="B1513" s="202" t="str">
        <f>IF(A1513="","",VLOOKUP(A1513,Config!K$6:L$26,2,FALSE))</f>
        <v/>
      </c>
    </row>
    <row r="1514" spans="2:2" x14ac:dyDescent="0.25">
      <c r="B1514" s="202" t="str">
        <f>IF(A1514="","",VLOOKUP(A1514,Config!K$6:L$26,2,FALSE))</f>
        <v/>
      </c>
    </row>
    <row r="1515" spans="2:2" x14ac:dyDescent="0.25">
      <c r="B1515" s="202" t="str">
        <f>IF(A1515="","",VLOOKUP(A1515,Config!K$6:L$26,2,FALSE))</f>
        <v/>
      </c>
    </row>
    <row r="1516" spans="2:2" x14ac:dyDescent="0.25">
      <c r="B1516" s="202" t="str">
        <f>IF(A1516="","",VLOOKUP(A1516,Config!K$6:L$26,2,FALSE))</f>
        <v/>
      </c>
    </row>
    <row r="1517" spans="2:2" x14ac:dyDescent="0.25">
      <c r="B1517" s="202" t="str">
        <f>IF(A1517="","",VLOOKUP(A1517,Config!K$6:L$26,2,FALSE))</f>
        <v/>
      </c>
    </row>
    <row r="1518" spans="2:2" x14ac:dyDescent="0.25">
      <c r="B1518" s="202" t="str">
        <f>IF(A1518="","",VLOOKUP(A1518,Config!K$6:L$26,2,FALSE))</f>
        <v/>
      </c>
    </row>
    <row r="1519" spans="2:2" x14ac:dyDescent="0.25">
      <c r="B1519" s="202" t="str">
        <f>IF(A1519="","",VLOOKUP(A1519,Config!K$6:L$26,2,FALSE))</f>
        <v/>
      </c>
    </row>
    <row r="1520" spans="2:2" x14ac:dyDescent="0.25">
      <c r="B1520" s="202" t="str">
        <f>IF(A1520="","",VLOOKUP(A1520,Config!K$6:L$26,2,FALSE))</f>
        <v/>
      </c>
    </row>
    <row r="1521" spans="2:2" x14ac:dyDescent="0.25">
      <c r="B1521" s="202" t="str">
        <f>IF(A1521="","",VLOOKUP(A1521,Config!K$6:L$26,2,FALSE))</f>
        <v/>
      </c>
    </row>
    <row r="1522" spans="2:2" x14ac:dyDescent="0.25">
      <c r="B1522" s="202" t="str">
        <f>IF(A1522="","",VLOOKUP(A1522,Config!K$6:L$26,2,FALSE))</f>
        <v/>
      </c>
    </row>
    <row r="1523" spans="2:2" x14ac:dyDescent="0.25">
      <c r="B1523" s="202" t="str">
        <f>IF(A1523="","",VLOOKUP(A1523,Config!K$6:L$26,2,FALSE))</f>
        <v/>
      </c>
    </row>
    <row r="1524" spans="2:2" x14ac:dyDescent="0.25">
      <c r="B1524" s="202" t="str">
        <f>IF(A1524="","",VLOOKUP(A1524,Config!K$6:L$26,2,FALSE))</f>
        <v/>
      </c>
    </row>
    <row r="1525" spans="2:2" x14ac:dyDescent="0.25">
      <c r="B1525" s="202" t="str">
        <f>IF(A1525="","",VLOOKUP(A1525,Config!K$6:L$26,2,FALSE))</f>
        <v/>
      </c>
    </row>
    <row r="1526" spans="2:2" x14ac:dyDescent="0.25">
      <c r="B1526" s="202" t="str">
        <f>IF(A1526="","",VLOOKUP(A1526,Config!K$6:L$26,2,FALSE))</f>
        <v/>
      </c>
    </row>
    <row r="1527" spans="2:2" x14ac:dyDescent="0.25">
      <c r="B1527" s="202" t="str">
        <f>IF(A1527="","",VLOOKUP(A1527,Config!K$6:L$26,2,FALSE))</f>
        <v/>
      </c>
    </row>
    <row r="1528" spans="2:2" x14ac:dyDescent="0.25">
      <c r="B1528" s="202" t="str">
        <f>IF(A1528="","",VLOOKUP(A1528,Config!K$6:L$26,2,FALSE))</f>
        <v/>
      </c>
    </row>
    <row r="1529" spans="2:2" x14ac:dyDescent="0.25">
      <c r="B1529" s="202" t="str">
        <f>IF(A1529="","",VLOOKUP(A1529,Config!K$6:L$26,2,FALSE))</f>
        <v/>
      </c>
    </row>
    <row r="1530" spans="2:2" x14ac:dyDescent="0.25">
      <c r="B1530" s="202" t="str">
        <f>IF(A1530="","",VLOOKUP(A1530,Config!K$6:L$26,2,FALSE))</f>
        <v/>
      </c>
    </row>
    <row r="1531" spans="2:2" x14ac:dyDescent="0.25">
      <c r="B1531" s="202" t="str">
        <f>IF(A1531="","",VLOOKUP(A1531,Config!K$6:L$26,2,FALSE))</f>
        <v/>
      </c>
    </row>
    <row r="1532" spans="2:2" x14ac:dyDescent="0.25">
      <c r="B1532" s="202" t="str">
        <f>IF(A1532="","",VLOOKUP(A1532,Config!K$6:L$26,2,FALSE))</f>
        <v/>
      </c>
    </row>
    <row r="1533" spans="2:2" x14ac:dyDescent="0.25">
      <c r="B1533" s="202" t="str">
        <f>IF(A1533="","",VLOOKUP(A1533,Config!K$6:L$26,2,FALSE))</f>
        <v/>
      </c>
    </row>
    <row r="1534" spans="2:2" x14ac:dyDescent="0.25">
      <c r="B1534" s="202" t="str">
        <f>IF(A1534="","",VLOOKUP(A1534,Config!K$6:L$26,2,FALSE))</f>
        <v/>
      </c>
    </row>
    <row r="1535" spans="2:2" x14ac:dyDescent="0.25">
      <c r="B1535" s="202" t="str">
        <f>IF(A1535="","",VLOOKUP(A1535,Config!K$6:L$26,2,FALSE))</f>
        <v/>
      </c>
    </row>
    <row r="1536" spans="2:2" x14ac:dyDescent="0.25">
      <c r="B1536" s="202" t="str">
        <f>IF(A1536="","",VLOOKUP(A1536,Config!K$6:L$26,2,FALSE))</f>
        <v/>
      </c>
    </row>
    <row r="1537" spans="2:2" x14ac:dyDescent="0.25">
      <c r="B1537" s="202" t="str">
        <f>IF(A1537="","",VLOOKUP(A1537,Config!K$6:L$26,2,FALSE))</f>
        <v/>
      </c>
    </row>
    <row r="1538" spans="2:2" x14ac:dyDescent="0.25">
      <c r="B1538" s="202" t="str">
        <f>IF(A1538="","",VLOOKUP(A1538,Config!K$6:L$26,2,FALSE))</f>
        <v/>
      </c>
    </row>
    <row r="1539" spans="2:2" x14ac:dyDescent="0.25">
      <c r="B1539" s="202" t="str">
        <f>IF(A1539="","",VLOOKUP(A1539,Config!K$6:L$26,2,FALSE))</f>
        <v/>
      </c>
    </row>
    <row r="1540" spans="2:2" x14ac:dyDescent="0.25">
      <c r="B1540" s="202" t="str">
        <f>IF(A1540="","",VLOOKUP(A1540,Config!K$6:L$26,2,FALSE))</f>
        <v/>
      </c>
    </row>
    <row r="1541" spans="2:2" x14ac:dyDescent="0.25">
      <c r="B1541" s="202" t="str">
        <f>IF(A1541="","",VLOOKUP(A1541,Config!K$6:L$26,2,FALSE))</f>
        <v/>
      </c>
    </row>
    <row r="1542" spans="2:2" x14ac:dyDescent="0.25">
      <c r="B1542" s="202" t="str">
        <f>IF(A1542="","",VLOOKUP(A1542,Config!K$6:L$26,2,FALSE))</f>
        <v/>
      </c>
    </row>
    <row r="1543" spans="2:2" x14ac:dyDescent="0.25">
      <c r="B1543" s="202" t="str">
        <f>IF(A1543="","",VLOOKUP(A1543,Config!K$6:L$26,2,FALSE))</f>
        <v/>
      </c>
    </row>
    <row r="1544" spans="2:2" x14ac:dyDescent="0.25">
      <c r="B1544" s="202" t="str">
        <f>IF(A1544="","",VLOOKUP(A1544,Config!K$6:L$26,2,FALSE))</f>
        <v/>
      </c>
    </row>
    <row r="1545" spans="2:2" x14ac:dyDescent="0.25">
      <c r="B1545" s="202" t="str">
        <f>IF(A1545="","",VLOOKUP(A1545,Config!K$6:L$26,2,FALSE))</f>
        <v/>
      </c>
    </row>
    <row r="1546" spans="2:2" x14ac:dyDescent="0.25">
      <c r="B1546" s="202" t="str">
        <f>IF(A1546="","",VLOOKUP(A1546,Config!K$6:L$26,2,FALSE))</f>
        <v/>
      </c>
    </row>
    <row r="1547" spans="2:2" x14ac:dyDescent="0.25">
      <c r="B1547" s="202" t="str">
        <f>IF(A1547="","",VLOOKUP(A1547,Config!K$6:L$26,2,FALSE))</f>
        <v/>
      </c>
    </row>
    <row r="1548" spans="2:2" x14ac:dyDescent="0.25">
      <c r="B1548" s="202" t="str">
        <f>IF(A1548="","",VLOOKUP(A1548,Config!K$6:L$26,2,FALSE))</f>
        <v/>
      </c>
    </row>
    <row r="1549" spans="2:2" x14ac:dyDescent="0.25">
      <c r="B1549" s="202" t="str">
        <f>IF(A1549="","",VLOOKUP(A1549,Config!K$6:L$26,2,FALSE))</f>
        <v/>
      </c>
    </row>
    <row r="1550" spans="2:2" x14ac:dyDescent="0.25">
      <c r="B1550" s="202" t="str">
        <f>IF(A1550="","",VLOOKUP(A1550,Config!K$6:L$26,2,FALSE))</f>
        <v/>
      </c>
    </row>
    <row r="1551" spans="2:2" x14ac:dyDescent="0.25">
      <c r="B1551" s="202" t="str">
        <f>IF(A1551="","",VLOOKUP(A1551,Config!K$6:L$26,2,FALSE))</f>
        <v/>
      </c>
    </row>
    <row r="1552" spans="2:2" x14ac:dyDescent="0.25">
      <c r="B1552" s="202" t="str">
        <f>IF(A1552="","",VLOOKUP(A1552,Config!K$6:L$26,2,FALSE))</f>
        <v/>
      </c>
    </row>
    <row r="1553" spans="2:2" x14ac:dyDescent="0.25">
      <c r="B1553" s="202" t="str">
        <f>IF(A1553="","",VLOOKUP(A1553,Config!K$6:L$26,2,FALSE))</f>
        <v/>
      </c>
    </row>
    <row r="1554" spans="2:2" x14ac:dyDescent="0.25">
      <c r="B1554" s="202" t="str">
        <f>IF(A1554="","",VLOOKUP(A1554,Config!K$6:L$26,2,FALSE))</f>
        <v/>
      </c>
    </row>
    <row r="1555" spans="2:2" x14ac:dyDescent="0.25">
      <c r="B1555" s="202" t="str">
        <f>IF(A1555="","",VLOOKUP(A1555,Config!K$6:L$26,2,FALSE))</f>
        <v/>
      </c>
    </row>
    <row r="1556" spans="2:2" x14ac:dyDescent="0.25">
      <c r="B1556" s="202" t="str">
        <f>IF(A1556="","",VLOOKUP(A1556,Config!K$6:L$26,2,FALSE))</f>
        <v/>
      </c>
    </row>
    <row r="1557" spans="2:2" x14ac:dyDescent="0.25">
      <c r="B1557" s="202" t="str">
        <f>IF(A1557="","",VLOOKUP(A1557,Config!K$6:L$26,2,FALSE))</f>
        <v/>
      </c>
    </row>
    <row r="1558" spans="2:2" x14ac:dyDescent="0.25">
      <c r="B1558" s="202" t="str">
        <f>IF(A1558="","",VLOOKUP(A1558,Config!K$6:L$26,2,FALSE))</f>
        <v/>
      </c>
    </row>
    <row r="1559" spans="2:2" x14ac:dyDescent="0.25">
      <c r="B1559" s="202" t="str">
        <f>IF(A1559="","",VLOOKUP(A1559,Config!K$6:L$26,2,FALSE))</f>
        <v/>
      </c>
    </row>
    <row r="1560" spans="2:2" x14ac:dyDescent="0.25">
      <c r="B1560" s="202" t="str">
        <f>IF(A1560="","",VLOOKUP(A1560,Config!K$6:L$26,2,FALSE))</f>
        <v/>
      </c>
    </row>
    <row r="1561" spans="2:2" x14ac:dyDescent="0.25">
      <c r="B1561" s="202" t="str">
        <f>IF(A1561="","",VLOOKUP(A1561,Config!K$6:L$26,2,FALSE))</f>
        <v/>
      </c>
    </row>
    <row r="1562" spans="2:2" x14ac:dyDescent="0.25">
      <c r="B1562" s="202" t="str">
        <f>IF(A1562="","",VLOOKUP(A1562,Config!K$6:L$26,2,FALSE))</f>
        <v/>
      </c>
    </row>
    <row r="1563" spans="2:2" x14ac:dyDescent="0.25">
      <c r="B1563" s="202" t="str">
        <f>IF(A1563="","",VLOOKUP(A1563,Config!K$6:L$26,2,FALSE))</f>
        <v/>
      </c>
    </row>
    <row r="1564" spans="2:2" x14ac:dyDescent="0.25">
      <c r="B1564" s="202" t="str">
        <f>IF(A1564="","",VLOOKUP(A1564,Config!K$6:L$26,2,FALSE))</f>
        <v/>
      </c>
    </row>
    <row r="1565" spans="2:2" x14ac:dyDescent="0.25">
      <c r="B1565" s="202" t="str">
        <f>IF(A1565="","",VLOOKUP(A1565,Config!K$6:L$26,2,FALSE))</f>
        <v/>
      </c>
    </row>
    <row r="1566" spans="2:2" x14ac:dyDescent="0.25">
      <c r="B1566" s="202" t="str">
        <f>IF(A1566="","",VLOOKUP(A1566,Config!K$6:L$26,2,FALSE))</f>
        <v/>
      </c>
    </row>
    <row r="1567" spans="2:2" x14ac:dyDescent="0.25">
      <c r="B1567" s="202" t="str">
        <f>IF(A1567="","",VLOOKUP(A1567,Config!K$6:L$26,2,FALSE))</f>
        <v/>
      </c>
    </row>
    <row r="1568" spans="2:2" x14ac:dyDescent="0.25">
      <c r="B1568" s="202" t="str">
        <f>IF(A1568="","",VLOOKUP(A1568,Config!K$6:L$26,2,FALSE))</f>
        <v/>
      </c>
    </row>
    <row r="1569" spans="2:2" x14ac:dyDescent="0.25">
      <c r="B1569" s="202" t="str">
        <f>IF(A1569="","",VLOOKUP(A1569,Config!K$6:L$26,2,FALSE))</f>
        <v/>
      </c>
    </row>
    <row r="1570" spans="2:2" x14ac:dyDescent="0.25">
      <c r="B1570" s="202" t="str">
        <f>IF(A1570="","",VLOOKUP(A1570,Config!K$6:L$26,2,FALSE))</f>
        <v/>
      </c>
    </row>
    <row r="1571" spans="2:2" x14ac:dyDescent="0.25">
      <c r="B1571" s="202" t="str">
        <f>IF(A1571="","",VLOOKUP(A1571,Config!K$6:L$26,2,FALSE))</f>
        <v/>
      </c>
    </row>
    <row r="1572" spans="2:2" x14ac:dyDescent="0.25">
      <c r="B1572" s="202" t="str">
        <f>IF(A1572="","",VLOOKUP(A1572,Config!K$6:L$26,2,FALSE))</f>
        <v/>
      </c>
    </row>
    <row r="1573" spans="2:2" x14ac:dyDescent="0.25">
      <c r="B1573" s="202" t="str">
        <f>IF(A1573="","",VLOOKUP(A1573,Config!K$6:L$26,2,FALSE))</f>
        <v/>
      </c>
    </row>
    <row r="1574" spans="2:2" x14ac:dyDescent="0.25">
      <c r="B1574" s="202" t="str">
        <f>IF(A1574="","",VLOOKUP(A1574,Config!K$6:L$26,2,FALSE))</f>
        <v/>
      </c>
    </row>
    <row r="1575" spans="2:2" x14ac:dyDescent="0.25">
      <c r="B1575" s="202" t="str">
        <f>IF(A1575="","",VLOOKUP(A1575,Config!K$6:L$26,2,FALSE))</f>
        <v/>
      </c>
    </row>
    <row r="1576" spans="2:2" x14ac:dyDescent="0.25">
      <c r="B1576" s="202" t="str">
        <f>IF(A1576="","",VLOOKUP(A1576,Config!K$6:L$26,2,FALSE))</f>
        <v/>
      </c>
    </row>
    <row r="1577" spans="2:2" x14ac:dyDescent="0.25">
      <c r="B1577" s="202" t="str">
        <f>IF(A1577="","",VLOOKUP(A1577,Config!K$6:L$26,2,FALSE))</f>
        <v/>
      </c>
    </row>
    <row r="1578" spans="2:2" x14ac:dyDescent="0.25">
      <c r="B1578" s="202" t="str">
        <f>IF(A1578="","",VLOOKUP(A1578,Config!K$6:L$26,2,FALSE))</f>
        <v/>
      </c>
    </row>
    <row r="1579" spans="2:2" x14ac:dyDescent="0.25">
      <c r="B1579" s="202" t="str">
        <f>IF(A1579="","",VLOOKUP(A1579,Config!K$6:L$26,2,FALSE))</f>
        <v/>
      </c>
    </row>
    <row r="1580" spans="2:2" x14ac:dyDescent="0.25">
      <c r="B1580" s="202" t="str">
        <f>IF(A1580="","",VLOOKUP(A1580,Config!K$6:L$26,2,FALSE))</f>
        <v/>
      </c>
    </row>
    <row r="1581" spans="2:2" x14ac:dyDescent="0.25">
      <c r="B1581" s="202" t="str">
        <f>IF(A1581="","",VLOOKUP(A1581,Config!K$6:L$26,2,FALSE))</f>
        <v/>
      </c>
    </row>
    <row r="1582" spans="2:2" x14ac:dyDescent="0.25">
      <c r="B1582" s="202" t="str">
        <f>IF(A1582="","",VLOOKUP(A1582,Config!K$6:L$26,2,FALSE))</f>
        <v/>
      </c>
    </row>
    <row r="1583" spans="2:2" x14ac:dyDescent="0.25">
      <c r="B1583" s="202" t="str">
        <f>IF(A1583="","",VLOOKUP(A1583,Config!K$6:L$26,2,FALSE))</f>
        <v/>
      </c>
    </row>
    <row r="1584" spans="2:2" x14ac:dyDescent="0.25">
      <c r="B1584" s="202" t="str">
        <f>IF(A1584="","",VLOOKUP(A1584,Config!K$6:L$26,2,FALSE))</f>
        <v/>
      </c>
    </row>
    <row r="1585" spans="2:2" x14ac:dyDescent="0.25">
      <c r="B1585" s="202" t="str">
        <f>IF(A1585="","",VLOOKUP(A1585,Config!K$6:L$26,2,FALSE))</f>
        <v/>
      </c>
    </row>
    <row r="1586" spans="2:2" x14ac:dyDescent="0.25">
      <c r="B1586" s="202" t="str">
        <f>IF(A1586="","",VLOOKUP(A1586,Config!K$6:L$26,2,FALSE))</f>
        <v/>
      </c>
    </row>
    <row r="1587" spans="2:2" x14ac:dyDescent="0.25">
      <c r="B1587" s="202" t="str">
        <f>IF(A1587="","",VLOOKUP(A1587,Config!K$6:L$26,2,FALSE))</f>
        <v/>
      </c>
    </row>
    <row r="1588" spans="2:2" x14ac:dyDescent="0.25">
      <c r="B1588" s="202" t="str">
        <f>IF(A1588="","",VLOOKUP(A1588,Config!K$6:L$26,2,FALSE))</f>
        <v/>
      </c>
    </row>
    <row r="1589" spans="2:2" x14ac:dyDescent="0.25">
      <c r="B1589" s="202" t="str">
        <f>IF(A1589="","",VLOOKUP(A1589,Config!K$6:L$26,2,FALSE))</f>
        <v/>
      </c>
    </row>
    <row r="1590" spans="2:2" x14ac:dyDescent="0.25">
      <c r="B1590" s="202" t="str">
        <f>IF(A1590="","",VLOOKUP(A1590,Config!K$6:L$26,2,FALSE))</f>
        <v/>
      </c>
    </row>
    <row r="1591" spans="2:2" x14ac:dyDescent="0.25">
      <c r="B1591" s="202" t="str">
        <f>IF(A1591="","",VLOOKUP(A1591,Config!K$6:L$26,2,FALSE))</f>
        <v/>
      </c>
    </row>
    <row r="1592" spans="2:2" x14ac:dyDescent="0.25">
      <c r="B1592" s="202" t="str">
        <f>IF(A1592="","",VLOOKUP(A1592,Config!K$6:L$26,2,FALSE))</f>
        <v/>
      </c>
    </row>
    <row r="1593" spans="2:2" x14ac:dyDescent="0.25">
      <c r="B1593" s="202" t="str">
        <f>IF(A1593="","",VLOOKUP(A1593,Config!K$6:L$26,2,FALSE))</f>
        <v/>
      </c>
    </row>
    <row r="1594" spans="2:2" x14ac:dyDescent="0.25">
      <c r="B1594" s="202" t="str">
        <f>IF(A1594="","",VLOOKUP(A1594,Config!K$6:L$26,2,FALSE))</f>
        <v/>
      </c>
    </row>
    <row r="1595" spans="2:2" x14ac:dyDescent="0.25">
      <c r="B1595" s="202" t="str">
        <f>IF(A1595="","",VLOOKUP(A1595,Config!K$6:L$26,2,FALSE))</f>
        <v/>
      </c>
    </row>
    <row r="1596" spans="2:2" x14ac:dyDescent="0.25">
      <c r="B1596" s="202" t="str">
        <f>IF(A1596="","",VLOOKUP(A1596,Config!K$6:L$26,2,FALSE))</f>
        <v/>
      </c>
    </row>
    <row r="1597" spans="2:2" x14ac:dyDescent="0.25">
      <c r="B1597" s="202" t="str">
        <f>IF(A1597="","",VLOOKUP(A1597,Config!K$6:L$26,2,FALSE))</f>
        <v/>
      </c>
    </row>
    <row r="1598" spans="2:2" x14ac:dyDescent="0.25">
      <c r="B1598" s="202" t="str">
        <f>IF(A1598="","",VLOOKUP(A1598,Config!K$6:L$26,2,FALSE))</f>
        <v/>
      </c>
    </row>
    <row r="1599" spans="2:2" x14ac:dyDescent="0.25">
      <c r="B1599" s="202" t="str">
        <f>IF(A1599="","",VLOOKUP(A1599,Config!K$6:L$26,2,FALSE))</f>
        <v/>
      </c>
    </row>
    <row r="1600" spans="2:2" x14ac:dyDescent="0.25">
      <c r="B1600" s="202" t="str">
        <f>IF(A1600="","",VLOOKUP(A1600,Config!K$6:L$26,2,FALSE))</f>
        <v/>
      </c>
    </row>
    <row r="1601" spans="2:2" x14ac:dyDescent="0.25">
      <c r="B1601" s="202" t="str">
        <f>IF(A1601="","",VLOOKUP(A1601,Config!K$6:L$26,2,FALSE))</f>
        <v/>
      </c>
    </row>
    <row r="1602" spans="2:2" x14ac:dyDescent="0.25">
      <c r="B1602" s="202" t="str">
        <f>IF(A1602="","",VLOOKUP(A1602,Config!K$6:L$26,2,FALSE))</f>
        <v/>
      </c>
    </row>
    <row r="1603" spans="2:2" x14ac:dyDescent="0.25">
      <c r="B1603" s="202" t="str">
        <f>IF(A1603="","",VLOOKUP(A1603,Config!K$6:L$26,2,FALSE))</f>
        <v/>
      </c>
    </row>
    <row r="1604" spans="2:2" x14ac:dyDescent="0.25">
      <c r="B1604" s="202" t="str">
        <f>IF(A1604="","",VLOOKUP(A1604,Config!K$6:L$26,2,FALSE))</f>
        <v/>
      </c>
    </row>
    <row r="1605" spans="2:2" x14ac:dyDescent="0.25">
      <c r="B1605" s="202" t="str">
        <f>IF(A1605="","",VLOOKUP(A1605,Config!K$6:L$26,2,FALSE))</f>
        <v/>
      </c>
    </row>
    <row r="1606" spans="2:2" x14ac:dyDescent="0.25">
      <c r="B1606" s="202" t="str">
        <f>IF(A1606="","",VLOOKUP(A1606,Config!K$6:L$26,2,FALSE))</f>
        <v/>
      </c>
    </row>
    <row r="1607" spans="2:2" x14ac:dyDescent="0.25">
      <c r="B1607" s="202" t="str">
        <f>IF(A1607="","",VLOOKUP(A1607,Config!K$6:L$26,2,FALSE))</f>
        <v/>
      </c>
    </row>
    <row r="1608" spans="2:2" x14ac:dyDescent="0.25">
      <c r="B1608" s="202" t="str">
        <f>IF(A1608="","",VLOOKUP(A1608,Config!K$6:L$26,2,FALSE))</f>
        <v/>
      </c>
    </row>
    <row r="1609" spans="2:2" x14ac:dyDescent="0.25">
      <c r="B1609" s="202" t="str">
        <f>IF(A1609="","",VLOOKUP(A1609,Config!K$6:L$26,2,FALSE))</f>
        <v/>
      </c>
    </row>
    <row r="1610" spans="2:2" x14ac:dyDescent="0.25">
      <c r="B1610" s="202" t="str">
        <f>IF(A1610="","",VLOOKUP(A1610,Config!K$6:L$26,2,FALSE))</f>
        <v/>
      </c>
    </row>
    <row r="1611" spans="2:2" x14ac:dyDescent="0.25">
      <c r="B1611" s="202" t="str">
        <f>IF(A1611="","",VLOOKUP(A1611,Config!K$6:L$26,2,FALSE))</f>
        <v/>
      </c>
    </row>
    <row r="1612" spans="2:2" x14ac:dyDescent="0.25">
      <c r="B1612" s="202" t="str">
        <f>IF(A1612="","",VLOOKUP(A1612,Config!K$6:L$26,2,FALSE))</f>
        <v/>
      </c>
    </row>
    <row r="1613" spans="2:2" x14ac:dyDescent="0.25">
      <c r="B1613" s="202" t="str">
        <f>IF(A1613="","",VLOOKUP(A1613,Config!K$6:L$26,2,FALSE))</f>
        <v/>
      </c>
    </row>
    <row r="1614" spans="2:2" x14ac:dyDescent="0.25">
      <c r="B1614" s="202" t="str">
        <f>IF(A1614="","",VLOOKUP(A1614,Config!K$6:L$26,2,FALSE))</f>
        <v/>
      </c>
    </row>
    <row r="1615" spans="2:2" x14ac:dyDescent="0.25">
      <c r="B1615" s="202" t="str">
        <f>IF(A1615="","",VLOOKUP(A1615,Config!K$6:L$26,2,FALSE))</f>
        <v/>
      </c>
    </row>
    <row r="1616" spans="2:2" x14ac:dyDescent="0.25">
      <c r="B1616" s="202" t="str">
        <f>IF(A1616="","",VLOOKUP(A1616,Config!K$6:L$26,2,FALSE))</f>
        <v/>
      </c>
    </row>
    <row r="1617" spans="2:2" x14ac:dyDescent="0.25">
      <c r="B1617" s="202" t="str">
        <f>IF(A1617="","",VLOOKUP(A1617,Config!K$6:L$26,2,FALSE))</f>
        <v/>
      </c>
    </row>
    <row r="1618" spans="2:2" x14ac:dyDescent="0.25">
      <c r="B1618" s="202" t="str">
        <f>IF(A1618="","",VLOOKUP(A1618,Config!K$6:L$26,2,FALSE))</f>
        <v/>
      </c>
    </row>
    <row r="1619" spans="2:2" x14ac:dyDescent="0.25">
      <c r="B1619" s="202" t="str">
        <f>IF(A1619="","",VLOOKUP(A1619,Config!K$6:L$26,2,FALSE))</f>
        <v/>
      </c>
    </row>
    <row r="1620" spans="2:2" x14ac:dyDescent="0.25">
      <c r="B1620" s="202" t="str">
        <f>IF(A1620="","",VLOOKUP(A1620,Config!K$6:L$26,2,FALSE))</f>
        <v/>
      </c>
    </row>
    <row r="1621" spans="2:2" x14ac:dyDescent="0.25">
      <c r="B1621" s="202" t="str">
        <f>IF(A1621="","",VLOOKUP(A1621,Config!K$6:L$26,2,FALSE))</f>
        <v/>
      </c>
    </row>
    <row r="1622" spans="2:2" x14ac:dyDescent="0.25">
      <c r="B1622" s="202" t="str">
        <f>IF(A1622="","",VLOOKUP(A1622,Config!K$6:L$26,2,FALSE))</f>
        <v/>
      </c>
    </row>
    <row r="1623" spans="2:2" x14ac:dyDescent="0.25">
      <c r="B1623" s="202" t="str">
        <f>IF(A1623="","",VLOOKUP(A1623,Config!K$6:L$26,2,FALSE))</f>
        <v/>
      </c>
    </row>
    <row r="1624" spans="2:2" x14ac:dyDescent="0.25">
      <c r="B1624" s="202" t="str">
        <f>IF(A1624="","",VLOOKUP(A1624,Config!K$6:L$26,2,FALSE))</f>
        <v/>
      </c>
    </row>
    <row r="1625" spans="2:2" x14ac:dyDescent="0.25">
      <c r="B1625" s="202" t="str">
        <f>IF(A1625="","",VLOOKUP(A1625,Config!K$6:L$26,2,FALSE))</f>
        <v/>
      </c>
    </row>
    <row r="1626" spans="2:2" x14ac:dyDescent="0.25">
      <c r="B1626" s="202" t="str">
        <f>IF(A1626="","",VLOOKUP(A1626,Config!K$6:L$26,2,FALSE))</f>
        <v/>
      </c>
    </row>
    <row r="1627" spans="2:2" x14ac:dyDescent="0.25">
      <c r="B1627" s="202" t="str">
        <f>IF(A1627="","",VLOOKUP(A1627,Config!K$6:L$26,2,FALSE))</f>
        <v/>
      </c>
    </row>
    <row r="1628" spans="2:2" x14ac:dyDescent="0.25">
      <c r="B1628" s="202" t="str">
        <f>IF(A1628="","",VLOOKUP(A1628,Config!K$6:L$26,2,FALSE))</f>
        <v/>
      </c>
    </row>
    <row r="1629" spans="2:2" x14ac:dyDescent="0.25">
      <c r="B1629" s="202" t="str">
        <f>IF(A1629="","",VLOOKUP(A1629,Config!K$6:L$26,2,FALSE))</f>
        <v/>
      </c>
    </row>
    <row r="1630" spans="2:2" x14ac:dyDescent="0.25">
      <c r="B1630" s="202" t="str">
        <f>IF(A1630="","",VLOOKUP(A1630,Config!K$6:L$26,2,FALSE))</f>
        <v/>
      </c>
    </row>
    <row r="1631" spans="2:2" x14ac:dyDescent="0.25">
      <c r="B1631" s="202" t="str">
        <f>IF(A1631="","",VLOOKUP(A1631,Config!K$6:L$26,2,FALSE))</f>
        <v/>
      </c>
    </row>
    <row r="1632" spans="2:2" x14ac:dyDescent="0.25">
      <c r="B1632" s="202" t="str">
        <f>IF(A1632="","",VLOOKUP(A1632,Config!K$6:L$26,2,FALSE))</f>
        <v/>
      </c>
    </row>
    <row r="1633" spans="2:2" x14ac:dyDescent="0.25">
      <c r="B1633" s="202" t="str">
        <f>IF(A1633="","",VLOOKUP(A1633,Config!K$6:L$26,2,FALSE))</f>
        <v/>
      </c>
    </row>
    <row r="1634" spans="2:2" x14ac:dyDescent="0.25">
      <c r="B1634" s="202" t="str">
        <f>IF(A1634="","",VLOOKUP(A1634,Config!K$6:L$26,2,FALSE))</f>
        <v/>
      </c>
    </row>
    <row r="1635" spans="2:2" x14ac:dyDescent="0.25">
      <c r="B1635" s="202" t="str">
        <f>IF(A1635="","",VLOOKUP(A1635,Config!K$6:L$26,2,FALSE))</f>
        <v/>
      </c>
    </row>
    <row r="1636" spans="2:2" x14ac:dyDescent="0.25">
      <c r="B1636" s="202" t="str">
        <f>IF(A1636="","",VLOOKUP(A1636,Config!K$6:L$26,2,FALSE))</f>
        <v/>
      </c>
    </row>
    <row r="1637" spans="2:2" x14ac:dyDescent="0.25">
      <c r="B1637" s="202" t="str">
        <f>IF(A1637="","",VLOOKUP(A1637,Config!K$6:L$26,2,FALSE))</f>
        <v/>
      </c>
    </row>
    <row r="1638" spans="2:2" x14ac:dyDescent="0.25">
      <c r="B1638" s="202" t="str">
        <f>IF(A1638="","",VLOOKUP(A1638,Config!K$6:L$26,2,FALSE))</f>
        <v/>
      </c>
    </row>
    <row r="1639" spans="2:2" x14ac:dyDescent="0.25">
      <c r="B1639" s="202" t="str">
        <f>IF(A1639="","",VLOOKUP(A1639,Config!K$6:L$26,2,FALSE))</f>
        <v/>
      </c>
    </row>
    <row r="1640" spans="2:2" x14ac:dyDescent="0.25">
      <c r="B1640" s="202" t="str">
        <f>IF(A1640="","",VLOOKUP(A1640,Config!K$6:L$26,2,FALSE))</f>
        <v/>
      </c>
    </row>
    <row r="1641" spans="2:2" x14ac:dyDescent="0.25">
      <c r="B1641" s="202" t="str">
        <f>IF(A1641="","",VLOOKUP(A1641,Config!K$6:L$26,2,FALSE))</f>
        <v/>
      </c>
    </row>
    <row r="1642" spans="2:2" x14ac:dyDescent="0.25">
      <c r="B1642" s="202" t="str">
        <f>IF(A1642="","",VLOOKUP(A1642,Config!K$6:L$26,2,FALSE))</f>
        <v/>
      </c>
    </row>
    <row r="1643" spans="2:2" x14ac:dyDescent="0.25">
      <c r="B1643" s="202" t="str">
        <f>IF(A1643="","",VLOOKUP(A1643,Config!K$6:L$26,2,FALSE))</f>
        <v/>
      </c>
    </row>
    <row r="1644" spans="2:2" x14ac:dyDescent="0.25">
      <c r="B1644" s="202" t="str">
        <f>IF(A1644="","",VLOOKUP(A1644,Config!K$6:L$26,2,FALSE))</f>
        <v/>
      </c>
    </row>
    <row r="1645" spans="2:2" x14ac:dyDescent="0.25">
      <c r="B1645" s="202" t="str">
        <f>IF(A1645="","",VLOOKUP(A1645,Config!K$6:L$26,2,FALSE))</f>
        <v/>
      </c>
    </row>
    <row r="1646" spans="2:2" x14ac:dyDescent="0.25">
      <c r="B1646" s="202" t="str">
        <f>IF(A1646="","",VLOOKUP(A1646,Config!K$6:L$26,2,FALSE))</f>
        <v/>
      </c>
    </row>
    <row r="1647" spans="2:2" x14ac:dyDescent="0.25">
      <c r="B1647" s="202" t="str">
        <f>IF(A1647="","",VLOOKUP(A1647,Config!K$6:L$26,2,FALSE))</f>
        <v/>
      </c>
    </row>
    <row r="1648" spans="2:2" x14ac:dyDescent="0.25">
      <c r="B1648" s="202" t="str">
        <f>IF(A1648="","",VLOOKUP(A1648,Config!K$6:L$26,2,FALSE))</f>
        <v/>
      </c>
    </row>
    <row r="1649" spans="2:2" x14ac:dyDescent="0.25">
      <c r="B1649" s="202" t="str">
        <f>IF(A1649="","",VLOOKUP(A1649,Config!K$6:L$26,2,FALSE))</f>
        <v/>
      </c>
    </row>
    <row r="1650" spans="2:2" x14ac:dyDescent="0.25">
      <c r="B1650" s="202" t="str">
        <f>IF(A1650="","",VLOOKUP(A1650,Config!K$6:L$26,2,FALSE))</f>
        <v/>
      </c>
    </row>
    <row r="1651" spans="2:2" x14ac:dyDescent="0.25">
      <c r="B1651" s="202" t="str">
        <f>IF(A1651="","",VLOOKUP(A1651,Config!K$6:L$26,2,FALSE))</f>
        <v/>
      </c>
    </row>
    <row r="1652" spans="2:2" x14ac:dyDescent="0.25">
      <c r="B1652" s="202" t="str">
        <f>IF(A1652="","",VLOOKUP(A1652,Config!K$6:L$26,2,FALSE))</f>
        <v/>
      </c>
    </row>
    <row r="1653" spans="2:2" x14ac:dyDescent="0.25">
      <c r="B1653" s="202" t="str">
        <f>IF(A1653="","",VLOOKUP(A1653,Config!K$6:L$26,2,FALSE))</f>
        <v/>
      </c>
    </row>
    <row r="1654" spans="2:2" x14ac:dyDescent="0.25">
      <c r="B1654" s="202" t="str">
        <f>IF(A1654="","",VLOOKUP(A1654,Config!K$6:L$26,2,FALSE))</f>
        <v/>
      </c>
    </row>
    <row r="1655" spans="2:2" x14ac:dyDescent="0.25">
      <c r="B1655" s="202" t="str">
        <f>IF(A1655="","",VLOOKUP(A1655,Config!K$6:L$26,2,FALSE))</f>
        <v/>
      </c>
    </row>
    <row r="1656" spans="2:2" x14ac:dyDescent="0.25">
      <c r="B1656" s="202" t="str">
        <f>IF(A1656="","",VLOOKUP(A1656,Config!K$6:L$26,2,FALSE))</f>
        <v/>
      </c>
    </row>
    <row r="1657" spans="2:2" x14ac:dyDescent="0.25">
      <c r="B1657" s="202" t="str">
        <f>IF(A1657="","",VLOOKUP(A1657,Config!K$6:L$26,2,FALSE))</f>
        <v/>
      </c>
    </row>
    <row r="1658" spans="2:2" x14ac:dyDescent="0.25">
      <c r="B1658" s="202" t="str">
        <f>IF(A1658="","",VLOOKUP(A1658,Config!K$6:L$26,2,FALSE))</f>
        <v/>
      </c>
    </row>
    <row r="1659" spans="2:2" x14ac:dyDescent="0.25">
      <c r="B1659" s="202" t="str">
        <f>IF(A1659="","",VLOOKUP(A1659,Config!K$6:L$26,2,FALSE))</f>
        <v/>
      </c>
    </row>
    <row r="1660" spans="2:2" x14ac:dyDescent="0.25">
      <c r="B1660" s="202" t="str">
        <f>IF(A1660="","",VLOOKUP(A1660,Config!K$6:L$26,2,FALSE))</f>
        <v/>
      </c>
    </row>
    <row r="1661" spans="2:2" x14ac:dyDescent="0.25">
      <c r="B1661" s="202" t="str">
        <f>IF(A1661="","",VLOOKUP(A1661,Config!K$6:L$26,2,FALSE))</f>
        <v/>
      </c>
    </row>
    <row r="1662" spans="2:2" x14ac:dyDescent="0.25">
      <c r="B1662" s="202" t="str">
        <f>IF(A1662="","",VLOOKUP(A1662,Config!K$6:L$26,2,FALSE))</f>
        <v/>
      </c>
    </row>
    <row r="1663" spans="2:2" x14ac:dyDescent="0.25">
      <c r="B1663" s="202" t="str">
        <f>IF(A1663="","",VLOOKUP(A1663,Config!K$6:L$26,2,FALSE))</f>
        <v/>
      </c>
    </row>
    <row r="1664" spans="2:2" x14ac:dyDescent="0.25">
      <c r="B1664" s="202" t="str">
        <f>IF(A1664="","",VLOOKUP(A1664,Config!K$6:L$26,2,FALSE))</f>
        <v/>
      </c>
    </row>
    <row r="1665" spans="2:2" x14ac:dyDescent="0.25">
      <c r="B1665" s="202" t="str">
        <f>IF(A1665="","",VLOOKUP(A1665,Config!K$6:L$26,2,FALSE))</f>
        <v/>
      </c>
    </row>
    <row r="1666" spans="2:2" x14ac:dyDescent="0.25">
      <c r="B1666" s="202" t="str">
        <f>IF(A1666="","",VLOOKUP(A1666,Config!K$6:L$26,2,FALSE))</f>
        <v/>
      </c>
    </row>
    <row r="1667" spans="2:2" x14ac:dyDescent="0.25">
      <c r="B1667" s="202" t="str">
        <f>IF(A1667="","",VLOOKUP(A1667,Config!K$6:L$26,2,FALSE))</f>
        <v/>
      </c>
    </row>
    <row r="1668" spans="2:2" x14ac:dyDescent="0.25">
      <c r="B1668" s="202" t="str">
        <f>IF(A1668="","",VLOOKUP(A1668,Config!K$6:L$26,2,FALSE))</f>
        <v/>
      </c>
    </row>
    <row r="1669" spans="2:2" x14ac:dyDescent="0.25">
      <c r="B1669" s="202" t="str">
        <f>IF(A1669="","",VLOOKUP(A1669,Config!K$6:L$26,2,FALSE))</f>
        <v/>
      </c>
    </row>
    <row r="1670" spans="2:2" x14ac:dyDescent="0.25">
      <c r="B1670" s="202" t="str">
        <f>IF(A1670="","",VLOOKUP(A1670,Config!K$6:L$26,2,FALSE))</f>
        <v/>
      </c>
    </row>
    <row r="1671" spans="2:2" x14ac:dyDescent="0.25">
      <c r="B1671" s="202" t="str">
        <f>IF(A1671="","",VLOOKUP(A1671,Config!K$6:L$26,2,FALSE))</f>
        <v/>
      </c>
    </row>
    <row r="1672" spans="2:2" x14ac:dyDescent="0.25">
      <c r="B1672" s="202" t="str">
        <f>IF(A1672="","",VLOOKUP(A1672,Config!K$6:L$26,2,FALSE))</f>
        <v/>
      </c>
    </row>
    <row r="1673" spans="2:2" x14ac:dyDescent="0.25">
      <c r="B1673" s="202" t="str">
        <f>IF(A1673="","",VLOOKUP(A1673,Config!K$6:L$26,2,FALSE))</f>
        <v/>
      </c>
    </row>
    <row r="1674" spans="2:2" x14ac:dyDescent="0.25">
      <c r="B1674" s="202" t="str">
        <f>IF(A1674="","",VLOOKUP(A1674,Config!K$6:L$26,2,FALSE))</f>
        <v/>
      </c>
    </row>
    <row r="1675" spans="2:2" x14ac:dyDescent="0.25">
      <c r="B1675" s="202" t="str">
        <f>IF(A1675="","",VLOOKUP(A1675,Config!K$6:L$26,2,FALSE))</f>
        <v/>
      </c>
    </row>
    <row r="1676" spans="2:2" x14ac:dyDescent="0.25">
      <c r="B1676" s="202" t="str">
        <f>IF(A1676="","",VLOOKUP(A1676,Config!K$6:L$26,2,FALSE))</f>
        <v/>
      </c>
    </row>
    <row r="1677" spans="2:2" x14ac:dyDescent="0.25">
      <c r="B1677" s="202" t="str">
        <f>IF(A1677="","",VLOOKUP(A1677,Config!K$6:L$26,2,FALSE))</f>
        <v/>
      </c>
    </row>
    <row r="1678" spans="2:2" x14ac:dyDescent="0.25">
      <c r="B1678" s="202" t="str">
        <f>IF(A1678="","",VLOOKUP(A1678,Config!K$6:L$26,2,FALSE))</f>
        <v/>
      </c>
    </row>
    <row r="1679" spans="2:2" x14ac:dyDescent="0.25">
      <c r="B1679" s="202" t="str">
        <f>IF(A1679="","",VLOOKUP(A1679,Config!K$6:L$26,2,FALSE))</f>
        <v/>
      </c>
    </row>
    <row r="1680" spans="2:2" x14ac:dyDescent="0.25">
      <c r="B1680" s="202" t="str">
        <f>IF(A1680="","",VLOOKUP(A1680,Config!K$6:L$26,2,FALSE))</f>
        <v/>
      </c>
    </row>
    <row r="1681" spans="2:2" x14ac:dyDescent="0.25">
      <c r="B1681" s="202" t="str">
        <f>IF(A1681="","",VLOOKUP(A1681,Config!K$6:L$26,2,FALSE))</f>
        <v/>
      </c>
    </row>
    <row r="1682" spans="2:2" x14ac:dyDescent="0.25">
      <c r="B1682" s="202" t="str">
        <f>IF(A1682="","",VLOOKUP(A1682,Config!K$6:L$26,2,FALSE))</f>
        <v/>
      </c>
    </row>
    <row r="1683" spans="2:2" x14ac:dyDescent="0.25">
      <c r="B1683" s="202" t="str">
        <f>IF(A1683="","",VLOOKUP(A1683,Config!K$6:L$26,2,FALSE))</f>
        <v/>
      </c>
    </row>
    <row r="1684" spans="2:2" x14ac:dyDescent="0.25">
      <c r="B1684" s="202" t="str">
        <f>IF(A1684="","",VLOOKUP(A1684,Config!K$6:L$26,2,FALSE))</f>
        <v/>
      </c>
    </row>
    <row r="1685" spans="2:2" x14ac:dyDescent="0.25">
      <c r="B1685" s="202" t="str">
        <f>IF(A1685="","",VLOOKUP(A1685,Config!K$6:L$26,2,FALSE))</f>
        <v/>
      </c>
    </row>
    <row r="1686" spans="2:2" x14ac:dyDescent="0.25">
      <c r="B1686" s="202" t="str">
        <f>IF(A1686="","",VLOOKUP(A1686,Config!K$6:L$26,2,FALSE))</f>
        <v/>
      </c>
    </row>
    <row r="1687" spans="2:2" x14ac:dyDescent="0.25">
      <c r="B1687" s="202" t="str">
        <f>IF(A1687="","",VLOOKUP(A1687,Config!K$6:L$26,2,FALSE))</f>
        <v/>
      </c>
    </row>
    <row r="1688" spans="2:2" x14ac:dyDescent="0.25">
      <c r="B1688" s="202" t="str">
        <f>IF(A1688="","",VLOOKUP(A1688,Config!K$6:L$26,2,FALSE))</f>
        <v/>
      </c>
    </row>
    <row r="1689" spans="2:2" x14ac:dyDescent="0.25">
      <c r="B1689" s="202" t="str">
        <f>IF(A1689="","",VLOOKUP(A1689,Config!K$6:L$26,2,FALSE))</f>
        <v/>
      </c>
    </row>
    <row r="1690" spans="2:2" x14ac:dyDescent="0.25">
      <c r="B1690" s="202" t="str">
        <f>IF(A1690="","",VLOOKUP(A1690,Config!K$6:L$26,2,FALSE))</f>
        <v/>
      </c>
    </row>
    <row r="1691" spans="2:2" x14ac:dyDescent="0.25">
      <c r="B1691" s="202" t="str">
        <f>IF(A1691="","",VLOOKUP(A1691,Config!K$6:L$26,2,FALSE))</f>
        <v/>
      </c>
    </row>
    <row r="1692" spans="2:2" x14ac:dyDescent="0.25">
      <c r="B1692" s="202" t="str">
        <f>IF(A1692="","",VLOOKUP(A1692,Config!K$6:L$26,2,FALSE))</f>
        <v/>
      </c>
    </row>
    <row r="1693" spans="2:2" x14ac:dyDescent="0.25">
      <c r="B1693" s="202" t="str">
        <f>IF(A1693="","",VLOOKUP(A1693,Config!K$6:L$26,2,FALSE))</f>
        <v/>
      </c>
    </row>
    <row r="1694" spans="2:2" x14ac:dyDescent="0.25">
      <c r="B1694" s="202" t="str">
        <f>IF(A1694="","",VLOOKUP(A1694,Config!K$6:L$26,2,FALSE))</f>
        <v/>
      </c>
    </row>
    <row r="1695" spans="2:2" x14ac:dyDescent="0.25">
      <c r="B1695" s="202" t="str">
        <f>IF(A1695="","",VLOOKUP(A1695,Config!K$6:L$26,2,FALSE))</f>
        <v/>
      </c>
    </row>
    <row r="1696" spans="2:2" x14ac:dyDescent="0.25">
      <c r="B1696" s="202" t="str">
        <f>IF(A1696="","",VLOOKUP(A1696,Config!K$6:L$26,2,FALSE))</f>
        <v/>
      </c>
    </row>
    <row r="1697" spans="2:2" x14ac:dyDescent="0.25">
      <c r="B1697" s="202" t="str">
        <f>IF(A1697="","",VLOOKUP(A1697,Config!K$6:L$26,2,FALSE))</f>
        <v/>
      </c>
    </row>
    <row r="1698" spans="2:2" x14ac:dyDescent="0.25">
      <c r="B1698" s="202" t="str">
        <f>IF(A1698="","",VLOOKUP(A1698,Config!K$6:L$26,2,FALSE))</f>
        <v/>
      </c>
    </row>
    <row r="1699" spans="2:2" x14ac:dyDescent="0.25">
      <c r="B1699" s="202" t="str">
        <f>IF(A1699="","",VLOOKUP(A1699,Config!K$6:L$26,2,FALSE))</f>
        <v/>
      </c>
    </row>
    <row r="1700" spans="2:2" x14ac:dyDescent="0.25">
      <c r="B1700" s="202" t="str">
        <f>IF(A1700="","",VLOOKUP(A1700,Config!K$6:L$26,2,FALSE))</f>
        <v/>
      </c>
    </row>
    <row r="1701" spans="2:2" x14ac:dyDescent="0.25">
      <c r="B1701" s="202" t="str">
        <f>IF(A1701="","",VLOOKUP(A1701,Config!K$6:L$26,2,FALSE))</f>
        <v/>
      </c>
    </row>
    <row r="1702" spans="2:2" x14ac:dyDescent="0.25">
      <c r="B1702" s="202" t="str">
        <f>IF(A1702="","",VLOOKUP(A1702,Config!K$6:L$26,2,FALSE))</f>
        <v/>
      </c>
    </row>
    <row r="1703" spans="2:2" x14ac:dyDescent="0.25">
      <c r="B1703" s="202" t="str">
        <f>IF(A1703="","",VLOOKUP(A1703,Config!K$6:L$26,2,FALSE))</f>
        <v/>
      </c>
    </row>
    <row r="1704" spans="2:2" x14ac:dyDescent="0.25">
      <c r="B1704" s="202" t="str">
        <f>IF(A1704="","",VLOOKUP(A1704,Config!K$6:L$26,2,FALSE))</f>
        <v/>
      </c>
    </row>
    <row r="1705" spans="2:2" x14ac:dyDescent="0.25">
      <c r="B1705" s="202" t="str">
        <f>IF(A1705="","",VLOOKUP(A1705,Config!K$6:L$26,2,FALSE))</f>
        <v/>
      </c>
    </row>
    <row r="1706" spans="2:2" x14ac:dyDescent="0.25">
      <c r="B1706" s="202" t="str">
        <f>IF(A1706="","",VLOOKUP(A1706,Config!K$6:L$26,2,FALSE))</f>
        <v/>
      </c>
    </row>
    <row r="1707" spans="2:2" x14ac:dyDescent="0.25">
      <c r="B1707" s="202" t="str">
        <f>IF(A1707="","",VLOOKUP(A1707,Config!K$6:L$26,2,FALSE))</f>
        <v/>
      </c>
    </row>
    <row r="1708" spans="2:2" x14ac:dyDescent="0.25">
      <c r="B1708" s="202" t="str">
        <f>IF(A1708="","",VLOOKUP(A1708,Config!K$6:L$26,2,FALSE))</f>
        <v/>
      </c>
    </row>
    <row r="1709" spans="2:2" x14ac:dyDescent="0.25">
      <c r="B1709" s="202" t="str">
        <f>IF(A1709="","",VLOOKUP(A1709,Config!K$6:L$26,2,FALSE))</f>
        <v/>
      </c>
    </row>
    <row r="1710" spans="2:2" x14ac:dyDescent="0.25">
      <c r="B1710" s="202" t="str">
        <f>IF(A1710="","",VLOOKUP(A1710,Config!K$6:L$26,2,FALSE))</f>
        <v/>
      </c>
    </row>
    <row r="1711" spans="2:2" x14ac:dyDescent="0.25">
      <c r="B1711" s="202" t="str">
        <f>IF(A1711="","",VLOOKUP(A1711,Config!K$6:L$26,2,FALSE))</f>
        <v/>
      </c>
    </row>
    <row r="1712" spans="2:2" x14ac:dyDescent="0.25">
      <c r="B1712" s="202" t="str">
        <f>IF(A1712="","",VLOOKUP(A1712,Config!K$6:L$26,2,FALSE))</f>
        <v/>
      </c>
    </row>
    <row r="1713" spans="2:2" x14ac:dyDescent="0.25">
      <c r="B1713" s="202" t="str">
        <f>IF(A1713="","",VLOOKUP(A1713,Config!K$6:L$26,2,FALSE))</f>
        <v/>
      </c>
    </row>
    <row r="1714" spans="2:2" x14ac:dyDescent="0.25">
      <c r="B1714" s="202" t="str">
        <f>IF(A1714="","",VLOOKUP(A1714,Config!K$6:L$26,2,FALSE))</f>
        <v/>
      </c>
    </row>
    <row r="1715" spans="2:2" x14ac:dyDescent="0.25">
      <c r="B1715" s="202" t="str">
        <f>IF(A1715="","",VLOOKUP(A1715,Config!K$6:L$26,2,FALSE))</f>
        <v/>
      </c>
    </row>
    <row r="1716" spans="2:2" x14ac:dyDescent="0.25">
      <c r="B1716" s="202" t="str">
        <f>IF(A1716="","",VLOOKUP(A1716,Config!K$6:L$26,2,FALSE))</f>
        <v/>
      </c>
    </row>
    <row r="1717" spans="2:2" x14ac:dyDescent="0.25">
      <c r="B1717" s="202" t="str">
        <f>IF(A1717="","",VLOOKUP(A1717,Config!K$6:L$26,2,FALSE))</f>
        <v/>
      </c>
    </row>
    <row r="1718" spans="2:2" x14ac:dyDescent="0.25">
      <c r="B1718" s="202" t="str">
        <f>IF(A1718="","",VLOOKUP(A1718,Config!K$6:L$26,2,FALSE))</f>
        <v/>
      </c>
    </row>
    <row r="1719" spans="2:2" x14ac:dyDescent="0.25">
      <c r="B1719" s="202" t="str">
        <f>IF(A1719="","",VLOOKUP(A1719,Config!K$6:L$26,2,FALSE))</f>
        <v/>
      </c>
    </row>
    <row r="1720" spans="2:2" x14ac:dyDescent="0.25">
      <c r="B1720" s="202" t="str">
        <f>IF(A1720="","",VLOOKUP(A1720,Config!K$6:L$26,2,FALSE))</f>
        <v/>
      </c>
    </row>
    <row r="1721" spans="2:2" x14ac:dyDescent="0.25">
      <c r="B1721" s="202" t="str">
        <f>IF(A1721="","",VLOOKUP(A1721,Config!K$6:L$26,2,FALSE))</f>
        <v/>
      </c>
    </row>
    <row r="1722" spans="2:2" x14ac:dyDescent="0.25">
      <c r="B1722" s="202" t="str">
        <f>IF(A1722="","",VLOOKUP(A1722,Config!K$6:L$26,2,FALSE))</f>
        <v/>
      </c>
    </row>
    <row r="1723" spans="2:2" x14ac:dyDescent="0.25">
      <c r="B1723" s="202" t="str">
        <f>IF(A1723="","",VLOOKUP(A1723,Config!K$6:L$26,2,FALSE))</f>
        <v/>
      </c>
    </row>
    <row r="1724" spans="2:2" x14ac:dyDescent="0.25">
      <c r="B1724" s="202" t="str">
        <f>IF(A1724="","",VLOOKUP(A1724,Config!K$6:L$26,2,FALSE))</f>
        <v/>
      </c>
    </row>
    <row r="1725" spans="2:2" x14ac:dyDescent="0.25">
      <c r="B1725" s="202" t="str">
        <f>IF(A1725="","",VLOOKUP(A1725,Config!K$6:L$26,2,FALSE))</f>
        <v/>
      </c>
    </row>
    <row r="1726" spans="2:2" x14ac:dyDescent="0.25">
      <c r="B1726" s="202" t="str">
        <f>IF(A1726="","",VLOOKUP(A1726,Config!K$6:L$26,2,FALSE))</f>
        <v/>
      </c>
    </row>
    <row r="1727" spans="2:2" x14ac:dyDescent="0.25">
      <c r="B1727" s="202" t="str">
        <f>IF(A1727="","",VLOOKUP(A1727,Config!K$6:L$26,2,FALSE))</f>
        <v/>
      </c>
    </row>
    <row r="1728" spans="2:2" x14ac:dyDescent="0.25">
      <c r="B1728" s="202" t="str">
        <f>IF(A1728="","",VLOOKUP(A1728,Config!K$6:L$26,2,FALSE))</f>
        <v/>
      </c>
    </row>
    <row r="1729" spans="2:2" x14ac:dyDescent="0.25">
      <c r="B1729" s="202" t="str">
        <f>IF(A1729="","",VLOOKUP(A1729,Config!K$6:L$26,2,FALSE))</f>
        <v/>
      </c>
    </row>
    <row r="1730" spans="2:2" x14ac:dyDescent="0.25">
      <c r="B1730" s="202" t="str">
        <f>IF(A1730="","",VLOOKUP(A1730,Config!K$6:L$26,2,FALSE))</f>
        <v/>
      </c>
    </row>
    <row r="1731" spans="2:2" x14ac:dyDescent="0.25">
      <c r="B1731" s="202" t="str">
        <f>IF(A1731="","",VLOOKUP(A1731,Config!K$6:L$26,2,FALSE))</f>
        <v/>
      </c>
    </row>
    <row r="1732" spans="2:2" x14ac:dyDescent="0.25">
      <c r="B1732" s="202" t="str">
        <f>IF(A1732="","",VLOOKUP(A1732,Config!K$6:L$26,2,FALSE))</f>
        <v/>
      </c>
    </row>
    <row r="1733" spans="2:2" x14ac:dyDescent="0.25">
      <c r="B1733" s="202" t="str">
        <f>IF(A1733="","",VLOOKUP(A1733,Config!K$6:L$26,2,FALSE))</f>
        <v/>
      </c>
    </row>
    <row r="1734" spans="2:2" x14ac:dyDescent="0.25">
      <c r="B1734" s="202" t="str">
        <f>IF(A1734="","",VLOOKUP(A1734,Config!K$6:L$26,2,FALSE))</f>
        <v/>
      </c>
    </row>
    <row r="1735" spans="2:2" x14ac:dyDescent="0.25">
      <c r="B1735" s="202" t="str">
        <f>IF(A1735="","",VLOOKUP(A1735,Config!K$6:L$26,2,FALSE))</f>
        <v/>
      </c>
    </row>
    <row r="1736" spans="2:2" x14ac:dyDescent="0.25">
      <c r="B1736" s="202" t="str">
        <f>IF(A1736="","",VLOOKUP(A1736,Config!K$6:L$26,2,FALSE))</f>
        <v/>
      </c>
    </row>
    <row r="1737" spans="2:2" x14ac:dyDescent="0.25">
      <c r="B1737" s="202" t="str">
        <f>IF(A1737="","",VLOOKUP(A1737,Config!K$6:L$26,2,FALSE))</f>
        <v/>
      </c>
    </row>
    <row r="1738" spans="2:2" x14ac:dyDescent="0.25">
      <c r="B1738" s="202" t="str">
        <f>IF(A1738="","",VLOOKUP(A1738,Config!K$6:L$26,2,FALSE))</f>
        <v/>
      </c>
    </row>
    <row r="1739" spans="2:2" x14ac:dyDescent="0.25">
      <c r="B1739" s="202" t="str">
        <f>IF(A1739="","",VLOOKUP(A1739,Config!K$6:L$26,2,FALSE))</f>
        <v/>
      </c>
    </row>
    <row r="1740" spans="2:2" x14ac:dyDescent="0.25">
      <c r="B1740" s="202" t="str">
        <f>IF(A1740="","",VLOOKUP(A1740,Config!K$6:L$26,2,FALSE))</f>
        <v/>
      </c>
    </row>
    <row r="1741" spans="2:2" x14ac:dyDescent="0.25">
      <c r="B1741" s="202" t="str">
        <f>IF(A1741="","",VLOOKUP(A1741,Config!K$6:L$26,2,FALSE))</f>
        <v/>
      </c>
    </row>
    <row r="1742" spans="2:2" x14ac:dyDescent="0.25">
      <c r="B1742" s="202" t="str">
        <f>IF(A1742="","",VLOOKUP(A1742,Config!K$6:L$26,2,FALSE))</f>
        <v/>
      </c>
    </row>
    <row r="1743" spans="2:2" x14ac:dyDescent="0.25">
      <c r="B1743" s="202" t="str">
        <f>IF(A1743="","",VLOOKUP(A1743,Config!K$6:L$26,2,FALSE))</f>
        <v/>
      </c>
    </row>
    <row r="1744" spans="2:2" x14ac:dyDescent="0.25">
      <c r="B1744" s="202" t="str">
        <f>IF(A1744="","",VLOOKUP(A1744,Config!K$6:L$26,2,FALSE))</f>
        <v/>
      </c>
    </row>
    <row r="1745" spans="2:2" x14ac:dyDescent="0.25">
      <c r="B1745" s="202" t="str">
        <f>IF(A1745="","",VLOOKUP(A1745,Config!K$6:L$26,2,FALSE))</f>
        <v/>
      </c>
    </row>
    <row r="1746" spans="2:2" x14ac:dyDescent="0.25">
      <c r="B1746" s="202" t="str">
        <f>IF(A1746="","",VLOOKUP(A1746,Config!K$6:L$26,2,FALSE))</f>
        <v/>
      </c>
    </row>
    <row r="1747" spans="2:2" x14ac:dyDescent="0.25">
      <c r="B1747" s="202" t="str">
        <f>IF(A1747="","",VLOOKUP(A1747,Config!K$6:L$26,2,FALSE))</f>
        <v/>
      </c>
    </row>
    <row r="1748" spans="2:2" x14ac:dyDescent="0.25">
      <c r="B1748" s="202" t="str">
        <f>IF(A1748="","",VLOOKUP(A1748,Config!K$6:L$26,2,FALSE))</f>
        <v/>
      </c>
    </row>
    <row r="1749" spans="2:2" x14ac:dyDescent="0.25">
      <c r="B1749" s="202" t="str">
        <f>IF(A1749="","",VLOOKUP(A1749,Config!K$6:L$26,2,FALSE))</f>
        <v/>
      </c>
    </row>
    <row r="1750" spans="2:2" x14ac:dyDescent="0.25">
      <c r="B1750" s="202" t="str">
        <f>IF(A1750="","",VLOOKUP(A1750,Config!K$6:L$26,2,FALSE))</f>
        <v/>
      </c>
    </row>
    <row r="1751" spans="2:2" x14ac:dyDescent="0.25">
      <c r="B1751" s="202" t="str">
        <f>IF(A1751="","",VLOOKUP(A1751,Config!K$6:L$26,2,FALSE))</f>
        <v/>
      </c>
    </row>
    <row r="1752" spans="2:2" x14ac:dyDescent="0.25">
      <c r="B1752" s="202" t="str">
        <f>IF(A1752="","",VLOOKUP(A1752,Config!K$6:L$26,2,FALSE))</f>
        <v/>
      </c>
    </row>
    <row r="1753" spans="2:2" x14ac:dyDescent="0.25">
      <c r="B1753" s="202" t="str">
        <f>IF(A1753="","",VLOOKUP(A1753,Config!K$6:L$26,2,FALSE))</f>
        <v/>
      </c>
    </row>
    <row r="1754" spans="2:2" x14ac:dyDescent="0.25">
      <c r="B1754" s="202" t="str">
        <f>IF(A1754="","",VLOOKUP(A1754,Config!K$6:L$26,2,FALSE))</f>
        <v/>
      </c>
    </row>
    <row r="1755" spans="2:2" x14ac:dyDescent="0.25">
      <c r="B1755" s="202" t="str">
        <f>IF(A1755="","",VLOOKUP(A1755,Config!K$6:L$26,2,FALSE))</f>
        <v/>
      </c>
    </row>
    <row r="1756" spans="2:2" x14ac:dyDescent="0.25">
      <c r="B1756" s="202" t="str">
        <f>IF(A1756="","",VLOOKUP(A1756,Config!K$6:L$26,2,FALSE))</f>
        <v/>
      </c>
    </row>
    <row r="1757" spans="2:2" x14ac:dyDescent="0.25">
      <c r="B1757" s="202" t="str">
        <f>IF(A1757="","",VLOOKUP(A1757,Config!K$6:L$26,2,FALSE))</f>
        <v/>
      </c>
    </row>
    <row r="1758" spans="2:2" x14ac:dyDescent="0.25">
      <c r="B1758" s="202" t="str">
        <f>IF(A1758="","",VLOOKUP(A1758,Config!K$6:L$26,2,FALSE))</f>
        <v/>
      </c>
    </row>
    <row r="1759" spans="2:2" x14ac:dyDescent="0.25">
      <c r="B1759" s="202" t="str">
        <f>IF(A1759="","",VLOOKUP(A1759,Config!K$6:L$26,2,FALSE))</f>
        <v/>
      </c>
    </row>
    <row r="1760" spans="2:2" x14ac:dyDescent="0.25">
      <c r="B1760" s="202" t="str">
        <f>IF(A1760="","",VLOOKUP(A1760,Config!K$6:L$26,2,FALSE))</f>
        <v/>
      </c>
    </row>
    <row r="1761" spans="2:2" x14ac:dyDescent="0.25">
      <c r="B1761" s="202" t="str">
        <f>IF(A1761="","",VLOOKUP(A1761,Config!K$6:L$26,2,FALSE))</f>
        <v/>
      </c>
    </row>
    <row r="1762" spans="2:2" x14ac:dyDescent="0.25">
      <c r="B1762" s="202" t="str">
        <f>IF(A1762="","",VLOOKUP(A1762,Config!K$6:L$26,2,FALSE))</f>
        <v/>
      </c>
    </row>
    <row r="1763" spans="2:2" x14ac:dyDescent="0.25">
      <c r="B1763" s="202" t="str">
        <f>IF(A1763="","",VLOOKUP(A1763,Config!K$6:L$26,2,FALSE))</f>
        <v/>
      </c>
    </row>
    <row r="1764" spans="2:2" x14ac:dyDescent="0.25">
      <c r="B1764" s="202" t="str">
        <f>IF(A1764="","",VLOOKUP(A1764,Config!K$6:L$26,2,FALSE))</f>
        <v/>
      </c>
    </row>
    <row r="1765" spans="2:2" x14ac:dyDescent="0.25">
      <c r="B1765" s="202" t="str">
        <f>IF(A1765="","",VLOOKUP(A1765,Config!K$6:L$26,2,FALSE))</f>
        <v/>
      </c>
    </row>
    <row r="1766" spans="2:2" x14ac:dyDescent="0.25">
      <c r="B1766" s="202" t="str">
        <f>IF(A1766="","",VLOOKUP(A1766,Config!K$6:L$26,2,FALSE))</f>
        <v/>
      </c>
    </row>
    <row r="1767" spans="2:2" x14ac:dyDescent="0.25">
      <c r="B1767" s="202" t="str">
        <f>IF(A1767="","",VLOOKUP(A1767,Config!K$6:L$26,2,FALSE))</f>
        <v/>
      </c>
    </row>
    <row r="1768" spans="2:2" x14ac:dyDescent="0.25">
      <c r="B1768" s="202" t="str">
        <f>IF(A1768="","",VLOOKUP(A1768,Config!K$6:L$26,2,FALSE))</f>
        <v/>
      </c>
    </row>
    <row r="1769" spans="2:2" x14ac:dyDescent="0.25">
      <c r="B1769" s="202" t="str">
        <f>IF(A1769="","",VLOOKUP(A1769,Config!K$6:L$26,2,FALSE))</f>
        <v/>
      </c>
    </row>
    <row r="1770" spans="2:2" x14ac:dyDescent="0.25">
      <c r="B1770" s="202" t="str">
        <f>IF(A1770="","",VLOOKUP(A1770,Config!K$6:L$26,2,FALSE))</f>
        <v/>
      </c>
    </row>
    <row r="1771" spans="2:2" x14ac:dyDescent="0.25">
      <c r="B1771" s="202" t="str">
        <f>IF(A1771="","",VLOOKUP(A1771,Config!K$6:L$26,2,FALSE))</f>
        <v/>
      </c>
    </row>
    <row r="1772" spans="2:2" x14ac:dyDescent="0.25">
      <c r="B1772" s="202" t="str">
        <f>IF(A1772="","",VLOOKUP(A1772,Config!K$6:L$26,2,FALSE))</f>
        <v/>
      </c>
    </row>
    <row r="1773" spans="2:2" x14ac:dyDescent="0.25">
      <c r="B1773" s="202" t="str">
        <f>IF(A1773="","",VLOOKUP(A1773,Config!K$6:L$26,2,FALSE))</f>
        <v/>
      </c>
    </row>
    <row r="1774" spans="2:2" x14ac:dyDescent="0.25">
      <c r="B1774" s="202" t="str">
        <f>IF(A1774="","",VLOOKUP(A1774,Config!K$6:L$26,2,FALSE))</f>
        <v/>
      </c>
    </row>
    <row r="1775" spans="2:2" x14ac:dyDescent="0.25">
      <c r="B1775" s="202" t="str">
        <f>IF(A1775="","",VLOOKUP(A1775,Config!K$6:L$26,2,FALSE))</f>
        <v/>
      </c>
    </row>
    <row r="1776" spans="2:2" x14ac:dyDescent="0.25">
      <c r="B1776" s="202" t="str">
        <f>IF(A1776="","",VLOOKUP(A1776,Config!K$6:L$26,2,FALSE))</f>
        <v/>
      </c>
    </row>
    <row r="1777" spans="2:2" x14ac:dyDescent="0.25">
      <c r="B1777" s="202" t="str">
        <f>IF(A1777="","",VLOOKUP(A1777,Config!K$6:L$26,2,FALSE))</f>
        <v/>
      </c>
    </row>
    <row r="1778" spans="2:2" x14ac:dyDescent="0.25">
      <c r="B1778" s="202" t="str">
        <f>IF(A1778="","",VLOOKUP(A1778,Config!K$6:L$26,2,FALSE))</f>
        <v/>
      </c>
    </row>
    <row r="1779" spans="2:2" x14ac:dyDescent="0.25">
      <c r="B1779" s="202" t="str">
        <f>IF(A1779="","",VLOOKUP(A1779,Config!K$6:L$26,2,FALSE))</f>
        <v/>
      </c>
    </row>
    <row r="1780" spans="2:2" x14ac:dyDescent="0.25">
      <c r="B1780" s="202" t="str">
        <f>IF(A1780="","",VLOOKUP(A1780,Config!K$6:L$26,2,FALSE))</f>
        <v/>
      </c>
    </row>
    <row r="1781" spans="2:2" x14ac:dyDescent="0.25">
      <c r="B1781" s="202" t="str">
        <f>IF(A1781="","",VLOOKUP(A1781,Config!K$6:L$26,2,FALSE))</f>
        <v/>
      </c>
    </row>
    <row r="1782" spans="2:2" x14ac:dyDescent="0.25">
      <c r="B1782" s="202" t="str">
        <f>IF(A1782="","",VLOOKUP(A1782,Config!K$6:L$26,2,FALSE))</f>
        <v/>
      </c>
    </row>
    <row r="1783" spans="2:2" x14ac:dyDescent="0.25">
      <c r="B1783" s="202" t="str">
        <f>IF(A1783="","",VLOOKUP(A1783,Config!K$6:L$26,2,FALSE))</f>
        <v/>
      </c>
    </row>
    <row r="1784" spans="2:2" x14ac:dyDescent="0.25">
      <c r="B1784" s="202" t="str">
        <f>IF(A1784="","",VLOOKUP(A1784,Config!K$6:L$26,2,FALSE))</f>
        <v/>
      </c>
    </row>
    <row r="1785" spans="2:2" x14ac:dyDescent="0.25">
      <c r="B1785" s="202" t="str">
        <f>IF(A1785="","",VLOOKUP(A1785,Config!K$6:L$26,2,FALSE))</f>
        <v/>
      </c>
    </row>
    <row r="1786" spans="2:2" x14ac:dyDescent="0.25">
      <c r="B1786" s="202" t="str">
        <f>IF(A1786="","",VLOOKUP(A1786,Config!K$6:L$26,2,FALSE))</f>
        <v/>
      </c>
    </row>
    <row r="1787" spans="2:2" x14ac:dyDescent="0.25">
      <c r="B1787" s="202" t="str">
        <f>IF(A1787="","",VLOOKUP(A1787,Config!K$6:L$26,2,FALSE))</f>
        <v/>
      </c>
    </row>
    <row r="1788" spans="2:2" x14ac:dyDescent="0.25">
      <c r="B1788" s="202" t="str">
        <f>IF(A1788="","",VLOOKUP(A1788,Config!K$6:L$26,2,FALSE))</f>
        <v/>
      </c>
    </row>
    <row r="1789" spans="2:2" x14ac:dyDescent="0.25">
      <c r="B1789" s="202" t="str">
        <f>IF(A1789="","",VLOOKUP(A1789,Config!K$6:L$26,2,FALSE))</f>
        <v/>
      </c>
    </row>
    <row r="1790" spans="2:2" x14ac:dyDescent="0.25">
      <c r="B1790" s="202" t="str">
        <f>IF(A1790="","",VLOOKUP(A1790,Config!K$6:L$26,2,FALSE))</f>
        <v/>
      </c>
    </row>
    <row r="1791" spans="2:2" x14ac:dyDescent="0.25">
      <c r="B1791" s="202" t="str">
        <f>IF(A1791="","",VLOOKUP(A1791,Config!K$6:L$26,2,FALSE))</f>
        <v/>
      </c>
    </row>
    <row r="1792" spans="2:2" x14ac:dyDescent="0.25">
      <c r="B1792" s="202" t="str">
        <f>IF(A1792="","",VLOOKUP(A1792,Config!K$6:L$26,2,FALSE))</f>
        <v/>
      </c>
    </row>
    <row r="1793" spans="2:2" x14ac:dyDescent="0.25">
      <c r="B1793" s="202" t="str">
        <f>IF(A1793="","",VLOOKUP(A1793,Config!K$6:L$26,2,FALSE))</f>
        <v/>
      </c>
    </row>
    <row r="1794" spans="2:2" x14ac:dyDescent="0.25">
      <c r="B1794" s="202" t="str">
        <f>IF(A1794="","",VLOOKUP(A1794,Config!K$6:L$26,2,FALSE))</f>
        <v/>
      </c>
    </row>
    <row r="1795" spans="2:2" x14ac:dyDescent="0.25">
      <c r="B1795" s="202" t="str">
        <f>IF(A1795="","",VLOOKUP(A1795,Config!K$6:L$26,2,FALSE))</f>
        <v/>
      </c>
    </row>
    <row r="1796" spans="2:2" x14ac:dyDescent="0.25">
      <c r="B1796" s="202" t="str">
        <f>IF(A1796="","",VLOOKUP(A1796,Config!K$6:L$26,2,FALSE))</f>
        <v/>
      </c>
    </row>
    <row r="1797" spans="2:2" x14ac:dyDescent="0.25">
      <c r="B1797" s="202" t="str">
        <f>IF(A1797="","",VLOOKUP(A1797,Config!K$6:L$26,2,FALSE))</f>
        <v/>
      </c>
    </row>
    <row r="1798" spans="2:2" x14ac:dyDescent="0.25">
      <c r="B1798" s="202" t="str">
        <f>IF(A1798="","",VLOOKUP(A1798,Config!K$6:L$26,2,FALSE))</f>
        <v/>
      </c>
    </row>
    <row r="1799" spans="2:2" x14ac:dyDescent="0.25">
      <c r="B1799" s="202" t="str">
        <f>IF(A1799="","",VLOOKUP(A1799,Config!K$6:L$26,2,FALSE))</f>
        <v/>
      </c>
    </row>
    <row r="1800" spans="2:2" x14ac:dyDescent="0.25">
      <c r="B1800" s="202" t="str">
        <f>IF(A1800="","",VLOOKUP(A1800,Config!K$6:L$26,2,FALSE))</f>
        <v/>
      </c>
    </row>
    <row r="1801" spans="2:2" x14ac:dyDescent="0.25">
      <c r="B1801" s="202" t="str">
        <f>IF(A1801="","",VLOOKUP(A1801,Config!K$6:L$26,2,FALSE))</f>
        <v/>
      </c>
    </row>
    <row r="1802" spans="2:2" x14ac:dyDescent="0.25">
      <c r="B1802" s="202" t="str">
        <f>IF(A1802="","",VLOOKUP(A1802,Config!K$6:L$26,2,FALSE))</f>
        <v/>
      </c>
    </row>
    <row r="1803" spans="2:2" x14ac:dyDescent="0.25">
      <c r="B1803" s="202" t="str">
        <f>IF(A1803="","",VLOOKUP(A1803,Config!K$6:L$26,2,FALSE))</f>
        <v/>
      </c>
    </row>
    <row r="1804" spans="2:2" x14ac:dyDescent="0.25">
      <c r="B1804" s="202" t="str">
        <f>IF(A1804="","",VLOOKUP(A1804,Config!K$6:L$26,2,FALSE))</f>
        <v/>
      </c>
    </row>
    <row r="1805" spans="2:2" x14ac:dyDescent="0.25">
      <c r="B1805" s="202" t="str">
        <f>IF(A1805="","",VLOOKUP(A1805,Config!K$6:L$26,2,FALSE))</f>
        <v/>
      </c>
    </row>
    <row r="1806" spans="2:2" x14ac:dyDescent="0.25">
      <c r="B1806" s="202" t="str">
        <f>IF(A1806="","",VLOOKUP(A1806,Config!K$6:L$26,2,FALSE))</f>
        <v/>
      </c>
    </row>
    <row r="1807" spans="2:2" x14ac:dyDescent="0.25">
      <c r="B1807" s="202" t="str">
        <f>IF(A1807="","",VLOOKUP(A1807,Config!K$6:L$26,2,FALSE))</f>
        <v/>
      </c>
    </row>
    <row r="1808" spans="2:2" x14ac:dyDescent="0.25">
      <c r="B1808" s="202" t="str">
        <f>IF(A1808="","",VLOOKUP(A1808,Config!K$6:L$26,2,FALSE))</f>
        <v/>
      </c>
    </row>
    <row r="1809" spans="2:2" x14ac:dyDescent="0.25">
      <c r="B1809" s="202" t="str">
        <f>IF(A1809="","",VLOOKUP(A1809,Config!K$6:L$26,2,FALSE))</f>
        <v/>
      </c>
    </row>
    <row r="1810" spans="2:2" x14ac:dyDescent="0.25">
      <c r="B1810" s="202" t="str">
        <f>IF(A1810="","",VLOOKUP(A1810,Config!K$6:L$26,2,FALSE))</f>
        <v/>
      </c>
    </row>
    <row r="1811" spans="2:2" x14ac:dyDescent="0.25">
      <c r="B1811" s="202" t="str">
        <f>IF(A1811="","",VLOOKUP(A1811,Config!K$6:L$26,2,FALSE))</f>
        <v/>
      </c>
    </row>
    <row r="1812" spans="2:2" x14ac:dyDescent="0.25">
      <c r="B1812" s="202" t="str">
        <f>IF(A1812="","",VLOOKUP(A1812,Config!K$6:L$26,2,FALSE))</f>
        <v/>
      </c>
    </row>
    <row r="1813" spans="2:2" x14ac:dyDescent="0.25">
      <c r="B1813" s="202" t="str">
        <f>IF(A1813="","",VLOOKUP(A1813,Config!K$6:L$26,2,FALSE))</f>
        <v/>
      </c>
    </row>
    <row r="1814" spans="2:2" x14ac:dyDescent="0.25">
      <c r="B1814" s="202" t="str">
        <f>IF(A1814="","",VLOOKUP(A1814,Config!K$6:L$26,2,FALSE))</f>
        <v/>
      </c>
    </row>
    <row r="1815" spans="2:2" x14ac:dyDescent="0.25">
      <c r="B1815" s="202" t="str">
        <f>IF(A1815="","",VLOOKUP(A1815,Config!K$6:L$26,2,FALSE))</f>
        <v/>
      </c>
    </row>
    <row r="1816" spans="2:2" x14ac:dyDescent="0.25">
      <c r="B1816" s="202" t="str">
        <f>IF(A1816="","",VLOOKUP(A1816,Config!K$6:L$26,2,FALSE))</f>
        <v/>
      </c>
    </row>
    <row r="1817" spans="2:2" x14ac:dyDescent="0.25">
      <c r="B1817" s="202" t="str">
        <f>IF(A1817="","",VLOOKUP(A1817,Config!K$6:L$26,2,FALSE))</f>
        <v/>
      </c>
    </row>
    <row r="1818" spans="2:2" x14ac:dyDescent="0.25">
      <c r="B1818" s="202" t="str">
        <f>IF(A1818="","",VLOOKUP(A1818,Config!K$6:L$26,2,FALSE))</f>
        <v/>
      </c>
    </row>
    <row r="1819" spans="2:2" x14ac:dyDescent="0.25">
      <c r="B1819" s="202" t="str">
        <f>IF(A1819="","",VLOOKUP(A1819,Config!K$6:L$26,2,FALSE))</f>
        <v/>
      </c>
    </row>
    <row r="1820" spans="2:2" x14ac:dyDescent="0.25">
      <c r="B1820" s="202" t="str">
        <f>IF(A1820="","",VLOOKUP(A1820,Config!K$6:L$26,2,FALSE))</f>
        <v/>
      </c>
    </row>
    <row r="1821" spans="2:2" x14ac:dyDescent="0.25">
      <c r="B1821" s="202" t="str">
        <f>IF(A1821="","",VLOOKUP(A1821,Config!K$6:L$26,2,FALSE))</f>
        <v/>
      </c>
    </row>
    <row r="1822" spans="2:2" x14ac:dyDescent="0.25">
      <c r="B1822" s="202" t="str">
        <f>IF(A1822="","",VLOOKUP(A1822,Config!K$6:L$26,2,FALSE))</f>
        <v/>
      </c>
    </row>
    <row r="1823" spans="2:2" x14ac:dyDescent="0.25">
      <c r="B1823" s="202" t="str">
        <f>IF(A1823="","",VLOOKUP(A1823,Config!K$6:L$26,2,FALSE))</f>
        <v/>
      </c>
    </row>
    <row r="1824" spans="2:2" x14ac:dyDescent="0.25">
      <c r="B1824" s="202" t="str">
        <f>IF(A1824="","",VLOOKUP(A1824,Config!K$6:L$26,2,FALSE))</f>
        <v/>
      </c>
    </row>
    <row r="1825" spans="2:2" x14ac:dyDescent="0.25">
      <c r="B1825" s="202" t="str">
        <f>IF(A1825="","",VLOOKUP(A1825,Config!K$6:L$26,2,FALSE))</f>
        <v/>
      </c>
    </row>
    <row r="1826" spans="2:2" x14ac:dyDescent="0.25">
      <c r="B1826" s="202" t="str">
        <f>IF(A1826="","",VLOOKUP(A1826,Config!K$6:L$26,2,FALSE))</f>
        <v/>
      </c>
    </row>
    <row r="1827" spans="2:2" x14ac:dyDescent="0.25">
      <c r="B1827" s="202" t="str">
        <f>IF(A1827="","",VLOOKUP(A1827,Config!K$6:L$26,2,FALSE))</f>
        <v/>
      </c>
    </row>
    <row r="1828" spans="2:2" x14ac:dyDescent="0.25">
      <c r="B1828" s="202" t="str">
        <f>IF(A1828="","",VLOOKUP(A1828,Config!K$6:L$26,2,FALSE))</f>
        <v/>
      </c>
    </row>
    <row r="1829" spans="2:2" x14ac:dyDescent="0.25">
      <c r="B1829" s="202" t="str">
        <f>IF(A1829="","",VLOOKUP(A1829,Config!K$6:L$26,2,FALSE))</f>
        <v/>
      </c>
    </row>
    <row r="1830" spans="2:2" x14ac:dyDescent="0.25">
      <c r="B1830" s="202" t="str">
        <f>IF(A1830="","",VLOOKUP(A1830,Config!K$6:L$26,2,FALSE))</f>
        <v/>
      </c>
    </row>
    <row r="1831" spans="2:2" x14ac:dyDescent="0.25">
      <c r="B1831" s="202" t="str">
        <f>IF(A1831="","",VLOOKUP(A1831,Config!K$6:L$26,2,FALSE))</f>
        <v/>
      </c>
    </row>
    <row r="1832" spans="2:2" x14ac:dyDescent="0.25">
      <c r="B1832" s="202" t="str">
        <f>IF(A1832="","",VLOOKUP(A1832,Config!K$6:L$26,2,FALSE))</f>
        <v/>
      </c>
    </row>
    <row r="1833" spans="2:2" x14ac:dyDescent="0.25">
      <c r="B1833" s="202" t="str">
        <f>IF(A1833="","",VLOOKUP(A1833,Config!K$6:L$26,2,FALSE))</f>
        <v/>
      </c>
    </row>
    <row r="1834" spans="2:2" x14ac:dyDescent="0.25">
      <c r="B1834" s="202" t="str">
        <f>IF(A1834="","",VLOOKUP(A1834,Config!K$6:L$26,2,FALSE))</f>
        <v/>
      </c>
    </row>
    <row r="1835" spans="2:2" x14ac:dyDescent="0.25">
      <c r="B1835" s="202" t="str">
        <f>IF(A1835="","",VLOOKUP(A1835,Config!K$6:L$26,2,FALSE))</f>
        <v/>
      </c>
    </row>
    <row r="1836" spans="2:2" x14ac:dyDescent="0.25">
      <c r="B1836" s="202" t="str">
        <f>IF(A1836="","",VLOOKUP(A1836,Config!K$6:L$26,2,FALSE))</f>
        <v/>
      </c>
    </row>
    <row r="1837" spans="2:2" x14ac:dyDescent="0.25">
      <c r="B1837" s="202" t="str">
        <f>IF(A1837="","",VLOOKUP(A1837,Config!K$6:L$26,2,FALSE))</f>
        <v/>
      </c>
    </row>
    <row r="1838" spans="2:2" x14ac:dyDescent="0.25">
      <c r="B1838" s="202" t="str">
        <f>IF(A1838="","",VLOOKUP(A1838,Config!K$6:L$26,2,FALSE))</f>
        <v/>
      </c>
    </row>
    <row r="1839" spans="2:2" x14ac:dyDescent="0.25">
      <c r="B1839" s="202" t="str">
        <f>IF(A1839="","",VLOOKUP(A1839,Config!K$6:L$26,2,FALSE))</f>
        <v/>
      </c>
    </row>
    <row r="1840" spans="2:2" x14ac:dyDescent="0.25">
      <c r="B1840" s="202" t="str">
        <f>IF(A1840="","",VLOOKUP(A1840,Config!K$6:L$26,2,FALSE))</f>
        <v/>
      </c>
    </row>
    <row r="1841" spans="2:2" x14ac:dyDescent="0.25">
      <c r="B1841" s="202" t="str">
        <f>IF(A1841="","",VLOOKUP(A1841,Config!K$6:L$26,2,FALSE))</f>
        <v/>
      </c>
    </row>
    <row r="1842" spans="2:2" x14ac:dyDescent="0.25">
      <c r="B1842" s="202" t="str">
        <f>IF(A1842="","",VLOOKUP(A1842,Config!K$6:L$26,2,FALSE))</f>
        <v/>
      </c>
    </row>
    <row r="1843" spans="2:2" x14ac:dyDescent="0.25">
      <c r="B1843" s="202" t="str">
        <f>IF(A1843="","",VLOOKUP(A1843,Config!K$6:L$26,2,FALSE))</f>
        <v/>
      </c>
    </row>
    <row r="1844" spans="2:2" x14ac:dyDescent="0.25">
      <c r="B1844" s="202" t="str">
        <f>IF(A1844="","",VLOOKUP(A1844,Config!K$6:L$26,2,FALSE))</f>
        <v/>
      </c>
    </row>
    <row r="1845" spans="2:2" x14ac:dyDescent="0.25">
      <c r="B1845" s="202" t="str">
        <f>IF(A1845="","",VLOOKUP(A1845,Config!K$6:L$26,2,FALSE))</f>
        <v/>
      </c>
    </row>
    <row r="1846" spans="2:2" x14ac:dyDescent="0.25">
      <c r="B1846" s="202" t="str">
        <f>IF(A1846="","",VLOOKUP(A1846,Config!K$6:L$26,2,FALSE))</f>
        <v/>
      </c>
    </row>
    <row r="1847" spans="2:2" x14ac:dyDescent="0.25">
      <c r="B1847" s="202" t="str">
        <f>IF(A1847="","",VLOOKUP(A1847,Config!K$6:L$26,2,FALSE))</f>
        <v/>
      </c>
    </row>
    <row r="1848" spans="2:2" x14ac:dyDescent="0.25">
      <c r="B1848" s="202" t="str">
        <f>IF(A1848="","",VLOOKUP(A1848,Config!K$6:L$26,2,FALSE))</f>
        <v/>
      </c>
    </row>
    <row r="1849" spans="2:2" x14ac:dyDescent="0.25">
      <c r="B1849" s="202" t="str">
        <f>IF(A1849="","",VLOOKUP(A1849,Config!K$6:L$26,2,FALSE))</f>
        <v/>
      </c>
    </row>
    <row r="1850" spans="2:2" x14ac:dyDescent="0.25">
      <c r="B1850" s="202" t="str">
        <f>IF(A1850="","",VLOOKUP(A1850,Config!K$6:L$26,2,FALSE))</f>
        <v/>
      </c>
    </row>
    <row r="1851" spans="2:2" x14ac:dyDescent="0.25">
      <c r="B1851" s="202" t="str">
        <f>IF(A1851="","",VLOOKUP(A1851,Config!K$6:L$26,2,FALSE))</f>
        <v/>
      </c>
    </row>
    <row r="1852" spans="2:2" x14ac:dyDescent="0.25">
      <c r="B1852" s="202" t="str">
        <f>IF(A1852="","",VLOOKUP(A1852,Config!K$6:L$26,2,FALSE))</f>
        <v/>
      </c>
    </row>
    <row r="1853" spans="2:2" x14ac:dyDescent="0.25">
      <c r="B1853" s="202" t="str">
        <f>IF(A1853="","",VLOOKUP(A1853,Config!K$6:L$26,2,FALSE))</f>
        <v/>
      </c>
    </row>
    <row r="1854" spans="2:2" x14ac:dyDescent="0.25">
      <c r="B1854" s="202" t="str">
        <f>IF(A1854="","",VLOOKUP(A1854,Config!K$6:L$26,2,FALSE))</f>
        <v/>
      </c>
    </row>
    <row r="1855" spans="2:2" x14ac:dyDescent="0.25">
      <c r="B1855" s="202" t="str">
        <f>IF(A1855="","",VLOOKUP(A1855,Config!K$6:L$26,2,FALSE))</f>
        <v/>
      </c>
    </row>
    <row r="1856" spans="2:2" x14ac:dyDescent="0.25">
      <c r="B1856" s="202" t="str">
        <f>IF(A1856="","",VLOOKUP(A1856,Config!K$6:L$26,2,FALSE))</f>
        <v/>
      </c>
    </row>
    <row r="1857" spans="2:2" x14ac:dyDescent="0.25">
      <c r="B1857" s="202" t="str">
        <f>IF(A1857="","",VLOOKUP(A1857,Config!K$6:L$26,2,FALSE))</f>
        <v/>
      </c>
    </row>
    <row r="1858" spans="2:2" x14ac:dyDescent="0.25">
      <c r="B1858" s="202" t="str">
        <f>IF(A1858="","",VLOOKUP(A1858,Config!K$6:L$26,2,FALSE))</f>
        <v/>
      </c>
    </row>
    <row r="1859" spans="2:2" x14ac:dyDescent="0.25">
      <c r="B1859" s="202" t="str">
        <f>IF(A1859="","",VLOOKUP(A1859,Config!K$6:L$26,2,FALSE))</f>
        <v/>
      </c>
    </row>
    <row r="1860" spans="2:2" x14ac:dyDescent="0.25">
      <c r="B1860" s="202" t="str">
        <f>IF(A1860="","",VLOOKUP(A1860,Config!K$6:L$26,2,FALSE))</f>
        <v/>
      </c>
    </row>
    <row r="1861" spans="2:2" x14ac:dyDescent="0.25">
      <c r="B1861" s="202" t="str">
        <f>IF(A1861="","",VLOOKUP(A1861,Config!K$6:L$26,2,FALSE))</f>
        <v/>
      </c>
    </row>
    <row r="1862" spans="2:2" x14ac:dyDescent="0.25">
      <c r="B1862" s="202" t="str">
        <f>IF(A1862="","",VLOOKUP(A1862,Config!K$6:L$26,2,FALSE))</f>
        <v/>
      </c>
    </row>
    <row r="1863" spans="2:2" x14ac:dyDescent="0.25">
      <c r="B1863" s="202" t="str">
        <f>IF(A1863="","",VLOOKUP(A1863,Config!K$6:L$26,2,FALSE))</f>
        <v/>
      </c>
    </row>
    <row r="1864" spans="2:2" x14ac:dyDescent="0.25">
      <c r="B1864" s="202" t="str">
        <f>IF(A1864="","",VLOOKUP(A1864,Config!K$6:L$26,2,FALSE))</f>
        <v/>
      </c>
    </row>
    <row r="1865" spans="2:2" x14ac:dyDescent="0.25">
      <c r="B1865" s="202" t="str">
        <f>IF(A1865="","",VLOOKUP(A1865,Config!K$6:L$26,2,FALSE))</f>
        <v/>
      </c>
    </row>
    <row r="1866" spans="2:2" x14ac:dyDescent="0.25">
      <c r="B1866" s="202" t="str">
        <f>IF(A1866="","",VLOOKUP(A1866,Config!K$6:L$26,2,FALSE))</f>
        <v/>
      </c>
    </row>
    <row r="1867" spans="2:2" x14ac:dyDescent="0.25">
      <c r="B1867" s="202" t="str">
        <f>IF(A1867="","",VLOOKUP(A1867,Config!K$6:L$26,2,FALSE))</f>
        <v/>
      </c>
    </row>
    <row r="1868" spans="2:2" x14ac:dyDescent="0.25">
      <c r="B1868" s="202" t="str">
        <f>IF(A1868="","",VLOOKUP(A1868,Config!K$6:L$26,2,FALSE))</f>
        <v/>
      </c>
    </row>
    <row r="1869" spans="2:2" x14ac:dyDescent="0.25">
      <c r="B1869" s="202" t="str">
        <f>IF(A1869="","",VLOOKUP(A1869,Config!K$6:L$26,2,FALSE))</f>
        <v/>
      </c>
    </row>
    <row r="1870" spans="2:2" x14ac:dyDescent="0.25">
      <c r="B1870" s="202" t="str">
        <f>IF(A1870="","",VLOOKUP(A1870,Config!K$6:L$26,2,FALSE))</f>
        <v/>
      </c>
    </row>
    <row r="1871" spans="2:2" x14ac:dyDescent="0.25">
      <c r="B1871" s="202" t="str">
        <f>IF(A1871="","",VLOOKUP(A1871,Config!K$6:L$26,2,FALSE))</f>
        <v/>
      </c>
    </row>
    <row r="1872" spans="2:2" x14ac:dyDescent="0.25">
      <c r="B1872" s="202" t="str">
        <f>IF(A1872="","",VLOOKUP(A1872,Config!K$6:L$26,2,FALSE))</f>
        <v/>
      </c>
    </row>
    <row r="1873" spans="2:2" x14ac:dyDescent="0.25">
      <c r="B1873" s="202" t="str">
        <f>IF(A1873="","",VLOOKUP(A1873,Config!K$6:L$26,2,FALSE))</f>
        <v/>
      </c>
    </row>
    <row r="1874" spans="2:2" x14ac:dyDescent="0.25">
      <c r="B1874" s="202" t="str">
        <f>IF(A1874="","",VLOOKUP(A1874,Config!K$6:L$26,2,FALSE))</f>
        <v/>
      </c>
    </row>
    <row r="1875" spans="2:2" x14ac:dyDescent="0.25">
      <c r="B1875" s="202" t="str">
        <f>IF(A1875="","",VLOOKUP(A1875,Config!K$6:L$26,2,FALSE))</f>
        <v/>
      </c>
    </row>
    <row r="1876" spans="2:2" x14ac:dyDescent="0.25">
      <c r="B1876" s="202" t="str">
        <f>IF(A1876="","",VLOOKUP(A1876,Config!K$6:L$26,2,FALSE))</f>
        <v/>
      </c>
    </row>
    <row r="1877" spans="2:2" x14ac:dyDescent="0.25">
      <c r="B1877" s="202" t="str">
        <f>IF(A1877="","",VLOOKUP(A1877,Config!K$6:L$26,2,FALSE))</f>
        <v/>
      </c>
    </row>
    <row r="1878" spans="2:2" x14ac:dyDescent="0.25">
      <c r="B1878" s="202" t="str">
        <f>IF(A1878="","",VLOOKUP(A1878,Config!K$6:L$26,2,FALSE))</f>
        <v/>
      </c>
    </row>
    <row r="1879" spans="2:2" x14ac:dyDescent="0.25">
      <c r="B1879" s="202" t="str">
        <f>IF(A1879="","",VLOOKUP(A1879,Config!K$6:L$26,2,FALSE))</f>
        <v/>
      </c>
    </row>
    <row r="1880" spans="2:2" x14ac:dyDescent="0.25">
      <c r="B1880" s="202" t="str">
        <f>IF(A1880="","",VLOOKUP(A1880,Config!K$6:L$26,2,FALSE))</f>
        <v/>
      </c>
    </row>
    <row r="1881" spans="2:2" x14ac:dyDescent="0.25">
      <c r="B1881" s="202" t="str">
        <f>IF(A1881="","",VLOOKUP(A1881,Config!K$6:L$26,2,FALSE))</f>
        <v/>
      </c>
    </row>
    <row r="1882" spans="2:2" x14ac:dyDescent="0.25">
      <c r="B1882" s="202" t="str">
        <f>IF(A1882="","",VLOOKUP(A1882,Config!K$6:L$26,2,FALSE))</f>
        <v/>
      </c>
    </row>
    <row r="1883" spans="2:2" x14ac:dyDescent="0.25">
      <c r="B1883" s="202" t="str">
        <f>IF(A1883="","",VLOOKUP(A1883,Config!K$6:L$26,2,FALSE))</f>
        <v/>
      </c>
    </row>
    <row r="1884" spans="2:2" x14ac:dyDescent="0.25">
      <c r="B1884" s="202" t="str">
        <f>IF(A1884="","",VLOOKUP(A1884,Config!K$6:L$26,2,FALSE))</f>
        <v/>
      </c>
    </row>
    <row r="1885" spans="2:2" x14ac:dyDescent="0.25">
      <c r="B1885" s="202" t="str">
        <f>IF(A1885="","",VLOOKUP(A1885,Config!K$6:L$26,2,FALSE))</f>
        <v/>
      </c>
    </row>
    <row r="1886" spans="2:2" x14ac:dyDescent="0.25">
      <c r="B1886" s="202" t="str">
        <f>IF(A1886="","",VLOOKUP(A1886,Config!K$6:L$26,2,FALSE))</f>
        <v/>
      </c>
    </row>
    <row r="1887" spans="2:2" x14ac:dyDescent="0.25">
      <c r="B1887" s="202" t="str">
        <f>IF(A1887="","",VLOOKUP(A1887,Config!K$6:L$26,2,FALSE))</f>
        <v/>
      </c>
    </row>
    <row r="1888" spans="2:2" x14ac:dyDescent="0.25">
      <c r="B1888" s="202" t="str">
        <f>IF(A1888="","",VLOOKUP(A1888,Config!K$6:L$26,2,FALSE))</f>
        <v/>
      </c>
    </row>
    <row r="1889" spans="2:2" x14ac:dyDescent="0.25">
      <c r="B1889" s="202" t="str">
        <f>IF(A1889="","",VLOOKUP(A1889,Config!K$6:L$26,2,FALSE))</f>
        <v/>
      </c>
    </row>
    <row r="1890" spans="2:2" x14ac:dyDescent="0.25">
      <c r="B1890" s="202" t="str">
        <f>IF(A1890="","",VLOOKUP(A1890,Config!K$6:L$26,2,FALSE))</f>
        <v/>
      </c>
    </row>
    <row r="1891" spans="2:2" x14ac:dyDescent="0.25">
      <c r="B1891" s="202" t="str">
        <f>IF(A1891="","",VLOOKUP(A1891,Config!K$6:L$26,2,FALSE))</f>
        <v/>
      </c>
    </row>
    <row r="1892" spans="2:2" x14ac:dyDescent="0.25">
      <c r="B1892" s="202" t="str">
        <f>IF(A1892="","",VLOOKUP(A1892,Config!K$6:L$26,2,FALSE))</f>
        <v/>
      </c>
    </row>
    <row r="1893" spans="2:2" x14ac:dyDescent="0.25">
      <c r="B1893" s="202" t="str">
        <f>IF(A1893="","",VLOOKUP(A1893,Config!K$6:L$26,2,FALSE))</f>
        <v/>
      </c>
    </row>
    <row r="1894" spans="2:2" x14ac:dyDescent="0.25">
      <c r="B1894" s="202" t="str">
        <f>IF(A1894="","",VLOOKUP(A1894,Config!K$6:L$26,2,FALSE))</f>
        <v/>
      </c>
    </row>
    <row r="1895" spans="2:2" x14ac:dyDescent="0.25">
      <c r="B1895" s="202" t="str">
        <f>IF(A1895="","",VLOOKUP(A1895,Config!K$6:L$26,2,FALSE))</f>
        <v/>
      </c>
    </row>
    <row r="1896" spans="2:2" x14ac:dyDescent="0.25">
      <c r="B1896" s="202" t="str">
        <f>IF(A1896="","",VLOOKUP(A1896,Config!K$6:L$26,2,FALSE))</f>
        <v/>
      </c>
    </row>
    <row r="1897" spans="2:2" x14ac:dyDescent="0.25">
      <c r="B1897" s="202" t="str">
        <f>IF(A1897="","",VLOOKUP(A1897,Config!K$6:L$26,2,FALSE))</f>
        <v/>
      </c>
    </row>
    <row r="1898" spans="2:2" x14ac:dyDescent="0.25">
      <c r="B1898" s="202" t="str">
        <f>IF(A1898="","",VLOOKUP(A1898,Config!K$6:L$26,2,FALSE))</f>
        <v/>
      </c>
    </row>
    <row r="1899" spans="2:2" x14ac:dyDescent="0.25">
      <c r="B1899" s="202" t="str">
        <f>IF(A1899="","",VLOOKUP(A1899,Config!K$6:L$26,2,FALSE))</f>
        <v/>
      </c>
    </row>
    <row r="1900" spans="2:2" x14ac:dyDescent="0.25">
      <c r="B1900" s="202" t="str">
        <f>IF(A1900="","",VLOOKUP(A1900,Config!K$6:L$26,2,FALSE))</f>
        <v/>
      </c>
    </row>
    <row r="1901" spans="2:2" x14ac:dyDescent="0.25">
      <c r="B1901" s="202" t="str">
        <f>IF(A1901="","",VLOOKUP(A1901,Config!K$6:L$26,2,FALSE))</f>
        <v/>
      </c>
    </row>
    <row r="1902" spans="2:2" x14ac:dyDescent="0.25">
      <c r="B1902" s="202" t="str">
        <f>IF(A1902="","",VLOOKUP(A1902,Config!K$6:L$26,2,FALSE))</f>
        <v/>
      </c>
    </row>
    <row r="1903" spans="2:2" x14ac:dyDescent="0.25">
      <c r="B1903" s="202" t="str">
        <f>IF(A1903="","",VLOOKUP(A1903,Config!K$6:L$26,2,FALSE))</f>
        <v/>
      </c>
    </row>
    <row r="1904" spans="2:2" x14ac:dyDescent="0.25">
      <c r="B1904" s="202" t="str">
        <f>IF(A1904="","",VLOOKUP(A1904,Config!K$6:L$26,2,FALSE))</f>
        <v/>
      </c>
    </row>
    <row r="1905" spans="2:2" x14ac:dyDescent="0.25">
      <c r="B1905" s="202" t="str">
        <f>IF(A1905="","",VLOOKUP(A1905,Config!K$6:L$26,2,FALSE))</f>
        <v/>
      </c>
    </row>
    <row r="1906" spans="2:2" x14ac:dyDescent="0.25">
      <c r="B1906" s="202" t="str">
        <f>IF(A1906="","",VLOOKUP(A1906,Config!K$6:L$26,2,FALSE))</f>
        <v/>
      </c>
    </row>
    <row r="1907" spans="2:2" x14ac:dyDescent="0.25">
      <c r="B1907" s="202" t="str">
        <f>IF(A1907="","",VLOOKUP(A1907,Config!K$6:L$26,2,FALSE))</f>
        <v/>
      </c>
    </row>
    <row r="1908" spans="2:2" x14ac:dyDescent="0.25">
      <c r="B1908" s="202" t="str">
        <f>IF(A1908="","",VLOOKUP(A1908,Config!K$6:L$26,2,FALSE))</f>
        <v/>
      </c>
    </row>
    <row r="1909" spans="2:2" x14ac:dyDescent="0.25">
      <c r="B1909" s="202" t="str">
        <f>IF(A1909="","",VLOOKUP(A1909,Config!K$6:L$26,2,FALSE))</f>
        <v/>
      </c>
    </row>
    <row r="1910" spans="2:2" x14ac:dyDescent="0.25">
      <c r="B1910" s="202" t="str">
        <f>IF(A1910="","",VLOOKUP(A1910,Config!K$6:L$26,2,FALSE))</f>
        <v/>
      </c>
    </row>
    <row r="1911" spans="2:2" x14ac:dyDescent="0.25">
      <c r="B1911" s="202" t="str">
        <f>IF(A1911="","",VLOOKUP(A1911,Config!K$6:L$26,2,FALSE))</f>
        <v/>
      </c>
    </row>
    <row r="1912" spans="2:2" x14ac:dyDescent="0.25">
      <c r="B1912" s="202" t="str">
        <f>IF(A1912="","",VLOOKUP(A1912,Config!K$6:L$26,2,FALSE))</f>
        <v/>
      </c>
    </row>
    <row r="1913" spans="2:2" x14ac:dyDescent="0.25">
      <c r="B1913" s="202" t="str">
        <f>IF(A1913="","",VLOOKUP(A1913,Config!K$6:L$26,2,FALSE))</f>
        <v/>
      </c>
    </row>
    <row r="1914" spans="2:2" x14ac:dyDescent="0.25">
      <c r="B1914" s="202" t="str">
        <f>IF(A1914="","",VLOOKUP(A1914,Config!K$6:L$26,2,FALSE))</f>
        <v/>
      </c>
    </row>
    <row r="1915" spans="2:2" x14ac:dyDescent="0.25">
      <c r="B1915" s="202" t="str">
        <f>IF(A1915="","",VLOOKUP(A1915,Config!K$6:L$26,2,FALSE))</f>
        <v/>
      </c>
    </row>
    <row r="1916" spans="2:2" x14ac:dyDescent="0.25">
      <c r="B1916" s="202" t="str">
        <f>IF(A1916="","",VLOOKUP(A1916,Config!K$6:L$26,2,FALSE))</f>
        <v/>
      </c>
    </row>
    <row r="1917" spans="2:2" x14ac:dyDescent="0.25">
      <c r="B1917" s="202" t="str">
        <f>IF(A1917="","",VLOOKUP(A1917,Config!K$6:L$26,2,FALSE))</f>
        <v/>
      </c>
    </row>
    <row r="1918" spans="2:2" x14ac:dyDescent="0.25">
      <c r="B1918" s="202" t="str">
        <f>IF(A1918="","",VLOOKUP(A1918,Config!K$6:L$26,2,FALSE))</f>
        <v/>
      </c>
    </row>
    <row r="1919" spans="2:2" x14ac:dyDescent="0.25">
      <c r="B1919" s="202" t="str">
        <f>IF(A1919="","",VLOOKUP(A1919,Config!K$6:L$26,2,FALSE))</f>
        <v/>
      </c>
    </row>
    <row r="1920" spans="2:2" x14ac:dyDescent="0.25">
      <c r="B1920" s="202" t="str">
        <f>IF(A1920="","",VLOOKUP(A1920,Config!K$6:L$26,2,FALSE))</f>
        <v/>
      </c>
    </row>
    <row r="1921" spans="2:2" x14ac:dyDescent="0.25">
      <c r="B1921" s="202" t="str">
        <f>IF(A1921="","",VLOOKUP(A1921,Config!K$6:L$26,2,FALSE))</f>
        <v/>
      </c>
    </row>
    <row r="1922" spans="2:2" x14ac:dyDescent="0.25">
      <c r="B1922" s="202" t="str">
        <f>IF(A1922="","",VLOOKUP(A1922,Config!K$6:L$26,2,FALSE))</f>
        <v/>
      </c>
    </row>
    <row r="1923" spans="2:2" x14ac:dyDescent="0.25">
      <c r="B1923" s="202" t="str">
        <f>IF(A1923="","",VLOOKUP(A1923,Config!K$6:L$26,2,FALSE))</f>
        <v/>
      </c>
    </row>
    <row r="1924" spans="2:2" x14ac:dyDescent="0.25">
      <c r="B1924" s="202" t="str">
        <f>IF(A1924="","",VLOOKUP(A1924,Config!K$6:L$26,2,FALSE))</f>
        <v/>
      </c>
    </row>
    <row r="1925" spans="2:2" x14ac:dyDescent="0.25">
      <c r="B1925" s="202" t="str">
        <f>IF(A1925="","",VLOOKUP(A1925,Config!K$6:L$26,2,FALSE))</f>
        <v/>
      </c>
    </row>
    <row r="1926" spans="2:2" x14ac:dyDescent="0.25">
      <c r="B1926" s="202" t="str">
        <f>IF(A1926="","",VLOOKUP(A1926,Config!K$6:L$26,2,FALSE))</f>
        <v/>
      </c>
    </row>
    <row r="1927" spans="2:2" x14ac:dyDescent="0.25">
      <c r="B1927" s="202" t="str">
        <f>IF(A1927="","",VLOOKUP(A1927,Config!K$6:L$26,2,FALSE))</f>
        <v/>
      </c>
    </row>
    <row r="1928" spans="2:2" x14ac:dyDescent="0.25">
      <c r="B1928" s="202" t="str">
        <f>IF(A1928="","",VLOOKUP(A1928,Config!K$6:L$26,2,FALSE))</f>
        <v/>
      </c>
    </row>
    <row r="1929" spans="2:2" x14ac:dyDescent="0.25">
      <c r="B1929" s="202" t="str">
        <f>IF(A1929="","",VLOOKUP(A1929,Config!K$6:L$26,2,FALSE))</f>
        <v/>
      </c>
    </row>
    <row r="1930" spans="2:2" x14ac:dyDescent="0.25">
      <c r="B1930" s="202" t="str">
        <f>IF(A1930="","",VLOOKUP(A1930,Config!K$6:L$26,2,FALSE))</f>
        <v/>
      </c>
    </row>
    <row r="1931" spans="2:2" x14ac:dyDescent="0.25">
      <c r="B1931" s="202" t="str">
        <f>IF(A1931="","",VLOOKUP(A1931,Config!K$6:L$26,2,FALSE))</f>
        <v/>
      </c>
    </row>
    <row r="1932" spans="2:2" x14ac:dyDescent="0.25">
      <c r="B1932" s="202" t="str">
        <f>IF(A1932="","",VLOOKUP(A1932,Config!K$6:L$26,2,FALSE))</f>
        <v/>
      </c>
    </row>
    <row r="1933" spans="2:2" x14ac:dyDescent="0.25">
      <c r="B1933" s="202" t="str">
        <f>IF(A1933="","",VLOOKUP(A1933,Config!K$6:L$26,2,FALSE))</f>
        <v/>
      </c>
    </row>
    <row r="1934" spans="2:2" x14ac:dyDescent="0.25">
      <c r="B1934" s="202" t="str">
        <f>IF(A1934="","",VLOOKUP(A1934,Config!K$6:L$26,2,FALSE))</f>
        <v/>
      </c>
    </row>
    <row r="1935" spans="2:2" x14ac:dyDescent="0.25">
      <c r="B1935" s="202" t="str">
        <f>IF(A1935="","",VLOOKUP(A1935,Config!K$6:L$26,2,FALSE))</f>
        <v/>
      </c>
    </row>
    <row r="1936" spans="2:2" x14ac:dyDescent="0.25">
      <c r="B1936" s="202" t="str">
        <f>IF(A1936="","",VLOOKUP(A1936,Config!K$6:L$26,2,FALSE))</f>
        <v/>
      </c>
    </row>
    <row r="1937" spans="2:2" x14ac:dyDescent="0.25">
      <c r="B1937" s="202" t="str">
        <f>IF(A1937="","",VLOOKUP(A1937,Config!K$6:L$26,2,FALSE))</f>
        <v/>
      </c>
    </row>
    <row r="1938" spans="2:2" x14ac:dyDescent="0.25">
      <c r="B1938" s="202" t="str">
        <f>IF(A1938="","",VLOOKUP(A1938,Config!K$6:L$26,2,FALSE))</f>
        <v/>
      </c>
    </row>
    <row r="1939" spans="2:2" x14ac:dyDescent="0.25">
      <c r="B1939" s="202" t="str">
        <f>IF(A1939="","",VLOOKUP(A1939,Config!K$6:L$26,2,FALSE))</f>
        <v/>
      </c>
    </row>
    <row r="1940" spans="2:2" x14ac:dyDescent="0.25">
      <c r="B1940" s="202" t="str">
        <f>IF(A1940="","",VLOOKUP(A1940,Config!K$6:L$26,2,FALSE))</f>
        <v/>
      </c>
    </row>
    <row r="1941" spans="2:2" x14ac:dyDescent="0.25">
      <c r="B1941" s="202" t="str">
        <f>IF(A1941="","",VLOOKUP(A1941,Config!K$6:L$26,2,FALSE))</f>
        <v/>
      </c>
    </row>
    <row r="1942" spans="2:2" x14ac:dyDescent="0.25">
      <c r="B1942" s="202" t="str">
        <f>IF(A1942="","",VLOOKUP(A1942,Config!K$6:L$26,2,FALSE))</f>
        <v/>
      </c>
    </row>
    <row r="1943" spans="2:2" x14ac:dyDescent="0.25">
      <c r="B1943" s="202" t="str">
        <f>IF(A1943="","",VLOOKUP(A1943,Config!K$6:L$26,2,FALSE))</f>
        <v/>
      </c>
    </row>
    <row r="1944" spans="2:2" x14ac:dyDescent="0.25">
      <c r="B1944" s="202" t="str">
        <f>IF(A1944="","",VLOOKUP(A1944,Config!K$6:L$26,2,FALSE))</f>
        <v/>
      </c>
    </row>
    <row r="1945" spans="2:2" x14ac:dyDescent="0.25">
      <c r="B1945" s="202" t="str">
        <f>IF(A1945="","",VLOOKUP(A1945,Config!K$6:L$26,2,FALSE))</f>
        <v/>
      </c>
    </row>
    <row r="1946" spans="2:2" x14ac:dyDescent="0.25">
      <c r="B1946" s="202" t="str">
        <f>IF(A1946="","",VLOOKUP(A1946,Config!K$6:L$26,2,FALSE))</f>
        <v/>
      </c>
    </row>
    <row r="1947" spans="2:2" x14ac:dyDescent="0.25">
      <c r="B1947" s="202" t="str">
        <f>IF(A1947="","",VLOOKUP(A1947,Config!K$6:L$26,2,FALSE))</f>
        <v/>
      </c>
    </row>
    <row r="1948" spans="2:2" x14ac:dyDescent="0.25">
      <c r="B1948" s="202" t="str">
        <f>IF(A1948="","",VLOOKUP(A1948,Config!K$6:L$26,2,FALSE))</f>
        <v/>
      </c>
    </row>
    <row r="1949" spans="2:2" x14ac:dyDescent="0.25">
      <c r="B1949" s="202" t="str">
        <f>IF(A1949="","",VLOOKUP(A1949,Config!K$6:L$26,2,FALSE))</f>
        <v/>
      </c>
    </row>
    <row r="1950" spans="2:2" x14ac:dyDescent="0.25">
      <c r="B1950" s="202" t="str">
        <f>IF(A1950="","",VLOOKUP(A1950,Config!K$6:L$26,2,FALSE))</f>
        <v/>
      </c>
    </row>
    <row r="1951" spans="2:2" x14ac:dyDescent="0.25">
      <c r="B1951" s="202" t="str">
        <f>IF(A1951="","",VLOOKUP(A1951,Config!K$6:L$26,2,FALSE))</f>
        <v/>
      </c>
    </row>
    <row r="1952" spans="2:2" x14ac:dyDescent="0.25">
      <c r="B1952" s="202" t="str">
        <f>IF(A1952="","",VLOOKUP(A1952,Config!K$6:L$26,2,FALSE))</f>
        <v/>
      </c>
    </row>
    <row r="1953" spans="2:2" x14ac:dyDescent="0.25">
      <c r="B1953" s="202" t="str">
        <f>IF(A1953="","",VLOOKUP(A1953,Config!K$6:L$26,2,FALSE))</f>
        <v/>
      </c>
    </row>
    <row r="1954" spans="2:2" x14ac:dyDescent="0.25">
      <c r="B1954" s="202" t="str">
        <f>IF(A1954="","",VLOOKUP(A1954,Config!K$6:L$26,2,FALSE))</f>
        <v/>
      </c>
    </row>
    <row r="1955" spans="2:2" x14ac:dyDescent="0.25">
      <c r="B1955" s="202" t="str">
        <f>IF(A1955="","",VLOOKUP(A1955,Config!K$6:L$26,2,FALSE))</f>
        <v/>
      </c>
    </row>
    <row r="1956" spans="2:2" x14ac:dyDescent="0.25">
      <c r="B1956" s="202" t="str">
        <f>IF(A1956="","",VLOOKUP(A1956,Config!K$6:L$26,2,FALSE))</f>
        <v/>
      </c>
    </row>
    <row r="1957" spans="2:2" x14ac:dyDescent="0.25">
      <c r="B1957" s="202" t="str">
        <f>IF(A1957="","",VLOOKUP(A1957,Config!K$6:L$26,2,FALSE))</f>
        <v/>
      </c>
    </row>
    <row r="1958" spans="2:2" x14ac:dyDescent="0.25">
      <c r="B1958" s="202" t="str">
        <f>IF(A1958="","",VLOOKUP(A1958,Config!K$6:L$26,2,FALSE))</f>
        <v/>
      </c>
    </row>
    <row r="1959" spans="2:2" x14ac:dyDescent="0.25">
      <c r="B1959" s="202" t="str">
        <f>IF(A1959="","",VLOOKUP(A1959,Config!K$6:L$26,2,FALSE))</f>
        <v/>
      </c>
    </row>
    <row r="1960" spans="2:2" x14ac:dyDescent="0.25">
      <c r="B1960" s="202" t="str">
        <f>IF(A1960="","",VLOOKUP(A1960,Config!K$6:L$26,2,FALSE))</f>
        <v/>
      </c>
    </row>
    <row r="1961" spans="2:2" x14ac:dyDescent="0.25">
      <c r="B1961" s="202" t="str">
        <f>IF(A1961="","",VLOOKUP(A1961,Config!K$6:L$26,2,FALSE))</f>
        <v/>
      </c>
    </row>
    <row r="1962" spans="2:2" x14ac:dyDescent="0.25">
      <c r="B1962" s="202" t="str">
        <f>IF(A1962="","",VLOOKUP(A1962,Config!K$6:L$26,2,FALSE))</f>
        <v/>
      </c>
    </row>
    <row r="1963" spans="2:2" x14ac:dyDescent="0.25">
      <c r="B1963" s="202" t="str">
        <f>IF(A1963="","",VLOOKUP(A1963,Config!K$6:L$26,2,FALSE))</f>
        <v/>
      </c>
    </row>
    <row r="1964" spans="2:2" x14ac:dyDescent="0.25">
      <c r="B1964" s="202" t="str">
        <f>IF(A1964="","",VLOOKUP(A1964,Config!K$6:L$26,2,FALSE))</f>
        <v/>
      </c>
    </row>
    <row r="1965" spans="2:2" x14ac:dyDescent="0.25">
      <c r="B1965" s="202" t="str">
        <f>IF(A1965="","",VLOOKUP(A1965,Config!K$6:L$26,2,FALSE))</f>
        <v/>
      </c>
    </row>
    <row r="1966" spans="2:2" x14ac:dyDescent="0.25">
      <c r="B1966" s="202" t="str">
        <f>IF(A1966="","",VLOOKUP(A1966,Config!K$6:L$26,2,FALSE))</f>
        <v/>
      </c>
    </row>
    <row r="1967" spans="2:2" x14ac:dyDescent="0.25">
      <c r="B1967" s="202" t="str">
        <f>IF(A1967="","",VLOOKUP(A1967,Config!K$6:L$26,2,FALSE))</f>
        <v/>
      </c>
    </row>
    <row r="1968" spans="2:2" x14ac:dyDescent="0.25">
      <c r="B1968" s="202" t="str">
        <f>IF(A1968="","",VLOOKUP(A1968,Config!K$6:L$26,2,FALSE))</f>
        <v/>
      </c>
    </row>
    <row r="1969" spans="2:2" x14ac:dyDescent="0.25">
      <c r="B1969" s="202" t="str">
        <f>IF(A1969="","",VLOOKUP(A1969,Config!K$6:L$26,2,FALSE))</f>
        <v/>
      </c>
    </row>
    <row r="1970" spans="2:2" x14ac:dyDescent="0.25">
      <c r="B1970" s="202" t="str">
        <f>IF(A1970="","",VLOOKUP(A1970,Config!K$6:L$26,2,FALSE))</f>
        <v/>
      </c>
    </row>
    <row r="1971" spans="2:2" x14ac:dyDescent="0.25">
      <c r="B1971" s="202" t="str">
        <f>IF(A1971="","",VLOOKUP(A1971,Config!K$6:L$26,2,FALSE))</f>
        <v/>
      </c>
    </row>
    <row r="1972" spans="2:2" x14ac:dyDescent="0.25">
      <c r="B1972" s="202" t="str">
        <f>IF(A1972="","",VLOOKUP(A1972,Config!K$6:L$26,2,FALSE))</f>
        <v/>
      </c>
    </row>
    <row r="1973" spans="2:2" x14ac:dyDescent="0.25">
      <c r="B1973" s="202" t="str">
        <f>IF(A1973="","",VLOOKUP(A1973,Config!K$6:L$26,2,FALSE))</f>
        <v/>
      </c>
    </row>
    <row r="1974" spans="2:2" x14ac:dyDescent="0.25">
      <c r="B1974" s="202" t="str">
        <f>IF(A1974="","",VLOOKUP(A1974,Config!K$6:L$26,2,FALSE))</f>
        <v/>
      </c>
    </row>
    <row r="1975" spans="2:2" x14ac:dyDescent="0.25">
      <c r="B1975" s="202" t="str">
        <f>IF(A1975="","",VLOOKUP(A1975,Config!K$6:L$26,2,FALSE))</f>
        <v/>
      </c>
    </row>
    <row r="1976" spans="2:2" x14ac:dyDescent="0.25">
      <c r="B1976" s="202" t="str">
        <f>IF(A1976="","",VLOOKUP(A1976,Config!K$6:L$26,2,FALSE))</f>
        <v/>
      </c>
    </row>
    <row r="1977" spans="2:2" x14ac:dyDescent="0.25">
      <c r="B1977" s="202" t="str">
        <f>IF(A1977="","",VLOOKUP(A1977,Config!K$6:L$26,2,FALSE))</f>
        <v/>
      </c>
    </row>
    <row r="1978" spans="2:2" x14ac:dyDescent="0.25">
      <c r="B1978" s="202" t="str">
        <f>IF(A1978="","",VLOOKUP(A1978,Config!K$6:L$26,2,FALSE))</f>
        <v/>
      </c>
    </row>
    <row r="1979" spans="2:2" x14ac:dyDescent="0.25">
      <c r="B1979" s="202" t="str">
        <f>IF(A1979="","",VLOOKUP(A1979,Config!K$6:L$26,2,FALSE))</f>
        <v/>
      </c>
    </row>
    <row r="1980" spans="2:2" x14ac:dyDescent="0.25">
      <c r="B1980" s="202" t="str">
        <f>IF(A1980="","",VLOOKUP(A1980,Config!K$6:L$26,2,FALSE))</f>
        <v/>
      </c>
    </row>
    <row r="1981" spans="2:2" x14ac:dyDescent="0.25">
      <c r="B1981" s="202" t="str">
        <f>IF(A1981="","",VLOOKUP(A1981,Config!K$6:L$26,2,FALSE))</f>
        <v/>
      </c>
    </row>
    <row r="1982" spans="2:2" x14ac:dyDescent="0.25">
      <c r="B1982" s="202" t="str">
        <f>IF(A1982="","",VLOOKUP(A1982,Config!K$6:L$26,2,FALSE))</f>
        <v/>
      </c>
    </row>
    <row r="1983" spans="2:2" x14ac:dyDescent="0.25">
      <c r="B1983" s="202" t="str">
        <f>IF(A1983="","",VLOOKUP(A1983,Config!K$6:L$26,2,FALSE))</f>
        <v/>
      </c>
    </row>
    <row r="1984" spans="2:2" x14ac:dyDescent="0.25">
      <c r="B1984" s="202" t="str">
        <f>IF(A1984="","",VLOOKUP(A1984,Config!K$6:L$26,2,FALSE))</f>
        <v/>
      </c>
    </row>
    <row r="1985" spans="2:2" x14ac:dyDescent="0.25">
      <c r="B1985" s="202" t="str">
        <f>IF(A1985="","",VLOOKUP(A1985,Config!K$6:L$26,2,FALSE))</f>
        <v/>
      </c>
    </row>
    <row r="1986" spans="2:2" x14ac:dyDescent="0.25">
      <c r="B1986" s="202" t="str">
        <f>IF(A1986="","",VLOOKUP(A1986,Config!K$6:L$26,2,FALSE))</f>
        <v/>
      </c>
    </row>
    <row r="1987" spans="2:2" x14ac:dyDescent="0.25">
      <c r="B1987" s="202" t="str">
        <f>IF(A1987="","",VLOOKUP(A1987,Config!K$6:L$26,2,FALSE))</f>
        <v/>
      </c>
    </row>
    <row r="1988" spans="2:2" x14ac:dyDescent="0.25">
      <c r="B1988" s="202" t="str">
        <f>IF(A1988="","",VLOOKUP(A1988,Config!K$6:L$26,2,FALSE))</f>
        <v/>
      </c>
    </row>
    <row r="1989" spans="2:2" x14ac:dyDescent="0.25">
      <c r="B1989" s="202" t="str">
        <f>IF(A1989="","",VLOOKUP(A1989,Config!K$6:L$26,2,FALSE))</f>
        <v/>
      </c>
    </row>
    <row r="1990" spans="2:2" x14ac:dyDescent="0.25">
      <c r="B1990" s="202" t="str">
        <f>IF(A1990="","",VLOOKUP(A1990,Config!K$6:L$26,2,FALSE))</f>
        <v/>
      </c>
    </row>
    <row r="1991" spans="2:2" x14ac:dyDescent="0.25">
      <c r="B1991" s="202" t="str">
        <f>IF(A1991="","",VLOOKUP(A1991,Config!K$6:L$26,2,FALSE))</f>
        <v/>
      </c>
    </row>
    <row r="1992" spans="2:2" x14ac:dyDescent="0.25">
      <c r="B1992" s="202" t="str">
        <f>IF(A1992="","",VLOOKUP(A1992,Config!K$6:L$26,2,FALSE))</f>
        <v/>
      </c>
    </row>
    <row r="1993" spans="2:2" x14ac:dyDescent="0.25">
      <c r="B1993" s="202" t="str">
        <f>IF(A1993="","",VLOOKUP(A1993,Config!K$6:L$26,2,FALSE))</f>
        <v/>
      </c>
    </row>
    <row r="1994" spans="2:2" x14ac:dyDescent="0.25">
      <c r="B1994" s="202" t="str">
        <f>IF(A1994="","",VLOOKUP(A1994,Config!K$6:L$26,2,FALSE))</f>
        <v/>
      </c>
    </row>
    <row r="1995" spans="2:2" x14ac:dyDescent="0.25">
      <c r="B1995" s="202" t="str">
        <f>IF(A1995="","",VLOOKUP(A1995,Config!K$6:L$26,2,FALSE))</f>
        <v/>
      </c>
    </row>
    <row r="1996" spans="2:2" x14ac:dyDescent="0.25">
      <c r="B1996" s="202" t="str">
        <f>IF(A1996="","",VLOOKUP(A1996,Config!K$6:L$26,2,FALSE))</f>
        <v/>
      </c>
    </row>
    <row r="1997" spans="2:2" x14ac:dyDescent="0.25">
      <c r="B1997" s="202" t="str">
        <f>IF(A1997="","",VLOOKUP(A1997,Config!K$6:L$26,2,FALSE))</f>
        <v/>
      </c>
    </row>
    <row r="1998" spans="2:2" x14ac:dyDescent="0.25">
      <c r="B1998" s="202" t="str">
        <f>IF(A1998="","",VLOOKUP(A1998,Config!K$6:L$26,2,FALSE))</f>
        <v/>
      </c>
    </row>
    <row r="1999" spans="2:2" x14ac:dyDescent="0.25">
      <c r="B1999" s="202" t="str">
        <f>IF(A1999="","",VLOOKUP(A1999,Config!K$6:L$26,2,FALSE))</f>
        <v/>
      </c>
    </row>
    <row r="2000" spans="2:2" x14ac:dyDescent="0.25">
      <c r="B2000" s="202" t="str">
        <f>IF(A2000="","",VLOOKUP(A2000,Config!K$6:L$26,2,FALSE))</f>
        <v/>
      </c>
    </row>
    <row r="2001" spans="2:2" x14ac:dyDescent="0.25">
      <c r="B2001" s="202"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topLeftCell="A4" workbookViewId="0"/>
  </sheetViews>
  <sheetFormatPr baseColWidth="10" defaultRowHeight="15.75" x14ac:dyDescent="0.25"/>
  <cols>
    <col min="1" max="1" width="49.125" customWidth="1"/>
    <col min="2" max="2" width="29.125" customWidth="1"/>
  </cols>
  <sheetData>
    <row r="2" spans="1:4" x14ac:dyDescent="0.25">
      <c r="A2" t="s">
        <v>159</v>
      </c>
      <c r="B2" t="s">
        <v>183</v>
      </c>
      <c r="C2">
        <f t="shared" ref="C2:C16" si="0">IFERROR(VLOOKUP(B2,$A$21:$B$49,2,FALSE),0)</f>
        <v>1787</v>
      </c>
      <c r="D2">
        <f>IFERROR(VLOOKUP(B2,$A$21:$B$34,2,FALSE),0)</f>
        <v>1787</v>
      </c>
    </row>
    <row r="3" spans="1:4" x14ac:dyDescent="0.25">
      <c r="A3" t="s">
        <v>160</v>
      </c>
      <c r="B3" t="s">
        <v>184</v>
      </c>
      <c r="C3">
        <f t="shared" si="0"/>
        <v>16050</v>
      </c>
      <c r="D3">
        <f t="shared" ref="D3:D17" si="1">IFERROR(VLOOKUP(C3,$A$21:$B$34,2,FALSE),0)</f>
        <v>0</v>
      </c>
    </row>
    <row r="4" spans="1:4" x14ac:dyDescent="0.25">
      <c r="A4" t="s">
        <v>161</v>
      </c>
      <c r="B4" t="s">
        <v>185</v>
      </c>
      <c r="C4">
        <f t="shared" si="0"/>
        <v>31940</v>
      </c>
      <c r="D4">
        <f t="shared" si="1"/>
        <v>0</v>
      </c>
    </row>
    <row r="5" spans="1:4" x14ac:dyDescent="0.25">
      <c r="A5" t="s">
        <v>162</v>
      </c>
      <c r="B5" t="s">
        <v>186</v>
      </c>
      <c r="C5">
        <f t="shared" si="0"/>
        <v>121993</v>
      </c>
      <c r="D5">
        <f t="shared" si="1"/>
        <v>0</v>
      </c>
    </row>
    <row r="6" spans="1:4" x14ac:dyDescent="0.25">
      <c r="A6" t="s">
        <v>163</v>
      </c>
      <c r="B6" t="s">
        <v>187</v>
      </c>
      <c r="C6">
        <f t="shared" si="0"/>
        <v>243</v>
      </c>
      <c r="D6">
        <f t="shared" si="1"/>
        <v>0</v>
      </c>
    </row>
    <row r="7" spans="1:4" x14ac:dyDescent="0.25">
      <c r="A7" t="s">
        <v>164</v>
      </c>
      <c r="B7" t="s">
        <v>188</v>
      </c>
      <c r="C7">
        <f t="shared" si="0"/>
        <v>4917</v>
      </c>
      <c r="D7">
        <f t="shared" si="1"/>
        <v>0</v>
      </c>
    </row>
    <row r="8" spans="1:4" x14ac:dyDescent="0.25">
      <c r="A8" t="s">
        <v>165</v>
      </c>
      <c r="B8" t="s">
        <v>189</v>
      </c>
      <c r="C8">
        <f t="shared" si="0"/>
        <v>19887</v>
      </c>
      <c r="D8">
        <f t="shared" si="1"/>
        <v>0</v>
      </c>
    </row>
    <row r="9" spans="1:4" x14ac:dyDescent="0.25">
      <c r="A9" t="s">
        <v>166</v>
      </c>
      <c r="B9" t="s">
        <v>190</v>
      </c>
      <c r="C9">
        <f t="shared" si="0"/>
        <v>51722</v>
      </c>
      <c r="D9">
        <f t="shared" si="1"/>
        <v>0</v>
      </c>
    </row>
    <row r="10" spans="1:4" x14ac:dyDescent="0.25">
      <c r="A10" t="s">
        <v>167</v>
      </c>
      <c r="B10" t="s">
        <v>15884</v>
      </c>
      <c r="C10">
        <f t="shared" si="0"/>
        <v>143</v>
      </c>
      <c r="D10">
        <f t="shared" si="1"/>
        <v>0</v>
      </c>
    </row>
    <row r="11" spans="1:4" x14ac:dyDescent="0.25">
      <c r="A11" t="s">
        <v>168</v>
      </c>
      <c r="B11" t="s">
        <v>15885</v>
      </c>
      <c r="C11">
        <f t="shared" si="0"/>
        <v>2287</v>
      </c>
      <c r="D11">
        <f t="shared" si="1"/>
        <v>0</v>
      </c>
    </row>
    <row r="12" spans="1:4" x14ac:dyDescent="0.25">
      <c r="A12" t="s">
        <v>169</v>
      </c>
      <c r="B12" t="s">
        <v>191</v>
      </c>
      <c r="C12">
        <f t="shared" si="0"/>
        <v>11041</v>
      </c>
      <c r="D12">
        <f t="shared" si="1"/>
        <v>0</v>
      </c>
    </row>
    <row r="13" spans="1:4" x14ac:dyDescent="0.25">
      <c r="A13" t="s">
        <v>170</v>
      </c>
      <c r="B13" t="s">
        <v>192</v>
      </c>
      <c r="C13">
        <f t="shared" si="0"/>
        <v>29718</v>
      </c>
      <c r="D13">
        <f t="shared" si="1"/>
        <v>0</v>
      </c>
    </row>
    <row r="14" spans="1:4" x14ac:dyDescent="0.25">
      <c r="A14" t="s">
        <v>171</v>
      </c>
      <c r="B14" t="s">
        <v>193</v>
      </c>
      <c r="C14">
        <f t="shared" si="0"/>
        <v>133</v>
      </c>
      <c r="D14">
        <f t="shared" si="1"/>
        <v>0</v>
      </c>
    </row>
    <row r="15" spans="1:4" x14ac:dyDescent="0.25">
      <c r="A15" t="s">
        <v>172</v>
      </c>
      <c r="B15" t="s">
        <v>194</v>
      </c>
      <c r="C15">
        <f t="shared" si="0"/>
        <v>2153</v>
      </c>
      <c r="D15">
        <f t="shared" si="1"/>
        <v>0</v>
      </c>
    </row>
    <row r="16" spans="1:4" x14ac:dyDescent="0.25">
      <c r="A16" t="s">
        <v>173</v>
      </c>
      <c r="B16" t="s">
        <v>195</v>
      </c>
      <c r="C16">
        <f t="shared" si="0"/>
        <v>44410</v>
      </c>
      <c r="D16">
        <f t="shared" si="1"/>
        <v>0</v>
      </c>
    </row>
    <row r="17" spans="1:6" x14ac:dyDescent="0.25">
      <c r="A17" t="s">
        <v>174</v>
      </c>
      <c r="B17" t="s">
        <v>196</v>
      </c>
      <c r="C17">
        <f>IFERROR(VLOOKUP(B17,$A$21:$B$49,2,FALSE),0)</f>
        <v>123983</v>
      </c>
      <c r="D17">
        <f t="shared" si="1"/>
        <v>0</v>
      </c>
    </row>
    <row r="20" spans="1:6" x14ac:dyDescent="0.25">
      <c r="B20" s="46" t="s">
        <v>175</v>
      </c>
      <c r="C20" s="46" t="s">
        <v>176</v>
      </c>
      <c r="D20" s="46" t="s">
        <v>177</v>
      </c>
      <c r="E20" s="46" t="s">
        <v>178</v>
      </c>
      <c r="F20" s="46" t="s">
        <v>179</v>
      </c>
    </row>
    <row r="21" spans="1:6" x14ac:dyDescent="0.25">
      <c r="A21" s="43" t="str">
        <f>D21&amp;C21&amp;E21&amp;F21</f>
        <v>APP&lt;1 moisNO</v>
      </c>
      <c r="B21" s="47">
        <v>1787</v>
      </c>
      <c r="C21" s="45" t="s">
        <v>155</v>
      </c>
      <c r="D21" s="45" t="s">
        <v>153</v>
      </c>
      <c r="E21" s="45" t="s">
        <v>180</v>
      </c>
      <c r="F21" s="45" t="s">
        <v>181</v>
      </c>
    </row>
    <row r="22" spans="1:6" x14ac:dyDescent="0.25">
      <c r="A22" s="43" t="str">
        <f t="shared" ref="A22:A36" si="2">D22&amp;C22&amp;E22&amp;F22</f>
        <v>ORG&lt;1 moisNO</v>
      </c>
      <c r="B22" s="47">
        <v>16050</v>
      </c>
      <c r="C22" s="45" t="s">
        <v>155</v>
      </c>
      <c r="D22" s="45" t="s">
        <v>154</v>
      </c>
      <c r="E22" s="45" t="s">
        <v>180</v>
      </c>
      <c r="F22" s="45" t="s">
        <v>181</v>
      </c>
    </row>
    <row r="23" spans="1:6" x14ac:dyDescent="0.25">
      <c r="A23" s="43" t="str">
        <f t="shared" si="2"/>
        <v>PER&lt;1 moisNO</v>
      </c>
      <c r="B23" s="47">
        <v>31940</v>
      </c>
      <c r="C23" s="45" t="s">
        <v>155</v>
      </c>
      <c r="D23" s="45" t="s">
        <v>182</v>
      </c>
      <c r="E23" s="45" t="s">
        <v>180</v>
      </c>
      <c r="F23" s="45" t="s">
        <v>181</v>
      </c>
    </row>
    <row r="24" spans="1:6" x14ac:dyDescent="0.25">
      <c r="A24" s="43" t="str">
        <f t="shared" si="2"/>
        <v>PER&lt;1 moisON</v>
      </c>
      <c r="B24" s="47">
        <v>121993</v>
      </c>
      <c r="C24" s="45" t="s">
        <v>155</v>
      </c>
      <c r="D24" s="45" t="s">
        <v>182</v>
      </c>
      <c r="E24" s="45" t="s">
        <v>181</v>
      </c>
      <c r="F24" s="45" t="s">
        <v>180</v>
      </c>
    </row>
    <row r="25" spans="1:6" x14ac:dyDescent="0.25">
      <c r="A25" s="43" t="str">
        <f t="shared" si="2"/>
        <v>APPEntre 1 et 6 moisNO</v>
      </c>
      <c r="B25" s="47">
        <v>243</v>
      </c>
      <c r="C25" s="45" t="s">
        <v>156</v>
      </c>
      <c r="D25" s="45" t="s">
        <v>153</v>
      </c>
      <c r="E25" s="45" t="s">
        <v>180</v>
      </c>
      <c r="F25" s="45" t="s">
        <v>181</v>
      </c>
    </row>
    <row r="26" spans="1:6" x14ac:dyDescent="0.25">
      <c r="A26" s="43" t="str">
        <f t="shared" si="2"/>
        <v>ORGEntre 1 et 6 moisNO</v>
      </c>
      <c r="B26" s="47">
        <v>4917</v>
      </c>
      <c r="C26" s="45" t="s">
        <v>156</v>
      </c>
      <c r="D26" s="45" t="s">
        <v>154</v>
      </c>
      <c r="E26" s="45" t="s">
        <v>180</v>
      </c>
      <c r="F26" s="45" t="s">
        <v>181</v>
      </c>
    </row>
    <row r="27" spans="1:6" x14ac:dyDescent="0.25">
      <c r="A27" s="43" t="str">
        <f t="shared" si="2"/>
        <v>PEREntre 1 et 6 moisNO</v>
      </c>
      <c r="B27" s="47">
        <v>19887</v>
      </c>
      <c r="C27" s="45" t="s">
        <v>156</v>
      </c>
      <c r="D27" s="45" t="s">
        <v>182</v>
      </c>
      <c r="E27" s="45" t="s">
        <v>180</v>
      </c>
      <c r="F27" s="45" t="s">
        <v>181</v>
      </c>
    </row>
    <row r="28" spans="1:6" x14ac:dyDescent="0.25">
      <c r="A28" s="43" t="str">
        <f t="shared" si="2"/>
        <v>PEREntre 1 et 6 moisON</v>
      </c>
      <c r="B28" s="47">
        <v>51722</v>
      </c>
      <c r="C28" s="45" t="s">
        <v>156</v>
      </c>
      <c r="D28" s="45" t="s">
        <v>182</v>
      </c>
      <c r="E28" s="45" t="s">
        <v>181</v>
      </c>
      <c r="F28" s="45" t="s">
        <v>180</v>
      </c>
    </row>
    <row r="29" spans="1:6" x14ac:dyDescent="0.25">
      <c r="A29" s="43" t="str">
        <f t="shared" si="2"/>
        <v>APPEntre 6 et 12 mois NO</v>
      </c>
      <c r="B29" s="47">
        <v>143</v>
      </c>
      <c r="C29" s="45" t="s">
        <v>157</v>
      </c>
      <c r="D29" s="45" t="s">
        <v>153</v>
      </c>
      <c r="E29" s="45" t="s">
        <v>180</v>
      </c>
      <c r="F29" s="45" t="s">
        <v>181</v>
      </c>
    </row>
    <row r="30" spans="1:6" x14ac:dyDescent="0.25">
      <c r="A30" s="43" t="str">
        <f t="shared" si="2"/>
        <v>ORGEntre 6 et 12 mois NO</v>
      </c>
      <c r="B30" s="47">
        <v>2287</v>
      </c>
      <c r="C30" s="45" t="s">
        <v>157</v>
      </c>
      <c r="D30" s="45" t="s">
        <v>154</v>
      </c>
      <c r="E30" s="45" t="s">
        <v>180</v>
      </c>
      <c r="F30" s="45" t="s">
        <v>181</v>
      </c>
    </row>
    <row r="31" spans="1:6" x14ac:dyDescent="0.25">
      <c r="A31" s="43" t="str">
        <f t="shared" si="2"/>
        <v>PEREntre 6 et 12 mois NO</v>
      </c>
      <c r="B31" s="47">
        <v>11041</v>
      </c>
      <c r="C31" s="45" t="s">
        <v>157</v>
      </c>
      <c r="D31" s="45" t="s">
        <v>182</v>
      </c>
      <c r="E31" s="45" t="s">
        <v>180</v>
      </c>
      <c r="F31" s="45" t="s">
        <v>181</v>
      </c>
    </row>
    <row r="32" spans="1:6" x14ac:dyDescent="0.25">
      <c r="A32" s="43" t="str">
        <f t="shared" si="2"/>
        <v>PEREntre 6 et 12 mois ON</v>
      </c>
      <c r="B32" s="47">
        <v>29718</v>
      </c>
      <c r="C32" s="45" t="s">
        <v>157</v>
      </c>
      <c r="D32" s="45" t="s">
        <v>182</v>
      </c>
      <c r="E32" s="45" t="s">
        <v>181</v>
      </c>
      <c r="F32" s="45" t="s">
        <v>180</v>
      </c>
    </row>
    <row r="33" spans="1:6" x14ac:dyDescent="0.25">
      <c r="A33" s="43" t="str">
        <f t="shared" si="2"/>
        <v>APP&gt;12 moisNO</v>
      </c>
      <c r="B33" s="47">
        <v>133</v>
      </c>
      <c r="C33" s="45" t="s">
        <v>158</v>
      </c>
      <c r="D33" s="45" t="s">
        <v>153</v>
      </c>
      <c r="E33" s="45" t="s">
        <v>180</v>
      </c>
      <c r="F33" s="45" t="s">
        <v>181</v>
      </c>
    </row>
    <row r="34" spans="1:6" x14ac:dyDescent="0.25">
      <c r="A34" s="43" t="str">
        <f t="shared" si="2"/>
        <v>ORG&gt;12 moisNO</v>
      </c>
      <c r="B34" s="47">
        <v>2153</v>
      </c>
      <c r="C34" s="45" t="s">
        <v>158</v>
      </c>
      <c r="D34" s="45" t="s">
        <v>154</v>
      </c>
      <c r="E34" s="45" t="s">
        <v>180</v>
      </c>
      <c r="F34" s="45" t="s">
        <v>181</v>
      </c>
    </row>
    <row r="35" spans="1:6" x14ac:dyDescent="0.25">
      <c r="A35" s="43" t="str">
        <f t="shared" si="2"/>
        <v>PER&gt;12 moisNO</v>
      </c>
      <c r="B35" s="47">
        <v>44410</v>
      </c>
      <c r="C35" s="45" t="s">
        <v>158</v>
      </c>
      <c r="D35" s="45" t="s">
        <v>182</v>
      </c>
      <c r="E35" s="45" t="s">
        <v>180</v>
      </c>
      <c r="F35" s="45" t="s">
        <v>181</v>
      </c>
    </row>
    <row r="36" spans="1:6" x14ac:dyDescent="0.25">
      <c r="A36" s="43" t="str">
        <f t="shared" si="2"/>
        <v>PER&gt;12 moisON</v>
      </c>
      <c r="B36" s="47">
        <v>123983</v>
      </c>
      <c r="C36" s="45" t="s">
        <v>158</v>
      </c>
      <c r="D36" s="45" t="s">
        <v>182</v>
      </c>
      <c r="E36" s="45" t="s">
        <v>181</v>
      </c>
      <c r="F36" s="45"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75" x14ac:dyDescent="0.25"/>
  <cols>
    <col min="1" max="1" width="11.125" style="43"/>
    <col min="12" max="12" width="20.625" customWidth="1"/>
    <col min="13" max="13" width="18.125" customWidth="1"/>
    <col min="26" max="26" width="22.625" customWidth="1"/>
  </cols>
  <sheetData>
    <row r="1" spans="1:31" x14ac:dyDescent="0.25">
      <c r="A1" s="43" t="s">
        <v>64</v>
      </c>
      <c r="E1" t="s">
        <v>8145</v>
      </c>
      <c r="F1" t="s">
        <v>8144</v>
      </c>
      <c r="L1" t="s">
        <v>8194</v>
      </c>
      <c r="M1">
        <v>25</v>
      </c>
      <c r="N1">
        <v>25</v>
      </c>
      <c r="O1">
        <v>36</v>
      </c>
      <c r="P1">
        <v>36</v>
      </c>
      <c r="Q1">
        <v>93</v>
      </c>
      <c r="R1">
        <v>93</v>
      </c>
      <c r="S1">
        <v>59</v>
      </c>
      <c r="T1">
        <v>59</v>
      </c>
      <c r="U1">
        <v>70</v>
      </c>
      <c r="V1">
        <v>70</v>
      </c>
      <c r="AA1" t="s">
        <v>8025</v>
      </c>
      <c r="AB1" t="s">
        <v>26</v>
      </c>
      <c r="AC1" t="s">
        <v>15107</v>
      </c>
      <c r="AD1" t="s">
        <v>15108</v>
      </c>
      <c r="AE1" t="s">
        <v>15109</v>
      </c>
    </row>
    <row r="2" spans="1:31" x14ac:dyDescent="0.25">
      <c r="A2" s="43" t="s">
        <v>65</v>
      </c>
      <c r="E2" t="s">
        <v>8139</v>
      </c>
      <c r="F2" t="s">
        <v>0</v>
      </c>
      <c r="L2" t="s">
        <v>8197</v>
      </c>
      <c r="M2">
        <v>0</v>
      </c>
      <c r="N2">
        <v>0</v>
      </c>
      <c r="O2">
        <v>0</v>
      </c>
      <c r="P2">
        <v>0</v>
      </c>
      <c r="Q2">
        <v>0</v>
      </c>
      <c r="R2">
        <v>0</v>
      </c>
      <c r="S2">
        <v>0</v>
      </c>
      <c r="T2">
        <v>0</v>
      </c>
      <c r="U2">
        <v>0</v>
      </c>
      <c r="V2">
        <v>0</v>
      </c>
      <c r="Z2" s="171" t="s">
        <v>345</v>
      </c>
      <c r="AA2" t="s">
        <v>8164</v>
      </c>
      <c r="AB2">
        <v>3</v>
      </c>
      <c r="AC2">
        <v>4</v>
      </c>
      <c r="AD2">
        <v>2</v>
      </c>
      <c r="AE2">
        <v>3</v>
      </c>
    </row>
    <row r="3" spans="1:31" x14ac:dyDescent="0.25">
      <c r="A3" s="43" t="s">
        <v>66</v>
      </c>
      <c r="E3" t="s">
        <v>8140</v>
      </c>
      <c r="F3" t="s">
        <v>8141</v>
      </c>
      <c r="L3" t="s">
        <v>8195</v>
      </c>
      <c r="M3">
        <v>2</v>
      </c>
      <c r="N3">
        <v>7</v>
      </c>
      <c r="O3">
        <v>2</v>
      </c>
      <c r="P3">
        <v>7</v>
      </c>
      <c r="Q3">
        <v>2</v>
      </c>
      <c r="R3">
        <v>7</v>
      </c>
      <c r="S3">
        <v>2</v>
      </c>
      <c r="T3">
        <v>7</v>
      </c>
      <c r="U3">
        <v>2</v>
      </c>
      <c r="V3">
        <v>7</v>
      </c>
      <c r="Z3" s="171" t="s">
        <v>346</v>
      </c>
      <c r="AA3" t="s">
        <v>8164</v>
      </c>
      <c r="AB3">
        <v>3</v>
      </c>
      <c r="AC3">
        <v>5</v>
      </c>
      <c r="AD3">
        <v>2</v>
      </c>
      <c r="AE3">
        <v>3</v>
      </c>
    </row>
    <row r="4" spans="1:31" x14ac:dyDescent="0.25">
      <c r="A4" s="43" t="s">
        <v>67</v>
      </c>
      <c r="F4" t="s">
        <v>317</v>
      </c>
      <c r="L4" t="s">
        <v>8196</v>
      </c>
      <c r="M4">
        <v>0</v>
      </c>
      <c r="N4">
        <v>0</v>
      </c>
      <c r="O4">
        <v>0</v>
      </c>
      <c r="P4">
        <v>0</v>
      </c>
      <c r="Q4">
        <v>0</v>
      </c>
      <c r="R4">
        <v>0</v>
      </c>
      <c r="S4">
        <v>0</v>
      </c>
      <c r="T4">
        <v>0</v>
      </c>
      <c r="U4">
        <v>0</v>
      </c>
      <c r="V4">
        <v>0</v>
      </c>
      <c r="Z4" s="171" t="s">
        <v>347</v>
      </c>
      <c r="AA4" t="s">
        <v>8164</v>
      </c>
      <c r="AB4">
        <v>3</v>
      </c>
      <c r="AC4">
        <v>6</v>
      </c>
      <c r="AD4">
        <v>2</v>
      </c>
      <c r="AE4">
        <v>3</v>
      </c>
    </row>
    <row r="5" spans="1:31" x14ac:dyDescent="0.25">
      <c r="A5" s="43" t="s">
        <v>68</v>
      </c>
      <c r="F5" t="s">
        <v>8138</v>
      </c>
      <c r="K5" t="s">
        <v>15809</v>
      </c>
      <c r="L5" t="s">
        <v>8135</v>
      </c>
      <c r="M5" t="s">
        <v>8184</v>
      </c>
      <c r="N5" t="s">
        <v>8185</v>
      </c>
      <c r="O5" t="s">
        <v>8186</v>
      </c>
      <c r="P5" t="s">
        <v>8187</v>
      </c>
      <c r="Q5" t="s">
        <v>8188</v>
      </c>
      <c r="R5" t="s">
        <v>8189</v>
      </c>
      <c r="S5" t="s">
        <v>8190</v>
      </c>
      <c r="T5" t="s">
        <v>8191</v>
      </c>
      <c r="U5" t="s">
        <v>8192</v>
      </c>
      <c r="V5" t="s">
        <v>8193</v>
      </c>
      <c r="Z5" s="171" t="s">
        <v>348</v>
      </c>
      <c r="AA5" t="s">
        <v>8164</v>
      </c>
      <c r="AB5">
        <v>3</v>
      </c>
      <c r="AC5">
        <v>7</v>
      </c>
      <c r="AD5">
        <v>2</v>
      </c>
      <c r="AE5">
        <v>3</v>
      </c>
    </row>
    <row r="6" spans="1:31" x14ac:dyDescent="0.25">
      <c r="A6" s="43" t="s">
        <v>69</v>
      </c>
      <c r="F6" t="s">
        <v>8142</v>
      </c>
      <c r="I6" s="45"/>
      <c r="J6" s="264" t="s">
        <v>213</v>
      </c>
      <c r="K6" t="s">
        <v>8148</v>
      </c>
      <c r="L6" t="s">
        <v>252</v>
      </c>
      <c r="M6" t="s">
        <v>8383</v>
      </c>
      <c r="N6" t="s">
        <v>8206</v>
      </c>
      <c r="O6" t="s">
        <v>8207</v>
      </c>
      <c r="P6" t="s">
        <v>8208</v>
      </c>
      <c r="Q6" t="s">
        <v>8209</v>
      </c>
      <c r="R6" t="s">
        <v>8210</v>
      </c>
      <c r="S6" t="s">
        <v>8211</v>
      </c>
      <c r="T6" t="s">
        <v>8384</v>
      </c>
      <c r="U6" t="s">
        <v>8212</v>
      </c>
      <c r="V6" t="s">
        <v>8213</v>
      </c>
      <c r="W6">
        <v>4</v>
      </c>
      <c r="X6" s="45"/>
      <c r="Z6" s="171" t="s">
        <v>318</v>
      </c>
      <c r="AA6" t="s">
        <v>8164</v>
      </c>
      <c r="AB6">
        <v>3</v>
      </c>
      <c r="AC6">
        <v>8</v>
      </c>
      <c r="AD6">
        <v>2</v>
      </c>
      <c r="AE6">
        <v>3</v>
      </c>
    </row>
    <row r="7" spans="1:31" x14ac:dyDescent="0.25">
      <c r="A7" s="43" t="s">
        <v>70</v>
      </c>
      <c r="F7" t="s">
        <v>8143</v>
      </c>
      <c r="I7" s="45"/>
      <c r="J7" s="264" t="s">
        <v>15094</v>
      </c>
      <c r="K7" t="s">
        <v>8152</v>
      </c>
      <c r="L7" t="s">
        <v>255</v>
      </c>
      <c r="M7" t="s">
        <v>8214</v>
      </c>
      <c r="N7" t="s">
        <v>8215</v>
      </c>
      <c r="O7" t="s">
        <v>8216</v>
      </c>
      <c r="P7" t="s">
        <v>8217</v>
      </c>
      <c r="Q7" t="s">
        <v>8218</v>
      </c>
      <c r="R7" t="s">
        <v>8219</v>
      </c>
      <c r="S7" t="s">
        <v>8220</v>
      </c>
      <c r="T7" t="s">
        <v>8385</v>
      </c>
      <c r="U7" t="s">
        <v>8221</v>
      </c>
      <c r="V7" t="s">
        <v>8222</v>
      </c>
      <c r="W7">
        <v>6</v>
      </c>
      <c r="X7" s="45"/>
      <c r="Z7" s="265" t="s">
        <v>15110</v>
      </c>
      <c r="AA7" t="s">
        <v>8164</v>
      </c>
      <c r="AB7">
        <v>3</v>
      </c>
      <c r="AC7">
        <v>17</v>
      </c>
      <c r="AD7">
        <v>15</v>
      </c>
      <c r="AE7">
        <v>16</v>
      </c>
    </row>
    <row r="8" spans="1:31" x14ac:dyDescent="0.25">
      <c r="A8" s="43" t="s">
        <v>71</v>
      </c>
      <c r="F8" t="s">
        <v>15536</v>
      </c>
      <c r="I8" s="45"/>
      <c r="J8" s="264" t="s">
        <v>15095</v>
      </c>
      <c r="K8" t="s">
        <v>258</v>
      </c>
      <c r="L8" t="s">
        <v>258</v>
      </c>
      <c r="M8" t="s">
        <v>8223</v>
      </c>
      <c r="N8" t="s">
        <v>8224</v>
      </c>
      <c r="O8" t="s">
        <v>8225</v>
      </c>
      <c r="P8" t="s">
        <v>8226</v>
      </c>
      <c r="Q8" t="s">
        <v>8227</v>
      </c>
      <c r="R8" t="s">
        <v>8228</v>
      </c>
      <c r="S8" t="s">
        <v>8229</v>
      </c>
      <c r="T8" t="s">
        <v>8230</v>
      </c>
      <c r="U8" t="s">
        <v>8231</v>
      </c>
      <c r="V8" t="s">
        <v>8232</v>
      </c>
      <c r="W8">
        <v>8</v>
      </c>
      <c r="X8" s="45"/>
      <c r="Z8" s="182" t="s">
        <v>366</v>
      </c>
      <c r="AA8" t="s">
        <v>8176</v>
      </c>
      <c r="AB8">
        <v>3</v>
      </c>
      <c r="AC8">
        <v>4</v>
      </c>
      <c r="AD8">
        <v>2</v>
      </c>
      <c r="AE8">
        <v>3</v>
      </c>
    </row>
    <row r="9" spans="1:31" x14ac:dyDescent="0.25">
      <c r="A9" s="43" t="s">
        <v>72</v>
      </c>
      <c r="F9" t="s">
        <v>15537</v>
      </c>
      <c r="I9" s="45"/>
      <c r="J9" s="264" t="s">
        <v>15096</v>
      </c>
      <c r="K9" t="s">
        <v>8153</v>
      </c>
      <c r="L9" t="s">
        <v>372</v>
      </c>
      <c r="M9" t="s">
        <v>8233</v>
      </c>
      <c r="N9" t="s">
        <v>8234</v>
      </c>
      <c r="O9" t="s">
        <v>8235</v>
      </c>
      <c r="P9" t="s">
        <v>8236</v>
      </c>
      <c r="Q9" t="s">
        <v>8237</v>
      </c>
      <c r="R9" t="s">
        <v>8238</v>
      </c>
      <c r="S9" t="s">
        <v>8239</v>
      </c>
      <c r="T9" t="s">
        <v>8240</v>
      </c>
      <c r="U9" t="s">
        <v>8241</v>
      </c>
      <c r="V9" t="s">
        <v>8242</v>
      </c>
      <c r="W9">
        <v>10</v>
      </c>
      <c r="X9" s="45"/>
      <c r="Z9" s="182" t="s">
        <v>367</v>
      </c>
      <c r="AA9" t="s">
        <v>8176</v>
      </c>
      <c r="AB9">
        <v>3</v>
      </c>
      <c r="AC9">
        <v>5</v>
      </c>
      <c r="AD9">
        <v>2</v>
      </c>
      <c r="AE9">
        <v>3</v>
      </c>
    </row>
    <row r="10" spans="1:31" x14ac:dyDescent="0.25">
      <c r="A10" s="43" t="s">
        <v>73</v>
      </c>
      <c r="F10" t="s">
        <v>15538</v>
      </c>
      <c r="I10" s="45"/>
      <c r="J10" s="264" t="s">
        <v>15097</v>
      </c>
      <c r="K10" t="s">
        <v>263</v>
      </c>
      <c r="L10" t="s">
        <v>263</v>
      </c>
      <c r="M10" t="s">
        <v>8243</v>
      </c>
      <c r="N10" t="s">
        <v>8244</v>
      </c>
      <c r="O10" t="s">
        <v>8245</v>
      </c>
      <c r="P10" t="s">
        <v>8246</v>
      </c>
      <c r="Q10" t="s">
        <v>8247</v>
      </c>
      <c r="R10" t="s">
        <v>8248</v>
      </c>
      <c r="S10" t="s">
        <v>8249</v>
      </c>
      <c r="T10" t="s">
        <v>8250</v>
      </c>
      <c r="U10" t="s">
        <v>8251</v>
      </c>
      <c r="V10" t="s">
        <v>8252</v>
      </c>
      <c r="W10">
        <v>12</v>
      </c>
      <c r="X10" s="45"/>
      <c r="Z10" s="182" t="s">
        <v>368</v>
      </c>
      <c r="AA10" t="s">
        <v>8176</v>
      </c>
      <c r="AB10">
        <v>3</v>
      </c>
      <c r="AC10">
        <v>6</v>
      </c>
      <c r="AD10">
        <v>2</v>
      </c>
      <c r="AE10">
        <v>3</v>
      </c>
    </row>
    <row r="11" spans="1:31" x14ac:dyDescent="0.25">
      <c r="A11" s="43" t="s">
        <v>74</v>
      </c>
      <c r="I11" s="45"/>
      <c r="J11" s="264" t="s">
        <v>15098</v>
      </c>
      <c r="K11" t="s">
        <v>256</v>
      </c>
      <c r="L11" t="s">
        <v>371</v>
      </c>
      <c r="M11" t="s">
        <v>8253</v>
      </c>
      <c r="N11" t="s">
        <v>8254</v>
      </c>
      <c r="O11" t="s">
        <v>8255</v>
      </c>
      <c r="P11" t="s">
        <v>8256</v>
      </c>
      <c r="Q11" t="s">
        <v>8257</v>
      </c>
      <c r="R11" t="s">
        <v>8258</v>
      </c>
      <c r="S11" t="s">
        <v>8259</v>
      </c>
      <c r="T11" t="s">
        <v>8260</v>
      </c>
      <c r="U11" t="s">
        <v>8261</v>
      </c>
      <c r="V11" t="s">
        <v>8262</v>
      </c>
      <c r="W11">
        <v>14</v>
      </c>
      <c r="X11" s="45"/>
      <c r="Z11" s="182" t="s">
        <v>364</v>
      </c>
      <c r="AA11" t="s">
        <v>8176</v>
      </c>
      <c r="AB11">
        <v>3</v>
      </c>
      <c r="AC11">
        <v>10</v>
      </c>
      <c r="AD11">
        <v>2</v>
      </c>
      <c r="AE11">
        <v>3</v>
      </c>
    </row>
    <row r="12" spans="1:31" x14ac:dyDescent="0.25">
      <c r="A12" s="43" t="s">
        <v>75</v>
      </c>
      <c r="I12" s="45"/>
      <c r="J12" s="264" t="s">
        <v>15099</v>
      </c>
      <c r="K12" t="s">
        <v>8154</v>
      </c>
      <c r="L12" t="s">
        <v>254</v>
      </c>
      <c r="M12" t="s">
        <v>8283</v>
      </c>
      <c r="N12" t="s">
        <v>8284</v>
      </c>
      <c r="O12" t="s">
        <v>8285</v>
      </c>
      <c r="P12" t="s">
        <v>8286</v>
      </c>
      <c r="Q12" t="s">
        <v>8287</v>
      </c>
      <c r="R12" t="s">
        <v>8288</v>
      </c>
      <c r="S12" t="s">
        <v>8289</v>
      </c>
      <c r="T12" t="s">
        <v>8290</v>
      </c>
      <c r="U12" t="s">
        <v>8291</v>
      </c>
      <c r="V12" t="s">
        <v>8292</v>
      </c>
      <c r="W12">
        <v>20</v>
      </c>
      <c r="X12" s="45"/>
      <c r="Z12" s="182" t="s">
        <v>365</v>
      </c>
      <c r="AA12" t="s">
        <v>8176</v>
      </c>
      <c r="AB12">
        <v>3</v>
      </c>
      <c r="AC12">
        <v>11</v>
      </c>
      <c r="AD12">
        <v>2</v>
      </c>
      <c r="AE12">
        <v>3</v>
      </c>
    </row>
    <row r="13" spans="1:31" x14ac:dyDescent="0.25">
      <c r="A13" s="43" t="s">
        <v>76</v>
      </c>
      <c r="I13" s="45"/>
      <c r="J13" s="264" t="s">
        <v>15100</v>
      </c>
      <c r="K13" t="s">
        <v>8155</v>
      </c>
      <c r="L13" t="s">
        <v>14947</v>
      </c>
      <c r="M13" t="s">
        <v>8293</v>
      </c>
      <c r="N13" t="s">
        <v>8294</v>
      </c>
      <c r="O13" t="s">
        <v>8295</v>
      </c>
      <c r="P13" t="s">
        <v>8296</v>
      </c>
      <c r="Q13" t="s">
        <v>8297</v>
      </c>
      <c r="R13" t="s">
        <v>8298</v>
      </c>
      <c r="S13" t="s">
        <v>8299</v>
      </c>
      <c r="T13" t="s">
        <v>8300</v>
      </c>
      <c r="U13" t="s">
        <v>8301</v>
      </c>
      <c r="V13" t="s">
        <v>8302</v>
      </c>
      <c r="W13">
        <v>22</v>
      </c>
      <c r="X13" s="45"/>
      <c r="Z13" s="266" t="s">
        <v>15111</v>
      </c>
    </row>
    <row r="14" spans="1:31" x14ac:dyDescent="0.25">
      <c r="A14" s="43" t="s">
        <v>77</v>
      </c>
      <c r="I14" s="45"/>
      <c r="J14" s="264" t="s">
        <v>15103</v>
      </c>
      <c r="K14" t="s">
        <v>257</v>
      </c>
      <c r="L14" t="s">
        <v>257</v>
      </c>
      <c r="M14" t="s">
        <v>8333</v>
      </c>
      <c r="N14" t="s">
        <v>8334</v>
      </c>
      <c r="O14" t="s">
        <v>8335</v>
      </c>
      <c r="P14" t="s">
        <v>8336</v>
      </c>
      <c r="Q14" t="s">
        <v>8337</v>
      </c>
      <c r="R14" t="s">
        <v>8338</v>
      </c>
      <c r="S14" t="s">
        <v>8339</v>
      </c>
      <c r="T14" t="s">
        <v>8340</v>
      </c>
      <c r="U14" t="s">
        <v>8341</v>
      </c>
      <c r="V14" t="s">
        <v>8342</v>
      </c>
      <c r="W14">
        <v>30</v>
      </c>
      <c r="X14" s="45"/>
    </row>
    <row r="15" spans="1:31" x14ac:dyDescent="0.25">
      <c r="A15" s="43" t="s">
        <v>78</v>
      </c>
      <c r="I15" s="45"/>
      <c r="J15" s="264" t="s">
        <v>15104</v>
      </c>
      <c r="K15" t="s">
        <v>8156</v>
      </c>
      <c r="L15" t="s">
        <v>251</v>
      </c>
      <c r="M15" t="s">
        <v>8343</v>
      </c>
      <c r="N15" t="s">
        <v>8344</v>
      </c>
      <c r="O15" t="s">
        <v>8345</v>
      </c>
      <c r="P15" t="s">
        <v>8346</v>
      </c>
      <c r="Q15" t="s">
        <v>8347</v>
      </c>
      <c r="R15" t="s">
        <v>8348</v>
      </c>
      <c r="S15" t="s">
        <v>8349</v>
      </c>
      <c r="T15" t="s">
        <v>8350</v>
      </c>
      <c r="U15" t="s">
        <v>8351</v>
      </c>
      <c r="V15" t="s">
        <v>8352</v>
      </c>
      <c r="W15">
        <v>32</v>
      </c>
      <c r="X15" s="45"/>
    </row>
    <row r="16" spans="1:31" x14ac:dyDescent="0.25">
      <c r="A16" s="43" t="s">
        <v>79</v>
      </c>
      <c r="I16" s="45"/>
      <c r="J16" s="264" t="s">
        <v>15105</v>
      </c>
      <c r="K16" t="s">
        <v>249</v>
      </c>
      <c r="L16" t="s">
        <v>249</v>
      </c>
      <c r="M16" t="s">
        <v>8353</v>
      </c>
      <c r="N16" t="s">
        <v>8354</v>
      </c>
      <c r="O16" t="s">
        <v>8355</v>
      </c>
      <c r="P16" t="s">
        <v>8356</v>
      </c>
      <c r="Q16" t="s">
        <v>8357</v>
      </c>
      <c r="R16" t="s">
        <v>8358</v>
      </c>
      <c r="S16" t="s">
        <v>8359</v>
      </c>
      <c r="T16" t="s">
        <v>8360</v>
      </c>
      <c r="U16" t="s">
        <v>8361</v>
      </c>
      <c r="V16" t="s">
        <v>8362</v>
      </c>
      <c r="W16">
        <v>34</v>
      </c>
      <c r="X16" s="45"/>
    </row>
    <row r="17" spans="1:24" x14ac:dyDescent="0.25">
      <c r="A17" s="43" t="s">
        <v>80</v>
      </c>
      <c r="I17" s="45"/>
      <c r="J17" s="264" t="s">
        <v>212</v>
      </c>
      <c r="K17" t="s">
        <v>8157</v>
      </c>
      <c r="L17" t="s">
        <v>250</v>
      </c>
      <c r="M17" t="s">
        <v>8363</v>
      </c>
      <c r="N17" t="s">
        <v>8364</v>
      </c>
      <c r="O17" t="s">
        <v>8365</v>
      </c>
      <c r="P17" t="s">
        <v>8366</v>
      </c>
      <c r="Q17" t="s">
        <v>8367</v>
      </c>
      <c r="R17" t="s">
        <v>8368</v>
      </c>
      <c r="S17" t="s">
        <v>8369</v>
      </c>
      <c r="T17" t="s">
        <v>8370</v>
      </c>
      <c r="U17" t="s">
        <v>8371</v>
      </c>
      <c r="V17" t="s">
        <v>8372</v>
      </c>
      <c r="W17">
        <v>36</v>
      </c>
      <c r="X17" s="45"/>
    </row>
    <row r="18" spans="1:24" x14ac:dyDescent="0.25">
      <c r="A18" s="43" t="s">
        <v>81</v>
      </c>
      <c r="I18" s="45"/>
      <c r="J18" s="264" t="s">
        <v>15106</v>
      </c>
      <c r="K18" t="s">
        <v>8158</v>
      </c>
      <c r="L18" t="s">
        <v>253</v>
      </c>
      <c r="M18" t="s">
        <v>8373</v>
      </c>
      <c r="N18" t="s">
        <v>8374</v>
      </c>
      <c r="O18" t="s">
        <v>8375</v>
      </c>
      <c r="P18" t="s">
        <v>8376</v>
      </c>
      <c r="Q18" t="s">
        <v>8377</v>
      </c>
      <c r="R18" t="s">
        <v>8378</v>
      </c>
      <c r="S18" t="s">
        <v>8379</v>
      </c>
      <c r="T18" t="s">
        <v>8380</v>
      </c>
      <c r="U18" t="s">
        <v>8381</v>
      </c>
      <c r="V18" t="s">
        <v>8382</v>
      </c>
      <c r="W18">
        <v>38</v>
      </c>
      <c r="X18" s="45"/>
    </row>
    <row r="19" spans="1:24" x14ac:dyDescent="0.25">
      <c r="A19" s="43" t="s">
        <v>82</v>
      </c>
      <c r="I19" s="45"/>
      <c r="J19" s="264" t="s">
        <v>15101</v>
      </c>
      <c r="K19" t="s">
        <v>487</v>
      </c>
      <c r="L19" t="s">
        <v>487</v>
      </c>
      <c r="M19" t="s">
        <v>8303</v>
      </c>
      <c r="N19" t="s">
        <v>8304</v>
      </c>
      <c r="O19" t="s">
        <v>8305</v>
      </c>
      <c r="P19" t="s">
        <v>8306</v>
      </c>
      <c r="Q19" t="s">
        <v>8307</v>
      </c>
      <c r="R19" t="s">
        <v>8308</v>
      </c>
      <c r="S19" t="s">
        <v>8309</v>
      </c>
      <c r="T19" t="s">
        <v>8310</v>
      </c>
      <c r="U19" t="s">
        <v>8311</v>
      </c>
      <c r="V19" t="s">
        <v>8312</v>
      </c>
      <c r="W19">
        <v>24</v>
      </c>
      <c r="X19" s="45"/>
    </row>
    <row r="20" spans="1:24" x14ac:dyDescent="0.25">
      <c r="A20" s="43" t="s">
        <v>83</v>
      </c>
      <c r="I20" s="45"/>
      <c r="J20" s="264" t="s">
        <v>15093</v>
      </c>
      <c r="K20" t="s">
        <v>261</v>
      </c>
      <c r="L20" t="s">
        <v>261</v>
      </c>
      <c r="M20" t="s">
        <v>8273</v>
      </c>
      <c r="N20" t="s">
        <v>8274</v>
      </c>
      <c r="O20" t="s">
        <v>8275</v>
      </c>
      <c r="P20" t="s">
        <v>8276</v>
      </c>
      <c r="Q20" t="s">
        <v>8277</v>
      </c>
      <c r="R20" t="s">
        <v>8278</v>
      </c>
      <c r="S20" t="s">
        <v>8279</v>
      </c>
      <c r="T20" t="s">
        <v>8280</v>
      </c>
      <c r="U20" t="s">
        <v>8281</v>
      </c>
      <c r="V20" t="s">
        <v>8282</v>
      </c>
      <c r="W20">
        <v>18</v>
      </c>
      <c r="X20" s="45"/>
    </row>
    <row r="21" spans="1:24" x14ac:dyDescent="0.25">
      <c r="A21" s="43" t="s">
        <v>84</v>
      </c>
      <c r="I21" s="45"/>
      <c r="J21" s="264" t="s">
        <v>267</v>
      </c>
      <c r="K21" t="s">
        <v>262</v>
      </c>
      <c r="L21" t="s">
        <v>262</v>
      </c>
      <c r="M21" t="s">
        <v>8263</v>
      </c>
      <c r="N21" t="s">
        <v>8264</v>
      </c>
      <c r="O21" t="s">
        <v>8265</v>
      </c>
      <c r="P21" t="s">
        <v>8266</v>
      </c>
      <c r="Q21" t="s">
        <v>8267</v>
      </c>
      <c r="R21" t="s">
        <v>8268</v>
      </c>
      <c r="S21" t="s">
        <v>8269</v>
      </c>
      <c r="T21" t="s">
        <v>8270</v>
      </c>
      <c r="U21" t="s">
        <v>8271</v>
      </c>
      <c r="V21" t="s">
        <v>8272</v>
      </c>
      <c r="W21">
        <v>16</v>
      </c>
      <c r="X21" s="45"/>
    </row>
    <row r="22" spans="1:24" x14ac:dyDescent="0.25">
      <c r="A22" s="43" t="s">
        <v>85</v>
      </c>
      <c r="I22" s="45"/>
      <c r="J22" s="264" t="s">
        <v>214</v>
      </c>
      <c r="K22" t="s">
        <v>259</v>
      </c>
      <c r="L22" t="s">
        <v>259</v>
      </c>
      <c r="M22" t="s">
        <v>8313</v>
      </c>
      <c r="N22" t="s">
        <v>8314</v>
      </c>
      <c r="O22" t="s">
        <v>8315</v>
      </c>
      <c r="P22" t="s">
        <v>8316</v>
      </c>
      <c r="Q22" t="s">
        <v>8317</v>
      </c>
      <c r="R22" t="s">
        <v>8318</v>
      </c>
      <c r="S22" t="s">
        <v>8319</v>
      </c>
      <c r="T22" t="s">
        <v>8320</v>
      </c>
      <c r="U22" t="s">
        <v>8321</v>
      </c>
      <c r="V22" t="s">
        <v>8322</v>
      </c>
      <c r="W22">
        <v>26</v>
      </c>
      <c r="X22" s="45"/>
    </row>
    <row r="23" spans="1:24" x14ac:dyDescent="0.25">
      <c r="A23" s="43" t="s">
        <v>86</v>
      </c>
      <c r="I23" s="45"/>
      <c r="J23" s="264" t="s">
        <v>15102</v>
      </c>
      <c r="K23" t="s">
        <v>260</v>
      </c>
      <c r="L23" t="s">
        <v>260</v>
      </c>
      <c r="M23" t="s">
        <v>8323</v>
      </c>
      <c r="N23" t="s">
        <v>8324</v>
      </c>
      <c r="O23" t="s">
        <v>8325</v>
      </c>
      <c r="P23" t="s">
        <v>8326</v>
      </c>
      <c r="Q23" t="s">
        <v>8327</v>
      </c>
      <c r="R23" t="s">
        <v>8328</v>
      </c>
      <c r="S23" t="s">
        <v>8329</v>
      </c>
      <c r="T23" t="s">
        <v>8330</v>
      </c>
      <c r="U23" t="s">
        <v>8331</v>
      </c>
      <c r="V23" t="s">
        <v>8332</v>
      </c>
      <c r="W23">
        <v>28</v>
      </c>
      <c r="X23" s="45"/>
    </row>
    <row r="24" spans="1:24" x14ac:dyDescent="0.25">
      <c r="A24" s="43" t="s">
        <v>87</v>
      </c>
      <c r="M24" t="s">
        <v>8198</v>
      </c>
      <c r="N24" t="s">
        <v>8199</v>
      </c>
      <c r="O24" t="s">
        <v>8200</v>
      </c>
      <c r="P24" t="s">
        <v>8201</v>
      </c>
      <c r="Q24" t="s">
        <v>224</v>
      </c>
      <c r="R24" t="s">
        <v>8202</v>
      </c>
      <c r="S24" t="s">
        <v>8203</v>
      </c>
      <c r="T24" t="s">
        <v>8204</v>
      </c>
      <c r="U24" t="s">
        <v>8205</v>
      </c>
      <c r="V24" t="s">
        <v>8137</v>
      </c>
    </row>
    <row r="25" spans="1:24" x14ac:dyDescent="0.25">
      <c r="A25" s="43" t="s">
        <v>88</v>
      </c>
    </row>
    <row r="26" spans="1:24" x14ac:dyDescent="0.25">
      <c r="A26" t="s">
        <v>89</v>
      </c>
    </row>
    <row r="27" spans="1:24" x14ac:dyDescent="0.25">
      <c r="A27" t="s">
        <v>90</v>
      </c>
    </row>
    <row r="28" spans="1:24" x14ac:dyDescent="0.25">
      <c r="A28" t="s">
        <v>91</v>
      </c>
    </row>
    <row r="29" spans="1:24" x14ac:dyDescent="0.25">
      <c r="A29" t="s">
        <v>92</v>
      </c>
    </row>
    <row r="30" spans="1:24" x14ac:dyDescent="0.25">
      <c r="A30" t="s">
        <v>93</v>
      </c>
    </row>
    <row r="31" spans="1:24" x14ac:dyDescent="0.25">
      <c r="A31" t="s">
        <v>94</v>
      </c>
    </row>
    <row r="32" spans="1:24" x14ac:dyDescent="0.25">
      <c r="A32" t="s">
        <v>95</v>
      </c>
    </row>
    <row r="33" spans="1:1" x14ac:dyDescent="0.25">
      <c r="A33" t="s">
        <v>96</v>
      </c>
    </row>
    <row r="34" spans="1:1" x14ac:dyDescent="0.25">
      <c r="A34" t="s">
        <v>97</v>
      </c>
    </row>
    <row r="35" spans="1:1" x14ac:dyDescent="0.25">
      <c r="A35" t="s">
        <v>98</v>
      </c>
    </row>
    <row r="36" spans="1:1" x14ac:dyDescent="0.25">
      <c r="A36" t="s">
        <v>99</v>
      </c>
    </row>
    <row r="37" spans="1:1" x14ac:dyDescent="0.25">
      <c r="A37" t="s">
        <v>100</v>
      </c>
    </row>
    <row r="38" spans="1:1" x14ac:dyDescent="0.25">
      <c r="A38" s="43" t="s">
        <v>101</v>
      </c>
    </row>
    <row r="39" spans="1:1" x14ac:dyDescent="0.25">
      <c r="A39" s="43" t="s">
        <v>102</v>
      </c>
    </row>
    <row r="40" spans="1:1" x14ac:dyDescent="0.25">
      <c r="A40" s="43" t="s">
        <v>103</v>
      </c>
    </row>
    <row r="41" spans="1:1" x14ac:dyDescent="0.25">
      <c r="A41" s="43" t="s">
        <v>104</v>
      </c>
    </row>
    <row r="42" spans="1:1" x14ac:dyDescent="0.25">
      <c r="A42" s="43" t="s">
        <v>105</v>
      </c>
    </row>
    <row r="43" spans="1:1" x14ac:dyDescent="0.25">
      <c r="A43" s="43" t="s">
        <v>106</v>
      </c>
    </row>
    <row r="44" spans="1:1" x14ac:dyDescent="0.25">
      <c r="A44" s="43" t="s">
        <v>107</v>
      </c>
    </row>
    <row r="45" spans="1:1" x14ac:dyDescent="0.25">
      <c r="A45" s="43" t="s">
        <v>108</v>
      </c>
    </row>
    <row r="46" spans="1:1" x14ac:dyDescent="0.25">
      <c r="A46" s="43" t="s">
        <v>109</v>
      </c>
    </row>
    <row r="47" spans="1:1" x14ac:dyDescent="0.25">
      <c r="A47" s="43" t="s">
        <v>110</v>
      </c>
    </row>
    <row r="48" spans="1:1" x14ac:dyDescent="0.25">
      <c r="A48" s="43" t="s">
        <v>111</v>
      </c>
    </row>
    <row r="49" spans="1:1" x14ac:dyDescent="0.25">
      <c r="A49" s="43" t="s">
        <v>112</v>
      </c>
    </row>
    <row r="50" spans="1:1" x14ac:dyDescent="0.25">
      <c r="A50" s="43" t="s">
        <v>113</v>
      </c>
    </row>
    <row r="51" spans="1:1" x14ac:dyDescent="0.25">
      <c r="A51" s="43" t="s">
        <v>114</v>
      </c>
    </row>
    <row r="52" spans="1:1" x14ac:dyDescent="0.25">
      <c r="A52" s="43" t="s">
        <v>115</v>
      </c>
    </row>
    <row r="53" spans="1:1" x14ac:dyDescent="0.25">
      <c r="A53" s="43" t="s">
        <v>116</v>
      </c>
    </row>
    <row r="54" spans="1:1" x14ac:dyDescent="0.25">
      <c r="A54" s="43" t="s">
        <v>117</v>
      </c>
    </row>
    <row r="55" spans="1:1" x14ac:dyDescent="0.25">
      <c r="A55" s="43" t="s">
        <v>118</v>
      </c>
    </row>
    <row r="56" spans="1:1" x14ac:dyDescent="0.25">
      <c r="A56" s="43" t="s">
        <v>119</v>
      </c>
    </row>
    <row r="57" spans="1:1" x14ac:dyDescent="0.25">
      <c r="A57" s="43" t="s">
        <v>120</v>
      </c>
    </row>
    <row r="58" spans="1:1" x14ac:dyDescent="0.25">
      <c r="A58" s="43" t="s">
        <v>121</v>
      </c>
    </row>
    <row r="59" spans="1:1" x14ac:dyDescent="0.25">
      <c r="A59" s="43" t="s">
        <v>122</v>
      </c>
    </row>
    <row r="60" spans="1:1" x14ac:dyDescent="0.25">
      <c r="A60" s="43" t="s">
        <v>123</v>
      </c>
    </row>
    <row r="61" spans="1:1" x14ac:dyDescent="0.25">
      <c r="A61" s="43" t="s">
        <v>124</v>
      </c>
    </row>
    <row r="62" spans="1:1" x14ac:dyDescent="0.25">
      <c r="A62" s="43" t="s">
        <v>15112</v>
      </c>
    </row>
    <row r="63" spans="1:1" x14ac:dyDescent="0.25">
      <c r="A63" s="43" t="s">
        <v>15113</v>
      </c>
    </row>
    <row r="64" spans="1:1" x14ac:dyDescent="0.25">
      <c r="A64" s="43" t="s">
        <v>15114</v>
      </c>
    </row>
    <row r="65" spans="1:1" x14ac:dyDescent="0.25">
      <c r="A65" s="43" t="s">
        <v>15115</v>
      </c>
    </row>
    <row r="66" spans="1:1" x14ac:dyDescent="0.25">
      <c r="A66" s="43" t="s">
        <v>15116</v>
      </c>
    </row>
    <row r="67" spans="1:1" x14ac:dyDescent="0.25">
      <c r="A67" s="43" t="s">
        <v>15117</v>
      </c>
    </row>
    <row r="68" spans="1:1" x14ac:dyDescent="0.25">
      <c r="A68" s="43" t="s">
        <v>15118</v>
      </c>
    </row>
    <row r="69" spans="1:1" x14ac:dyDescent="0.25">
      <c r="A69" s="43" t="s">
        <v>15119</v>
      </c>
    </row>
    <row r="70" spans="1:1" x14ac:dyDescent="0.25">
      <c r="A70" s="43" t="s">
        <v>15120</v>
      </c>
    </row>
    <row r="71" spans="1:1" x14ac:dyDescent="0.25">
      <c r="A71" s="43" t="s">
        <v>15121</v>
      </c>
    </row>
    <row r="72" spans="1:1" x14ac:dyDescent="0.25">
      <c r="A72" s="43" t="s">
        <v>15122</v>
      </c>
    </row>
    <row r="73" spans="1:1" x14ac:dyDescent="0.25">
      <c r="A73" s="43" t="s">
        <v>15123</v>
      </c>
    </row>
    <row r="74" spans="1:1" x14ac:dyDescent="0.25">
      <c r="A74" s="43" t="s">
        <v>15124</v>
      </c>
    </row>
    <row r="75" spans="1:1" x14ac:dyDescent="0.25">
      <c r="A75" s="43" t="s">
        <v>15125</v>
      </c>
    </row>
    <row r="76" spans="1:1" x14ac:dyDescent="0.25">
      <c r="A76" s="43" t="s">
        <v>15126</v>
      </c>
    </row>
    <row r="77" spans="1:1" x14ac:dyDescent="0.25">
      <c r="A77" s="43" t="s">
        <v>15127</v>
      </c>
    </row>
    <row r="78" spans="1:1" x14ac:dyDescent="0.25">
      <c r="A78" s="43" t="s">
        <v>15128</v>
      </c>
    </row>
    <row r="79" spans="1:1" x14ac:dyDescent="0.25">
      <c r="A79" s="43" t="s">
        <v>15129</v>
      </c>
    </row>
    <row r="80" spans="1:1" x14ac:dyDescent="0.25">
      <c r="A80" s="43" t="s">
        <v>15130</v>
      </c>
    </row>
    <row r="81" spans="1:1" x14ac:dyDescent="0.25">
      <c r="A81" s="43" t="s">
        <v>15131</v>
      </c>
    </row>
    <row r="82" spans="1:1" x14ac:dyDescent="0.25">
      <c r="A82" s="43" t="s">
        <v>15132</v>
      </c>
    </row>
    <row r="83" spans="1:1" x14ac:dyDescent="0.25">
      <c r="A83" s="43" t="s">
        <v>15133</v>
      </c>
    </row>
    <row r="84" spans="1:1" x14ac:dyDescent="0.25">
      <c r="A84" s="43" t="s">
        <v>15134</v>
      </c>
    </row>
    <row r="85" spans="1:1" x14ac:dyDescent="0.25">
      <c r="A85" s="43" t="s">
        <v>15135</v>
      </c>
    </row>
    <row r="86" spans="1:1" x14ac:dyDescent="0.25">
      <c r="A86" s="43" t="s">
        <v>15136</v>
      </c>
    </row>
    <row r="87" spans="1:1" x14ac:dyDescent="0.25">
      <c r="A87" s="43" t="s">
        <v>15137</v>
      </c>
    </row>
    <row r="88" spans="1:1" x14ac:dyDescent="0.25">
      <c r="A88" s="43" t="s">
        <v>15138</v>
      </c>
    </row>
    <row r="89" spans="1:1" x14ac:dyDescent="0.25">
      <c r="A89" s="43" t="s">
        <v>15139</v>
      </c>
    </row>
    <row r="90" spans="1:1" x14ac:dyDescent="0.25">
      <c r="A90" s="43" t="s">
        <v>15140</v>
      </c>
    </row>
    <row r="91" spans="1:1" x14ac:dyDescent="0.25">
      <c r="A91" s="43" t="s">
        <v>15141</v>
      </c>
    </row>
    <row r="92" spans="1:1" x14ac:dyDescent="0.25">
      <c r="A92" s="43" t="s">
        <v>15142</v>
      </c>
    </row>
    <row r="93" spans="1:1" x14ac:dyDescent="0.25">
      <c r="A93" s="43" t="s">
        <v>15143</v>
      </c>
    </row>
    <row r="94" spans="1:1" x14ac:dyDescent="0.25">
      <c r="A94" s="43" t="s">
        <v>15144</v>
      </c>
    </row>
    <row r="95" spans="1:1" x14ac:dyDescent="0.25">
      <c r="A95" s="43" t="s">
        <v>15145</v>
      </c>
    </row>
    <row r="96" spans="1:1" x14ac:dyDescent="0.25">
      <c r="A96" s="43" t="s">
        <v>15146</v>
      </c>
    </row>
    <row r="97" spans="1:1" x14ac:dyDescent="0.25">
      <c r="A97" s="43" t="s">
        <v>15147</v>
      </c>
    </row>
    <row r="98" spans="1:1" x14ac:dyDescent="0.25">
      <c r="A98" s="43" t="s">
        <v>15148</v>
      </c>
    </row>
    <row r="99" spans="1:1" x14ac:dyDescent="0.25">
      <c r="A99" s="43" t="s">
        <v>15149</v>
      </c>
    </row>
    <row r="100" spans="1:1" x14ac:dyDescent="0.25">
      <c r="A100" s="43" t="s">
        <v>15150</v>
      </c>
    </row>
    <row r="101" spans="1:1" x14ac:dyDescent="0.25">
      <c r="A101" s="43" t="s">
        <v>15151</v>
      </c>
    </row>
    <row r="102" spans="1:1" x14ac:dyDescent="0.25">
      <c r="A102" s="43" t="s">
        <v>15152</v>
      </c>
    </row>
    <row r="103" spans="1:1" x14ac:dyDescent="0.25">
      <c r="A103" s="43" t="s">
        <v>15153</v>
      </c>
    </row>
    <row r="104" spans="1:1" x14ac:dyDescent="0.25">
      <c r="A104" s="43" t="s">
        <v>15154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tabSelected="1" zoomScale="120" zoomScaleNormal="120" zoomScaleSheetLayoutView="150" zoomScalePageLayoutView="160" workbookViewId="0"/>
  </sheetViews>
  <sheetFormatPr baseColWidth="10" defaultColWidth="10.625" defaultRowHeight="15" x14ac:dyDescent="0.2"/>
  <cols>
    <col min="1" max="18" width="5.375"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15887</v>
      </c>
      <c r="D2" s="14"/>
      <c r="E2" s="14"/>
      <c r="F2" s="14"/>
      <c r="G2" s="12"/>
      <c r="H2" s="12"/>
      <c r="I2" s="12"/>
      <c r="J2" s="12"/>
      <c r="K2" s="12"/>
      <c r="L2" s="12"/>
      <c r="M2" s="12"/>
      <c r="N2" s="454"/>
      <c r="O2" s="454"/>
      <c r="P2" s="454"/>
      <c r="Q2" s="454"/>
      <c r="R2" s="454"/>
    </row>
    <row r="3" spans="1:18" ht="15" customHeight="1" x14ac:dyDescent="0.2">
      <c r="A3" s="12"/>
      <c r="B3" s="12"/>
      <c r="C3" s="18" t="s">
        <v>15888</v>
      </c>
      <c r="D3" s="14"/>
      <c r="E3" s="14"/>
      <c r="F3" s="14"/>
      <c r="G3" s="12"/>
      <c r="H3" s="12"/>
      <c r="I3" s="12"/>
      <c r="J3" s="12"/>
      <c r="K3" s="12"/>
      <c r="L3" s="12"/>
      <c r="M3" s="12"/>
      <c r="N3" s="454"/>
      <c r="O3" s="454"/>
      <c r="P3" s="454"/>
      <c r="Q3" s="454"/>
      <c r="R3" s="454"/>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2.95" customHeight="1" x14ac:dyDescent="0.25">
      <c r="A6" s="27"/>
      <c r="B6" s="455" t="s">
        <v>16152</v>
      </c>
      <c r="C6" s="455"/>
      <c r="D6" s="455"/>
      <c r="E6" s="455"/>
      <c r="F6" s="455"/>
      <c r="G6" s="455"/>
      <c r="H6" s="455"/>
      <c r="I6" s="455"/>
      <c r="J6" s="455"/>
      <c r="K6" s="455"/>
      <c r="L6" s="455"/>
      <c r="M6" s="455"/>
      <c r="N6" s="455"/>
      <c r="O6" s="455"/>
      <c r="P6" s="455"/>
      <c r="Q6" s="455"/>
      <c r="R6" s="12"/>
    </row>
    <row r="7" spans="1:18" ht="12.95" customHeight="1" x14ac:dyDescent="0.2">
      <c r="A7" s="23"/>
      <c r="B7" s="455"/>
      <c r="C7" s="455"/>
      <c r="D7" s="455"/>
      <c r="E7" s="455"/>
      <c r="F7" s="455"/>
      <c r="G7" s="455"/>
      <c r="H7" s="455"/>
      <c r="I7" s="455"/>
      <c r="J7" s="455"/>
      <c r="K7" s="455"/>
      <c r="L7" s="455"/>
      <c r="M7" s="455"/>
      <c r="N7" s="455"/>
      <c r="O7" s="455"/>
      <c r="P7" s="455"/>
      <c r="Q7" s="455"/>
      <c r="R7" s="326"/>
    </row>
    <row r="8" spans="1:18" ht="12.95" customHeight="1" x14ac:dyDescent="0.2">
      <c r="A8" s="16"/>
      <c r="B8" s="455"/>
      <c r="C8" s="455"/>
      <c r="D8" s="455"/>
      <c r="E8" s="455"/>
      <c r="F8" s="455"/>
      <c r="G8" s="455"/>
      <c r="H8" s="455"/>
      <c r="I8" s="455"/>
      <c r="J8" s="455"/>
      <c r="K8" s="455"/>
      <c r="L8" s="455"/>
      <c r="M8" s="455"/>
      <c r="N8" s="455"/>
      <c r="O8" s="455"/>
      <c r="P8" s="455"/>
      <c r="Q8" s="455"/>
      <c r="R8" s="327"/>
    </row>
    <row r="9" spans="1:18" ht="12.95" customHeight="1" x14ac:dyDescent="0.2">
      <c r="A9" s="12"/>
      <c r="B9" s="455"/>
      <c r="C9" s="455"/>
      <c r="D9" s="455"/>
      <c r="E9" s="455"/>
      <c r="F9" s="455"/>
      <c r="G9" s="455"/>
      <c r="H9" s="455"/>
      <c r="I9" s="455"/>
      <c r="J9" s="455"/>
      <c r="K9" s="455"/>
      <c r="L9" s="455"/>
      <c r="M9" s="455"/>
      <c r="N9" s="455"/>
      <c r="O9" s="455"/>
      <c r="P9" s="455"/>
      <c r="Q9" s="455"/>
      <c r="R9" s="327"/>
    </row>
    <row r="10" spans="1:18" ht="15" customHeight="1" x14ac:dyDescent="0.2">
      <c r="A10" s="23"/>
      <c r="B10" s="455"/>
      <c r="C10" s="455"/>
      <c r="D10" s="455"/>
      <c r="E10" s="455"/>
      <c r="F10" s="455"/>
      <c r="G10" s="455"/>
      <c r="H10" s="455"/>
      <c r="I10" s="455"/>
      <c r="J10" s="455"/>
      <c r="K10" s="455"/>
      <c r="L10" s="455"/>
      <c r="M10" s="455"/>
      <c r="N10" s="455"/>
      <c r="O10" s="455"/>
      <c r="P10" s="455"/>
      <c r="Q10" s="455"/>
      <c r="R10" s="327"/>
    </row>
    <row r="11" spans="1:18" ht="15" customHeight="1" x14ac:dyDescent="0.25">
      <c r="A11" s="16"/>
      <c r="B11" s="455"/>
      <c r="C11" s="455"/>
      <c r="D11" s="455"/>
      <c r="E11" s="455"/>
      <c r="F11" s="455"/>
      <c r="G11" s="455"/>
      <c r="H11" s="455"/>
      <c r="I11" s="455"/>
      <c r="J11" s="455"/>
      <c r="K11" s="455"/>
      <c r="L11" s="455"/>
      <c r="M11" s="455"/>
      <c r="N11" s="455"/>
      <c r="O11" s="455"/>
      <c r="P11" s="455"/>
      <c r="Q11" s="455"/>
      <c r="R11" s="328"/>
    </row>
    <row r="12" spans="1:18" ht="15" customHeight="1" x14ac:dyDescent="0.2">
      <c r="A12" s="12"/>
      <c r="B12" s="455"/>
      <c r="C12" s="455"/>
      <c r="D12" s="455"/>
      <c r="E12" s="455"/>
      <c r="F12" s="455"/>
      <c r="G12" s="455"/>
      <c r="H12" s="455"/>
      <c r="I12" s="455"/>
      <c r="J12" s="455"/>
      <c r="K12" s="455"/>
      <c r="L12" s="455"/>
      <c r="M12" s="455"/>
      <c r="N12" s="455"/>
      <c r="O12" s="455"/>
      <c r="P12" s="455"/>
      <c r="Q12" s="455"/>
      <c r="R12" s="327"/>
    </row>
    <row r="13" spans="1:18" ht="9.9499999999999993" customHeight="1" x14ac:dyDescent="0.2">
      <c r="A13" s="12"/>
      <c r="B13" s="455"/>
      <c r="C13" s="455"/>
      <c r="D13" s="455"/>
      <c r="E13" s="455"/>
      <c r="F13" s="455"/>
      <c r="G13" s="455"/>
      <c r="H13" s="455"/>
      <c r="I13" s="455"/>
      <c r="J13" s="455"/>
      <c r="K13" s="455"/>
      <c r="L13" s="455"/>
      <c r="M13" s="455"/>
      <c r="N13" s="455"/>
      <c r="O13" s="455"/>
      <c r="P13" s="455"/>
      <c r="Q13" s="455"/>
      <c r="R13" s="327"/>
    </row>
    <row r="14" spans="1:18" ht="5.45" customHeight="1" x14ac:dyDescent="0.2">
      <c r="A14" s="12"/>
      <c r="B14" s="455"/>
      <c r="C14" s="455"/>
      <c r="D14" s="455"/>
      <c r="E14" s="455"/>
      <c r="F14" s="455"/>
      <c r="G14" s="455"/>
      <c r="H14" s="455"/>
      <c r="I14" s="455"/>
      <c r="J14" s="455"/>
      <c r="K14" s="455"/>
      <c r="L14" s="455"/>
      <c r="M14" s="455"/>
      <c r="N14" s="455"/>
      <c r="O14" s="455"/>
      <c r="P14" s="455"/>
      <c r="Q14" s="455"/>
      <c r="R14" s="327"/>
    </row>
    <row r="15" spans="1:18" ht="15" customHeight="1" x14ac:dyDescent="0.25">
      <c r="A15" s="27"/>
      <c r="B15" s="455"/>
      <c r="C15" s="455"/>
      <c r="D15" s="455"/>
      <c r="E15" s="455"/>
      <c r="F15" s="455"/>
      <c r="G15" s="455"/>
      <c r="H15" s="455"/>
      <c r="I15" s="455"/>
      <c r="J15" s="455"/>
      <c r="K15" s="455"/>
      <c r="L15" s="455"/>
      <c r="M15" s="455"/>
      <c r="N15" s="455"/>
      <c r="O15" s="455"/>
      <c r="P15" s="455"/>
      <c r="Q15" s="455"/>
      <c r="R15" s="12"/>
    </row>
    <row r="16" spans="1:18" ht="15" customHeight="1" x14ac:dyDescent="0.2">
      <c r="A16" s="12"/>
      <c r="B16" s="455"/>
      <c r="C16" s="455"/>
      <c r="D16" s="455"/>
      <c r="E16" s="455"/>
      <c r="F16" s="455"/>
      <c r="G16" s="455"/>
      <c r="H16" s="455"/>
      <c r="I16" s="455"/>
      <c r="J16" s="455"/>
      <c r="K16" s="455"/>
      <c r="L16" s="455"/>
      <c r="M16" s="455"/>
      <c r="N16" s="455"/>
      <c r="O16" s="455"/>
      <c r="P16" s="455"/>
      <c r="Q16" s="455"/>
      <c r="R16" s="12"/>
    </row>
    <row r="17" spans="1:18" ht="15" customHeight="1" x14ac:dyDescent="0.2">
      <c r="A17" s="12"/>
      <c r="B17" s="455"/>
      <c r="C17" s="455"/>
      <c r="D17" s="455"/>
      <c r="E17" s="455"/>
      <c r="F17" s="455"/>
      <c r="G17" s="455"/>
      <c r="H17" s="455"/>
      <c r="I17" s="455"/>
      <c r="J17" s="455"/>
      <c r="K17" s="455"/>
      <c r="L17" s="455"/>
      <c r="M17" s="455"/>
      <c r="N17" s="455"/>
      <c r="O17" s="455"/>
      <c r="P17" s="455"/>
      <c r="Q17" s="455"/>
      <c r="R17" s="12"/>
    </row>
    <row r="18" spans="1:18" ht="15" customHeight="1" x14ac:dyDescent="0.2">
      <c r="A18" s="12"/>
      <c r="B18" s="455"/>
      <c r="C18" s="455"/>
      <c r="D18" s="455"/>
      <c r="E18" s="455"/>
      <c r="F18" s="455"/>
      <c r="G18" s="455"/>
      <c r="H18" s="455"/>
      <c r="I18" s="455"/>
      <c r="J18" s="455"/>
      <c r="K18" s="455"/>
      <c r="L18" s="455"/>
      <c r="M18" s="455"/>
      <c r="N18" s="455"/>
      <c r="O18" s="455"/>
      <c r="P18" s="455"/>
      <c r="Q18" s="455"/>
      <c r="R18" s="12"/>
    </row>
    <row r="19" spans="1:18" ht="15" customHeight="1" x14ac:dyDescent="0.2">
      <c r="A19" s="12"/>
      <c r="B19" s="455"/>
      <c r="C19" s="455"/>
      <c r="D19" s="455"/>
      <c r="E19" s="455"/>
      <c r="F19" s="455"/>
      <c r="G19" s="455"/>
      <c r="H19" s="455"/>
      <c r="I19" s="455"/>
      <c r="J19" s="455"/>
      <c r="K19" s="455"/>
      <c r="L19" s="455"/>
      <c r="M19" s="455"/>
      <c r="N19" s="455"/>
      <c r="O19" s="455"/>
      <c r="P19" s="455"/>
      <c r="Q19" s="455"/>
      <c r="R19" s="12"/>
    </row>
    <row r="20" spans="1:18" ht="15" customHeight="1" x14ac:dyDescent="0.2">
      <c r="A20" s="12"/>
      <c r="B20" s="455"/>
      <c r="C20" s="455"/>
      <c r="D20" s="455"/>
      <c r="E20" s="455"/>
      <c r="F20" s="455"/>
      <c r="G20" s="455"/>
      <c r="H20" s="455"/>
      <c r="I20" s="455"/>
      <c r="J20" s="455"/>
      <c r="K20" s="455"/>
      <c r="L20" s="455"/>
      <c r="M20" s="455"/>
      <c r="N20" s="455"/>
      <c r="O20" s="455"/>
      <c r="P20" s="455"/>
      <c r="Q20" s="455"/>
      <c r="R20" s="12"/>
    </row>
    <row r="21" spans="1:18" ht="15" customHeight="1" x14ac:dyDescent="0.2">
      <c r="A21" s="12"/>
      <c r="B21" s="455"/>
      <c r="C21" s="455"/>
      <c r="D21" s="455"/>
      <c r="E21" s="455"/>
      <c r="F21" s="455"/>
      <c r="G21" s="455"/>
      <c r="H21" s="455"/>
      <c r="I21" s="455"/>
      <c r="J21" s="455"/>
      <c r="K21" s="455"/>
      <c r="L21" s="455"/>
      <c r="M21" s="455"/>
      <c r="N21" s="455"/>
      <c r="O21" s="455"/>
      <c r="P21" s="455"/>
      <c r="Q21" s="455"/>
      <c r="R21" s="12"/>
    </row>
    <row r="22" spans="1:18" ht="15" customHeight="1" x14ac:dyDescent="0.2">
      <c r="A22" s="12"/>
      <c r="B22" s="455"/>
      <c r="C22" s="455"/>
      <c r="D22" s="455"/>
      <c r="E22" s="455"/>
      <c r="F22" s="455"/>
      <c r="G22" s="455"/>
      <c r="H22" s="455"/>
      <c r="I22" s="455"/>
      <c r="J22" s="455"/>
      <c r="K22" s="455"/>
      <c r="L22" s="455"/>
      <c r="M22" s="455"/>
      <c r="N22" s="455"/>
      <c r="O22" s="455"/>
      <c r="P22" s="455"/>
      <c r="Q22" s="455"/>
      <c r="R22" s="12"/>
    </row>
    <row r="23" spans="1:18" ht="15" customHeight="1" x14ac:dyDescent="0.2">
      <c r="A23" s="12"/>
      <c r="B23" s="455"/>
      <c r="C23" s="455"/>
      <c r="D23" s="455"/>
      <c r="E23" s="455"/>
      <c r="F23" s="455"/>
      <c r="G23" s="455"/>
      <c r="H23" s="455"/>
      <c r="I23" s="455"/>
      <c r="J23" s="455"/>
      <c r="K23" s="455"/>
      <c r="L23" s="455"/>
      <c r="M23" s="455"/>
      <c r="N23" s="455"/>
      <c r="O23" s="455"/>
      <c r="P23" s="455"/>
      <c r="Q23" s="455"/>
      <c r="R23" s="12"/>
    </row>
    <row r="24" spans="1:18" ht="15" customHeight="1" x14ac:dyDescent="0.2">
      <c r="A24" s="12"/>
      <c r="B24" s="455"/>
      <c r="C24" s="455"/>
      <c r="D24" s="455"/>
      <c r="E24" s="455"/>
      <c r="F24" s="455"/>
      <c r="G24" s="455"/>
      <c r="H24" s="455"/>
      <c r="I24" s="455"/>
      <c r="J24" s="455"/>
      <c r="K24" s="455"/>
      <c r="L24" s="455"/>
      <c r="M24" s="455"/>
      <c r="N24" s="455"/>
      <c r="O24" s="455"/>
      <c r="P24" s="455"/>
      <c r="Q24" s="455"/>
      <c r="R24" s="12"/>
    </row>
    <row r="25" spans="1:18" ht="15" customHeight="1" x14ac:dyDescent="0.2">
      <c r="A25" s="12"/>
      <c r="B25" s="455"/>
      <c r="C25" s="455"/>
      <c r="D25" s="455"/>
      <c r="E25" s="455"/>
      <c r="F25" s="455"/>
      <c r="G25" s="455"/>
      <c r="H25" s="455"/>
      <c r="I25" s="455"/>
      <c r="J25" s="455"/>
      <c r="K25" s="455"/>
      <c r="L25" s="455"/>
      <c r="M25" s="455"/>
      <c r="N25" s="455"/>
      <c r="O25" s="455"/>
      <c r="P25" s="455"/>
      <c r="Q25" s="455"/>
      <c r="R25" s="12"/>
    </row>
    <row r="26" spans="1:18" ht="15" customHeight="1" x14ac:dyDescent="0.2">
      <c r="A26" s="12"/>
      <c r="B26" s="455"/>
      <c r="C26" s="455"/>
      <c r="D26" s="455"/>
      <c r="E26" s="455"/>
      <c r="F26" s="455"/>
      <c r="G26" s="455"/>
      <c r="H26" s="455"/>
      <c r="I26" s="455"/>
      <c r="J26" s="455"/>
      <c r="K26" s="455"/>
      <c r="L26" s="455"/>
      <c r="M26" s="455"/>
      <c r="N26" s="455"/>
      <c r="O26" s="455"/>
      <c r="P26" s="455"/>
      <c r="Q26" s="455"/>
      <c r="R26" s="12"/>
    </row>
    <row r="27" spans="1:18" ht="15" customHeight="1" x14ac:dyDescent="0.2">
      <c r="A27" s="12"/>
      <c r="B27" s="455"/>
      <c r="C27" s="455"/>
      <c r="D27" s="455"/>
      <c r="E27" s="455"/>
      <c r="F27" s="455"/>
      <c r="G27" s="455"/>
      <c r="H27" s="455"/>
      <c r="I27" s="455"/>
      <c r="J27" s="455"/>
      <c r="K27" s="455"/>
      <c r="L27" s="455"/>
      <c r="M27" s="455"/>
      <c r="N27" s="455"/>
      <c r="O27" s="455"/>
      <c r="P27" s="455"/>
      <c r="Q27" s="455"/>
      <c r="R27" s="12"/>
    </row>
    <row r="28" spans="1:18" ht="15" customHeight="1" x14ac:dyDescent="0.2">
      <c r="A28" s="12"/>
      <c r="B28" s="455"/>
      <c r="C28" s="455"/>
      <c r="D28" s="455"/>
      <c r="E28" s="455"/>
      <c r="F28" s="455"/>
      <c r="G28" s="455"/>
      <c r="H28" s="455"/>
      <c r="I28" s="455"/>
      <c r="J28" s="455"/>
      <c r="K28" s="455"/>
      <c r="L28" s="455"/>
      <c r="M28" s="455"/>
      <c r="N28" s="455"/>
      <c r="O28" s="455"/>
      <c r="P28" s="455"/>
      <c r="Q28" s="455"/>
      <c r="R28" s="12"/>
    </row>
    <row r="29" spans="1:18" ht="15" customHeight="1" x14ac:dyDescent="0.2">
      <c r="A29" s="12"/>
      <c r="B29" s="455"/>
      <c r="C29" s="455"/>
      <c r="D29" s="455"/>
      <c r="E29" s="455"/>
      <c r="F29" s="455"/>
      <c r="G29" s="455"/>
      <c r="H29" s="455"/>
      <c r="I29" s="455"/>
      <c r="J29" s="455"/>
      <c r="K29" s="455"/>
      <c r="L29" s="455"/>
      <c r="M29" s="455"/>
      <c r="N29" s="455"/>
      <c r="O29" s="455"/>
      <c r="P29" s="455"/>
      <c r="Q29" s="455"/>
      <c r="R29" s="12"/>
    </row>
    <row r="30" spans="1:18" ht="15" customHeight="1" x14ac:dyDescent="0.2">
      <c r="A30" s="12"/>
      <c r="B30" s="455"/>
      <c r="C30" s="455"/>
      <c r="D30" s="455"/>
      <c r="E30" s="455"/>
      <c r="F30" s="455"/>
      <c r="G30" s="455"/>
      <c r="H30" s="455"/>
      <c r="I30" s="455"/>
      <c r="J30" s="455"/>
      <c r="K30" s="455"/>
      <c r="L30" s="455"/>
      <c r="M30" s="455"/>
      <c r="N30" s="455"/>
      <c r="O30" s="455"/>
      <c r="P30" s="455"/>
      <c r="Q30" s="455"/>
      <c r="R30" s="12"/>
    </row>
    <row r="31" spans="1:18" ht="15" customHeight="1" x14ac:dyDescent="0.2">
      <c r="A31" s="12"/>
      <c r="B31" s="455"/>
      <c r="C31" s="455"/>
      <c r="D31" s="455"/>
      <c r="E31" s="455"/>
      <c r="F31" s="455"/>
      <c r="G31" s="455"/>
      <c r="H31" s="455"/>
      <c r="I31" s="455"/>
      <c r="J31" s="455"/>
      <c r="K31" s="455"/>
      <c r="L31" s="455"/>
      <c r="M31" s="455"/>
      <c r="N31" s="455"/>
      <c r="O31" s="455"/>
      <c r="P31" s="455"/>
      <c r="Q31" s="455"/>
      <c r="R31" s="12"/>
    </row>
    <row r="32" spans="1:18" ht="15" customHeight="1" x14ac:dyDescent="0.2">
      <c r="A32" s="12"/>
      <c r="B32" s="455"/>
      <c r="C32" s="455"/>
      <c r="D32" s="455"/>
      <c r="E32" s="455"/>
      <c r="F32" s="455"/>
      <c r="G32" s="455"/>
      <c r="H32" s="455"/>
      <c r="I32" s="455"/>
      <c r="J32" s="455"/>
      <c r="K32" s="455"/>
      <c r="L32" s="455"/>
      <c r="M32" s="455"/>
      <c r="N32" s="455"/>
      <c r="O32" s="455"/>
      <c r="P32" s="455"/>
      <c r="Q32" s="455"/>
      <c r="R32" s="12"/>
    </row>
    <row r="33" spans="1:18" ht="15" customHeight="1" x14ac:dyDescent="0.2">
      <c r="A33" s="12"/>
      <c r="B33" s="455"/>
      <c r="C33" s="455"/>
      <c r="D33" s="455"/>
      <c r="E33" s="455"/>
      <c r="F33" s="455"/>
      <c r="G33" s="455"/>
      <c r="H33" s="455"/>
      <c r="I33" s="455"/>
      <c r="J33" s="455"/>
      <c r="K33" s="455"/>
      <c r="L33" s="455"/>
      <c r="M33" s="455"/>
      <c r="N33" s="455"/>
      <c r="O33" s="455"/>
      <c r="P33" s="455"/>
      <c r="Q33" s="455"/>
      <c r="R33" s="12"/>
    </row>
    <row r="34" spans="1:18" ht="15" customHeight="1" x14ac:dyDescent="0.2">
      <c r="A34" s="12"/>
      <c r="B34" s="455"/>
      <c r="C34" s="455"/>
      <c r="D34" s="455"/>
      <c r="E34" s="455"/>
      <c r="F34" s="455"/>
      <c r="G34" s="455"/>
      <c r="H34" s="455"/>
      <c r="I34" s="455"/>
      <c r="J34" s="455"/>
      <c r="K34" s="455"/>
      <c r="L34" s="455"/>
      <c r="M34" s="455"/>
      <c r="N34" s="455"/>
      <c r="O34" s="455"/>
      <c r="P34" s="455"/>
      <c r="Q34" s="455"/>
      <c r="R34" s="12"/>
    </row>
    <row r="35" spans="1:18" ht="15" customHeight="1" x14ac:dyDescent="0.2">
      <c r="A35" s="12"/>
      <c r="B35" s="455"/>
      <c r="C35" s="455"/>
      <c r="D35" s="455"/>
      <c r="E35" s="455"/>
      <c r="F35" s="455"/>
      <c r="G35" s="455"/>
      <c r="H35" s="455"/>
      <c r="I35" s="455"/>
      <c r="J35" s="455"/>
      <c r="K35" s="455"/>
      <c r="L35" s="455"/>
      <c r="M35" s="455"/>
      <c r="N35" s="455"/>
      <c r="O35" s="455"/>
      <c r="P35" s="455"/>
      <c r="Q35" s="455"/>
      <c r="R35" s="12"/>
    </row>
    <row r="36" spans="1:18" ht="15" customHeight="1" x14ac:dyDescent="0.2">
      <c r="A36" s="12"/>
      <c r="B36" s="455"/>
      <c r="C36" s="455"/>
      <c r="D36" s="455"/>
      <c r="E36" s="455"/>
      <c r="F36" s="455"/>
      <c r="G36" s="455"/>
      <c r="H36" s="455"/>
      <c r="I36" s="455"/>
      <c r="J36" s="455"/>
      <c r="K36" s="455"/>
      <c r="L36" s="455"/>
      <c r="M36" s="455"/>
      <c r="N36" s="455"/>
      <c r="O36" s="455"/>
      <c r="P36" s="455"/>
      <c r="Q36" s="455"/>
      <c r="R36" s="12"/>
    </row>
    <row r="37" spans="1:18" ht="15" customHeight="1" x14ac:dyDescent="0.2">
      <c r="A37" s="12"/>
      <c r="B37" s="455"/>
      <c r="C37" s="455"/>
      <c r="D37" s="455"/>
      <c r="E37" s="455"/>
      <c r="F37" s="455"/>
      <c r="G37" s="455"/>
      <c r="H37" s="455"/>
      <c r="I37" s="455"/>
      <c r="J37" s="455"/>
      <c r="K37" s="455"/>
      <c r="L37" s="455"/>
      <c r="M37" s="455"/>
      <c r="N37" s="455"/>
      <c r="O37" s="455"/>
      <c r="P37" s="455"/>
      <c r="Q37" s="455"/>
      <c r="R37" s="12"/>
    </row>
    <row r="38" spans="1:18" ht="15" customHeight="1" x14ac:dyDescent="0.2">
      <c r="A38" s="12"/>
      <c r="B38" s="455"/>
      <c r="C38" s="455"/>
      <c r="D38" s="455"/>
      <c r="E38" s="455"/>
      <c r="F38" s="455"/>
      <c r="G38" s="455"/>
      <c r="H38" s="455"/>
      <c r="I38" s="455"/>
      <c r="J38" s="455"/>
      <c r="K38" s="455"/>
      <c r="L38" s="455"/>
      <c r="M38" s="455"/>
      <c r="N38" s="455"/>
      <c r="O38" s="455"/>
      <c r="P38" s="455"/>
      <c r="Q38" s="455"/>
      <c r="R38" s="12"/>
    </row>
    <row r="39" spans="1:18" ht="15" customHeight="1" x14ac:dyDescent="0.2">
      <c r="A39" s="12"/>
      <c r="B39" s="455"/>
      <c r="C39" s="455"/>
      <c r="D39" s="455"/>
      <c r="E39" s="455"/>
      <c r="F39" s="455"/>
      <c r="G39" s="455"/>
      <c r="H39" s="455"/>
      <c r="I39" s="455"/>
      <c r="J39" s="455"/>
      <c r="K39" s="455"/>
      <c r="L39" s="455"/>
      <c r="M39" s="455"/>
      <c r="N39" s="455"/>
      <c r="O39" s="455"/>
      <c r="P39" s="455"/>
      <c r="Q39" s="455"/>
      <c r="R39" s="12"/>
    </row>
    <row r="40" spans="1:18" ht="15" customHeight="1" x14ac:dyDescent="0.2">
      <c r="A40" s="12"/>
      <c r="B40" s="455"/>
      <c r="C40" s="455"/>
      <c r="D40" s="455"/>
      <c r="E40" s="455"/>
      <c r="F40" s="455"/>
      <c r="G40" s="455"/>
      <c r="H40" s="455"/>
      <c r="I40" s="455"/>
      <c r="J40" s="455"/>
      <c r="K40" s="455"/>
      <c r="L40" s="455"/>
      <c r="M40" s="455"/>
      <c r="N40" s="455"/>
      <c r="O40" s="455"/>
      <c r="P40" s="455"/>
      <c r="Q40" s="455"/>
      <c r="R40" s="12"/>
    </row>
    <row r="41" spans="1:18" ht="15" customHeight="1" x14ac:dyDescent="0.2">
      <c r="A41" s="12"/>
      <c r="B41" s="455"/>
      <c r="C41" s="455"/>
      <c r="D41" s="455"/>
      <c r="E41" s="455"/>
      <c r="F41" s="455"/>
      <c r="G41" s="455"/>
      <c r="H41" s="455"/>
      <c r="I41" s="455"/>
      <c r="J41" s="455"/>
      <c r="K41" s="455"/>
      <c r="L41" s="455"/>
      <c r="M41" s="455"/>
      <c r="N41" s="455"/>
      <c r="O41" s="455"/>
      <c r="P41" s="455"/>
      <c r="Q41" s="455"/>
      <c r="R41" s="12"/>
    </row>
    <row r="42" spans="1:18" ht="15" customHeight="1" x14ac:dyDescent="0.2">
      <c r="A42" s="12"/>
      <c r="B42" s="455"/>
      <c r="C42" s="455"/>
      <c r="D42" s="455"/>
      <c r="E42" s="455"/>
      <c r="F42" s="455"/>
      <c r="G42" s="455"/>
      <c r="H42" s="455"/>
      <c r="I42" s="455"/>
      <c r="J42" s="455"/>
      <c r="K42" s="455"/>
      <c r="L42" s="455"/>
      <c r="M42" s="455"/>
      <c r="N42" s="455"/>
      <c r="O42" s="455"/>
      <c r="P42" s="455"/>
      <c r="Q42" s="455"/>
      <c r="R42" s="12"/>
    </row>
    <row r="43" spans="1:18" ht="15" customHeight="1" x14ac:dyDescent="0.2">
      <c r="A43" s="12"/>
      <c r="B43" s="455"/>
      <c r="C43" s="455"/>
      <c r="D43" s="455"/>
      <c r="E43" s="455"/>
      <c r="F43" s="455"/>
      <c r="G43" s="455"/>
      <c r="H43" s="455"/>
      <c r="I43" s="455"/>
      <c r="J43" s="455"/>
      <c r="K43" s="455"/>
      <c r="L43" s="455"/>
      <c r="M43" s="455"/>
      <c r="N43" s="455"/>
      <c r="O43" s="455"/>
      <c r="P43" s="455"/>
      <c r="Q43" s="455"/>
      <c r="R43" s="12"/>
    </row>
    <row r="44" spans="1:18" ht="15" customHeight="1" x14ac:dyDescent="0.2">
      <c r="A44" s="12"/>
      <c r="B44" s="455"/>
      <c r="C44" s="455"/>
      <c r="D44" s="455"/>
      <c r="E44" s="455"/>
      <c r="F44" s="455"/>
      <c r="G44" s="455"/>
      <c r="H44" s="455"/>
      <c r="I44" s="455"/>
      <c r="J44" s="455"/>
      <c r="K44" s="455"/>
      <c r="L44" s="455"/>
      <c r="M44" s="455"/>
      <c r="N44" s="455"/>
      <c r="O44" s="455"/>
      <c r="P44" s="455"/>
      <c r="Q44" s="455"/>
      <c r="R44" s="12"/>
    </row>
    <row r="45" spans="1:18" ht="15" customHeight="1" x14ac:dyDescent="0.2">
      <c r="A45" s="12"/>
      <c r="B45" s="455"/>
      <c r="C45" s="455"/>
      <c r="D45" s="455"/>
      <c r="E45" s="455"/>
      <c r="F45" s="455"/>
      <c r="G45" s="455"/>
      <c r="H45" s="455"/>
      <c r="I45" s="455"/>
      <c r="J45" s="455"/>
      <c r="K45" s="455"/>
      <c r="L45" s="455"/>
      <c r="M45" s="455"/>
      <c r="N45" s="455"/>
      <c r="O45" s="455"/>
      <c r="P45" s="455"/>
      <c r="Q45" s="455"/>
      <c r="R45" s="12"/>
    </row>
    <row r="46" spans="1:18" ht="15" customHeight="1" x14ac:dyDescent="0.2">
      <c r="A46" s="12"/>
      <c r="B46" s="455"/>
      <c r="C46" s="455"/>
      <c r="D46" s="455"/>
      <c r="E46" s="455"/>
      <c r="F46" s="455"/>
      <c r="G46" s="455"/>
      <c r="H46" s="455"/>
      <c r="I46" s="455"/>
      <c r="J46" s="455"/>
      <c r="K46" s="455"/>
      <c r="L46" s="455"/>
      <c r="M46" s="455"/>
      <c r="N46" s="455"/>
      <c r="O46" s="455"/>
      <c r="P46" s="455"/>
      <c r="Q46" s="455"/>
      <c r="R46" s="12"/>
    </row>
    <row r="47" spans="1:18" ht="15" customHeight="1" x14ac:dyDescent="0.2">
      <c r="A47" s="12"/>
      <c r="B47" s="455"/>
      <c r="C47" s="455"/>
      <c r="D47" s="455"/>
      <c r="E47" s="455"/>
      <c r="F47" s="455"/>
      <c r="G47" s="455"/>
      <c r="H47" s="455"/>
      <c r="I47" s="455"/>
      <c r="J47" s="455"/>
      <c r="K47" s="455"/>
      <c r="L47" s="455"/>
      <c r="M47" s="455"/>
      <c r="N47" s="455"/>
      <c r="O47" s="455"/>
      <c r="P47" s="455"/>
      <c r="Q47" s="455"/>
      <c r="R47" s="12"/>
    </row>
    <row r="48" spans="1:18" ht="15" customHeight="1" x14ac:dyDescent="0.2">
      <c r="A48" s="12"/>
      <c r="B48" s="455"/>
      <c r="C48" s="455"/>
      <c r="D48" s="455"/>
      <c r="E48" s="455"/>
      <c r="F48" s="455"/>
      <c r="G48" s="455"/>
      <c r="H48" s="455"/>
      <c r="I48" s="455"/>
      <c r="J48" s="455"/>
      <c r="K48" s="455"/>
      <c r="L48" s="455"/>
      <c r="M48" s="455"/>
      <c r="N48" s="455"/>
      <c r="O48" s="455"/>
      <c r="P48" s="455"/>
      <c r="Q48" s="455"/>
      <c r="R48" s="12"/>
    </row>
    <row r="49" spans="1:18" ht="15" customHeight="1" x14ac:dyDescent="0.2">
      <c r="A49" s="12"/>
      <c r="B49" s="455"/>
      <c r="C49" s="455"/>
      <c r="D49" s="455"/>
      <c r="E49" s="455"/>
      <c r="F49" s="455"/>
      <c r="G49" s="455"/>
      <c r="H49" s="455"/>
      <c r="I49" s="455"/>
      <c r="J49" s="455"/>
      <c r="K49" s="455"/>
      <c r="L49" s="455"/>
      <c r="M49" s="455"/>
      <c r="N49" s="455"/>
      <c r="O49" s="455"/>
      <c r="P49" s="455"/>
      <c r="Q49" s="455"/>
      <c r="R49" s="12"/>
    </row>
    <row r="50" spans="1:18" ht="15" customHeight="1" x14ac:dyDescent="0.2">
      <c r="A50" s="12"/>
      <c r="B50" s="455"/>
      <c r="C50" s="455"/>
      <c r="D50" s="455"/>
      <c r="E50" s="455"/>
      <c r="F50" s="455"/>
      <c r="G50" s="455"/>
      <c r="H50" s="455"/>
      <c r="I50" s="455"/>
      <c r="J50" s="455"/>
      <c r="K50" s="455"/>
      <c r="L50" s="455"/>
      <c r="M50" s="455"/>
      <c r="N50" s="455"/>
      <c r="O50" s="455"/>
      <c r="P50" s="455"/>
      <c r="Q50" s="455"/>
      <c r="R50" s="12"/>
    </row>
    <row r="51" spans="1:18" ht="15" customHeight="1" x14ac:dyDescent="0.2">
      <c r="A51" s="12"/>
      <c r="B51" s="455"/>
      <c r="C51" s="455"/>
      <c r="D51" s="455"/>
      <c r="E51" s="455"/>
      <c r="F51" s="455"/>
      <c r="G51" s="455"/>
      <c r="H51" s="455"/>
      <c r="I51" s="455"/>
      <c r="J51" s="455"/>
      <c r="K51" s="455"/>
      <c r="L51" s="455"/>
      <c r="M51" s="455"/>
      <c r="N51" s="455"/>
      <c r="O51" s="455"/>
      <c r="P51" s="455"/>
      <c r="Q51" s="455"/>
      <c r="R51" s="12"/>
    </row>
    <row r="52" spans="1:18" ht="15" customHeight="1" x14ac:dyDescent="0.2">
      <c r="A52" s="12"/>
      <c r="B52" s="455"/>
      <c r="C52" s="455"/>
      <c r="D52" s="455"/>
      <c r="E52" s="455"/>
      <c r="F52" s="455"/>
      <c r="G52" s="455"/>
      <c r="H52" s="455"/>
      <c r="I52" s="455"/>
      <c r="J52" s="455"/>
      <c r="K52" s="455"/>
      <c r="L52" s="455"/>
      <c r="M52" s="455"/>
      <c r="N52" s="455"/>
      <c r="O52" s="455"/>
      <c r="P52" s="455"/>
      <c r="Q52" s="455"/>
      <c r="R52" s="12"/>
    </row>
    <row r="53" spans="1:18" ht="15" customHeight="1" x14ac:dyDescent="0.2">
      <c r="A53" s="12"/>
      <c r="B53" s="455"/>
      <c r="C53" s="455"/>
      <c r="D53" s="455"/>
      <c r="E53" s="455"/>
      <c r="F53" s="455"/>
      <c r="G53" s="455"/>
      <c r="H53" s="455"/>
      <c r="I53" s="455"/>
      <c r="J53" s="455"/>
      <c r="K53" s="455"/>
      <c r="L53" s="455"/>
      <c r="M53" s="455"/>
      <c r="N53" s="455"/>
      <c r="O53" s="455"/>
      <c r="P53" s="455"/>
      <c r="Q53" s="455"/>
      <c r="R53" s="12"/>
    </row>
    <row r="54" spans="1:18" ht="15" customHeight="1" x14ac:dyDescent="0.2">
      <c r="A54" s="12"/>
      <c r="B54" s="455"/>
      <c r="C54" s="455"/>
      <c r="D54" s="455"/>
      <c r="E54" s="455"/>
      <c r="F54" s="455"/>
      <c r="G54" s="455"/>
      <c r="H54" s="455"/>
      <c r="I54" s="455"/>
      <c r="J54" s="455"/>
      <c r="K54" s="455"/>
      <c r="L54" s="455"/>
      <c r="M54" s="455"/>
      <c r="N54" s="455"/>
      <c r="O54" s="455"/>
      <c r="P54" s="455"/>
      <c r="Q54" s="455"/>
      <c r="R54" s="12"/>
    </row>
    <row r="55" spans="1:18" ht="15" customHeight="1" x14ac:dyDescent="0.2">
      <c r="A55" s="12"/>
      <c r="B55" s="455"/>
      <c r="C55" s="455"/>
      <c r="D55" s="455"/>
      <c r="E55" s="455"/>
      <c r="F55" s="455"/>
      <c r="G55" s="455"/>
      <c r="H55" s="455"/>
      <c r="I55" s="455"/>
      <c r="J55" s="455"/>
      <c r="K55" s="455"/>
      <c r="L55" s="455"/>
      <c r="M55" s="455"/>
      <c r="N55" s="455"/>
      <c r="O55" s="455"/>
      <c r="P55" s="455"/>
      <c r="Q55" s="455"/>
      <c r="R55" s="12"/>
    </row>
    <row r="56" spans="1:18" ht="15" customHeight="1" x14ac:dyDescent="0.2">
      <c r="A56" s="12"/>
      <c r="B56" s="455"/>
      <c r="C56" s="455"/>
      <c r="D56" s="455"/>
      <c r="E56" s="455"/>
      <c r="F56" s="455"/>
      <c r="G56" s="455"/>
      <c r="H56" s="455"/>
      <c r="I56" s="455"/>
      <c r="J56" s="455"/>
      <c r="K56" s="455"/>
      <c r="L56" s="455"/>
      <c r="M56" s="455"/>
      <c r="N56" s="455"/>
      <c r="O56" s="455"/>
      <c r="P56" s="455"/>
      <c r="Q56" s="455"/>
      <c r="R56" s="12"/>
    </row>
    <row r="57" spans="1:18" ht="15" customHeight="1" x14ac:dyDescent="0.2">
      <c r="A57" s="12"/>
      <c r="B57" s="455"/>
      <c r="C57" s="455"/>
      <c r="D57" s="455"/>
      <c r="E57" s="455"/>
      <c r="F57" s="455"/>
      <c r="G57" s="455"/>
      <c r="H57" s="455"/>
      <c r="I57" s="455"/>
      <c r="J57" s="455"/>
      <c r="K57" s="455"/>
      <c r="L57" s="455"/>
      <c r="M57" s="455"/>
      <c r="N57" s="455"/>
      <c r="O57" s="455"/>
      <c r="P57" s="455"/>
      <c r="Q57" s="455"/>
      <c r="R57" s="12"/>
    </row>
    <row r="58" spans="1:18" ht="15" customHeight="1" x14ac:dyDescent="0.2">
      <c r="A58" s="12"/>
      <c r="B58" s="455"/>
      <c r="C58" s="455"/>
      <c r="D58" s="455"/>
      <c r="E58" s="455"/>
      <c r="F58" s="455"/>
      <c r="G58" s="455"/>
      <c r="H58" s="455"/>
      <c r="I58" s="455"/>
      <c r="J58" s="455"/>
      <c r="K58" s="455"/>
      <c r="L58" s="455"/>
      <c r="M58" s="455"/>
      <c r="N58" s="455"/>
      <c r="O58" s="455"/>
      <c r="P58" s="455"/>
      <c r="Q58" s="455"/>
      <c r="R58" s="12"/>
    </row>
    <row r="59" spans="1:18" ht="15" customHeight="1" x14ac:dyDescent="0.2">
      <c r="A59" s="12"/>
      <c r="B59" s="455"/>
      <c r="C59" s="455"/>
      <c r="D59" s="455"/>
      <c r="E59" s="455"/>
      <c r="F59" s="455"/>
      <c r="G59" s="455"/>
      <c r="H59" s="455"/>
      <c r="I59" s="455"/>
      <c r="J59" s="455"/>
      <c r="K59" s="455"/>
      <c r="L59" s="455"/>
      <c r="M59" s="455"/>
      <c r="N59" s="455"/>
      <c r="O59" s="455"/>
      <c r="P59" s="455"/>
      <c r="Q59" s="455"/>
      <c r="R59" s="12"/>
    </row>
    <row r="60" spans="1:18" ht="15" customHeight="1" x14ac:dyDescent="0.2">
      <c r="A60" s="12"/>
      <c r="B60" s="455"/>
      <c r="C60" s="455"/>
      <c r="D60" s="455"/>
      <c r="E60" s="455"/>
      <c r="F60" s="455"/>
      <c r="G60" s="455"/>
      <c r="H60" s="455"/>
      <c r="I60" s="455"/>
      <c r="J60" s="455"/>
      <c r="K60" s="455"/>
      <c r="L60" s="455"/>
      <c r="M60" s="455"/>
      <c r="N60" s="455"/>
      <c r="O60" s="455"/>
      <c r="P60" s="455"/>
      <c r="Q60" s="455"/>
      <c r="R60" s="12"/>
    </row>
    <row r="61" spans="1:18" ht="15" customHeight="1" x14ac:dyDescent="0.2">
      <c r="A61" s="12"/>
      <c r="B61" s="455"/>
      <c r="C61" s="455"/>
      <c r="D61" s="455"/>
      <c r="E61" s="455"/>
      <c r="F61" s="455"/>
      <c r="G61" s="455"/>
      <c r="H61" s="455"/>
      <c r="I61" s="455"/>
      <c r="J61" s="455"/>
      <c r="K61" s="455"/>
      <c r="L61" s="455"/>
      <c r="M61" s="455"/>
      <c r="N61" s="455"/>
      <c r="O61" s="455"/>
      <c r="P61" s="455"/>
      <c r="Q61" s="455"/>
      <c r="R61" s="12"/>
    </row>
    <row r="62" spans="1:18" ht="15" customHeight="1" x14ac:dyDescent="0.2">
      <c r="A62" s="12"/>
      <c r="B62" s="455"/>
      <c r="C62" s="455"/>
      <c r="D62" s="455"/>
      <c r="E62" s="455"/>
      <c r="F62" s="455"/>
      <c r="G62" s="455"/>
      <c r="H62" s="455"/>
      <c r="I62" s="455"/>
      <c r="J62" s="455"/>
      <c r="K62" s="455"/>
      <c r="L62" s="455"/>
      <c r="M62" s="455"/>
      <c r="N62" s="455"/>
      <c r="O62" s="455"/>
      <c r="P62" s="455"/>
      <c r="Q62" s="455"/>
      <c r="R62" s="12"/>
    </row>
    <row r="63" spans="1:18" ht="15" customHeight="1" x14ac:dyDescent="0.2">
      <c r="A63" s="12"/>
      <c r="B63" s="455"/>
      <c r="C63" s="455"/>
      <c r="D63" s="455"/>
      <c r="E63" s="455"/>
      <c r="F63" s="455"/>
      <c r="G63" s="455"/>
      <c r="H63" s="455"/>
      <c r="I63" s="455"/>
      <c r="J63" s="455"/>
      <c r="K63" s="455"/>
      <c r="L63" s="455"/>
      <c r="M63" s="455"/>
      <c r="N63" s="455"/>
      <c r="O63" s="455"/>
      <c r="P63" s="455"/>
      <c r="Q63" s="455"/>
      <c r="R63" s="12"/>
    </row>
    <row r="64" spans="1:18" ht="15" customHeight="1" x14ac:dyDescent="0.2">
      <c r="A64" s="12"/>
      <c r="B64" s="455"/>
      <c r="C64" s="455"/>
      <c r="D64" s="455"/>
      <c r="E64" s="455"/>
      <c r="F64" s="455"/>
      <c r="G64" s="455"/>
      <c r="H64" s="455"/>
      <c r="I64" s="455"/>
      <c r="J64" s="455"/>
      <c r="K64" s="455"/>
      <c r="L64" s="455"/>
      <c r="M64" s="455"/>
      <c r="N64" s="455"/>
      <c r="O64" s="455"/>
      <c r="P64" s="455"/>
      <c r="Q64" s="455"/>
      <c r="R64" s="12"/>
    </row>
    <row r="65" spans="1:18" ht="15" customHeight="1" x14ac:dyDescent="0.2">
      <c r="A65" s="12"/>
      <c r="B65" s="455"/>
      <c r="C65" s="455"/>
      <c r="D65" s="455"/>
      <c r="E65" s="455"/>
      <c r="F65" s="455"/>
      <c r="G65" s="455"/>
      <c r="H65" s="455"/>
      <c r="I65" s="455"/>
      <c r="J65" s="455"/>
      <c r="K65" s="455"/>
      <c r="L65" s="455"/>
      <c r="M65" s="455"/>
      <c r="N65" s="455"/>
      <c r="O65" s="455"/>
      <c r="P65" s="455"/>
      <c r="Q65" s="455"/>
      <c r="R65" s="12"/>
    </row>
    <row r="66" spans="1:18" ht="15" customHeight="1" x14ac:dyDescent="0.2">
      <c r="A66" s="12"/>
      <c r="B66" s="455"/>
      <c r="C66" s="455"/>
      <c r="D66" s="455"/>
      <c r="E66" s="455"/>
      <c r="F66" s="455"/>
      <c r="G66" s="455"/>
      <c r="H66" s="455"/>
      <c r="I66" s="455"/>
      <c r="J66" s="455"/>
      <c r="K66" s="455"/>
      <c r="L66" s="455"/>
      <c r="M66" s="455"/>
      <c r="N66" s="455"/>
      <c r="O66" s="455"/>
      <c r="P66" s="455"/>
      <c r="Q66" s="455"/>
      <c r="R66" s="12"/>
    </row>
    <row r="67" spans="1:18" ht="15" customHeight="1" x14ac:dyDescent="0.2">
      <c r="A67" s="12"/>
      <c r="B67" s="455"/>
      <c r="C67" s="455"/>
      <c r="D67" s="455"/>
      <c r="E67" s="455"/>
      <c r="F67" s="455"/>
      <c r="G67" s="455"/>
      <c r="H67" s="455"/>
      <c r="I67" s="455"/>
      <c r="J67" s="455"/>
      <c r="K67" s="455"/>
      <c r="L67" s="455"/>
      <c r="M67" s="455"/>
      <c r="N67" s="455"/>
      <c r="O67" s="455"/>
      <c r="P67" s="455"/>
      <c r="Q67" s="455"/>
      <c r="R67" s="12"/>
    </row>
    <row r="68" spans="1:18" ht="15" customHeight="1" x14ac:dyDescent="0.2">
      <c r="A68" s="12"/>
      <c r="B68" s="455"/>
      <c r="C68" s="455"/>
      <c r="D68" s="455"/>
      <c r="E68" s="455"/>
      <c r="F68" s="455"/>
      <c r="G68" s="455"/>
      <c r="H68" s="455"/>
      <c r="I68" s="455"/>
      <c r="J68" s="455"/>
      <c r="K68" s="455"/>
      <c r="L68" s="455"/>
      <c r="M68" s="455"/>
      <c r="N68" s="455"/>
      <c r="O68" s="455"/>
      <c r="P68" s="455"/>
      <c r="Q68" s="455"/>
      <c r="R68" s="12"/>
    </row>
    <row r="69" spans="1:18" ht="15" customHeight="1" x14ac:dyDescent="0.2">
      <c r="A69" s="12"/>
      <c r="B69" s="455"/>
      <c r="C69" s="455"/>
      <c r="D69" s="455"/>
      <c r="E69" s="455"/>
      <c r="F69" s="455"/>
      <c r="G69" s="455"/>
      <c r="H69" s="455"/>
      <c r="I69" s="455"/>
      <c r="J69" s="455"/>
      <c r="K69" s="455"/>
      <c r="L69" s="455"/>
      <c r="M69" s="455"/>
      <c r="N69" s="455"/>
      <c r="O69" s="455"/>
      <c r="P69" s="455"/>
      <c r="Q69" s="455"/>
      <c r="R69" s="12"/>
    </row>
    <row r="70" spans="1:18" ht="15" customHeight="1" x14ac:dyDescent="0.2">
      <c r="A70" s="12"/>
      <c r="B70" s="455"/>
      <c r="C70" s="455"/>
      <c r="D70" s="455"/>
      <c r="E70" s="455"/>
      <c r="F70" s="455"/>
      <c r="G70" s="455"/>
      <c r="H70" s="455"/>
      <c r="I70" s="455"/>
      <c r="J70" s="455"/>
      <c r="K70" s="455"/>
      <c r="L70" s="455"/>
      <c r="M70" s="455"/>
      <c r="N70" s="455"/>
      <c r="O70" s="455"/>
      <c r="P70" s="455"/>
      <c r="Q70" s="455"/>
      <c r="R70" s="12"/>
    </row>
    <row r="71" spans="1:18" ht="15" customHeight="1" x14ac:dyDescent="0.2">
      <c r="A71" s="12"/>
      <c r="B71" s="455"/>
      <c r="C71" s="455"/>
      <c r="D71" s="455"/>
      <c r="E71" s="455"/>
      <c r="F71" s="455"/>
      <c r="G71" s="455"/>
      <c r="H71" s="455"/>
      <c r="I71" s="455"/>
      <c r="J71" s="455"/>
      <c r="K71" s="455"/>
      <c r="L71" s="455"/>
      <c r="M71" s="455"/>
      <c r="N71" s="455"/>
      <c r="O71" s="455"/>
      <c r="P71" s="455"/>
      <c r="Q71" s="455"/>
      <c r="R71" s="12"/>
    </row>
    <row r="72" spans="1:18" ht="15" customHeight="1" x14ac:dyDescent="0.2">
      <c r="A72" s="12"/>
      <c r="B72" s="455"/>
      <c r="C72" s="455"/>
      <c r="D72" s="455"/>
      <c r="E72" s="455"/>
      <c r="F72" s="455"/>
      <c r="G72" s="455"/>
      <c r="H72" s="455"/>
      <c r="I72" s="455"/>
      <c r="J72" s="455"/>
      <c r="K72" s="455"/>
      <c r="L72" s="455"/>
      <c r="M72" s="455"/>
      <c r="N72" s="455"/>
      <c r="O72" s="455"/>
      <c r="P72" s="455"/>
      <c r="Q72" s="455"/>
      <c r="R72" s="12"/>
    </row>
    <row r="73" spans="1:18" ht="15" customHeight="1" x14ac:dyDescent="0.2">
      <c r="A73" s="12"/>
      <c r="B73" s="455"/>
      <c r="C73" s="455"/>
      <c r="D73" s="455"/>
      <c r="E73" s="455"/>
      <c r="F73" s="455"/>
      <c r="G73" s="455"/>
      <c r="H73" s="455"/>
      <c r="I73" s="455"/>
      <c r="J73" s="455"/>
      <c r="K73" s="455"/>
      <c r="L73" s="455"/>
      <c r="M73" s="455"/>
      <c r="N73" s="455"/>
      <c r="O73" s="455"/>
      <c r="P73" s="455"/>
      <c r="Q73" s="455"/>
      <c r="R73" s="12"/>
    </row>
    <row r="74" spans="1:18" ht="15" customHeight="1" x14ac:dyDescent="0.2">
      <c r="A74" s="12"/>
      <c r="B74" s="455"/>
      <c r="C74" s="455"/>
      <c r="D74" s="455"/>
      <c r="E74" s="455"/>
      <c r="F74" s="455"/>
      <c r="G74" s="455"/>
      <c r="H74" s="455"/>
      <c r="I74" s="455"/>
      <c r="J74" s="455"/>
      <c r="K74" s="455"/>
      <c r="L74" s="455"/>
      <c r="M74" s="455"/>
      <c r="N74" s="455"/>
      <c r="O74" s="455"/>
      <c r="P74" s="455"/>
      <c r="Q74" s="455"/>
      <c r="R74" s="12"/>
    </row>
    <row r="75" spans="1:18" ht="15" customHeight="1" x14ac:dyDescent="0.2">
      <c r="A75" s="12"/>
      <c r="B75" s="455"/>
      <c r="C75" s="455"/>
      <c r="D75" s="455"/>
      <c r="E75" s="455"/>
      <c r="F75" s="455"/>
      <c r="G75" s="455"/>
      <c r="H75" s="455"/>
      <c r="I75" s="455"/>
      <c r="J75" s="455"/>
      <c r="K75" s="455"/>
      <c r="L75" s="455"/>
      <c r="M75" s="455"/>
      <c r="N75" s="455"/>
      <c r="O75" s="455"/>
      <c r="P75" s="455"/>
      <c r="Q75" s="455"/>
      <c r="R75" s="12"/>
    </row>
    <row r="76" spans="1:18" ht="15" customHeight="1" x14ac:dyDescent="0.2">
      <c r="A76" s="12"/>
      <c r="B76" s="455"/>
      <c r="C76" s="455"/>
      <c r="D76" s="455"/>
      <c r="E76" s="455"/>
      <c r="F76" s="455"/>
      <c r="G76" s="455"/>
      <c r="H76" s="455"/>
      <c r="I76" s="455"/>
      <c r="J76" s="455"/>
      <c r="K76" s="455"/>
      <c r="L76" s="455"/>
      <c r="M76" s="455"/>
      <c r="N76" s="455"/>
      <c r="O76" s="455"/>
      <c r="P76" s="455"/>
      <c r="Q76" s="455"/>
      <c r="R76" s="12"/>
    </row>
    <row r="77" spans="1:18" ht="15" customHeight="1" x14ac:dyDescent="0.2">
      <c r="A77" s="12"/>
      <c r="B77" s="455"/>
      <c r="C77" s="455"/>
      <c r="D77" s="455"/>
      <c r="E77" s="455"/>
      <c r="F77" s="455"/>
      <c r="G77" s="455"/>
      <c r="H77" s="455"/>
      <c r="I77" s="455"/>
      <c r="J77" s="455"/>
      <c r="K77" s="455"/>
      <c r="L77" s="455"/>
      <c r="M77" s="455"/>
      <c r="N77" s="455"/>
      <c r="O77" s="455"/>
      <c r="P77" s="455"/>
      <c r="Q77" s="455"/>
      <c r="R77" s="12"/>
    </row>
    <row r="78" spans="1:18" ht="15" customHeight="1" x14ac:dyDescent="0.2">
      <c r="A78" s="12"/>
      <c r="B78" s="455"/>
      <c r="C78" s="455"/>
      <c r="D78" s="455"/>
      <c r="E78" s="455"/>
      <c r="F78" s="455"/>
      <c r="G78" s="455"/>
      <c r="H78" s="455"/>
      <c r="I78" s="455"/>
      <c r="J78" s="455"/>
      <c r="K78" s="455"/>
      <c r="L78" s="455"/>
      <c r="M78" s="455"/>
      <c r="N78" s="455"/>
      <c r="O78" s="455"/>
      <c r="P78" s="455"/>
      <c r="Q78" s="455"/>
      <c r="R78" s="12"/>
    </row>
    <row r="79" spans="1:18" ht="15" customHeight="1" x14ac:dyDescent="0.2">
      <c r="A79" s="12"/>
      <c r="B79" s="455"/>
      <c r="C79" s="455"/>
      <c r="D79" s="455"/>
      <c r="E79" s="455"/>
      <c r="F79" s="455"/>
      <c r="G79" s="455"/>
      <c r="H79" s="455"/>
      <c r="I79" s="455"/>
      <c r="J79" s="455"/>
      <c r="K79" s="455"/>
      <c r="L79" s="455"/>
      <c r="M79" s="455"/>
      <c r="N79" s="455"/>
      <c r="O79" s="455"/>
      <c r="P79" s="455"/>
      <c r="Q79" s="455"/>
      <c r="R79" s="12"/>
    </row>
    <row r="80" spans="1:18" ht="15" customHeight="1" x14ac:dyDescent="0.2">
      <c r="A80" s="12"/>
      <c r="B80" s="455"/>
      <c r="C80" s="455"/>
      <c r="D80" s="455"/>
      <c r="E80" s="455"/>
      <c r="F80" s="455"/>
      <c r="G80" s="455"/>
      <c r="H80" s="455"/>
      <c r="I80" s="455"/>
      <c r="J80" s="455"/>
      <c r="K80" s="455"/>
      <c r="L80" s="455"/>
      <c r="M80" s="455"/>
      <c r="N80" s="455"/>
      <c r="O80" s="455"/>
      <c r="P80" s="455"/>
      <c r="Q80" s="455"/>
      <c r="R80" s="12"/>
    </row>
    <row r="81" spans="1:18" ht="15" customHeight="1" x14ac:dyDescent="0.2">
      <c r="A81" s="12"/>
      <c r="B81" s="455"/>
      <c r="C81" s="455"/>
      <c r="D81" s="455"/>
      <c r="E81" s="455"/>
      <c r="F81" s="455"/>
      <c r="G81" s="455"/>
      <c r="H81" s="455"/>
      <c r="I81" s="455"/>
      <c r="J81" s="455"/>
      <c r="K81" s="455"/>
      <c r="L81" s="455"/>
      <c r="M81" s="455"/>
      <c r="N81" s="455"/>
      <c r="O81" s="455"/>
      <c r="P81" s="455"/>
      <c r="Q81" s="455"/>
      <c r="R81" s="12"/>
    </row>
    <row r="82" spans="1:18" ht="15" customHeight="1" x14ac:dyDescent="0.2">
      <c r="A82" s="12"/>
      <c r="B82" s="455"/>
      <c r="C82" s="455"/>
      <c r="D82" s="455"/>
      <c r="E82" s="455"/>
      <c r="F82" s="455"/>
      <c r="G82" s="455"/>
      <c r="H82" s="455"/>
      <c r="I82" s="455"/>
      <c r="J82" s="455"/>
      <c r="K82" s="455"/>
      <c r="L82" s="455"/>
      <c r="M82" s="455"/>
      <c r="N82" s="455"/>
      <c r="O82" s="455"/>
      <c r="P82" s="455"/>
      <c r="Q82" s="455"/>
      <c r="R82" s="12"/>
    </row>
    <row r="83" spans="1:18" ht="15" customHeight="1" x14ac:dyDescent="0.2">
      <c r="A83" s="12"/>
      <c r="B83" s="455"/>
      <c r="C83" s="455"/>
      <c r="D83" s="455"/>
      <c r="E83" s="455"/>
      <c r="F83" s="455"/>
      <c r="G83" s="455"/>
      <c r="H83" s="455"/>
      <c r="I83" s="455"/>
      <c r="J83" s="455"/>
      <c r="K83" s="455"/>
      <c r="L83" s="455"/>
      <c r="M83" s="455"/>
      <c r="N83" s="455"/>
      <c r="O83" s="455"/>
      <c r="P83" s="455"/>
      <c r="Q83" s="455"/>
      <c r="R83" s="12"/>
    </row>
    <row r="84" spans="1:18" ht="15" customHeight="1" x14ac:dyDescent="0.2">
      <c r="A84" s="12"/>
      <c r="B84" s="455"/>
      <c r="C84" s="455"/>
      <c r="D84" s="455"/>
      <c r="E84" s="455"/>
      <c r="F84" s="455"/>
      <c r="G84" s="455"/>
      <c r="H84" s="455"/>
      <c r="I84" s="455"/>
      <c r="J84" s="455"/>
      <c r="K84" s="455"/>
      <c r="L84" s="455"/>
      <c r="M84" s="455"/>
      <c r="N84" s="455"/>
      <c r="O84" s="455"/>
      <c r="P84" s="455"/>
      <c r="Q84" s="455"/>
      <c r="R84" s="12"/>
    </row>
    <row r="85" spans="1:18" ht="15" customHeight="1" x14ac:dyDescent="0.2">
      <c r="A85" s="12"/>
      <c r="B85" s="455"/>
      <c r="C85" s="455"/>
      <c r="D85" s="455"/>
      <c r="E85" s="455"/>
      <c r="F85" s="455"/>
      <c r="G85" s="455"/>
      <c r="H85" s="455"/>
      <c r="I85" s="455"/>
      <c r="J85" s="455"/>
      <c r="K85" s="455"/>
      <c r="L85" s="455"/>
      <c r="M85" s="455"/>
      <c r="N85" s="455"/>
      <c r="O85" s="455"/>
      <c r="P85" s="455"/>
      <c r="Q85" s="455"/>
      <c r="R85" s="12"/>
    </row>
    <row r="86" spans="1:18" ht="15" customHeight="1" x14ac:dyDescent="0.2">
      <c r="A86" s="12"/>
      <c r="B86" s="455"/>
      <c r="C86" s="455"/>
      <c r="D86" s="455"/>
      <c r="E86" s="455"/>
      <c r="F86" s="455"/>
      <c r="G86" s="455"/>
      <c r="H86" s="455"/>
      <c r="I86" s="455"/>
      <c r="J86" s="455"/>
      <c r="K86" s="455"/>
      <c r="L86" s="455"/>
      <c r="M86" s="455"/>
      <c r="N86" s="455"/>
      <c r="O86" s="455"/>
      <c r="P86" s="455"/>
      <c r="Q86" s="455"/>
      <c r="R86" s="12"/>
    </row>
    <row r="87" spans="1:18" ht="15" customHeight="1" x14ac:dyDescent="0.2">
      <c r="A87" s="12"/>
      <c r="B87" s="455"/>
      <c r="C87" s="455"/>
      <c r="D87" s="455"/>
      <c r="E87" s="455"/>
      <c r="F87" s="455"/>
      <c r="G87" s="455"/>
      <c r="H87" s="455"/>
      <c r="I87" s="455"/>
      <c r="J87" s="455"/>
      <c r="K87" s="455"/>
      <c r="L87" s="455"/>
      <c r="M87" s="455"/>
      <c r="N87" s="455"/>
      <c r="O87" s="455"/>
      <c r="P87" s="455"/>
      <c r="Q87" s="455"/>
      <c r="R87" s="12"/>
    </row>
    <row r="88" spans="1:18" ht="15" customHeight="1" x14ac:dyDescent="0.2">
      <c r="A88" s="12"/>
      <c r="B88" s="455"/>
      <c r="C88" s="455"/>
      <c r="D88" s="455"/>
      <c r="E88" s="455"/>
      <c r="F88" s="455"/>
      <c r="G88" s="455"/>
      <c r="H88" s="455"/>
      <c r="I88" s="455"/>
      <c r="J88" s="455"/>
      <c r="K88" s="455"/>
      <c r="L88" s="455"/>
      <c r="M88" s="455"/>
      <c r="N88" s="455"/>
      <c r="O88" s="455"/>
      <c r="P88" s="455"/>
      <c r="Q88" s="455"/>
      <c r="R88" s="12"/>
    </row>
    <row r="89" spans="1:18" ht="15" customHeight="1" x14ac:dyDescent="0.2">
      <c r="A89" s="12"/>
      <c r="B89" s="455"/>
      <c r="C89" s="455"/>
      <c r="D89" s="455"/>
      <c r="E89" s="455"/>
      <c r="F89" s="455"/>
      <c r="G89" s="455"/>
      <c r="H89" s="455"/>
      <c r="I89" s="455"/>
      <c r="J89" s="455"/>
      <c r="K89" s="455"/>
      <c r="L89" s="455"/>
      <c r="M89" s="455"/>
      <c r="N89" s="455"/>
      <c r="O89" s="455"/>
      <c r="P89" s="455"/>
      <c r="Q89" s="455"/>
      <c r="R89" s="12"/>
    </row>
    <row r="90" spans="1:18" ht="15" customHeight="1" x14ac:dyDescent="0.2">
      <c r="A90" s="12"/>
      <c r="B90" s="455"/>
      <c r="C90" s="455"/>
      <c r="D90" s="455"/>
      <c r="E90" s="455"/>
      <c r="F90" s="455"/>
      <c r="G90" s="455"/>
      <c r="H90" s="455"/>
      <c r="I90" s="455"/>
      <c r="J90" s="455"/>
      <c r="K90" s="455"/>
      <c r="L90" s="455"/>
      <c r="M90" s="455"/>
      <c r="N90" s="455"/>
      <c r="O90" s="455"/>
      <c r="P90" s="455"/>
      <c r="Q90" s="455"/>
      <c r="R90" s="12"/>
    </row>
    <row r="91" spans="1:18" x14ac:dyDescent="0.2">
      <c r="A91" s="12"/>
      <c r="B91" s="455"/>
      <c r="C91" s="455"/>
      <c r="D91" s="455"/>
      <c r="E91" s="455"/>
      <c r="F91" s="455"/>
      <c r="G91" s="455"/>
      <c r="H91" s="455"/>
      <c r="I91" s="455"/>
      <c r="J91" s="455"/>
      <c r="K91" s="455"/>
      <c r="L91" s="455"/>
      <c r="M91" s="455"/>
      <c r="N91" s="455"/>
      <c r="O91" s="455"/>
      <c r="P91" s="455"/>
      <c r="Q91" s="455"/>
      <c r="R91" s="12"/>
    </row>
    <row r="92" spans="1:18" x14ac:dyDescent="0.2">
      <c r="A92" s="12"/>
      <c r="B92" s="455"/>
      <c r="C92" s="455"/>
      <c r="D92" s="455"/>
      <c r="E92" s="455"/>
      <c r="F92" s="455"/>
      <c r="G92" s="455"/>
      <c r="H92" s="455"/>
      <c r="I92" s="455"/>
      <c r="J92" s="455"/>
      <c r="K92" s="455"/>
      <c r="L92" s="455"/>
      <c r="M92" s="455"/>
      <c r="N92" s="455"/>
      <c r="O92" s="455"/>
      <c r="P92" s="455"/>
      <c r="Q92" s="455"/>
      <c r="R92" s="12"/>
    </row>
    <row r="93" spans="1:18" ht="15.6" customHeight="1" x14ac:dyDescent="0.2">
      <c r="A93" s="12"/>
      <c r="B93" s="455"/>
      <c r="C93" s="455"/>
      <c r="D93" s="455"/>
      <c r="E93" s="455"/>
      <c r="F93" s="455"/>
      <c r="G93" s="455"/>
      <c r="H93" s="455"/>
      <c r="I93" s="455"/>
      <c r="J93" s="455"/>
      <c r="K93" s="455"/>
      <c r="L93" s="455"/>
      <c r="M93" s="455"/>
      <c r="N93" s="455"/>
      <c r="O93" s="455"/>
      <c r="P93" s="455"/>
      <c r="Q93" s="455"/>
      <c r="R93" s="12"/>
    </row>
    <row r="94" spans="1:18" x14ac:dyDescent="0.2">
      <c r="A94" s="12"/>
      <c r="B94" s="455"/>
      <c r="C94" s="455"/>
      <c r="D94" s="455"/>
      <c r="E94" s="455"/>
      <c r="F94" s="455"/>
      <c r="G94" s="455"/>
      <c r="H94" s="455"/>
      <c r="I94" s="455"/>
      <c r="J94" s="455"/>
      <c r="K94" s="455"/>
      <c r="L94" s="455"/>
      <c r="M94" s="455"/>
      <c r="N94" s="455"/>
      <c r="O94" s="455"/>
      <c r="P94" s="455"/>
      <c r="Q94" s="455"/>
      <c r="R94" s="12"/>
    </row>
    <row r="95" spans="1:18" x14ac:dyDescent="0.2">
      <c r="A95" s="12"/>
      <c r="B95" s="455"/>
      <c r="C95" s="455"/>
      <c r="D95" s="455"/>
      <c r="E95" s="455"/>
      <c r="F95" s="455"/>
      <c r="G95" s="455"/>
      <c r="H95" s="455"/>
      <c r="I95" s="455"/>
      <c r="J95" s="455"/>
      <c r="K95" s="455"/>
      <c r="L95" s="455"/>
      <c r="M95" s="455"/>
      <c r="N95" s="455"/>
      <c r="O95" s="455"/>
      <c r="P95" s="455"/>
      <c r="Q95" s="455"/>
      <c r="R95" s="12"/>
    </row>
    <row r="96" spans="1:18" ht="15.6" customHeight="1" x14ac:dyDescent="0.2">
      <c r="A96" s="12"/>
      <c r="B96" s="455"/>
      <c r="C96" s="455"/>
      <c r="D96" s="455"/>
      <c r="E96" s="455"/>
      <c r="F96" s="455"/>
      <c r="G96" s="455"/>
      <c r="H96" s="455"/>
      <c r="I96" s="455"/>
      <c r="J96" s="455"/>
      <c r="K96" s="455"/>
      <c r="L96" s="455"/>
      <c r="M96" s="455"/>
      <c r="N96" s="455"/>
      <c r="O96" s="455"/>
      <c r="P96" s="455"/>
      <c r="Q96" s="455"/>
      <c r="R96" s="12"/>
    </row>
    <row r="97" spans="1:18" x14ac:dyDescent="0.2">
      <c r="A97" s="12"/>
      <c r="B97" s="455"/>
      <c r="C97" s="455"/>
      <c r="D97" s="455"/>
      <c r="E97" s="455"/>
      <c r="F97" s="455"/>
      <c r="G97" s="455"/>
      <c r="H97" s="455"/>
      <c r="I97" s="455"/>
      <c r="J97" s="455"/>
      <c r="K97" s="455"/>
      <c r="L97" s="455"/>
      <c r="M97" s="455"/>
      <c r="N97" s="455"/>
      <c r="O97" s="455"/>
      <c r="P97" s="455"/>
      <c r="Q97" s="455"/>
      <c r="R97" s="12"/>
    </row>
    <row r="98" spans="1:18" x14ac:dyDescent="0.2">
      <c r="A98" s="12"/>
      <c r="B98" s="455"/>
      <c r="C98" s="455"/>
      <c r="D98" s="455"/>
      <c r="E98" s="455"/>
      <c r="F98" s="455"/>
      <c r="G98" s="455"/>
      <c r="H98" s="455"/>
      <c r="I98" s="455"/>
      <c r="J98" s="455"/>
      <c r="K98" s="455"/>
      <c r="L98" s="455"/>
      <c r="M98" s="455"/>
      <c r="N98" s="455"/>
      <c r="O98" s="455"/>
      <c r="P98" s="455"/>
      <c r="Q98" s="455"/>
      <c r="R98" s="12"/>
    </row>
    <row r="99" spans="1:18" x14ac:dyDescent="0.2">
      <c r="A99" s="12"/>
      <c r="B99" s="455"/>
      <c r="C99" s="455"/>
      <c r="D99" s="455"/>
      <c r="E99" s="455"/>
      <c r="F99" s="455"/>
      <c r="G99" s="455"/>
      <c r="H99" s="455"/>
      <c r="I99" s="455"/>
      <c r="J99" s="455"/>
      <c r="K99" s="455"/>
      <c r="L99" s="455"/>
      <c r="M99" s="455"/>
      <c r="N99" s="455"/>
      <c r="O99" s="455"/>
      <c r="P99" s="455"/>
      <c r="Q99" s="455"/>
      <c r="R99" s="12"/>
    </row>
    <row r="100" spans="1:18" x14ac:dyDescent="0.2">
      <c r="A100" s="12"/>
      <c r="B100" s="455"/>
      <c r="C100" s="455"/>
      <c r="D100" s="455"/>
      <c r="E100" s="455"/>
      <c r="F100" s="455"/>
      <c r="G100" s="455"/>
      <c r="H100" s="455"/>
      <c r="I100" s="455"/>
      <c r="J100" s="455"/>
      <c r="K100" s="455"/>
      <c r="L100" s="455"/>
      <c r="M100" s="455"/>
      <c r="N100" s="455"/>
      <c r="O100" s="455"/>
      <c r="P100" s="455"/>
      <c r="Q100" s="455"/>
      <c r="R100" s="12"/>
    </row>
    <row r="101" spans="1:18" x14ac:dyDescent="0.2">
      <c r="A101" s="12"/>
      <c r="B101" s="455"/>
      <c r="C101" s="455"/>
      <c r="D101" s="455"/>
      <c r="E101" s="455"/>
      <c r="F101" s="455"/>
      <c r="G101" s="455"/>
      <c r="H101" s="455"/>
      <c r="I101" s="455"/>
      <c r="J101" s="455"/>
      <c r="K101" s="455"/>
      <c r="L101" s="455"/>
      <c r="M101" s="455"/>
      <c r="N101" s="455"/>
      <c r="O101" s="455"/>
      <c r="P101" s="455"/>
      <c r="Q101" s="455"/>
      <c r="R101" s="12"/>
    </row>
    <row r="102" spans="1:18" x14ac:dyDescent="0.2">
      <c r="A102" s="12"/>
      <c r="B102" s="455"/>
      <c r="C102" s="455"/>
      <c r="D102" s="455"/>
      <c r="E102" s="455"/>
      <c r="F102" s="455"/>
      <c r="G102" s="455"/>
      <c r="H102" s="455"/>
      <c r="I102" s="455"/>
      <c r="J102" s="455"/>
      <c r="K102" s="455"/>
      <c r="L102" s="455"/>
      <c r="M102" s="455"/>
      <c r="N102" s="455"/>
      <c r="O102" s="455"/>
      <c r="P102" s="455"/>
      <c r="Q102" s="455"/>
      <c r="R102" s="12"/>
    </row>
    <row r="103" spans="1:18" x14ac:dyDescent="0.2">
      <c r="A103" s="12"/>
      <c r="B103" s="455"/>
      <c r="C103" s="455"/>
      <c r="D103" s="455"/>
      <c r="E103" s="455"/>
      <c r="F103" s="455"/>
      <c r="G103" s="455"/>
      <c r="H103" s="455"/>
      <c r="I103" s="455"/>
      <c r="J103" s="455"/>
      <c r="K103" s="455"/>
      <c r="L103" s="455"/>
      <c r="M103" s="455"/>
      <c r="N103" s="455"/>
      <c r="O103" s="455"/>
      <c r="P103" s="455"/>
      <c r="Q103" s="455"/>
      <c r="R103" s="12"/>
    </row>
    <row r="104" spans="1:18" x14ac:dyDescent="0.2">
      <c r="A104" s="12"/>
      <c r="B104" s="455"/>
      <c r="C104" s="455"/>
      <c r="D104" s="455"/>
      <c r="E104" s="455"/>
      <c r="F104" s="455"/>
      <c r="G104" s="455"/>
      <c r="H104" s="455"/>
      <c r="I104" s="455"/>
      <c r="J104" s="455"/>
      <c r="K104" s="455"/>
      <c r="L104" s="455"/>
      <c r="M104" s="455"/>
      <c r="N104" s="455"/>
      <c r="O104" s="455"/>
      <c r="P104" s="455"/>
      <c r="Q104" s="455"/>
      <c r="R104" s="12"/>
    </row>
    <row r="105" spans="1:18" x14ac:dyDescent="0.2">
      <c r="A105" s="12"/>
      <c r="B105" s="455"/>
      <c r="C105" s="455"/>
      <c r="D105" s="455"/>
      <c r="E105" s="455"/>
      <c r="F105" s="455"/>
      <c r="G105" s="455"/>
      <c r="H105" s="455"/>
      <c r="I105" s="455"/>
      <c r="J105" s="455"/>
      <c r="K105" s="455"/>
      <c r="L105" s="455"/>
      <c r="M105" s="455"/>
      <c r="N105" s="455"/>
      <c r="O105" s="455"/>
      <c r="P105" s="455"/>
      <c r="Q105" s="455"/>
      <c r="R105" s="12"/>
    </row>
    <row r="106" spans="1:18" ht="17.100000000000001" customHeight="1" x14ac:dyDescent="0.2">
      <c r="A106" s="12"/>
      <c r="B106" s="455"/>
      <c r="C106" s="455"/>
      <c r="D106" s="455"/>
      <c r="E106" s="455"/>
      <c r="F106" s="455"/>
      <c r="G106" s="455"/>
      <c r="H106" s="455"/>
      <c r="I106" s="455"/>
      <c r="J106" s="455"/>
      <c r="K106" s="455"/>
      <c r="L106" s="455"/>
      <c r="M106" s="455"/>
      <c r="N106" s="455"/>
      <c r="O106" s="455"/>
      <c r="P106" s="455"/>
      <c r="Q106" s="455"/>
      <c r="R106" s="12"/>
    </row>
    <row r="107" spans="1:18" x14ac:dyDescent="0.2">
      <c r="A107" s="12"/>
      <c r="B107" s="455"/>
      <c r="C107" s="455"/>
      <c r="D107" s="455"/>
      <c r="E107" s="455"/>
      <c r="F107" s="455"/>
      <c r="G107" s="455"/>
      <c r="H107" s="455"/>
      <c r="I107" s="455"/>
      <c r="J107" s="455"/>
      <c r="K107" s="455"/>
      <c r="L107" s="455"/>
      <c r="M107" s="455"/>
      <c r="N107" s="455"/>
      <c r="O107" s="455"/>
      <c r="P107" s="455"/>
      <c r="Q107" s="455"/>
      <c r="R107" s="12"/>
    </row>
    <row r="108" spans="1:18" x14ac:dyDescent="0.2">
      <c r="A108" s="12"/>
      <c r="B108" s="455"/>
      <c r="C108" s="455"/>
      <c r="D108" s="455"/>
      <c r="E108" s="455"/>
      <c r="F108" s="455"/>
      <c r="G108" s="455"/>
      <c r="H108" s="455"/>
      <c r="I108" s="455"/>
      <c r="J108" s="455"/>
      <c r="K108" s="455"/>
      <c r="L108" s="455"/>
      <c r="M108" s="455"/>
      <c r="N108" s="455"/>
      <c r="O108" s="455"/>
      <c r="P108" s="455"/>
      <c r="Q108" s="455"/>
      <c r="R108" s="12"/>
    </row>
    <row r="109" spans="1:18" ht="15.6" customHeight="1" x14ac:dyDescent="0.2">
      <c r="A109" s="12"/>
      <c r="B109" s="455"/>
      <c r="C109" s="455"/>
      <c r="D109" s="455"/>
      <c r="E109" s="455"/>
      <c r="F109" s="455"/>
      <c r="G109" s="455"/>
      <c r="H109" s="455"/>
      <c r="I109" s="455"/>
      <c r="J109" s="455"/>
      <c r="K109" s="455"/>
      <c r="L109" s="455"/>
      <c r="M109" s="455"/>
      <c r="N109" s="455"/>
      <c r="O109" s="455"/>
      <c r="P109" s="455"/>
      <c r="Q109" s="455"/>
      <c r="R109" s="12"/>
    </row>
    <row r="110" spans="1:18" x14ac:dyDescent="0.2">
      <c r="A110" s="12"/>
      <c r="B110" s="455"/>
      <c r="C110" s="455"/>
      <c r="D110" s="455"/>
      <c r="E110" s="455"/>
      <c r="F110" s="455"/>
      <c r="G110" s="455"/>
      <c r="H110" s="455"/>
      <c r="I110" s="455"/>
      <c r="J110" s="455"/>
      <c r="K110" s="455"/>
      <c r="L110" s="455"/>
      <c r="M110" s="455"/>
      <c r="N110" s="455"/>
      <c r="O110" s="455"/>
      <c r="P110" s="455"/>
      <c r="Q110" s="455"/>
      <c r="R110" s="12"/>
    </row>
    <row r="111" spans="1:18" x14ac:dyDescent="0.2">
      <c r="A111" s="12"/>
      <c r="B111" s="455"/>
      <c r="C111" s="455"/>
      <c r="D111" s="455"/>
      <c r="E111" s="455"/>
      <c r="F111" s="455"/>
      <c r="G111" s="455"/>
      <c r="H111" s="455"/>
      <c r="I111" s="455"/>
      <c r="J111" s="455"/>
      <c r="K111" s="455"/>
      <c r="L111" s="455"/>
      <c r="M111" s="455"/>
      <c r="N111" s="455"/>
      <c r="O111" s="455"/>
      <c r="P111" s="455"/>
      <c r="Q111" s="455"/>
      <c r="R111" s="12"/>
    </row>
    <row r="112" spans="1:18" x14ac:dyDescent="0.2">
      <c r="A112" s="12"/>
      <c r="B112" s="455"/>
      <c r="C112" s="455"/>
      <c r="D112" s="455"/>
      <c r="E112" s="455"/>
      <c r="F112" s="455"/>
      <c r="G112" s="455"/>
      <c r="H112" s="455"/>
      <c r="I112" s="455"/>
      <c r="J112" s="455"/>
      <c r="K112" s="455"/>
      <c r="L112" s="455"/>
      <c r="M112" s="455"/>
      <c r="N112" s="455"/>
      <c r="O112" s="455"/>
      <c r="P112" s="455"/>
      <c r="Q112" s="455"/>
      <c r="R112" s="12"/>
    </row>
    <row r="113" spans="1:18" x14ac:dyDescent="0.2">
      <c r="A113" s="12"/>
      <c r="B113" s="455"/>
      <c r="C113" s="455"/>
      <c r="D113" s="455"/>
      <c r="E113" s="455"/>
      <c r="F113" s="455"/>
      <c r="G113" s="455"/>
      <c r="H113" s="455"/>
      <c r="I113" s="455"/>
      <c r="J113" s="455"/>
      <c r="K113" s="455"/>
      <c r="L113" s="455"/>
      <c r="M113" s="455"/>
      <c r="N113" s="455"/>
      <c r="O113" s="455"/>
      <c r="P113" s="455"/>
      <c r="Q113" s="455"/>
      <c r="R113" s="12"/>
    </row>
    <row r="114" spans="1:18" x14ac:dyDescent="0.2">
      <c r="A114" s="12"/>
      <c r="B114" s="455"/>
      <c r="C114" s="455"/>
      <c r="D114" s="455"/>
      <c r="E114" s="455"/>
      <c r="F114" s="455"/>
      <c r="G114" s="455"/>
      <c r="H114" s="455"/>
      <c r="I114" s="455"/>
      <c r="J114" s="455"/>
      <c r="K114" s="455"/>
      <c r="L114" s="455"/>
      <c r="M114" s="455"/>
      <c r="N114" s="455"/>
      <c r="O114" s="455"/>
      <c r="P114" s="455"/>
      <c r="Q114" s="455"/>
      <c r="R114" s="12"/>
    </row>
    <row r="115" spans="1:18" x14ac:dyDescent="0.2">
      <c r="A115" s="12"/>
      <c r="B115" s="455"/>
      <c r="C115" s="455"/>
      <c r="D115" s="455"/>
      <c r="E115" s="455"/>
      <c r="F115" s="455"/>
      <c r="G115" s="455"/>
      <c r="H115" s="455"/>
      <c r="I115" s="455"/>
      <c r="J115" s="455"/>
      <c r="K115" s="455"/>
      <c r="L115" s="455"/>
      <c r="M115" s="455"/>
      <c r="N115" s="455"/>
      <c r="O115" s="455"/>
      <c r="P115" s="455"/>
      <c r="Q115" s="455"/>
      <c r="R115" s="12"/>
    </row>
    <row r="116" spans="1:18" x14ac:dyDescent="0.2">
      <c r="A116" s="12"/>
      <c r="B116" s="455"/>
      <c r="C116" s="455"/>
      <c r="D116" s="455"/>
      <c r="E116" s="455"/>
      <c r="F116" s="455"/>
      <c r="G116" s="455"/>
      <c r="H116" s="455"/>
      <c r="I116" s="455"/>
      <c r="J116" s="455"/>
      <c r="K116" s="455"/>
      <c r="L116" s="455"/>
      <c r="M116" s="455"/>
      <c r="N116" s="455"/>
      <c r="O116" s="455"/>
      <c r="P116" s="455"/>
      <c r="Q116" s="455"/>
      <c r="R116" s="12"/>
    </row>
    <row r="117" spans="1:18" x14ac:dyDescent="0.2">
      <c r="A117" s="12"/>
      <c r="B117" s="455"/>
      <c r="C117" s="455"/>
      <c r="D117" s="455"/>
      <c r="E117" s="455"/>
      <c r="F117" s="455"/>
      <c r="G117" s="455"/>
      <c r="H117" s="455"/>
      <c r="I117" s="455"/>
      <c r="J117" s="455"/>
      <c r="K117" s="455"/>
      <c r="L117" s="455"/>
      <c r="M117" s="455"/>
      <c r="N117" s="455"/>
      <c r="O117" s="455"/>
      <c r="P117" s="455"/>
      <c r="Q117" s="455"/>
      <c r="R117" s="12"/>
    </row>
    <row r="118" spans="1:18" x14ac:dyDescent="0.2">
      <c r="A118" s="12"/>
      <c r="B118" s="455"/>
      <c r="C118" s="455"/>
      <c r="D118" s="455"/>
      <c r="E118" s="455"/>
      <c r="F118" s="455"/>
      <c r="G118" s="455"/>
      <c r="H118" s="455"/>
      <c r="I118" s="455"/>
      <c r="J118" s="455"/>
      <c r="K118" s="455"/>
      <c r="L118" s="455"/>
      <c r="M118" s="455"/>
      <c r="N118" s="455"/>
      <c r="O118" s="455"/>
      <c r="P118" s="455"/>
      <c r="Q118" s="455"/>
      <c r="R118" s="12"/>
    </row>
    <row r="119" spans="1:18" x14ac:dyDescent="0.2">
      <c r="A119" s="12"/>
      <c r="B119" s="455"/>
      <c r="C119" s="455"/>
      <c r="D119" s="455"/>
      <c r="E119" s="455"/>
      <c r="F119" s="455"/>
      <c r="G119" s="455"/>
      <c r="H119" s="455"/>
      <c r="I119" s="455"/>
      <c r="J119" s="455"/>
      <c r="K119" s="455"/>
      <c r="L119" s="455"/>
      <c r="M119" s="455"/>
      <c r="N119" s="455"/>
      <c r="O119" s="455"/>
      <c r="P119" s="455"/>
      <c r="Q119" s="455"/>
      <c r="R119" s="12"/>
    </row>
    <row r="120" spans="1:18" x14ac:dyDescent="0.2">
      <c r="A120" s="12"/>
      <c r="B120" s="455"/>
      <c r="C120" s="455"/>
      <c r="D120" s="455"/>
      <c r="E120" s="455"/>
      <c r="F120" s="455"/>
      <c r="G120" s="455"/>
      <c r="H120" s="455"/>
      <c r="I120" s="455"/>
      <c r="J120" s="455"/>
      <c r="K120" s="455"/>
      <c r="L120" s="455"/>
      <c r="M120" s="455"/>
      <c r="N120" s="455"/>
      <c r="O120" s="455"/>
      <c r="P120" s="455"/>
      <c r="Q120" s="455"/>
      <c r="R120" s="12"/>
    </row>
    <row r="121" spans="1:18" x14ac:dyDescent="0.2">
      <c r="A121" s="12"/>
      <c r="B121" s="455"/>
      <c r="C121" s="455"/>
      <c r="D121" s="455"/>
      <c r="E121" s="455"/>
      <c r="F121" s="455"/>
      <c r="G121" s="455"/>
      <c r="H121" s="455"/>
      <c r="I121" s="455"/>
      <c r="J121" s="455"/>
      <c r="K121" s="455"/>
      <c r="L121" s="455"/>
      <c r="M121" s="455"/>
      <c r="N121" s="455"/>
      <c r="O121" s="455"/>
      <c r="P121" s="455"/>
      <c r="Q121" s="455"/>
      <c r="R121" s="12"/>
    </row>
    <row r="122" spans="1:18" x14ac:dyDescent="0.2">
      <c r="A122" s="12"/>
      <c r="B122" s="455"/>
      <c r="C122" s="455"/>
      <c r="D122" s="455"/>
      <c r="E122" s="455"/>
      <c r="F122" s="455"/>
      <c r="G122" s="455"/>
      <c r="H122" s="455"/>
      <c r="I122" s="455"/>
      <c r="J122" s="455"/>
      <c r="K122" s="455"/>
      <c r="L122" s="455"/>
      <c r="M122" s="455"/>
      <c r="N122" s="455"/>
      <c r="O122" s="455"/>
      <c r="P122" s="455"/>
      <c r="Q122" s="455"/>
      <c r="R122" s="12"/>
    </row>
    <row r="123" spans="1:18" x14ac:dyDescent="0.2">
      <c r="A123" s="12"/>
      <c r="B123" s="455"/>
      <c r="C123" s="455"/>
      <c r="D123" s="455"/>
      <c r="E123" s="455"/>
      <c r="F123" s="455"/>
      <c r="G123" s="455"/>
      <c r="H123" s="455"/>
      <c r="I123" s="455"/>
      <c r="J123" s="455"/>
      <c r="K123" s="455"/>
      <c r="L123" s="455"/>
      <c r="M123" s="455"/>
      <c r="N123" s="455"/>
      <c r="O123" s="455"/>
      <c r="P123" s="455"/>
      <c r="Q123" s="455"/>
      <c r="R123" s="12"/>
    </row>
    <row r="124" spans="1:18" x14ac:dyDescent="0.2">
      <c r="A124" s="12"/>
      <c r="B124" s="455"/>
      <c r="C124" s="455"/>
      <c r="D124" s="455"/>
      <c r="E124" s="455"/>
      <c r="F124" s="455"/>
      <c r="G124" s="455"/>
      <c r="H124" s="455"/>
      <c r="I124" s="455"/>
      <c r="J124" s="455"/>
      <c r="K124" s="455"/>
      <c r="L124" s="455"/>
      <c r="M124" s="455"/>
      <c r="N124" s="455"/>
      <c r="O124" s="455"/>
      <c r="P124" s="455"/>
      <c r="Q124" s="455"/>
      <c r="R124" s="12"/>
    </row>
    <row r="125" spans="1:18" x14ac:dyDescent="0.2">
      <c r="A125" s="12"/>
      <c r="B125" s="455"/>
      <c r="C125" s="455"/>
      <c r="D125" s="455"/>
      <c r="E125" s="455"/>
      <c r="F125" s="455"/>
      <c r="G125" s="455"/>
      <c r="H125" s="455"/>
      <c r="I125" s="455"/>
      <c r="J125" s="455"/>
      <c r="K125" s="455"/>
      <c r="L125" s="455"/>
      <c r="M125" s="455"/>
      <c r="N125" s="455"/>
      <c r="O125" s="455"/>
      <c r="P125" s="455"/>
      <c r="Q125" s="455"/>
      <c r="R125" s="12"/>
    </row>
    <row r="126" spans="1:18" x14ac:dyDescent="0.2">
      <c r="A126" s="12"/>
      <c r="B126" s="455"/>
      <c r="C126" s="455"/>
      <c r="D126" s="455"/>
      <c r="E126" s="455"/>
      <c r="F126" s="455"/>
      <c r="G126" s="455"/>
      <c r="H126" s="455"/>
      <c r="I126" s="455"/>
      <c r="J126" s="455"/>
      <c r="K126" s="455"/>
      <c r="L126" s="455"/>
      <c r="M126" s="455"/>
      <c r="N126" s="455"/>
      <c r="O126" s="455"/>
      <c r="P126" s="455"/>
      <c r="Q126" s="455"/>
      <c r="R126" s="12"/>
    </row>
    <row r="127" spans="1:18" x14ac:dyDescent="0.2">
      <c r="A127" s="12"/>
      <c r="B127" s="455"/>
      <c r="C127" s="455"/>
      <c r="D127" s="455"/>
      <c r="E127" s="455"/>
      <c r="F127" s="455"/>
      <c r="G127" s="455"/>
      <c r="H127" s="455"/>
      <c r="I127" s="455"/>
      <c r="J127" s="455"/>
      <c r="K127" s="455"/>
      <c r="L127" s="455"/>
      <c r="M127" s="455"/>
      <c r="N127" s="455"/>
      <c r="O127" s="455"/>
      <c r="P127" s="455"/>
      <c r="Q127" s="455"/>
      <c r="R127" s="12"/>
    </row>
    <row r="128" spans="1:18" x14ac:dyDescent="0.2">
      <c r="A128" s="12"/>
      <c r="B128" s="455"/>
      <c r="C128" s="455"/>
      <c r="D128" s="455"/>
      <c r="E128" s="455"/>
      <c r="F128" s="455"/>
      <c r="G128" s="455"/>
      <c r="H128" s="455"/>
      <c r="I128" s="455"/>
      <c r="J128" s="455"/>
      <c r="K128" s="455"/>
      <c r="L128" s="455"/>
      <c r="M128" s="455"/>
      <c r="N128" s="455"/>
      <c r="O128" s="455"/>
      <c r="P128" s="455"/>
      <c r="Q128" s="455"/>
      <c r="R128" s="12"/>
    </row>
    <row r="129" spans="1:18" x14ac:dyDescent="0.2">
      <c r="A129" s="12"/>
      <c r="B129" s="455"/>
      <c r="C129" s="455"/>
      <c r="D129" s="455"/>
      <c r="E129" s="455"/>
      <c r="F129" s="455"/>
      <c r="G129" s="455"/>
      <c r="H129" s="455"/>
      <c r="I129" s="455"/>
      <c r="J129" s="455"/>
      <c r="K129" s="455"/>
      <c r="L129" s="455"/>
      <c r="M129" s="455"/>
      <c r="N129" s="455"/>
      <c r="O129" s="455"/>
      <c r="P129" s="455"/>
      <c r="Q129" s="455"/>
      <c r="R129" s="12"/>
    </row>
    <row r="130" spans="1:18" x14ac:dyDescent="0.2">
      <c r="A130" s="12"/>
      <c r="B130" s="455"/>
      <c r="C130" s="455"/>
      <c r="D130" s="455"/>
      <c r="E130" s="455"/>
      <c r="F130" s="455"/>
      <c r="G130" s="455"/>
      <c r="H130" s="455"/>
      <c r="I130" s="455"/>
      <c r="J130" s="455"/>
      <c r="K130" s="455"/>
      <c r="L130" s="455"/>
      <c r="M130" s="455"/>
      <c r="N130" s="455"/>
      <c r="O130" s="455"/>
      <c r="P130" s="455"/>
      <c r="Q130" s="455"/>
      <c r="R130" s="12"/>
    </row>
    <row r="131" spans="1:18" x14ac:dyDescent="0.2">
      <c r="A131" s="12"/>
      <c r="B131" s="455"/>
      <c r="C131" s="455"/>
      <c r="D131" s="455"/>
      <c r="E131" s="455"/>
      <c r="F131" s="455"/>
      <c r="G131" s="455"/>
      <c r="H131" s="455"/>
      <c r="I131" s="455"/>
      <c r="J131" s="455"/>
      <c r="K131" s="455"/>
      <c r="L131" s="455"/>
      <c r="M131" s="455"/>
      <c r="N131" s="455"/>
      <c r="O131" s="455"/>
      <c r="P131" s="455"/>
      <c r="Q131" s="455"/>
      <c r="R131" s="12"/>
    </row>
    <row r="132" spans="1:18" x14ac:dyDescent="0.2">
      <c r="A132" s="12"/>
      <c r="B132" s="455"/>
      <c r="C132" s="455"/>
      <c r="D132" s="455"/>
      <c r="E132" s="455"/>
      <c r="F132" s="455"/>
      <c r="G132" s="455"/>
      <c r="H132" s="455"/>
      <c r="I132" s="455"/>
      <c r="J132" s="455"/>
      <c r="K132" s="455"/>
      <c r="L132" s="455"/>
      <c r="M132" s="455"/>
      <c r="N132" s="455"/>
      <c r="O132" s="455"/>
      <c r="P132" s="455"/>
      <c r="Q132" s="455"/>
      <c r="R132" s="12"/>
    </row>
    <row r="133" spans="1:18" x14ac:dyDescent="0.2">
      <c r="A133" s="12"/>
      <c r="B133" s="455"/>
      <c r="C133" s="455"/>
      <c r="D133" s="455"/>
      <c r="E133" s="455"/>
      <c r="F133" s="455"/>
      <c r="G133" s="455"/>
      <c r="H133" s="455"/>
      <c r="I133" s="455"/>
      <c r="J133" s="455"/>
      <c r="K133" s="455"/>
      <c r="L133" s="455"/>
      <c r="M133" s="455"/>
      <c r="N133" s="455"/>
      <c r="O133" s="455"/>
      <c r="P133" s="455"/>
      <c r="Q133" s="455"/>
      <c r="R133" s="12"/>
    </row>
    <row r="134" spans="1:18" x14ac:dyDescent="0.2">
      <c r="A134" s="12"/>
      <c r="B134" s="455"/>
      <c r="C134" s="455"/>
      <c r="D134" s="455"/>
      <c r="E134" s="455"/>
      <c r="F134" s="455"/>
      <c r="G134" s="455"/>
      <c r="H134" s="455"/>
      <c r="I134" s="455"/>
      <c r="J134" s="455"/>
      <c r="K134" s="455"/>
      <c r="L134" s="455"/>
      <c r="M134" s="455"/>
      <c r="N134" s="455"/>
      <c r="O134" s="455"/>
      <c r="P134" s="455"/>
      <c r="Q134" s="455"/>
      <c r="R134" s="12"/>
    </row>
    <row r="135" spans="1:18" x14ac:dyDescent="0.2">
      <c r="A135" s="12"/>
      <c r="B135" s="455"/>
      <c r="C135" s="455"/>
      <c r="D135" s="455"/>
      <c r="E135" s="455"/>
      <c r="F135" s="455"/>
      <c r="G135" s="455"/>
      <c r="H135" s="455"/>
      <c r="I135" s="455"/>
      <c r="J135" s="455"/>
      <c r="K135" s="455"/>
      <c r="L135" s="455"/>
      <c r="M135" s="455"/>
      <c r="N135" s="455"/>
      <c r="O135" s="455"/>
      <c r="P135" s="455"/>
      <c r="Q135" s="455"/>
      <c r="R135" s="12"/>
    </row>
    <row r="136" spans="1:18" x14ac:dyDescent="0.2">
      <c r="A136" s="12"/>
      <c r="B136" s="455"/>
      <c r="C136" s="455"/>
      <c r="D136" s="455"/>
      <c r="E136" s="455"/>
      <c r="F136" s="455"/>
      <c r="G136" s="455"/>
      <c r="H136" s="455"/>
      <c r="I136" s="455"/>
      <c r="J136" s="455"/>
      <c r="K136" s="455"/>
      <c r="L136" s="455"/>
      <c r="M136" s="455"/>
      <c r="N136" s="455"/>
      <c r="O136" s="455"/>
      <c r="P136" s="455"/>
      <c r="Q136" s="455"/>
      <c r="R136" s="12"/>
    </row>
    <row r="137" spans="1:18" x14ac:dyDescent="0.2">
      <c r="A137" s="12"/>
      <c r="B137" s="455"/>
      <c r="C137" s="455"/>
      <c r="D137" s="455"/>
      <c r="E137" s="455"/>
      <c r="F137" s="455"/>
      <c r="G137" s="455"/>
      <c r="H137" s="455"/>
      <c r="I137" s="455"/>
      <c r="J137" s="455"/>
      <c r="K137" s="455"/>
      <c r="L137" s="455"/>
      <c r="M137" s="455"/>
      <c r="N137" s="455"/>
      <c r="O137" s="455"/>
      <c r="P137" s="455"/>
      <c r="Q137" s="455"/>
      <c r="R137" s="12"/>
    </row>
    <row r="138" spans="1:18" x14ac:dyDescent="0.2">
      <c r="A138" s="12"/>
      <c r="B138" s="455"/>
      <c r="C138" s="455"/>
      <c r="D138" s="455"/>
      <c r="E138" s="455"/>
      <c r="F138" s="455"/>
      <c r="G138" s="455"/>
      <c r="H138" s="455"/>
      <c r="I138" s="455"/>
      <c r="J138" s="455"/>
      <c r="K138" s="455"/>
      <c r="L138" s="455"/>
      <c r="M138" s="455"/>
      <c r="N138" s="455"/>
      <c r="O138" s="455"/>
      <c r="P138" s="455"/>
      <c r="Q138" s="455"/>
      <c r="R138" s="12"/>
    </row>
    <row r="139" spans="1:18" x14ac:dyDescent="0.2">
      <c r="A139" s="12"/>
      <c r="B139" s="455"/>
      <c r="C139" s="455"/>
      <c r="D139" s="455"/>
      <c r="E139" s="455"/>
      <c r="F139" s="455"/>
      <c r="G139" s="455"/>
      <c r="H139" s="455"/>
      <c r="I139" s="455"/>
      <c r="J139" s="455"/>
      <c r="K139" s="455"/>
      <c r="L139" s="455"/>
      <c r="M139" s="455"/>
      <c r="N139" s="455"/>
      <c r="O139" s="455"/>
      <c r="P139" s="455"/>
      <c r="Q139" s="455"/>
      <c r="R139" s="12"/>
    </row>
    <row r="140" spans="1:18" x14ac:dyDescent="0.2">
      <c r="A140" s="12"/>
      <c r="B140" s="455"/>
      <c r="C140" s="455"/>
      <c r="D140" s="455"/>
      <c r="E140" s="455"/>
      <c r="F140" s="455"/>
      <c r="G140" s="455"/>
      <c r="H140" s="455"/>
      <c r="I140" s="455"/>
      <c r="J140" s="455"/>
      <c r="K140" s="455"/>
      <c r="L140" s="455"/>
      <c r="M140" s="455"/>
      <c r="N140" s="455"/>
      <c r="O140" s="455"/>
      <c r="P140" s="455"/>
      <c r="Q140" s="455"/>
      <c r="R140" s="12"/>
    </row>
    <row r="141" spans="1:18" x14ac:dyDescent="0.2">
      <c r="A141" s="12"/>
      <c r="B141" s="455"/>
      <c r="C141" s="455"/>
      <c r="D141" s="455"/>
      <c r="E141" s="455"/>
      <c r="F141" s="455"/>
      <c r="G141" s="455"/>
      <c r="H141" s="455"/>
      <c r="I141" s="455"/>
      <c r="J141" s="455"/>
      <c r="K141" s="455"/>
      <c r="L141" s="455"/>
      <c r="M141" s="455"/>
      <c r="N141" s="455"/>
      <c r="O141" s="455"/>
      <c r="P141" s="455"/>
      <c r="Q141" s="455"/>
      <c r="R141" s="12"/>
    </row>
    <row r="142" spans="1:18" x14ac:dyDescent="0.2">
      <c r="A142" s="12"/>
      <c r="B142" s="455"/>
      <c r="C142" s="455"/>
      <c r="D142" s="455"/>
      <c r="E142" s="455"/>
      <c r="F142" s="455"/>
      <c r="G142" s="455"/>
      <c r="H142" s="455"/>
      <c r="I142" s="455"/>
      <c r="J142" s="455"/>
      <c r="K142" s="455"/>
      <c r="L142" s="455"/>
      <c r="M142" s="455"/>
      <c r="N142" s="455"/>
      <c r="O142" s="455"/>
      <c r="P142" s="455"/>
      <c r="Q142" s="455"/>
      <c r="R142" s="12"/>
    </row>
    <row r="143" spans="1:18" x14ac:dyDescent="0.2">
      <c r="A143" s="12"/>
      <c r="B143" s="455"/>
      <c r="C143" s="455"/>
      <c r="D143" s="455"/>
      <c r="E143" s="455"/>
      <c r="F143" s="455"/>
      <c r="G143" s="455"/>
      <c r="H143" s="455"/>
      <c r="I143" s="455"/>
      <c r="J143" s="455"/>
      <c r="K143" s="455"/>
      <c r="L143" s="455"/>
      <c r="M143" s="455"/>
      <c r="N143" s="455"/>
      <c r="O143" s="455"/>
      <c r="P143" s="455"/>
      <c r="Q143" s="455"/>
      <c r="R143" s="12"/>
    </row>
    <row r="144" spans="1:18" x14ac:dyDescent="0.2">
      <c r="A144" s="12"/>
      <c r="B144" s="455"/>
      <c r="C144" s="455"/>
      <c r="D144" s="455"/>
      <c r="E144" s="455"/>
      <c r="F144" s="455"/>
      <c r="G144" s="455"/>
      <c r="H144" s="455"/>
      <c r="I144" s="455"/>
      <c r="J144" s="455"/>
      <c r="K144" s="455"/>
      <c r="L144" s="455"/>
      <c r="M144" s="455"/>
      <c r="N144" s="455"/>
      <c r="O144" s="455"/>
      <c r="P144" s="455"/>
      <c r="Q144" s="455"/>
      <c r="R144" s="12"/>
    </row>
    <row r="145" spans="1:18" x14ac:dyDescent="0.2">
      <c r="A145" s="12"/>
      <c r="B145" s="455"/>
      <c r="C145" s="455"/>
      <c r="D145" s="455"/>
      <c r="E145" s="455"/>
      <c r="F145" s="455"/>
      <c r="G145" s="455"/>
      <c r="H145" s="455"/>
      <c r="I145" s="455"/>
      <c r="J145" s="455"/>
      <c r="K145" s="455"/>
      <c r="L145" s="455"/>
      <c r="M145" s="455"/>
      <c r="N145" s="455"/>
      <c r="O145" s="455"/>
      <c r="P145" s="455"/>
      <c r="Q145" s="455"/>
      <c r="R145" s="12"/>
    </row>
    <row r="146" spans="1:18" x14ac:dyDescent="0.2">
      <c r="A146" s="12"/>
      <c r="B146" s="455"/>
      <c r="C146" s="455"/>
      <c r="D146" s="455"/>
      <c r="E146" s="455"/>
      <c r="F146" s="455"/>
      <c r="G146" s="455"/>
      <c r="H146" s="455"/>
      <c r="I146" s="455"/>
      <c r="J146" s="455"/>
      <c r="K146" s="455"/>
      <c r="L146" s="455"/>
      <c r="M146" s="455"/>
      <c r="N146" s="455"/>
      <c r="O146" s="455"/>
      <c r="P146" s="455"/>
      <c r="Q146" s="455"/>
      <c r="R146" s="12"/>
    </row>
    <row r="147" spans="1:18" x14ac:dyDescent="0.2">
      <c r="A147" s="12"/>
      <c r="B147" s="455"/>
      <c r="C147" s="455"/>
      <c r="D147" s="455"/>
      <c r="E147" s="455"/>
      <c r="F147" s="455"/>
      <c r="G147" s="455"/>
      <c r="H147" s="455"/>
      <c r="I147" s="455"/>
      <c r="J147" s="455"/>
      <c r="K147" s="455"/>
      <c r="L147" s="455"/>
      <c r="M147" s="455"/>
      <c r="N147" s="455"/>
      <c r="O147" s="455"/>
      <c r="P147" s="455"/>
      <c r="Q147" s="455"/>
      <c r="R147" s="12"/>
    </row>
    <row r="148" spans="1:18" x14ac:dyDescent="0.2">
      <c r="A148" s="12"/>
      <c r="B148" s="455"/>
      <c r="C148" s="455"/>
      <c r="D148" s="455"/>
      <c r="E148" s="455"/>
      <c r="F148" s="455"/>
      <c r="G148" s="455"/>
      <c r="H148" s="455"/>
      <c r="I148" s="455"/>
      <c r="J148" s="455"/>
      <c r="K148" s="455"/>
      <c r="L148" s="455"/>
      <c r="M148" s="455"/>
      <c r="N148" s="455"/>
      <c r="O148" s="455"/>
      <c r="P148" s="455"/>
      <c r="Q148" s="455"/>
      <c r="R148" s="12"/>
    </row>
    <row r="149" spans="1:18" x14ac:dyDescent="0.2">
      <c r="A149" s="12"/>
      <c r="B149" s="455"/>
      <c r="C149" s="455"/>
      <c r="D149" s="455"/>
      <c r="E149" s="455"/>
      <c r="F149" s="455"/>
      <c r="G149" s="455"/>
      <c r="H149" s="455"/>
      <c r="I149" s="455"/>
      <c r="J149" s="455"/>
      <c r="K149" s="455"/>
      <c r="L149" s="455"/>
      <c r="M149" s="455"/>
      <c r="N149" s="455"/>
      <c r="O149" s="455"/>
      <c r="P149" s="455"/>
      <c r="Q149" s="455"/>
      <c r="R149" s="12"/>
    </row>
    <row r="150" spans="1:18" x14ac:dyDescent="0.2">
      <c r="A150" s="12"/>
      <c r="B150" s="12"/>
      <c r="C150" s="12"/>
      <c r="D150" s="12"/>
      <c r="E150" s="12"/>
      <c r="F150" s="12"/>
      <c r="G150" s="12"/>
      <c r="H150" s="12"/>
      <c r="I150" s="12"/>
      <c r="J150" s="12"/>
      <c r="K150" s="12"/>
      <c r="L150" s="12"/>
      <c r="M150" s="12"/>
      <c r="N150" s="12"/>
      <c r="O150" s="12"/>
      <c r="P150" s="12"/>
      <c r="Q150" s="12"/>
      <c r="R150" s="12"/>
    </row>
    <row r="151" spans="1:18" x14ac:dyDescent="0.2">
      <c r="A151" s="12"/>
      <c r="B151" s="12"/>
      <c r="C151" s="12"/>
      <c r="D151" s="12"/>
      <c r="E151" s="12"/>
      <c r="F151" s="12"/>
      <c r="G151" s="12"/>
      <c r="H151" s="12"/>
      <c r="I151" s="12"/>
      <c r="J151" s="12"/>
      <c r="K151" s="12"/>
      <c r="L151" s="12"/>
      <c r="M151" s="12"/>
      <c r="N151" s="12"/>
      <c r="O151" s="12"/>
      <c r="P151" s="12"/>
      <c r="Q151" s="12"/>
      <c r="R151" s="12"/>
    </row>
    <row r="152" spans="1:18" x14ac:dyDescent="0.2">
      <c r="A152" s="12"/>
      <c r="B152" s="12"/>
      <c r="C152" s="12"/>
      <c r="D152" s="12"/>
      <c r="E152" s="12"/>
      <c r="F152" s="12"/>
      <c r="G152" s="12"/>
      <c r="H152" s="12"/>
      <c r="I152" s="12"/>
      <c r="J152" s="12"/>
      <c r="K152" s="12"/>
      <c r="L152" s="12"/>
      <c r="M152" s="12"/>
      <c r="N152" s="12"/>
      <c r="O152" s="12"/>
      <c r="P152" s="12"/>
      <c r="Q152" s="12"/>
      <c r="R152" s="12"/>
    </row>
    <row r="153" spans="1:18" x14ac:dyDescent="0.2">
      <c r="A153" s="12"/>
      <c r="B153" s="12"/>
      <c r="C153" s="12"/>
      <c r="D153" s="12"/>
      <c r="E153" s="12"/>
      <c r="F153" s="12"/>
      <c r="G153" s="12"/>
      <c r="H153" s="12"/>
      <c r="I153" s="12"/>
      <c r="J153" s="12"/>
      <c r="K153" s="12"/>
      <c r="L153" s="12"/>
      <c r="M153" s="12"/>
      <c r="N153" s="12"/>
      <c r="O153" s="12"/>
      <c r="P153" s="12"/>
      <c r="Q153" s="12"/>
      <c r="R153" s="12"/>
    </row>
    <row r="154" spans="1:18" x14ac:dyDescent="0.2">
      <c r="A154" s="12"/>
      <c r="B154" s="12"/>
      <c r="C154" s="12"/>
      <c r="D154" s="12"/>
      <c r="E154" s="12"/>
      <c r="F154" s="12"/>
      <c r="G154" s="12"/>
      <c r="H154" s="12"/>
      <c r="I154" s="12"/>
      <c r="J154" s="12"/>
      <c r="K154" s="12"/>
      <c r="L154" s="12"/>
      <c r="M154" s="12"/>
      <c r="N154" s="12"/>
      <c r="O154" s="12"/>
      <c r="P154" s="12"/>
      <c r="Q154" s="12"/>
      <c r="R154" s="12"/>
    </row>
    <row r="155" spans="1:18" x14ac:dyDescent="0.2">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2" priority="3" operator="containsText" text="q">
      <formula>NOT(ISERROR(SEARCH("q",A7)))</formula>
    </cfRule>
    <cfRule type="containsText" dxfId="151" priority="4" operator="containsText" text="p">
      <formula>NOT(ISERROR(SEARCH("p",A7)))</formula>
    </cfRule>
  </conditionalFormatting>
  <conditionalFormatting sqref="A10">
    <cfRule type="containsText" dxfId="150" priority="1" operator="containsText" text="q">
      <formula>NOT(ISERROR(SEARCH("q",A10)))</formula>
    </cfRule>
    <cfRule type="containsText" dxfId="149"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zoomScaleNormal="100" zoomScaleSheetLayoutView="150" zoomScalePageLayoutView="160" workbookViewId="0"/>
  </sheetViews>
  <sheetFormatPr baseColWidth="10" defaultColWidth="10.625" defaultRowHeight="15" x14ac:dyDescent="0.2"/>
  <cols>
    <col min="1" max="1" width="3.125" style="13" customWidth="1"/>
    <col min="2" max="2" width="11" style="13" customWidth="1"/>
    <col min="3" max="3" width="5.625" style="13" customWidth="1"/>
    <col min="4" max="4" width="3.625" style="13" customWidth="1"/>
    <col min="5" max="5" width="5.625" style="13" customWidth="1"/>
    <col min="6" max="6" width="6.125" style="13" customWidth="1"/>
    <col min="7" max="7" width="2.625" style="13" customWidth="1"/>
    <col min="8" max="8" width="8" style="13" customWidth="1"/>
    <col min="9" max="9" width="5.625" style="13" customWidth="1"/>
    <col min="10" max="10" width="1.625" style="13" customWidth="1"/>
    <col min="11" max="13" width="5" style="13" customWidth="1"/>
    <col min="14" max="14" width="7" style="13" customWidth="1"/>
    <col min="15" max="15" width="18.375" style="13" customWidth="1"/>
    <col min="16" max="16" width="3.875" style="13" customWidth="1"/>
    <col min="17" max="17" width="1.125" style="13" customWidth="1"/>
    <col min="18" max="18" width="10"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34</v>
      </c>
      <c r="D2" s="14"/>
      <c r="E2" s="14"/>
      <c r="F2" s="14"/>
      <c r="G2" s="12"/>
      <c r="H2" s="12"/>
      <c r="I2" s="12"/>
      <c r="J2" s="12"/>
      <c r="K2" s="12"/>
      <c r="L2" s="12"/>
      <c r="M2" s="12"/>
      <c r="N2" s="454" t="s">
        <v>113</v>
      </c>
      <c r="O2" s="454"/>
      <c r="P2" s="454"/>
      <c r="Q2" s="454"/>
      <c r="R2" s="454"/>
    </row>
    <row r="3" spans="1:18" ht="15" customHeight="1" x14ac:dyDescent="0.2">
      <c r="A3" s="12"/>
      <c r="B3" s="12"/>
      <c r="C3" s="18" t="s">
        <v>30</v>
      </c>
      <c r="D3" s="14"/>
      <c r="E3" s="14"/>
      <c r="F3" s="14"/>
      <c r="G3" s="12"/>
      <c r="H3" s="12"/>
      <c r="I3" s="12"/>
      <c r="J3" s="12"/>
      <c r="K3" s="12"/>
      <c r="L3" s="12"/>
      <c r="M3" s="12"/>
      <c r="N3" s="454"/>
      <c r="O3" s="454"/>
      <c r="P3" s="454"/>
      <c r="Q3" s="454"/>
      <c r="R3" s="454"/>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461"/>
      <c r="L6" s="461"/>
      <c r="M6" s="461"/>
      <c r="N6" s="461"/>
      <c r="O6" s="461"/>
      <c r="P6" s="461"/>
      <c r="Q6" s="461"/>
      <c r="R6" s="461"/>
    </row>
    <row r="7" spans="1:18" ht="15" customHeight="1" x14ac:dyDescent="0.25">
      <c r="A7" s="26" t="s">
        <v>14</v>
      </c>
      <c r="B7" s="331">
        <v>19553545</v>
      </c>
      <c r="C7" s="34">
        <v>9.6315016023948596E-2</v>
      </c>
      <c r="D7" s="29"/>
      <c r="E7" s="25"/>
      <c r="F7" s="26" t="s">
        <v>14</v>
      </c>
      <c r="G7" s="458">
        <v>721480</v>
      </c>
      <c r="H7" s="458"/>
      <c r="I7" s="32">
        <v>9.5803071464212446E-3</v>
      </c>
      <c r="J7" s="12"/>
      <c r="K7" s="461"/>
      <c r="L7" s="461"/>
      <c r="M7" s="461"/>
      <c r="N7" s="461"/>
      <c r="O7" s="461"/>
      <c r="P7" s="461"/>
      <c r="Q7" s="461"/>
      <c r="R7" s="462"/>
    </row>
    <row r="8" spans="1:18" ht="15" customHeight="1" x14ac:dyDescent="0.2">
      <c r="A8" s="24"/>
      <c r="B8" s="460" t="s">
        <v>2</v>
      </c>
      <c r="C8" s="460"/>
      <c r="D8" s="460"/>
      <c r="E8" s="19"/>
      <c r="F8" s="16"/>
      <c r="G8" s="459" t="s">
        <v>3</v>
      </c>
      <c r="H8" s="459"/>
      <c r="I8" s="459"/>
      <c r="J8" s="12"/>
      <c r="K8" s="461"/>
      <c r="L8" s="461"/>
      <c r="M8" s="461"/>
      <c r="N8" s="461"/>
      <c r="O8" s="461"/>
      <c r="P8" s="461"/>
      <c r="Q8" s="461"/>
      <c r="R8" s="462"/>
    </row>
    <row r="9" spans="1:18" ht="15" customHeight="1" x14ac:dyDescent="0.2">
      <c r="A9" s="12"/>
      <c r="B9" s="20"/>
      <c r="C9" s="20"/>
      <c r="D9" s="20"/>
      <c r="E9" s="20"/>
      <c r="F9" s="20"/>
      <c r="G9" s="20"/>
      <c r="H9" s="20"/>
      <c r="I9" s="20"/>
      <c r="J9" s="12"/>
      <c r="K9" s="461"/>
      <c r="L9" s="461"/>
      <c r="M9" s="461"/>
      <c r="N9" s="461"/>
      <c r="O9" s="461"/>
      <c r="P9" s="461"/>
      <c r="Q9" s="461"/>
      <c r="R9" s="462"/>
    </row>
    <row r="10" spans="1:18" ht="15" customHeight="1" x14ac:dyDescent="0.25">
      <c r="A10" s="23" t="s">
        <v>14</v>
      </c>
      <c r="B10" s="21">
        <v>3018</v>
      </c>
      <c r="C10" s="31">
        <v>2.6507620941020544E-3</v>
      </c>
      <c r="D10" s="23" t="s">
        <v>14</v>
      </c>
      <c r="E10" s="21">
        <v>332</v>
      </c>
      <c r="F10" s="31">
        <v>6.024096385542169E-3</v>
      </c>
      <c r="G10" s="23" t="s">
        <v>14</v>
      </c>
      <c r="H10" s="21">
        <v>331341</v>
      </c>
      <c r="I10" s="31">
        <v>6.920363009709031E-3</v>
      </c>
      <c r="J10" s="12"/>
      <c r="K10" s="461"/>
      <c r="L10" s="461"/>
      <c r="M10" s="461"/>
      <c r="N10" s="461"/>
      <c r="O10" s="461"/>
      <c r="P10" s="461"/>
      <c r="Q10" s="461"/>
      <c r="R10" s="462"/>
    </row>
    <row r="11" spans="1:18" ht="15" customHeight="1" x14ac:dyDescent="0.2">
      <c r="A11" s="16"/>
      <c r="B11" s="459" t="s">
        <v>239</v>
      </c>
      <c r="C11" s="459"/>
      <c r="D11" s="16"/>
      <c r="E11" s="459" t="s">
        <v>306</v>
      </c>
      <c r="F11" s="459"/>
      <c r="G11" s="22"/>
      <c r="H11" s="28" t="s">
        <v>7</v>
      </c>
      <c r="I11" s="16"/>
      <c r="J11" s="12"/>
      <c r="K11" s="461"/>
      <c r="L11" s="461"/>
      <c r="M11" s="461"/>
      <c r="N11" s="461"/>
      <c r="O11" s="461"/>
      <c r="P11" s="461"/>
      <c r="Q11" s="461"/>
      <c r="R11" s="461"/>
    </row>
    <row r="12" spans="1:18" ht="15" customHeight="1" x14ac:dyDescent="0.2">
      <c r="A12" s="12"/>
      <c r="B12" s="86" t="s">
        <v>20213</v>
      </c>
      <c r="C12" s="20"/>
      <c r="D12" s="20"/>
      <c r="E12" s="86" t="s">
        <v>20214</v>
      </c>
      <c r="F12" s="20"/>
      <c r="G12" s="20"/>
      <c r="H12" s="86" t="s">
        <v>20215</v>
      </c>
      <c r="I12" s="20"/>
      <c r="J12" s="12"/>
      <c r="K12" s="461"/>
      <c r="L12" s="461"/>
      <c r="M12" s="461"/>
      <c r="N12" s="461"/>
      <c r="O12" s="461"/>
      <c r="P12" s="461"/>
      <c r="Q12" s="461"/>
      <c r="R12" s="462"/>
    </row>
    <row r="13" spans="1:18" ht="15" customHeight="1" x14ac:dyDescent="0.2">
      <c r="A13" s="12"/>
      <c r="B13" s="12"/>
      <c r="C13" s="12"/>
      <c r="D13" s="12"/>
      <c r="E13" s="12"/>
      <c r="F13" s="12"/>
      <c r="G13" s="12"/>
      <c r="H13" s="12"/>
      <c r="I13" s="12"/>
      <c r="J13" s="12"/>
      <c r="K13" s="461"/>
      <c r="L13" s="461"/>
      <c r="M13" s="461"/>
      <c r="N13" s="461"/>
      <c r="O13" s="461"/>
      <c r="P13" s="461"/>
      <c r="Q13" s="461"/>
      <c r="R13" s="461"/>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
      <c r="A15" s="12"/>
      <c r="B15" s="12"/>
      <c r="C15" s="12"/>
      <c r="D15" s="12"/>
      <c r="E15" s="12"/>
      <c r="F15" s="12"/>
      <c r="G15" s="12"/>
      <c r="H15" s="12"/>
      <c r="I15" s="12"/>
      <c r="J15" s="12"/>
      <c r="K15" s="12"/>
      <c r="L15" s="12"/>
      <c r="M15" s="12"/>
      <c r="N15" s="12"/>
      <c r="O15" s="12"/>
      <c r="P15" s="12"/>
      <c r="Q15" s="12"/>
      <c r="R15" s="12"/>
    </row>
    <row r="16" spans="1:18" ht="15" customHeight="1" x14ac:dyDescent="0.2">
      <c r="A16" s="12"/>
      <c r="B16" s="12"/>
      <c r="C16" s="12"/>
      <c r="D16" s="12"/>
      <c r="E16" s="12"/>
      <c r="F16" s="12"/>
      <c r="G16" s="12"/>
      <c r="H16" s="12"/>
      <c r="I16" s="12"/>
      <c r="J16" s="12"/>
      <c r="K16" s="12"/>
      <c r="L16" s="12"/>
      <c r="M16" s="12"/>
      <c r="N16" s="35" t="s">
        <v>40</v>
      </c>
      <c r="O16" s="12"/>
      <c r="P16" s="12"/>
      <c r="Q16" s="12"/>
      <c r="R16" s="12"/>
    </row>
    <row r="17" spans="1:18" ht="15" customHeight="1" x14ac:dyDescent="0.2">
      <c r="A17" s="12"/>
      <c r="B17" s="12"/>
      <c r="C17" s="12"/>
      <c r="D17" s="12"/>
      <c r="E17" s="12"/>
      <c r="F17" s="12"/>
      <c r="G17" s="12"/>
      <c r="H17" s="12"/>
      <c r="I17" s="12"/>
      <c r="J17" s="12"/>
      <c r="K17" s="12"/>
      <c r="L17" s="12"/>
      <c r="M17" s="12"/>
      <c r="N17" s="12"/>
      <c r="O17" s="12"/>
      <c r="P17" s="12"/>
      <c r="Q17" s="12"/>
      <c r="R17" s="12"/>
    </row>
    <row r="18" spans="1:18" ht="15" customHeight="1" x14ac:dyDescent="0.2">
      <c r="A18" s="12"/>
      <c r="B18" s="12"/>
      <c r="C18" s="12"/>
      <c r="D18" s="12"/>
      <c r="E18" s="12"/>
      <c r="F18" s="12"/>
      <c r="G18" s="12"/>
      <c r="H18" s="12"/>
      <c r="I18" s="12"/>
      <c r="J18" s="12"/>
      <c r="K18" s="12"/>
      <c r="L18" s="12"/>
      <c r="M18" s="12"/>
      <c r="N18" s="12"/>
      <c r="O18" s="12"/>
      <c r="P18" s="12"/>
      <c r="Q18" s="12"/>
      <c r="R18" s="12"/>
    </row>
    <row r="19" spans="1:18" ht="15" customHeight="1" x14ac:dyDescent="0.2">
      <c r="A19" s="12"/>
      <c r="B19" s="12"/>
      <c r="C19" s="12"/>
      <c r="D19" s="12"/>
      <c r="E19" s="12"/>
      <c r="F19" s="12"/>
      <c r="G19" s="12"/>
      <c r="H19" s="12"/>
      <c r="I19" s="12"/>
      <c r="J19" s="12"/>
      <c r="K19" s="12"/>
      <c r="L19" s="12"/>
      <c r="M19" s="12"/>
      <c r="N19" s="12"/>
      <c r="O19" s="12"/>
      <c r="P19" s="12"/>
      <c r="Q19" s="12"/>
      <c r="R19" s="12"/>
    </row>
    <row r="20" spans="1:18" ht="15" customHeight="1" x14ac:dyDescent="0.2">
      <c r="A20" s="12"/>
      <c r="B20" s="12"/>
      <c r="C20" s="12"/>
      <c r="D20" s="12"/>
      <c r="E20" s="12"/>
      <c r="F20" s="12"/>
      <c r="G20" s="12"/>
      <c r="H20" s="12"/>
      <c r="I20" s="12"/>
      <c r="J20" s="12"/>
      <c r="K20" s="12"/>
      <c r="L20" s="12"/>
      <c r="M20" s="12"/>
      <c r="N20" s="12"/>
      <c r="O20" s="12"/>
      <c r="P20" s="12"/>
      <c r="Q20" s="12"/>
      <c r="R20" s="12"/>
    </row>
    <row r="21" spans="1:18" ht="15" customHeight="1" x14ac:dyDescent="0.2">
      <c r="A21" s="12"/>
      <c r="B21" s="12"/>
      <c r="C21" s="12"/>
      <c r="D21" s="12"/>
      <c r="E21" s="12"/>
      <c r="F21" s="12"/>
      <c r="G21" s="12"/>
      <c r="H21" s="12"/>
      <c r="I21" s="12"/>
      <c r="J21" s="12"/>
      <c r="K21" s="12"/>
      <c r="L21" s="12"/>
      <c r="M21" s="12"/>
      <c r="N21" s="12"/>
      <c r="O21" s="12"/>
      <c r="P21" s="12"/>
      <c r="Q21" s="12"/>
      <c r="R21" s="12"/>
    </row>
    <row r="22" spans="1:18" ht="15" customHeight="1" x14ac:dyDescent="0.2">
      <c r="A22" s="12"/>
      <c r="B22" s="12"/>
      <c r="C22" s="12"/>
      <c r="D22" s="12"/>
      <c r="E22" s="12"/>
      <c r="F22" s="12"/>
      <c r="G22" s="12"/>
      <c r="H22" s="12"/>
      <c r="I22" s="12"/>
      <c r="J22" s="12"/>
      <c r="K22" s="12"/>
      <c r="L22" s="12"/>
      <c r="M22" s="12"/>
      <c r="N22" s="12"/>
      <c r="O22" s="12"/>
      <c r="P22" s="12"/>
      <c r="Q22" s="12"/>
      <c r="R22" s="12"/>
    </row>
    <row r="23" spans="1:18" ht="15" customHeight="1" x14ac:dyDescent="0.2">
      <c r="A23" s="12"/>
      <c r="B23" s="12"/>
      <c r="C23" s="12"/>
      <c r="D23" s="12"/>
      <c r="E23" s="12"/>
      <c r="F23" s="12"/>
      <c r="G23" s="12"/>
      <c r="H23" s="12"/>
      <c r="I23" s="12"/>
      <c r="J23" s="12"/>
      <c r="K23" s="12"/>
      <c r="L23" s="12"/>
      <c r="M23" s="12"/>
      <c r="N23" s="12"/>
      <c r="O23" s="12"/>
      <c r="P23" s="12"/>
      <c r="Q23" s="12"/>
      <c r="R23" s="12"/>
    </row>
    <row r="24" spans="1:18" ht="15" customHeight="1" x14ac:dyDescent="0.2">
      <c r="A24" s="12"/>
      <c r="B24" s="12"/>
      <c r="C24" s="12"/>
      <c r="D24" s="12"/>
      <c r="E24" s="12"/>
      <c r="F24" s="12"/>
      <c r="G24" s="12"/>
      <c r="H24" s="12"/>
      <c r="I24" s="12"/>
      <c r="J24" s="12"/>
      <c r="K24" s="12"/>
      <c r="L24" s="12"/>
      <c r="M24" s="12"/>
      <c r="N24" s="12"/>
      <c r="O24" s="12"/>
      <c r="P24" s="12"/>
      <c r="Q24" s="12"/>
      <c r="R24" s="12"/>
    </row>
    <row r="25" spans="1:18" ht="15" customHeight="1" x14ac:dyDescent="0.2">
      <c r="A25" s="12"/>
      <c r="B25" s="12"/>
      <c r="C25" s="12"/>
      <c r="D25" s="12"/>
      <c r="E25" s="12"/>
      <c r="F25" s="12"/>
      <c r="G25" s="12"/>
      <c r="H25" s="12"/>
      <c r="I25" s="12"/>
      <c r="J25" s="12"/>
      <c r="K25" s="12"/>
      <c r="L25" s="12"/>
      <c r="M25" s="12"/>
      <c r="N25" s="12"/>
      <c r="O25" s="12"/>
      <c r="P25" s="12"/>
      <c r="Q25" s="12"/>
      <c r="R25" s="12"/>
    </row>
    <row r="26" spans="1:18" ht="15" customHeight="1" x14ac:dyDescent="0.2">
      <c r="A26" s="12"/>
      <c r="B26" s="12"/>
      <c r="C26" s="12"/>
      <c r="D26" s="12"/>
      <c r="E26" s="12"/>
      <c r="F26" s="12"/>
      <c r="G26" s="12"/>
      <c r="H26" s="12"/>
      <c r="I26" s="12"/>
      <c r="J26" s="12"/>
      <c r="K26" s="12"/>
      <c r="L26" s="12"/>
      <c r="M26" s="12"/>
      <c r="N26" s="12"/>
      <c r="O26" s="12"/>
      <c r="P26" s="12"/>
      <c r="Q26" s="12"/>
      <c r="R26" s="12"/>
    </row>
    <row r="27" spans="1:18" ht="15" customHeight="1" x14ac:dyDescent="0.2">
      <c r="A27" s="12"/>
      <c r="B27" s="12"/>
      <c r="C27" s="12"/>
      <c r="D27" s="12"/>
      <c r="E27" s="12"/>
      <c r="F27" s="12"/>
      <c r="G27" s="12"/>
      <c r="H27" s="12"/>
      <c r="I27" s="12"/>
      <c r="J27" s="12"/>
      <c r="K27" s="12"/>
      <c r="L27" s="12"/>
      <c r="M27" s="12"/>
      <c r="N27" s="12"/>
      <c r="O27" s="12"/>
      <c r="P27" s="12"/>
      <c r="Q27" s="12"/>
      <c r="R27" s="12"/>
    </row>
    <row r="28" spans="1:18" ht="15" customHeight="1" x14ac:dyDescent="0.2">
      <c r="A28" s="39" t="s">
        <v>58</v>
      </c>
      <c r="B28" s="39"/>
      <c r="C28" s="38"/>
      <c r="D28" s="38"/>
      <c r="E28" s="38"/>
      <c r="F28" s="38"/>
      <c r="G28" s="38"/>
      <c r="H28" s="38"/>
      <c r="I28" s="37"/>
      <c r="J28" s="12"/>
      <c r="K28" s="39" t="s">
        <v>15892</v>
      </c>
      <c r="L28" s="17"/>
      <c r="M28" s="17"/>
      <c r="N28" s="17"/>
      <c r="O28" s="17"/>
      <c r="P28" s="17"/>
      <c r="Q28" s="17"/>
      <c r="R28" s="17"/>
    </row>
    <row r="29" spans="1:18" ht="15" customHeight="1" x14ac:dyDescent="0.2">
      <c r="A29" s="12"/>
      <c r="B29" s="12"/>
      <c r="C29" s="12"/>
      <c r="D29" s="12"/>
      <c r="E29" s="12"/>
      <c r="F29" s="12"/>
      <c r="G29" s="12"/>
      <c r="H29" s="12"/>
      <c r="I29" s="12"/>
      <c r="J29" s="12"/>
      <c r="K29" s="12"/>
      <c r="L29" s="12"/>
      <c r="M29" s="12"/>
      <c r="N29" s="12"/>
      <c r="O29" s="12"/>
      <c r="P29" s="12"/>
      <c r="Q29" s="12"/>
      <c r="R29" s="12"/>
    </row>
    <row r="30" spans="1:18" ht="15" customHeight="1" x14ac:dyDescent="0.2">
      <c r="A30" s="12"/>
      <c r="B30" s="12"/>
      <c r="C30" s="12"/>
      <c r="D30" s="12"/>
      <c r="E30" s="12"/>
      <c r="F30" s="12"/>
      <c r="G30" s="12"/>
      <c r="H30" s="12"/>
      <c r="I30" s="12"/>
      <c r="J30" s="12"/>
      <c r="K30" s="12"/>
      <c r="L30" s="12"/>
      <c r="M30" s="12"/>
      <c r="N30" s="12"/>
      <c r="O30" s="12"/>
      <c r="P30" s="12"/>
      <c r="Q30" s="12"/>
      <c r="R30" s="12"/>
    </row>
    <row r="31" spans="1:18" ht="15" customHeight="1" x14ac:dyDescent="0.2">
      <c r="A31" s="12"/>
      <c r="B31" s="12"/>
      <c r="C31" s="12"/>
      <c r="D31" s="12"/>
      <c r="E31" s="12"/>
      <c r="F31" s="12"/>
      <c r="G31" s="12"/>
      <c r="H31" s="12"/>
      <c r="I31" s="12"/>
      <c r="J31" s="12"/>
      <c r="K31" s="12"/>
      <c r="L31" s="12"/>
      <c r="M31" s="12"/>
      <c r="N31" s="12"/>
      <c r="O31" s="12"/>
      <c r="P31" s="12"/>
      <c r="Q31" s="12"/>
      <c r="R31" s="12"/>
    </row>
    <row r="32" spans="1:18" ht="15" customHeight="1" x14ac:dyDescent="0.2">
      <c r="A32" s="12"/>
      <c r="B32" s="12"/>
      <c r="C32" s="12"/>
      <c r="D32" s="12"/>
      <c r="E32" s="12"/>
      <c r="F32" s="12"/>
      <c r="G32" s="12"/>
      <c r="H32" s="12"/>
      <c r="I32" s="12"/>
      <c r="J32" s="12"/>
      <c r="K32" s="12"/>
      <c r="L32" s="12"/>
      <c r="M32" s="12"/>
      <c r="N32" s="12"/>
      <c r="O32" s="12"/>
      <c r="P32" s="12"/>
      <c r="Q32" s="12"/>
      <c r="R32" s="12"/>
    </row>
    <row r="33" spans="1:18" ht="15" customHeight="1" x14ac:dyDescent="0.2">
      <c r="A33" s="12"/>
      <c r="B33" s="12"/>
      <c r="C33" s="12"/>
      <c r="D33" s="12"/>
      <c r="E33" s="12"/>
      <c r="F33" s="12"/>
      <c r="G33" s="12"/>
      <c r="H33" s="12"/>
      <c r="I33" s="12"/>
      <c r="J33" s="12"/>
      <c r="K33" s="12"/>
      <c r="L33" s="12"/>
      <c r="M33" s="12"/>
      <c r="N33" s="12"/>
      <c r="O33" s="12"/>
      <c r="P33" s="12"/>
      <c r="Q33" s="12"/>
      <c r="R33" s="12"/>
    </row>
    <row r="34" spans="1:18" ht="15" customHeight="1" x14ac:dyDescent="0.2">
      <c r="A34" s="12"/>
      <c r="B34" s="12"/>
      <c r="C34" s="12"/>
      <c r="D34" s="12"/>
      <c r="E34" s="12"/>
      <c r="F34" s="12"/>
      <c r="G34" s="12"/>
      <c r="H34" s="12"/>
      <c r="I34" s="12"/>
      <c r="J34" s="12"/>
      <c r="K34" s="12"/>
      <c r="L34" s="12"/>
      <c r="M34" s="12"/>
      <c r="N34" s="12"/>
      <c r="O34" s="12"/>
      <c r="P34" s="12"/>
      <c r="Q34" s="12"/>
      <c r="R34" s="12"/>
    </row>
    <row r="35" spans="1:18" ht="15" customHeight="1" x14ac:dyDescent="0.2">
      <c r="A35" s="12"/>
      <c r="B35" s="12"/>
      <c r="C35" s="12"/>
      <c r="D35" s="12"/>
      <c r="E35" s="12"/>
      <c r="F35" s="12"/>
      <c r="G35" s="12"/>
      <c r="H35" s="12"/>
      <c r="I35" s="12"/>
      <c r="J35" s="12"/>
      <c r="K35" s="12"/>
      <c r="L35" s="12"/>
      <c r="M35" s="12"/>
      <c r="N35" s="12"/>
      <c r="O35" s="12"/>
      <c r="P35" s="12"/>
      <c r="Q35" s="12"/>
      <c r="R35" s="12"/>
    </row>
    <row r="36" spans="1:18" ht="15" customHeight="1" x14ac:dyDescent="0.2">
      <c r="A36" s="12"/>
      <c r="B36" s="12"/>
      <c r="C36" s="12"/>
      <c r="D36" s="12"/>
      <c r="E36" s="12"/>
      <c r="F36" s="12"/>
      <c r="G36" s="12"/>
      <c r="H36" s="12"/>
      <c r="I36" s="12"/>
      <c r="J36" s="12"/>
      <c r="K36" s="12"/>
      <c r="L36" s="12"/>
      <c r="M36" s="12"/>
      <c r="N36" s="12"/>
      <c r="O36" s="12"/>
      <c r="P36" s="12"/>
      <c r="Q36" s="12"/>
      <c r="R36" s="12"/>
    </row>
    <row r="37" spans="1:18" ht="15" customHeight="1" x14ac:dyDescent="0.2">
      <c r="A37" s="12"/>
      <c r="B37" s="12"/>
      <c r="C37" s="12"/>
      <c r="D37" s="12"/>
      <c r="E37" s="12"/>
      <c r="F37" s="12"/>
      <c r="G37" s="12"/>
      <c r="H37" s="12"/>
      <c r="I37" s="12"/>
      <c r="J37" s="12"/>
      <c r="K37" s="41" t="s">
        <v>48</v>
      </c>
      <c r="L37" s="12"/>
      <c r="M37" s="12"/>
      <c r="N37" s="12"/>
      <c r="O37" s="463" t="s">
        <v>20216</v>
      </c>
      <c r="P37" s="463"/>
      <c r="Q37" s="463"/>
      <c r="R37" s="463"/>
    </row>
    <row r="38" spans="1:18" ht="15" customHeight="1" x14ac:dyDescent="0.2">
      <c r="A38" s="12"/>
      <c r="B38" s="12"/>
      <c r="C38" s="12"/>
      <c r="D38" s="12"/>
      <c r="E38" s="12"/>
      <c r="F38" s="12"/>
      <c r="G38" s="12"/>
      <c r="H38" s="12"/>
      <c r="I38" s="12"/>
      <c r="J38" s="12"/>
      <c r="K38" s="41" t="s">
        <v>15891</v>
      </c>
      <c r="L38" s="12"/>
      <c r="M38" s="12"/>
      <c r="N38" s="12"/>
      <c r="O38" s="463" t="s">
        <v>20217</v>
      </c>
      <c r="P38" s="463"/>
      <c r="Q38" s="463"/>
      <c r="R38" s="463"/>
    </row>
    <row r="39" spans="1:18" ht="15" customHeight="1" x14ac:dyDescent="0.2">
      <c r="A39" s="12"/>
      <c r="B39" s="12"/>
      <c r="C39" s="12"/>
      <c r="D39" s="12"/>
      <c r="E39" s="12"/>
      <c r="F39" s="12"/>
      <c r="G39" s="12"/>
      <c r="H39" s="12"/>
      <c r="I39" s="12"/>
      <c r="J39" s="12"/>
      <c r="K39" s="41" t="s">
        <v>62</v>
      </c>
      <c r="L39" s="12"/>
      <c r="M39" s="12"/>
      <c r="N39" s="12"/>
      <c r="O39" s="463">
        <v>1698696</v>
      </c>
      <c r="P39" s="463"/>
      <c r="Q39" s="463"/>
      <c r="R39" s="463"/>
    </row>
    <row r="40" spans="1:18" ht="15" customHeight="1" x14ac:dyDescent="0.2">
      <c r="A40" s="12"/>
      <c r="B40" s="12"/>
      <c r="C40" s="12"/>
      <c r="D40" s="12"/>
      <c r="E40" s="12"/>
      <c r="F40" s="12"/>
      <c r="G40" s="12"/>
      <c r="H40" s="12"/>
      <c r="I40" s="12"/>
      <c r="J40" s="12"/>
      <c r="K40" s="41" t="s">
        <v>63</v>
      </c>
      <c r="L40" s="12"/>
      <c r="M40" s="12"/>
      <c r="N40" s="12"/>
      <c r="O40" s="464">
        <v>12191946</v>
      </c>
      <c r="P40" s="464"/>
      <c r="Q40" s="464"/>
      <c r="R40" s="42"/>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
      <c r="A42" s="12"/>
      <c r="B42" s="12"/>
      <c r="C42" s="12"/>
      <c r="D42" s="12"/>
      <c r="E42" s="12"/>
      <c r="F42" s="12"/>
      <c r="G42" s="12"/>
      <c r="H42" s="12"/>
      <c r="I42" s="12"/>
      <c r="J42" s="12"/>
      <c r="K42" s="12"/>
      <c r="L42" s="12"/>
      <c r="M42" s="12"/>
      <c r="N42" s="12"/>
      <c r="O42" s="12"/>
      <c r="P42" s="12"/>
      <c r="Q42" s="12"/>
      <c r="R42" s="12"/>
    </row>
    <row r="43" spans="1:18" ht="15" customHeight="1" x14ac:dyDescent="0.2">
      <c r="A43" s="12"/>
      <c r="B43" s="12"/>
      <c r="C43" s="12"/>
      <c r="D43" s="12"/>
      <c r="E43" s="12"/>
      <c r="F43" s="12"/>
      <c r="G43" s="12"/>
      <c r="H43" s="12"/>
      <c r="I43" s="12"/>
      <c r="J43" s="12"/>
      <c r="K43" s="12"/>
      <c r="L43" s="12"/>
      <c r="M43" s="12"/>
      <c r="N43" s="35" t="s">
        <v>53</v>
      </c>
      <c r="O43" s="12"/>
      <c r="P43" s="12"/>
      <c r="Q43" s="12"/>
      <c r="R43" s="12"/>
    </row>
    <row r="44" spans="1:18" ht="15" customHeight="1" x14ac:dyDescent="0.2">
      <c r="A44" s="12"/>
      <c r="B44" s="12"/>
      <c r="C44" s="12"/>
      <c r="D44" s="12"/>
      <c r="E44" s="12"/>
      <c r="F44" s="12"/>
      <c r="G44" s="12"/>
      <c r="H44" s="12"/>
      <c r="I44" s="12"/>
      <c r="J44" s="12"/>
      <c r="K44" s="12"/>
      <c r="L44" s="12"/>
      <c r="M44" s="12"/>
      <c r="N44" s="12"/>
      <c r="O44" s="12"/>
      <c r="P44" s="12"/>
      <c r="Q44" s="12"/>
      <c r="R44" s="12"/>
    </row>
    <row r="45" spans="1:18" ht="15" customHeight="1" x14ac:dyDescent="0.2">
      <c r="A45" s="12"/>
      <c r="B45" s="12"/>
      <c r="C45" s="12"/>
      <c r="D45" s="12"/>
      <c r="E45" s="12"/>
      <c r="F45" s="12"/>
      <c r="G45" s="12"/>
      <c r="H45" s="12"/>
      <c r="I45" s="12"/>
      <c r="J45" s="12"/>
      <c r="K45" s="12"/>
      <c r="L45" s="12"/>
      <c r="M45" s="12"/>
      <c r="N45" s="12"/>
      <c r="O45" s="12"/>
      <c r="P45" s="12"/>
      <c r="Q45" s="12"/>
      <c r="R45" s="12"/>
    </row>
    <row r="46" spans="1:18" ht="15" customHeight="1" x14ac:dyDescent="0.2">
      <c r="A46" s="12"/>
      <c r="B46" s="12"/>
      <c r="C46" s="12"/>
      <c r="D46" s="12"/>
      <c r="E46" s="12"/>
      <c r="F46" s="12"/>
      <c r="G46" s="12"/>
      <c r="H46" s="12"/>
      <c r="I46" s="12"/>
      <c r="J46" s="12"/>
      <c r="K46" s="12"/>
      <c r="L46" s="12"/>
      <c r="M46" s="12"/>
      <c r="N46" s="12"/>
      <c r="O46" s="12"/>
      <c r="P46" s="12"/>
      <c r="Q46" s="12"/>
      <c r="R46" s="12"/>
    </row>
    <row r="47" spans="1:18" ht="15" customHeight="1" x14ac:dyDescent="0.2">
      <c r="A47" s="12"/>
      <c r="B47" s="12"/>
      <c r="C47" s="12"/>
      <c r="D47" s="12"/>
      <c r="E47" s="12"/>
      <c r="F47" s="12"/>
      <c r="G47" s="12"/>
      <c r="H47" s="12"/>
      <c r="I47" s="12"/>
      <c r="J47" s="12"/>
      <c r="K47" s="12"/>
      <c r="L47" s="12"/>
      <c r="M47" s="12"/>
      <c r="N47" s="12"/>
      <c r="O47" s="12"/>
      <c r="P47" s="12"/>
      <c r="Q47" s="12"/>
      <c r="R47" s="12"/>
    </row>
    <row r="48" spans="1:18" ht="15" customHeight="1" x14ac:dyDescent="0.2">
      <c r="A48" s="12"/>
      <c r="B48" s="12"/>
      <c r="C48" s="12"/>
      <c r="D48" s="12"/>
      <c r="E48" s="12"/>
      <c r="F48" s="12"/>
      <c r="G48" s="12"/>
      <c r="H48" s="12"/>
      <c r="I48" s="12"/>
      <c r="J48" s="12"/>
      <c r="K48" s="12"/>
      <c r="L48" s="12"/>
      <c r="M48" s="12"/>
      <c r="N48" s="12"/>
      <c r="O48" s="12"/>
      <c r="P48" s="12"/>
      <c r="Q48" s="12"/>
      <c r="R48" s="12"/>
    </row>
    <row r="49" spans="1:18" ht="15" customHeight="1" x14ac:dyDescent="0.2">
      <c r="A49" s="12"/>
      <c r="B49" s="12"/>
      <c r="C49" s="12"/>
      <c r="D49" s="12"/>
      <c r="E49" s="12"/>
      <c r="F49" s="12"/>
      <c r="G49" s="12"/>
      <c r="H49" s="12"/>
      <c r="I49" s="12"/>
      <c r="J49" s="12"/>
      <c r="K49" s="12"/>
      <c r="L49" s="12"/>
      <c r="M49" s="12"/>
      <c r="N49" s="12"/>
      <c r="O49" s="12"/>
      <c r="P49" s="12"/>
      <c r="Q49" s="12"/>
      <c r="R49" s="12"/>
    </row>
    <row r="50" spans="1:18" ht="15" customHeight="1" x14ac:dyDescent="0.2">
      <c r="A50" s="12"/>
      <c r="B50" s="12"/>
      <c r="C50" s="12"/>
      <c r="D50" s="12"/>
      <c r="E50" s="12"/>
      <c r="F50" s="12"/>
      <c r="G50" s="12"/>
      <c r="H50" s="12"/>
      <c r="I50" s="12"/>
      <c r="J50" s="12"/>
      <c r="K50" s="12"/>
      <c r="L50" s="12"/>
      <c r="M50" s="12"/>
      <c r="N50" s="12"/>
      <c r="O50" s="12"/>
      <c r="P50" s="12"/>
      <c r="Q50" s="12"/>
      <c r="R50" s="12"/>
    </row>
    <row r="51" spans="1:18" ht="15" customHeight="1" x14ac:dyDescent="0.2">
      <c r="A51" s="12"/>
      <c r="B51" s="12"/>
      <c r="C51" s="12"/>
      <c r="D51" s="12"/>
      <c r="E51" s="12"/>
      <c r="F51" s="12"/>
      <c r="G51" s="12"/>
      <c r="H51" s="12"/>
      <c r="I51" s="12"/>
      <c r="J51" s="12"/>
      <c r="K51" s="12"/>
      <c r="L51" s="12"/>
      <c r="M51" s="12"/>
      <c r="N51" s="12"/>
      <c r="O51" s="12"/>
      <c r="P51" s="12"/>
      <c r="Q51" s="12"/>
      <c r="R51" s="12"/>
    </row>
    <row r="52" spans="1:18" ht="15" customHeight="1" x14ac:dyDescent="0.2">
      <c r="A52" s="12"/>
      <c r="B52" s="12"/>
      <c r="C52" s="12"/>
      <c r="D52" s="12"/>
      <c r="E52" s="12"/>
      <c r="F52" s="12"/>
      <c r="G52" s="12"/>
      <c r="H52" s="12"/>
      <c r="I52" s="12"/>
      <c r="J52" s="12"/>
      <c r="K52" s="12"/>
      <c r="L52" s="12"/>
      <c r="M52" s="12"/>
      <c r="N52" s="12"/>
      <c r="O52" s="12"/>
      <c r="P52" s="12"/>
      <c r="Q52" s="12"/>
      <c r="R52" s="12"/>
    </row>
    <row r="53" spans="1:18" ht="15" customHeight="1" x14ac:dyDescent="0.2">
      <c r="A53" s="12"/>
      <c r="B53" s="12"/>
      <c r="C53" s="12"/>
      <c r="D53" s="12"/>
      <c r="E53" s="12"/>
      <c r="F53" s="12"/>
      <c r="G53" s="12"/>
      <c r="H53" s="12"/>
      <c r="I53" s="12"/>
      <c r="J53" s="12"/>
      <c r="K53" s="12"/>
      <c r="L53" s="12"/>
      <c r="M53" s="12"/>
      <c r="N53" s="12"/>
      <c r="O53" s="12"/>
      <c r="P53" s="12"/>
      <c r="Q53" s="12"/>
      <c r="R53" s="12"/>
    </row>
    <row r="54" spans="1:18" ht="15" customHeight="1" x14ac:dyDescent="0.2">
      <c r="A54" s="12"/>
      <c r="B54" s="12"/>
      <c r="C54" s="12"/>
      <c r="D54" s="12"/>
      <c r="E54" s="12"/>
      <c r="F54" s="12"/>
      <c r="G54" s="12"/>
      <c r="H54" s="12"/>
      <c r="I54" s="12"/>
      <c r="J54" s="12"/>
      <c r="K54" s="12"/>
      <c r="L54" s="12"/>
      <c r="M54" s="12"/>
      <c r="N54" s="12"/>
      <c r="O54" s="12"/>
      <c r="P54" s="12"/>
      <c r="Q54" s="12"/>
      <c r="R54" s="12"/>
    </row>
    <row r="55" spans="1:18" ht="15" customHeight="1" x14ac:dyDescent="0.2">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
      <c r="A57" s="12"/>
      <c r="B57" s="12"/>
      <c r="C57" s="12"/>
      <c r="D57" s="12"/>
      <c r="E57" s="12"/>
      <c r="F57" s="12"/>
      <c r="G57" s="12"/>
      <c r="H57" s="12"/>
      <c r="I57" s="12"/>
      <c r="J57" s="12"/>
      <c r="K57" s="12"/>
      <c r="L57" s="12"/>
      <c r="M57" s="12"/>
      <c r="N57" s="12"/>
      <c r="O57" s="12"/>
      <c r="P57" s="12"/>
      <c r="Q57" s="12"/>
      <c r="R57" s="12"/>
    </row>
    <row r="58" spans="1:18" ht="15" customHeight="1" x14ac:dyDescent="0.25">
      <c r="A58" s="456" t="s">
        <v>369</v>
      </c>
      <c r="B58" s="456"/>
      <c r="C58" s="456"/>
      <c r="D58" s="456"/>
      <c r="E58" s="456"/>
      <c r="F58" s="456" t="s">
        <v>7992</v>
      </c>
      <c r="G58" s="456"/>
      <c r="H58" s="457"/>
      <c r="I58" s="456" t="s">
        <v>369</v>
      </c>
      <c r="J58" s="456"/>
      <c r="K58" s="456"/>
      <c r="L58" s="456"/>
      <c r="M58" s="456"/>
      <c r="N58" s="456"/>
      <c r="O58" s="456" t="s">
        <v>7992</v>
      </c>
      <c r="P58" s="456"/>
      <c r="Q58" s="456"/>
      <c r="R58" s="456"/>
    </row>
    <row r="59" spans="1:18" ht="15" customHeight="1" x14ac:dyDescent="0.25">
      <c r="A59" s="465" t="s">
        <v>319</v>
      </c>
      <c r="B59" s="465"/>
      <c r="C59" s="465"/>
      <c r="D59" s="465"/>
      <c r="E59" s="465"/>
      <c r="F59" s="466">
        <v>177764</v>
      </c>
      <c r="G59" s="466"/>
      <c r="H59" s="467"/>
      <c r="I59" s="468" t="s">
        <v>320</v>
      </c>
      <c r="J59" s="465"/>
      <c r="K59" s="465"/>
      <c r="L59" s="465"/>
      <c r="M59" s="465"/>
      <c r="N59" s="465"/>
      <c r="O59" s="466">
        <v>102725</v>
      </c>
      <c r="P59" s="466"/>
      <c r="Q59" s="466"/>
      <c r="R59" s="466"/>
    </row>
    <row r="60" spans="1:18" ht="15" customHeight="1" x14ac:dyDescent="0.25">
      <c r="A60" s="465" t="s">
        <v>321</v>
      </c>
      <c r="B60" s="465"/>
      <c r="C60" s="465"/>
      <c r="D60" s="465"/>
      <c r="E60" s="465"/>
      <c r="F60" s="466">
        <v>66229</v>
      </c>
      <c r="G60" s="466"/>
      <c r="H60" s="467"/>
      <c r="I60" s="468" t="s">
        <v>8000</v>
      </c>
      <c r="J60" s="465"/>
      <c r="K60" s="465"/>
      <c r="L60" s="465"/>
      <c r="M60" s="465"/>
      <c r="N60" s="465"/>
      <c r="O60" s="466">
        <v>34450</v>
      </c>
      <c r="P60" s="466"/>
      <c r="Q60" s="466"/>
      <c r="R60" s="466"/>
    </row>
    <row r="61" spans="1:18" ht="15" customHeight="1" x14ac:dyDescent="0.25">
      <c r="A61" s="465" t="s">
        <v>7943</v>
      </c>
      <c r="B61" s="465"/>
      <c r="C61" s="465"/>
      <c r="D61" s="465"/>
      <c r="E61" s="465"/>
      <c r="F61" s="466">
        <v>29440</v>
      </c>
      <c r="G61" s="466"/>
      <c r="H61" s="467"/>
      <c r="I61" s="468" t="s">
        <v>7999</v>
      </c>
      <c r="J61" s="465"/>
      <c r="K61" s="465"/>
      <c r="L61" s="465"/>
      <c r="M61" s="465"/>
      <c r="N61" s="465"/>
      <c r="O61" s="466">
        <v>26391</v>
      </c>
      <c r="P61" s="466"/>
      <c r="Q61" s="466"/>
      <c r="R61" s="466"/>
    </row>
    <row r="62" spans="1:18" ht="15" customHeight="1" x14ac:dyDescent="0.25">
      <c r="A62" s="465" t="s">
        <v>323</v>
      </c>
      <c r="B62" s="465"/>
      <c r="C62" s="465"/>
      <c r="D62" s="465"/>
      <c r="E62" s="465"/>
      <c r="F62" s="466">
        <v>20099</v>
      </c>
      <c r="G62" s="466"/>
      <c r="H62" s="467"/>
      <c r="I62" s="468" t="s">
        <v>7944</v>
      </c>
      <c r="J62" s="465"/>
      <c r="K62" s="465"/>
      <c r="L62" s="465"/>
      <c r="M62" s="465"/>
      <c r="N62" s="465"/>
      <c r="O62" s="466">
        <v>12788</v>
      </c>
      <c r="P62" s="466"/>
      <c r="Q62" s="466"/>
      <c r="R62" s="466"/>
    </row>
    <row r="63" spans="1:18" ht="15" customHeight="1" x14ac:dyDescent="0.25">
      <c r="A63" s="465" t="s">
        <v>8002</v>
      </c>
      <c r="B63" s="465"/>
      <c r="C63" s="465"/>
      <c r="D63" s="465"/>
      <c r="E63" s="465"/>
      <c r="F63" s="466">
        <v>5320</v>
      </c>
      <c r="G63" s="466"/>
      <c r="H63" s="467"/>
      <c r="I63" s="468" t="s">
        <v>322</v>
      </c>
      <c r="J63" s="465"/>
      <c r="K63" s="465"/>
      <c r="L63" s="465"/>
      <c r="M63" s="465"/>
      <c r="N63" s="465"/>
      <c r="O63" s="466">
        <v>2407</v>
      </c>
      <c r="P63" s="466"/>
      <c r="Q63" s="466"/>
      <c r="R63" s="466"/>
    </row>
    <row r="64" spans="1:18" ht="15" customHeight="1" x14ac:dyDescent="0.25">
      <c r="A64" s="465" t="s">
        <v>8001</v>
      </c>
      <c r="B64" s="465"/>
      <c r="C64" s="465"/>
      <c r="D64" s="465"/>
      <c r="E64" s="465"/>
      <c r="F64" s="466">
        <v>2108</v>
      </c>
      <c r="G64" s="466"/>
      <c r="H64" s="467"/>
      <c r="I64" s="468" t="s">
        <v>8003</v>
      </c>
      <c r="J64" s="465"/>
      <c r="K64" s="465"/>
      <c r="L64" s="465"/>
      <c r="M64" s="465"/>
      <c r="N64" s="465"/>
      <c r="O64" s="466">
        <v>1169</v>
      </c>
      <c r="P64" s="466"/>
      <c r="Q64" s="466"/>
      <c r="R64" s="466"/>
    </row>
    <row r="65" spans="1:18" ht="15" customHeight="1" x14ac:dyDescent="0.25">
      <c r="A65" s="465" t="s">
        <v>8005</v>
      </c>
      <c r="B65" s="465"/>
      <c r="C65" s="465"/>
      <c r="D65" s="465"/>
      <c r="E65" s="465"/>
      <c r="F65" s="466">
        <v>1004</v>
      </c>
      <c r="G65" s="466"/>
      <c r="H65" s="467"/>
      <c r="I65" s="468" t="s">
        <v>8004</v>
      </c>
      <c r="J65" s="465"/>
      <c r="K65" s="465"/>
      <c r="L65" s="465"/>
      <c r="M65" s="465"/>
      <c r="N65" s="465"/>
      <c r="O65" s="466">
        <v>924</v>
      </c>
      <c r="P65" s="466"/>
      <c r="Q65" s="466"/>
      <c r="R65" s="466"/>
    </row>
    <row r="66" spans="1:18" ht="15" customHeight="1" x14ac:dyDescent="0.25">
      <c r="A66" s="465" t="s">
        <v>17297</v>
      </c>
      <c r="B66" s="465"/>
      <c r="C66" s="465"/>
      <c r="D66" s="465"/>
      <c r="E66" s="465"/>
      <c r="F66" s="466">
        <v>826</v>
      </c>
      <c r="G66" s="466"/>
      <c r="H66" s="467"/>
      <c r="I66" s="468" t="s">
        <v>8011</v>
      </c>
      <c r="J66" s="465"/>
      <c r="K66" s="465"/>
      <c r="L66" s="465"/>
      <c r="M66" s="465"/>
      <c r="N66" s="465"/>
      <c r="O66" s="466">
        <v>701</v>
      </c>
      <c r="P66" s="466"/>
      <c r="Q66" s="466"/>
      <c r="R66" s="466"/>
    </row>
    <row r="67" spans="1:18" ht="15" customHeight="1" x14ac:dyDescent="0.25">
      <c r="A67" s="465" t="s">
        <v>8008</v>
      </c>
      <c r="B67" s="465"/>
      <c r="C67" s="465"/>
      <c r="D67" s="465"/>
      <c r="E67" s="465"/>
      <c r="F67" s="466">
        <v>523</v>
      </c>
      <c r="G67" s="466"/>
      <c r="H67" s="467"/>
      <c r="I67" s="468" t="s">
        <v>8010</v>
      </c>
      <c r="J67" s="465"/>
      <c r="K67" s="465"/>
      <c r="L67" s="465"/>
      <c r="M67" s="465"/>
      <c r="N67" s="465"/>
      <c r="O67" s="466">
        <v>362</v>
      </c>
      <c r="P67" s="466"/>
      <c r="Q67" s="466"/>
      <c r="R67" s="466"/>
    </row>
    <row r="68" spans="1:18" ht="15" customHeight="1" x14ac:dyDescent="0.25">
      <c r="A68" s="465" t="s">
        <v>8007</v>
      </c>
      <c r="B68" s="465"/>
      <c r="C68" s="465"/>
      <c r="D68" s="465"/>
      <c r="E68" s="465"/>
      <c r="F68" s="466">
        <v>355</v>
      </c>
      <c r="G68" s="466"/>
      <c r="H68" s="467"/>
      <c r="I68" s="468" t="s">
        <v>8006</v>
      </c>
      <c r="J68" s="465"/>
      <c r="K68" s="465"/>
      <c r="L68" s="465"/>
      <c r="M68" s="465"/>
      <c r="N68" s="465"/>
      <c r="O68" s="466">
        <v>274</v>
      </c>
      <c r="P68" s="466"/>
      <c r="Q68" s="466"/>
      <c r="R68" s="466"/>
    </row>
    <row r="69" spans="1:18" ht="15" customHeight="1" x14ac:dyDescent="0.25">
      <c r="A69" s="465" t="s">
        <v>8009</v>
      </c>
      <c r="B69" s="465"/>
      <c r="C69" s="465"/>
      <c r="D69" s="465"/>
      <c r="E69" s="465"/>
      <c r="F69" s="466">
        <v>263</v>
      </c>
      <c r="G69" s="466"/>
      <c r="H69" s="467"/>
      <c r="I69" s="468" t="s">
        <v>8012</v>
      </c>
      <c r="J69" s="465"/>
      <c r="K69" s="465"/>
      <c r="L69" s="465"/>
      <c r="M69" s="465"/>
      <c r="N69" s="465"/>
      <c r="O69" s="466">
        <v>89</v>
      </c>
      <c r="P69" s="466"/>
      <c r="Q69" s="466"/>
      <c r="R69" s="466"/>
    </row>
    <row r="70" spans="1:18" ht="15" customHeight="1" x14ac:dyDescent="0.25">
      <c r="A70" s="465" t="s">
        <v>8014</v>
      </c>
      <c r="B70" s="465"/>
      <c r="C70" s="465"/>
      <c r="D70" s="465"/>
      <c r="E70" s="465"/>
      <c r="F70" s="466">
        <v>54</v>
      </c>
      <c r="G70" s="466"/>
      <c r="H70" s="467"/>
      <c r="I70" s="468" t="s">
        <v>8016</v>
      </c>
      <c r="J70" s="465"/>
      <c r="K70" s="465"/>
      <c r="L70" s="465"/>
      <c r="M70" s="465"/>
      <c r="N70" s="465"/>
      <c r="O70" s="466">
        <v>35</v>
      </c>
      <c r="P70" s="466"/>
      <c r="Q70" s="466"/>
      <c r="R70" s="466"/>
    </row>
    <row r="71" spans="1:18" ht="15" customHeight="1" x14ac:dyDescent="0.25">
      <c r="A71" s="465" t="s">
        <v>8015</v>
      </c>
      <c r="B71" s="465"/>
      <c r="C71" s="465"/>
      <c r="D71" s="465"/>
      <c r="E71" s="465"/>
      <c r="F71" s="466">
        <v>28</v>
      </c>
      <c r="G71" s="466"/>
      <c r="H71" s="467"/>
      <c r="I71" s="468" t="s">
        <v>17083</v>
      </c>
      <c r="J71" s="465"/>
      <c r="K71" s="465"/>
      <c r="L71" s="465"/>
      <c r="M71" s="465"/>
      <c r="N71" s="465"/>
      <c r="O71" s="466">
        <v>23</v>
      </c>
      <c r="P71" s="466"/>
      <c r="Q71" s="466"/>
      <c r="R71" s="466"/>
    </row>
    <row r="72" spans="1:18" ht="15" customHeight="1" x14ac:dyDescent="0.25">
      <c r="A72" s="465" t="s">
        <v>8013</v>
      </c>
      <c r="B72" s="465"/>
      <c r="C72" s="465"/>
      <c r="D72" s="465"/>
      <c r="E72" s="465"/>
      <c r="F72" s="466">
        <v>20</v>
      </c>
      <c r="G72" s="466"/>
      <c r="H72" s="467"/>
      <c r="I72" s="468" t="s">
        <v>8018</v>
      </c>
      <c r="J72" s="465"/>
      <c r="K72" s="465"/>
      <c r="L72" s="465"/>
      <c r="M72" s="465"/>
      <c r="N72" s="465"/>
      <c r="O72" s="466">
        <v>10</v>
      </c>
      <c r="P72" s="466"/>
      <c r="Q72" s="466"/>
      <c r="R72" s="466"/>
    </row>
    <row r="73" spans="1:18" ht="15" customHeight="1" x14ac:dyDescent="0.25">
      <c r="A73" s="465" t="s">
        <v>8026</v>
      </c>
      <c r="B73" s="465"/>
      <c r="C73" s="465"/>
      <c r="D73" s="465"/>
      <c r="E73" s="465"/>
      <c r="F73" s="466">
        <v>4</v>
      </c>
      <c r="G73" s="466"/>
      <c r="H73" s="467"/>
      <c r="I73" s="468" t="s">
        <v>8017</v>
      </c>
      <c r="J73" s="465"/>
      <c r="K73" s="465"/>
      <c r="L73" s="465"/>
      <c r="M73" s="465"/>
      <c r="N73" s="465"/>
      <c r="O73" s="466">
        <v>2</v>
      </c>
      <c r="P73" s="466"/>
      <c r="Q73" s="466"/>
      <c r="R73" s="466"/>
    </row>
    <row r="74" spans="1:18" ht="15" customHeight="1" x14ac:dyDescent="0.25">
      <c r="A74" s="465" t="s">
        <v>17188</v>
      </c>
      <c r="B74" s="465"/>
      <c r="C74" s="465"/>
      <c r="D74" s="465"/>
      <c r="E74" s="465"/>
      <c r="F74" s="469">
        <v>2</v>
      </c>
      <c r="G74" s="469"/>
      <c r="H74" s="470"/>
      <c r="I74" s="468" t="s">
        <v>18375</v>
      </c>
      <c r="J74" s="465"/>
      <c r="K74" s="465"/>
      <c r="L74" s="465"/>
      <c r="M74" s="465"/>
      <c r="N74" s="465"/>
      <c r="O74" s="466">
        <v>2</v>
      </c>
      <c r="P74" s="466"/>
      <c r="Q74" s="466"/>
      <c r="R74" s="466"/>
    </row>
    <row r="75" spans="1:18" ht="15" customHeight="1" x14ac:dyDescent="0.25">
      <c r="A75" s="33" t="s">
        <v>17298</v>
      </c>
      <c r="B75" s="30"/>
      <c r="C75" s="30"/>
      <c r="D75" s="30"/>
      <c r="E75" s="30"/>
      <c r="F75" s="369">
        <v>1</v>
      </c>
      <c r="G75" s="369"/>
      <c r="H75" s="369"/>
      <c r="I75" s="30"/>
      <c r="J75" s="30"/>
      <c r="K75" s="30"/>
      <c r="L75" s="30"/>
      <c r="M75" s="30"/>
      <c r="N75" s="30"/>
      <c r="O75" s="30"/>
      <c r="P75" s="30"/>
      <c r="Q75" s="30"/>
      <c r="R75" s="30"/>
    </row>
    <row r="76" spans="1:18" ht="15" customHeight="1" x14ac:dyDescent="0.2">
      <c r="A76" s="12"/>
      <c r="B76" s="12"/>
      <c r="C76" s="12"/>
      <c r="D76" s="12"/>
      <c r="E76" s="12"/>
      <c r="F76" s="12"/>
      <c r="G76" s="12"/>
      <c r="H76" s="12"/>
      <c r="I76" s="12"/>
      <c r="J76" s="12"/>
      <c r="K76" s="12"/>
      <c r="L76" s="12"/>
      <c r="M76" s="12"/>
      <c r="N76" s="12"/>
      <c r="O76" s="12"/>
      <c r="P76" s="12"/>
      <c r="Q76" s="12"/>
      <c r="R76" s="12"/>
    </row>
    <row r="77" spans="1:18" ht="15" customHeight="1" x14ac:dyDescent="0.2">
      <c r="A77" s="200" t="s">
        <v>8023</v>
      </c>
      <c r="B77" s="12"/>
      <c r="C77" s="12"/>
      <c r="D77" s="12"/>
      <c r="E77" s="12"/>
      <c r="F77" s="12"/>
      <c r="G77" s="12"/>
      <c r="H77" s="12"/>
      <c r="I77" s="12"/>
      <c r="J77" s="12"/>
      <c r="K77" s="200" t="s">
        <v>8024</v>
      </c>
      <c r="L77" s="12"/>
      <c r="M77" s="12"/>
      <c r="N77" s="12"/>
      <c r="O77" s="12"/>
      <c r="P77" s="12"/>
      <c r="Q77" s="12"/>
      <c r="R77" s="12"/>
    </row>
    <row r="78" spans="1:18" ht="15" customHeight="1" x14ac:dyDescent="0.2">
      <c r="A78" s="12"/>
      <c r="B78" s="12"/>
      <c r="C78" s="12"/>
      <c r="D78" s="12"/>
      <c r="E78" s="12"/>
      <c r="F78" s="12"/>
      <c r="G78" s="12"/>
      <c r="H78" s="12"/>
      <c r="I78" s="12"/>
      <c r="J78" s="12"/>
      <c r="K78" s="12"/>
      <c r="L78" s="12"/>
      <c r="M78" s="12"/>
      <c r="N78" s="35"/>
      <c r="O78" s="12"/>
      <c r="P78" s="12"/>
      <c r="Q78" s="12"/>
      <c r="R78" s="12"/>
    </row>
    <row r="79" spans="1:18" ht="15" customHeight="1" x14ac:dyDescent="0.2">
      <c r="A79" s="12"/>
      <c r="B79" s="12"/>
      <c r="C79" s="12"/>
      <c r="D79" s="12"/>
      <c r="E79" s="12"/>
      <c r="F79" s="12"/>
      <c r="G79" s="12"/>
      <c r="H79" s="12"/>
      <c r="I79" s="12"/>
      <c r="J79" s="12"/>
      <c r="K79" s="12"/>
      <c r="L79" s="12"/>
      <c r="M79" s="12"/>
      <c r="N79" s="12"/>
      <c r="O79" s="12"/>
      <c r="P79" s="12"/>
      <c r="Q79" s="12"/>
      <c r="R79" s="12"/>
    </row>
    <row r="80" spans="1:18" ht="15" customHeight="1" x14ac:dyDescent="0.2">
      <c r="A80" s="12"/>
      <c r="B80" s="12"/>
      <c r="C80" s="12"/>
      <c r="D80" s="12"/>
      <c r="E80" s="12"/>
      <c r="F80" s="12"/>
      <c r="G80" s="12"/>
      <c r="H80" s="12"/>
      <c r="I80" s="12"/>
      <c r="J80" s="12"/>
      <c r="K80" s="12"/>
      <c r="L80" s="12"/>
      <c r="M80" s="12"/>
      <c r="N80" s="12"/>
      <c r="O80" s="12"/>
      <c r="P80" s="12"/>
      <c r="Q80" s="12"/>
      <c r="R80" s="12"/>
    </row>
    <row r="81" spans="1:18" ht="15" customHeight="1" x14ac:dyDescent="0.2">
      <c r="A81" s="12"/>
      <c r="B81" s="12"/>
      <c r="C81" s="12"/>
      <c r="D81" s="12"/>
      <c r="E81" s="12"/>
      <c r="F81" s="12"/>
      <c r="G81" s="12"/>
      <c r="H81" s="12"/>
      <c r="I81" s="12"/>
      <c r="J81" s="12"/>
      <c r="K81" s="12"/>
      <c r="L81" s="12"/>
      <c r="M81" s="12"/>
      <c r="N81" s="12"/>
      <c r="O81" s="12"/>
      <c r="P81" s="12"/>
      <c r="Q81" s="12"/>
      <c r="R81" s="12"/>
    </row>
    <row r="82" spans="1:18" ht="15" customHeight="1" x14ac:dyDescent="0.2">
      <c r="A82" s="12"/>
      <c r="B82" s="12"/>
      <c r="C82" s="12"/>
      <c r="D82" s="12"/>
      <c r="E82" s="12"/>
      <c r="F82" s="12"/>
      <c r="G82" s="12"/>
      <c r="H82" s="12"/>
      <c r="I82" s="12"/>
      <c r="J82" s="12"/>
      <c r="K82" s="12"/>
      <c r="L82" s="12"/>
      <c r="M82" s="12"/>
      <c r="N82" s="12"/>
      <c r="O82" s="12"/>
      <c r="P82" s="12"/>
      <c r="Q82" s="12"/>
      <c r="R82" s="12"/>
    </row>
    <row r="83" spans="1:18" ht="15" customHeight="1" x14ac:dyDescent="0.2">
      <c r="A83" s="12"/>
      <c r="B83" s="12"/>
      <c r="C83" s="12"/>
      <c r="D83" s="12"/>
      <c r="E83" s="12"/>
      <c r="F83" s="12"/>
      <c r="G83" s="12"/>
      <c r="H83" s="12"/>
      <c r="I83" s="12"/>
      <c r="J83" s="12"/>
      <c r="K83" s="12"/>
      <c r="L83" s="12"/>
      <c r="M83" s="12"/>
      <c r="N83" s="12"/>
      <c r="O83" s="12"/>
      <c r="P83" s="12"/>
      <c r="Q83" s="12"/>
      <c r="R83" s="12"/>
    </row>
    <row r="84" spans="1:18" ht="15" customHeight="1" x14ac:dyDescent="0.2">
      <c r="A84" s="12"/>
      <c r="B84" s="12"/>
      <c r="C84" s="12"/>
      <c r="D84" s="12"/>
      <c r="E84" s="12"/>
      <c r="F84" s="12"/>
      <c r="G84" s="12"/>
      <c r="H84" s="12"/>
      <c r="I84" s="12"/>
      <c r="J84" s="12"/>
      <c r="K84" s="12"/>
      <c r="L84" s="12"/>
      <c r="M84" s="12"/>
      <c r="N84" s="12"/>
      <c r="O84" s="12"/>
      <c r="P84" s="12"/>
      <c r="Q84" s="12"/>
      <c r="R84" s="12"/>
    </row>
    <row r="85" spans="1:18" ht="15" customHeight="1" x14ac:dyDescent="0.2">
      <c r="A85" s="12"/>
      <c r="B85" s="12"/>
      <c r="C85" s="12"/>
      <c r="D85" s="12"/>
      <c r="E85" s="12"/>
      <c r="F85" s="12"/>
      <c r="G85" s="12"/>
      <c r="H85" s="12"/>
      <c r="I85" s="12"/>
      <c r="J85" s="12"/>
      <c r="K85" s="12"/>
      <c r="L85" s="12"/>
      <c r="M85" s="12"/>
      <c r="N85" s="12"/>
      <c r="O85" s="12"/>
      <c r="P85" s="12"/>
      <c r="Q85" s="12"/>
      <c r="R85" s="12"/>
    </row>
    <row r="86" spans="1:18" ht="15" customHeight="1" x14ac:dyDescent="0.2">
      <c r="A86" s="12"/>
      <c r="B86" s="12"/>
      <c r="C86" s="12"/>
      <c r="D86" s="12"/>
      <c r="E86" s="12"/>
      <c r="F86" s="12"/>
      <c r="G86" s="12"/>
      <c r="H86" s="12"/>
      <c r="I86" s="12"/>
      <c r="J86" s="12"/>
      <c r="K86" s="12"/>
      <c r="L86" s="12"/>
      <c r="M86" s="12"/>
      <c r="N86" s="12"/>
      <c r="O86" s="12"/>
      <c r="P86" s="12"/>
      <c r="Q86" s="12"/>
      <c r="R86" s="12"/>
    </row>
    <row r="87" spans="1:18" ht="15" customHeight="1" x14ac:dyDescent="0.2">
      <c r="A87" s="12"/>
      <c r="B87" s="12"/>
      <c r="C87" s="12"/>
      <c r="D87" s="12"/>
      <c r="E87" s="12"/>
      <c r="F87" s="12"/>
      <c r="G87" s="12"/>
      <c r="H87" s="12"/>
      <c r="I87" s="12"/>
      <c r="J87" s="12"/>
      <c r="K87" s="12"/>
      <c r="L87" s="12"/>
      <c r="M87" s="12"/>
      <c r="N87" s="12"/>
      <c r="O87" s="12"/>
      <c r="P87" s="12"/>
      <c r="Q87" s="12"/>
      <c r="R87" s="12"/>
    </row>
    <row r="88" spans="1:18" ht="15" customHeight="1" x14ac:dyDescent="0.2">
      <c r="A88" s="12"/>
      <c r="B88" s="12"/>
      <c r="C88" s="12"/>
      <c r="D88" s="12"/>
      <c r="E88" s="12"/>
      <c r="F88" s="12"/>
      <c r="G88" s="12"/>
      <c r="H88" s="12"/>
      <c r="I88" s="12"/>
      <c r="J88" s="12"/>
      <c r="K88" s="12"/>
      <c r="L88" s="12"/>
      <c r="M88" s="12"/>
      <c r="N88" s="12"/>
      <c r="O88" s="12"/>
      <c r="P88" s="12"/>
      <c r="Q88" s="12"/>
      <c r="R88" s="12"/>
    </row>
    <row r="89" spans="1:18" ht="15" customHeight="1" x14ac:dyDescent="0.2">
      <c r="A89" s="12"/>
      <c r="B89" s="12"/>
      <c r="C89" s="12"/>
      <c r="D89" s="12"/>
      <c r="E89" s="12"/>
      <c r="F89" s="12"/>
      <c r="G89" s="12"/>
      <c r="H89" s="12"/>
      <c r="I89" s="12"/>
      <c r="J89" s="12"/>
      <c r="K89" s="12"/>
      <c r="L89" s="12"/>
      <c r="M89" s="12"/>
      <c r="N89" s="12"/>
      <c r="O89" s="12"/>
      <c r="P89" s="12"/>
      <c r="Q89" s="12"/>
      <c r="R89" s="12"/>
    </row>
    <row r="90" spans="1:18" ht="15" customHeight="1" x14ac:dyDescent="0.2">
      <c r="A90" s="12"/>
      <c r="B90" s="12"/>
      <c r="C90" s="12"/>
      <c r="D90" s="12"/>
      <c r="E90" s="12"/>
      <c r="F90" s="12"/>
      <c r="G90" s="12"/>
      <c r="H90" s="12"/>
      <c r="I90" s="12"/>
      <c r="J90" s="12"/>
      <c r="K90" s="12"/>
      <c r="L90" s="12"/>
      <c r="M90" s="12"/>
      <c r="N90" s="12"/>
      <c r="O90" s="12"/>
      <c r="P90" s="12"/>
      <c r="Q90" s="12"/>
      <c r="R90" s="12"/>
    </row>
  </sheetData>
  <mergeCells count="79">
    <mergeCell ref="O73:R73"/>
    <mergeCell ref="A73:E73"/>
    <mergeCell ref="I74:N74"/>
    <mergeCell ref="O74:R74"/>
    <mergeCell ref="I72:N72"/>
    <mergeCell ref="I73:N73"/>
    <mergeCell ref="F73:H73"/>
    <mergeCell ref="A74:E74"/>
    <mergeCell ref="F74:H74"/>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O39:R39"/>
    <mergeCell ref="O40:Q40"/>
    <mergeCell ref="O38:R38"/>
    <mergeCell ref="O37:R37"/>
    <mergeCell ref="A58:E58"/>
    <mergeCell ref="O58:R58"/>
    <mergeCell ref="F58:H58"/>
    <mergeCell ref="I58:N58"/>
    <mergeCell ref="G7:H7"/>
    <mergeCell ref="E11:F11"/>
    <mergeCell ref="B11:C11"/>
    <mergeCell ref="B8:D8"/>
    <mergeCell ref="G8:I8"/>
    <mergeCell ref="K6:R13"/>
  </mergeCells>
  <conditionalFormatting sqref="A7">
    <cfRule type="containsText" dxfId="148" priority="11" operator="containsText" text="q">
      <formula>NOT(ISERROR(SEARCH("q",A7)))</formula>
    </cfRule>
    <cfRule type="containsText" dxfId="147" priority="12" operator="containsText" text="p">
      <formula>NOT(ISERROR(SEARCH("p",A7)))</formula>
    </cfRule>
  </conditionalFormatting>
  <conditionalFormatting sqref="F7">
    <cfRule type="containsText" dxfId="146" priority="9" operator="containsText" text="q">
      <formula>NOT(ISERROR(SEARCH("q",F7)))</formula>
    </cfRule>
    <cfRule type="containsText" dxfId="145" priority="10" operator="containsText" text="p">
      <formula>NOT(ISERROR(SEARCH("p",F7)))</formula>
    </cfRule>
  </conditionalFormatting>
  <conditionalFormatting sqref="A10">
    <cfRule type="containsText" dxfId="144" priority="7" operator="containsText" text="q">
      <formula>NOT(ISERROR(SEARCH("q",A10)))</formula>
    </cfRule>
    <cfRule type="containsText" dxfId="143" priority="8" operator="containsText" text="p">
      <formula>NOT(ISERROR(SEARCH("p",A10)))</formula>
    </cfRule>
  </conditionalFormatting>
  <conditionalFormatting sqref="G10">
    <cfRule type="containsText" dxfId="142" priority="3" operator="containsText" text="q">
      <formula>NOT(ISERROR(SEARCH("q",G10)))</formula>
    </cfRule>
    <cfRule type="containsText" dxfId="141" priority="4" operator="containsText" text="p">
      <formula>NOT(ISERROR(SEARCH("p",G10)))</formula>
    </cfRule>
  </conditionalFormatting>
  <conditionalFormatting sqref="D10">
    <cfRule type="containsText" dxfId="140" priority="1" operator="containsText" text="q">
      <formula>NOT(ISERROR(SEARCH("q",D10)))</formula>
    </cfRule>
    <cfRule type="containsText" dxfId="139"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 ref="R12" r:id="rId5" display="lien" xr:uid="{2D9E2155-AF55-4F36-AE08-31B692C8989D}"/>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242"/>
  <sheetViews>
    <sheetView showGridLines="0" zoomScaleNormal="100" zoomScaleSheetLayoutView="150" zoomScalePageLayoutView="160" workbookViewId="0">
      <selection activeCell="Y13" sqref="Y13"/>
    </sheetView>
  </sheetViews>
  <sheetFormatPr baseColWidth="10" defaultColWidth="10.625" defaultRowHeight="15" x14ac:dyDescent="0.2"/>
  <cols>
    <col min="1" max="1" width="3.125" style="13" customWidth="1"/>
    <col min="2" max="2" width="6.5" style="13" customWidth="1"/>
    <col min="3" max="3" width="5.625" style="13" customWidth="1"/>
    <col min="4" max="4" width="1.375" style="13" customWidth="1"/>
    <col min="5" max="5" width="2.625" style="13" customWidth="1"/>
    <col min="6" max="6" width="6.5" style="13" customWidth="1"/>
    <col min="7" max="7" width="6.125" style="13" customWidth="1"/>
    <col min="8" max="8" width="1.375" style="13" customWidth="1"/>
    <col min="9" max="9" width="2.625" style="13" customWidth="1"/>
    <col min="10" max="10" width="7.875" style="13" customWidth="1"/>
    <col min="11" max="11" width="6.125" style="13" customWidth="1"/>
    <col min="12" max="12" width="1.375" style="13" customWidth="1"/>
    <col min="13" max="13" width="2.625" style="13" customWidth="1"/>
    <col min="14" max="14" width="10" style="13" customWidth="1"/>
    <col min="15" max="15" width="6.125" style="13" customWidth="1"/>
    <col min="16" max="16" width="1.375" style="13" customWidth="1"/>
    <col min="17" max="17" width="2.125" style="13" customWidth="1"/>
    <col min="18" max="18" width="10.5" style="13" customWidth="1"/>
    <col min="19" max="19" width="5.875" style="13" customWidth="1"/>
    <col min="20" max="60" width="5" style="13" customWidth="1"/>
    <col min="61" max="16384" width="10.625" style="13"/>
  </cols>
  <sheetData>
    <row r="1" spans="1:19" ht="15" customHeight="1" x14ac:dyDescent="0.2">
      <c r="A1" s="12"/>
      <c r="B1" s="12"/>
      <c r="C1" s="12"/>
      <c r="D1" s="12"/>
      <c r="E1" s="12"/>
      <c r="F1" s="12"/>
      <c r="G1" s="12"/>
      <c r="H1" s="12"/>
      <c r="I1" s="12"/>
      <c r="J1" s="12"/>
      <c r="K1" s="12"/>
      <c r="L1" s="12"/>
      <c r="M1" s="12"/>
      <c r="N1" s="12"/>
      <c r="O1" s="12"/>
      <c r="P1" s="12"/>
      <c r="Q1" s="12"/>
      <c r="R1" s="12"/>
      <c r="S1" s="12"/>
    </row>
    <row r="2" spans="1:19" ht="15" customHeight="1" x14ac:dyDescent="0.2">
      <c r="A2" s="12"/>
      <c r="B2" s="12"/>
      <c r="C2" s="11" t="s">
        <v>34</v>
      </c>
      <c r="D2" s="14"/>
      <c r="E2" s="14"/>
      <c r="F2" s="14"/>
      <c r="G2" s="12"/>
      <c r="H2" s="12"/>
      <c r="I2" s="12"/>
      <c r="J2" s="12"/>
      <c r="K2" s="12"/>
      <c r="L2" s="12"/>
      <c r="M2" s="12"/>
      <c r="N2" s="77"/>
      <c r="O2" s="454" t="s">
        <v>113</v>
      </c>
      <c r="P2" s="454"/>
      <c r="Q2" s="454"/>
      <c r="R2" s="454"/>
      <c r="S2" s="454"/>
    </row>
    <row r="3" spans="1:19" ht="15" customHeight="1" x14ac:dyDescent="0.2">
      <c r="A3" s="12"/>
      <c r="B3" s="12"/>
      <c r="C3" s="18" t="s">
        <v>231</v>
      </c>
      <c r="D3" s="14"/>
      <c r="E3" s="14"/>
      <c r="F3" s="14"/>
      <c r="G3" s="12"/>
      <c r="H3" s="12"/>
      <c r="I3" s="12"/>
      <c r="J3" s="12"/>
      <c r="K3" s="12"/>
      <c r="L3" s="12"/>
      <c r="M3" s="12"/>
      <c r="N3" s="77"/>
      <c r="O3" s="454"/>
      <c r="P3" s="454"/>
      <c r="Q3" s="454"/>
      <c r="R3" s="454"/>
      <c r="S3" s="454"/>
    </row>
    <row r="4" spans="1:19" ht="15" customHeight="1" thickBot="1" x14ac:dyDescent="0.25">
      <c r="A4" s="15"/>
      <c r="B4" s="15"/>
      <c r="C4" s="15"/>
      <c r="D4" s="15"/>
      <c r="E4" s="15"/>
      <c r="F4" s="15"/>
      <c r="G4" s="15"/>
      <c r="H4" s="15"/>
      <c r="I4" s="15"/>
      <c r="J4" s="15"/>
      <c r="K4" s="15"/>
      <c r="L4" s="15"/>
      <c r="M4" s="15"/>
      <c r="N4" s="15"/>
      <c r="O4" s="15"/>
      <c r="P4" s="15"/>
      <c r="Q4" s="15"/>
      <c r="R4" s="15"/>
      <c r="S4" s="12"/>
    </row>
    <row r="5" spans="1:19" ht="15" customHeight="1" x14ac:dyDescent="0.2">
      <c r="A5" s="12"/>
      <c r="B5" s="12"/>
      <c r="C5" s="12"/>
      <c r="D5" s="12"/>
      <c r="E5" s="12"/>
      <c r="F5" s="12"/>
      <c r="G5" s="12"/>
      <c r="H5" s="12"/>
      <c r="I5" s="12"/>
      <c r="J5" s="12"/>
      <c r="K5" s="12"/>
      <c r="L5" s="12"/>
      <c r="M5" s="12"/>
      <c r="N5" s="12"/>
      <c r="O5" s="12"/>
      <c r="P5" s="12"/>
      <c r="Q5" s="12"/>
      <c r="R5" s="12"/>
      <c r="S5" s="76"/>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4"/>
      <c r="B7" s="75"/>
      <c r="C7" s="75"/>
      <c r="D7" s="75"/>
      <c r="E7" s="75"/>
      <c r="F7" s="75"/>
      <c r="G7" s="75"/>
      <c r="H7" s="75"/>
      <c r="I7" s="75"/>
      <c r="J7" s="75"/>
      <c r="K7" s="74"/>
      <c r="L7" s="75"/>
      <c r="M7" s="75"/>
      <c r="N7" s="75"/>
      <c r="O7" s="75"/>
      <c r="P7" s="75"/>
      <c r="Q7" s="75"/>
      <c r="R7" s="75"/>
      <c r="S7" s="75"/>
    </row>
    <row r="8" spans="1:19" ht="15" customHeight="1" x14ac:dyDescent="0.25">
      <c r="A8" s="79" t="s">
        <v>14</v>
      </c>
      <c r="B8" s="21">
        <v>3018</v>
      </c>
      <c r="C8" s="366" t="s">
        <v>18628</v>
      </c>
      <c r="D8" s="29"/>
      <c r="E8" s="79" t="s">
        <v>14</v>
      </c>
      <c r="F8" s="21">
        <v>2379</v>
      </c>
      <c r="G8" s="366" t="s">
        <v>19395</v>
      </c>
      <c r="H8" s="57"/>
      <c r="I8" s="79" t="s">
        <v>14</v>
      </c>
      <c r="J8" s="21">
        <v>299093</v>
      </c>
      <c r="K8" s="78" t="s">
        <v>18629</v>
      </c>
      <c r="L8" s="58"/>
      <c r="M8" s="79" t="s">
        <v>14</v>
      </c>
      <c r="N8" s="21">
        <v>9471161</v>
      </c>
      <c r="O8" s="367" t="s">
        <v>20223</v>
      </c>
      <c r="P8" s="59"/>
      <c r="Q8" s="79" t="s">
        <v>14</v>
      </c>
      <c r="R8" s="21">
        <v>3348598</v>
      </c>
      <c r="S8" s="366" t="s">
        <v>20225</v>
      </c>
    </row>
    <row r="9" spans="1:19" ht="15" customHeight="1" x14ac:dyDescent="0.2">
      <c r="A9" s="24"/>
      <c r="B9" s="459" t="s">
        <v>239</v>
      </c>
      <c r="C9" s="471"/>
      <c r="D9" s="44"/>
      <c r="E9" s="19"/>
      <c r="F9" s="459" t="s">
        <v>240</v>
      </c>
      <c r="G9" s="471"/>
      <c r="H9" s="44"/>
      <c r="I9" s="19"/>
      <c r="J9" s="459" t="s">
        <v>244</v>
      </c>
      <c r="K9" s="471"/>
      <c r="L9" s="58"/>
      <c r="M9" s="19"/>
      <c r="N9" s="459" t="s">
        <v>241</v>
      </c>
      <c r="O9" s="471"/>
      <c r="P9" s="59"/>
      <c r="Q9" s="19"/>
      <c r="R9" s="459" t="s">
        <v>243</v>
      </c>
      <c r="S9" s="459"/>
    </row>
    <row r="10" spans="1:19" ht="15" customHeight="1" x14ac:dyDescent="0.2">
      <c r="A10" s="12"/>
      <c r="B10" s="478" t="s">
        <v>20213</v>
      </c>
      <c r="C10" s="479"/>
      <c r="D10" s="20"/>
      <c r="E10" s="20"/>
      <c r="F10" s="476" t="s">
        <v>20221</v>
      </c>
      <c r="G10" s="477"/>
      <c r="H10" s="20"/>
      <c r="I10" s="20"/>
      <c r="J10" s="459" t="s">
        <v>245</v>
      </c>
      <c r="K10" s="471"/>
      <c r="L10" s="58"/>
      <c r="M10" s="20"/>
      <c r="N10" s="459" t="s">
        <v>242</v>
      </c>
      <c r="O10" s="471"/>
      <c r="P10" s="59"/>
      <c r="Q10" s="20"/>
      <c r="R10" s="459" t="s">
        <v>242</v>
      </c>
      <c r="S10" s="459"/>
    </row>
    <row r="11" spans="1:19" ht="12.75" customHeight="1" x14ac:dyDescent="0.2">
      <c r="A11" s="12"/>
      <c r="B11" s="481" t="s">
        <v>277</v>
      </c>
      <c r="C11" s="482"/>
      <c r="D11" s="87"/>
      <c r="E11" s="87"/>
      <c r="F11" s="90" t="s">
        <v>277</v>
      </c>
      <c r="G11" s="91"/>
      <c r="H11" s="87"/>
      <c r="I11" s="87"/>
      <c r="J11" s="485" t="s">
        <v>20222</v>
      </c>
      <c r="K11" s="486"/>
      <c r="L11" s="88"/>
      <c r="M11" s="88"/>
      <c r="N11" s="485" t="s">
        <v>20224</v>
      </c>
      <c r="O11" s="486"/>
      <c r="P11" s="475"/>
      <c r="Q11" s="475"/>
      <c r="R11" s="485" t="s">
        <v>20222</v>
      </c>
      <c r="S11" s="485"/>
    </row>
    <row r="12" spans="1:19" ht="27.75" customHeight="1" x14ac:dyDescent="0.2">
      <c r="A12" s="12"/>
      <c r="B12" s="87"/>
      <c r="C12" s="91"/>
      <c r="D12" s="87"/>
      <c r="E12" s="87"/>
      <c r="F12" s="87"/>
      <c r="G12" s="91"/>
      <c r="H12" s="87"/>
      <c r="I12" s="87"/>
      <c r="J12" s="483" t="s">
        <v>388</v>
      </c>
      <c r="K12" s="484"/>
      <c r="L12" s="88"/>
      <c r="M12" s="88"/>
      <c r="N12" s="483" t="s">
        <v>278</v>
      </c>
      <c r="O12" s="484"/>
      <c r="P12" s="89"/>
      <c r="Q12" s="89"/>
      <c r="R12" s="483" t="s">
        <v>279</v>
      </c>
      <c r="S12" s="483"/>
    </row>
    <row r="13" spans="1:19" ht="15" customHeight="1" x14ac:dyDescent="0.25">
      <c r="A13" s="93"/>
      <c r="B13" s="94"/>
      <c r="C13" s="94"/>
      <c r="D13" s="94"/>
      <c r="E13" s="94"/>
      <c r="F13" s="94"/>
      <c r="G13" s="94"/>
      <c r="H13" s="94"/>
      <c r="I13" s="94"/>
      <c r="J13" s="94"/>
      <c r="K13" s="94"/>
      <c r="L13" s="94"/>
      <c r="M13" s="94"/>
      <c r="N13" s="94"/>
      <c r="O13" s="94"/>
      <c r="P13" s="94"/>
      <c r="Q13" s="94"/>
      <c r="R13" s="94"/>
      <c r="S13" s="94"/>
    </row>
    <row r="14" spans="1:19" ht="9.75" customHeight="1" x14ac:dyDescent="0.2">
      <c r="A14" s="12"/>
      <c r="B14" s="12"/>
      <c r="C14" s="12"/>
      <c r="D14" s="12"/>
      <c r="E14" s="12"/>
      <c r="F14" s="12"/>
      <c r="G14" s="12"/>
      <c r="H14" s="12"/>
      <c r="I14" s="12"/>
      <c r="J14" s="12"/>
      <c r="K14" s="12"/>
      <c r="L14" s="12"/>
      <c r="M14" s="12"/>
      <c r="N14" s="12"/>
      <c r="O14" s="12"/>
      <c r="P14" s="12"/>
      <c r="Q14" s="12"/>
      <c r="R14" s="12"/>
      <c r="S14" s="12"/>
    </row>
    <row r="15" spans="1:19" ht="16.5" customHeight="1" x14ac:dyDescent="0.2">
      <c r="A15" s="92" t="s">
        <v>8019</v>
      </c>
      <c r="B15" s="12"/>
      <c r="C15" s="12"/>
      <c r="D15" s="12"/>
      <c r="E15" s="12"/>
      <c r="F15" s="12"/>
      <c r="G15" s="12"/>
      <c r="H15" s="12"/>
      <c r="I15" s="12"/>
      <c r="J15" s="12"/>
      <c r="K15" s="12"/>
      <c r="L15" s="480" t="s">
        <v>281</v>
      </c>
      <c r="M15" s="480"/>
      <c r="N15" s="480"/>
      <c r="O15" s="480"/>
      <c r="P15" s="480"/>
      <c r="Q15" s="480"/>
      <c r="R15" s="480"/>
      <c r="S15" s="480"/>
    </row>
    <row r="16" spans="1:19" ht="16.5" customHeight="1" x14ac:dyDescent="0.2">
      <c r="A16" s="12"/>
      <c r="B16" s="12"/>
      <c r="C16" s="12"/>
      <c r="D16" s="12"/>
      <c r="E16" s="12"/>
      <c r="F16" s="12"/>
      <c r="G16" s="12"/>
      <c r="H16" s="12"/>
      <c r="I16" s="12"/>
      <c r="J16" s="12"/>
      <c r="K16" s="12"/>
      <c r="L16" s="480"/>
      <c r="M16" s="480"/>
      <c r="N16" s="480"/>
      <c r="O16" s="480"/>
      <c r="P16" s="480"/>
      <c r="Q16" s="480"/>
      <c r="R16" s="480"/>
      <c r="S16" s="480"/>
    </row>
    <row r="17" spans="1:19" ht="16.5" customHeight="1" x14ac:dyDescent="0.2">
      <c r="A17" s="12"/>
      <c r="B17" s="12"/>
      <c r="C17" s="12"/>
      <c r="D17" s="12"/>
      <c r="E17" s="12"/>
      <c r="F17" s="12"/>
      <c r="G17" s="12"/>
      <c r="H17" s="12"/>
      <c r="I17" s="12"/>
      <c r="J17" s="12"/>
      <c r="K17" s="12"/>
      <c r="L17" s="12"/>
      <c r="M17" s="12"/>
      <c r="N17" s="12"/>
      <c r="O17" s="12"/>
      <c r="P17" s="12"/>
      <c r="Q17" s="12"/>
      <c r="R17" s="12"/>
      <c r="S17" s="12"/>
    </row>
    <row r="18" spans="1:19" ht="16.5" customHeight="1" x14ac:dyDescent="0.2">
      <c r="A18" s="12"/>
      <c r="B18" s="12"/>
      <c r="C18" s="12"/>
      <c r="D18" s="12"/>
      <c r="E18" s="12"/>
      <c r="F18" s="12"/>
      <c r="G18" s="12"/>
      <c r="H18" s="12"/>
      <c r="I18" s="12"/>
      <c r="J18" s="12"/>
      <c r="K18" s="12"/>
      <c r="L18" s="12"/>
      <c r="M18" s="12"/>
      <c r="N18" s="12"/>
      <c r="O18" s="12"/>
      <c r="P18" s="12"/>
      <c r="Q18" s="12"/>
      <c r="R18" s="12"/>
      <c r="S18" s="12"/>
    </row>
    <row r="19" spans="1:19" ht="16.5" customHeight="1" x14ac:dyDescent="0.2">
      <c r="A19" s="12"/>
      <c r="B19" s="12"/>
      <c r="C19" s="12"/>
      <c r="D19" s="12"/>
      <c r="E19" s="12"/>
      <c r="F19" s="12"/>
      <c r="G19" s="12"/>
      <c r="H19" s="12"/>
      <c r="I19" s="12"/>
      <c r="J19" s="12"/>
      <c r="K19" s="12"/>
      <c r="L19" s="12"/>
      <c r="M19" s="12"/>
      <c r="N19" s="12"/>
      <c r="O19" s="12"/>
      <c r="P19" s="12"/>
      <c r="Q19" s="12"/>
      <c r="R19" s="12"/>
      <c r="S19" s="12"/>
    </row>
    <row r="20" spans="1:19" ht="16.5" customHeight="1" x14ac:dyDescent="0.2">
      <c r="A20" s="12"/>
      <c r="B20" s="12"/>
      <c r="C20" s="12"/>
      <c r="D20" s="12"/>
      <c r="E20" s="12"/>
      <c r="F20" s="12"/>
      <c r="G20" s="12"/>
      <c r="H20" s="12"/>
      <c r="I20" s="12"/>
      <c r="J20" s="12"/>
      <c r="K20" s="12"/>
      <c r="L20" s="12"/>
      <c r="M20" s="12"/>
      <c r="N20" s="12"/>
      <c r="O20" s="12"/>
      <c r="P20" s="12"/>
      <c r="Q20" s="12"/>
      <c r="R20" s="12"/>
      <c r="S20" s="12"/>
    </row>
    <row r="21" spans="1:19" ht="16.5" customHeight="1" x14ac:dyDescent="0.2">
      <c r="A21" s="12"/>
      <c r="B21" s="12"/>
      <c r="C21" s="12"/>
      <c r="D21" s="12"/>
      <c r="E21" s="12"/>
      <c r="F21" s="12"/>
      <c r="G21" s="12"/>
      <c r="H21" s="12"/>
      <c r="I21" s="12"/>
      <c r="J21" s="12"/>
      <c r="K21" s="12"/>
      <c r="L21" s="12"/>
      <c r="M21" s="12"/>
      <c r="N21" s="12"/>
      <c r="O21" s="12"/>
      <c r="P21" s="12"/>
      <c r="Q21" s="12"/>
      <c r="R21" s="12"/>
      <c r="S21" s="12"/>
    </row>
    <row r="22" spans="1:19" ht="16.5" customHeight="1" x14ac:dyDescent="0.2">
      <c r="A22" s="12"/>
      <c r="B22" s="12"/>
      <c r="C22" s="12"/>
      <c r="D22" s="12"/>
      <c r="E22" s="12"/>
      <c r="F22" s="12"/>
      <c r="G22" s="12"/>
      <c r="H22" s="12"/>
      <c r="I22" s="12"/>
      <c r="J22" s="12"/>
      <c r="K22" s="12"/>
      <c r="L22" s="12"/>
      <c r="M22" s="12"/>
      <c r="N22" s="12"/>
      <c r="O22" s="12"/>
      <c r="P22" s="12"/>
      <c r="Q22" s="12"/>
      <c r="R22" s="12"/>
      <c r="S22" s="12"/>
    </row>
    <row r="23" spans="1:19" ht="16.5" customHeight="1" x14ac:dyDescent="0.2">
      <c r="A23" s="12"/>
      <c r="B23" s="12"/>
      <c r="C23" s="12"/>
      <c r="D23" s="12"/>
      <c r="E23" s="12"/>
      <c r="F23" s="12"/>
      <c r="G23" s="12"/>
      <c r="H23" s="12"/>
      <c r="I23" s="12"/>
      <c r="J23" s="12"/>
      <c r="K23" s="12"/>
      <c r="L23" s="12"/>
      <c r="M23" s="12"/>
      <c r="N23" s="12"/>
      <c r="O23" s="12"/>
      <c r="P23" s="12"/>
      <c r="Q23" s="12"/>
      <c r="R23" s="12"/>
      <c r="S23" s="12"/>
    </row>
    <row r="24" spans="1:19" ht="16.5" customHeight="1" x14ac:dyDescent="0.2">
      <c r="A24" s="12"/>
      <c r="B24" s="12"/>
      <c r="C24" s="12"/>
      <c r="D24" s="12"/>
      <c r="E24" s="12"/>
      <c r="F24" s="12"/>
      <c r="G24" s="12"/>
      <c r="H24" s="12"/>
      <c r="I24" s="12"/>
      <c r="J24" s="12"/>
      <c r="K24" s="12"/>
      <c r="L24" s="12"/>
      <c r="M24" s="12"/>
      <c r="N24" s="12"/>
      <c r="O24" s="12"/>
      <c r="P24" s="12"/>
      <c r="Q24" s="12"/>
      <c r="R24" s="12"/>
      <c r="S24" s="12"/>
    </row>
    <row r="25" spans="1:19" ht="16.5" customHeight="1" x14ac:dyDescent="0.2">
      <c r="A25" s="12"/>
      <c r="B25" s="12"/>
      <c r="C25" s="12"/>
      <c r="D25" s="12"/>
      <c r="E25" s="12"/>
      <c r="F25" s="12"/>
      <c r="G25" s="12"/>
      <c r="H25" s="12"/>
      <c r="I25" s="12"/>
      <c r="J25" s="12"/>
      <c r="K25" s="12"/>
      <c r="L25" s="12"/>
      <c r="M25" s="12"/>
      <c r="N25" s="12"/>
      <c r="O25" s="12"/>
      <c r="P25" s="12"/>
      <c r="Q25" s="12"/>
      <c r="R25" s="12"/>
      <c r="S25" s="12"/>
    </row>
    <row r="26" spans="1:19" ht="16.5" customHeight="1" x14ac:dyDescent="0.2">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
      <c r="A28" s="12"/>
      <c r="B28" s="12"/>
      <c r="C28" s="12"/>
      <c r="D28" s="12"/>
      <c r="E28" s="12"/>
      <c r="F28" s="12"/>
      <c r="G28" s="12"/>
      <c r="H28" s="12"/>
      <c r="I28" s="12"/>
      <c r="J28" s="12"/>
      <c r="K28" s="12"/>
      <c r="L28" s="12"/>
      <c r="M28" s="12"/>
      <c r="N28" s="12"/>
      <c r="O28" s="12"/>
      <c r="P28" s="12"/>
      <c r="Q28" s="12"/>
      <c r="R28" s="12"/>
      <c r="S28" s="12"/>
    </row>
    <row r="29" spans="1:19" x14ac:dyDescent="0.2">
      <c r="A29" s="82" t="s">
        <v>15827</v>
      </c>
      <c r="B29" s="12"/>
      <c r="C29" s="12"/>
      <c r="D29" s="12"/>
      <c r="E29" s="12"/>
      <c r="F29" s="12"/>
      <c r="G29" s="12"/>
      <c r="H29" s="12"/>
      <c r="I29" s="12"/>
      <c r="J29" s="12"/>
      <c r="K29" s="82" t="s">
        <v>247</v>
      </c>
      <c r="L29" s="12"/>
      <c r="M29" s="12"/>
      <c r="N29" s="35"/>
      <c r="O29" s="12"/>
      <c r="P29" s="12"/>
      <c r="Q29" s="12"/>
      <c r="R29" s="12"/>
      <c r="S29" s="12"/>
    </row>
    <row r="30" spans="1:19" ht="15" customHeight="1" x14ac:dyDescent="0.2">
      <c r="A30" s="12"/>
      <c r="B30" s="12"/>
      <c r="C30" s="12"/>
      <c r="D30" s="12"/>
      <c r="E30" s="12"/>
      <c r="F30" s="12"/>
      <c r="G30" s="12"/>
      <c r="H30" s="12"/>
      <c r="I30" s="12"/>
      <c r="J30" s="12"/>
      <c r="K30" s="12"/>
      <c r="L30" s="12"/>
      <c r="M30" s="12"/>
      <c r="N30" s="12"/>
      <c r="O30" s="12"/>
      <c r="P30" s="12"/>
      <c r="Q30" s="12"/>
      <c r="R30" s="12"/>
      <c r="S30" s="12"/>
    </row>
    <row r="31" spans="1:19" ht="15" customHeight="1" x14ac:dyDescent="0.2">
      <c r="A31" s="12"/>
      <c r="B31" s="12"/>
      <c r="C31" s="12"/>
      <c r="D31" s="12"/>
      <c r="E31" s="12"/>
      <c r="F31" s="12"/>
      <c r="G31" s="12"/>
      <c r="H31" s="12"/>
      <c r="I31" s="12"/>
      <c r="J31" s="12"/>
      <c r="K31" s="12"/>
      <c r="L31" s="12"/>
      <c r="M31" s="12"/>
      <c r="N31" s="12"/>
      <c r="O31" s="12"/>
      <c r="P31" s="12"/>
      <c r="Q31" s="12"/>
      <c r="R31" s="12"/>
      <c r="S31" s="12"/>
    </row>
    <row r="32" spans="1:19" ht="15" customHeight="1" x14ac:dyDescent="0.2">
      <c r="A32" s="12"/>
      <c r="B32" s="12"/>
      <c r="C32" s="12"/>
      <c r="D32" s="12"/>
      <c r="E32" s="12"/>
      <c r="F32" s="12"/>
      <c r="G32" s="12"/>
      <c r="H32" s="12"/>
      <c r="I32" s="12"/>
      <c r="J32" s="12"/>
      <c r="K32" s="12"/>
      <c r="L32" s="12"/>
      <c r="M32" s="12"/>
      <c r="N32" s="12"/>
      <c r="O32" s="12"/>
      <c r="P32" s="12"/>
      <c r="Q32" s="12"/>
      <c r="R32" s="12"/>
      <c r="S32" s="12"/>
    </row>
    <row r="33" spans="1:19" ht="15" customHeight="1" x14ac:dyDescent="0.2">
      <c r="A33" s="12"/>
      <c r="B33" s="12"/>
      <c r="C33" s="12"/>
      <c r="D33" s="12"/>
      <c r="E33" s="12"/>
      <c r="F33" s="12"/>
      <c r="G33" s="12"/>
      <c r="H33" s="12"/>
      <c r="I33" s="12"/>
      <c r="J33" s="12"/>
      <c r="K33" s="12"/>
      <c r="L33" s="12"/>
      <c r="M33" s="12"/>
      <c r="N33" s="12"/>
      <c r="O33" s="12"/>
      <c r="P33" s="12"/>
      <c r="Q33" s="12"/>
      <c r="R33" s="12"/>
      <c r="S33" s="12"/>
    </row>
    <row r="34" spans="1:19" ht="15" customHeight="1" x14ac:dyDescent="0.2">
      <c r="A34" s="12"/>
      <c r="B34" s="12"/>
      <c r="C34" s="12"/>
      <c r="D34" s="12"/>
      <c r="E34" s="12"/>
      <c r="F34" s="12"/>
      <c r="G34" s="12"/>
      <c r="H34" s="12"/>
      <c r="I34" s="12"/>
      <c r="J34" s="12"/>
      <c r="K34" s="12"/>
      <c r="L34" s="12"/>
      <c r="M34" s="12"/>
      <c r="N34" s="12"/>
      <c r="O34" s="12"/>
      <c r="P34" s="12"/>
      <c r="Q34" s="12"/>
      <c r="R34" s="12"/>
      <c r="S34" s="12"/>
    </row>
    <row r="35" spans="1:19" ht="15" customHeight="1" x14ac:dyDescent="0.2">
      <c r="A35" s="12"/>
      <c r="B35" s="12"/>
      <c r="C35" s="12"/>
      <c r="D35" s="12"/>
      <c r="E35" s="12"/>
      <c r="F35" s="12"/>
      <c r="G35" s="12"/>
      <c r="H35" s="12"/>
      <c r="I35" s="12"/>
      <c r="J35" s="12"/>
      <c r="K35" s="12"/>
      <c r="L35" s="12"/>
      <c r="M35" s="12"/>
      <c r="N35" s="12"/>
      <c r="O35" s="12"/>
      <c r="P35" s="12"/>
      <c r="Q35" s="12"/>
      <c r="R35" s="12"/>
      <c r="S35" s="12"/>
    </row>
    <row r="36" spans="1:19" ht="15" customHeight="1" x14ac:dyDescent="0.2">
      <c r="A36" s="12"/>
      <c r="B36" s="12"/>
      <c r="C36" s="12"/>
      <c r="D36" s="12"/>
      <c r="E36" s="12"/>
      <c r="F36" s="12"/>
      <c r="G36" s="12"/>
      <c r="H36" s="12"/>
      <c r="I36" s="12"/>
      <c r="J36" s="12"/>
      <c r="K36" s="12"/>
      <c r="L36" s="12"/>
      <c r="M36" s="12"/>
      <c r="N36" s="12"/>
      <c r="O36" s="12"/>
      <c r="P36" s="12"/>
      <c r="Q36" s="12"/>
      <c r="R36" s="12"/>
      <c r="S36" s="12"/>
    </row>
    <row r="37" spans="1:19" ht="15" customHeight="1" x14ac:dyDescent="0.2">
      <c r="A37" s="12"/>
      <c r="B37" s="12"/>
      <c r="C37" s="12"/>
      <c r="D37" s="12"/>
      <c r="E37" s="12"/>
      <c r="F37" s="12"/>
      <c r="G37" s="12"/>
      <c r="H37" s="12"/>
      <c r="I37" s="12"/>
      <c r="J37" s="12"/>
      <c r="K37" s="12"/>
      <c r="L37" s="12"/>
      <c r="M37" s="12"/>
      <c r="N37" s="12"/>
      <c r="O37" s="12"/>
      <c r="P37" s="12"/>
      <c r="Q37" s="12"/>
      <c r="R37" s="12"/>
      <c r="S37" s="12"/>
    </row>
    <row r="38" spans="1:19" ht="15" customHeight="1" x14ac:dyDescent="0.2">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
      <c r="A40" s="83"/>
      <c r="B40" s="83"/>
      <c r="C40" s="84"/>
      <c r="D40" s="84"/>
      <c r="E40" s="84"/>
      <c r="F40" s="84"/>
      <c r="G40" s="84"/>
      <c r="H40" s="84"/>
      <c r="I40" s="84"/>
      <c r="J40" s="75"/>
      <c r="K40" s="83"/>
      <c r="L40" s="75"/>
      <c r="M40" s="75"/>
      <c r="N40" s="75"/>
      <c r="O40" s="75"/>
      <c r="P40" s="75"/>
      <c r="Q40" s="75"/>
      <c r="R40" s="75"/>
      <c r="S40" s="75"/>
    </row>
    <row r="41" spans="1:19" ht="15" customHeight="1" x14ac:dyDescent="0.2">
      <c r="A41" s="12"/>
      <c r="B41" s="12"/>
      <c r="C41" s="12"/>
      <c r="D41" s="12"/>
      <c r="E41" s="12"/>
      <c r="F41" s="12"/>
      <c r="G41" s="12"/>
      <c r="H41" s="12"/>
      <c r="I41" s="12"/>
      <c r="J41" s="12"/>
      <c r="K41" s="12"/>
      <c r="L41" s="12"/>
      <c r="M41" s="12"/>
      <c r="N41" s="12"/>
      <c r="O41" s="12"/>
      <c r="P41" s="12"/>
      <c r="Q41" s="12"/>
      <c r="R41" s="12"/>
      <c r="S41" s="12"/>
    </row>
    <row r="42" spans="1:19" ht="15" customHeight="1" x14ac:dyDescent="0.2">
      <c r="A42" s="12"/>
      <c r="B42" s="12"/>
      <c r="C42" s="12"/>
      <c r="D42" s="12"/>
      <c r="E42" s="12"/>
      <c r="F42" s="12"/>
      <c r="G42" s="12"/>
      <c r="H42" s="12"/>
      <c r="I42" s="12"/>
      <c r="J42" s="12"/>
      <c r="K42" s="12"/>
      <c r="L42" s="12"/>
      <c r="M42" s="12"/>
      <c r="N42" s="12"/>
      <c r="O42" s="12"/>
      <c r="P42" s="12"/>
      <c r="Q42" s="12"/>
      <c r="R42" s="12"/>
      <c r="S42" s="12"/>
    </row>
    <row r="43" spans="1:19" ht="15" customHeight="1" x14ac:dyDescent="0.2">
      <c r="A43" s="12"/>
      <c r="B43" s="12"/>
      <c r="C43" s="12"/>
      <c r="D43" s="12"/>
      <c r="E43" s="12"/>
      <c r="F43" s="12"/>
      <c r="G43" s="12"/>
      <c r="H43" s="12"/>
      <c r="I43" s="12"/>
      <c r="J43" s="12"/>
      <c r="K43" s="12"/>
      <c r="L43" s="12"/>
      <c r="M43" s="12"/>
      <c r="N43" s="12"/>
      <c r="O43" s="12"/>
      <c r="P43" s="12"/>
      <c r="Q43" s="12"/>
      <c r="R43" s="12"/>
      <c r="S43" s="12"/>
    </row>
    <row r="44" spans="1:19" ht="15" customHeight="1" x14ac:dyDescent="0.2">
      <c r="A44" s="12"/>
      <c r="B44" s="12"/>
      <c r="C44" s="12"/>
      <c r="D44" s="12"/>
      <c r="E44" s="12"/>
      <c r="F44" s="12"/>
      <c r="G44" s="12"/>
      <c r="H44" s="12"/>
      <c r="I44" s="12"/>
      <c r="J44" s="12"/>
      <c r="K44" s="12"/>
      <c r="L44" s="12"/>
      <c r="M44" s="12"/>
      <c r="N44" s="12"/>
      <c r="O44" s="12"/>
      <c r="P44" s="12"/>
      <c r="Q44" s="12"/>
      <c r="R44" s="12"/>
      <c r="S44" s="12"/>
    </row>
    <row r="45" spans="1:19" ht="15" customHeight="1" x14ac:dyDescent="0.2">
      <c r="A45" s="12"/>
      <c r="B45" s="12"/>
      <c r="C45" s="12"/>
      <c r="D45" s="12"/>
      <c r="E45" s="12"/>
      <c r="F45" s="12"/>
      <c r="G45" s="12"/>
      <c r="H45" s="12"/>
      <c r="I45" s="12"/>
      <c r="J45" s="12"/>
      <c r="K45" s="12"/>
      <c r="L45" s="12"/>
      <c r="M45" s="12"/>
      <c r="N45" s="12"/>
      <c r="O45" s="12"/>
      <c r="P45" s="12"/>
      <c r="Q45" s="12"/>
      <c r="R45" s="12"/>
      <c r="S45" s="12"/>
    </row>
    <row r="46" spans="1:19" ht="15" customHeight="1" x14ac:dyDescent="0.2">
      <c r="A46" s="12"/>
      <c r="B46" s="12"/>
      <c r="C46" s="12"/>
      <c r="D46" s="12"/>
      <c r="E46" s="12"/>
      <c r="F46" s="12"/>
      <c r="G46" s="12"/>
      <c r="H46" s="12"/>
      <c r="I46" s="12"/>
      <c r="J46" s="12"/>
      <c r="K46" s="12"/>
      <c r="L46" s="12"/>
      <c r="M46" s="12"/>
      <c r="N46" s="12"/>
      <c r="O46" s="12"/>
      <c r="P46" s="12"/>
      <c r="Q46" s="12"/>
      <c r="R46" s="12"/>
      <c r="S46" s="12"/>
    </row>
    <row r="47" spans="1:19" ht="15" customHeight="1" x14ac:dyDescent="0.2">
      <c r="A47" s="12"/>
      <c r="B47" s="12"/>
      <c r="C47" s="12"/>
      <c r="D47" s="12"/>
      <c r="E47" s="12"/>
      <c r="F47" s="12"/>
      <c r="G47" s="12"/>
      <c r="H47" s="12"/>
      <c r="I47" s="12"/>
      <c r="J47" s="12"/>
      <c r="K47" s="12"/>
      <c r="L47" s="12"/>
      <c r="M47" s="12"/>
      <c r="N47" s="12"/>
      <c r="O47" s="12"/>
      <c r="P47" s="12"/>
      <c r="Q47" s="12"/>
      <c r="R47" s="12"/>
      <c r="S47" s="12"/>
    </row>
    <row r="48" spans="1:19" ht="15" customHeight="1" x14ac:dyDescent="0.2">
      <c r="A48" s="12"/>
      <c r="B48" s="12"/>
      <c r="C48" s="12"/>
      <c r="D48" s="12"/>
      <c r="E48" s="12"/>
      <c r="F48" s="12"/>
      <c r="G48" s="12"/>
      <c r="H48" s="12"/>
      <c r="I48" s="12"/>
      <c r="J48" s="12"/>
      <c r="K48" s="12"/>
      <c r="L48" s="12"/>
      <c r="M48" s="12"/>
      <c r="N48" s="12"/>
      <c r="O48" s="12"/>
      <c r="P48" s="12"/>
      <c r="Q48" s="12"/>
      <c r="R48" s="12"/>
      <c r="S48" s="12"/>
    </row>
    <row r="49" spans="1:19" ht="15" customHeight="1" x14ac:dyDescent="0.2">
      <c r="A49" s="12"/>
      <c r="B49" s="12"/>
      <c r="C49" s="12"/>
      <c r="D49" s="12"/>
      <c r="E49" s="12"/>
      <c r="F49" s="12"/>
      <c r="G49" s="12"/>
      <c r="H49" s="12"/>
      <c r="I49" s="12"/>
      <c r="J49" s="12"/>
      <c r="K49" s="12"/>
      <c r="L49" s="12"/>
      <c r="M49" s="12"/>
      <c r="N49" s="12"/>
      <c r="O49" s="12"/>
      <c r="P49" s="12"/>
      <c r="Q49" s="12"/>
      <c r="R49" s="12"/>
      <c r="S49" s="12"/>
    </row>
    <row r="50" spans="1:19" ht="15" customHeight="1" x14ac:dyDescent="0.2">
      <c r="A50" s="12"/>
      <c r="B50" s="12"/>
      <c r="C50" s="12"/>
      <c r="D50" s="12"/>
      <c r="E50" s="12"/>
      <c r="F50" s="12"/>
      <c r="G50" s="12"/>
      <c r="H50" s="12"/>
      <c r="I50" s="12"/>
      <c r="J50" s="12"/>
      <c r="K50" s="12"/>
      <c r="L50" s="12"/>
      <c r="M50" s="12"/>
      <c r="N50" s="12"/>
      <c r="O50" s="12"/>
      <c r="P50" s="12"/>
      <c r="Q50" s="12"/>
      <c r="R50" s="12"/>
      <c r="S50" s="12"/>
    </row>
    <row r="51" spans="1:19" ht="15" customHeight="1" x14ac:dyDescent="0.2">
      <c r="A51" s="12"/>
      <c r="B51" s="12"/>
      <c r="C51" s="12"/>
      <c r="D51" s="12"/>
      <c r="E51" s="12"/>
      <c r="F51" s="12"/>
      <c r="G51" s="12"/>
      <c r="H51" s="12"/>
      <c r="I51" s="12"/>
      <c r="J51" s="12"/>
      <c r="K51" s="12"/>
      <c r="L51" s="12"/>
      <c r="M51" s="12"/>
      <c r="N51" s="12"/>
      <c r="O51" s="12"/>
      <c r="P51" s="12"/>
      <c r="Q51" s="12"/>
      <c r="R51" s="12"/>
      <c r="S51" s="12"/>
    </row>
    <row r="52" spans="1:19" ht="15" customHeight="1" x14ac:dyDescent="0.2">
      <c r="A52" s="12"/>
      <c r="B52" s="12"/>
      <c r="C52" s="12"/>
      <c r="D52" s="12"/>
      <c r="E52" s="12"/>
      <c r="F52" s="12"/>
      <c r="G52" s="12"/>
      <c r="H52" s="12"/>
      <c r="I52" s="12"/>
      <c r="J52" s="12"/>
      <c r="K52" s="12"/>
      <c r="L52" s="12"/>
      <c r="M52" s="12"/>
      <c r="N52" s="12"/>
      <c r="O52" s="12"/>
      <c r="P52" s="12"/>
      <c r="Q52" s="12"/>
      <c r="R52" s="12"/>
      <c r="S52" s="12"/>
    </row>
    <row r="53" spans="1:19" ht="15" customHeight="1" x14ac:dyDescent="0.2">
      <c r="A53" s="12"/>
      <c r="B53" s="12"/>
      <c r="C53" s="12"/>
      <c r="D53" s="12"/>
      <c r="E53" s="12"/>
      <c r="F53" s="12"/>
      <c r="G53" s="12"/>
      <c r="H53" s="12"/>
      <c r="I53" s="12"/>
      <c r="J53" s="12"/>
      <c r="K53" s="12"/>
      <c r="L53" s="12"/>
      <c r="M53" s="12"/>
      <c r="N53" s="12"/>
      <c r="O53" s="12"/>
      <c r="P53" s="12"/>
      <c r="Q53" s="12"/>
      <c r="R53" s="12"/>
      <c r="S53" s="12"/>
    </row>
    <row r="54" spans="1:19" ht="15" customHeight="1" x14ac:dyDescent="0.2">
      <c r="A54" s="12"/>
      <c r="B54" s="12"/>
      <c r="C54" s="12"/>
      <c r="D54" s="12"/>
      <c r="E54" s="12"/>
      <c r="F54" s="12"/>
      <c r="G54" s="12"/>
      <c r="H54" s="12"/>
      <c r="I54" s="12"/>
      <c r="J54" s="12"/>
      <c r="K54" s="12"/>
      <c r="L54" s="12"/>
      <c r="M54" s="12"/>
      <c r="N54" s="12"/>
      <c r="O54" s="12"/>
      <c r="P54" s="12"/>
      <c r="Q54" s="12"/>
      <c r="R54" s="12"/>
      <c r="S54" s="12"/>
    </row>
    <row r="55" spans="1:19" ht="15" customHeight="1" x14ac:dyDescent="0.2">
      <c r="A55" s="12"/>
      <c r="B55" s="12"/>
      <c r="C55" s="12"/>
      <c r="D55" s="12"/>
      <c r="E55" s="12"/>
      <c r="F55" s="12"/>
      <c r="G55" s="12"/>
      <c r="H55" s="12"/>
      <c r="I55" s="12"/>
      <c r="J55" s="12"/>
      <c r="K55" s="12"/>
      <c r="L55" s="12"/>
      <c r="M55" s="12"/>
      <c r="N55" s="12"/>
      <c r="O55" s="12"/>
      <c r="P55" s="12"/>
      <c r="Q55" s="12"/>
      <c r="R55" s="12"/>
      <c r="S55" s="12"/>
    </row>
    <row r="56" spans="1:19" ht="15" customHeight="1" x14ac:dyDescent="0.2">
      <c r="A56" s="12"/>
      <c r="B56" s="12"/>
      <c r="C56" s="12"/>
      <c r="D56" s="12"/>
      <c r="E56" s="12"/>
      <c r="F56" s="12"/>
      <c r="G56" s="12"/>
      <c r="H56" s="12"/>
      <c r="I56" s="12"/>
      <c r="J56" s="12"/>
      <c r="K56" s="12"/>
      <c r="L56" s="12"/>
      <c r="M56" s="12"/>
      <c r="N56" s="12"/>
      <c r="O56" s="12"/>
      <c r="P56" s="12"/>
      <c r="Q56" s="12"/>
      <c r="R56" s="12"/>
      <c r="S56" s="12"/>
    </row>
    <row r="57" spans="1:19" ht="15" customHeight="1" x14ac:dyDescent="0.2">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
      <c r="A59" s="472"/>
      <c r="B59" s="472"/>
      <c r="C59" s="472"/>
      <c r="D59" s="472"/>
      <c r="E59" s="472"/>
      <c r="F59" s="472"/>
      <c r="G59" s="472"/>
      <c r="H59" s="472"/>
      <c r="I59" s="472"/>
      <c r="J59" s="473"/>
      <c r="K59" s="474"/>
      <c r="L59" s="474"/>
      <c r="M59" s="474"/>
      <c r="N59" s="474"/>
      <c r="O59" s="474"/>
      <c r="P59" s="474"/>
      <c r="Q59" s="474"/>
      <c r="R59" s="474"/>
      <c r="S59" s="474"/>
    </row>
    <row r="60" spans="1:19" ht="15" customHeight="1" x14ac:dyDescent="0.2">
      <c r="A60" s="472"/>
      <c r="B60" s="472"/>
      <c r="C60" s="472"/>
      <c r="D60" s="472"/>
      <c r="E60" s="472"/>
      <c r="F60" s="472"/>
      <c r="G60" s="472"/>
      <c r="H60" s="472"/>
      <c r="I60" s="472"/>
      <c r="J60" s="473"/>
      <c r="K60" s="474"/>
      <c r="L60" s="474"/>
      <c r="M60" s="474"/>
      <c r="N60" s="474"/>
      <c r="O60" s="474"/>
      <c r="P60" s="474"/>
      <c r="Q60" s="474"/>
      <c r="R60" s="474"/>
      <c r="S60" s="474"/>
    </row>
    <row r="61" spans="1:19" ht="15" customHeight="1" x14ac:dyDescent="0.2">
      <c r="A61" s="472"/>
      <c r="B61" s="472"/>
      <c r="C61" s="472"/>
      <c r="D61" s="472"/>
      <c r="E61" s="472"/>
      <c r="F61" s="472"/>
      <c r="G61" s="472"/>
      <c r="H61" s="472"/>
      <c r="I61" s="472"/>
      <c r="J61" s="473"/>
      <c r="K61" s="474"/>
      <c r="L61" s="474"/>
      <c r="M61" s="474"/>
      <c r="N61" s="474"/>
      <c r="O61" s="474"/>
      <c r="P61" s="474"/>
      <c r="Q61" s="474"/>
      <c r="R61" s="474"/>
      <c r="S61" s="474"/>
    </row>
    <row r="62" spans="1:19" ht="15" customHeight="1" x14ac:dyDescent="0.2">
      <c r="A62" s="472"/>
      <c r="B62" s="472"/>
      <c r="C62" s="472"/>
      <c r="D62" s="472"/>
      <c r="E62" s="472"/>
      <c r="F62" s="472"/>
      <c r="G62" s="472"/>
      <c r="H62" s="472"/>
      <c r="I62" s="472"/>
      <c r="J62" s="473"/>
      <c r="K62" s="474"/>
      <c r="L62" s="474"/>
      <c r="M62" s="474"/>
      <c r="N62" s="474"/>
      <c r="O62" s="474"/>
      <c r="P62" s="474"/>
      <c r="Q62" s="474"/>
      <c r="R62" s="474"/>
      <c r="S62" s="474"/>
    </row>
    <row r="63" spans="1:19" ht="15" customHeight="1" x14ac:dyDescent="0.2">
      <c r="A63" s="472"/>
      <c r="B63" s="472"/>
      <c r="C63" s="472"/>
      <c r="D63" s="472"/>
      <c r="E63" s="472"/>
      <c r="F63" s="472"/>
      <c r="G63" s="472"/>
      <c r="H63" s="472"/>
      <c r="I63" s="472"/>
      <c r="J63" s="473"/>
      <c r="K63" s="474"/>
      <c r="L63" s="474"/>
      <c r="M63" s="474"/>
      <c r="N63" s="474"/>
      <c r="O63" s="474"/>
      <c r="P63" s="474"/>
      <c r="Q63" s="474"/>
      <c r="R63" s="474"/>
      <c r="S63" s="474"/>
    </row>
    <row r="64" spans="1:19" ht="15" customHeight="1" x14ac:dyDescent="0.2">
      <c r="A64" s="472"/>
      <c r="B64" s="472"/>
      <c r="C64" s="472"/>
      <c r="D64" s="472"/>
      <c r="E64" s="472"/>
      <c r="F64" s="472"/>
      <c r="G64" s="472"/>
      <c r="H64" s="472"/>
      <c r="I64" s="472"/>
      <c r="J64" s="473"/>
      <c r="K64" s="474"/>
      <c r="L64" s="474"/>
      <c r="M64" s="474"/>
      <c r="N64" s="474"/>
      <c r="O64" s="474"/>
      <c r="P64" s="474"/>
      <c r="Q64" s="474"/>
      <c r="R64" s="474"/>
      <c r="S64" s="474"/>
    </row>
    <row r="65" spans="1:19" ht="15" customHeight="1" x14ac:dyDescent="0.2">
      <c r="A65" s="472"/>
      <c r="B65" s="472"/>
      <c r="C65" s="472"/>
      <c r="D65" s="472"/>
      <c r="E65" s="472"/>
      <c r="F65" s="472"/>
      <c r="G65" s="472"/>
      <c r="H65" s="472"/>
      <c r="I65" s="472"/>
      <c r="J65" s="473"/>
      <c r="K65" s="474"/>
      <c r="L65" s="474"/>
      <c r="M65" s="474"/>
      <c r="N65" s="474"/>
      <c r="O65" s="474"/>
      <c r="P65" s="474"/>
      <c r="Q65" s="474"/>
      <c r="R65" s="474"/>
      <c r="S65" s="474"/>
    </row>
    <row r="66" spans="1:19" ht="15" customHeight="1" x14ac:dyDescent="0.2">
      <c r="A66" s="472"/>
      <c r="B66" s="472"/>
      <c r="C66" s="472"/>
      <c r="D66" s="472"/>
      <c r="E66" s="472"/>
      <c r="F66" s="472"/>
      <c r="G66" s="472"/>
      <c r="H66" s="472"/>
      <c r="I66" s="472"/>
      <c r="J66" s="473"/>
      <c r="K66" s="474"/>
      <c r="L66" s="474"/>
      <c r="M66" s="474"/>
      <c r="N66" s="474"/>
      <c r="O66" s="474"/>
      <c r="P66" s="474"/>
      <c r="Q66" s="474"/>
      <c r="R66" s="474"/>
      <c r="S66" s="474"/>
    </row>
    <row r="67" spans="1:19" ht="15" customHeight="1" x14ac:dyDescent="0.2">
      <c r="A67" s="472"/>
      <c r="B67" s="472"/>
      <c r="C67" s="472"/>
      <c r="D67" s="472"/>
      <c r="E67" s="472"/>
      <c r="F67" s="472"/>
      <c r="G67" s="472"/>
      <c r="H67" s="472"/>
      <c r="I67" s="472"/>
      <c r="J67" s="473"/>
      <c r="K67" s="474"/>
      <c r="L67" s="474"/>
      <c r="M67" s="474"/>
      <c r="N67" s="474"/>
      <c r="O67" s="474"/>
      <c r="P67" s="474"/>
      <c r="Q67" s="474"/>
      <c r="R67" s="474"/>
      <c r="S67" s="474"/>
    </row>
    <row r="68" spans="1:19" ht="15" customHeight="1" x14ac:dyDescent="0.2">
      <c r="A68" s="472"/>
      <c r="B68" s="472"/>
      <c r="C68" s="472"/>
      <c r="D68" s="472"/>
      <c r="E68" s="472"/>
      <c r="F68" s="472"/>
      <c r="G68" s="472"/>
      <c r="H68" s="472"/>
      <c r="I68" s="472"/>
      <c r="J68" s="473"/>
      <c r="K68" s="474"/>
      <c r="L68" s="474"/>
      <c r="M68" s="474"/>
      <c r="N68" s="474"/>
      <c r="O68" s="474"/>
      <c r="P68" s="474"/>
      <c r="Q68" s="474"/>
      <c r="R68" s="474"/>
      <c r="S68" s="474"/>
    </row>
    <row r="69" spans="1:19" ht="15" customHeight="1" x14ac:dyDescent="0.2">
      <c r="A69" s="472"/>
      <c r="B69" s="472"/>
      <c r="C69" s="472"/>
      <c r="D69" s="472"/>
      <c r="E69" s="472"/>
      <c r="F69" s="472"/>
      <c r="G69" s="472"/>
      <c r="H69" s="472"/>
      <c r="I69" s="472"/>
      <c r="J69" s="473"/>
      <c r="K69" s="474"/>
      <c r="L69" s="474"/>
      <c r="M69" s="474"/>
      <c r="N69" s="474"/>
      <c r="O69" s="474"/>
      <c r="P69" s="474"/>
      <c r="Q69" s="474"/>
      <c r="R69" s="474"/>
      <c r="S69" s="474"/>
    </row>
    <row r="70" spans="1:19" ht="15" customHeight="1" x14ac:dyDescent="0.2">
      <c r="A70" s="472"/>
      <c r="B70" s="472"/>
      <c r="C70" s="472"/>
      <c r="D70" s="472"/>
      <c r="E70" s="472"/>
      <c r="F70" s="472"/>
      <c r="G70" s="472"/>
      <c r="H70" s="472"/>
      <c r="I70" s="472"/>
      <c r="J70" s="473"/>
      <c r="K70" s="474"/>
      <c r="L70" s="474"/>
      <c r="M70" s="474"/>
      <c r="N70" s="474"/>
      <c r="O70" s="474"/>
      <c r="P70" s="474"/>
      <c r="Q70" s="474"/>
      <c r="R70" s="474"/>
      <c r="S70" s="474"/>
    </row>
    <row r="71" spans="1:19" ht="15" customHeight="1" x14ac:dyDescent="0.2">
      <c r="A71" s="472"/>
      <c r="B71" s="472"/>
      <c r="C71" s="472"/>
      <c r="D71" s="472"/>
      <c r="E71" s="472"/>
      <c r="F71" s="472"/>
      <c r="G71" s="472"/>
      <c r="H71" s="472"/>
      <c r="I71" s="472"/>
      <c r="J71" s="473"/>
      <c r="K71" s="474"/>
      <c r="L71" s="474"/>
      <c r="M71" s="474"/>
      <c r="N71" s="474"/>
      <c r="O71" s="474"/>
      <c r="P71" s="474"/>
      <c r="Q71" s="474"/>
      <c r="R71" s="474"/>
      <c r="S71" s="474"/>
    </row>
    <row r="72" spans="1:19" ht="15" customHeight="1" x14ac:dyDescent="0.2">
      <c r="A72" s="472"/>
      <c r="B72" s="472"/>
      <c r="C72" s="472"/>
      <c r="D72" s="472"/>
      <c r="E72" s="472"/>
      <c r="F72" s="472"/>
      <c r="G72" s="472"/>
      <c r="H72" s="472"/>
      <c r="I72" s="472"/>
      <c r="J72" s="473"/>
      <c r="K72" s="474"/>
      <c r="L72" s="474"/>
      <c r="M72" s="474"/>
      <c r="N72" s="474"/>
      <c r="O72" s="474"/>
      <c r="P72" s="474"/>
      <c r="Q72" s="474"/>
      <c r="R72" s="474"/>
      <c r="S72" s="474"/>
    </row>
    <row r="73" spans="1:19" ht="15" customHeight="1" x14ac:dyDescent="0.2">
      <c r="A73" s="472"/>
      <c r="B73" s="472"/>
      <c r="C73" s="472"/>
      <c r="D73" s="472"/>
      <c r="E73" s="472"/>
      <c r="F73" s="472"/>
      <c r="G73" s="472"/>
      <c r="H73" s="472"/>
      <c r="I73" s="472"/>
      <c r="J73" s="473"/>
      <c r="K73" s="474"/>
      <c r="L73" s="474"/>
      <c r="M73" s="474"/>
      <c r="N73" s="474"/>
      <c r="O73" s="474"/>
      <c r="P73" s="474"/>
      <c r="Q73" s="474"/>
      <c r="R73" s="474"/>
      <c r="S73" s="474"/>
    </row>
    <row r="74" spans="1:19" ht="15" customHeight="1" x14ac:dyDescent="0.2">
      <c r="A74" s="472"/>
      <c r="B74" s="472"/>
      <c r="C74" s="472"/>
      <c r="D74" s="472"/>
      <c r="E74" s="472"/>
      <c r="F74" s="472"/>
      <c r="G74" s="472"/>
      <c r="H74" s="472"/>
      <c r="I74" s="472"/>
      <c r="J74" s="473"/>
      <c r="K74" s="474"/>
      <c r="L74" s="474"/>
      <c r="M74" s="474"/>
      <c r="N74" s="474"/>
      <c r="O74" s="474"/>
      <c r="P74" s="474"/>
      <c r="Q74" s="474"/>
      <c r="R74" s="474"/>
      <c r="S74" s="474"/>
    </row>
    <row r="75" spans="1:19" ht="15" customHeight="1" x14ac:dyDescent="0.2">
      <c r="A75" s="472"/>
      <c r="B75" s="472"/>
      <c r="C75" s="472"/>
      <c r="D75" s="472"/>
      <c r="E75" s="472"/>
      <c r="F75" s="472"/>
      <c r="G75" s="472"/>
      <c r="H75" s="472"/>
      <c r="I75" s="472"/>
      <c r="J75" s="473"/>
      <c r="K75" s="474"/>
      <c r="L75" s="474"/>
      <c r="M75" s="474"/>
      <c r="N75" s="474"/>
      <c r="O75" s="474"/>
      <c r="P75" s="474"/>
      <c r="Q75" s="474"/>
      <c r="R75" s="474"/>
      <c r="S75" s="474"/>
    </row>
    <row r="76" spans="1:19" ht="15" customHeight="1" x14ac:dyDescent="0.2">
      <c r="A76" s="472"/>
      <c r="B76" s="472"/>
      <c r="C76" s="472"/>
      <c r="D76" s="472"/>
      <c r="E76" s="472"/>
      <c r="F76" s="472"/>
      <c r="G76" s="472"/>
      <c r="H76" s="472"/>
      <c r="I76" s="472"/>
      <c r="J76" s="473"/>
      <c r="K76" s="474"/>
      <c r="L76" s="474"/>
      <c r="M76" s="474"/>
      <c r="N76" s="474"/>
      <c r="O76" s="474"/>
      <c r="P76" s="474"/>
      <c r="Q76" s="474"/>
      <c r="R76" s="474"/>
      <c r="S76" s="474"/>
    </row>
    <row r="77" spans="1:19" ht="15" customHeight="1" x14ac:dyDescent="0.2">
      <c r="A77" s="472"/>
      <c r="B77" s="472"/>
      <c r="C77" s="472"/>
      <c r="D77" s="472"/>
      <c r="E77" s="472"/>
      <c r="F77" s="472"/>
      <c r="G77" s="472"/>
      <c r="H77" s="472"/>
      <c r="I77" s="472"/>
      <c r="J77" s="473"/>
      <c r="K77" s="474"/>
      <c r="L77" s="474"/>
      <c r="M77" s="474"/>
      <c r="N77" s="474"/>
      <c r="O77" s="474"/>
      <c r="P77" s="474"/>
      <c r="Q77" s="474"/>
      <c r="R77" s="474"/>
      <c r="S77" s="474"/>
    </row>
    <row r="78" spans="1:19" ht="15" customHeight="1" x14ac:dyDescent="0.2">
      <c r="A78" s="472"/>
      <c r="B78" s="472"/>
      <c r="C78" s="472"/>
      <c r="D78" s="472"/>
      <c r="E78" s="472"/>
      <c r="F78" s="472"/>
      <c r="G78" s="472"/>
      <c r="H78" s="472"/>
      <c r="I78" s="472"/>
      <c r="J78" s="473"/>
      <c r="K78" s="474"/>
      <c r="L78" s="474"/>
      <c r="M78" s="474"/>
      <c r="N78" s="474"/>
      <c r="O78" s="474"/>
      <c r="P78" s="474"/>
      <c r="Q78" s="474"/>
      <c r="R78" s="474"/>
      <c r="S78" s="474"/>
    </row>
    <row r="79" spans="1:19" ht="15" customHeight="1" x14ac:dyDescent="0.2">
      <c r="A79" s="472"/>
      <c r="B79" s="472"/>
      <c r="C79" s="472"/>
      <c r="D79" s="472"/>
      <c r="E79" s="472"/>
      <c r="F79" s="472"/>
      <c r="G79" s="472"/>
      <c r="H79" s="472"/>
      <c r="I79" s="472"/>
      <c r="J79" s="473"/>
      <c r="K79" s="474"/>
      <c r="L79" s="474"/>
      <c r="M79" s="474"/>
      <c r="N79" s="474"/>
      <c r="O79" s="474"/>
      <c r="P79" s="474"/>
      <c r="Q79" s="474"/>
      <c r="R79" s="474"/>
      <c r="S79" s="474"/>
    </row>
    <row r="80" spans="1:19" ht="15" customHeight="1" x14ac:dyDescent="0.2">
      <c r="A80" s="472"/>
      <c r="B80" s="472"/>
      <c r="C80" s="472"/>
      <c r="D80" s="472"/>
      <c r="E80" s="472"/>
      <c r="F80" s="472"/>
      <c r="G80" s="472"/>
      <c r="H80" s="472"/>
      <c r="I80" s="472"/>
      <c r="J80" s="473"/>
      <c r="K80" s="474"/>
      <c r="L80" s="474"/>
      <c r="M80" s="474"/>
      <c r="N80" s="474"/>
      <c r="O80" s="474"/>
      <c r="P80" s="474"/>
      <c r="Q80" s="474"/>
      <c r="R80" s="474"/>
      <c r="S80" s="474"/>
    </row>
    <row r="81" spans="1:19" ht="15" customHeight="1" x14ac:dyDescent="0.2">
      <c r="A81" s="472"/>
      <c r="B81" s="472"/>
      <c r="C81" s="472"/>
      <c r="D81" s="472"/>
      <c r="E81" s="472"/>
      <c r="F81" s="472"/>
      <c r="G81" s="472"/>
      <c r="H81" s="472"/>
      <c r="I81" s="472"/>
      <c r="J81" s="473"/>
      <c r="K81" s="474"/>
      <c r="L81" s="474"/>
      <c r="M81" s="474"/>
      <c r="N81" s="474"/>
      <c r="O81" s="474"/>
      <c r="P81" s="474"/>
      <c r="Q81" s="474"/>
      <c r="R81" s="474"/>
      <c r="S81" s="474"/>
    </row>
    <row r="82" spans="1:19" ht="15" customHeight="1" x14ac:dyDescent="0.2">
      <c r="A82" s="472"/>
      <c r="B82" s="472"/>
      <c r="C82" s="472"/>
      <c r="D82" s="472"/>
      <c r="E82" s="472"/>
      <c r="F82" s="472"/>
      <c r="G82" s="472"/>
      <c r="H82" s="472"/>
      <c r="I82" s="472"/>
      <c r="J82" s="473"/>
      <c r="K82" s="474"/>
      <c r="L82" s="474"/>
      <c r="M82" s="474"/>
      <c r="N82" s="474"/>
      <c r="O82" s="474"/>
      <c r="P82" s="474"/>
      <c r="Q82" s="474"/>
      <c r="R82" s="474"/>
      <c r="S82" s="474"/>
    </row>
    <row r="83" spans="1:19" ht="15" customHeight="1" x14ac:dyDescent="0.2">
      <c r="A83" s="472"/>
      <c r="B83" s="472"/>
      <c r="C83" s="472"/>
      <c r="D83" s="472"/>
      <c r="E83" s="472"/>
      <c r="F83" s="472"/>
      <c r="G83" s="472"/>
      <c r="H83" s="472"/>
      <c r="I83" s="472"/>
      <c r="J83" s="473"/>
      <c r="K83" s="474"/>
      <c r="L83" s="474"/>
      <c r="M83" s="474"/>
      <c r="N83" s="474"/>
      <c r="O83" s="474"/>
      <c r="P83" s="474"/>
      <c r="Q83" s="474"/>
      <c r="R83" s="474"/>
      <c r="S83" s="474"/>
    </row>
    <row r="84" spans="1:19" ht="15" customHeight="1" x14ac:dyDescent="0.2">
      <c r="A84" s="472"/>
      <c r="B84" s="472"/>
      <c r="C84" s="472"/>
      <c r="D84" s="472"/>
      <c r="E84" s="472"/>
      <c r="F84" s="472"/>
      <c r="G84" s="472"/>
      <c r="H84" s="472"/>
      <c r="I84" s="472"/>
      <c r="J84" s="472"/>
      <c r="K84" s="474"/>
      <c r="L84" s="474"/>
      <c r="M84" s="474"/>
      <c r="N84" s="474"/>
      <c r="O84" s="474"/>
      <c r="P84" s="474"/>
      <c r="Q84" s="474"/>
      <c r="R84" s="474"/>
      <c r="S84" s="474"/>
    </row>
    <row r="85" spans="1:19" ht="15" customHeight="1" x14ac:dyDescent="0.2">
      <c r="A85" s="472"/>
      <c r="B85" s="472"/>
      <c r="C85" s="472"/>
      <c r="D85" s="472"/>
      <c r="E85" s="472"/>
      <c r="F85" s="472"/>
      <c r="G85" s="472"/>
      <c r="H85" s="472"/>
      <c r="I85" s="472"/>
      <c r="J85" s="472"/>
      <c r="K85" s="474"/>
      <c r="L85" s="474"/>
      <c r="M85" s="474"/>
      <c r="N85" s="474"/>
      <c r="O85" s="474"/>
      <c r="P85" s="474"/>
      <c r="Q85" s="474"/>
      <c r="R85" s="474"/>
      <c r="S85" s="474"/>
    </row>
    <row r="86" spans="1:19" ht="15" customHeight="1" x14ac:dyDescent="0.2">
      <c r="A86" s="472"/>
      <c r="B86" s="472"/>
      <c r="C86" s="472"/>
      <c r="D86" s="472"/>
      <c r="E86" s="472"/>
      <c r="F86" s="472"/>
      <c r="G86" s="472"/>
      <c r="H86" s="472"/>
      <c r="I86" s="472"/>
      <c r="J86" s="472"/>
      <c r="K86" s="474"/>
      <c r="L86" s="474"/>
      <c r="M86" s="474"/>
      <c r="N86" s="474"/>
      <c r="O86" s="474"/>
      <c r="P86" s="474"/>
      <c r="Q86" s="474"/>
      <c r="R86" s="474"/>
      <c r="S86" s="474"/>
    </row>
    <row r="87" spans="1:19" x14ac:dyDescent="0.2">
      <c r="A87" s="472"/>
      <c r="B87" s="472"/>
      <c r="C87" s="472"/>
      <c r="D87" s="472"/>
      <c r="E87" s="472"/>
      <c r="F87" s="472"/>
      <c r="G87" s="472"/>
      <c r="H87" s="472"/>
      <c r="I87" s="472"/>
      <c r="J87" s="472"/>
      <c r="K87" s="474"/>
      <c r="L87" s="474"/>
      <c r="M87" s="474"/>
      <c r="N87" s="474"/>
      <c r="O87" s="474"/>
      <c r="P87" s="474"/>
      <c r="Q87" s="474"/>
      <c r="R87" s="474"/>
      <c r="S87" s="474"/>
    </row>
    <row r="88" spans="1:19" x14ac:dyDescent="0.2">
      <c r="A88" s="472"/>
      <c r="B88" s="472"/>
      <c r="C88" s="472"/>
      <c r="D88" s="472"/>
      <c r="E88" s="472"/>
      <c r="F88" s="472"/>
      <c r="G88" s="472"/>
      <c r="H88" s="472"/>
      <c r="I88" s="472"/>
      <c r="J88" s="472"/>
      <c r="K88" s="474"/>
      <c r="L88" s="474"/>
      <c r="M88" s="474"/>
      <c r="N88" s="474"/>
      <c r="O88" s="474"/>
      <c r="P88" s="474"/>
      <c r="Q88" s="474"/>
      <c r="R88" s="474"/>
      <c r="S88" s="474"/>
    </row>
    <row r="89" spans="1:19" x14ac:dyDescent="0.2">
      <c r="A89" s="472"/>
      <c r="B89" s="472"/>
      <c r="C89" s="472"/>
      <c r="D89" s="472"/>
      <c r="E89" s="472"/>
      <c r="F89" s="472"/>
      <c r="G89" s="472"/>
      <c r="H89" s="472"/>
      <c r="I89" s="472"/>
      <c r="J89" s="472"/>
      <c r="K89" s="474"/>
      <c r="L89" s="474"/>
      <c r="M89" s="474"/>
      <c r="N89" s="474"/>
      <c r="O89" s="474"/>
      <c r="P89" s="474"/>
      <c r="Q89" s="474"/>
      <c r="R89" s="474"/>
      <c r="S89" s="474"/>
    </row>
    <row r="90" spans="1:19" x14ac:dyDescent="0.2">
      <c r="A90" s="472"/>
      <c r="B90" s="472"/>
      <c r="C90" s="472"/>
      <c r="D90" s="472"/>
      <c r="E90" s="472"/>
      <c r="F90" s="472"/>
      <c r="G90" s="472"/>
      <c r="H90" s="472"/>
      <c r="I90" s="472"/>
      <c r="J90" s="472"/>
      <c r="K90" s="474"/>
      <c r="L90" s="474"/>
      <c r="M90" s="474"/>
      <c r="N90" s="474"/>
      <c r="O90" s="474"/>
      <c r="P90" s="474"/>
      <c r="Q90" s="474"/>
      <c r="R90" s="474"/>
      <c r="S90" s="474"/>
    </row>
    <row r="91" spans="1:19" x14ac:dyDescent="0.2">
      <c r="A91" s="472"/>
      <c r="B91" s="472"/>
      <c r="C91" s="472"/>
      <c r="D91" s="472"/>
      <c r="E91" s="472"/>
      <c r="F91" s="472"/>
      <c r="G91" s="472"/>
      <c r="H91" s="472"/>
      <c r="I91" s="472"/>
      <c r="J91" s="472"/>
      <c r="K91" s="474"/>
      <c r="L91" s="474"/>
      <c r="M91" s="474"/>
      <c r="N91" s="474"/>
      <c r="O91" s="474"/>
      <c r="P91" s="474"/>
      <c r="Q91" s="474"/>
      <c r="R91" s="474"/>
      <c r="S91" s="474"/>
    </row>
    <row r="92" spans="1:19" x14ac:dyDescent="0.2">
      <c r="A92" s="472"/>
      <c r="B92" s="472"/>
      <c r="C92" s="472"/>
      <c r="D92" s="472"/>
      <c r="E92" s="472"/>
      <c r="F92" s="472"/>
      <c r="G92" s="472"/>
      <c r="H92" s="472"/>
      <c r="I92" s="472"/>
      <c r="J92" s="472"/>
      <c r="K92" s="474"/>
      <c r="L92" s="474"/>
      <c r="M92" s="474"/>
      <c r="N92" s="474"/>
      <c r="O92" s="474"/>
      <c r="P92" s="474"/>
      <c r="Q92" s="474"/>
      <c r="R92" s="474"/>
      <c r="S92" s="474"/>
    </row>
    <row r="93" spans="1:19" x14ac:dyDescent="0.2">
      <c r="A93" s="472"/>
      <c r="B93" s="472"/>
      <c r="C93" s="472"/>
      <c r="D93" s="472"/>
      <c r="E93" s="472"/>
      <c r="F93" s="472"/>
      <c r="G93" s="472"/>
      <c r="H93" s="472"/>
      <c r="I93" s="472"/>
      <c r="J93" s="472"/>
      <c r="K93" s="474"/>
      <c r="L93" s="474"/>
      <c r="M93" s="474"/>
      <c r="N93" s="474"/>
      <c r="O93" s="474"/>
      <c r="P93" s="474"/>
      <c r="Q93" s="474"/>
      <c r="R93" s="474"/>
      <c r="S93" s="474"/>
    </row>
    <row r="94" spans="1:19" x14ac:dyDescent="0.2">
      <c r="A94" s="472"/>
      <c r="B94" s="472"/>
      <c r="C94" s="472"/>
      <c r="D94" s="472"/>
      <c r="E94" s="472"/>
      <c r="F94" s="472"/>
      <c r="G94" s="472"/>
      <c r="H94" s="472"/>
      <c r="I94" s="472"/>
      <c r="J94" s="472"/>
      <c r="K94" s="474"/>
      <c r="L94" s="474"/>
      <c r="M94" s="474"/>
      <c r="N94" s="474"/>
      <c r="O94" s="474"/>
      <c r="P94" s="474"/>
      <c r="Q94" s="474"/>
      <c r="R94" s="474"/>
      <c r="S94" s="474"/>
    </row>
    <row r="95" spans="1:19" x14ac:dyDescent="0.2">
      <c r="A95" s="472"/>
      <c r="B95" s="472"/>
      <c r="C95" s="472"/>
      <c r="D95" s="472"/>
      <c r="E95" s="472"/>
      <c r="F95" s="472"/>
      <c r="G95" s="472"/>
      <c r="H95" s="472"/>
      <c r="I95" s="472"/>
      <c r="J95" s="472"/>
      <c r="K95" s="474"/>
      <c r="L95" s="474"/>
      <c r="M95" s="474"/>
      <c r="N95" s="474"/>
      <c r="O95" s="474"/>
      <c r="P95" s="474"/>
      <c r="Q95" s="474"/>
      <c r="R95" s="474"/>
      <c r="S95" s="474"/>
    </row>
    <row r="96" spans="1:19" x14ac:dyDescent="0.2">
      <c r="A96" s="472"/>
      <c r="B96" s="472"/>
      <c r="C96" s="472"/>
      <c r="D96" s="472"/>
      <c r="E96" s="472"/>
      <c r="F96" s="472"/>
      <c r="G96" s="472"/>
      <c r="H96" s="472"/>
      <c r="I96" s="472"/>
      <c r="J96" s="472"/>
      <c r="K96" s="474"/>
      <c r="L96" s="474"/>
      <c r="M96" s="474"/>
      <c r="N96" s="474"/>
      <c r="O96" s="474"/>
      <c r="P96" s="474"/>
      <c r="Q96" s="474"/>
      <c r="R96" s="474"/>
      <c r="S96" s="474"/>
    </row>
    <row r="97" spans="1:19" x14ac:dyDescent="0.2">
      <c r="A97" s="472"/>
      <c r="B97" s="472"/>
      <c r="C97" s="472"/>
      <c r="D97" s="472"/>
      <c r="E97" s="472"/>
      <c r="F97" s="472"/>
      <c r="G97" s="472"/>
      <c r="H97" s="472"/>
      <c r="I97" s="472"/>
      <c r="J97" s="472"/>
      <c r="K97" s="474"/>
      <c r="L97" s="474"/>
      <c r="M97" s="474"/>
      <c r="N97" s="474"/>
      <c r="O97" s="474"/>
      <c r="P97" s="474"/>
      <c r="Q97" s="474"/>
      <c r="R97" s="474"/>
      <c r="S97" s="474"/>
    </row>
    <row r="98" spans="1:19" x14ac:dyDescent="0.2">
      <c r="A98" s="472"/>
      <c r="B98" s="472"/>
      <c r="C98" s="472"/>
      <c r="D98" s="472"/>
      <c r="E98" s="472"/>
      <c r="F98" s="472"/>
      <c r="G98" s="472"/>
      <c r="H98" s="472"/>
      <c r="I98" s="472"/>
      <c r="J98" s="472"/>
      <c r="K98" s="474"/>
      <c r="L98" s="474"/>
      <c r="M98" s="474"/>
      <c r="N98" s="474"/>
      <c r="O98" s="474"/>
      <c r="P98" s="474"/>
      <c r="Q98" s="474"/>
      <c r="R98" s="474"/>
      <c r="S98" s="474"/>
    </row>
    <row r="99" spans="1:19" x14ac:dyDescent="0.2">
      <c r="A99" s="472"/>
      <c r="B99" s="472"/>
      <c r="C99" s="472"/>
      <c r="D99" s="472"/>
      <c r="E99" s="472"/>
      <c r="F99" s="472"/>
      <c r="G99" s="472"/>
      <c r="H99" s="472"/>
      <c r="I99" s="472"/>
      <c r="J99" s="472"/>
      <c r="K99" s="474"/>
      <c r="L99" s="474"/>
      <c r="M99" s="474"/>
      <c r="N99" s="474"/>
      <c r="O99" s="474"/>
      <c r="P99" s="474"/>
      <c r="Q99" s="474"/>
      <c r="R99" s="474"/>
      <c r="S99" s="474"/>
    </row>
    <row r="100" spans="1:19" x14ac:dyDescent="0.2">
      <c r="A100" s="472"/>
      <c r="B100" s="472"/>
      <c r="C100" s="472"/>
      <c r="D100" s="472"/>
      <c r="E100" s="472"/>
      <c r="F100" s="472"/>
      <c r="G100" s="472"/>
      <c r="H100" s="472"/>
      <c r="I100" s="472"/>
      <c r="J100" s="472"/>
      <c r="K100" s="474"/>
      <c r="L100" s="474"/>
      <c r="M100" s="474"/>
      <c r="N100" s="474"/>
      <c r="O100" s="474"/>
      <c r="P100" s="474"/>
      <c r="Q100" s="474"/>
      <c r="R100" s="474"/>
      <c r="S100" s="474"/>
    </row>
    <row r="101" spans="1:19" x14ac:dyDescent="0.2">
      <c r="A101" s="472"/>
      <c r="B101" s="472"/>
      <c r="C101" s="472"/>
      <c r="D101" s="472"/>
      <c r="E101" s="472"/>
      <c r="F101" s="472"/>
      <c r="G101" s="472"/>
      <c r="H101" s="472"/>
      <c r="I101" s="472"/>
      <c r="J101" s="472"/>
      <c r="K101" s="474"/>
      <c r="L101" s="474"/>
      <c r="M101" s="474"/>
      <c r="N101" s="474"/>
      <c r="O101" s="474"/>
      <c r="P101" s="474"/>
      <c r="Q101" s="474"/>
      <c r="R101" s="474"/>
      <c r="S101" s="474"/>
    </row>
    <row r="102" spans="1:19" x14ac:dyDescent="0.2">
      <c r="A102" s="472"/>
      <c r="B102" s="472"/>
      <c r="C102" s="472"/>
      <c r="D102" s="472"/>
      <c r="E102" s="472"/>
      <c r="F102" s="472"/>
      <c r="G102" s="472"/>
      <c r="H102" s="472"/>
      <c r="I102" s="472"/>
      <c r="J102" s="472"/>
      <c r="K102" s="474"/>
      <c r="L102" s="474"/>
      <c r="M102" s="474"/>
      <c r="N102" s="474"/>
      <c r="O102" s="474"/>
      <c r="P102" s="474"/>
      <c r="Q102" s="474"/>
      <c r="R102" s="474"/>
      <c r="S102" s="474"/>
    </row>
    <row r="103" spans="1:19" x14ac:dyDescent="0.2">
      <c r="A103" s="472"/>
      <c r="B103" s="472"/>
      <c r="C103" s="472"/>
      <c r="D103" s="472"/>
      <c r="E103" s="472"/>
      <c r="F103" s="472"/>
      <c r="G103" s="472"/>
      <c r="H103" s="472"/>
      <c r="I103" s="472"/>
      <c r="J103" s="472"/>
      <c r="K103" s="474"/>
      <c r="L103" s="474"/>
      <c r="M103" s="474"/>
      <c r="N103" s="474"/>
      <c r="O103" s="474"/>
      <c r="P103" s="474"/>
      <c r="Q103" s="474"/>
      <c r="R103" s="474"/>
      <c r="S103" s="474"/>
    </row>
    <row r="104" spans="1:19" x14ac:dyDescent="0.2">
      <c r="A104" s="472"/>
      <c r="B104" s="472"/>
      <c r="C104" s="472"/>
      <c r="D104" s="472"/>
      <c r="E104" s="472"/>
      <c r="F104" s="472"/>
      <c r="G104" s="472"/>
      <c r="H104" s="472"/>
      <c r="I104" s="472"/>
      <c r="J104" s="472"/>
      <c r="K104" s="474"/>
      <c r="L104" s="474"/>
      <c r="M104" s="474"/>
      <c r="N104" s="474"/>
      <c r="O104" s="474"/>
      <c r="P104" s="474"/>
      <c r="Q104" s="474"/>
      <c r="R104" s="474"/>
      <c r="S104" s="474"/>
    </row>
    <row r="105" spans="1:19" x14ac:dyDescent="0.2">
      <c r="A105" s="472"/>
      <c r="B105" s="472"/>
      <c r="C105" s="472"/>
      <c r="D105" s="472"/>
      <c r="E105" s="472"/>
      <c r="F105" s="472"/>
      <c r="G105" s="472"/>
      <c r="H105" s="472"/>
      <c r="I105" s="472"/>
      <c r="J105" s="472"/>
      <c r="K105" s="474"/>
      <c r="L105" s="474"/>
      <c r="M105" s="474"/>
      <c r="N105" s="474"/>
      <c r="O105" s="474"/>
      <c r="P105" s="474"/>
      <c r="Q105" s="474"/>
      <c r="R105" s="474"/>
      <c r="S105" s="474"/>
    </row>
    <row r="106" spans="1:19" x14ac:dyDescent="0.2">
      <c r="A106" s="472"/>
      <c r="B106" s="472"/>
      <c r="C106" s="472"/>
      <c r="D106" s="472"/>
      <c r="E106" s="472"/>
      <c r="F106" s="472"/>
      <c r="G106" s="472"/>
      <c r="H106" s="472"/>
      <c r="I106" s="472"/>
      <c r="J106" s="472"/>
      <c r="K106" s="474"/>
      <c r="L106" s="474"/>
      <c r="M106" s="474"/>
      <c r="N106" s="474"/>
      <c r="O106" s="474"/>
      <c r="P106" s="474"/>
      <c r="Q106" s="474"/>
      <c r="R106" s="474"/>
      <c r="S106" s="474"/>
    </row>
    <row r="107" spans="1:19" x14ac:dyDescent="0.2">
      <c r="A107" s="472"/>
      <c r="B107" s="472"/>
      <c r="C107" s="472"/>
      <c r="D107" s="472"/>
      <c r="E107" s="472"/>
      <c r="F107" s="472"/>
      <c r="G107" s="472"/>
      <c r="H107" s="472"/>
      <c r="I107" s="472"/>
      <c r="J107" s="472"/>
      <c r="K107" s="474"/>
      <c r="L107" s="474"/>
      <c r="M107" s="474"/>
      <c r="N107" s="474"/>
      <c r="O107" s="474"/>
      <c r="P107" s="474"/>
      <c r="Q107" s="474"/>
      <c r="R107" s="474"/>
      <c r="S107" s="474"/>
    </row>
    <row r="108" spans="1:19" x14ac:dyDescent="0.2">
      <c r="A108" s="472"/>
      <c r="B108" s="472"/>
      <c r="C108" s="472"/>
      <c r="D108" s="472"/>
      <c r="E108" s="472"/>
      <c r="F108" s="472"/>
      <c r="G108" s="472"/>
      <c r="H108" s="472"/>
      <c r="I108" s="472"/>
      <c r="J108" s="472"/>
      <c r="K108" s="474"/>
      <c r="L108" s="474"/>
      <c r="M108" s="474"/>
      <c r="N108" s="474"/>
      <c r="O108" s="474"/>
      <c r="P108" s="474"/>
      <c r="Q108" s="474"/>
      <c r="R108" s="474"/>
      <c r="S108" s="474"/>
    </row>
    <row r="109" spans="1:19" x14ac:dyDescent="0.2">
      <c r="A109" s="472"/>
      <c r="B109" s="472"/>
      <c r="C109" s="472"/>
      <c r="D109" s="472"/>
      <c r="E109" s="472"/>
      <c r="F109" s="472"/>
      <c r="G109" s="472"/>
      <c r="H109" s="472"/>
      <c r="I109" s="472"/>
      <c r="J109" s="472"/>
      <c r="K109" s="474"/>
      <c r="L109" s="474"/>
      <c r="M109" s="474"/>
      <c r="N109" s="474"/>
      <c r="O109" s="474"/>
      <c r="P109" s="474"/>
      <c r="Q109" s="474"/>
      <c r="R109" s="474"/>
      <c r="S109" s="474"/>
    </row>
    <row r="110" spans="1:19" x14ac:dyDescent="0.2">
      <c r="A110" s="472"/>
      <c r="B110" s="472"/>
      <c r="C110" s="472"/>
      <c r="D110" s="472"/>
      <c r="E110" s="472"/>
      <c r="F110" s="472"/>
      <c r="G110" s="472"/>
      <c r="H110" s="472"/>
      <c r="I110" s="472"/>
      <c r="J110" s="472"/>
      <c r="K110" s="474"/>
      <c r="L110" s="474"/>
      <c r="M110" s="474"/>
      <c r="N110" s="474"/>
      <c r="O110" s="474"/>
      <c r="P110" s="474"/>
      <c r="Q110" s="474"/>
      <c r="R110" s="474"/>
      <c r="S110" s="474"/>
    </row>
    <row r="111" spans="1:19" x14ac:dyDescent="0.2">
      <c r="A111" s="472"/>
      <c r="B111" s="472"/>
      <c r="C111" s="472"/>
      <c r="D111" s="472"/>
      <c r="E111" s="472"/>
      <c r="F111" s="472"/>
      <c r="G111" s="472"/>
      <c r="H111" s="472"/>
      <c r="I111" s="472"/>
      <c r="J111" s="472"/>
      <c r="K111" s="474"/>
      <c r="L111" s="474"/>
      <c r="M111" s="474"/>
      <c r="N111" s="474"/>
      <c r="O111" s="474"/>
      <c r="P111" s="474"/>
      <c r="Q111" s="474"/>
      <c r="R111" s="474"/>
      <c r="S111" s="474"/>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
      <c r="A113" s="472" t="s">
        <v>20226</v>
      </c>
      <c r="B113" s="472"/>
      <c r="C113" s="472"/>
      <c r="D113" s="472"/>
      <c r="E113" s="472"/>
      <c r="F113" s="472"/>
      <c r="G113" s="472"/>
      <c r="H113" s="472"/>
      <c r="I113" s="472"/>
      <c r="J113" s="473"/>
      <c r="K113" s="474" t="s">
        <v>22305</v>
      </c>
      <c r="L113" s="474"/>
      <c r="M113" s="474"/>
      <c r="N113" s="474"/>
      <c r="O113" s="474"/>
      <c r="P113" s="474"/>
      <c r="Q113" s="474"/>
      <c r="R113" s="474"/>
      <c r="S113" s="474"/>
    </row>
    <row r="114" spans="1:19" x14ac:dyDescent="0.2">
      <c r="A114" s="472" t="s">
        <v>20227</v>
      </c>
      <c r="B114" s="472"/>
      <c r="C114" s="472"/>
      <c r="D114" s="472"/>
      <c r="E114" s="472"/>
      <c r="F114" s="472"/>
      <c r="G114" s="472"/>
      <c r="H114" s="472"/>
      <c r="I114" s="472"/>
      <c r="J114" s="473"/>
      <c r="K114" s="474" t="s">
        <v>20228</v>
      </c>
      <c r="L114" s="474"/>
      <c r="M114" s="474"/>
      <c r="N114" s="474"/>
      <c r="O114" s="474"/>
      <c r="P114" s="474"/>
      <c r="Q114" s="474"/>
      <c r="R114" s="474"/>
      <c r="S114" s="474"/>
    </row>
    <row r="115" spans="1:19" x14ac:dyDescent="0.2">
      <c r="A115" s="472" t="s">
        <v>20229</v>
      </c>
      <c r="B115" s="472"/>
      <c r="C115" s="472"/>
      <c r="D115" s="472"/>
      <c r="E115" s="472"/>
      <c r="F115" s="472"/>
      <c r="G115" s="472"/>
      <c r="H115" s="472"/>
      <c r="I115" s="472"/>
      <c r="J115" s="473"/>
      <c r="K115" s="474" t="s">
        <v>20230</v>
      </c>
      <c r="L115" s="474"/>
      <c r="M115" s="474"/>
      <c r="N115" s="474"/>
      <c r="O115" s="474"/>
      <c r="P115" s="474"/>
      <c r="Q115" s="474"/>
      <c r="R115" s="474"/>
      <c r="S115" s="474"/>
    </row>
    <row r="116" spans="1:19" x14ac:dyDescent="0.2">
      <c r="A116" s="472" t="s">
        <v>20231</v>
      </c>
      <c r="B116" s="472"/>
      <c r="C116" s="472"/>
      <c r="D116" s="472"/>
      <c r="E116" s="472"/>
      <c r="F116" s="472"/>
      <c r="G116" s="472"/>
      <c r="H116" s="472"/>
      <c r="I116" s="472"/>
      <c r="J116" s="473"/>
      <c r="K116" s="474" t="s">
        <v>20232</v>
      </c>
      <c r="L116" s="474"/>
      <c r="M116" s="474"/>
      <c r="N116" s="474"/>
      <c r="O116" s="474"/>
      <c r="P116" s="474"/>
      <c r="Q116" s="474"/>
      <c r="R116" s="474"/>
      <c r="S116" s="474"/>
    </row>
    <row r="117" spans="1:19" x14ac:dyDescent="0.2">
      <c r="A117" s="472"/>
      <c r="B117" s="472"/>
      <c r="C117" s="472"/>
      <c r="D117" s="472"/>
      <c r="E117" s="472"/>
      <c r="F117" s="472"/>
      <c r="G117" s="472"/>
      <c r="H117" s="472"/>
      <c r="I117" s="472"/>
      <c r="J117" s="472"/>
      <c r="K117" s="474"/>
      <c r="L117" s="474"/>
      <c r="M117" s="474"/>
      <c r="N117" s="474"/>
      <c r="O117" s="474"/>
      <c r="P117" s="474"/>
      <c r="Q117" s="474"/>
      <c r="R117" s="474"/>
      <c r="S117" s="474"/>
    </row>
    <row r="118" spans="1:19" x14ac:dyDescent="0.2">
      <c r="A118" s="472"/>
      <c r="B118" s="472"/>
      <c r="C118" s="472"/>
      <c r="D118" s="472"/>
      <c r="E118" s="472"/>
      <c r="F118" s="472"/>
      <c r="G118" s="472"/>
      <c r="H118" s="472"/>
      <c r="I118" s="472"/>
      <c r="J118" s="472"/>
      <c r="K118" s="474"/>
      <c r="L118" s="474"/>
      <c r="M118" s="474"/>
      <c r="N118" s="474"/>
      <c r="O118" s="474"/>
      <c r="P118" s="474"/>
      <c r="Q118" s="474"/>
      <c r="R118" s="474"/>
      <c r="S118" s="474"/>
    </row>
    <row r="119" spans="1:19" x14ac:dyDescent="0.2">
      <c r="A119" s="472"/>
      <c r="B119" s="472"/>
      <c r="C119" s="472"/>
      <c r="D119" s="472"/>
      <c r="E119" s="472"/>
      <c r="F119" s="472"/>
      <c r="G119" s="472"/>
      <c r="H119" s="472"/>
      <c r="I119" s="472"/>
      <c r="J119" s="472"/>
      <c r="K119" s="474"/>
      <c r="L119" s="474"/>
      <c r="M119" s="474"/>
      <c r="N119" s="474"/>
      <c r="O119" s="474"/>
      <c r="P119" s="474"/>
      <c r="Q119" s="474"/>
      <c r="R119" s="474"/>
      <c r="S119" s="474"/>
    </row>
    <row r="120" spans="1:19" x14ac:dyDescent="0.2">
      <c r="A120" s="472"/>
      <c r="B120" s="472"/>
      <c r="C120" s="472"/>
      <c r="D120" s="472"/>
      <c r="E120" s="472"/>
      <c r="F120" s="472"/>
      <c r="G120" s="472"/>
      <c r="H120" s="472"/>
      <c r="I120" s="472"/>
      <c r="J120" s="472"/>
      <c r="K120" s="474"/>
      <c r="L120" s="474"/>
      <c r="M120" s="474"/>
      <c r="N120" s="474"/>
      <c r="O120" s="474"/>
      <c r="P120" s="474"/>
      <c r="Q120" s="474"/>
      <c r="R120" s="474"/>
      <c r="S120" s="474"/>
    </row>
    <row r="121" spans="1:19" x14ac:dyDescent="0.2">
      <c r="A121" s="472"/>
      <c r="B121" s="472"/>
      <c r="C121" s="472"/>
      <c r="D121" s="472"/>
      <c r="E121" s="472"/>
      <c r="F121" s="472"/>
      <c r="G121" s="472"/>
      <c r="H121" s="472"/>
      <c r="I121" s="472"/>
      <c r="J121" s="472"/>
      <c r="K121" s="474"/>
      <c r="L121" s="474"/>
      <c r="M121" s="474"/>
      <c r="N121" s="474"/>
      <c r="O121" s="474"/>
      <c r="P121" s="474"/>
      <c r="Q121" s="474"/>
      <c r="R121" s="474"/>
      <c r="S121" s="474"/>
    </row>
    <row r="122" spans="1:19" x14ac:dyDescent="0.2">
      <c r="A122" s="472"/>
      <c r="B122" s="472"/>
      <c r="C122" s="472"/>
      <c r="D122" s="472"/>
      <c r="E122" s="472"/>
      <c r="F122" s="472"/>
      <c r="G122" s="472"/>
      <c r="H122" s="472"/>
      <c r="I122" s="472"/>
      <c r="J122" s="472"/>
      <c r="K122" s="474"/>
      <c r="L122" s="474"/>
      <c r="M122" s="474"/>
      <c r="N122" s="474"/>
      <c r="O122" s="474"/>
      <c r="P122" s="474"/>
      <c r="Q122" s="474"/>
      <c r="R122" s="474"/>
      <c r="S122" s="474"/>
    </row>
    <row r="123" spans="1:19" x14ac:dyDescent="0.2">
      <c r="A123" s="472"/>
      <c r="B123" s="472"/>
      <c r="C123" s="472"/>
      <c r="D123" s="472"/>
      <c r="E123" s="472"/>
      <c r="F123" s="472"/>
      <c r="G123" s="472"/>
      <c r="H123" s="472"/>
      <c r="I123" s="472"/>
      <c r="J123" s="472"/>
      <c r="K123" s="474"/>
      <c r="L123" s="474"/>
      <c r="M123" s="474"/>
      <c r="N123" s="474"/>
      <c r="O123" s="474"/>
      <c r="P123" s="474"/>
      <c r="Q123" s="474"/>
      <c r="R123" s="474"/>
      <c r="S123" s="474"/>
    </row>
    <row r="124" spans="1:19" x14ac:dyDescent="0.2">
      <c r="A124" s="472"/>
      <c r="B124" s="472"/>
      <c r="C124" s="472"/>
      <c r="D124" s="472"/>
      <c r="E124" s="472"/>
      <c r="F124" s="472"/>
      <c r="G124" s="472"/>
      <c r="H124" s="472"/>
      <c r="I124" s="472"/>
      <c r="J124" s="472"/>
      <c r="K124" s="474"/>
      <c r="L124" s="474"/>
      <c r="M124" s="474"/>
      <c r="N124" s="474"/>
      <c r="O124" s="474"/>
      <c r="P124" s="474"/>
      <c r="Q124" s="474"/>
      <c r="R124" s="474"/>
      <c r="S124" s="474"/>
    </row>
    <row r="125" spans="1:19" x14ac:dyDescent="0.2">
      <c r="A125" s="472"/>
      <c r="B125" s="472"/>
      <c r="C125" s="472"/>
      <c r="D125" s="472"/>
      <c r="E125" s="472"/>
      <c r="F125" s="472"/>
      <c r="G125" s="472"/>
      <c r="H125" s="472"/>
      <c r="I125" s="472"/>
      <c r="J125" s="472"/>
      <c r="K125" s="474"/>
      <c r="L125" s="474"/>
      <c r="M125" s="474"/>
      <c r="N125" s="474"/>
      <c r="O125" s="474"/>
      <c r="P125" s="474"/>
      <c r="Q125" s="474"/>
      <c r="R125" s="474"/>
      <c r="S125" s="474"/>
    </row>
    <row r="126" spans="1:19" x14ac:dyDescent="0.2">
      <c r="A126" s="472"/>
      <c r="B126" s="472"/>
      <c r="C126" s="472"/>
      <c r="D126" s="472"/>
      <c r="E126" s="472"/>
      <c r="F126" s="472"/>
      <c r="G126" s="472"/>
      <c r="H126" s="472"/>
      <c r="I126" s="472"/>
      <c r="J126" s="472"/>
      <c r="K126" s="474"/>
      <c r="L126" s="474"/>
      <c r="M126" s="474"/>
      <c r="N126" s="474"/>
      <c r="O126" s="474"/>
      <c r="P126" s="474"/>
      <c r="Q126" s="474"/>
      <c r="R126" s="474"/>
      <c r="S126" s="474"/>
    </row>
    <row r="127" spans="1:19" x14ac:dyDescent="0.2">
      <c r="A127" s="472"/>
      <c r="B127" s="472"/>
      <c r="C127" s="472"/>
      <c r="D127" s="472"/>
      <c r="E127" s="472"/>
      <c r="F127" s="472"/>
      <c r="G127" s="472"/>
      <c r="H127" s="472"/>
      <c r="I127" s="472"/>
      <c r="J127" s="472"/>
      <c r="K127" s="474"/>
      <c r="L127" s="474"/>
      <c r="M127" s="474"/>
      <c r="N127" s="474"/>
      <c r="O127" s="474"/>
      <c r="P127" s="474"/>
      <c r="Q127" s="474"/>
      <c r="R127" s="474"/>
      <c r="S127" s="474"/>
    </row>
    <row r="128" spans="1:19" x14ac:dyDescent="0.2">
      <c r="A128" s="472"/>
      <c r="B128" s="472"/>
      <c r="C128" s="472"/>
      <c r="D128" s="472"/>
      <c r="E128" s="472"/>
      <c r="F128" s="472"/>
      <c r="G128" s="472"/>
      <c r="H128" s="472"/>
      <c r="I128" s="472"/>
      <c r="J128" s="472"/>
      <c r="K128" s="474"/>
      <c r="L128" s="474"/>
      <c r="M128" s="474"/>
      <c r="N128" s="474"/>
      <c r="O128" s="474"/>
      <c r="P128" s="474"/>
      <c r="Q128" s="474"/>
      <c r="R128" s="474"/>
      <c r="S128" s="474"/>
    </row>
    <row r="129" spans="1:19" x14ac:dyDescent="0.2">
      <c r="A129" s="472"/>
      <c r="B129" s="472"/>
      <c r="C129" s="472"/>
      <c r="D129" s="472"/>
      <c r="E129" s="472"/>
      <c r="F129" s="472"/>
      <c r="G129" s="472"/>
      <c r="H129" s="472"/>
      <c r="I129" s="472"/>
      <c r="J129" s="472"/>
      <c r="K129" s="474"/>
      <c r="L129" s="474"/>
      <c r="M129" s="474"/>
      <c r="N129" s="474"/>
      <c r="O129" s="474"/>
      <c r="P129" s="474"/>
      <c r="Q129" s="474"/>
      <c r="R129" s="474"/>
      <c r="S129" s="474"/>
    </row>
    <row r="130" spans="1:19" x14ac:dyDescent="0.2">
      <c r="A130" s="472"/>
      <c r="B130" s="472"/>
      <c r="C130" s="472"/>
      <c r="D130" s="472"/>
      <c r="E130" s="472"/>
      <c r="F130" s="472"/>
      <c r="G130" s="472"/>
      <c r="H130" s="472"/>
      <c r="I130" s="472"/>
      <c r="J130" s="472"/>
      <c r="K130" s="474"/>
      <c r="L130" s="474"/>
      <c r="M130" s="474"/>
      <c r="N130" s="474"/>
      <c r="O130" s="474"/>
      <c r="P130" s="474"/>
      <c r="Q130" s="474"/>
      <c r="R130" s="474"/>
      <c r="S130" s="474"/>
    </row>
    <row r="131" spans="1:19" x14ac:dyDescent="0.2">
      <c r="A131" s="472"/>
      <c r="B131" s="472"/>
      <c r="C131" s="472"/>
      <c r="D131" s="472"/>
      <c r="E131" s="472"/>
      <c r="F131" s="472"/>
      <c r="G131" s="472"/>
      <c r="H131" s="472"/>
      <c r="I131" s="472"/>
      <c r="J131" s="472"/>
      <c r="K131" s="474"/>
      <c r="L131" s="474"/>
      <c r="M131" s="474"/>
      <c r="N131" s="474"/>
      <c r="O131" s="474"/>
      <c r="P131" s="474"/>
      <c r="Q131" s="474"/>
      <c r="R131" s="474"/>
      <c r="S131" s="474"/>
    </row>
    <row r="132" spans="1:19" x14ac:dyDescent="0.2">
      <c r="A132" s="472"/>
      <c r="B132" s="472"/>
      <c r="C132" s="472"/>
      <c r="D132" s="472"/>
      <c r="E132" s="472"/>
      <c r="F132" s="472"/>
      <c r="G132" s="472"/>
      <c r="H132" s="472"/>
      <c r="I132" s="472"/>
      <c r="J132" s="472"/>
      <c r="K132" s="474"/>
      <c r="L132" s="474"/>
      <c r="M132" s="474"/>
      <c r="N132" s="474"/>
      <c r="O132" s="474"/>
      <c r="P132" s="474"/>
      <c r="Q132" s="474"/>
      <c r="R132" s="474"/>
      <c r="S132" s="474"/>
    </row>
    <row r="133" spans="1:19" x14ac:dyDescent="0.2">
      <c r="A133" s="472"/>
      <c r="B133" s="472"/>
      <c r="C133" s="472"/>
      <c r="D133" s="472"/>
      <c r="E133" s="472"/>
      <c r="F133" s="472"/>
      <c r="G133" s="472"/>
      <c r="H133" s="472"/>
      <c r="I133" s="472"/>
      <c r="J133" s="472"/>
      <c r="K133" s="474"/>
      <c r="L133" s="474"/>
      <c r="M133" s="474"/>
      <c r="N133" s="474"/>
      <c r="O133" s="474"/>
      <c r="P133" s="474"/>
      <c r="Q133" s="474"/>
      <c r="R133" s="474"/>
      <c r="S133" s="474"/>
    </row>
    <row r="134" spans="1:19" x14ac:dyDescent="0.2">
      <c r="A134" s="472"/>
      <c r="B134" s="472"/>
      <c r="C134" s="472"/>
      <c r="D134" s="472"/>
      <c r="E134" s="472"/>
      <c r="F134" s="472"/>
      <c r="G134" s="472"/>
      <c r="H134" s="472"/>
      <c r="I134" s="472"/>
      <c r="J134" s="472"/>
      <c r="K134" s="474"/>
      <c r="L134" s="474"/>
      <c r="M134" s="474"/>
      <c r="N134" s="474"/>
      <c r="O134" s="474"/>
      <c r="P134" s="474"/>
      <c r="Q134" s="474"/>
      <c r="R134" s="474"/>
      <c r="S134" s="474"/>
    </row>
    <row r="135" spans="1:19" x14ac:dyDescent="0.2">
      <c r="A135" s="472"/>
      <c r="B135" s="472"/>
      <c r="C135" s="472"/>
      <c r="D135" s="472"/>
      <c r="E135" s="472"/>
      <c r="F135" s="472"/>
      <c r="G135" s="472"/>
      <c r="H135" s="472"/>
      <c r="I135" s="472"/>
      <c r="J135" s="472"/>
      <c r="K135" s="474"/>
      <c r="L135" s="474"/>
      <c r="M135" s="474"/>
      <c r="N135" s="474"/>
      <c r="O135" s="474"/>
      <c r="P135" s="474"/>
      <c r="Q135" s="474"/>
      <c r="R135" s="474"/>
      <c r="S135" s="474"/>
    </row>
    <row r="136" spans="1:19" x14ac:dyDescent="0.2">
      <c r="A136" s="472"/>
      <c r="B136" s="472"/>
      <c r="C136" s="472"/>
      <c r="D136" s="472"/>
      <c r="E136" s="472"/>
      <c r="F136" s="472"/>
      <c r="G136" s="472"/>
      <c r="H136" s="472"/>
      <c r="I136" s="472"/>
      <c r="J136" s="472"/>
      <c r="K136" s="474"/>
      <c r="L136" s="474"/>
      <c r="M136" s="474"/>
      <c r="N136" s="474"/>
      <c r="O136" s="474"/>
      <c r="P136" s="474"/>
      <c r="Q136" s="474"/>
      <c r="R136" s="474"/>
      <c r="S136" s="474"/>
    </row>
    <row r="137" spans="1:19" x14ac:dyDescent="0.2">
      <c r="A137" s="472"/>
      <c r="B137" s="472"/>
      <c r="C137" s="472"/>
      <c r="D137" s="472"/>
      <c r="E137" s="472"/>
      <c r="F137" s="472"/>
      <c r="G137" s="472"/>
      <c r="H137" s="472"/>
      <c r="I137" s="472"/>
      <c r="J137" s="472"/>
      <c r="K137" s="474"/>
      <c r="L137" s="474"/>
      <c r="M137" s="474"/>
      <c r="N137" s="474"/>
      <c r="O137" s="474"/>
      <c r="P137" s="474"/>
      <c r="Q137" s="474"/>
      <c r="R137" s="474"/>
      <c r="S137" s="474"/>
    </row>
    <row r="138" spans="1:19" x14ac:dyDescent="0.2">
      <c r="A138" s="472"/>
      <c r="B138" s="472"/>
      <c r="C138" s="472"/>
      <c r="D138" s="472"/>
      <c r="E138" s="472"/>
      <c r="F138" s="472"/>
      <c r="G138" s="472"/>
      <c r="H138" s="472"/>
      <c r="I138" s="472"/>
      <c r="J138" s="472"/>
      <c r="K138" s="474"/>
      <c r="L138" s="474"/>
      <c r="M138" s="474"/>
      <c r="N138" s="474"/>
      <c r="O138" s="474"/>
      <c r="P138" s="474"/>
      <c r="Q138" s="474"/>
      <c r="R138" s="474"/>
      <c r="S138" s="474"/>
    </row>
    <row r="139" spans="1:19" x14ac:dyDescent="0.2">
      <c r="A139" s="472"/>
      <c r="B139" s="472"/>
      <c r="C139" s="472"/>
      <c r="D139" s="472"/>
      <c r="E139" s="472"/>
      <c r="F139" s="472"/>
      <c r="G139" s="472"/>
      <c r="H139" s="472"/>
      <c r="I139" s="472"/>
      <c r="J139" s="472"/>
      <c r="K139" s="474"/>
      <c r="L139" s="474"/>
      <c r="M139" s="474"/>
      <c r="N139" s="474"/>
      <c r="O139" s="474"/>
      <c r="P139" s="474"/>
      <c r="Q139" s="474"/>
      <c r="R139" s="474"/>
      <c r="S139" s="474"/>
    </row>
    <row r="140" spans="1:19" x14ac:dyDescent="0.2">
      <c r="A140" s="472"/>
      <c r="B140" s="472"/>
      <c r="C140" s="472"/>
      <c r="D140" s="472"/>
      <c r="E140" s="472"/>
      <c r="F140" s="472"/>
      <c r="G140" s="472"/>
      <c r="H140" s="472"/>
      <c r="I140" s="472"/>
      <c r="J140" s="472"/>
      <c r="K140" s="474"/>
      <c r="L140" s="474"/>
      <c r="M140" s="474"/>
      <c r="N140" s="474"/>
      <c r="O140" s="474"/>
      <c r="P140" s="474"/>
      <c r="Q140" s="474"/>
      <c r="R140" s="474"/>
      <c r="S140" s="474"/>
    </row>
    <row r="141" spans="1:19" x14ac:dyDescent="0.2">
      <c r="A141" s="472"/>
      <c r="B141" s="472"/>
      <c r="C141" s="472"/>
      <c r="D141" s="472"/>
      <c r="E141" s="472"/>
      <c r="F141" s="472"/>
      <c r="G141" s="472"/>
      <c r="H141" s="472"/>
      <c r="I141" s="472"/>
      <c r="J141" s="472"/>
      <c r="K141" s="474"/>
      <c r="L141" s="474"/>
      <c r="M141" s="474"/>
      <c r="N141" s="474"/>
      <c r="O141" s="474"/>
      <c r="P141" s="474"/>
      <c r="Q141" s="474"/>
      <c r="R141" s="474"/>
      <c r="S141" s="474"/>
    </row>
    <row r="142" spans="1:19" x14ac:dyDescent="0.2">
      <c r="A142" s="472"/>
      <c r="B142" s="472"/>
      <c r="C142" s="472"/>
      <c r="D142" s="472"/>
      <c r="E142" s="472"/>
      <c r="F142" s="472"/>
      <c r="G142" s="472"/>
      <c r="H142" s="472"/>
      <c r="I142" s="472"/>
      <c r="J142" s="472"/>
      <c r="K142" s="474"/>
      <c r="L142" s="474"/>
      <c r="M142" s="474"/>
      <c r="N142" s="474"/>
      <c r="O142" s="474"/>
      <c r="P142" s="474"/>
      <c r="Q142" s="474"/>
      <c r="R142" s="474"/>
      <c r="S142" s="474"/>
    </row>
    <row r="143" spans="1:19" x14ac:dyDescent="0.2">
      <c r="A143" s="472"/>
      <c r="B143" s="472"/>
      <c r="C143" s="472"/>
      <c r="D143" s="472"/>
      <c r="E143" s="472"/>
      <c r="F143" s="472"/>
      <c r="G143" s="472"/>
      <c r="H143" s="472"/>
      <c r="I143" s="472"/>
      <c r="J143" s="472"/>
      <c r="K143" s="474"/>
      <c r="L143" s="474"/>
      <c r="M143" s="474"/>
      <c r="N143" s="474"/>
      <c r="O143" s="474"/>
      <c r="P143" s="474"/>
      <c r="Q143" s="474"/>
      <c r="R143" s="474"/>
      <c r="S143" s="474"/>
    </row>
    <row r="144" spans="1:19" x14ac:dyDescent="0.2">
      <c r="A144" s="472"/>
      <c r="B144" s="472"/>
      <c r="C144" s="472"/>
      <c r="D144" s="472"/>
      <c r="E144" s="472"/>
      <c r="F144" s="472"/>
      <c r="G144" s="472"/>
      <c r="H144" s="472"/>
      <c r="I144" s="472"/>
      <c r="J144" s="472"/>
      <c r="K144" s="474"/>
      <c r="L144" s="474"/>
      <c r="M144" s="474"/>
      <c r="N144" s="474"/>
      <c r="O144" s="474"/>
      <c r="P144" s="474"/>
      <c r="Q144" s="474"/>
      <c r="R144" s="474"/>
      <c r="S144" s="474"/>
    </row>
    <row r="145" spans="1:19" x14ac:dyDescent="0.2">
      <c r="A145" s="472"/>
      <c r="B145" s="472"/>
      <c r="C145" s="472"/>
      <c r="D145" s="472"/>
      <c r="E145" s="472"/>
      <c r="F145" s="472"/>
      <c r="G145" s="472"/>
      <c r="H145" s="472"/>
      <c r="I145" s="472"/>
      <c r="J145" s="472"/>
      <c r="K145" s="474"/>
      <c r="L145" s="474"/>
      <c r="M145" s="474"/>
      <c r="N145" s="474"/>
      <c r="O145" s="474"/>
      <c r="P145" s="474"/>
      <c r="Q145" s="474"/>
      <c r="R145" s="474"/>
      <c r="S145" s="474"/>
    </row>
    <row r="146" spans="1:19" x14ac:dyDescent="0.2">
      <c r="A146" s="472"/>
      <c r="B146" s="472"/>
      <c r="C146" s="472"/>
      <c r="D146" s="472"/>
      <c r="E146" s="472"/>
      <c r="F146" s="472"/>
      <c r="G146" s="472"/>
      <c r="H146" s="472"/>
      <c r="I146" s="472"/>
      <c r="J146" s="472"/>
      <c r="K146" s="474"/>
      <c r="L146" s="474"/>
      <c r="M146" s="474"/>
      <c r="N146" s="474"/>
      <c r="O146" s="474"/>
      <c r="P146" s="474"/>
      <c r="Q146" s="474"/>
      <c r="R146" s="474"/>
      <c r="S146" s="474"/>
    </row>
    <row r="147" spans="1:19" x14ac:dyDescent="0.2">
      <c r="A147" s="472"/>
      <c r="B147" s="472"/>
      <c r="C147" s="472"/>
      <c r="D147" s="472"/>
      <c r="E147" s="472"/>
      <c r="F147" s="472"/>
      <c r="G147" s="472"/>
      <c r="H147" s="472"/>
      <c r="I147" s="472"/>
      <c r="J147" s="472"/>
      <c r="K147" s="474"/>
      <c r="L147" s="474"/>
      <c r="M147" s="474"/>
      <c r="N147" s="474"/>
      <c r="O147" s="474"/>
      <c r="P147" s="474"/>
      <c r="Q147" s="474"/>
      <c r="R147" s="474"/>
      <c r="S147" s="474"/>
    </row>
    <row r="148" spans="1:19" x14ac:dyDescent="0.2">
      <c r="A148" s="472"/>
      <c r="B148" s="472"/>
      <c r="C148" s="472"/>
      <c r="D148" s="472"/>
      <c r="E148" s="472"/>
      <c r="F148" s="472"/>
      <c r="G148" s="472"/>
      <c r="H148" s="472"/>
      <c r="I148" s="472"/>
      <c r="J148" s="472"/>
      <c r="K148" s="474"/>
      <c r="L148" s="474"/>
      <c r="M148" s="474"/>
      <c r="N148" s="474"/>
      <c r="O148" s="474"/>
      <c r="P148" s="474"/>
      <c r="Q148" s="474"/>
      <c r="R148" s="474"/>
      <c r="S148" s="474"/>
    </row>
    <row r="149" spans="1:19" x14ac:dyDescent="0.2">
      <c r="A149" s="472"/>
      <c r="B149" s="472"/>
      <c r="C149" s="472"/>
      <c r="D149" s="472"/>
      <c r="E149" s="472"/>
      <c r="F149" s="472"/>
      <c r="G149" s="472"/>
      <c r="H149" s="472"/>
      <c r="I149" s="472"/>
      <c r="J149" s="472"/>
      <c r="K149" s="474"/>
      <c r="L149" s="474"/>
      <c r="M149" s="474"/>
      <c r="N149" s="474"/>
      <c r="O149" s="474"/>
      <c r="P149" s="474"/>
      <c r="Q149" s="474"/>
      <c r="R149" s="474"/>
      <c r="S149" s="474"/>
    </row>
    <row r="150" spans="1:19" x14ac:dyDescent="0.2">
      <c r="A150" s="472"/>
      <c r="B150" s="472"/>
      <c r="C150" s="472"/>
      <c r="D150" s="472"/>
      <c r="E150" s="472"/>
      <c r="F150" s="472"/>
      <c r="G150" s="472"/>
      <c r="H150" s="472"/>
      <c r="I150" s="472"/>
      <c r="J150" s="472"/>
      <c r="K150" s="474"/>
      <c r="L150" s="474"/>
      <c r="M150" s="474"/>
      <c r="N150" s="474"/>
      <c r="O150" s="474"/>
      <c r="P150" s="474"/>
      <c r="Q150" s="474"/>
      <c r="R150" s="474"/>
      <c r="S150" s="474"/>
    </row>
    <row r="151" spans="1:19" x14ac:dyDescent="0.2">
      <c r="A151" s="472"/>
      <c r="B151" s="472"/>
      <c r="C151" s="472"/>
      <c r="D151" s="472"/>
      <c r="E151" s="472"/>
      <c r="F151" s="472"/>
      <c r="G151" s="472"/>
      <c r="H151" s="472"/>
      <c r="I151" s="472"/>
      <c r="J151" s="472"/>
      <c r="K151" s="474"/>
      <c r="L151" s="474"/>
      <c r="M151" s="474"/>
      <c r="N151" s="474"/>
      <c r="O151" s="474"/>
      <c r="P151" s="474"/>
      <c r="Q151" s="474"/>
      <c r="R151" s="474"/>
      <c r="S151" s="474"/>
    </row>
    <row r="152" spans="1:19" x14ac:dyDescent="0.2">
      <c r="A152" s="472"/>
      <c r="B152" s="472"/>
      <c r="C152" s="472"/>
      <c r="D152" s="472"/>
      <c r="E152" s="472"/>
      <c r="F152" s="472"/>
      <c r="G152" s="472"/>
      <c r="H152" s="472"/>
      <c r="I152" s="472"/>
      <c r="J152" s="472"/>
      <c r="K152" s="474"/>
      <c r="L152" s="474"/>
      <c r="M152" s="474"/>
      <c r="N152" s="474"/>
      <c r="O152" s="474"/>
      <c r="P152" s="474"/>
      <c r="Q152" s="474"/>
      <c r="R152" s="474"/>
      <c r="S152" s="474"/>
    </row>
    <row r="153" spans="1:19" x14ac:dyDescent="0.2">
      <c r="A153" s="472"/>
      <c r="B153" s="472"/>
      <c r="C153" s="472"/>
      <c r="D153" s="472"/>
      <c r="E153" s="472"/>
      <c r="F153" s="472"/>
      <c r="G153" s="472"/>
      <c r="H153" s="472"/>
      <c r="I153" s="472"/>
      <c r="J153" s="472"/>
      <c r="K153" s="474"/>
      <c r="L153" s="474"/>
      <c r="M153" s="474"/>
      <c r="N153" s="474"/>
      <c r="O153" s="474"/>
      <c r="P153" s="474"/>
      <c r="Q153" s="474"/>
      <c r="R153" s="474"/>
      <c r="S153" s="474"/>
    </row>
    <row r="154" spans="1:19" x14ac:dyDescent="0.2">
      <c r="A154" s="472"/>
      <c r="B154" s="472"/>
      <c r="C154" s="472"/>
      <c r="D154" s="472"/>
      <c r="E154" s="472"/>
      <c r="F154" s="472"/>
      <c r="G154" s="472"/>
      <c r="H154" s="472"/>
      <c r="I154" s="472"/>
      <c r="J154" s="472"/>
      <c r="K154" s="474"/>
      <c r="L154" s="474"/>
      <c r="M154" s="474"/>
      <c r="N154" s="474"/>
      <c r="O154" s="474"/>
      <c r="P154" s="474"/>
      <c r="Q154" s="474"/>
      <c r="R154" s="474"/>
      <c r="S154" s="474"/>
    </row>
    <row r="155" spans="1:19" x14ac:dyDescent="0.2">
      <c r="A155" s="472"/>
      <c r="B155" s="472"/>
      <c r="C155" s="472"/>
      <c r="D155" s="472"/>
      <c r="E155" s="472"/>
      <c r="F155" s="472"/>
      <c r="G155" s="472"/>
      <c r="H155" s="472"/>
      <c r="I155" s="472"/>
      <c r="J155" s="472"/>
      <c r="K155" s="474"/>
      <c r="L155" s="474"/>
      <c r="M155" s="474"/>
      <c r="N155" s="474"/>
      <c r="O155" s="474"/>
      <c r="P155" s="474"/>
      <c r="Q155" s="474"/>
      <c r="R155" s="474"/>
      <c r="S155" s="474"/>
    </row>
    <row r="156" spans="1:19" x14ac:dyDescent="0.2">
      <c r="A156" s="472"/>
      <c r="B156" s="472"/>
      <c r="C156" s="472"/>
      <c r="D156" s="472"/>
      <c r="E156" s="472"/>
      <c r="F156" s="472"/>
      <c r="G156" s="472"/>
      <c r="H156" s="472"/>
      <c r="I156" s="472"/>
      <c r="J156" s="472"/>
      <c r="K156" s="474"/>
      <c r="L156" s="474"/>
      <c r="M156" s="474"/>
      <c r="N156" s="474"/>
      <c r="O156" s="474"/>
      <c r="P156" s="474"/>
      <c r="Q156" s="474"/>
      <c r="R156" s="474"/>
      <c r="S156" s="474"/>
    </row>
    <row r="157" spans="1:19" x14ac:dyDescent="0.2">
      <c r="A157" s="472"/>
      <c r="B157" s="472"/>
      <c r="C157" s="472"/>
      <c r="D157" s="472"/>
      <c r="E157" s="472"/>
      <c r="F157" s="472"/>
      <c r="G157" s="472"/>
      <c r="H157" s="472"/>
      <c r="I157" s="472"/>
      <c r="J157" s="472"/>
      <c r="K157" s="474"/>
      <c r="L157" s="474"/>
      <c r="M157" s="474"/>
      <c r="N157" s="474"/>
      <c r="O157" s="474"/>
      <c r="P157" s="474"/>
      <c r="Q157" s="474"/>
      <c r="R157" s="474"/>
      <c r="S157" s="474"/>
    </row>
    <row r="158" spans="1:19" x14ac:dyDescent="0.2">
      <c r="A158" s="472"/>
      <c r="B158" s="472"/>
      <c r="C158" s="472"/>
      <c r="D158" s="472"/>
      <c r="E158" s="472"/>
      <c r="F158" s="472"/>
      <c r="G158" s="472"/>
      <c r="H158" s="472"/>
      <c r="I158" s="472"/>
      <c r="J158" s="472"/>
      <c r="K158" s="474"/>
      <c r="L158" s="474"/>
      <c r="M158" s="474"/>
      <c r="N158" s="474"/>
      <c r="O158" s="474"/>
      <c r="P158" s="474"/>
      <c r="Q158" s="474"/>
      <c r="R158" s="474"/>
      <c r="S158" s="474"/>
    </row>
    <row r="159" spans="1:19" x14ac:dyDescent="0.2">
      <c r="A159" s="472"/>
      <c r="B159" s="472"/>
      <c r="C159" s="472"/>
      <c r="D159" s="472"/>
      <c r="E159" s="472"/>
      <c r="F159" s="472"/>
      <c r="G159" s="472"/>
      <c r="H159" s="472"/>
      <c r="I159" s="472"/>
      <c r="J159" s="472"/>
      <c r="K159" s="474"/>
      <c r="L159" s="474"/>
      <c r="M159" s="474"/>
      <c r="N159" s="474"/>
      <c r="O159" s="474"/>
      <c r="P159" s="474"/>
      <c r="Q159" s="474"/>
      <c r="R159" s="474"/>
      <c r="S159" s="474"/>
    </row>
    <row r="160" spans="1:19" x14ac:dyDescent="0.2">
      <c r="A160" s="472"/>
      <c r="B160" s="472"/>
      <c r="C160" s="472"/>
      <c r="D160" s="472"/>
      <c r="E160" s="472"/>
      <c r="F160" s="472"/>
      <c r="G160" s="472"/>
      <c r="H160" s="472"/>
      <c r="I160" s="472"/>
      <c r="J160" s="472"/>
      <c r="K160" s="474"/>
      <c r="L160" s="474"/>
      <c r="M160" s="474"/>
      <c r="N160" s="474"/>
      <c r="O160" s="474"/>
      <c r="P160" s="474"/>
      <c r="Q160" s="474"/>
      <c r="R160" s="474"/>
      <c r="S160" s="474"/>
    </row>
    <row r="161" spans="1:19" x14ac:dyDescent="0.2">
      <c r="A161" s="472"/>
      <c r="B161" s="472"/>
      <c r="C161" s="472"/>
      <c r="D161" s="472"/>
      <c r="E161" s="472"/>
      <c r="F161" s="472"/>
      <c r="G161" s="472"/>
      <c r="H161" s="472"/>
      <c r="I161" s="472"/>
      <c r="J161" s="472"/>
      <c r="K161" s="474"/>
      <c r="L161" s="474"/>
      <c r="M161" s="474"/>
      <c r="N161" s="474"/>
      <c r="O161" s="474"/>
      <c r="P161" s="474"/>
      <c r="Q161" s="474"/>
      <c r="R161" s="474"/>
      <c r="S161" s="474"/>
    </row>
    <row r="162" spans="1:19" x14ac:dyDescent="0.2">
      <c r="A162" s="472"/>
      <c r="B162" s="472"/>
      <c r="C162" s="472"/>
      <c r="D162" s="472"/>
      <c r="E162" s="472"/>
      <c r="F162" s="472"/>
      <c r="G162" s="472"/>
      <c r="H162" s="472"/>
      <c r="I162" s="472"/>
      <c r="J162" s="472"/>
      <c r="K162" s="474"/>
      <c r="L162" s="474"/>
      <c r="M162" s="474"/>
      <c r="N162" s="474"/>
      <c r="O162" s="474"/>
      <c r="P162" s="474"/>
      <c r="Q162" s="474"/>
      <c r="R162" s="474"/>
      <c r="S162" s="474"/>
    </row>
    <row r="163" spans="1:19" x14ac:dyDescent="0.2">
      <c r="A163" s="472"/>
      <c r="B163" s="472"/>
      <c r="C163" s="472"/>
      <c r="D163" s="472"/>
      <c r="E163" s="472"/>
      <c r="F163" s="472"/>
      <c r="G163" s="472"/>
      <c r="H163" s="472"/>
      <c r="I163" s="472"/>
      <c r="J163" s="472"/>
      <c r="K163" s="474"/>
      <c r="L163" s="474"/>
      <c r="M163" s="474"/>
      <c r="N163" s="474"/>
      <c r="O163" s="474"/>
      <c r="P163" s="474"/>
      <c r="Q163" s="474"/>
      <c r="R163" s="474"/>
      <c r="S163" s="474"/>
    </row>
    <row r="164" spans="1:19" x14ac:dyDescent="0.2">
      <c r="A164" s="472"/>
      <c r="B164" s="472"/>
      <c r="C164" s="472"/>
      <c r="D164" s="472"/>
      <c r="E164" s="472"/>
      <c r="F164" s="472"/>
      <c r="G164" s="472"/>
      <c r="H164" s="472"/>
      <c r="I164" s="472"/>
      <c r="J164" s="472"/>
      <c r="K164" s="474"/>
      <c r="L164" s="474"/>
      <c r="M164" s="474"/>
      <c r="N164" s="474"/>
      <c r="O164" s="474"/>
      <c r="P164" s="474"/>
      <c r="Q164" s="474"/>
      <c r="R164" s="474"/>
      <c r="S164" s="474"/>
    </row>
    <row r="165" spans="1:19" x14ac:dyDescent="0.2">
      <c r="A165" s="472"/>
      <c r="B165" s="472"/>
      <c r="C165" s="472"/>
      <c r="D165" s="472"/>
      <c r="E165" s="472"/>
      <c r="F165" s="472"/>
      <c r="G165" s="472"/>
      <c r="H165" s="472"/>
      <c r="I165" s="472"/>
      <c r="J165" s="472"/>
      <c r="K165" s="474"/>
      <c r="L165" s="474"/>
      <c r="M165" s="474"/>
      <c r="N165" s="474"/>
      <c r="O165" s="474"/>
      <c r="P165" s="474"/>
      <c r="Q165" s="474"/>
      <c r="R165" s="474"/>
      <c r="S165" s="474"/>
    </row>
    <row r="166" spans="1:19" x14ac:dyDescent="0.2">
      <c r="A166" s="472"/>
      <c r="B166" s="472"/>
      <c r="C166" s="472"/>
      <c r="D166" s="472"/>
      <c r="E166" s="472"/>
      <c r="F166" s="472"/>
      <c r="G166" s="472"/>
      <c r="H166" s="472"/>
      <c r="I166" s="472"/>
      <c r="J166" s="472"/>
      <c r="K166" s="474"/>
      <c r="L166" s="474"/>
      <c r="M166" s="474"/>
      <c r="N166" s="474"/>
      <c r="O166" s="474"/>
      <c r="P166" s="474"/>
      <c r="Q166" s="474"/>
      <c r="R166" s="474"/>
      <c r="S166" s="474"/>
    </row>
    <row r="167" spans="1:19" x14ac:dyDescent="0.2">
      <c r="A167" s="472"/>
      <c r="B167" s="472"/>
      <c r="C167" s="472"/>
      <c r="D167" s="472"/>
      <c r="E167" s="472"/>
      <c r="F167" s="472"/>
      <c r="G167" s="472"/>
      <c r="H167" s="472"/>
      <c r="I167" s="472"/>
      <c r="J167" s="472"/>
      <c r="K167" s="474"/>
      <c r="L167" s="474"/>
      <c r="M167" s="474"/>
      <c r="N167" s="474"/>
      <c r="O167" s="474"/>
      <c r="P167" s="474"/>
      <c r="Q167" s="474"/>
      <c r="R167" s="474"/>
      <c r="S167" s="474"/>
    </row>
    <row r="168" spans="1:19" x14ac:dyDescent="0.2">
      <c r="A168" s="472"/>
      <c r="B168" s="472"/>
      <c r="C168" s="472"/>
      <c r="D168" s="472"/>
      <c r="E168" s="472"/>
      <c r="F168" s="472"/>
      <c r="G168" s="472"/>
      <c r="H168" s="472"/>
      <c r="I168" s="472"/>
      <c r="J168" s="472"/>
      <c r="K168" s="474"/>
      <c r="L168" s="474"/>
      <c r="M168" s="474"/>
      <c r="N168" s="474"/>
      <c r="O168" s="474"/>
      <c r="P168" s="474"/>
      <c r="Q168" s="474"/>
      <c r="R168" s="474"/>
      <c r="S168" s="474"/>
    </row>
    <row r="169" spans="1:19" x14ac:dyDescent="0.2">
      <c r="A169" s="472"/>
      <c r="B169" s="472"/>
      <c r="C169" s="472"/>
      <c r="D169" s="472"/>
      <c r="E169" s="472"/>
      <c r="F169" s="472"/>
      <c r="G169" s="472"/>
      <c r="H169" s="472"/>
      <c r="I169" s="472"/>
      <c r="J169" s="472"/>
      <c r="K169" s="474"/>
      <c r="L169" s="474"/>
      <c r="M169" s="474"/>
      <c r="N169" s="474"/>
      <c r="O169" s="474"/>
      <c r="P169" s="474"/>
      <c r="Q169" s="474"/>
      <c r="R169" s="474"/>
      <c r="S169" s="474"/>
    </row>
    <row r="170" spans="1:19" x14ac:dyDescent="0.2">
      <c r="A170" s="472"/>
      <c r="B170" s="472"/>
      <c r="C170" s="472"/>
      <c r="D170" s="472"/>
      <c r="E170" s="472"/>
      <c r="F170" s="472"/>
      <c r="G170" s="472"/>
      <c r="H170" s="472"/>
      <c r="I170" s="472"/>
      <c r="J170" s="472"/>
      <c r="K170" s="474"/>
      <c r="L170" s="474"/>
      <c r="M170" s="474"/>
      <c r="N170" s="474"/>
      <c r="O170" s="474"/>
      <c r="P170" s="474"/>
      <c r="Q170" s="474"/>
      <c r="R170" s="474"/>
      <c r="S170" s="474"/>
    </row>
    <row r="171" spans="1:19" x14ac:dyDescent="0.2">
      <c r="A171" s="472"/>
      <c r="B171" s="472"/>
      <c r="C171" s="472"/>
      <c r="D171" s="472"/>
      <c r="E171" s="472"/>
      <c r="F171" s="472"/>
      <c r="G171" s="472"/>
      <c r="H171" s="472"/>
      <c r="I171" s="472"/>
      <c r="J171" s="472"/>
      <c r="K171" s="474"/>
      <c r="L171" s="474"/>
      <c r="M171" s="474"/>
      <c r="N171" s="474"/>
      <c r="O171" s="474"/>
      <c r="P171" s="474"/>
      <c r="Q171" s="474"/>
      <c r="R171" s="474"/>
      <c r="S171" s="474"/>
    </row>
    <row r="172" spans="1:19" x14ac:dyDescent="0.2">
      <c r="A172" s="472"/>
      <c r="B172" s="472"/>
      <c r="C172" s="472"/>
      <c r="D172" s="472"/>
      <c r="E172" s="472"/>
      <c r="F172" s="472"/>
      <c r="G172" s="472"/>
      <c r="H172" s="472"/>
      <c r="I172" s="472"/>
      <c r="J172" s="472"/>
      <c r="K172" s="474"/>
      <c r="L172" s="474"/>
      <c r="M172" s="474"/>
      <c r="N172" s="474"/>
      <c r="O172" s="474"/>
      <c r="P172" s="474"/>
      <c r="Q172" s="474"/>
      <c r="R172" s="474"/>
      <c r="S172" s="474"/>
    </row>
    <row r="173" spans="1:19" x14ac:dyDescent="0.2">
      <c r="A173" s="472"/>
      <c r="B173" s="472"/>
      <c r="C173" s="472"/>
      <c r="D173" s="472"/>
      <c r="E173" s="472"/>
      <c r="F173" s="472"/>
      <c r="G173" s="472"/>
      <c r="H173" s="472"/>
      <c r="I173" s="472"/>
      <c r="J173" s="472"/>
      <c r="K173" s="474"/>
      <c r="L173" s="474"/>
      <c r="M173" s="474"/>
      <c r="N173" s="474"/>
      <c r="O173" s="474"/>
      <c r="P173" s="474"/>
      <c r="Q173" s="474"/>
      <c r="R173" s="474"/>
      <c r="S173" s="474"/>
    </row>
    <row r="174" spans="1:19" x14ac:dyDescent="0.2">
      <c r="A174" s="472"/>
      <c r="B174" s="472"/>
      <c r="C174" s="472"/>
      <c r="D174" s="472"/>
      <c r="E174" s="472"/>
      <c r="F174" s="472"/>
      <c r="G174" s="472"/>
      <c r="H174" s="472"/>
      <c r="I174" s="472"/>
      <c r="J174" s="472"/>
      <c r="K174" s="474"/>
      <c r="L174" s="474"/>
      <c r="M174" s="474"/>
      <c r="N174" s="474"/>
      <c r="O174" s="474"/>
      <c r="P174" s="474"/>
      <c r="Q174" s="474"/>
      <c r="R174" s="474"/>
      <c r="S174" s="474"/>
    </row>
    <row r="175" spans="1:19" x14ac:dyDescent="0.2">
      <c r="A175" s="472"/>
      <c r="B175" s="472"/>
      <c r="C175" s="472"/>
      <c r="D175" s="472"/>
      <c r="E175" s="472"/>
      <c r="F175" s="472"/>
      <c r="G175" s="472"/>
      <c r="H175" s="472"/>
      <c r="I175" s="472"/>
      <c r="J175" s="472"/>
      <c r="K175" s="474"/>
      <c r="L175" s="474"/>
      <c r="M175" s="474"/>
      <c r="N175" s="474"/>
      <c r="O175" s="474"/>
      <c r="P175" s="474"/>
      <c r="Q175" s="474"/>
      <c r="R175" s="474"/>
      <c r="S175" s="474"/>
    </row>
    <row r="176" spans="1:19" x14ac:dyDescent="0.2">
      <c r="A176" s="472"/>
      <c r="B176" s="472"/>
      <c r="C176" s="472"/>
      <c r="D176" s="472"/>
      <c r="E176" s="472"/>
      <c r="F176" s="472"/>
      <c r="G176" s="472"/>
      <c r="H176" s="472"/>
      <c r="I176" s="472"/>
      <c r="J176" s="472"/>
      <c r="K176" s="474"/>
      <c r="L176" s="474"/>
      <c r="M176" s="474"/>
      <c r="N176" s="474"/>
      <c r="O176" s="474"/>
      <c r="P176" s="474"/>
      <c r="Q176" s="474"/>
      <c r="R176" s="474"/>
      <c r="S176" s="474"/>
    </row>
    <row r="177" spans="1:19" x14ac:dyDescent="0.2">
      <c r="A177" s="472"/>
      <c r="B177" s="472"/>
      <c r="C177" s="472"/>
      <c r="D177" s="472"/>
      <c r="E177" s="472"/>
      <c r="F177" s="472"/>
      <c r="G177" s="472"/>
      <c r="H177" s="472"/>
      <c r="I177" s="472"/>
      <c r="J177" s="472"/>
      <c r="K177" s="474"/>
      <c r="L177" s="474"/>
      <c r="M177" s="474"/>
      <c r="N177" s="474"/>
      <c r="O177" s="474"/>
      <c r="P177" s="474"/>
      <c r="Q177" s="474"/>
      <c r="R177" s="474"/>
      <c r="S177" s="474"/>
    </row>
    <row r="178" spans="1:19" x14ac:dyDescent="0.2">
      <c r="A178" s="472"/>
      <c r="B178" s="472"/>
      <c r="C178" s="472"/>
      <c r="D178" s="472"/>
      <c r="E178" s="472"/>
      <c r="F178" s="472"/>
      <c r="G178" s="472"/>
      <c r="H178" s="472"/>
      <c r="I178" s="472"/>
      <c r="J178" s="472"/>
      <c r="K178" s="474"/>
      <c r="L178" s="474"/>
      <c r="M178" s="474"/>
      <c r="N178" s="474"/>
      <c r="O178" s="474"/>
      <c r="P178" s="474"/>
      <c r="Q178" s="474"/>
      <c r="R178" s="474"/>
      <c r="S178" s="474"/>
    </row>
    <row r="179" spans="1:19" x14ac:dyDescent="0.2">
      <c r="A179" s="472"/>
      <c r="B179" s="472"/>
      <c r="C179" s="472"/>
      <c r="D179" s="472"/>
      <c r="E179" s="472"/>
      <c r="F179" s="472"/>
      <c r="G179" s="472"/>
      <c r="H179" s="472"/>
      <c r="I179" s="472"/>
      <c r="J179" s="472"/>
      <c r="K179" s="474"/>
      <c r="L179" s="474"/>
      <c r="M179" s="474"/>
      <c r="N179" s="474"/>
      <c r="O179" s="474"/>
      <c r="P179" s="474"/>
      <c r="Q179" s="474"/>
      <c r="R179" s="474"/>
      <c r="S179" s="474"/>
    </row>
    <row r="180" spans="1:19" x14ac:dyDescent="0.2">
      <c r="A180" s="472"/>
      <c r="B180" s="472"/>
      <c r="C180" s="472"/>
      <c r="D180" s="472"/>
      <c r="E180" s="472"/>
      <c r="F180" s="472"/>
      <c r="G180" s="472"/>
      <c r="H180" s="472"/>
      <c r="I180" s="472"/>
      <c r="J180" s="472"/>
      <c r="K180" s="474"/>
      <c r="L180" s="474"/>
      <c r="M180" s="474"/>
      <c r="N180" s="474"/>
      <c r="O180" s="474"/>
      <c r="P180" s="474"/>
      <c r="Q180" s="474"/>
      <c r="R180" s="474"/>
      <c r="S180" s="474"/>
    </row>
    <row r="181" spans="1:19" x14ac:dyDescent="0.2">
      <c r="A181" s="472"/>
      <c r="B181" s="472"/>
      <c r="C181" s="472"/>
      <c r="D181" s="472"/>
      <c r="E181" s="472"/>
      <c r="F181" s="472"/>
      <c r="G181" s="472"/>
      <c r="H181" s="472"/>
      <c r="I181" s="472"/>
      <c r="J181" s="472"/>
      <c r="K181" s="474"/>
      <c r="L181" s="474"/>
      <c r="M181" s="474"/>
      <c r="N181" s="474"/>
      <c r="O181" s="474"/>
      <c r="P181" s="474"/>
      <c r="Q181" s="474"/>
      <c r="R181" s="474"/>
      <c r="S181" s="474"/>
    </row>
    <row r="182" spans="1:19" x14ac:dyDescent="0.2">
      <c r="A182" s="472"/>
      <c r="B182" s="472"/>
      <c r="C182" s="472"/>
      <c r="D182" s="472"/>
      <c r="E182" s="472"/>
      <c r="F182" s="472"/>
      <c r="G182" s="472"/>
      <c r="H182" s="472"/>
      <c r="I182" s="472"/>
      <c r="J182" s="472"/>
      <c r="K182" s="474"/>
      <c r="L182" s="474"/>
      <c r="M182" s="474"/>
      <c r="N182" s="474"/>
      <c r="O182" s="474"/>
      <c r="P182" s="474"/>
      <c r="Q182" s="474"/>
      <c r="R182" s="474"/>
      <c r="S182" s="474"/>
    </row>
    <row r="183" spans="1:19" x14ac:dyDescent="0.2">
      <c r="A183" s="472"/>
      <c r="B183" s="472"/>
      <c r="C183" s="472"/>
      <c r="D183" s="472"/>
      <c r="E183" s="472"/>
      <c r="F183" s="472"/>
      <c r="G183" s="472"/>
      <c r="H183" s="472"/>
      <c r="I183" s="472"/>
      <c r="J183" s="472"/>
      <c r="K183" s="474"/>
      <c r="L183" s="474"/>
      <c r="M183" s="474"/>
      <c r="N183" s="474"/>
      <c r="O183" s="474"/>
      <c r="P183" s="474"/>
      <c r="Q183" s="474"/>
      <c r="R183" s="474"/>
      <c r="S183" s="474"/>
    </row>
    <row r="184" spans="1:19" x14ac:dyDescent="0.2">
      <c r="A184" s="472"/>
      <c r="B184" s="472"/>
      <c r="C184" s="472"/>
      <c r="D184" s="472"/>
      <c r="E184" s="472"/>
      <c r="F184" s="472"/>
      <c r="G184" s="472"/>
      <c r="H184" s="472"/>
      <c r="I184" s="472"/>
      <c r="J184" s="472"/>
      <c r="K184" s="474"/>
      <c r="L184" s="474"/>
      <c r="M184" s="474"/>
      <c r="N184" s="474"/>
      <c r="O184" s="474"/>
      <c r="P184" s="474"/>
      <c r="Q184" s="474"/>
      <c r="R184" s="474"/>
      <c r="S184" s="474"/>
    </row>
    <row r="185" spans="1:19" x14ac:dyDescent="0.2">
      <c r="A185" s="472"/>
      <c r="B185" s="472"/>
      <c r="C185" s="472"/>
      <c r="D185" s="472"/>
      <c r="E185" s="472"/>
      <c r="F185" s="472"/>
      <c r="G185" s="472"/>
      <c r="H185" s="472"/>
      <c r="I185" s="472"/>
      <c r="J185" s="472"/>
      <c r="K185" s="474"/>
      <c r="L185" s="474"/>
      <c r="M185" s="474"/>
      <c r="N185" s="474"/>
      <c r="O185" s="474"/>
      <c r="P185" s="474"/>
      <c r="Q185" s="474"/>
      <c r="R185" s="474"/>
      <c r="S185" s="474"/>
    </row>
    <row r="186" spans="1:19" x14ac:dyDescent="0.2">
      <c r="A186" s="472"/>
      <c r="B186" s="472"/>
      <c r="C186" s="472"/>
      <c r="D186" s="472"/>
      <c r="E186" s="472"/>
      <c r="F186" s="472"/>
      <c r="G186" s="472"/>
      <c r="H186" s="472"/>
      <c r="I186" s="472"/>
      <c r="J186" s="472"/>
      <c r="K186" s="474"/>
      <c r="L186" s="474"/>
      <c r="M186" s="474"/>
      <c r="N186" s="474"/>
      <c r="O186" s="474"/>
      <c r="P186" s="474"/>
      <c r="Q186" s="474"/>
      <c r="R186" s="474"/>
      <c r="S186" s="474"/>
    </row>
    <row r="187" spans="1:19" x14ac:dyDescent="0.2">
      <c r="A187" s="472"/>
      <c r="B187" s="472"/>
      <c r="C187" s="472"/>
      <c r="D187" s="472"/>
      <c r="E187" s="472"/>
      <c r="F187" s="472"/>
      <c r="G187" s="472"/>
      <c r="H187" s="472"/>
      <c r="I187" s="472"/>
      <c r="J187" s="472"/>
      <c r="K187" s="474"/>
      <c r="L187" s="474"/>
      <c r="M187" s="474"/>
      <c r="N187" s="474"/>
      <c r="O187" s="474"/>
      <c r="P187" s="474"/>
      <c r="Q187" s="474"/>
      <c r="R187" s="474"/>
      <c r="S187" s="474"/>
    </row>
    <row r="188" spans="1:19" x14ac:dyDescent="0.2">
      <c r="A188" s="472"/>
      <c r="B188" s="472"/>
      <c r="C188" s="472"/>
      <c r="D188" s="472"/>
      <c r="E188" s="472"/>
      <c r="F188" s="472"/>
      <c r="G188" s="472"/>
      <c r="H188" s="472"/>
      <c r="I188" s="472"/>
      <c r="J188" s="472"/>
      <c r="K188" s="474"/>
      <c r="L188" s="474"/>
      <c r="M188" s="474"/>
      <c r="N188" s="474"/>
      <c r="O188" s="474"/>
      <c r="P188" s="474"/>
      <c r="Q188" s="474"/>
      <c r="R188" s="474"/>
      <c r="S188" s="474"/>
    </row>
    <row r="189" spans="1:19" x14ac:dyDescent="0.2">
      <c r="A189" s="472"/>
      <c r="B189" s="472"/>
      <c r="C189" s="472"/>
      <c r="D189" s="472"/>
      <c r="E189" s="472"/>
      <c r="F189" s="472"/>
      <c r="G189" s="472"/>
      <c r="H189" s="472"/>
      <c r="I189" s="472"/>
      <c r="J189" s="472"/>
      <c r="K189" s="474"/>
      <c r="L189" s="474"/>
      <c r="M189" s="474"/>
      <c r="N189" s="474"/>
      <c r="O189" s="474"/>
      <c r="P189" s="474"/>
      <c r="Q189" s="474"/>
      <c r="R189" s="474"/>
      <c r="S189" s="474"/>
    </row>
    <row r="190" spans="1:19" x14ac:dyDescent="0.2">
      <c r="A190" s="472"/>
      <c r="B190" s="472"/>
      <c r="C190" s="472"/>
      <c r="D190" s="472"/>
      <c r="E190" s="472"/>
      <c r="F190" s="472"/>
      <c r="G190" s="472"/>
      <c r="H190" s="472"/>
      <c r="I190" s="472"/>
      <c r="J190" s="472"/>
      <c r="K190" s="474"/>
      <c r="L190" s="474"/>
      <c r="M190" s="474"/>
      <c r="N190" s="474"/>
      <c r="O190" s="474"/>
      <c r="P190" s="474"/>
      <c r="Q190" s="474"/>
      <c r="R190" s="474"/>
      <c r="S190" s="474"/>
    </row>
    <row r="191" spans="1:19" x14ac:dyDescent="0.2">
      <c r="A191" s="472"/>
      <c r="B191" s="472"/>
      <c r="C191" s="472"/>
      <c r="D191" s="472"/>
      <c r="E191" s="472"/>
      <c r="F191" s="472"/>
      <c r="G191" s="472"/>
      <c r="H191" s="472"/>
      <c r="I191" s="472"/>
      <c r="J191" s="472"/>
      <c r="K191" s="474"/>
      <c r="L191" s="474"/>
      <c r="M191" s="474"/>
      <c r="N191" s="474"/>
      <c r="O191" s="474"/>
      <c r="P191" s="474"/>
      <c r="Q191" s="474"/>
      <c r="R191" s="474"/>
      <c r="S191" s="474"/>
    </row>
    <row r="192" spans="1:19" x14ac:dyDescent="0.2">
      <c r="A192" s="472"/>
      <c r="B192" s="472"/>
      <c r="C192" s="472"/>
      <c r="D192" s="472"/>
      <c r="E192" s="472"/>
      <c r="F192" s="472"/>
      <c r="G192" s="472"/>
      <c r="H192" s="472"/>
      <c r="I192" s="472"/>
      <c r="J192" s="472"/>
      <c r="K192" s="474"/>
      <c r="L192" s="474"/>
      <c r="M192" s="474"/>
      <c r="N192" s="474"/>
      <c r="O192" s="474"/>
      <c r="P192" s="474"/>
      <c r="Q192" s="474"/>
      <c r="R192" s="474"/>
      <c r="S192" s="474"/>
    </row>
    <row r="193" spans="1:19" x14ac:dyDescent="0.2">
      <c r="A193" s="472"/>
      <c r="B193" s="472"/>
      <c r="C193" s="472"/>
      <c r="D193" s="472"/>
      <c r="E193" s="472"/>
      <c r="F193" s="472"/>
      <c r="G193" s="472"/>
      <c r="H193" s="472"/>
      <c r="I193" s="472"/>
      <c r="J193" s="472"/>
      <c r="K193" s="474"/>
      <c r="L193" s="474"/>
      <c r="M193" s="474"/>
      <c r="N193" s="474"/>
      <c r="O193" s="474"/>
      <c r="P193" s="474"/>
      <c r="Q193" s="474"/>
      <c r="R193" s="474"/>
      <c r="S193" s="474"/>
    </row>
    <row r="194" spans="1:19" x14ac:dyDescent="0.2">
      <c r="A194" s="472"/>
      <c r="B194" s="472"/>
      <c r="C194" s="472"/>
      <c r="D194" s="472"/>
      <c r="E194" s="472"/>
      <c r="F194" s="472"/>
      <c r="G194" s="472"/>
      <c r="H194" s="472"/>
      <c r="I194" s="472"/>
      <c r="J194" s="472"/>
      <c r="K194" s="474"/>
      <c r="L194" s="474"/>
      <c r="M194" s="474"/>
      <c r="N194" s="474"/>
      <c r="O194" s="474"/>
      <c r="P194" s="474"/>
      <c r="Q194" s="474"/>
      <c r="R194" s="474"/>
      <c r="S194" s="474"/>
    </row>
    <row r="195" spans="1:19" x14ac:dyDescent="0.2">
      <c r="A195" s="472"/>
      <c r="B195" s="472"/>
      <c r="C195" s="472"/>
      <c r="D195" s="472"/>
      <c r="E195" s="472"/>
      <c r="F195" s="472"/>
      <c r="G195" s="472"/>
      <c r="H195" s="472"/>
      <c r="I195" s="472"/>
      <c r="J195" s="472"/>
      <c r="K195" s="474"/>
      <c r="L195" s="474"/>
      <c r="M195" s="474"/>
      <c r="N195" s="474"/>
      <c r="O195" s="474"/>
      <c r="P195" s="474"/>
      <c r="Q195" s="474"/>
      <c r="R195" s="474"/>
      <c r="S195" s="474"/>
    </row>
    <row r="196" spans="1:19" x14ac:dyDescent="0.2">
      <c r="A196" s="472"/>
      <c r="B196" s="472"/>
      <c r="C196" s="472"/>
      <c r="D196" s="472"/>
      <c r="E196" s="472"/>
      <c r="F196" s="472"/>
      <c r="G196" s="472"/>
      <c r="H196" s="472"/>
      <c r="I196" s="472"/>
      <c r="J196" s="472"/>
      <c r="K196" s="474"/>
      <c r="L196" s="474"/>
      <c r="M196" s="474"/>
      <c r="N196" s="474"/>
      <c r="O196" s="474"/>
      <c r="P196" s="474"/>
      <c r="Q196" s="474"/>
      <c r="R196" s="474"/>
      <c r="S196" s="474"/>
    </row>
    <row r="197" spans="1:19" x14ac:dyDescent="0.2">
      <c r="A197" s="472"/>
      <c r="B197" s="472"/>
      <c r="C197" s="472"/>
      <c r="D197" s="472"/>
      <c r="E197" s="472"/>
      <c r="F197" s="472"/>
      <c r="G197" s="472"/>
      <c r="H197" s="472"/>
      <c r="I197" s="472"/>
      <c r="J197" s="472"/>
      <c r="K197" s="474"/>
      <c r="L197" s="474"/>
      <c r="M197" s="474"/>
      <c r="N197" s="474"/>
      <c r="O197" s="474"/>
      <c r="P197" s="474"/>
      <c r="Q197" s="474"/>
      <c r="R197" s="474"/>
      <c r="S197" s="474"/>
    </row>
    <row r="198" spans="1:19" x14ac:dyDescent="0.2">
      <c r="A198" s="472"/>
      <c r="B198" s="472"/>
      <c r="C198" s="472"/>
      <c r="D198" s="472"/>
      <c r="E198" s="472"/>
      <c r="F198" s="472"/>
      <c r="G198" s="472"/>
      <c r="H198" s="472"/>
      <c r="I198" s="472"/>
      <c r="J198" s="472"/>
      <c r="K198" s="474"/>
      <c r="L198" s="474"/>
      <c r="M198" s="474"/>
      <c r="N198" s="474"/>
      <c r="O198" s="474"/>
      <c r="P198" s="474"/>
      <c r="Q198" s="474"/>
      <c r="R198" s="474"/>
      <c r="S198" s="474"/>
    </row>
    <row r="199" spans="1:19" x14ac:dyDescent="0.2">
      <c r="A199" s="472"/>
      <c r="B199" s="472"/>
      <c r="C199" s="472"/>
      <c r="D199" s="472"/>
      <c r="E199" s="472"/>
      <c r="F199" s="472"/>
      <c r="G199" s="472"/>
      <c r="H199" s="472"/>
      <c r="I199" s="472"/>
      <c r="J199" s="472"/>
      <c r="K199" s="474"/>
      <c r="L199" s="474"/>
      <c r="M199" s="474"/>
      <c r="N199" s="474"/>
      <c r="O199" s="474"/>
      <c r="P199" s="474"/>
      <c r="Q199" s="474"/>
      <c r="R199" s="474"/>
      <c r="S199" s="474"/>
    </row>
    <row r="200" spans="1:19" x14ac:dyDescent="0.2">
      <c r="A200" s="472"/>
      <c r="B200" s="472"/>
      <c r="C200" s="472"/>
      <c r="D200" s="472"/>
      <c r="E200" s="472"/>
      <c r="F200" s="472"/>
      <c r="G200" s="472"/>
      <c r="H200" s="472"/>
      <c r="I200" s="472"/>
      <c r="J200" s="472"/>
      <c r="K200" s="474"/>
      <c r="L200" s="474"/>
      <c r="M200" s="474"/>
      <c r="N200" s="474"/>
      <c r="O200" s="474"/>
      <c r="P200" s="474"/>
      <c r="Q200" s="474"/>
      <c r="R200" s="474"/>
      <c r="S200" s="474"/>
    </row>
    <row r="201" spans="1:19" x14ac:dyDescent="0.2">
      <c r="A201" s="472"/>
      <c r="B201" s="472"/>
      <c r="C201" s="472"/>
      <c r="D201" s="472"/>
      <c r="E201" s="472"/>
      <c r="F201" s="472"/>
      <c r="G201" s="472"/>
      <c r="H201" s="472"/>
      <c r="I201" s="472"/>
      <c r="J201" s="472"/>
      <c r="K201" s="474"/>
      <c r="L201" s="474"/>
      <c r="M201" s="474"/>
      <c r="N201" s="474"/>
      <c r="O201" s="474"/>
      <c r="P201" s="474"/>
      <c r="Q201" s="474"/>
      <c r="R201" s="474"/>
      <c r="S201" s="474"/>
    </row>
    <row r="202" spans="1:19" x14ac:dyDescent="0.2">
      <c r="A202" s="472"/>
      <c r="B202" s="472"/>
      <c r="C202" s="472"/>
      <c r="D202" s="472"/>
      <c r="E202" s="472"/>
      <c r="F202" s="472"/>
      <c r="G202" s="472"/>
      <c r="H202" s="472"/>
      <c r="I202" s="472"/>
      <c r="J202" s="472"/>
      <c r="K202" s="474"/>
      <c r="L202" s="474"/>
      <c r="M202" s="474"/>
      <c r="N202" s="474"/>
      <c r="O202" s="474"/>
      <c r="P202" s="474"/>
      <c r="Q202" s="474"/>
      <c r="R202" s="474"/>
      <c r="S202" s="474"/>
    </row>
    <row r="203" spans="1:19" x14ac:dyDescent="0.2">
      <c r="A203" s="472"/>
      <c r="B203" s="472"/>
      <c r="C203" s="472"/>
      <c r="D203" s="472"/>
      <c r="E203" s="472"/>
      <c r="F203" s="472"/>
      <c r="G203" s="472"/>
      <c r="H203" s="472"/>
      <c r="I203" s="472"/>
      <c r="J203" s="472"/>
      <c r="K203" s="474"/>
      <c r="L203" s="474"/>
      <c r="M203" s="474"/>
      <c r="N203" s="474"/>
      <c r="O203" s="474"/>
      <c r="P203" s="474"/>
      <c r="Q203" s="474"/>
      <c r="R203" s="474"/>
      <c r="S203" s="474"/>
    </row>
    <row r="204" spans="1:19" x14ac:dyDescent="0.2">
      <c r="A204" s="472"/>
      <c r="B204" s="472"/>
      <c r="C204" s="472"/>
      <c r="D204" s="472"/>
      <c r="E204" s="472"/>
      <c r="F204" s="472"/>
      <c r="G204" s="472"/>
      <c r="H204" s="472"/>
      <c r="I204" s="472"/>
      <c r="J204" s="472"/>
      <c r="K204" s="474"/>
      <c r="L204" s="474"/>
      <c r="M204" s="474"/>
      <c r="N204" s="474"/>
      <c r="O204" s="474"/>
      <c r="P204" s="474"/>
      <c r="Q204" s="474"/>
      <c r="R204" s="474"/>
      <c r="S204" s="474"/>
    </row>
    <row r="205" spans="1:19" x14ac:dyDescent="0.2">
      <c r="A205" s="472"/>
      <c r="B205" s="472"/>
      <c r="C205" s="472"/>
      <c r="D205" s="472"/>
      <c r="E205" s="472"/>
      <c r="F205" s="472"/>
      <c r="G205" s="472"/>
      <c r="H205" s="472"/>
      <c r="I205" s="472"/>
      <c r="J205" s="472"/>
      <c r="K205" s="474"/>
      <c r="L205" s="474"/>
      <c r="M205" s="474"/>
      <c r="N205" s="474"/>
      <c r="O205" s="474"/>
      <c r="P205" s="474"/>
      <c r="Q205" s="474"/>
      <c r="R205" s="474"/>
      <c r="S205" s="474"/>
    </row>
    <row r="206" spans="1:19" x14ac:dyDescent="0.2">
      <c r="A206" s="472"/>
      <c r="B206" s="472"/>
      <c r="C206" s="472"/>
      <c r="D206" s="472"/>
      <c r="E206" s="472"/>
      <c r="F206" s="472"/>
      <c r="G206" s="472"/>
      <c r="H206" s="472"/>
      <c r="I206" s="472"/>
      <c r="J206" s="472"/>
      <c r="K206" s="474"/>
      <c r="L206" s="474"/>
      <c r="M206" s="474"/>
      <c r="N206" s="474"/>
      <c r="O206" s="474"/>
      <c r="P206" s="474"/>
      <c r="Q206" s="474"/>
      <c r="R206" s="474"/>
      <c r="S206" s="474"/>
    </row>
    <row r="207" spans="1:19" x14ac:dyDescent="0.2">
      <c r="A207" s="472"/>
      <c r="B207" s="472"/>
      <c r="C207" s="472"/>
      <c r="D207" s="472"/>
      <c r="E207" s="472"/>
      <c r="F207" s="472"/>
      <c r="G207" s="472"/>
      <c r="H207" s="472"/>
      <c r="I207" s="472"/>
      <c r="J207" s="472"/>
      <c r="K207" s="474"/>
      <c r="L207" s="474"/>
      <c r="M207" s="474"/>
      <c r="N207" s="474"/>
      <c r="O207" s="474"/>
      <c r="P207" s="474"/>
      <c r="Q207" s="474"/>
      <c r="R207" s="474"/>
      <c r="S207" s="474"/>
    </row>
    <row r="208" spans="1:19" x14ac:dyDescent="0.2">
      <c r="A208" s="472"/>
      <c r="B208" s="472"/>
      <c r="C208" s="472"/>
      <c r="D208" s="472"/>
      <c r="E208" s="472"/>
      <c r="F208" s="472"/>
      <c r="G208" s="472"/>
      <c r="H208" s="472"/>
      <c r="I208" s="472"/>
      <c r="J208" s="472"/>
      <c r="K208" s="474"/>
      <c r="L208" s="474"/>
      <c r="M208" s="474"/>
      <c r="N208" s="474"/>
      <c r="O208" s="474"/>
      <c r="P208" s="474"/>
      <c r="Q208" s="474"/>
      <c r="R208" s="474"/>
      <c r="S208" s="474"/>
    </row>
    <row r="209" spans="1:19" x14ac:dyDescent="0.2">
      <c r="A209" s="472"/>
      <c r="B209" s="472"/>
      <c r="C209" s="472"/>
      <c r="D209" s="472"/>
      <c r="E209" s="472"/>
      <c r="F209" s="472"/>
      <c r="G209" s="472"/>
      <c r="H209" s="472"/>
      <c r="I209" s="472"/>
      <c r="J209" s="472"/>
      <c r="K209" s="474"/>
      <c r="L209" s="474"/>
      <c r="M209" s="474"/>
      <c r="N209" s="474"/>
      <c r="O209" s="474"/>
      <c r="P209" s="474"/>
      <c r="Q209" s="474"/>
      <c r="R209" s="474"/>
      <c r="S209" s="474"/>
    </row>
    <row r="210" spans="1:19" x14ac:dyDescent="0.2">
      <c r="A210" s="472"/>
      <c r="B210" s="472"/>
      <c r="C210" s="472"/>
      <c r="D210" s="472"/>
      <c r="E210" s="472"/>
      <c r="F210" s="472"/>
      <c r="G210" s="472"/>
      <c r="H210" s="472"/>
      <c r="I210" s="472"/>
      <c r="J210" s="472"/>
      <c r="K210" s="474"/>
      <c r="L210" s="474"/>
      <c r="M210" s="474"/>
      <c r="N210" s="474"/>
      <c r="O210" s="474"/>
      <c r="P210" s="474"/>
      <c r="Q210" s="474"/>
      <c r="R210" s="474"/>
      <c r="S210" s="474"/>
    </row>
    <row r="211" spans="1:19" x14ac:dyDescent="0.2">
      <c r="A211" s="472"/>
      <c r="B211" s="472"/>
      <c r="C211" s="472"/>
      <c r="D211" s="472"/>
      <c r="E211" s="472"/>
      <c r="F211" s="472"/>
      <c r="G211" s="472"/>
      <c r="H211" s="472"/>
      <c r="I211" s="472"/>
      <c r="J211" s="472"/>
      <c r="K211" s="474"/>
      <c r="L211" s="474"/>
      <c r="M211" s="474"/>
      <c r="N211" s="474"/>
      <c r="O211" s="474"/>
      <c r="P211" s="474"/>
      <c r="Q211" s="474"/>
      <c r="R211" s="474"/>
      <c r="S211" s="474"/>
    </row>
    <row r="212" spans="1:19" x14ac:dyDescent="0.2">
      <c r="A212" s="472"/>
      <c r="B212" s="472"/>
      <c r="C212" s="472"/>
      <c r="D212" s="472"/>
      <c r="E212" s="472"/>
      <c r="F212" s="472"/>
      <c r="G212" s="472"/>
      <c r="H212" s="472"/>
      <c r="I212" s="472"/>
      <c r="J212" s="472"/>
      <c r="K212" s="474"/>
      <c r="L212" s="474"/>
      <c r="M212" s="474"/>
      <c r="N212" s="474"/>
      <c r="O212" s="474"/>
      <c r="P212" s="474"/>
      <c r="Q212" s="474"/>
      <c r="R212" s="474"/>
      <c r="S212" s="474"/>
    </row>
    <row r="213" spans="1:19" x14ac:dyDescent="0.2">
      <c r="A213" s="472"/>
      <c r="B213" s="472"/>
      <c r="C213" s="472"/>
      <c r="D213" s="472"/>
      <c r="E213" s="472"/>
      <c r="F213" s="472"/>
      <c r="G213" s="472"/>
      <c r="H213" s="472"/>
      <c r="I213" s="472"/>
      <c r="J213" s="472"/>
      <c r="K213" s="474"/>
      <c r="L213" s="474"/>
      <c r="M213" s="474"/>
      <c r="N213" s="474"/>
      <c r="O213" s="474"/>
      <c r="P213" s="474"/>
      <c r="Q213" s="474"/>
      <c r="R213" s="474"/>
      <c r="S213" s="474"/>
    </row>
    <row r="214" spans="1:19" x14ac:dyDescent="0.2">
      <c r="A214" s="472"/>
      <c r="B214" s="472"/>
      <c r="C214" s="472"/>
      <c r="D214" s="472"/>
      <c r="E214" s="472"/>
      <c r="F214" s="472"/>
      <c r="G214" s="472"/>
      <c r="H214" s="472"/>
      <c r="I214" s="472"/>
      <c r="J214" s="472"/>
      <c r="K214" s="474"/>
      <c r="L214" s="474"/>
      <c r="M214" s="474"/>
      <c r="N214" s="474"/>
      <c r="O214" s="474"/>
      <c r="P214" s="474"/>
      <c r="Q214" s="474"/>
      <c r="R214" s="474"/>
      <c r="S214" s="474"/>
    </row>
    <row r="215" spans="1:19" x14ac:dyDescent="0.2">
      <c r="A215" s="472"/>
      <c r="B215" s="472"/>
      <c r="C215" s="472"/>
      <c r="D215" s="472"/>
      <c r="E215" s="472"/>
      <c r="F215" s="472"/>
      <c r="G215" s="472"/>
      <c r="H215" s="472"/>
      <c r="I215" s="472"/>
      <c r="J215" s="472"/>
      <c r="K215" s="474"/>
      <c r="L215" s="474"/>
      <c r="M215" s="474"/>
      <c r="N215" s="474"/>
      <c r="O215" s="474"/>
      <c r="P215" s="474"/>
      <c r="Q215" s="474"/>
      <c r="R215" s="474"/>
      <c r="S215" s="474"/>
    </row>
    <row r="216" spans="1:19" x14ac:dyDescent="0.2">
      <c r="A216" s="472"/>
      <c r="B216" s="472"/>
      <c r="C216" s="472"/>
      <c r="D216" s="472"/>
      <c r="E216" s="472"/>
      <c r="F216" s="472"/>
      <c r="G216" s="472"/>
      <c r="H216" s="472"/>
      <c r="I216" s="472"/>
      <c r="J216" s="472"/>
      <c r="K216" s="474"/>
      <c r="L216" s="474"/>
      <c r="M216" s="474"/>
      <c r="N216" s="474"/>
      <c r="O216" s="474"/>
      <c r="P216" s="474"/>
      <c r="Q216" s="474"/>
      <c r="R216" s="474"/>
      <c r="S216" s="474"/>
    </row>
    <row r="217" spans="1:19" x14ac:dyDescent="0.2">
      <c r="A217" s="472"/>
      <c r="B217" s="472"/>
      <c r="C217" s="472"/>
      <c r="D217" s="472"/>
      <c r="E217" s="472"/>
      <c r="F217" s="472"/>
      <c r="G217" s="472"/>
      <c r="H217" s="472"/>
      <c r="I217" s="472"/>
      <c r="J217" s="472"/>
      <c r="K217" s="474"/>
      <c r="L217" s="474"/>
      <c r="M217" s="474"/>
      <c r="N217" s="474"/>
      <c r="O217" s="474"/>
      <c r="P217" s="474"/>
      <c r="Q217" s="474"/>
      <c r="R217" s="474"/>
      <c r="S217" s="474"/>
    </row>
    <row r="218" spans="1:19" x14ac:dyDescent="0.2">
      <c r="A218" s="472"/>
      <c r="B218" s="472"/>
      <c r="C218" s="472"/>
      <c r="D218" s="472"/>
      <c r="E218" s="472"/>
      <c r="F218" s="472"/>
      <c r="G218" s="472"/>
      <c r="H218" s="472"/>
      <c r="I218" s="472"/>
      <c r="J218" s="472"/>
      <c r="K218" s="474"/>
      <c r="L218" s="474"/>
      <c r="M218" s="474"/>
      <c r="N218" s="474"/>
      <c r="O218" s="474"/>
      <c r="P218" s="474"/>
      <c r="Q218" s="474"/>
      <c r="R218" s="474"/>
      <c r="S218" s="474"/>
    </row>
    <row r="219" spans="1:19" x14ac:dyDescent="0.2">
      <c r="A219" s="472"/>
      <c r="B219" s="472"/>
      <c r="C219" s="472"/>
      <c r="D219" s="472"/>
      <c r="E219" s="472"/>
      <c r="F219" s="472"/>
      <c r="G219" s="472"/>
      <c r="H219" s="472"/>
      <c r="I219" s="472"/>
      <c r="J219" s="472"/>
      <c r="K219" s="474"/>
      <c r="L219" s="474"/>
      <c r="M219" s="474"/>
      <c r="N219" s="474"/>
      <c r="O219" s="474"/>
      <c r="P219" s="474"/>
      <c r="Q219" s="474"/>
      <c r="R219" s="474"/>
      <c r="S219" s="474"/>
    </row>
    <row r="220" spans="1:19" x14ac:dyDescent="0.2">
      <c r="A220" s="472"/>
      <c r="B220" s="472"/>
      <c r="C220" s="472"/>
      <c r="D220" s="472"/>
      <c r="E220" s="472"/>
      <c r="F220" s="472"/>
      <c r="G220" s="472"/>
      <c r="H220" s="472"/>
      <c r="I220" s="472"/>
      <c r="J220" s="472"/>
      <c r="K220" s="474"/>
      <c r="L220" s="474"/>
      <c r="M220" s="474"/>
      <c r="N220" s="474"/>
      <c r="O220" s="474"/>
      <c r="P220" s="474"/>
      <c r="Q220" s="474"/>
      <c r="R220" s="474"/>
      <c r="S220" s="474"/>
    </row>
    <row r="221" spans="1:19" x14ac:dyDescent="0.2">
      <c r="A221" s="472"/>
      <c r="B221" s="472"/>
      <c r="C221" s="472"/>
      <c r="D221" s="472"/>
      <c r="E221" s="472"/>
      <c r="F221" s="472"/>
      <c r="G221" s="472"/>
      <c r="H221" s="472"/>
      <c r="I221" s="472"/>
      <c r="J221" s="472"/>
      <c r="K221" s="474"/>
      <c r="L221" s="474"/>
      <c r="M221" s="474"/>
      <c r="N221" s="474"/>
      <c r="O221" s="474"/>
      <c r="P221" s="474"/>
      <c r="Q221" s="474"/>
      <c r="R221" s="474"/>
      <c r="S221" s="474"/>
    </row>
    <row r="222" spans="1:19" x14ac:dyDescent="0.2">
      <c r="A222" s="472"/>
      <c r="B222" s="472"/>
      <c r="C222" s="472"/>
      <c r="D222" s="472"/>
      <c r="E222" s="472"/>
      <c r="F222" s="472"/>
      <c r="G222" s="472"/>
      <c r="H222" s="472"/>
      <c r="I222" s="472"/>
      <c r="J222" s="472"/>
      <c r="K222" s="474"/>
      <c r="L222" s="474"/>
      <c r="M222" s="474"/>
      <c r="N222" s="474"/>
      <c r="O222" s="474"/>
      <c r="P222" s="474"/>
      <c r="Q222" s="474"/>
      <c r="R222" s="474"/>
      <c r="S222" s="474"/>
    </row>
    <row r="223" spans="1:19" x14ac:dyDescent="0.2">
      <c r="A223" s="472"/>
      <c r="B223" s="472"/>
      <c r="C223" s="472"/>
      <c r="D223" s="472"/>
      <c r="E223" s="472"/>
      <c r="F223" s="472"/>
      <c r="G223" s="472"/>
      <c r="H223" s="472"/>
      <c r="I223" s="472"/>
      <c r="J223" s="472"/>
      <c r="K223" s="474"/>
      <c r="L223" s="474"/>
      <c r="M223" s="474"/>
      <c r="N223" s="474"/>
      <c r="O223" s="474"/>
      <c r="P223" s="474"/>
      <c r="Q223" s="474"/>
      <c r="R223" s="474"/>
      <c r="S223" s="474"/>
    </row>
    <row r="224" spans="1:19" x14ac:dyDescent="0.2">
      <c r="A224" s="472"/>
      <c r="B224" s="472"/>
      <c r="C224" s="472"/>
      <c r="D224" s="472"/>
      <c r="E224" s="472"/>
      <c r="F224" s="472"/>
      <c r="G224" s="472"/>
      <c r="H224" s="472"/>
      <c r="I224" s="472"/>
      <c r="J224" s="472"/>
      <c r="K224" s="474"/>
      <c r="L224" s="474"/>
      <c r="M224" s="474"/>
      <c r="N224" s="474"/>
      <c r="O224" s="474"/>
      <c r="P224" s="474"/>
      <c r="Q224" s="474"/>
      <c r="R224" s="474"/>
      <c r="S224" s="474"/>
    </row>
    <row r="225" spans="1:19" x14ac:dyDescent="0.2">
      <c r="A225" s="472"/>
      <c r="B225" s="472"/>
      <c r="C225" s="472"/>
      <c r="D225" s="472"/>
      <c r="E225" s="472"/>
      <c r="F225" s="472"/>
      <c r="G225" s="472"/>
      <c r="H225" s="472"/>
      <c r="I225" s="472"/>
      <c r="J225" s="472"/>
      <c r="K225" s="474"/>
      <c r="L225" s="474"/>
      <c r="M225" s="474"/>
      <c r="N225" s="474"/>
      <c r="O225" s="474"/>
      <c r="P225" s="474"/>
      <c r="Q225" s="474"/>
      <c r="R225" s="474"/>
      <c r="S225" s="474"/>
    </row>
    <row r="226" spans="1:19" x14ac:dyDescent="0.2">
      <c r="A226" s="472"/>
      <c r="B226" s="472"/>
      <c r="C226" s="472"/>
      <c r="D226" s="472"/>
      <c r="E226" s="472"/>
      <c r="F226" s="472"/>
      <c r="G226" s="472"/>
      <c r="H226" s="472"/>
      <c r="I226" s="472"/>
      <c r="J226" s="472"/>
      <c r="K226" s="474"/>
      <c r="L226" s="474"/>
      <c r="M226" s="474"/>
      <c r="N226" s="474"/>
      <c r="O226" s="474"/>
      <c r="P226" s="474"/>
      <c r="Q226" s="474"/>
      <c r="R226" s="474"/>
      <c r="S226" s="474"/>
    </row>
    <row r="227" spans="1:19" x14ac:dyDescent="0.2">
      <c r="A227" s="472"/>
      <c r="B227" s="472"/>
      <c r="C227" s="472"/>
      <c r="D227" s="472"/>
      <c r="E227" s="472"/>
      <c r="F227" s="472"/>
      <c r="G227" s="472"/>
      <c r="H227" s="472"/>
      <c r="I227" s="472"/>
      <c r="J227" s="472"/>
      <c r="K227" s="474"/>
      <c r="L227" s="474"/>
      <c r="M227" s="474"/>
      <c r="N227" s="474"/>
      <c r="O227" s="474"/>
      <c r="P227" s="474"/>
      <c r="Q227" s="474"/>
      <c r="R227" s="474"/>
      <c r="S227" s="474"/>
    </row>
    <row r="228" spans="1:19" x14ac:dyDescent="0.2">
      <c r="A228" s="472"/>
      <c r="B228" s="472"/>
      <c r="C228" s="472"/>
      <c r="D228" s="472"/>
      <c r="E228" s="472"/>
      <c r="F228" s="472"/>
      <c r="G228" s="472"/>
      <c r="H228" s="472"/>
      <c r="I228" s="472"/>
      <c r="J228" s="472"/>
      <c r="K228" s="474"/>
      <c r="L228" s="474"/>
      <c r="M228" s="474"/>
      <c r="N228" s="474"/>
      <c r="O228" s="474"/>
      <c r="P228" s="474"/>
      <c r="Q228" s="474"/>
      <c r="R228" s="474"/>
      <c r="S228" s="474"/>
    </row>
    <row r="229" spans="1:19" x14ac:dyDescent="0.2">
      <c r="A229" s="472"/>
      <c r="B229" s="472"/>
      <c r="C229" s="472"/>
      <c r="D229" s="472"/>
      <c r="E229" s="472"/>
      <c r="F229" s="472"/>
      <c r="G229" s="472"/>
      <c r="H229" s="472"/>
      <c r="I229" s="472"/>
      <c r="J229" s="472"/>
      <c r="K229" s="474"/>
      <c r="L229" s="474"/>
      <c r="M229" s="474"/>
      <c r="N229" s="474"/>
      <c r="O229" s="474"/>
      <c r="P229" s="474"/>
      <c r="Q229" s="474"/>
      <c r="R229" s="474"/>
      <c r="S229" s="474"/>
    </row>
    <row r="230" spans="1:19" x14ac:dyDescent="0.2">
      <c r="A230" s="472"/>
      <c r="B230" s="472"/>
      <c r="C230" s="472"/>
      <c r="D230" s="472"/>
      <c r="E230" s="472"/>
      <c r="F230" s="472"/>
      <c r="G230" s="472"/>
      <c r="H230" s="472"/>
      <c r="I230" s="472"/>
      <c r="J230" s="472"/>
      <c r="K230" s="474"/>
      <c r="L230" s="474"/>
      <c r="M230" s="474"/>
      <c r="N230" s="474"/>
      <c r="O230" s="474"/>
      <c r="P230" s="474"/>
      <c r="Q230" s="474"/>
      <c r="R230" s="474"/>
      <c r="S230" s="474"/>
    </row>
    <row r="231" spans="1:19" x14ac:dyDescent="0.2">
      <c r="A231" s="472"/>
      <c r="B231" s="472"/>
      <c r="C231" s="472"/>
      <c r="D231" s="472"/>
      <c r="E231" s="472"/>
      <c r="F231" s="472"/>
      <c r="G231" s="472"/>
      <c r="H231" s="472"/>
      <c r="I231" s="472"/>
      <c r="J231" s="472"/>
      <c r="K231" s="474"/>
      <c r="L231" s="474"/>
      <c r="M231" s="474"/>
      <c r="N231" s="474"/>
      <c r="O231" s="474"/>
      <c r="P231" s="474"/>
      <c r="Q231" s="474"/>
      <c r="R231" s="474"/>
      <c r="S231" s="474"/>
    </row>
    <row r="232" spans="1:19" x14ac:dyDescent="0.2">
      <c r="A232" s="472"/>
      <c r="B232" s="472"/>
      <c r="C232" s="472"/>
      <c r="D232" s="472"/>
      <c r="E232" s="472"/>
      <c r="F232" s="472"/>
      <c r="G232" s="472"/>
      <c r="H232" s="472"/>
      <c r="I232" s="472"/>
      <c r="J232" s="472"/>
      <c r="K232" s="474"/>
      <c r="L232" s="474"/>
      <c r="M232" s="474"/>
      <c r="N232" s="474"/>
      <c r="O232" s="474"/>
      <c r="P232" s="474"/>
      <c r="Q232" s="474"/>
      <c r="R232" s="474"/>
      <c r="S232" s="474"/>
    </row>
    <row r="233" spans="1:19" x14ac:dyDescent="0.2">
      <c r="A233" s="472"/>
      <c r="B233" s="472"/>
      <c r="C233" s="472"/>
      <c r="D233" s="472"/>
      <c r="E233" s="472"/>
      <c r="F233" s="472"/>
      <c r="G233" s="472"/>
      <c r="H233" s="472"/>
      <c r="I233" s="472"/>
      <c r="J233" s="472"/>
      <c r="K233" s="474"/>
      <c r="L233" s="474"/>
      <c r="M233" s="474"/>
      <c r="N233" s="474"/>
      <c r="O233" s="474"/>
      <c r="P233" s="474"/>
      <c r="Q233" s="474"/>
      <c r="R233" s="474"/>
      <c r="S233" s="474"/>
    </row>
    <row r="234" spans="1:19" x14ac:dyDescent="0.2">
      <c r="A234" s="472"/>
      <c r="B234" s="472"/>
      <c r="C234" s="472"/>
      <c r="D234" s="472"/>
      <c r="E234" s="472"/>
      <c r="F234" s="472"/>
      <c r="G234" s="472"/>
      <c r="H234" s="472"/>
      <c r="I234" s="472"/>
      <c r="J234" s="472"/>
      <c r="K234" s="474"/>
      <c r="L234" s="474"/>
      <c r="M234" s="474"/>
      <c r="N234" s="474"/>
      <c r="O234" s="474"/>
      <c r="P234" s="474"/>
      <c r="Q234" s="474"/>
      <c r="R234" s="474"/>
      <c r="S234" s="474"/>
    </row>
    <row r="235" spans="1:19" x14ac:dyDescent="0.2">
      <c r="A235" s="472"/>
      <c r="B235" s="472"/>
      <c r="C235" s="472"/>
      <c r="D235" s="472"/>
      <c r="E235" s="472"/>
      <c r="F235" s="472"/>
      <c r="G235" s="472"/>
      <c r="H235" s="472"/>
      <c r="I235" s="472"/>
      <c r="J235" s="472"/>
      <c r="K235" s="474"/>
      <c r="L235" s="474"/>
      <c r="M235" s="474"/>
      <c r="N235" s="474"/>
      <c r="O235" s="474"/>
      <c r="P235" s="474"/>
      <c r="Q235" s="474"/>
      <c r="R235" s="474"/>
      <c r="S235" s="474"/>
    </row>
    <row r="236" spans="1:19" x14ac:dyDescent="0.2">
      <c r="A236" s="472"/>
      <c r="B236" s="472"/>
      <c r="C236" s="472"/>
      <c r="D236" s="472"/>
      <c r="E236" s="472"/>
      <c r="F236" s="472"/>
      <c r="G236" s="472"/>
      <c r="H236" s="472"/>
      <c r="I236" s="472"/>
      <c r="J236" s="472"/>
      <c r="K236" s="474"/>
      <c r="L236" s="474"/>
      <c r="M236" s="474"/>
      <c r="N236" s="474"/>
      <c r="O236" s="474"/>
      <c r="P236" s="474"/>
      <c r="Q236" s="474"/>
      <c r="R236" s="474"/>
      <c r="S236" s="474"/>
    </row>
    <row r="237" spans="1:19" x14ac:dyDescent="0.2">
      <c r="A237" s="472"/>
      <c r="B237" s="472"/>
      <c r="C237" s="472"/>
      <c r="D237" s="472"/>
      <c r="E237" s="472"/>
      <c r="F237" s="472"/>
      <c r="G237" s="472"/>
      <c r="H237" s="472"/>
      <c r="I237" s="472"/>
      <c r="J237" s="472"/>
      <c r="K237" s="474"/>
      <c r="L237" s="474"/>
      <c r="M237" s="474"/>
      <c r="N237" s="474"/>
      <c r="O237" s="474"/>
      <c r="P237" s="474"/>
      <c r="Q237" s="474"/>
      <c r="R237" s="474"/>
      <c r="S237" s="474"/>
    </row>
    <row r="238" spans="1:19" x14ac:dyDescent="0.2">
      <c r="A238" s="472"/>
      <c r="B238" s="472"/>
      <c r="C238" s="472"/>
      <c r="D238" s="472"/>
      <c r="E238" s="472"/>
      <c r="F238" s="472"/>
      <c r="G238" s="472"/>
      <c r="H238" s="472"/>
      <c r="I238" s="472"/>
      <c r="J238" s="472"/>
      <c r="K238" s="474"/>
      <c r="L238" s="474"/>
      <c r="M238" s="474"/>
      <c r="N238" s="474"/>
      <c r="O238" s="474"/>
      <c r="P238" s="474"/>
      <c r="Q238" s="474"/>
      <c r="R238" s="474"/>
      <c r="S238" s="474"/>
    </row>
    <row r="239" spans="1:19" x14ac:dyDescent="0.2">
      <c r="A239" s="472"/>
      <c r="B239" s="472"/>
      <c r="C239" s="472"/>
      <c r="D239" s="472"/>
      <c r="E239" s="472"/>
      <c r="F239" s="472"/>
      <c r="G239" s="472"/>
      <c r="H239" s="472"/>
      <c r="I239" s="472"/>
      <c r="J239" s="472"/>
      <c r="K239" s="474"/>
      <c r="L239" s="474"/>
      <c r="M239" s="474"/>
      <c r="N239" s="474"/>
      <c r="O239" s="474"/>
      <c r="P239" s="474"/>
      <c r="Q239" s="474"/>
      <c r="R239" s="474"/>
      <c r="S239" s="474"/>
    </row>
    <row r="240" spans="1:19" x14ac:dyDescent="0.2">
      <c r="A240" s="472"/>
      <c r="B240" s="472"/>
      <c r="C240" s="472"/>
      <c r="D240" s="472"/>
      <c r="E240" s="472"/>
      <c r="F240" s="472"/>
      <c r="G240" s="472"/>
      <c r="H240" s="472"/>
      <c r="I240" s="472"/>
      <c r="J240" s="472"/>
      <c r="K240" s="474"/>
      <c r="L240" s="474"/>
      <c r="M240" s="474"/>
      <c r="N240" s="474"/>
      <c r="O240" s="474"/>
      <c r="P240" s="474"/>
      <c r="Q240" s="474"/>
      <c r="R240" s="474"/>
      <c r="S240" s="474"/>
    </row>
    <row r="241" spans="1:19" x14ac:dyDescent="0.2">
      <c r="A241" s="472"/>
      <c r="B241" s="472"/>
      <c r="C241" s="472"/>
      <c r="D241" s="472"/>
      <c r="E241" s="472"/>
      <c r="F241" s="472"/>
      <c r="G241" s="472"/>
      <c r="H241" s="472"/>
      <c r="I241" s="472"/>
      <c r="J241" s="472"/>
      <c r="K241" s="474"/>
      <c r="L241" s="474"/>
      <c r="M241" s="474"/>
      <c r="N241" s="474"/>
      <c r="O241" s="474"/>
      <c r="P241" s="474"/>
      <c r="Q241" s="474"/>
      <c r="R241" s="474"/>
      <c r="S241" s="474"/>
    </row>
    <row r="242" spans="1:19" x14ac:dyDescent="0.2">
      <c r="A242" s="472"/>
      <c r="B242" s="472"/>
      <c r="C242" s="472"/>
      <c r="D242" s="472"/>
      <c r="E242" s="472"/>
      <c r="F242" s="472"/>
      <c r="G242" s="472"/>
      <c r="H242" s="472"/>
      <c r="I242" s="472"/>
      <c r="J242" s="472"/>
      <c r="K242" s="474"/>
      <c r="L242" s="474"/>
      <c r="M242" s="474"/>
      <c r="N242" s="474"/>
      <c r="O242" s="474"/>
      <c r="P242" s="474"/>
      <c r="Q242" s="474"/>
      <c r="R242" s="474"/>
      <c r="S242" s="474"/>
    </row>
  </sheetData>
  <mergeCells count="386">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13:J113"/>
    <mergeCell ref="K113:S113"/>
    <mergeCell ref="A114:J114"/>
    <mergeCell ref="K114:S114"/>
    <mergeCell ref="A115:J115"/>
    <mergeCell ref="K115:S115"/>
    <mergeCell ref="A110:J110"/>
    <mergeCell ref="K110:S110"/>
    <mergeCell ref="A111:J111"/>
    <mergeCell ref="K111:S111"/>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01:J101"/>
    <mergeCell ref="K101:S101"/>
    <mergeCell ref="A102:J102"/>
    <mergeCell ref="K102:S102"/>
    <mergeCell ref="A103:J103"/>
    <mergeCell ref="K103:S103"/>
    <mergeCell ref="A98:J98"/>
    <mergeCell ref="K98:S98"/>
    <mergeCell ref="A99:J99"/>
    <mergeCell ref="K99:S99"/>
    <mergeCell ref="A100:J100"/>
    <mergeCell ref="K100:S100"/>
    <mergeCell ref="A95:J95"/>
    <mergeCell ref="K95:S95"/>
    <mergeCell ref="A96:J96"/>
    <mergeCell ref="K96:S96"/>
    <mergeCell ref="A97:J97"/>
    <mergeCell ref="K97:S97"/>
    <mergeCell ref="A92:J92"/>
    <mergeCell ref="K92:S92"/>
    <mergeCell ref="A93:J93"/>
    <mergeCell ref="K93:S93"/>
    <mergeCell ref="A94:J94"/>
    <mergeCell ref="K94:S94"/>
    <mergeCell ref="A89:J89"/>
    <mergeCell ref="K89:S89"/>
    <mergeCell ref="A90:J90"/>
    <mergeCell ref="K90:S90"/>
    <mergeCell ref="A91:J91"/>
    <mergeCell ref="K91:S91"/>
    <mergeCell ref="A86:J86"/>
    <mergeCell ref="K86:S86"/>
    <mergeCell ref="A87:J87"/>
    <mergeCell ref="K87:S87"/>
    <mergeCell ref="A88:J88"/>
    <mergeCell ref="K88:S88"/>
    <mergeCell ref="A83:J83"/>
    <mergeCell ref="K83:S83"/>
    <mergeCell ref="A84:J84"/>
    <mergeCell ref="K84:S84"/>
    <mergeCell ref="A85:J85"/>
    <mergeCell ref="K85:S85"/>
    <mergeCell ref="A80:J80"/>
    <mergeCell ref="K80:S80"/>
    <mergeCell ref="A81:J81"/>
    <mergeCell ref="K81:S81"/>
    <mergeCell ref="A82:J82"/>
    <mergeCell ref="K82:S82"/>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62:J62"/>
    <mergeCell ref="K62:S62"/>
    <mergeCell ref="A63:J63"/>
    <mergeCell ref="K63:S63"/>
    <mergeCell ref="A64:J64"/>
    <mergeCell ref="K64:S64"/>
    <mergeCell ref="R10:S10"/>
    <mergeCell ref="N11:O11"/>
    <mergeCell ref="R11:S11"/>
    <mergeCell ref="K59:S59"/>
    <mergeCell ref="A60:J60"/>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s>
  <conditionalFormatting sqref="A8">
    <cfRule type="containsText" dxfId="138" priority="13" operator="containsText" text="u">
      <formula>NOT(ISERROR(SEARCH("u",A8)))</formula>
    </cfRule>
    <cfRule type="containsText" dxfId="137" priority="30" operator="containsText" text="q">
      <formula>NOT(ISERROR(SEARCH("q",A8)))</formula>
    </cfRule>
    <cfRule type="containsText" dxfId="136" priority="31" operator="containsText" text="p">
      <formula>NOT(ISERROR(SEARCH("p",A8)))</formula>
    </cfRule>
  </conditionalFormatting>
  <conditionalFormatting sqref="E8">
    <cfRule type="containsText" dxfId="135" priority="10" operator="containsText" text="u">
      <formula>NOT(ISERROR(SEARCH("u",E8)))</formula>
    </cfRule>
    <cfRule type="containsText" dxfId="134" priority="11" operator="containsText" text="q">
      <formula>NOT(ISERROR(SEARCH("q",E8)))</formula>
    </cfRule>
    <cfRule type="containsText" dxfId="133" priority="12" operator="containsText" text="p">
      <formula>NOT(ISERROR(SEARCH("p",E8)))</formula>
    </cfRule>
  </conditionalFormatting>
  <conditionalFormatting sqref="I8">
    <cfRule type="containsText" dxfId="132" priority="7" operator="containsText" text="u">
      <formula>NOT(ISERROR(SEARCH("u",I8)))</formula>
    </cfRule>
    <cfRule type="containsText" dxfId="131" priority="8" operator="containsText" text="q">
      <formula>NOT(ISERROR(SEARCH("q",I8)))</formula>
    </cfRule>
    <cfRule type="containsText" dxfId="130" priority="9" operator="containsText" text="p">
      <formula>NOT(ISERROR(SEARCH("p",I8)))</formula>
    </cfRule>
  </conditionalFormatting>
  <conditionalFormatting sqref="M8">
    <cfRule type="containsText" dxfId="129" priority="4" operator="containsText" text="u">
      <formula>NOT(ISERROR(SEARCH("u",M8)))</formula>
    </cfRule>
    <cfRule type="containsText" dxfId="128" priority="5" operator="containsText" text="q">
      <formula>NOT(ISERROR(SEARCH("q",M8)))</formula>
    </cfRule>
    <cfRule type="containsText" dxfId="127" priority="6" operator="containsText" text="p">
      <formula>NOT(ISERROR(SEARCH("p",M8)))</formula>
    </cfRule>
  </conditionalFormatting>
  <conditionalFormatting sqref="Q8">
    <cfRule type="containsText" dxfId="126" priority="1" operator="containsText" text="u">
      <formula>NOT(ISERROR(SEARCH("u",Q8)))</formula>
    </cfRule>
    <cfRule type="containsText" dxfId="125" priority="2" operator="containsText" text="q">
      <formula>NOT(ISERROR(SEARCH("q",Q8)))</formula>
    </cfRule>
    <cfRule type="containsText" dxfId="124"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4206"/>
  <sheetViews>
    <sheetView showGridLines="0" zoomScaleNormal="100" zoomScaleSheetLayoutView="150" zoomScalePageLayoutView="160" workbookViewId="0">
      <pane xSplit="1" ySplit="7" topLeftCell="B8" activePane="bottomRight" state="frozen"/>
      <selection pane="topRight" activeCell="B1" sqref="B1"/>
      <selection pane="bottomLeft" activeCell="A9" sqref="A9"/>
      <selection pane="bottomRight" activeCell="A8" sqref="A8:P3334"/>
    </sheetView>
  </sheetViews>
  <sheetFormatPr baseColWidth="10" defaultColWidth="10.625" defaultRowHeight="15" x14ac:dyDescent="0.2"/>
  <cols>
    <col min="1" max="1" width="34.125" style="13" customWidth="1"/>
    <col min="2" max="2" width="8" style="13" customWidth="1"/>
    <col min="3" max="3" width="19.625" style="13" customWidth="1"/>
    <col min="4" max="4" width="38.625" style="13" customWidth="1"/>
    <col min="5" max="5" width="9.125" style="13" customWidth="1"/>
    <col min="6" max="6" width="15.5" style="13" customWidth="1"/>
    <col min="7" max="7" width="15.625" style="13" customWidth="1"/>
    <col min="8" max="8" width="22.125" style="421" customWidth="1"/>
    <col min="9" max="11" width="10.375" style="377" customWidth="1"/>
    <col min="12" max="12" width="10.375" style="13" customWidth="1"/>
    <col min="13" max="15" width="10.375" style="377" customWidth="1"/>
    <col min="16" max="16" width="8.625" style="13" customWidth="1"/>
    <col min="17" max="17" width="2.125" style="13" customWidth="1"/>
    <col min="18" max="59" width="5" style="13" customWidth="1"/>
    <col min="60" max="16384" width="10.625" style="13"/>
  </cols>
  <sheetData>
    <row r="1" spans="1:17" ht="15" customHeight="1" x14ac:dyDescent="0.2">
      <c r="A1" s="12"/>
      <c r="B1" s="12"/>
      <c r="C1" s="12"/>
      <c r="D1" s="12"/>
      <c r="E1" s="12"/>
      <c r="F1" s="12"/>
      <c r="G1" s="12"/>
      <c r="H1" s="415"/>
      <c r="I1" s="371"/>
      <c r="J1" s="371"/>
      <c r="K1" s="371"/>
      <c r="L1" s="12"/>
      <c r="M1" s="371"/>
      <c r="N1" s="371"/>
      <c r="O1" s="371"/>
      <c r="P1" s="12"/>
    </row>
    <row r="2" spans="1:17" ht="15" customHeight="1" x14ac:dyDescent="0.2">
      <c r="A2" s="334" t="s">
        <v>34</v>
      </c>
      <c r="B2" s="12"/>
      <c r="C2" s="14"/>
      <c r="D2" s="407"/>
      <c r="E2" s="14"/>
      <c r="F2" s="14"/>
      <c r="G2" s="454"/>
      <c r="H2" s="454"/>
      <c r="I2" s="454"/>
      <c r="J2" s="387"/>
      <c r="K2" s="387"/>
      <c r="L2" s="77"/>
      <c r="M2" s="490" t="s">
        <v>113</v>
      </c>
      <c r="N2" s="490"/>
      <c r="O2" s="490"/>
      <c r="P2" s="490"/>
      <c r="Q2" s="218"/>
    </row>
    <row r="3" spans="1:17" ht="15" customHeight="1" x14ac:dyDescent="0.2">
      <c r="A3" s="333" t="s">
        <v>14922</v>
      </c>
      <c r="B3" s="12"/>
      <c r="C3" s="14"/>
      <c r="D3" s="407"/>
      <c r="E3" s="14"/>
      <c r="F3" s="14"/>
      <c r="G3" s="454"/>
      <c r="H3" s="454"/>
      <c r="I3" s="454"/>
      <c r="J3" s="387"/>
      <c r="K3" s="387"/>
      <c r="L3" s="77"/>
      <c r="M3" s="490"/>
      <c r="N3" s="490"/>
      <c r="O3" s="490"/>
      <c r="P3" s="490"/>
      <c r="Q3" s="218"/>
    </row>
    <row r="4" spans="1:17" ht="15" customHeight="1" thickBot="1" x14ac:dyDescent="0.25">
      <c r="A4" s="15"/>
      <c r="B4" s="15"/>
      <c r="C4" s="15"/>
      <c r="D4" s="15"/>
      <c r="E4" s="15"/>
      <c r="F4" s="15"/>
      <c r="G4" s="15"/>
      <c r="H4" s="417"/>
      <c r="I4" s="373"/>
      <c r="J4" s="373"/>
      <c r="K4" s="373"/>
      <c r="L4" s="15"/>
      <c r="M4" s="373"/>
      <c r="N4" s="373"/>
      <c r="O4" s="373"/>
      <c r="P4" s="15"/>
    </row>
    <row r="5" spans="1:17" ht="69" customHeight="1" x14ac:dyDescent="0.2">
      <c r="A5" s="491" t="s">
        <v>16204</v>
      </c>
      <c r="B5" s="491"/>
      <c r="C5" s="491"/>
      <c r="D5" s="491"/>
      <c r="E5" s="491"/>
      <c r="F5" s="491"/>
      <c r="G5" s="491"/>
      <c r="H5" s="491"/>
      <c r="I5" s="491"/>
      <c r="J5" s="371"/>
      <c r="K5" s="371"/>
      <c r="L5" s="12"/>
      <c r="M5" s="371"/>
      <c r="N5" s="371"/>
      <c r="O5" s="371"/>
      <c r="P5" s="12"/>
    </row>
    <row r="6" spans="1:17" ht="15" customHeight="1" x14ac:dyDescent="0.2">
      <c r="A6" s="12"/>
      <c r="B6" s="12"/>
      <c r="C6" s="12"/>
      <c r="D6" s="12"/>
      <c r="E6" s="12"/>
      <c r="F6" s="12"/>
      <c r="G6" s="12"/>
      <c r="H6" s="415"/>
      <c r="I6" s="487" t="s">
        <v>227</v>
      </c>
      <c r="J6" s="487"/>
      <c r="K6" s="487"/>
      <c r="L6" s="488"/>
      <c r="M6" s="489" t="s">
        <v>228</v>
      </c>
      <c r="N6" s="489"/>
      <c r="O6" s="489"/>
      <c r="P6" s="489"/>
    </row>
    <row r="7" spans="1:17" ht="15" customHeight="1" x14ac:dyDescent="0.2">
      <c r="A7" s="217" t="s">
        <v>14921</v>
      </c>
      <c r="B7" s="216" t="s">
        <v>14920</v>
      </c>
      <c r="C7" s="216" t="s">
        <v>8134</v>
      </c>
      <c r="D7" s="408" t="s">
        <v>14918</v>
      </c>
      <c r="E7" s="216" t="s">
        <v>14917</v>
      </c>
      <c r="F7" s="216" t="s">
        <v>14916</v>
      </c>
      <c r="G7" s="408" t="s">
        <v>230</v>
      </c>
      <c r="H7" s="428" t="s">
        <v>14915</v>
      </c>
      <c r="I7" s="388" t="s">
        <v>224</v>
      </c>
      <c r="J7" s="389" t="s">
        <v>225</v>
      </c>
      <c r="K7" s="389" t="s">
        <v>226</v>
      </c>
      <c r="L7" s="214" t="s">
        <v>229</v>
      </c>
      <c r="M7" s="389" t="s">
        <v>224</v>
      </c>
      <c r="N7" s="389" t="s">
        <v>225</v>
      </c>
      <c r="O7" s="389" t="s">
        <v>226</v>
      </c>
      <c r="P7" s="214" t="s">
        <v>229</v>
      </c>
    </row>
    <row r="8" spans="1:17" x14ac:dyDescent="0.2">
      <c r="A8" s="60" t="s">
        <v>199</v>
      </c>
      <c r="B8" s="213"/>
      <c r="C8" s="213"/>
      <c r="D8" s="213"/>
      <c r="E8" s="213"/>
      <c r="F8" s="213"/>
      <c r="G8" s="213"/>
      <c r="H8" s="213"/>
      <c r="I8" s="402">
        <v>9471161</v>
      </c>
      <c r="J8" s="402">
        <v>8757649</v>
      </c>
      <c r="K8" s="402">
        <v>9205212</v>
      </c>
      <c r="L8" s="330">
        <v>8.1473007196337696E-2</v>
      </c>
      <c r="M8" s="402">
        <v>3348598</v>
      </c>
      <c r="N8" s="402">
        <v>2724136</v>
      </c>
      <c r="O8" s="402">
        <v>3070289</v>
      </c>
      <c r="P8" s="445">
        <v>0.229233048570262</v>
      </c>
    </row>
    <row r="9" spans="1:17" x14ac:dyDescent="0.2">
      <c r="A9" s="212" t="s">
        <v>14504</v>
      </c>
      <c r="B9" s="211"/>
      <c r="C9" s="211" t="s">
        <v>14947</v>
      </c>
      <c r="D9" s="410" t="s">
        <v>22023</v>
      </c>
      <c r="E9" s="211"/>
      <c r="F9" s="211" t="s">
        <v>14503</v>
      </c>
      <c r="G9" s="413" t="s">
        <v>22024</v>
      </c>
      <c r="H9" s="429" t="s">
        <v>8560</v>
      </c>
      <c r="I9" s="390">
        <v>548467</v>
      </c>
      <c r="J9" s="390">
        <v>499729</v>
      </c>
      <c r="K9" s="390">
        <v>609487</v>
      </c>
      <c r="L9" s="210">
        <v>9.7528860642468199E-2</v>
      </c>
      <c r="M9" s="390">
        <v>35654</v>
      </c>
      <c r="N9" s="390">
        <v>30960</v>
      </c>
      <c r="O9" s="390">
        <v>27417</v>
      </c>
      <c r="P9" s="206">
        <v>0.15161498708010299</v>
      </c>
    </row>
    <row r="10" spans="1:17" x14ac:dyDescent="0.2">
      <c r="A10" s="212" t="s">
        <v>11702</v>
      </c>
      <c r="B10" s="211" t="s">
        <v>11701</v>
      </c>
      <c r="C10" s="211" t="s">
        <v>249</v>
      </c>
      <c r="D10" s="410" t="s">
        <v>17358</v>
      </c>
      <c r="E10" s="211" t="s">
        <v>11700</v>
      </c>
      <c r="F10" s="211"/>
      <c r="G10" s="413" t="s">
        <v>20305</v>
      </c>
      <c r="H10" s="429" t="s">
        <v>8560</v>
      </c>
      <c r="I10" s="390">
        <v>452796</v>
      </c>
      <c r="J10" s="390">
        <v>952810</v>
      </c>
      <c r="K10" s="390">
        <v>916881</v>
      </c>
      <c r="L10" s="330">
        <v>-0.52477828738153498</v>
      </c>
      <c r="M10" s="390">
        <v>456</v>
      </c>
      <c r="N10" s="390">
        <v>445</v>
      </c>
      <c r="O10" s="390">
        <v>452</v>
      </c>
      <c r="P10" s="206">
        <v>2.4719101123595402E-2</v>
      </c>
    </row>
    <row r="11" spans="1:17" x14ac:dyDescent="0.2">
      <c r="A11" s="212" t="s">
        <v>15889</v>
      </c>
      <c r="B11" s="211"/>
      <c r="C11" s="211" t="s">
        <v>252</v>
      </c>
      <c r="D11" s="410" t="s">
        <v>21761</v>
      </c>
      <c r="E11" s="211" t="s">
        <v>14695</v>
      </c>
      <c r="F11" s="211"/>
      <c r="G11" s="413" t="s">
        <v>21762</v>
      </c>
      <c r="H11" s="429" t="s">
        <v>8560</v>
      </c>
      <c r="I11" s="390">
        <v>136959</v>
      </c>
      <c r="J11" s="390">
        <v>113780</v>
      </c>
      <c r="K11" s="390">
        <v>134906</v>
      </c>
      <c r="L11" s="330">
        <v>0.20371770082615601</v>
      </c>
      <c r="M11" s="390">
        <v>48003</v>
      </c>
      <c r="N11" s="390">
        <v>38584</v>
      </c>
      <c r="O11" s="390">
        <v>43538</v>
      </c>
      <c r="P11" s="206">
        <v>0.244116732324279</v>
      </c>
    </row>
    <row r="12" spans="1:17" x14ac:dyDescent="0.2">
      <c r="A12" s="212" t="s">
        <v>14812</v>
      </c>
      <c r="B12" s="211" t="s">
        <v>10409</v>
      </c>
      <c r="C12" s="211" t="s">
        <v>251</v>
      </c>
      <c r="D12" s="410" t="s">
        <v>21604</v>
      </c>
      <c r="E12" s="211" t="s">
        <v>14811</v>
      </c>
      <c r="F12" s="211"/>
      <c r="G12" s="413" t="s">
        <v>21605</v>
      </c>
      <c r="H12" s="429" t="s">
        <v>8560</v>
      </c>
      <c r="I12" s="390">
        <v>131791</v>
      </c>
      <c r="J12" s="390">
        <v>122530</v>
      </c>
      <c r="K12" s="390">
        <v>123210</v>
      </c>
      <c r="L12" s="330">
        <v>7.5581490247286498E-2</v>
      </c>
      <c r="M12" s="390">
        <v>22792</v>
      </c>
      <c r="N12" s="390">
        <v>20407</v>
      </c>
      <c r="O12" s="390">
        <v>21534</v>
      </c>
      <c r="P12" s="206">
        <v>0.11687166168471599</v>
      </c>
    </row>
    <row r="13" spans="1:17" x14ac:dyDescent="0.2">
      <c r="A13" s="212" t="s">
        <v>14588</v>
      </c>
      <c r="B13" s="211" t="s">
        <v>10135</v>
      </c>
      <c r="C13" s="211" t="s">
        <v>254</v>
      </c>
      <c r="D13" s="410" t="s">
        <v>20986</v>
      </c>
      <c r="E13" s="211" t="s">
        <v>14587</v>
      </c>
      <c r="F13" s="211"/>
      <c r="G13" s="413" t="s">
        <v>20987</v>
      </c>
      <c r="H13" s="429" t="s">
        <v>8560</v>
      </c>
      <c r="I13" s="390">
        <v>125809</v>
      </c>
      <c r="J13" s="390">
        <v>103948</v>
      </c>
      <c r="K13" s="390">
        <v>148841</v>
      </c>
      <c r="L13" s="330">
        <v>0.21030707661523099</v>
      </c>
      <c r="M13" s="390">
        <v>35026</v>
      </c>
      <c r="N13" s="390">
        <v>18062</v>
      </c>
      <c r="O13" s="390">
        <v>62307</v>
      </c>
      <c r="P13" s="206">
        <v>0.93920938987930502</v>
      </c>
    </row>
    <row r="14" spans="1:17" x14ac:dyDescent="0.2">
      <c r="A14" s="212" t="s">
        <v>14154</v>
      </c>
      <c r="B14" s="211" t="s">
        <v>11821</v>
      </c>
      <c r="C14" s="211" t="s">
        <v>252</v>
      </c>
      <c r="D14" s="410" t="s">
        <v>20728</v>
      </c>
      <c r="E14" s="211" t="s">
        <v>14153</v>
      </c>
      <c r="F14" s="211"/>
      <c r="G14" s="413" t="s">
        <v>20729</v>
      </c>
      <c r="H14" s="429" t="s">
        <v>8560</v>
      </c>
      <c r="I14" s="390">
        <v>122845</v>
      </c>
      <c r="J14" s="390">
        <v>48764</v>
      </c>
      <c r="K14" s="390">
        <v>59125</v>
      </c>
      <c r="L14" s="330">
        <v>1.51917398080551</v>
      </c>
      <c r="M14" s="390">
        <v>32598</v>
      </c>
      <c r="N14" s="390">
        <v>17265</v>
      </c>
      <c r="O14" s="390">
        <v>20981</v>
      </c>
      <c r="P14" s="206">
        <v>0.888097306689835</v>
      </c>
    </row>
    <row r="15" spans="1:17" x14ac:dyDescent="0.2">
      <c r="A15" s="212" t="s">
        <v>273</v>
      </c>
      <c r="B15" s="211" t="s">
        <v>11611</v>
      </c>
      <c r="C15" s="211" t="s">
        <v>252</v>
      </c>
      <c r="D15" s="410" t="s">
        <v>21063</v>
      </c>
      <c r="E15" s="211" t="s">
        <v>14914</v>
      </c>
      <c r="F15" s="211"/>
      <c r="G15" s="413" t="s">
        <v>21064</v>
      </c>
      <c r="H15" s="429" t="s">
        <v>8560</v>
      </c>
      <c r="I15" s="390">
        <v>98145</v>
      </c>
      <c r="J15" s="390">
        <v>92028</v>
      </c>
      <c r="K15" s="390">
        <v>95141</v>
      </c>
      <c r="L15" s="330">
        <v>6.6468900769331096E-2</v>
      </c>
      <c r="M15" s="390">
        <v>31764</v>
      </c>
      <c r="N15" s="390">
        <v>25446</v>
      </c>
      <c r="O15" s="390">
        <v>29101</v>
      </c>
      <c r="P15" s="206">
        <v>0.24829049752416901</v>
      </c>
    </row>
    <row r="16" spans="1:17" x14ac:dyDescent="0.2">
      <c r="A16" s="212" t="s">
        <v>14908</v>
      </c>
      <c r="B16" s="211" t="s">
        <v>11662</v>
      </c>
      <c r="C16" s="211" t="s">
        <v>257</v>
      </c>
      <c r="D16" s="410" t="s">
        <v>21066</v>
      </c>
      <c r="E16" s="211" t="s">
        <v>14907</v>
      </c>
      <c r="F16" s="211"/>
      <c r="G16" s="413" t="s">
        <v>21067</v>
      </c>
      <c r="H16" s="429" t="s">
        <v>8560</v>
      </c>
      <c r="I16" s="390">
        <v>93966</v>
      </c>
      <c r="J16" s="390">
        <v>80192</v>
      </c>
      <c r="K16" s="390">
        <v>74322</v>
      </c>
      <c r="L16" s="330">
        <v>0.171762769353552</v>
      </c>
      <c r="M16" s="390">
        <v>28297</v>
      </c>
      <c r="N16" s="390">
        <v>25834</v>
      </c>
      <c r="O16" s="390">
        <v>26263</v>
      </c>
      <c r="P16" s="206">
        <v>9.5339475110319802E-2</v>
      </c>
    </row>
    <row r="17" spans="1:16" x14ac:dyDescent="0.2">
      <c r="A17" s="212" t="s">
        <v>272</v>
      </c>
      <c r="B17" s="211" t="s">
        <v>11653</v>
      </c>
      <c r="C17" s="211" t="s">
        <v>258</v>
      </c>
      <c r="D17" s="410" t="s">
        <v>21049</v>
      </c>
      <c r="E17" s="211" t="s">
        <v>14910</v>
      </c>
      <c r="F17" s="211"/>
      <c r="G17" s="413" t="s">
        <v>21050</v>
      </c>
      <c r="H17" s="429" t="s">
        <v>8560</v>
      </c>
      <c r="I17" s="390">
        <v>92993</v>
      </c>
      <c r="J17" s="390">
        <v>81452</v>
      </c>
      <c r="K17" s="390">
        <v>88737</v>
      </c>
      <c r="L17" s="330">
        <v>0.141690811766439</v>
      </c>
      <c r="M17" s="390">
        <v>23631</v>
      </c>
      <c r="N17" s="390">
        <v>20776</v>
      </c>
      <c r="O17" s="390">
        <v>20672</v>
      </c>
      <c r="P17" s="206">
        <v>0.13741817481709701</v>
      </c>
    </row>
    <row r="18" spans="1:16" x14ac:dyDescent="0.2">
      <c r="A18" s="212" t="s">
        <v>14678</v>
      </c>
      <c r="B18" s="211" t="s">
        <v>9876</v>
      </c>
      <c r="C18" s="211" t="s">
        <v>252</v>
      </c>
      <c r="D18" s="410" t="s">
        <v>21055</v>
      </c>
      <c r="E18" s="211" t="s">
        <v>14677</v>
      </c>
      <c r="F18" s="211"/>
      <c r="G18" s="413" t="s">
        <v>21056</v>
      </c>
      <c r="H18" s="429" t="s">
        <v>8560</v>
      </c>
      <c r="I18" s="390">
        <v>89379</v>
      </c>
      <c r="J18" s="390">
        <v>75783</v>
      </c>
      <c r="K18" s="390">
        <v>88614</v>
      </c>
      <c r="L18" s="330">
        <v>0.17940699101381599</v>
      </c>
      <c r="M18" s="390">
        <v>28911</v>
      </c>
      <c r="N18" s="390">
        <v>27109</v>
      </c>
      <c r="O18" s="390">
        <v>25701</v>
      </c>
      <c r="P18" s="206">
        <v>6.6472389243424704E-2</v>
      </c>
    </row>
    <row r="19" spans="1:16" x14ac:dyDescent="0.2">
      <c r="A19" s="212" t="s">
        <v>14787</v>
      </c>
      <c r="B19" s="211" t="s">
        <v>11858</v>
      </c>
      <c r="C19" s="211" t="s">
        <v>251</v>
      </c>
      <c r="D19" s="410" t="s">
        <v>21057</v>
      </c>
      <c r="E19" s="211" t="s">
        <v>14786</v>
      </c>
      <c r="F19" s="211"/>
      <c r="G19" s="413" t="s">
        <v>21058</v>
      </c>
      <c r="H19" s="429" t="s">
        <v>8560</v>
      </c>
      <c r="I19" s="390">
        <v>86399</v>
      </c>
      <c r="J19" s="390">
        <v>74627</v>
      </c>
      <c r="K19" s="390">
        <v>96213</v>
      </c>
      <c r="L19" s="330">
        <v>0.157744516059871</v>
      </c>
      <c r="M19" s="390">
        <v>37633</v>
      </c>
      <c r="N19" s="390">
        <v>31518</v>
      </c>
      <c r="O19" s="390">
        <v>35155</v>
      </c>
      <c r="P19" s="206">
        <v>0.19401611777396999</v>
      </c>
    </row>
    <row r="20" spans="1:16" x14ac:dyDescent="0.2">
      <c r="A20" s="212" t="s">
        <v>14660</v>
      </c>
      <c r="B20" s="211" t="s">
        <v>9608</v>
      </c>
      <c r="C20" s="211" t="s">
        <v>371</v>
      </c>
      <c r="D20" s="410" t="s">
        <v>21966</v>
      </c>
      <c r="E20" s="211" t="s">
        <v>14659</v>
      </c>
      <c r="F20" s="211"/>
      <c r="G20" s="413" t="s">
        <v>21967</v>
      </c>
      <c r="H20" s="429" t="s">
        <v>8560</v>
      </c>
      <c r="I20" s="390">
        <v>86199</v>
      </c>
      <c r="J20" s="390">
        <v>71760</v>
      </c>
      <c r="K20" s="390">
        <v>80176</v>
      </c>
      <c r="L20" s="330">
        <v>0.20121237458194</v>
      </c>
      <c r="M20" s="390">
        <v>38608</v>
      </c>
      <c r="N20" s="390">
        <v>29525</v>
      </c>
      <c r="O20" s="390">
        <v>31712</v>
      </c>
      <c r="P20" s="206">
        <v>0.30763759525825601</v>
      </c>
    </row>
    <row r="21" spans="1:16" x14ac:dyDescent="0.2">
      <c r="A21" s="212" t="s">
        <v>14690</v>
      </c>
      <c r="B21" s="211" t="s">
        <v>9524</v>
      </c>
      <c r="C21" s="211" t="s">
        <v>250</v>
      </c>
      <c r="D21" s="410" t="s">
        <v>19573</v>
      </c>
      <c r="E21" s="211" t="s">
        <v>14689</v>
      </c>
      <c r="F21" s="211"/>
      <c r="G21" s="413" t="s">
        <v>21038</v>
      </c>
      <c r="H21" s="429" t="s">
        <v>8560</v>
      </c>
      <c r="I21" s="390">
        <v>85786</v>
      </c>
      <c r="J21" s="390">
        <v>80920</v>
      </c>
      <c r="K21" s="390">
        <v>75421</v>
      </c>
      <c r="L21" s="330">
        <v>6.0133465150766098E-2</v>
      </c>
      <c r="M21" s="390">
        <v>37926</v>
      </c>
      <c r="N21" s="390">
        <v>33789</v>
      </c>
      <c r="O21" s="390">
        <v>31855</v>
      </c>
      <c r="P21" s="206">
        <v>0.122436295835923</v>
      </c>
    </row>
    <row r="22" spans="1:16" x14ac:dyDescent="0.2">
      <c r="A22" s="212" t="s">
        <v>14127</v>
      </c>
      <c r="B22" s="211" t="s">
        <v>9653</v>
      </c>
      <c r="C22" s="211" t="s">
        <v>371</v>
      </c>
      <c r="D22" s="410" t="s">
        <v>20053</v>
      </c>
      <c r="E22" s="211" t="s">
        <v>14126</v>
      </c>
      <c r="F22" s="211"/>
      <c r="G22" s="413" t="s">
        <v>21065</v>
      </c>
      <c r="H22" s="429" t="s">
        <v>8560</v>
      </c>
      <c r="I22" s="390">
        <v>80712</v>
      </c>
      <c r="J22" s="390">
        <v>73782</v>
      </c>
      <c r="K22" s="390">
        <v>69341</v>
      </c>
      <c r="L22" s="330">
        <v>9.3925347645767293E-2</v>
      </c>
      <c r="M22" s="390">
        <v>11280</v>
      </c>
      <c r="N22" s="390">
        <v>10450</v>
      </c>
      <c r="O22" s="390">
        <v>10351</v>
      </c>
      <c r="P22" s="206">
        <v>7.9425837320574094E-2</v>
      </c>
    </row>
    <row r="23" spans="1:16" x14ac:dyDescent="0.2">
      <c r="A23" s="212" t="s">
        <v>14837</v>
      </c>
      <c r="B23" s="211" t="s">
        <v>9586</v>
      </c>
      <c r="C23" s="211" t="s">
        <v>250</v>
      </c>
      <c r="D23" s="410" t="s">
        <v>20841</v>
      </c>
      <c r="E23" s="211" t="s">
        <v>14836</v>
      </c>
      <c r="F23" s="211"/>
      <c r="G23" s="413" t="s">
        <v>20842</v>
      </c>
      <c r="H23" s="429" t="s">
        <v>8560</v>
      </c>
      <c r="I23" s="390">
        <v>78782</v>
      </c>
      <c r="J23" s="390">
        <v>71164</v>
      </c>
      <c r="K23" s="390">
        <v>81383</v>
      </c>
      <c r="L23" s="330">
        <v>0.107048507672419</v>
      </c>
      <c r="M23" s="390">
        <v>18880</v>
      </c>
      <c r="N23" s="390">
        <v>16642</v>
      </c>
      <c r="O23" s="390">
        <v>18392</v>
      </c>
      <c r="P23" s="206">
        <v>0.13447902896286501</v>
      </c>
    </row>
    <row r="24" spans="1:16" x14ac:dyDescent="0.2">
      <c r="A24" s="212" t="s">
        <v>14901</v>
      </c>
      <c r="B24" s="211" t="s">
        <v>12300</v>
      </c>
      <c r="C24" s="211" t="s">
        <v>258</v>
      </c>
      <c r="D24" s="410" t="s">
        <v>20373</v>
      </c>
      <c r="E24" s="211" t="s">
        <v>14900</v>
      </c>
      <c r="F24" s="211"/>
      <c r="G24" s="413" t="s">
        <v>20374</v>
      </c>
      <c r="H24" s="429" t="s">
        <v>8560</v>
      </c>
      <c r="I24" s="390">
        <v>78672</v>
      </c>
      <c r="J24" s="390">
        <v>43201</v>
      </c>
      <c r="K24" s="390">
        <v>37557</v>
      </c>
      <c r="L24" s="330">
        <v>0.821068956737113</v>
      </c>
      <c r="M24" s="390">
        <v>36411</v>
      </c>
      <c r="N24" s="390">
        <v>17538</v>
      </c>
      <c r="O24" s="390">
        <v>12889</v>
      </c>
      <c r="P24" s="206">
        <v>1.07612042422169</v>
      </c>
    </row>
    <row r="25" spans="1:16" x14ac:dyDescent="0.2">
      <c r="A25" s="212" t="s">
        <v>13442</v>
      </c>
      <c r="B25" s="211"/>
      <c r="C25" s="211" t="s">
        <v>252</v>
      </c>
      <c r="D25" s="410" t="s">
        <v>20656</v>
      </c>
      <c r="E25" s="211"/>
      <c r="F25" s="211" t="s">
        <v>13441</v>
      </c>
      <c r="G25" s="413" t="s">
        <v>20657</v>
      </c>
      <c r="H25" s="429" t="s">
        <v>8560</v>
      </c>
      <c r="I25" s="390">
        <v>78044</v>
      </c>
      <c r="J25" s="390">
        <v>47093</v>
      </c>
      <c r="K25" s="390">
        <v>57885</v>
      </c>
      <c r="L25" s="330">
        <v>0.65723143566984499</v>
      </c>
      <c r="M25" s="390">
        <v>25103</v>
      </c>
      <c r="N25" s="390">
        <v>20374</v>
      </c>
      <c r="O25" s="390">
        <v>22699</v>
      </c>
      <c r="P25" s="206">
        <v>0.232109551389025</v>
      </c>
    </row>
    <row r="26" spans="1:16" x14ac:dyDescent="0.2">
      <c r="A26" s="212" t="s">
        <v>271</v>
      </c>
      <c r="B26" s="211" t="s">
        <v>9698</v>
      </c>
      <c r="C26" s="211" t="s">
        <v>251</v>
      </c>
      <c r="D26" s="410" t="s">
        <v>21041</v>
      </c>
      <c r="E26" s="211" t="s">
        <v>14912</v>
      </c>
      <c r="F26" s="211"/>
      <c r="G26" s="413" t="s">
        <v>21042</v>
      </c>
      <c r="H26" s="429" t="s">
        <v>8560</v>
      </c>
      <c r="I26" s="390">
        <v>77566</v>
      </c>
      <c r="J26" s="390">
        <v>67112</v>
      </c>
      <c r="K26" s="390">
        <v>820</v>
      </c>
      <c r="L26" s="330">
        <v>0.155769460007152</v>
      </c>
      <c r="M26" s="390">
        <v>40274</v>
      </c>
      <c r="N26" s="390">
        <v>35523</v>
      </c>
      <c r="O26" s="390">
        <v>32255</v>
      </c>
      <c r="P26" s="206">
        <v>0.13374433465641999</v>
      </c>
    </row>
    <row r="27" spans="1:16" x14ac:dyDescent="0.2">
      <c r="A27" s="212" t="s">
        <v>14906</v>
      </c>
      <c r="B27" s="211" t="s">
        <v>9223</v>
      </c>
      <c r="C27" s="211" t="s">
        <v>249</v>
      </c>
      <c r="D27" s="410" t="s">
        <v>21051</v>
      </c>
      <c r="E27" s="211" t="s">
        <v>14905</v>
      </c>
      <c r="F27" s="211"/>
      <c r="G27" s="413" t="s">
        <v>21052</v>
      </c>
      <c r="H27" s="429" t="s">
        <v>8560</v>
      </c>
      <c r="I27" s="390">
        <v>77372</v>
      </c>
      <c r="J27" s="390">
        <v>67668</v>
      </c>
      <c r="K27" s="390">
        <v>75453</v>
      </c>
      <c r="L27" s="330">
        <v>0.14340604126027101</v>
      </c>
      <c r="M27" s="390">
        <v>49553</v>
      </c>
      <c r="N27" s="390">
        <v>38229</v>
      </c>
      <c r="O27" s="390">
        <v>51417</v>
      </c>
      <c r="P27" s="206">
        <v>0.29621491537837802</v>
      </c>
    </row>
    <row r="28" spans="1:16" x14ac:dyDescent="0.2">
      <c r="A28" s="212" t="s">
        <v>14664</v>
      </c>
      <c r="B28" s="211" t="s">
        <v>9009</v>
      </c>
      <c r="C28" s="211" t="s">
        <v>253</v>
      </c>
      <c r="D28" s="410" t="s">
        <v>19710</v>
      </c>
      <c r="E28" s="211" t="s">
        <v>14663</v>
      </c>
      <c r="F28" s="211"/>
      <c r="G28" s="413" t="s">
        <v>21599</v>
      </c>
      <c r="H28" s="429" t="s">
        <v>8560</v>
      </c>
      <c r="I28" s="390">
        <v>76834</v>
      </c>
      <c r="J28" s="390">
        <v>51630</v>
      </c>
      <c r="K28" s="390">
        <v>35738</v>
      </c>
      <c r="L28" s="330">
        <v>0.48816579508037999</v>
      </c>
      <c r="M28" s="390">
        <v>14910</v>
      </c>
      <c r="N28" s="390">
        <v>12781</v>
      </c>
      <c r="O28" s="390">
        <v>13419</v>
      </c>
      <c r="P28" s="206">
        <v>0.16657538533761099</v>
      </c>
    </row>
    <row r="29" spans="1:16" x14ac:dyDescent="0.2">
      <c r="A29" s="212" t="s">
        <v>14895</v>
      </c>
      <c r="B29" s="211" t="s">
        <v>9535</v>
      </c>
      <c r="C29" s="211" t="s">
        <v>249</v>
      </c>
      <c r="D29" s="410" t="s">
        <v>20893</v>
      </c>
      <c r="E29" s="211" t="s">
        <v>14894</v>
      </c>
      <c r="F29" s="211"/>
      <c r="G29" s="413" t="s">
        <v>20894</v>
      </c>
      <c r="H29" s="429" t="s">
        <v>8560</v>
      </c>
      <c r="I29" s="390">
        <v>74782</v>
      </c>
      <c r="J29" s="390">
        <v>31018</v>
      </c>
      <c r="K29" s="390">
        <v>21460</v>
      </c>
      <c r="L29" s="330">
        <v>1.41092269005094</v>
      </c>
      <c r="M29" s="390">
        <v>3783</v>
      </c>
      <c r="N29" s="390">
        <v>3668</v>
      </c>
      <c r="O29" s="390">
        <v>3623</v>
      </c>
      <c r="P29" s="206">
        <v>3.1352235550708797E-2</v>
      </c>
    </row>
    <row r="30" spans="1:16" x14ac:dyDescent="0.2">
      <c r="A30" s="212" t="s">
        <v>14729</v>
      </c>
      <c r="B30" s="211" t="s">
        <v>9549</v>
      </c>
      <c r="C30" s="211" t="s">
        <v>250</v>
      </c>
      <c r="D30" s="410" t="s">
        <v>21046</v>
      </c>
      <c r="E30" s="211" t="s">
        <v>14728</v>
      </c>
      <c r="F30" s="211"/>
      <c r="G30" s="413" t="s">
        <v>21047</v>
      </c>
      <c r="H30" s="429" t="s">
        <v>8560</v>
      </c>
      <c r="I30" s="390">
        <v>73439</v>
      </c>
      <c r="J30" s="390">
        <v>56298</v>
      </c>
      <c r="K30" s="390">
        <v>39760</v>
      </c>
      <c r="L30" s="330">
        <v>0.304469075277985</v>
      </c>
      <c r="M30" s="390">
        <v>31862</v>
      </c>
      <c r="N30" s="390">
        <v>28661</v>
      </c>
      <c r="O30" s="390">
        <v>28951</v>
      </c>
      <c r="P30" s="206">
        <v>0.111684867939011</v>
      </c>
    </row>
    <row r="31" spans="1:16" x14ac:dyDescent="0.2">
      <c r="A31" s="212" t="s">
        <v>14595</v>
      </c>
      <c r="B31" s="211" t="s">
        <v>14594</v>
      </c>
      <c r="C31" s="211" t="s">
        <v>255</v>
      </c>
      <c r="D31" s="410" t="s">
        <v>19803</v>
      </c>
      <c r="E31" s="211"/>
      <c r="F31" s="211" t="s">
        <v>14593</v>
      </c>
      <c r="G31" s="413" t="s">
        <v>21973</v>
      </c>
      <c r="H31" s="429" t="s">
        <v>8560</v>
      </c>
      <c r="I31" s="390">
        <v>72261</v>
      </c>
      <c r="J31" s="390">
        <v>59451</v>
      </c>
      <c r="K31" s="390">
        <v>90325</v>
      </c>
      <c r="L31" s="330">
        <v>0.21547156481808499</v>
      </c>
      <c r="M31" s="390">
        <v>3811</v>
      </c>
      <c r="N31" s="390">
        <v>2812</v>
      </c>
      <c r="O31" s="390">
        <v>3147</v>
      </c>
      <c r="P31" s="206">
        <v>0.355263157894737</v>
      </c>
    </row>
    <row r="32" spans="1:16" x14ac:dyDescent="0.2">
      <c r="A32" s="212" t="s">
        <v>14654</v>
      </c>
      <c r="B32" s="211" t="s">
        <v>9611</v>
      </c>
      <c r="C32" s="211" t="s">
        <v>253</v>
      </c>
      <c r="D32" s="410" t="s">
        <v>20932</v>
      </c>
      <c r="E32" s="211" t="s">
        <v>14653</v>
      </c>
      <c r="F32" s="211"/>
      <c r="G32" s="413" t="s">
        <v>20933</v>
      </c>
      <c r="H32" s="429" t="s">
        <v>8560</v>
      </c>
      <c r="I32" s="390">
        <v>63015</v>
      </c>
      <c r="J32" s="390">
        <v>31718</v>
      </c>
      <c r="K32" s="390">
        <v>15230</v>
      </c>
      <c r="L32" s="330">
        <v>0.98672677974651601</v>
      </c>
      <c r="M32" s="390">
        <v>3682</v>
      </c>
      <c r="N32" s="390">
        <v>2863</v>
      </c>
      <c r="O32" s="390">
        <v>3137</v>
      </c>
      <c r="P32" s="206">
        <v>0.28606356968215202</v>
      </c>
    </row>
    <row r="33" spans="1:16" x14ac:dyDescent="0.2">
      <c r="A33" s="212" t="s">
        <v>14824</v>
      </c>
      <c r="B33" s="211" t="s">
        <v>11671</v>
      </c>
      <c r="C33" s="211" t="s">
        <v>372</v>
      </c>
      <c r="D33" s="410" t="s">
        <v>20995</v>
      </c>
      <c r="E33" s="211" t="s">
        <v>14823</v>
      </c>
      <c r="F33" s="211"/>
      <c r="G33" s="413" t="s">
        <v>20996</v>
      </c>
      <c r="H33" s="429" t="s">
        <v>8560</v>
      </c>
      <c r="I33" s="390">
        <v>60697</v>
      </c>
      <c r="J33" s="390">
        <v>57730</v>
      </c>
      <c r="K33" s="390">
        <v>59767</v>
      </c>
      <c r="L33" s="330">
        <v>5.1394422310756999E-2</v>
      </c>
      <c r="M33" s="390">
        <v>23873</v>
      </c>
      <c r="N33" s="390">
        <v>21728</v>
      </c>
      <c r="O33" s="390">
        <v>22493</v>
      </c>
      <c r="P33" s="206">
        <v>9.8720544918998496E-2</v>
      </c>
    </row>
    <row r="34" spans="1:16" x14ac:dyDescent="0.2">
      <c r="A34" s="212" t="s">
        <v>14746</v>
      </c>
      <c r="B34" s="211"/>
      <c r="C34" s="211" t="s">
        <v>14947</v>
      </c>
      <c r="D34" s="410" t="s">
        <v>19807</v>
      </c>
      <c r="E34" s="211"/>
      <c r="F34" s="211" t="s">
        <v>14745</v>
      </c>
      <c r="G34" s="413" t="s">
        <v>22013</v>
      </c>
      <c r="H34" s="429" t="s">
        <v>8560</v>
      </c>
      <c r="I34" s="390">
        <v>59169</v>
      </c>
      <c r="J34" s="390">
        <v>54146</v>
      </c>
      <c r="K34" s="390">
        <v>81619</v>
      </c>
      <c r="L34" s="330">
        <v>9.2767702138662103E-2</v>
      </c>
      <c r="M34" s="390">
        <v>28953</v>
      </c>
      <c r="N34" s="390">
        <v>24676</v>
      </c>
      <c r="O34" s="390">
        <v>63306</v>
      </c>
      <c r="P34" s="206">
        <v>0.173326308964176</v>
      </c>
    </row>
    <row r="35" spans="1:16" x14ac:dyDescent="0.2">
      <c r="A35" s="212" t="s">
        <v>14166</v>
      </c>
      <c r="B35" s="211" t="s">
        <v>9871</v>
      </c>
      <c r="C35" s="211" t="s">
        <v>251</v>
      </c>
      <c r="D35" s="410" t="s">
        <v>21706</v>
      </c>
      <c r="E35" s="211" t="s">
        <v>14165</v>
      </c>
      <c r="F35" s="211"/>
      <c r="G35" s="413" t="s">
        <v>21707</v>
      </c>
      <c r="H35" s="429" t="s">
        <v>8560</v>
      </c>
      <c r="I35" s="390">
        <v>58352</v>
      </c>
      <c r="J35" s="390">
        <v>43535</v>
      </c>
      <c r="K35" s="390">
        <v>46865</v>
      </c>
      <c r="L35" s="330">
        <v>0.34034684736419002</v>
      </c>
      <c r="M35" s="390">
        <v>22969</v>
      </c>
      <c r="N35" s="390">
        <v>19418</v>
      </c>
      <c r="O35" s="390">
        <v>21478</v>
      </c>
      <c r="P35" s="206">
        <v>0.182871562467813</v>
      </c>
    </row>
    <row r="36" spans="1:16" x14ac:dyDescent="0.2">
      <c r="A36" s="212" t="s">
        <v>15890</v>
      </c>
      <c r="B36" s="211"/>
      <c r="C36" s="211" t="s">
        <v>253</v>
      </c>
      <c r="D36" s="410" t="s">
        <v>19956</v>
      </c>
      <c r="E36" s="211" t="s">
        <v>13179</v>
      </c>
      <c r="F36" s="211"/>
      <c r="G36" s="413" t="s">
        <v>20238</v>
      </c>
      <c r="H36" s="429" t="s">
        <v>8560</v>
      </c>
      <c r="I36" s="390">
        <v>51324</v>
      </c>
      <c r="J36" s="390">
        <v>43367</v>
      </c>
      <c r="K36" s="390">
        <v>43534</v>
      </c>
      <c r="L36" s="330">
        <v>0.183480526667743</v>
      </c>
      <c r="M36" s="390">
        <v>34339</v>
      </c>
      <c r="N36" s="390">
        <v>28035</v>
      </c>
      <c r="O36" s="390">
        <v>28391</v>
      </c>
      <c r="P36" s="206">
        <v>0.22486177991796</v>
      </c>
    </row>
    <row r="37" spans="1:16" x14ac:dyDescent="0.2">
      <c r="A37" s="212" t="s">
        <v>265</v>
      </c>
      <c r="B37" s="211" t="s">
        <v>14643</v>
      </c>
      <c r="C37" s="211" t="s">
        <v>251</v>
      </c>
      <c r="D37" s="410" t="s">
        <v>19493</v>
      </c>
      <c r="E37" s="211" t="s">
        <v>14904</v>
      </c>
      <c r="F37" s="211"/>
      <c r="G37" s="413" t="s">
        <v>20453</v>
      </c>
      <c r="H37" s="429" t="s">
        <v>8560</v>
      </c>
      <c r="I37" s="390">
        <v>51053</v>
      </c>
      <c r="J37" s="390">
        <v>47588</v>
      </c>
      <c r="K37" s="390">
        <v>50262</v>
      </c>
      <c r="L37" s="330">
        <v>7.2812473732873903E-2</v>
      </c>
      <c r="M37" s="390">
        <v>24004</v>
      </c>
      <c r="N37" s="390">
        <v>21250</v>
      </c>
      <c r="O37" s="390">
        <v>23022</v>
      </c>
      <c r="P37" s="206">
        <v>0.12959999999999999</v>
      </c>
    </row>
    <row r="38" spans="1:16" x14ac:dyDescent="0.2">
      <c r="A38" s="212" t="s">
        <v>14240</v>
      </c>
      <c r="B38" s="211" t="s">
        <v>9348</v>
      </c>
      <c r="C38" s="211" t="s">
        <v>252</v>
      </c>
      <c r="D38" s="410" t="s">
        <v>20054</v>
      </c>
      <c r="E38" s="211" t="s">
        <v>14239</v>
      </c>
      <c r="F38" s="211"/>
      <c r="G38" s="413" t="s">
        <v>21068</v>
      </c>
      <c r="H38" s="429" t="s">
        <v>8560</v>
      </c>
      <c r="I38" s="390">
        <v>50521</v>
      </c>
      <c r="J38" s="390">
        <v>35721</v>
      </c>
      <c r="K38" s="390">
        <v>45273</v>
      </c>
      <c r="L38" s="330">
        <v>0.41432210744380099</v>
      </c>
      <c r="M38" s="390">
        <v>33950</v>
      </c>
      <c r="N38" s="390">
        <v>19526</v>
      </c>
      <c r="O38" s="390">
        <v>29915</v>
      </c>
      <c r="P38" s="206">
        <v>0.73870736453958796</v>
      </c>
    </row>
    <row r="39" spans="1:16" x14ac:dyDescent="0.2">
      <c r="A39" s="212" t="s">
        <v>14232</v>
      </c>
      <c r="B39" s="211" t="s">
        <v>11598</v>
      </c>
      <c r="C39" s="211" t="s">
        <v>255</v>
      </c>
      <c r="D39" s="410" t="s">
        <v>18658</v>
      </c>
      <c r="E39" s="211" t="s">
        <v>14231</v>
      </c>
      <c r="F39" s="211"/>
      <c r="G39" s="413" t="s">
        <v>20742</v>
      </c>
      <c r="H39" s="429" t="s">
        <v>8560</v>
      </c>
      <c r="I39" s="390">
        <v>46958</v>
      </c>
      <c r="J39" s="390">
        <v>44550</v>
      </c>
      <c r="K39" s="390">
        <v>37063</v>
      </c>
      <c r="L39" s="330">
        <v>5.40516273849607E-2</v>
      </c>
      <c r="M39" s="390">
        <v>3908</v>
      </c>
      <c r="N39" s="390">
        <v>3758</v>
      </c>
      <c r="O39" s="390">
        <v>3764</v>
      </c>
      <c r="P39" s="206">
        <v>3.99148483235763E-2</v>
      </c>
    </row>
    <row r="40" spans="1:16" x14ac:dyDescent="0.2">
      <c r="A40" s="212" t="s">
        <v>10534</v>
      </c>
      <c r="B40" s="211" t="s">
        <v>9847</v>
      </c>
      <c r="C40" s="211" t="s">
        <v>255</v>
      </c>
      <c r="D40" s="410" t="s">
        <v>18276</v>
      </c>
      <c r="E40" s="211" t="s">
        <v>14672</v>
      </c>
      <c r="F40" s="211"/>
      <c r="G40" s="413" t="s">
        <v>21037</v>
      </c>
      <c r="H40" s="429" t="s">
        <v>8560</v>
      </c>
      <c r="I40" s="390">
        <v>46514</v>
      </c>
      <c r="J40" s="390">
        <v>39678</v>
      </c>
      <c r="K40" s="390">
        <v>34933</v>
      </c>
      <c r="L40" s="330">
        <v>0.17228690962246099</v>
      </c>
      <c r="M40" s="390">
        <v>10480</v>
      </c>
      <c r="N40" s="390">
        <v>8640</v>
      </c>
      <c r="O40" s="390">
        <v>8868</v>
      </c>
      <c r="P40" s="206">
        <v>0.21296296296296299</v>
      </c>
    </row>
    <row r="41" spans="1:16" x14ac:dyDescent="0.2">
      <c r="A41" s="212" t="s">
        <v>14662</v>
      </c>
      <c r="B41" s="211"/>
      <c r="C41" s="211" t="s">
        <v>254</v>
      </c>
      <c r="D41" s="410" t="s">
        <v>21904</v>
      </c>
      <c r="E41" s="211"/>
      <c r="F41" s="211" t="s">
        <v>14661</v>
      </c>
      <c r="G41" s="413" t="s">
        <v>21905</v>
      </c>
      <c r="H41" s="429" t="s">
        <v>8560</v>
      </c>
      <c r="I41" s="390">
        <v>46047</v>
      </c>
      <c r="J41" s="390">
        <v>45655</v>
      </c>
      <c r="K41" s="390">
        <v>39820</v>
      </c>
      <c r="L41" s="330">
        <v>8.5861351440148503E-3</v>
      </c>
      <c r="M41" s="390">
        <v>1717</v>
      </c>
      <c r="N41" s="390">
        <v>1667</v>
      </c>
      <c r="O41" s="390">
        <v>1804</v>
      </c>
      <c r="P41" s="206">
        <v>2.99940011997601E-2</v>
      </c>
    </row>
    <row r="42" spans="1:16" x14ac:dyDescent="0.2">
      <c r="A42" s="212" t="s">
        <v>13975</v>
      </c>
      <c r="B42" s="211" t="s">
        <v>9853</v>
      </c>
      <c r="C42" s="211" t="s">
        <v>257</v>
      </c>
      <c r="D42" s="410" t="s">
        <v>20947</v>
      </c>
      <c r="E42" s="211" t="s">
        <v>13974</v>
      </c>
      <c r="F42" s="211"/>
      <c r="G42" s="413" t="s">
        <v>20948</v>
      </c>
      <c r="H42" s="429" t="s">
        <v>8560</v>
      </c>
      <c r="I42" s="390">
        <v>44956</v>
      </c>
      <c r="J42" s="390">
        <v>40604</v>
      </c>
      <c r="K42" s="390">
        <v>52606</v>
      </c>
      <c r="L42" s="330">
        <v>0.107181558467146</v>
      </c>
      <c r="M42" s="390">
        <v>13660</v>
      </c>
      <c r="N42" s="390">
        <v>11569</v>
      </c>
      <c r="O42" s="390">
        <v>11940</v>
      </c>
      <c r="P42" s="206">
        <v>0.18074163713371899</v>
      </c>
    </row>
    <row r="43" spans="1:16" x14ac:dyDescent="0.2">
      <c r="A43" s="212" t="s">
        <v>14629</v>
      </c>
      <c r="B43" s="211" t="s">
        <v>9860</v>
      </c>
      <c r="C43" s="211" t="s">
        <v>252</v>
      </c>
      <c r="D43" s="410" t="s">
        <v>20619</v>
      </c>
      <c r="E43" s="211" t="s">
        <v>14628</v>
      </c>
      <c r="F43" s="211"/>
      <c r="G43" s="413" t="s">
        <v>20620</v>
      </c>
      <c r="H43" s="429" t="s">
        <v>8560</v>
      </c>
      <c r="I43" s="390">
        <v>44023</v>
      </c>
      <c r="J43" s="390">
        <v>36675</v>
      </c>
      <c r="K43" s="390">
        <v>38818</v>
      </c>
      <c r="L43" s="330">
        <v>0.200354464894342</v>
      </c>
      <c r="M43" s="390">
        <v>20538</v>
      </c>
      <c r="N43" s="390">
        <v>16284</v>
      </c>
      <c r="O43" s="390">
        <v>17761</v>
      </c>
      <c r="P43" s="206">
        <v>0.261238025055269</v>
      </c>
    </row>
    <row r="44" spans="1:16" x14ac:dyDescent="0.2">
      <c r="A44" s="212" t="s">
        <v>14903</v>
      </c>
      <c r="B44" s="211" t="s">
        <v>11576</v>
      </c>
      <c r="C44" s="211" t="s">
        <v>249</v>
      </c>
      <c r="D44" s="410" t="s">
        <v>21590</v>
      </c>
      <c r="E44" s="211" t="s">
        <v>14902</v>
      </c>
      <c r="F44" s="211"/>
      <c r="G44" s="413" t="s">
        <v>21591</v>
      </c>
      <c r="H44" s="429" t="s">
        <v>8560</v>
      </c>
      <c r="I44" s="390">
        <v>42309</v>
      </c>
      <c r="J44" s="390">
        <v>36699</v>
      </c>
      <c r="K44" s="390">
        <v>40336</v>
      </c>
      <c r="L44" s="330">
        <v>0.15286520068666701</v>
      </c>
      <c r="M44" s="390">
        <v>7950</v>
      </c>
      <c r="N44" s="390">
        <v>7448</v>
      </c>
      <c r="O44" s="390">
        <v>7170</v>
      </c>
      <c r="P44" s="206">
        <v>6.7400644468313703E-2</v>
      </c>
    </row>
    <row r="45" spans="1:16" x14ac:dyDescent="0.2">
      <c r="A45" s="212" t="s">
        <v>13052</v>
      </c>
      <c r="B45" s="211" t="s">
        <v>13051</v>
      </c>
      <c r="C45" s="211" t="s">
        <v>371</v>
      </c>
      <c r="D45" s="410" t="s">
        <v>21728</v>
      </c>
      <c r="E45" s="211" t="s">
        <v>13050</v>
      </c>
      <c r="F45" s="211"/>
      <c r="G45" s="413" t="s">
        <v>21729</v>
      </c>
      <c r="H45" s="429" t="s">
        <v>8560</v>
      </c>
      <c r="I45" s="390">
        <v>42287</v>
      </c>
      <c r="J45" s="390">
        <v>38307</v>
      </c>
      <c r="K45" s="390">
        <v>40522</v>
      </c>
      <c r="L45" s="330">
        <v>0.10389745999425699</v>
      </c>
      <c r="M45" s="390">
        <v>12396</v>
      </c>
      <c r="N45" s="390">
        <v>9044</v>
      </c>
      <c r="O45" s="390">
        <v>8842</v>
      </c>
      <c r="P45" s="206">
        <v>0.37063246351172002</v>
      </c>
    </row>
    <row r="46" spans="1:16" x14ac:dyDescent="0.2">
      <c r="A46" s="212" t="s">
        <v>15904</v>
      </c>
      <c r="B46" s="211"/>
      <c r="C46" s="211" t="s">
        <v>250</v>
      </c>
      <c r="D46" s="410" t="s">
        <v>19796</v>
      </c>
      <c r="E46" s="211"/>
      <c r="F46" s="211" t="s">
        <v>13929</v>
      </c>
      <c r="G46" s="413" t="s">
        <v>21923</v>
      </c>
      <c r="H46" s="429" t="s">
        <v>8560</v>
      </c>
      <c r="I46" s="390">
        <v>41308</v>
      </c>
      <c r="J46" s="390">
        <v>48943</v>
      </c>
      <c r="K46" s="390">
        <v>50163</v>
      </c>
      <c r="L46" s="330">
        <v>-0.15599779335145</v>
      </c>
      <c r="M46" s="390">
        <v>8393</v>
      </c>
      <c r="N46" s="390">
        <v>5813</v>
      </c>
      <c r="O46" s="390">
        <v>3123</v>
      </c>
      <c r="P46" s="206">
        <v>0.443832788577327</v>
      </c>
    </row>
    <row r="47" spans="1:16" x14ac:dyDescent="0.2">
      <c r="A47" s="212" t="s">
        <v>13267</v>
      </c>
      <c r="B47" s="211" t="s">
        <v>12128</v>
      </c>
      <c r="C47" s="211" t="s">
        <v>249</v>
      </c>
      <c r="D47" s="410" t="s">
        <v>20044</v>
      </c>
      <c r="E47" s="211" t="s">
        <v>13266</v>
      </c>
      <c r="F47" s="211"/>
      <c r="G47" s="413" t="s">
        <v>20969</v>
      </c>
      <c r="H47" s="429" t="s">
        <v>8560</v>
      </c>
      <c r="I47" s="390">
        <v>39555</v>
      </c>
      <c r="J47" s="390">
        <v>35460</v>
      </c>
      <c r="K47" s="390">
        <v>35573</v>
      </c>
      <c r="L47" s="330">
        <v>0.115482233502538</v>
      </c>
      <c r="M47" s="390">
        <v>5007</v>
      </c>
      <c r="N47" s="390">
        <v>4462</v>
      </c>
      <c r="O47" s="390">
        <v>5568</v>
      </c>
      <c r="P47" s="206">
        <v>0.122142536978933</v>
      </c>
    </row>
    <row r="48" spans="1:16" x14ac:dyDescent="0.2">
      <c r="A48" s="212" t="s">
        <v>14080</v>
      </c>
      <c r="B48" s="211" t="s">
        <v>9425</v>
      </c>
      <c r="C48" s="211" t="s">
        <v>249</v>
      </c>
      <c r="D48" s="410" t="s">
        <v>19007</v>
      </c>
      <c r="E48" s="211" t="s">
        <v>14079</v>
      </c>
      <c r="F48" s="211"/>
      <c r="G48" s="413" t="s">
        <v>20412</v>
      </c>
      <c r="H48" s="429" t="s">
        <v>8560</v>
      </c>
      <c r="I48" s="390">
        <v>38839</v>
      </c>
      <c r="J48" s="390">
        <v>34606</v>
      </c>
      <c r="K48" s="390">
        <v>8412</v>
      </c>
      <c r="L48" s="330">
        <v>0.12231982893139901</v>
      </c>
      <c r="M48" s="390">
        <v>7001</v>
      </c>
      <c r="N48" s="390">
        <v>5790</v>
      </c>
      <c r="O48" s="390">
        <v>6196</v>
      </c>
      <c r="P48" s="206">
        <v>0.20915371329879101</v>
      </c>
    </row>
    <row r="49" spans="1:16" x14ac:dyDescent="0.2">
      <c r="A49" s="212" t="s">
        <v>13965</v>
      </c>
      <c r="B49" s="211"/>
      <c r="C49" s="211" t="s">
        <v>250</v>
      </c>
      <c r="D49" s="410" t="s">
        <v>22174</v>
      </c>
      <c r="E49" s="211"/>
      <c r="F49" s="211" t="s">
        <v>13964</v>
      </c>
      <c r="G49" s="413" t="s">
        <v>22175</v>
      </c>
      <c r="H49" s="429" t="s">
        <v>8560</v>
      </c>
      <c r="I49" s="390">
        <v>38782</v>
      </c>
      <c r="J49" s="390">
        <v>39101</v>
      </c>
      <c r="K49" s="390">
        <v>43973</v>
      </c>
      <c r="L49" s="330">
        <v>-8.1583591212500695E-3</v>
      </c>
      <c r="M49" s="390">
        <v>2850</v>
      </c>
      <c r="N49" s="390">
        <v>2618</v>
      </c>
      <c r="O49" s="390">
        <v>2700</v>
      </c>
      <c r="P49" s="206">
        <v>8.8617265087853406E-2</v>
      </c>
    </row>
    <row r="50" spans="1:16" x14ac:dyDescent="0.2">
      <c r="A50" s="212" t="s">
        <v>14066</v>
      </c>
      <c r="B50" s="211" t="s">
        <v>9592</v>
      </c>
      <c r="C50" s="211" t="s">
        <v>252</v>
      </c>
      <c r="D50" s="410" t="s">
        <v>20828</v>
      </c>
      <c r="E50" s="211" t="s">
        <v>14065</v>
      </c>
      <c r="F50" s="211"/>
      <c r="G50" s="413" t="s">
        <v>20829</v>
      </c>
      <c r="H50" s="429" t="s">
        <v>8560</v>
      </c>
      <c r="I50" s="390">
        <v>38752</v>
      </c>
      <c r="J50" s="390">
        <v>32100</v>
      </c>
      <c r="K50" s="390">
        <v>29310</v>
      </c>
      <c r="L50" s="330">
        <v>0.20722741433021799</v>
      </c>
      <c r="M50" s="390">
        <v>20216</v>
      </c>
      <c r="N50" s="390">
        <v>14754</v>
      </c>
      <c r="O50" s="390">
        <v>19007</v>
      </c>
      <c r="P50" s="206">
        <v>0.37020469025349101</v>
      </c>
    </row>
    <row r="51" spans="1:16" x14ac:dyDescent="0.2">
      <c r="A51" s="212" t="s">
        <v>275</v>
      </c>
      <c r="B51" s="211"/>
      <c r="C51" s="211" t="s">
        <v>253</v>
      </c>
      <c r="D51" s="410" t="s">
        <v>20176</v>
      </c>
      <c r="E51" s="211"/>
      <c r="F51" s="211" t="s">
        <v>14911</v>
      </c>
      <c r="G51" s="413" t="s">
        <v>22057</v>
      </c>
      <c r="H51" s="429" t="s">
        <v>8560</v>
      </c>
      <c r="I51" s="390">
        <v>38013</v>
      </c>
      <c r="J51" s="390">
        <v>2</v>
      </c>
      <c r="K51" s="390">
        <v>1</v>
      </c>
      <c r="L51" s="210">
        <v>19005.5</v>
      </c>
      <c r="M51" s="390">
        <v>4450</v>
      </c>
      <c r="N51" s="390">
        <v>3164</v>
      </c>
      <c r="O51" s="390">
        <v>3471</v>
      </c>
      <c r="P51" s="206">
        <v>0.406447534766119</v>
      </c>
    </row>
    <row r="52" spans="1:16" x14ac:dyDescent="0.2">
      <c r="A52" s="212" t="s">
        <v>10908</v>
      </c>
      <c r="B52" s="211" t="s">
        <v>10238</v>
      </c>
      <c r="C52" s="211" t="s">
        <v>371</v>
      </c>
      <c r="D52" s="410" t="s">
        <v>20988</v>
      </c>
      <c r="E52" s="211" t="s">
        <v>14829</v>
      </c>
      <c r="F52" s="211"/>
      <c r="G52" s="413" t="s">
        <v>20989</v>
      </c>
      <c r="H52" s="429" t="s">
        <v>8560</v>
      </c>
      <c r="I52" s="390">
        <v>37012</v>
      </c>
      <c r="J52" s="390">
        <v>30996</v>
      </c>
      <c r="K52" s="390">
        <v>30535</v>
      </c>
      <c r="L52" s="330">
        <v>0.194089559943218</v>
      </c>
      <c r="M52" s="390">
        <v>7995</v>
      </c>
      <c r="N52" s="390">
        <v>7329</v>
      </c>
      <c r="O52" s="390">
        <v>7327</v>
      </c>
      <c r="P52" s="206">
        <v>9.0871878837494896E-2</v>
      </c>
    </row>
    <row r="53" spans="1:16" x14ac:dyDescent="0.2">
      <c r="A53" s="212" t="s">
        <v>266</v>
      </c>
      <c r="B53" s="211" t="s">
        <v>9019</v>
      </c>
      <c r="C53" s="211" t="s">
        <v>251</v>
      </c>
      <c r="D53" s="410" t="s">
        <v>18817</v>
      </c>
      <c r="E53" s="211" t="s">
        <v>14873</v>
      </c>
      <c r="F53" s="211"/>
      <c r="G53" s="413" t="s">
        <v>20481</v>
      </c>
      <c r="H53" s="429" t="s">
        <v>8560</v>
      </c>
      <c r="I53" s="390">
        <v>36701</v>
      </c>
      <c r="J53" s="390">
        <v>34384</v>
      </c>
      <c r="K53" s="390">
        <v>31411</v>
      </c>
      <c r="L53" s="330">
        <v>6.7385993485341994E-2</v>
      </c>
      <c r="M53" s="390">
        <v>12873</v>
      </c>
      <c r="N53" s="390">
        <v>11214</v>
      </c>
      <c r="O53" s="390">
        <v>11332</v>
      </c>
      <c r="P53" s="206">
        <v>0.14794007490636699</v>
      </c>
    </row>
    <row r="54" spans="1:16" x14ac:dyDescent="0.2">
      <c r="A54" s="212" t="s">
        <v>14480</v>
      </c>
      <c r="B54" s="211"/>
      <c r="C54" s="211" t="s">
        <v>258</v>
      </c>
      <c r="D54" s="410" t="s">
        <v>21545</v>
      </c>
      <c r="E54" s="211"/>
      <c r="F54" s="211" t="s">
        <v>14479</v>
      </c>
      <c r="G54" s="413" t="s">
        <v>21546</v>
      </c>
      <c r="H54" s="429" t="s">
        <v>8560</v>
      </c>
      <c r="I54" s="390">
        <v>35676</v>
      </c>
      <c r="J54" s="390">
        <v>29730</v>
      </c>
      <c r="K54" s="390">
        <v>29934</v>
      </c>
      <c r="L54" s="330">
        <v>0.2</v>
      </c>
      <c r="M54" s="390">
        <v>12871</v>
      </c>
      <c r="N54" s="390">
        <v>11226</v>
      </c>
      <c r="O54" s="390">
        <v>11895</v>
      </c>
      <c r="P54" s="206">
        <v>0.14653482985925501</v>
      </c>
    </row>
    <row r="55" spans="1:16" x14ac:dyDescent="0.2">
      <c r="A55" s="212" t="s">
        <v>13615</v>
      </c>
      <c r="B55" s="211" t="s">
        <v>11888</v>
      </c>
      <c r="C55" s="211" t="s">
        <v>254</v>
      </c>
      <c r="D55" s="410" t="s">
        <v>20734</v>
      </c>
      <c r="E55" s="211" t="s">
        <v>13614</v>
      </c>
      <c r="F55" s="211"/>
      <c r="G55" s="413" t="s">
        <v>20735</v>
      </c>
      <c r="H55" s="429" t="s">
        <v>8560</v>
      </c>
      <c r="I55" s="390">
        <v>34262</v>
      </c>
      <c r="J55" s="390">
        <v>30979</v>
      </c>
      <c r="K55" s="390">
        <v>28717</v>
      </c>
      <c r="L55" s="330">
        <v>0.10597501533296801</v>
      </c>
      <c r="M55" s="390">
        <v>6831</v>
      </c>
      <c r="N55" s="390">
        <v>5824</v>
      </c>
      <c r="O55" s="390">
        <v>6194</v>
      </c>
      <c r="P55" s="206">
        <v>0.17290521978022</v>
      </c>
    </row>
    <row r="56" spans="1:16" x14ac:dyDescent="0.2">
      <c r="A56" s="212" t="s">
        <v>14783</v>
      </c>
      <c r="B56" s="211" t="s">
        <v>9413</v>
      </c>
      <c r="C56" s="211" t="s">
        <v>251</v>
      </c>
      <c r="D56" s="410" t="s">
        <v>19969</v>
      </c>
      <c r="E56" s="211" t="s">
        <v>14782</v>
      </c>
      <c r="F56" s="211"/>
      <c r="G56" s="413" t="s">
        <v>20396</v>
      </c>
      <c r="H56" s="429" t="s">
        <v>8560</v>
      </c>
      <c r="I56" s="390">
        <v>33965</v>
      </c>
      <c r="J56" s="390">
        <v>29536</v>
      </c>
      <c r="K56" s="390">
        <v>31608</v>
      </c>
      <c r="L56" s="330">
        <v>0.14995260021668499</v>
      </c>
      <c r="M56" s="390">
        <v>12929</v>
      </c>
      <c r="N56" s="390">
        <v>11477</v>
      </c>
      <c r="O56" s="390">
        <v>12112</v>
      </c>
      <c r="P56" s="206">
        <v>0.12651389735993701</v>
      </c>
    </row>
    <row r="57" spans="1:16" x14ac:dyDescent="0.2">
      <c r="A57" s="212" t="s">
        <v>14603</v>
      </c>
      <c r="B57" s="211"/>
      <c r="C57" s="211" t="s">
        <v>252</v>
      </c>
      <c r="D57" s="410" t="s">
        <v>17150</v>
      </c>
      <c r="E57" s="211"/>
      <c r="F57" s="211" t="s">
        <v>14602</v>
      </c>
      <c r="G57" s="413" t="s">
        <v>21306</v>
      </c>
      <c r="H57" s="429" t="s">
        <v>8560</v>
      </c>
      <c r="I57" s="390">
        <v>33769</v>
      </c>
      <c r="J57" s="390">
        <v>34316</v>
      </c>
      <c r="K57" s="390">
        <v>34480</v>
      </c>
      <c r="L57" s="330">
        <v>-1.59400862571395E-2</v>
      </c>
      <c r="M57" s="390">
        <v>3763</v>
      </c>
      <c r="N57" s="390">
        <v>2973</v>
      </c>
      <c r="O57" s="390">
        <v>3561</v>
      </c>
      <c r="P57" s="206">
        <v>0.26572485704675403</v>
      </c>
    </row>
    <row r="58" spans="1:16" x14ac:dyDescent="0.2">
      <c r="A58" s="212" t="s">
        <v>14818</v>
      </c>
      <c r="B58" s="211" t="s">
        <v>9698</v>
      </c>
      <c r="C58" s="211" t="s">
        <v>251</v>
      </c>
      <c r="D58" s="410" t="s">
        <v>20568</v>
      </c>
      <c r="E58" s="211" t="s">
        <v>14817</v>
      </c>
      <c r="F58" s="211"/>
      <c r="G58" s="413" t="s">
        <v>20569</v>
      </c>
      <c r="H58" s="429" t="s">
        <v>8560</v>
      </c>
      <c r="I58" s="390">
        <v>33666</v>
      </c>
      <c r="J58" s="390">
        <v>29172</v>
      </c>
      <c r="K58" s="390">
        <v>31191</v>
      </c>
      <c r="L58" s="330">
        <v>0.154051830522419</v>
      </c>
      <c r="M58" s="390">
        <v>3134</v>
      </c>
      <c r="N58" s="390">
        <v>2366</v>
      </c>
      <c r="O58" s="390">
        <v>3455</v>
      </c>
      <c r="P58" s="206">
        <v>0.32459847844463202</v>
      </c>
    </row>
    <row r="59" spans="1:16" x14ac:dyDescent="0.2">
      <c r="A59" s="212" t="s">
        <v>13160</v>
      </c>
      <c r="B59" s="211" t="s">
        <v>9019</v>
      </c>
      <c r="C59" s="211" t="s">
        <v>251</v>
      </c>
      <c r="D59" s="410" t="s">
        <v>19973</v>
      </c>
      <c r="E59" s="211" t="s">
        <v>13159</v>
      </c>
      <c r="F59" s="211"/>
      <c r="G59" s="413" t="s">
        <v>20430</v>
      </c>
      <c r="H59" s="429" t="s">
        <v>8560</v>
      </c>
      <c r="I59" s="390">
        <v>31601</v>
      </c>
      <c r="J59" s="390">
        <v>29522</v>
      </c>
      <c r="K59" s="390">
        <v>29219</v>
      </c>
      <c r="L59" s="330">
        <v>7.0422058126143203E-2</v>
      </c>
      <c r="M59" s="390">
        <v>13805</v>
      </c>
      <c r="N59" s="390">
        <v>12993</v>
      </c>
      <c r="O59" s="390">
        <v>12817</v>
      </c>
      <c r="P59" s="206">
        <v>6.2495189717540298E-2</v>
      </c>
    </row>
    <row r="60" spans="1:16" x14ac:dyDescent="0.2">
      <c r="A60" s="212" t="s">
        <v>14351</v>
      </c>
      <c r="B60" s="211"/>
      <c r="C60" s="211" t="s">
        <v>255</v>
      </c>
      <c r="D60" s="410" t="s">
        <v>20157</v>
      </c>
      <c r="E60" s="211"/>
      <c r="F60" s="211" t="s">
        <v>14350</v>
      </c>
      <c r="G60" s="413" t="s">
        <v>21934</v>
      </c>
      <c r="H60" s="429" t="s">
        <v>8560</v>
      </c>
      <c r="I60" s="390">
        <v>30782</v>
      </c>
      <c r="J60" s="390">
        <v>13334</v>
      </c>
      <c r="K60" s="390">
        <v>32308</v>
      </c>
      <c r="L60" s="330">
        <v>1.30853457327134</v>
      </c>
      <c r="M60" s="390">
        <v>4321</v>
      </c>
      <c r="N60" s="390">
        <v>3133</v>
      </c>
      <c r="O60" s="390">
        <v>3984</v>
      </c>
      <c r="P60" s="206">
        <v>0.37918927545483599</v>
      </c>
    </row>
    <row r="61" spans="1:16" x14ac:dyDescent="0.2">
      <c r="A61" s="212" t="s">
        <v>18047</v>
      </c>
      <c r="B61" s="211"/>
      <c r="C61" s="211" t="s">
        <v>258</v>
      </c>
      <c r="D61" s="410" t="s">
        <v>18233</v>
      </c>
      <c r="E61" s="211" t="s">
        <v>17030</v>
      </c>
      <c r="F61" s="211"/>
      <c r="G61" s="413" t="s">
        <v>19861</v>
      </c>
      <c r="H61" s="429" t="s">
        <v>8560</v>
      </c>
      <c r="I61" s="390">
        <v>29876</v>
      </c>
      <c r="J61" s="390">
        <v>26720</v>
      </c>
      <c r="K61" s="390">
        <v>11400</v>
      </c>
      <c r="L61" s="210">
        <v>0.11811377245509</v>
      </c>
      <c r="M61" s="390">
        <v>107</v>
      </c>
      <c r="N61" s="390">
        <v>145</v>
      </c>
      <c r="O61" s="390">
        <v>325</v>
      </c>
      <c r="P61" s="206">
        <v>-0.26206896551724101</v>
      </c>
    </row>
    <row r="62" spans="1:16" x14ac:dyDescent="0.2">
      <c r="A62" s="212" t="s">
        <v>14242</v>
      </c>
      <c r="B62" s="211" t="s">
        <v>9605</v>
      </c>
      <c r="C62" s="211" t="s">
        <v>253</v>
      </c>
      <c r="D62" s="410" t="s">
        <v>20018</v>
      </c>
      <c r="E62" s="211" t="s">
        <v>14241</v>
      </c>
      <c r="F62" s="211"/>
      <c r="G62" s="413" t="s">
        <v>20761</v>
      </c>
      <c r="H62" s="429" t="s">
        <v>8560</v>
      </c>
      <c r="I62" s="390">
        <v>29589</v>
      </c>
      <c r="J62" s="390">
        <v>14507</v>
      </c>
      <c r="K62" s="390">
        <v>12427</v>
      </c>
      <c r="L62" s="330">
        <v>1.0396360377748699</v>
      </c>
      <c r="M62" s="390">
        <v>10130</v>
      </c>
      <c r="N62" s="390">
        <v>7500</v>
      </c>
      <c r="O62" s="390">
        <v>5552</v>
      </c>
      <c r="P62" s="206">
        <v>0.35066666666666702</v>
      </c>
    </row>
    <row r="63" spans="1:16" x14ac:dyDescent="0.2">
      <c r="A63" s="212" t="s">
        <v>13394</v>
      </c>
      <c r="B63" s="211"/>
      <c r="C63" s="211" t="s">
        <v>249</v>
      </c>
      <c r="D63" s="410" t="s">
        <v>22045</v>
      </c>
      <c r="E63" s="211"/>
      <c r="F63" s="211" t="s">
        <v>13393</v>
      </c>
      <c r="G63" s="413" t="s">
        <v>22046</v>
      </c>
      <c r="H63" s="429" t="s">
        <v>8560</v>
      </c>
      <c r="I63" s="390">
        <v>29309</v>
      </c>
      <c r="J63" s="390">
        <v>19795</v>
      </c>
      <c r="K63" s="390">
        <v>19912</v>
      </c>
      <c r="L63" s="330">
        <v>0.48062642081333701</v>
      </c>
      <c r="M63" s="390">
        <v>8664</v>
      </c>
      <c r="N63" s="390">
        <v>6733</v>
      </c>
      <c r="O63" s="390">
        <v>6877</v>
      </c>
      <c r="P63" s="206">
        <v>0.286796376058221</v>
      </c>
    </row>
    <row r="64" spans="1:16" x14ac:dyDescent="0.2">
      <c r="A64" s="212" t="s">
        <v>13914</v>
      </c>
      <c r="B64" s="211"/>
      <c r="C64" s="211" t="s">
        <v>14947</v>
      </c>
      <c r="D64" s="410" t="s">
        <v>20056</v>
      </c>
      <c r="E64" s="211"/>
      <c r="F64" s="211" t="s">
        <v>13913</v>
      </c>
      <c r="G64" s="413" t="s">
        <v>21090</v>
      </c>
      <c r="H64" s="429" t="s">
        <v>8560</v>
      </c>
      <c r="I64" s="390">
        <v>27894</v>
      </c>
      <c r="J64" s="390">
        <v>27836</v>
      </c>
      <c r="K64" s="390">
        <v>21309</v>
      </c>
      <c r="L64" s="330">
        <v>2.0836327058484398E-3</v>
      </c>
      <c r="M64" s="390">
        <v>2611</v>
      </c>
      <c r="N64" s="390">
        <v>1501</v>
      </c>
      <c r="O64" s="390">
        <v>1638</v>
      </c>
      <c r="P64" s="206">
        <v>0.73950699533644204</v>
      </c>
    </row>
    <row r="65" spans="1:16" x14ac:dyDescent="0.2">
      <c r="A65" s="212" t="s">
        <v>14224</v>
      </c>
      <c r="B65" s="211" t="s">
        <v>9658</v>
      </c>
      <c r="C65" s="211" t="s">
        <v>254</v>
      </c>
      <c r="D65" s="410" t="s">
        <v>19972</v>
      </c>
      <c r="E65" s="211" t="s">
        <v>14223</v>
      </c>
      <c r="F65" s="211"/>
      <c r="G65" s="413" t="s">
        <v>20428</v>
      </c>
      <c r="H65" s="429" t="s">
        <v>8560</v>
      </c>
      <c r="I65" s="390">
        <v>27852</v>
      </c>
      <c r="J65" s="390">
        <v>27589</v>
      </c>
      <c r="K65" s="390">
        <v>13117</v>
      </c>
      <c r="L65" s="330">
        <v>9.5327848055384301E-3</v>
      </c>
      <c r="M65" s="390">
        <v>5584</v>
      </c>
      <c r="N65" s="390">
        <v>5232</v>
      </c>
      <c r="O65" s="390">
        <v>2634</v>
      </c>
      <c r="P65" s="206">
        <v>6.7278287461773695E-2</v>
      </c>
    </row>
    <row r="66" spans="1:16" x14ac:dyDescent="0.2">
      <c r="A66" s="212" t="s">
        <v>14182</v>
      </c>
      <c r="B66" s="211"/>
      <c r="C66" s="211" t="s">
        <v>251</v>
      </c>
      <c r="D66" s="410" t="s">
        <v>22043</v>
      </c>
      <c r="E66" s="211"/>
      <c r="F66" s="211" t="s">
        <v>14181</v>
      </c>
      <c r="G66" s="413" t="s">
        <v>22044</v>
      </c>
      <c r="H66" s="429" t="s">
        <v>8560</v>
      </c>
      <c r="I66" s="390">
        <v>27843</v>
      </c>
      <c r="J66" s="390">
        <v>26590</v>
      </c>
      <c r="K66" s="390">
        <v>22477</v>
      </c>
      <c r="L66" s="330">
        <v>4.7122978563369798E-2</v>
      </c>
      <c r="M66" s="390">
        <v>6336</v>
      </c>
      <c r="N66" s="390">
        <v>5206</v>
      </c>
      <c r="O66" s="390">
        <v>5668</v>
      </c>
      <c r="P66" s="206">
        <v>0.21705724164425699</v>
      </c>
    </row>
    <row r="67" spans="1:16" x14ac:dyDescent="0.2">
      <c r="A67" s="212" t="s">
        <v>14052</v>
      </c>
      <c r="B67" s="211" t="s">
        <v>9518</v>
      </c>
      <c r="C67" s="211" t="s">
        <v>257</v>
      </c>
      <c r="D67" s="410" t="s">
        <v>19569</v>
      </c>
      <c r="E67" s="211" t="s">
        <v>14051</v>
      </c>
      <c r="F67" s="211"/>
      <c r="G67" s="413" t="s">
        <v>20994</v>
      </c>
      <c r="H67" s="429" t="s">
        <v>8560</v>
      </c>
      <c r="I67" s="390">
        <v>27560</v>
      </c>
      <c r="J67" s="390">
        <v>23183</v>
      </c>
      <c r="K67" s="390">
        <v>23006</v>
      </c>
      <c r="L67" s="330">
        <v>0.188802139498771</v>
      </c>
      <c r="M67" s="390">
        <v>11999</v>
      </c>
      <c r="N67" s="390">
        <v>10732</v>
      </c>
      <c r="O67" s="390">
        <v>11546</v>
      </c>
      <c r="P67" s="206">
        <v>0.11805814386880401</v>
      </c>
    </row>
    <row r="68" spans="1:16" x14ac:dyDescent="0.2">
      <c r="A68" s="212" t="s">
        <v>11785</v>
      </c>
      <c r="B68" s="211" t="s">
        <v>11560</v>
      </c>
      <c r="C68" s="211" t="s">
        <v>254</v>
      </c>
      <c r="D68" s="410" t="s">
        <v>20854</v>
      </c>
      <c r="E68" s="211" t="s">
        <v>11784</v>
      </c>
      <c r="F68" s="211"/>
      <c r="G68" s="413" t="s">
        <v>20855</v>
      </c>
      <c r="H68" s="429" t="s">
        <v>8560</v>
      </c>
      <c r="I68" s="390">
        <v>27449</v>
      </c>
      <c r="J68" s="390">
        <v>25640</v>
      </c>
      <c r="K68" s="390">
        <v>7706</v>
      </c>
      <c r="L68" s="330">
        <v>7.0553822152886095E-2</v>
      </c>
      <c r="M68" s="390">
        <v>3664</v>
      </c>
      <c r="N68" s="390">
        <v>3146</v>
      </c>
      <c r="O68" s="390">
        <v>3101</v>
      </c>
      <c r="P68" s="206">
        <v>0.16465352828989199</v>
      </c>
    </row>
    <row r="69" spans="1:16" x14ac:dyDescent="0.2">
      <c r="A69" s="212" t="s">
        <v>12214</v>
      </c>
      <c r="B69" s="211" t="s">
        <v>12213</v>
      </c>
      <c r="C69" s="211" t="s">
        <v>254</v>
      </c>
      <c r="D69" s="410" t="s">
        <v>19984</v>
      </c>
      <c r="E69" s="211" t="s">
        <v>12212</v>
      </c>
      <c r="F69" s="211"/>
      <c r="G69" s="413" t="s">
        <v>20537</v>
      </c>
      <c r="H69" s="429" t="s">
        <v>8560</v>
      </c>
      <c r="I69" s="390">
        <v>27431</v>
      </c>
      <c r="J69" s="390">
        <v>30174</v>
      </c>
      <c r="K69" s="390">
        <v>29592</v>
      </c>
      <c r="L69" s="330">
        <v>-9.0906078080466607E-2</v>
      </c>
      <c r="M69" s="390">
        <v>3019</v>
      </c>
      <c r="N69" s="390">
        <v>3058</v>
      </c>
      <c r="O69" s="390">
        <v>2914</v>
      </c>
      <c r="P69" s="206">
        <v>-1.2753433616743E-2</v>
      </c>
    </row>
    <row r="70" spans="1:16" x14ac:dyDescent="0.2">
      <c r="A70" s="212" t="s">
        <v>14843</v>
      </c>
      <c r="B70" s="211" t="s">
        <v>12128</v>
      </c>
      <c r="C70" s="211" t="s">
        <v>249</v>
      </c>
      <c r="D70" s="410" t="s">
        <v>20624</v>
      </c>
      <c r="E70" s="211" t="s">
        <v>14842</v>
      </c>
      <c r="F70" s="211"/>
      <c r="G70" s="413" t="s">
        <v>20625</v>
      </c>
      <c r="H70" s="429" t="s">
        <v>8560</v>
      </c>
      <c r="I70" s="390">
        <v>27217</v>
      </c>
      <c r="J70" s="390">
        <v>24843</v>
      </c>
      <c r="K70" s="390">
        <v>26127</v>
      </c>
      <c r="L70" s="330">
        <v>9.5560117538139505E-2</v>
      </c>
      <c r="M70" s="390">
        <v>2974</v>
      </c>
      <c r="N70" s="390">
        <v>2350</v>
      </c>
      <c r="O70" s="390">
        <v>2709</v>
      </c>
      <c r="P70" s="206">
        <v>0.26553191489361699</v>
      </c>
    </row>
    <row r="71" spans="1:16" x14ac:dyDescent="0.2">
      <c r="A71" s="212" t="s">
        <v>14000</v>
      </c>
      <c r="B71" s="211" t="s">
        <v>9586</v>
      </c>
      <c r="C71" s="211" t="s">
        <v>250</v>
      </c>
      <c r="D71" s="410" t="s">
        <v>18808</v>
      </c>
      <c r="E71" s="211" t="s">
        <v>13999</v>
      </c>
      <c r="F71" s="211"/>
      <c r="G71" s="413" t="s">
        <v>20388</v>
      </c>
      <c r="H71" s="429" t="s">
        <v>8560</v>
      </c>
      <c r="I71" s="390">
        <v>26356</v>
      </c>
      <c r="J71" s="390">
        <v>22727</v>
      </c>
      <c r="K71" s="390">
        <v>22938</v>
      </c>
      <c r="L71" s="330">
        <v>0.15967791613499399</v>
      </c>
      <c r="M71" s="390">
        <v>3717</v>
      </c>
      <c r="N71" s="390">
        <v>3148</v>
      </c>
      <c r="O71" s="390">
        <v>3315</v>
      </c>
      <c r="P71" s="206">
        <v>0.18074968233799199</v>
      </c>
    </row>
    <row r="72" spans="1:16" x14ac:dyDescent="0.2">
      <c r="A72" s="212" t="s">
        <v>14369</v>
      </c>
      <c r="B72" s="211" t="s">
        <v>9555</v>
      </c>
      <c r="C72" s="211" t="s">
        <v>252</v>
      </c>
      <c r="D72" s="410" t="s">
        <v>20766</v>
      </c>
      <c r="E72" s="211" t="s">
        <v>14368</v>
      </c>
      <c r="F72" s="211"/>
      <c r="G72" s="413" t="s">
        <v>20767</v>
      </c>
      <c r="H72" s="429" t="s">
        <v>8560</v>
      </c>
      <c r="I72" s="390">
        <v>26092</v>
      </c>
      <c r="J72" s="390">
        <v>16654</v>
      </c>
      <c r="K72" s="390">
        <v>28684</v>
      </c>
      <c r="L72" s="330">
        <v>0.56671070013210001</v>
      </c>
      <c r="M72" s="390">
        <v>11768</v>
      </c>
      <c r="N72" s="390">
        <v>7824</v>
      </c>
      <c r="O72" s="390">
        <v>11971</v>
      </c>
      <c r="P72" s="206">
        <v>0.50408997955010204</v>
      </c>
    </row>
    <row r="73" spans="1:16" x14ac:dyDescent="0.2">
      <c r="A73" s="212" t="s">
        <v>13561</v>
      </c>
      <c r="B73" s="211" t="s">
        <v>9552</v>
      </c>
      <c r="C73" s="211" t="s">
        <v>249</v>
      </c>
      <c r="D73" s="410" t="s">
        <v>17489</v>
      </c>
      <c r="E73" s="211" t="s">
        <v>13560</v>
      </c>
      <c r="F73" s="211"/>
      <c r="G73" s="413" t="s">
        <v>20370</v>
      </c>
      <c r="H73" s="429" t="s">
        <v>8560</v>
      </c>
      <c r="I73" s="390">
        <v>26008</v>
      </c>
      <c r="J73" s="390">
        <v>22742</v>
      </c>
      <c r="K73" s="390">
        <v>27763</v>
      </c>
      <c r="L73" s="330">
        <v>0.14361094011080799</v>
      </c>
      <c r="M73" s="390">
        <v>4511</v>
      </c>
      <c r="N73" s="390">
        <v>3391</v>
      </c>
      <c r="O73" s="390">
        <v>3587</v>
      </c>
      <c r="P73" s="206">
        <v>0.33028605131229699</v>
      </c>
    </row>
    <row r="74" spans="1:16" x14ac:dyDescent="0.2">
      <c r="A74" s="212" t="s">
        <v>14186</v>
      </c>
      <c r="B74" s="211" t="s">
        <v>9420</v>
      </c>
      <c r="C74" s="211" t="s">
        <v>253</v>
      </c>
      <c r="D74" s="410" t="s">
        <v>20885</v>
      </c>
      <c r="E74" s="211" t="s">
        <v>14185</v>
      </c>
      <c r="F74" s="211"/>
      <c r="G74" s="413" t="s">
        <v>20886</v>
      </c>
      <c r="H74" s="429" t="s">
        <v>8560</v>
      </c>
      <c r="I74" s="390">
        <v>25951</v>
      </c>
      <c r="J74" s="390">
        <v>23044</v>
      </c>
      <c r="K74" s="390">
        <v>24067</v>
      </c>
      <c r="L74" s="330">
        <v>0.12614997396285399</v>
      </c>
      <c r="M74" s="390">
        <v>10012</v>
      </c>
      <c r="N74" s="390">
        <v>7783</v>
      </c>
      <c r="O74" s="390">
        <v>8384</v>
      </c>
      <c r="P74" s="206">
        <v>0.28639342155981001</v>
      </c>
    </row>
    <row r="75" spans="1:16" x14ac:dyDescent="0.2">
      <c r="A75" s="212" t="s">
        <v>14324</v>
      </c>
      <c r="B75" s="211"/>
      <c r="C75" s="211" t="s">
        <v>252</v>
      </c>
      <c r="D75" s="410" t="s">
        <v>18278</v>
      </c>
      <c r="E75" s="211"/>
      <c r="F75" s="211" t="s">
        <v>14323</v>
      </c>
      <c r="G75" s="413" t="s">
        <v>21114</v>
      </c>
      <c r="H75" s="429" t="s">
        <v>8560</v>
      </c>
      <c r="I75" s="390">
        <v>25570</v>
      </c>
      <c r="J75" s="390">
        <v>12667</v>
      </c>
      <c r="K75" s="390">
        <v>20116</v>
      </c>
      <c r="L75" s="330">
        <v>1.0186310886555601</v>
      </c>
      <c r="M75" s="390">
        <v>7635</v>
      </c>
      <c r="N75" s="390">
        <v>1747</v>
      </c>
      <c r="O75" s="390">
        <v>5968</v>
      </c>
      <c r="P75" s="206">
        <v>3.3703491700057202</v>
      </c>
    </row>
    <row r="76" spans="1:16" x14ac:dyDescent="0.2">
      <c r="A76" s="212" t="s">
        <v>14891</v>
      </c>
      <c r="B76" s="211"/>
      <c r="C76" s="211" t="s">
        <v>252</v>
      </c>
      <c r="D76" s="410" t="s">
        <v>18833</v>
      </c>
      <c r="E76" s="211"/>
      <c r="F76" s="211" t="s">
        <v>14890</v>
      </c>
      <c r="G76" s="413" t="s">
        <v>19519</v>
      </c>
      <c r="H76" s="429" t="s">
        <v>8560</v>
      </c>
      <c r="I76" s="390">
        <v>24945</v>
      </c>
      <c r="J76" s="390">
        <v>22701</v>
      </c>
      <c r="K76" s="390">
        <v>26877</v>
      </c>
      <c r="L76" s="330">
        <v>9.8850270913175595E-2</v>
      </c>
      <c r="M76" s="390">
        <v>10107</v>
      </c>
      <c r="N76" s="390">
        <v>8366</v>
      </c>
      <c r="O76" s="390">
        <v>9430</v>
      </c>
      <c r="P76" s="206">
        <v>0.208104231412862</v>
      </c>
    </row>
    <row r="77" spans="1:16" x14ac:dyDescent="0.2">
      <c r="A77" s="212" t="s">
        <v>14099</v>
      </c>
      <c r="B77" s="211" t="s">
        <v>14098</v>
      </c>
      <c r="C77" s="211" t="s">
        <v>257</v>
      </c>
      <c r="D77" s="410" t="s">
        <v>19997</v>
      </c>
      <c r="E77" s="211" t="s">
        <v>14097</v>
      </c>
      <c r="F77" s="211"/>
      <c r="G77" s="413" t="s">
        <v>20627</v>
      </c>
      <c r="H77" s="429" t="s">
        <v>8560</v>
      </c>
      <c r="I77" s="390">
        <v>24834</v>
      </c>
      <c r="J77" s="390">
        <v>24562</v>
      </c>
      <c r="K77" s="390">
        <v>30461</v>
      </c>
      <c r="L77" s="330">
        <v>1.1074016773878301E-2</v>
      </c>
      <c r="M77" s="390">
        <v>4434</v>
      </c>
      <c r="N77" s="390">
        <v>3560</v>
      </c>
      <c r="O77" s="390">
        <v>5498</v>
      </c>
      <c r="P77" s="206">
        <v>0.24550561797752801</v>
      </c>
    </row>
    <row r="78" spans="1:16" x14ac:dyDescent="0.2">
      <c r="A78" s="212" t="s">
        <v>13702</v>
      </c>
      <c r="B78" s="211" t="s">
        <v>10155</v>
      </c>
      <c r="C78" s="211" t="s">
        <v>251</v>
      </c>
      <c r="D78" s="410" t="s">
        <v>21585</v>
      </c>
      <c r="E78" s="211" t="s">
        <v>13701</v>
      </c>
      <c r="F78" s="211"/>
      <c r="G78" s="413" t="s">
        <v>21586</v>
      </c>
      <c r="H78" s="429" t="s">
        <v>8560</v>
      </c>
      <c r="I78" s="390">
        <v>24793</v>
      </c>
      <c r="J78" s="390">
        <v>29977</v>
      </c>
      <c r="K78" s="390">
        <v>28326</v>
      </c>
      <c r="L78" s="330">
        <v>-0.17293258164592901</v>
      </c>
      <c r="M78" s="390">
        <v>6029</v>
      </c>
      <c r="N78" s="390">
        <v>5526</v>
      </c>
      <c r="O78" s="390">
        <v>5780</v>
      </c>
      <c r="P78" s="206">
        <v>9.1024249004705099E-2</v>
      </c>
    </row>
    <row r="79" spans="1:16" x14ac:dyDescent="0.2">
      <c r="A79" s="212" t="s">
        <v>13384</v>
      </c>
      <c r="B79" s="211"/>
      <c r="C79" s="211" t="s">
        <v>249</v>
      </c>
      <c r="D79" s="410" t="s">
        <v>18971</v>
      </c>
      <c r="E79" s="211" t="s">
        <v>13383</v>
      </c>
      <c r="F79" s="211"/>
      <c r="G79" s="413" t="s">
        <v>20237</v>
      </c>
      <c r="H79" s="429" t="s">
        <v>8560</v>
      </c>
      <c r="I79" s="390">
        <v>24578</v>
      </c>
      <c r="J79" s="390">
        <v>19348</v>
      </c>
      <c r="K79" s="390">
        <v>16563</v>
      </c>
      <c r="L79" s="330">
        <v>0.27031217696919602</v>
      </c>
      <c r="M79" s="390">
        <v>12425</v>
      </c>
      <c r="N79" s="390">
        <v>18035</v>
      </c>
      <c r="O79" s="390">
        <v>10710</v>
      </c>
      <c r="P79" s="206">
        <v>-0.31106182423066298</v>
      </c>
    </row>
    <row r="80" spans="1:16" x14ac:dyDescent="0.2">
      <c r="A80" s="212" t="s">
        <v>14520</v>
      </c>
      <c r="B80" s="211"/>
      <c r="C80" s="211" t="s">
        <v>251</v>
      </c>
      <c r="D80" s="410" t="s">
        <v>18522</v>
      </c>
      <c r="E80" s="211"/>
      <c r="F80" s="211" t="s">
        <v>14519</v>
      </c>
      <c r="G80" s="413" t="s">
        <v>22181</v>
      </c>
      <c r="H80" s="429" t="s">
        <v>8560</v>
      </c>
      <c r="I80" s="390">
        <v>24470</v>
      </c>
      <c r="J80" s="390">
        <v>21948</v>
      </c>
      <c r="K80" s="390">
        <v>24030</v>
      </c>
      <c r="L80" s="330">
        <v>0.11490796427920499</v>
      </c>
      <c r="M80" s="390">
        <v>1241</v>
      </c>
      <c r="N80" s="390">
        <v>990</v>
      </c>
      <c r="O80" s="390">
        <v>1038</v>
      </c>
      <c r="P80" s="206">
        <v>0.253535353535354</v>
      </c>
    </row>
    <row r="81" spans="1:16" x14ac:dyDescent="0.2">
      <c r="A81" s="212" t="s">
        <v>14715</v>
      </c>
      <c r="B81" s="211"/>
      <c r="C81" s="211" t="s">
        <v>258</v>
      </c>
      <c r="D81" s="410" t="s">
        <v>21930</v>
      </c>
      <c r="E81" s="211"/>
      <c r="F81" s="211" t="s">
        <v>14714</v>
      </c>
      <c r="G81" s="413" t="s">
        <v>21931</v>
      </c>
      <c r="H81" s="429" t="s">
        <v>8560</v>
      </c>
      <c r="I81" s="390">
        <v>24431</v>
      </c>
      <c r="J81" s="390">
        <v>22878</v>
      </c>
      <c r="K81" s="390">
        <v>25901</v>
      </c>
      <c r="L81" s="330">
        <v>6.7881807850336498E-2</v>
      </c>
      <c r="M81" s="390">
        <v>5434</v>
      </c>
      <c r="N81" s="390">
        <v>4569</v>
      </c>
      <c r="O81" s="390">
        <v>4364</v>
      </c>
      <c r="P81" s="206">
        <v>0.18931932589188</v>
      </c>
    </row>
    <row r="82" spans="1:16" x14ac:dyDescent="0.2">
      <c r="A82" s="212" t="s">
        <v>11824</v>
      </c>
      <c r="B82" s="211" t="s">
        <v>10135</v>
      </c>
      <c r="C82" s="211" t="s">
        <v>254</v>
      </c>
      <c r="D82" s="410" t="s">
        <v>18847</v>
      </c>
      <c r="E82" s="211" t="s">
        <v>11823</v>
      </c>
      <c r="F82" s="211"/>
      <c r="G82" s="413" t="s">
        <v>20812</v>
      </c>
      <c r="H82" s="429" t="s">
        <v>8560</v>
      </c>
      <c r="I82" s="390">
        <v>23913</v>
      </c>
      <c r="J82" s="390">
        <v>21065</v>
      </c>
      <c r="K82" s="390">
        <v>22826</v>
      </c>
      <c r="L82" s="330">
        <v>0.13520056966532201</v>
      </c>
      <c r="M82" s="390">
        <v>5108</v>
      </c>
      <c r="N82" s="390">
        <v>4490</v>
      </c>
      <c r="O82" s="390">
        <v>4318</v>
      </c>
      <c r="P82" s="206">
        <v>0.13763919821826301</v>
      </c>
    </row>
    <row r="83" spans="1:16" x14ac:dyDescent="0.2">
      <c r="A83" s="212" t="s">
        <v>13639</v>
      </c>
      <c r="B83" s="211"/>
      <c r="C83" s="211" t="s">
        <v>252</v>
      </c>
      <c r="D83" s="410" t="s">
        <v>21029</v>
      </c>
      <c r="E83" s="211"/>
      <c r="F83" s="211" t="s">
        <v>13638</v>
      </c>
      <c r="G83" s="413" t="s">
        <v>21030</v>
      </c>
      <c r="H83" s="429" t="s">
        <v>8560</v>
      </c>
      <c r="I83" s="390">
        <v>23805</v>
      </c>
      <c r="J83" s="390">
        <v>19644</v>
      </c>
      <c r="K83" s="390">
        <v>22390</v>
      </c>
      <c r="L83" s="330">
        <v>0.21182040317654299</v>
      </c>
      <c r="M83" s="390">
        <v>11159</v>
      </c>
      <c r="N83" s="390">
        <v>8626</v>
      </c>
      <c r="O83" s="390">
        <v>11056</v>
      </c>
      <c r="P83" s="206">
        <v>0.29364711337815902</v>
      </c>
    </row>
    <row r="84" spans="1:16" x14ac:dyDescent="0.2">
      <c r="A84" s="212" t="s">
        <v>13873</v>
      </c>
      <c r="B84" s="211"/>
      <c r="C84" s="211" t="s">
        <v>249</v>
      </c>
      <c r="D84" s="410" t="s">
        <v>19183</v>
      </c>
      <c r="E84" s="211"/>
      <c r="F84" s="211" t="s">
        <v>13872</v>
      </c>
      <c r="G84" s="413" t="s">
        <v>21509</v>
      </c>
      <c r="H84" s="429" t="s">
        <v>8560</v>
      </c>
      <c r="I84" s="390">
        <v>23622</v>
      </c>
      <c r="J84" s="390">
        <v>22490</v>
      </c>
      <c r="K84" s="390">
        <v>23520</v>
      </c>
      <c r="L84" s="330">
        <v>5.0333481547354397E-2</v>
      </c>
      <c r="M84" s="390">
        <v>15997</v>
      </c>
      <c r="N84" s="390">
        <v>13198</v>
      </c>
      <c r="O84" s="390">
        <v>13787</v>
      </c>
      <c r="P84" s="206">
        <v>0.21207758751326</v>
      </c>
    </row>
    <row r="85" spans="1:16" x14ac:dyDescent="0.2">
      <c r="A85" s="212" t="s">
        <v>14876</v>
      </c>
      <c r="B85" s="211"/>
      <c r="C85" s="211" t="s">
        <v>249</v>
      </c>
      <c r="D85" s="410" t="s">
        <v>19700</v>
      </c>
      <c r="E85" s="211"/>
      <c r="F85" s="211" t="s">
        <v>14875</v>
      </c>
      <c r="G85" s="413" t="s">
        <v>21552</v>
      </c>
      <c r="H85" s="429" t="s">
        <v>8560</v>
      </c>
      <c r="I85" s="390">
        <v>23551</v>
      </c>
      <c r="J85" s="390">
        <v>17637</v>
      </c>
      <c r="K85" s="390">
        <v>20432</v>
      </c>
      <c r="L85" s="330">
        <v>0.33531779781141902</v>
      </c>
      <c r="M85" s="390">
        <v>9503</v>
      </c>
      <c r="N85" s="390">
        <v>7663</v>
      </c>
      <c r="O85" s="390">
        <v>8344</v>
      </c>
      <c r="P85" s="206">
        <v>0.240114837530993</v>
      </c>
    </row>
    <row r="86" spans="1:16" x14ac:dyDescent="0.2">
      <c r="A86" s="212" t="s">
        <v>14357</v>
      </c>
      <c r="B86" s="211"/>
      <c r="C86" s="211" t="s">
        <v>258</v>
      </c>
      <c r="D86" s="410" t="s">
        <v>21375</v>
      </c>
      <c r="E86" s="211"/>
      <c r="F86" s="211" t="s">
        <v>14356</v>
      </c>
      <c r="G86" s="413" t="s">
        <v>21376</v>
      </c>
      <c r="H86" s="429" t="s">
        <v>8560</v>
      </c>
      <c r="I86" s="390">
        <v>23249</v>
      </c>
      <c r="J86" s="390">
        <v>19035</v>
      </c>
      <c r="K86" s="390">
        <v>22992</v>
      </c>
      <c r="L86" s="330">
        <v>0.22138166535329701</v>
      </c>
      <c r="M86" s="390">
        <v>24495</v>
      </c>
      <c r="N86" s="390">
        <v>19937</v>
      </c>
      <c r="O86" s="390">
        <v>22225</v>
      </c>
      <c r="P86" s="206">
        <v>0.228620153483473</v>
      </c>
    </row>
    <row r="87" spans="1:16" x14ac:dyDescent="0.2">
      <c r="A87" s="212" t="s">
        <v>13585</v>
      </c>
      <c r="B87" s="211" t="s">
        <v>10135</v>
      </c>
      <c r="C87" s="211" t="s">
        <v>254</v>
      </c>
      <c r="D87" s="410" t="s">
        <v>21033</v>
      </c>
      <c r="E87" s="211" t="s">
        <v>13584</v>
      </c>
      <c r="F87" s="211"/>
      <c r="G87" s="413" t="s">
        <v>21034</v>
      </c>
      <c r="H87" s="429" t="s">
        <v>8560</v>
      </c>
      <c r="I87" s="390">
        <v>23248</v>
      </c>
      <c r="J87" s="390">
        <v>24946</v>
      </c>
      <c r="K87" s="390">
        <v>7104</v>
      </c>
      <c r="L87" s="330">
        <v>-6.8067024773510801E-2</v>
      </c>
      <c r="M87" s="390">
        <v>2824</v>
      </c>
      <c r="N87" s="390">
        <v>2749</v>
      </c>
      <c r="O87" s="390">
        <v>2516</v>
      </c>
      <c r="P87" s="206">
        <v>2.7282648235722001E-2</v>
      </c>
    </row>
    <row r="88" spans="1:16" x14ac:dyDescent="0.2">
      <c r="A88" s="212" t="s">
        <v>14353</v>
      </c>
      <c r="B88" s="211"/>
      <c r="C88" s="211" t="s">
        <v>249</v>
      </c>
      <c r="D88" s="410" t="s">
        <v>19122</v>
      </c>
      <c r="E88" s="211"/>
      <c r="F88" s="211" t="s">
        <v>14352</v>
      </c>
      <c r="G88" s="413" t="s">
        <v>21094</v>
      </c>
      <c r="H88" s="429" t="s">
        <v>8560</v>
      </c>
      <c r="I88" s="390">
        <v>23169</v>
      </c>
      <c r="J88" s="390">
        <v>19146</v>
      </c>
      <c r="K88" s="390">
        <v>19782</v>
      </c>
      <c r="L88" s="330">
        <v>0.21012221874020701</v>
      </c>
      <c r="M88" s="390">
        <v>3465</v>
      </c>
      <c r="N88" s="390">
        <v>2500</v>
      </c>
      <c r="O88" s="390">
        <v>2566</v>
      </c>
      <c r="P88" s="206">
        <v>0.38600000000000001</v>
      </c>
    </row>
    <row r="89" spans="1:16" x14ac:dyDescent="0.2">
      <c r="A89" s="212" t="s">
        <v>13969</v>
      </c>
      <c r="B89" s="211"/>
      <c r="C89" s="211" t="s">
        <v>253</v>
      </c>
      <c r="D89" s="410" t="s">
        <v>21771</v>
      </c>
      <c r="E89" s="211"/>
      <c r="F89" s="211" t="s">
        <v>13968</v>
      </c>
      <c r="G89" s="413" t="s">
        <v>21772</v>
      </c>
      <c r="H89" s="429" t="s">
        <v>8560</v>
      </c>
      <c r="I89" s="390">
        <v>23139</v>
      </c>
      <c r="J89" s="390">
        <v>17231</v>
      </c>
      <c r="K89" s="390">
        <v>21270</v>
      </c>
      <c r="L89" s="330">
        <v>0.34287040798560697</v>
      </c>
      <c r="M89" s="390">
        <v>6595</v>
      </c>
      <c r="N89" s="390">
        <v>5448</v>
      </c>
      <c r="O89" s="390">
        <v>4777</v>
      </c>
      <c r="P89" s="206">
        <v>0.21053597650514</v>
      </c>
    </row>
    <row r="90" spans="1:16" x14ac:dyDescent="0.2">
      <c r="A90" s="212" t="s">
        <v>14377</v>
      </c>
      <c r="B90" s="211"/>
      <c r="C90" s="211" t="s">
        <v>258</v>
      </c>
      <c r="D90" s="410" t="s">
        <v>18560</v>
      </c>
      <c r="E90" s="211"/>
      <c r="F90" s="211" t="s">
        <v>14376</v>
      </c>
      <c r="G90" s="413" t="s">
        <v>20982</v>
      </c>
      <c r="H90" s="429" t="s">
        <v>8560</v>
      </c>
      <c r="I90" s="390">
        <v>23010</v>
      </c>
      <c r="J90" s="390">
        <v>22106</v>
      </c>
      <c r="K90" s="390">
        <v>24657</v>
      </c>
      <c r="L90" s="330">
        <v>4.0893874966072601E-2</v>
      </c>
      <c r="M90" s="390">
        <v>5870</v>
      </c>
      <c r="N90" s="390">
        <v>4866</v>
      </c>
      <c r="O90" s="390">
        <v>5206</v>
      </c>
      <c r="P90" s="206">
        <v>0.20632963419646499</v>
      </c>
    </row>
    <row r="91" spans="1:16" x14ac:dyDescent="0.2">
      <c r="A91" s="212" t="s">
        <v>14641</v>
      </c>
      <c r="B91" s="211" t="s">
        <v>9572</v>
      </c>
      <c r="C91" s="211" t="s">
        <v>255</v>
      </c>
      <c r="D91" s="410" t="s">
        <v>21053</v>
      </c>
      <c r="E91" s="211" t="s">
        <v>14640</v>
      </c>
      <c r="F91" s="211"/>
      <c r="G91" s="413" t="s">
        <v>21054</v>
      </c>
      <c r="H91" s="429" t="s">
        <v>8560</v>
      </c>
      <c r="I91" s="390">
        <v>22871</v>
      </c>
      <c r="J91" s="390">
        <v>19629</v>
      </c>
      <c r="K91" s="390">
        <v>19644</v>
      </c>
      <c r="L91" s="330">
        <v>0.16516378827245401</v>
      </c>
      <c r="M91" s="390">
        <v>15246</v>
      </c>
      <c r="N91" s="390">
        <v>12143</v>
      </c>
      <c r="O91" s="390">
        <v>14028</v>
      </c>
      <c r="P91" s="206">
        <v>0.25553817013917501</v>
      </c>
    </row>
    <row r="92" spans="1:16" x14ac:dyDescent="0.2">
      <c r="A92" s="212" t="s">
        <v>14092</v>
      </c>
      <c r="B92" s="211"/>
      <c r="C92" s="211" t="s">
        <v>255</v>
      </c>
      <c r="D92" s="410" t="s">
        <v>21921</v>
      </c>
      <c r="E92" s="211"/>
      <c r="F92" s="211" t="s">
        <v>14091</v>
      </c>
      <c r="G92" s="413" t="s">
        <v>21922</v>
      </c>
      <c r="H92" s="429" t="s">
        <v>8560</v>
      </c>
      <c r="I92" s="390">
        <v>22827</v>
      </c>
      <c r="J92" s="390">
        <v>18987</v>
      </c>
      <c r="K92" s="390">
        <v>24188</v>
      </c>
      <c r="L92" s="330">
        <v>0.202243640385527</v>
      </c>
      <c r="M92" s="390">
        <v>8229</v>
      </c>
      <c r="N92" s="390">
        <v>7032</v>
      </c>
      <c r="O92" s="390">
        <v>11088</v>
      </c>
      <c r="P92" s="206">
        <v>0.170221843003413</v>
      </c>
    </row>
    <row r="93" spans="1:16" x14ac:dyDescent="0.2">
      <c r="A93" s="212" t="s">
        <v>11548</v>
      </c>
      <c r="B93" s="211"/>
      <c r="C93" s="211" t="s">
        <v>254</v>
      </c>
      <c r="D93" s="410" t="s">
        <v>18857</v>
      </c>
      <c r="E93" s="211"/>
      <c r="F93" s="211" t="s">
        <v>11547</v>
      </c>
      <c r="G93" s="413" t="s">
        <v>21091</v>
      </c>
      <c r="H93" s="429" t="s">
        <v>8560</v>
      </c>
      <c r="I93" s="390">
        <v>22794</v>
      </c>
      <c r="J93" s="390">
        <v>19323</v>
      </c>
      <c r="K93" s="390">
        <v>21481</v>
      </c>
      <c r="L93" s="330">
        <v>0.179630492159603</v>
      </c>
      <c r="M93" s="390">
        <v>5150</v>
      </c>
      <c r="N93" s="390">
        <v>4582</v>
      </c>
      <c r="O93" s="390">
        <v>4740</v>
      </c>
      <c r="P93" s="206">
        <v>0.123963334788302</v>
      </c>
    </row>
    <row r="94" spans="1:16" x14ac:dyDescent="0.2">
      <c r="A94" s="212" t="s">
        <v>12265</v>
      </c>
      <c r="B94" s="211" t="s">
        <v>9608</v>
      </c>
      <c r="C94" s="211" t="s">
        <v>371</v>
      </c>
      <c r="D94" s="410" t="s">
        <v>20443</v>
      </c>
      <c r="E94" s="211" t="s">
        <v>12264</v>
      </c>
      <c r="F94" s="211"/>
      <c r="G94" s="413" t="s">
        <v>20444</v>
      </c>
      <c r="H94" s="429" t="s">
        <v>8560</v>
      </c>
      <c r="I94" s="390">
        <v>22574</v>
      </c>
      <c r="J94" s="390">
        <v>21027</v>
      </c>
      <c r="K94" s="390">
        <v>21497</v>
      </c>
      <c r="L94" s="330">
        <v>7.3572074000095106E-2</v>
      </c>
      <c r="M94" s="390">
        <v>1777</v>
      </c>
      <c r="N94" s="390">
        <v>1902</v>
      </c>
      <c r="O94" s="390">
        <v>1836</v>
      </c>
      <c r="P94" s="206">
        <v>-6.5720294426919096E-2</v>
      </c>
    </row>
    <row r="95" spans="1:16" x14ac:dyDescent="0.2">
      <c r="A95" s="212" t="s">
        <v>12016</v>
      </c>
      <c r="B95" s="211"/>
      <c r="C95" s="211" t="s">
        <v>250</v>
      </c>
      <c r="D95" s="410" t="s">
        <v>20688</v>
      </c>
      <c r="E95" s="211"/>
      <c r="F95" s="211" t="s">
        <v>12015</v>
      </c>
      <c r="G95" s="413" t="s">
        <v>20689</v>
      </c>
      <c r="H95" s="429" t="s">
        <v>8560</v>
      </c>
      <c r="I95" s="390">
        <v>22564</v>
      </c>
      <c r="J95" s="390">
        <v>21501</v>
      </c>
      <c r="K95" s="390">
        <v>16172</v>
      </c>
      <c r="L95" s="330">
        <v>4.9439560950653501E-2</v>
      </c>
      <c r="M95" s="390">
        <v>5529</v>
      </c>
      <c r="N95" s="390">
        <v>5130</v>
      </c>
      <c r="O95" s="390">
        <v>4820</v>
      </c>
      <c r="P95" s="206">
        <v>7.7777777777777696E-2</v>
      </c>
    </row>
    <row r="96" spans="1:16" x14ac:dyDescent="0.2">
      <c r="A96" s="212" t="s">
        <v>9503</v>
      </c>
      <c r="B96" s="211"/>
      <c r="C96" s="211" t="s">
        <v>254</v>
      </c>
      <c r="D96" s="410" t="s">
        <v>18498</v>
      </c>
      <c r="E96" s="211"/>
      <c r="F96" s="211" t="s">
        <v>9502</v>
      </c>
      <c r="G96" s="413" t="s">
        <v>21892</v>
      </c>
      <c r="H96" s="429" t="s">
        <v>8560</v>
      </c>
      <c r="I96" s="390">
        <v>22508</v>
      </c>
      <c r="J96" s="390">
        <v>21146</v>
      </c>
      <c r="K96" s="390">
        <v>22929</v>
      </c>
      <c r="L96" s="330">
        <v>6.4409344556890305E-2</v>
      </c>
      <c r="M96" s="390">
        <v>2713</v>
      </c>
      <c r="N96" s="390">
        <v>2527</v>
      </c>
      <c r="O96" s="390">
        <v>2657</v>
      </c>
      <c r="P96" s="206">
        <v>7.3605065294815905E-2</v>
      </c>
    </row>
    <row r="97" spans="1:16" x14ac:dyDescent="0.2">
      <c r="A97" s="212" t="s">
        <v>14268</v>
      </c>
      <c r="B97" s="211" t="s">
        <v>9679</v>
      </c>
      <c r="C97" s="211" t="s">
        <v>252</v>
      </c>
      <c r="D97" s="410" t="s">
        <v>21078</v>
      </c>
      <c r="E97" s="211" t="s">
        <v>14267</v>
      </c>
      <c r="F97" s="211"/>
      <c r="G97" s="413" t="s">
        <v>21079</v>
      </c>
      <c r="H97" s="429" t="s">
        <v>8560</v>
      </c>
      <c r="I97" s="390">
        <v>22488</v>
      </c>
      <c r="J97" s="390">
        <v>13559</v>
      </c>
      <c r="K97" s="390">
        <v>27569</v>
      </c>
      <c r="L97" s="330">
        <v>0.65852939007301403</v>
      </c>
      <c r="M97" s="390">
        <v>9446</v>
      </c>
      <c r="N97" s="390">
        <v>5883</v>
      </c>
      <c r="O97" s="390">
        <v>8883</v>
      </c>
      <c r="P97" s="206">
        <v>0.60564337922828504</v>
      </c>
    </row>
    <row r="98" spans="1:16" x14ac:dyDescent="0.2">
      <c r="A98" s="212" t="s">
        <v>9819</v>
      </c>
      <c r="B98" s="211"/>
      <c r="C98" s="211" t="s">
        <v>371</v>
      </c>
      <c r="D98" s="410" t="s">
        <v>20139</v>
      </c>
      <c r="E98" s="211"/>
      <c r="F98" s="211" t="s">
        <v>9818</v>
      </c>
      <c r="G98" s="413" t="s">
        <v>21793</v>
      </c>
      <c r="H98" s="429" t="s">
        <v>8560</v>
      </c>
      <c r="I98" s="390">
        <v>22009</v>
      </c>
      <c r="J98" s="390">
        <v>28726</v>
      </c>
      <c r="K98" s="390">
        <v>13738</v>
      </c>
      <c r="L98" s="330">
        <v>-0.23382997980923201</v>
      </c>
      <c r="M98" s="390">
        <v>318</v>
      </c>
      <c r="N98" s="390">
        <v>304</v>
      </c>
      <c r="O98" s="390">
        <v>337</v>
      </c>
      <c r="P98" s="206">
        <v>4.6052631578947303E-2</v>
      </c>
    </row>
    <row r="99" spans="1:16" x14ac:dyDescent="0.2">
      <c r="A99" s="212" t="s">
        <v>14868</v>
      </c>
      <c r="B99" s="211"/>
      <c r="C99" s="211" t="s">
        <v>250</v>
      </c>
      <c r="D99" s="410" t="s">
        <v>22034</v>
      </c>
      <c r="E99" s="211"/>
      <c r="F99" s="211" t="s">
        <v>14867</v>
      </c>
      <c r="G99" s="413" t="s">
        <v>22035</v>
      </c>
      <c r="H99" s="429" t="s">
        <v>8560</v>
      </c>
      <c r="I99" s="390">
        <v>21883</v>
      </c>
      <c r="J99" s="390">
        <v>10444</v>
      </c>
      <c r="K99" s="390">
        <v>1014</v>
      </c>
      <c r="L99" s="330">
        <v>1.0952700114898499</v>
      </c>
      <c r="M99" s="390">
        <v>6572</v>
      </c>
      <c r="N99" s="390">
        <v>5876</v>
      </c>
      <c r="O99" s="390">
        <v>4862</v>
      </c>
      <c r="P99" s="206">
        <v>0.118447923757658</v>
      </c>
    </row>
    <row r="100" spans="1:16" x14ac:dyDescent="0.2">
      <c r="A100" s="212" t="s">
        <v>14797</v>
      </c>
      <c r="B100" s="211" t="s">
        <v>11746</v>
      </c>
      <c r="C100" s="211" t="s">
        <v>258</v>
      </c>
      <c r="D100" s="410" t="s">
        <v>20992</v>
      </c>
      <c r="E100" s="211" t="s">
        <v>14796</v>
      </c>
      <c r="F100" s="211"/>
      <c r="G100" s="413" t="s">
        <v>20993</v>
      </c>
      <c r="H100" s="429" t="s">
        <v>8560</v>
      </c>
      <c r="I100" s="390">
        <v>21511</v>
      </c>
      <c r="J100" s="390">
        <v>17943</v>
      </c>
      <c r="K100" s="390">
        <v>17165</v>
      </c>
      <c r="L100" s="330">
        <v>0.19885191996879001</v>
      </c>
      <c r="M100" s="390">
        <v>14031</v>
      </c>
      <c r="N100" s="390">
        <v>12927</v>
      </c>
      <c r="O100" s="390">
        <v>13081</v>
      </c>
      <c r="P100" s="206">
        <v>8.5402645625435106E-2</v>
      </c>
    </row>
    <row r="101" spans="1:16" x14ac:dyDescent="0.2">
      <c r="A101" s="212" t="s">
        <v>13346</v>
      </c>
      <c r="B101" s="211"/>
      <c r="C101" s="211" t="s">
        <v>257</v>
      </c>
      <c r="D101" s="410" t="s">
        <v>20112</v>
      </c>
      <c r="E101" s="211"/>
      <c r="F101" s="211" t="s">
        <v>13345</v>
      </c>
      <c r="G101" s="413" t="s">
        <v>21549</v>
      </c>
      <c r="H101" s="429" t="s">
        <v>8560</v>
      </c>
      <c r="I101" s="390">
        <v>21372</v>
      </c>
      <c r="J101" s="390">
        <v>22502</v>
      </c>
      <c r="K101" s="390">
        <v>21859</v>
      </c>
      <c r="L101" s="330">
        <v>-5.0217758421473697E-2</v>
      </c>
      <c r="M101" s="390">
        <v>7170</v>
      </c>
      <c r="N101" s="390">
        <v>6658</v>
      </c>
      <c r="O101" s="390">
        <v>6373</v>
      </c>
      <c r="P101" s="206">
        <v>7.6899969960949194E-2</v>
      </c>
    </row>
    <row r="102" spans="1:16" x14ac:dyDescent="0.2">
      <c r="A102" s="212" t="s">
        <v>14897</v>
      </c>
      <c r="B102" s="211" t="s">
        <v>9583</v>
      </c>
      <c r="C102" s="211" t="s">
        <v>251</v>
      </c>
      <c r="D102" s="410" t="s">
        <v>20358</v>
      </c>
      <c r="E102" s="211" t="s">
        <v>14896</v>
      </c>
      <c r="F102" s="211"/>
      <c r="G102" s="413" t="s">
        <v>20359</v>
      </c>
      <c r="H102" s="429" t="s">
        <v>8560</v>
      </c>
      <c r="I102" s="390">
        <v>20876</v>
      </c>
      <c r="J102" s="390">
        <v>20071</v>
      </c>
      <c r="K102" s="390">
        <v>19835</v>
      </c>
      <c r="L102" s="330">
        <v>4.0107617956255399E-2</v>
      </c>
      <c r="M102" s="390">
        <v>10014</v>
      </c>
      <c r="N102" s="390">
        <v>8317</v>
      </c>
      <c r="O102" s="390">
        <v>9339</v>
      </c>
      <c r="P102" s="206">
        <v>0.20403991823975001</v>
      </c>
    </row>
    <row r="103" spans="1:16" x14ac:dyDescent="0.2">
      <c r="A103" s="212" t="s">
        <v>14899</v>
      </c>
      <c r="B103" s="211"/>
      <c r="C103" s="211" t="s">
        <v>14947</v>
      </c>
      <c r="D103" s="410" t="s">
        <v>21670</v>
      </c>
      <c r="E103" s="211"/>
      <c r="F103" s="211" t="s">
        <v>14898</v>
      </c>
      <c r="G103" s="413" t="s">
        <v>21671</v>
      </c>
      <c r="H103" s="429" t="s">
        <v>8560</v>
      </c>
      <c r="I103" s="390">
        <v>20542</v>
      </c>
      <c r="J103" s="390">
        <v>19899</v>
      </c>
      <c r="K103" s="390">
        <v>31149</v>
      </c>
      <c r="L103" s="330">
        <v>3.2313181566912902E-2</v>
      </c>
      <c r="M103" s="390">
        <v>2019</v>
      </c>
      <c r="N103" s="390">
        <v>1600</v>
      </c>
      <c r="O103" s="390">
        <v>1597</v>
      </c>
      <c r="P103" s="206">
        <v>0.26187500000000002</v>
      </c>
    </row>
    <row r="104" spans="1:16" x14ac:dyDescent="0.2">
      <c r="A104" s="212" t="s">
        <v>14889</v>
      </c>
      <c r="B104" s="211" t="s">
        <v>9549</v>
      </c>
      <c r="C104" s="211" t="s">
        <v>250</v>
      </c>
      <c r="D104" s="410" t="s">
        <v>20522</v>
      </c>
      <c r="E104" s="211" t="s">
        <v>14888</v>
      </c>
      <c r="F104" s="211"/>
      <c r="G104" s="413" t="s">
        <v>20523</v>
      </c>
      <c r="H104" s="429" t="s">
        <v>8560</v>
      </c>
      <c r="I104" s="390">
        <v>20463</v>
      </c>
      <c r="J104" s="390">
        <v>20056</v>
      </c>
      <c r="K104" s="390">
        <v>18442</v>
      </c>
      <c r="L104" s="330">
        <v>2.02931790985241E-2</v>
      </c>
      <c r="M104" s="390">
        <v>9946</v>
      </c>
      <c r="N104" s="390">
        <v>9176</v>
      </c>
      <c r="O104" s="390">
        <v>8449</v>
      </c>
      <c r="P104" s="206">
        <v>8.3914559721011403E-2</v>
      </c>
    </row>
    <row r="105" spans="1:16" x14ac:dyDescent="0.2">
      <c r="A105" s="212" t="s">
        <v>13753</v>
      </c>
      <c r="B105" s="211" t="s">
        <v>10127</v>
      </c>
      <c r="C105" s="211" t="s">
        <v>14947</v>
      </c>
      <c r="D105" s="410" t="s">
        <v>19998</v>
      </c>
      <c r="E105" s="211" t="s">
        <v>13752</v>
      </c>
      <c r="F105" s="211"/>
      <c r="G105" s="413" t="s">
        <v>20628</v>
      </c>
      <c r="H105" s="429" t="s">
        <v>8560</v>
      </c>
      <c r="I105" s="390">
        <v>20400</v>
      </c>
      <c r="J105" s="390">
        <v>20636</v>
      </c>
      <c r="K105" s="390">
        <v>20568</v>
      </c>
      <c r="L105" s="330">
        <v>-1.1436324869160699E-2</v>
      </c>
      <c r="M105" s="390">
        <v>18000</v>
      </c>
      <c r="N105" s="390">
        <v>17118</v>
      </c>
      <c r="O105" s="390">
        <v>17102</v>
      </c>
      <c r="P105" s="206">
        <v>5.1524710830704402E-2</v>
      </c>
    </row>
    <row r="106" spans="1:16" x14ac:dyDescent="0.2">
      <c r="A106" s="212" t="s">
        <v>13861</v>
      </c>
      <c r="B106" s="211"/>
      <c r="C106" s="211" t="s">
        <v>251</v>
      </c>
      <c r="D106" s="410" t="s">
        <v>20299</v>
      </c>
      <c r="E106" s="211"/>
      <c r="F106" s="211" t="s">
        <v>13860</v>
      </c>
      <c r="G106" s="413" t="s">
        <v>20300</v>
      </c>
      <c r="H106" s="429" t="s">
        <v>8560</v>
      </c>
      <c r="I106" s="390">
        <v>20319</v>
      </c>
      <c r="J106" s="390">
        <v>17674</v>
      </c>
      <c r="K106" s="390">
        <v>19842</v>
      </c>
      <c r="L106" s="330">
        <v>0.14965486024669</v>
      </c>
      <c r="M106" s="390">
        <v>759</v>
      </c>
      <c r="N106" s="390">
        <v>557</v>
      </c>
      <c r="O106" s="390">
        <v>553</v>
      </c>
      <c r="P106" s="206">
        <v>0.36265709156193898</v>
      </c>
    </row>
    <row r="107" spans="1:16" x14ac:dyDescent="0.2">
      <c r="A107" s="212" t="s">
        <v>14705</v>
      </c>
      <c r="B107" s="211"/>
      <c r="C107" s="211" t="s">
        <v>249</v>
      </c>
      <c r="D107" s="410" t="s">
        <v>21095</v>
      </c>
      <c r="E107" s="211"/>
      <c r="F107" s="211" t="s">
        <v>14704</v>
      </c>
      <c r="G107" s="413" t="s">
        <v>21096</v>
      </c>
      <c r="H107" s="429" t="s">
        <v>8560</v>
      </c>
      <c r="I107" s="390">
        <v>20282</v>
      </c>
      <c r="J107" s="390">
        <v>18472</v>
      </c>
      <c r="K107" s="390">
        <v>21488</v>
      </c>
      <c r="L107" s="330">
        <v>9.7986141186660894E-2</v>
      </c>
      <c r="M107" s="390">
        <v>6021</v>
      </c>
      <c r="N107" s="390">
        <v>5458</v>
      </c>
      <c r="O107" s="390">
        <v>6062</v>
      </c>
      <c r="P107" s="206">
        <v>0.103151337486259</v>
      </c>
    </row>
    <row r="108" spans="1:16" x14ac:dyDescent="0.2">
      <c r="A108" s="212" t="s">
        <v>14397</v>
      </c>
      <c r="B108" s="211" t="s">
        <v>11638</v>
      </c>
      <c r="C108" s="211" t="s">
        <v>372</v>
      </c>
      <c r="D108" s="410" t="s">
        <v>20045</v>
      </c>
      <c r="E108" s="211" t="s">
        <v>14396</v>
      </c>
      <c r="F108" s="211"/>
      <c r="G108" s="413" t="s">
        <v>20984</v>
      </c>
      <c r="H108" s="429" t="s">
        <v>8560</v>
      </c>
      <c r="I108" s="390">
        <v>20086</v>
      </c>
      <c r="J108" s="390">
        <v>18116</v>
      </c>
      <c r="K108" s="390">
        <v>17938</v>
      </c>
      <c r="L108" s="330">
        <v>0.108743652020314</v>
      </c>
      <c r="M108" s="390">
        <v>12340</v>
      </c>
      <c r="N108" s="390">
        <v>10512</v>
      </c>
      <c r="O108" s="390">
        <v>11848</v>
      </c>
      <c r="P108" s="206">
        <v>0.173896499238965</v>
      </c>
    </row>
    <row r="109" spans="1:16" x14ac:dyDescent="0.2">
      <c r="A109" s="212" t="s">
        <v>13364</v>
      </c>
      <c r="B109" s="211" t="s">
        <v>9685</v>
      </c>
      <c r="C109" s="211" t="s">
        <v>253</v>
      </c>
      <c r="D109" s="410" t="s">
        <v>20905</v>
      </c>
      <c r="E109" s="211" t="s">
        <v>13363</v>
      </c>
      <c r="F109" s="211"/>
      <c r="G109" s="413" t="s">
        <v>20906</v>
      </c>
      <c r="H109" s="429" t="s">
        <v>8560</v>
      </c>
      <c r="I109" s="390">
        <v>20026</v>
      </c>
      <c r="J109" s="390">
        <v>17367</v>
      </c>
      <c r="K109" s="390">
        <v>15883</v>
      </c>
      <c r="L109" s="330">
        <v>0.15310646628663499</v>
      </c>
      <c r="M109" s="390">
        <v>4054</v>
      </c>
      <c r="N109" s="390">
        <v>2662</v>
      </c>
      <c r="O109" s="390">
        <v>3187</v>
      </c>
      <c r="P109" s="206">
        <v>0.52291510142749797</v>
      </c>
    </row>
    <row r="110" spans="1:16" x14ac:dyDescent="0.2">
      <c r="A110" s="212" t="s">
        <v>13619</v>
      </c>
      <c r="B110" s="211" t="s">
        <v>11858</v>
      </c>
      <c r="C110" s="211" t="s">
        <v>251</v>
      </c>
      <c r="D110" s="410" t="s">
        <v>20464</v>
      </c>
      <c r="E110" s="211" t="s">
        <v>13618</v>
      </c>
      <c r="F110" s="211"/>
      <c r="G110" s="413" t="s">
        <v>20465</v>
      </c>
      <c r="H110" s="429" t="s">
        <v>8560</v>
      </c>
      <c r="I110" s="390">
        <v>19897</v>
      </c>
      <c r="J110" s="390">
        <v>17765</v>
      </c>
      <c r="K110" s="390">
        <v>17332</v>
      </c>
      <c r="L110" s="330">
        <v>0.120011258091753</v>
      </c>
      <c r="M110" s="390">
        <v>10707</v>
      </c>
      <c r="N110" s="390">
        <v>8839</v>
      </c>
      <c r="O110" s="390">
        <v>8693</v>
      </c>
      <c r="P110" s="206">
        <v>0.21133612399592699</v>
      </c>
    </row>
    <row r="111" spans="1:16" x14ac:dyDescent="0.2">
      <c r="A111" s="212" t="s">
        <v>11458</v>
      </c>
      <c r="B111" s="211"/>
      <c r="C111" s="211" t="s">
        <v>249</v>
      </c>
      <c r="D111" s="410" t="s">
        <v>20060</v>
      </c>
      <c r="E111" s="211"/>
      <c r="F111" s="211" t="s">
        <v>11457</v>
      </c>
      <c r="G111" s="413" t="s">
        <v>21148</v>
      </c>
      <c r="H111" s="429" t="s">
        <v>8560</v>
      </c>
      <c r="I111" s="390">
        <v>19839</v>
      </c>
      <c r="J111" s="390">
        <v>8726</v>
      </c>
      <c r="K111" s="390">
        <v>17823</v>
      </c>
      <c r="L111" s="330">
        <v>1.2735503094201199</v>
      </c>
      <c r="M111" s="390">
        <v>1934</v>
      </c>
      <c r="N111" s="390">
        <v>1420</v>
      </c>
      <c r="O111" s="390">
        <v>1616</v>
      </c>
      <c r="P111" s="206">
        <v>0.36197183098591501</v>
      </c>
    </row>
    <row r="112" spans="1:16" x14ac:dyDescent="0.2">
      <c r="A112" s="212" t="s">
        <v>14070</v>
      </c>
      <c r="B112" s="211"/>
      <c r="C112" s="211" t="s">
        <v>254</v>
      </c>
      <c r="D112" s="410" t="s">
        <v>18133</v>
      </c>
      <c r="E112" s="211"/>
      <c r="F112" s="211" t="s">
        <v>14069</v>
      </c>
      <c r="G112" s="413" t="s">
        <v>22227</v>
      </c>
      <c r="H112" s="429" t="s">
        <v>8560</v>
      </c>
      <c r="I112" s="390">
        <v>19625</v>
      </c>
      <c r="J112" s="390">
        <v>11554</v>
      </c>
      <c r="K112" s="390">
        <v>1121</v>
      </c>
      <c r="L112" s="330">
        <v>0.69854595810974596</v>
      </c>
      <c r="M112" s="390">
        <v>1854</v>
      </c>
      <c r="N112" s="390">
        <v>1784</v>
      </c>
      <c r="O112" s="390">
        <v>1819</v>
      </c>
      <c r="P112" s="206">
        <v>3.9237668161435001E-2</v>
      </c>
    </row>
    <row r="113" spans="1:16" x14ac:dyDescent="0.2">
      <c r="A113" s="212" t="s">
        <v>11550</v>
      </c>
      <c r="B113" s="211"/>
      <c r="C113" s="211" t="s">
        <v>14947</v>
      </c>
      <c r="D113" s="410" t="s">
        <v>21088</v>
      </c>
      <c r="E113" s="211"/>
      <c r="F113" s="211" t="s">
        <v>11549</v>
      </c>
      <c r="G113" s="413" t="s">
        <v>21089</v>
      </c>
      <c r="H113" s="429" t="s">
        <v>8560</v>
      </c>
      <c r="I113" s="390">
        <v>19452</v>
      </c>
      <c r="J113" s="390">
        <v>17611</v>
      </c>
      <c r="K113" s="390">
        <v>12870</v>
      </c>
      <c r="L113" s="330">
        <v>0.104536937141559</v>
      </c>
      <c r="M113" s="390">
        <v>1064</v>
      </c>
      <c r="N113" s="390">
        <v>568</v>
      </c>
      <c r="O113" s="390">
        <v>849</v>
      </c>
      <c r="P113" s="206">
        <v>0.87323943661971803</v>
      </c>
    </row>
    <row r="114" spans="1:16" x14ac:dyDescent="0.2">
      <c r="A114" s="212" t="s">
        <v>14835</v>
      </c>
      <c r="B114" s="211"/>
      <c r="C114" s="211" t="s">
        <v>250</v>
      </c>
      <c r="D114" s="410" t="s">
        <v>21550</v>
      </c>
      <c r="E114" s="211"/>
      <c r="F114" s="211" t="s">
        <v>14834</v>
      </c>
      <c r="G114" s="413" t="s">
        <v>21551</v>
      </c>
      <c r="H114" s="429" t="s">
        <v>8560</v>
      </c>
      <c r="I114" s="390">
        <v>19299</v>
      </c>
      <c r="J114" s="390">
        <v>28896</v>
      </c>
      <c r="K114" s="390">
        <v>36566</v>
      </c>
      <c r="L114" s="330">
        <v>-0.33212209302325602</v>
      </c>
      <c r="M114" s="390">
        <v>7449</v>
      </c>
      <c r="N114" s="390">
        <v>6684</v>
      </c>
      <c r="O114" s="390">
        <v>6625</v>
      </c>
      <c r="P114" s="206">
        <v>0.114452423698384</v>
      </c>
    </row>
    <row r="115" spans="1:16" x14ac:dyDescent="0.2">
      <c r="A115" s="212" t="s">
        <v>14625</v>
      </c>
      <c r="B115" s="211" t="s">
        <v>9611</v>
      </c>
      <c r="C115" s="211" t="s">
        <v>253</v>
      </c>
      <c r="D115" s="410" t="s">
        <v>20032</v>
      </c>
      <c r="E115" s="211" t="s">
        <v>14624</v>
      </c>
      <c r="F115" s="211"/>
      <c r="G115" s="413" t="s">
        <v>20900</v>
      </c>
      <c r="H115" s="429" t="s">
        <v>8560</v>
      </c>
      <c r="I115" s="390">
        <v>19215</v>
      </c>
      <c r="J115" s="390">
        <v>19173</v>
      </c>
      <c r="K115" s="390">
        <v>19021</v>
      </c>
      <c r="L115" s="330">
        <v>2.19058050383358E-3</v>
      </c>
      <c r="M115" s="390">
        <v>6720</v>
      </c>
      <c r="N115" s="390">
        <v>5711</v>
      </c>
      <c r="O115" s="390">
        <v>6264</v>
      </c>
      <c r="P115" s="206">
        <v>0.17667658903869701</v>
      </c>
    </row>
    <row r="116" spans="1:16" x14ac:dyDescent="0.2">
      <c r="A116" s="212" t="s">
        <v>12324</v>
      </c>
      <c r="B116" s="211" t="s">
        <v>12319</v>
      </c>
      <c r="C116" s="211" t="s">
        <v>258</v>
      </c>
      <c r="D116" s="410" t="s">
        <v>20378</v>
      </c>
      <c r="E116" s="211" t="s">
        <v>12323</v>
      </c>
      <c r="F116" s="211"/>
      <c r="G116" s="413" t="s">
        <v>20379</v>
      </c>
      <c r="H116" s="429" t="s">
        <v>8560</v>
      </c>
      <c r="I116" s="390">
        <v>19186</v>
      </c>
      <c r="J116" s="390">
        <v>15511</v>
      </c>
      <c r="K116" s="390">
        <v>12257</v>
      </c>
      <c r="L116" s="330">
        <v>0.236928631293921</v>
      </c>
      <c r="M116" s="390">
        <v>9021</v>
      </c>
      <c r="N116" s="390">
        <v>7998</v>
      </c>
      <c r="O116" s="390">
        <v>6083</v>
      </c>
      <c r="P116" s="206">
        <v>0.127906976744186</v>
      </c>
    </row>
    <row r="117" spans="1:16" x14ac:dyDescent="0.2">
      <c r="A117" s="212" t="s">
        <v>14590</v>
      </c>
      <c r="B117" s="211" t="s">
        <v>9546</v>
      </c>
      <c r="C117" s="211" t="s">
        <v>249</v>
      </c>
      <c r="D117" s="410" t="s">
        <v>21061</v>
      </c>
      <c r="E117" s="211" t="s">
        <v>14589</v>
      </c>
      <c r="F117" s="211"/>
      <c r="G117" s="413" t="s">
        <v>21062</v>
      </c>
      <c r="H117" s="429" t="s">
        <v>8560</v>
      </c>
      <c r="I117" s="390">
        <v>19050</v>
      </c>
      <c r="J117" s="390">
        <v>20098</v>
      </c>
      <c r="K117" s="390">
        <v>28441</v>
      </c>
      <c r="L117" s="330">
        <v>-5.2144491989252598E-2</v>
      </c>
      <c r="M117" s="390">
        <v>21771</v>
      </c>
      <c r="N117" s="390">
        <v>18934</v>
      </c>
      <c r="O117" s="390">
        <v>19048</v>
      </c>
      <c r="P117" s="206">
        <v>0.149836273370656</v>
      </c>
    </row>
    <row r="118" spans="1:16" x14ac:dyDescent="0.2">
      <c r="A118" s="212" t="s">
        <v>8965</v>
      </c>
      <c r="B118" s="211"/>
      <c r="C118" s="211" t="s">
        <v>258</v>
      </c>
      <c r="D118" s="410" t="s">
        <v>18788</v>
      </c>
      <c r="E118" s="211"/>
      <c r="F118" s="211" t="s">
        <v>8964</v>
      </c>
      <c r="G118" s="413" t="s">
        <v>22201</v>
      </c>
      <c r="H118" s="429" t="s">
        <v>8560</v>
      </c>
      <c r="I118" s="390">
        <v>19023</v>
      </c>
      <c r="J118" s="390">
        <v>6476</v>
      </c>
      <c r="K118" s="390">
        <v>7922</v>
      </c>
      <c r="L118" s="330">
        <v>1.9374613959234099</v>
      </c>
      <c r="M118" s="390">
        <v>812</v>
      </c>
      <c r="N118" s="390">
        <v>455</v>
      </c>
      <c r="O118" s="390">
        <v>520</v>
      </c>
      <c r="P118" s="206">
        <v>0.78461538461538505</v>
      </c>
    </row>
    <row r="119" spans="1:16" x14ac:dyDescent="0.2">
      <c r="A119" s="212" t="s">
        <v>14771</v>
      </c>
      <c r="B119" s="211"/>
      <c r="C119" s="211" t="s">
        <v>251</v>
      </c>
      <c r="D119" s="410" t="s">
        <v>18763</v>
      </c>
      <c r="E119" s="211"/>
      <c r="F119" s="211" t="s">
        <v>14770</v>
      </c>
      <c r="G119" s="413" t="s">
        <v>21273</v>
      </c>
      <c r="H119" s="429" t="s">
        <v>8560</v>
      </c>
      <c r="I119" s="390">
        <v>19009</v>
      </c>
      <c r="J119" s="390">
        <v>10152</v>
      </c>
      <c r="K119" s="390">
        <v>32362</v>
      </c>
      <c r="L119" s="330">
        <v>0.87243892828999203</v>
      </c>
      <c r="M119" s="390">
        <v>793</v>
      </c>
      <c r="N119" s="390">
        <v>743</v>
      </c>
      <c r="O119" s="390">
        <v>976</v>
      </c>
      <c r="P119" s="206">
        <v>6.7294751009421297E-2</v>
      </c>
    </row>
    <row r="120" spans="1:16" x14ac:dyDescent="0.2">
      <c r="A120" s="212" t="s">
        <v>14278</v>
      </c>
      <c r="B120" s="211"/>
      <c r="C120" s="211" t="s">
        <v>250</v>
      </c>
      <c r="D120" s="410" t="s">
        <v>20063</v>
      </c>
      <c r="E120" s="211"/>
      <c r="F120" s="211" t="s">
        <v>14277</v>
      </c>
      <c r="G120" s="413" t="s">
        <v>21181</v>
      </c>
      <c r="H120" s="429" t="s">
        <v>8560</v>
      </c>
      <c r="I120" s="390">
        <v>18937</v>
      </c>
      <c r="J120" s="390">
        <v>5478</v>
      </c>
      <c r="K120" s="390">
        <v>10870</v>
      </c>
      <c r="L120" s="330">
        <v>2.4569185834246099</v>
      </c>
      <c r="M120" s="390">
        <v>3199</v>
      </c>
      <c r="N120" s="390">
        <v>3108</v>
      </c>
      <c r="O120" s="390">
        <v>3659</v>
      </c>
      <c r="P120" s="206">
        <v>2.9279279279279299E-2</v>
      </c>
    </row>
    <row r="121" spans="1:16" x14ac:dyDescent="0.2">
      <c r="A121" s="212" t="s">
        <v>14401</v>
      </c>
      <c r="B121" s="211" t="s">
        <v>11701</v>
      </c>
      <c r="C121" s="211" t="s">
        <v>249</v>
      </c>
      <c r="D121" s="410" t="s">
        <v>19976</v>
      </c>
      <c r="E121" s="211" t="s">
        <v>14400</v>
      </c>
      <c r="F121" s="211"/>
      <c r="G121" s="413" t="s">
        <v>20480</v>
      </c>
      <c r="H121" s="429" t="s">
        <v>8560</v>
      </c>
      <c r="I121" s="390">
        <v>18914</v>
      </c>
      <c r="J121" s="390">
        <v>22729</v>
      </c>
      <c r="K121" s="390">
        <v>17514</v>
      </c>
      <c r="L121" s="330">
        <v>-0.167847243609486</v>
      </c>
      <c r="M121" s="390">
        <v>4247</v>
      </c>
      <c r="N121" s="390">
        <v>3517</v>
      </c>
      <c r="O121" s="390">
        <v>3527</v>
      </c>
      <c r="P121" s="206">
        <v>0.20756326414557899</v>
      </c>
    </row>
    <row r="122" spans="1:16" x14ac:dyDescent="0.2">
      <c r="A122" s="212" t="s">
        <v>14482</v>
      </c>
      <c r="B122" s="211" t="s">
        <v>11645</v>
      </c>
      <c r="C122" s="211" t="s">
        <v>257</v>
      </c>
      <c r="D122" s="410" t="s">
        <v>20912</v>
      </c>
      <c r="E122" s="211" t="s">
        <v>14481</v>
      </c>
      <c r="F122" s="211"/>
      <c r="G122" s="413" t="s">
        <v>20913</v>
      </c>
      <c r="H122" s="429" t="s">
        <v>8560</v>
      </c>
      <c r="I122" s="390">
        <v>18686</v>
      </c>
      <c r="J122" s="390">
        <v>17379</v>
      </c>
      <c r="K122" s="390">
        <v>17767</v>
      </c>
      <c r="L122" s="330">
        <v>7.5205708038437194E-2</v>
      </c>
      <c r="M122" s="390">
        <v>4691</v>
      </c>
      <c r="N122" s="390">
        <v>4313</v>
      </c>
      <c r="O122" s="390">
        <v>4384</v>
      </c>
      <c r="P122" s="206">
        <v>8.7642012520287499E-2</v>
      </c>
    </row>
    <row r="123" spans="1:16" x14ac:dyDescent="0.2">
      <c r="A123" s="212" t="s">
        <v>14767</v>
      </c>
      <c r="B123" s="211"/>
      <c r="C123" s="211" t="s">
        <v>251</v>
      </c>
      <c r="D123" s="410" t="s">
        <v>22143</v>
      </c>
      <c r="E123" s="211"/>
      <c r="F123" s="211" t="s">
        <v>14766</v>
      </c>
      <c r="G123" s="413" t="s">
        <v>22144</v>
      </c>
      <c r="H123" s="429" t="s">
        <v>8560</v>
      </c>
      <c r="I123" s="390">
        <v>18624</v>
      </c>
      <c r="J123" s="390">
        <v>29417</v>
      </c>
      <c r="K123" s="390">
        <v>26707</v>
      </c>
      <c r="L123" s="330">
        <v>-0.366896692388755</v>
      </c>
      <c r="M123" s="390">
        <v>4945</v>
      </c>
      <c r="N123" s="390">
        <v>4431</v>
      </c>
      <c r="O123" s="390">
        <v>4310</v>
      </c>
      <c r="P123" s="206">
        <v>0.11600090273076</v>
      </c>
    </row>
    <row r="124" spans="1:16" x14ac:dyDescent="0.2">
      <c r="A124" s="212" t="s">
        <v>14805</v>
      </c>
      <c r="B124" s="211" t="s">
        <v>9586</v>
      </c>
      <c r="C124" s="211" t="s">
        <v>250</v>
      </c>
      <c r="D124" s="410" t="s">
        <v>20613</v>
      </c>
      <c r="E124" s="211" t="s">
        <v>14804</v>
      </c>
      <c r="F124" s="211"/>
      <c r="G124" s="413" t="s">
        <v>20614</v>
      </c>
      <c r="H124" s="429" t="s">
        <v>8560</v>
      </c>
      <c r="I124" s="390">
        <v>18575</v>
      </c>
      <c r="J124" s="390">
        <v>15019</v>
      </c>
      <c r="K124" s="390">
        <v>13364</v>
      </c>
      <c r="L124" s="330">
        <v>0.23676676210133801</v>
      </c>
      <c r="M124" s="390">
        <v>3217</v>
      </c>
      <c r="N124" s="390">
        <v>2978</v>
      </c>
      <c r="O124" s="390">
        <v>3205</v>
      </c>
      <c r="P124" s="206">
        <v>8.0255204835460101E-2</v>
      </c>
    </row>
    <row r="125" spans="1:16" x14ac:dyDescent="0.2">
      <c r="A125" s="212" t="s">
        <v>13990</v>
      </c>
      <c r="B125" s="211"/>
      <c r="C125" s="211" t="s">
        <v>251</v>
      </c>
      <c r="D125" s="410" t="s">
        <v>17580</v>
      </c>
      <c r="E125" s="211"/>
      <c r="F125" s="211" t="s">
        <v>13989</v>
      </c>
      <c r="G125" s="413" t="s">
        <v>21421</v>
      </c>
      <c r="H125" s="429" t="s">
        <v>8560</v>
      </c>
      <c r="I125" s="390">
        <v>18346</v>
      </c>
      <c r="J125" s="390">
        <v>19313</v>
      </c>
      <c r="K125" s="390">
        <v>23174</v>
      </c>
      <c r="L125" s="330">
        <v>-5.0069901102884097E-2</v>
      </c>
      <c r="M125" s="390">
        <v>4264</v>
      </c>
      <c r="N125" s="390">
        <v>3362</v>
      </c>
      <c r="O125" s="390">
        <v>4179</v>
      </c>
      <c r="P125" s="206">
        <v>0.26829268292682901</v>
      </c>
    </row>
    <row r="126" spans="1:16" x14ac:dyDescent="0.2">
      <c r="A126" s="212" t="s">
        <v>13761</v>
      </c>
      <c r="B126" s="211"/>
      <c r="C126" s="211" t="s">
        <v>253</v>
      </c>
      <c r="D126" s="410" t="s">
        <v>21952</v>
      </c>
      <c r="E126" s="211"/>
      <c r="F126" s="211" t="s">
        <v>13760</v>
      </c>
      <c r="G126" s="413" t="s">
        <v>21953</v>
      </c>
      <c r="H126" s="429" t="s">
        <v>8560</v>
      </c>
      <c r="I126" s="390">
        <v>18217</v>
      </c>
      <c r="J126" s="390">
        <v>16777</v>
      </c>
      <c r="K126" s="390">
        <v>20871</v>
      </c>
      <c r="L126" s="330">
        <v>8.5831793526852204E-2</v>
      </c>
      <c r="M126" s="390">
        <v>4238</v>
      </c>
      <c r="N126" s="390">
        <v>3908</v>
      </c>
      <c r="O126" s="390">
        <v>4178</v>
      </c>
      <c r="P126" s="206">
        <v>8.4442169907881198E-2</v>
      </c>
    </row>
    <row r="127" spans="1:16" x14ac:dyDescent="0.2">
      <c r="A127" s="212" t="s">
        <v>14162</v>
      </c>
      <c r="B127" s="211" t="s">
        <v>9639</v>
      </c>
      <c r="C127" s="211" t="s">
        <v>255</v>
      </c>
      <c r="D127" s="410" t="s">
        <v>18419</v>
      </c>
      <c r="E127" s="211" t="s">
        <v>14161</v>
      </c>
      <c r="F127" s="211"/>
      <c r="G127" s="413" t="s">
        <v>20951</v>
      </c>
      <c r="H127" s="429" t="s">
        <v>8560</v>
      </c>
      <c r="I127" s="390">
        <v>18199</v>
      </c>
      <c r="J127" s="390">
        <v>18296</v>
      </c>
      <c r="K127" s="390">
        <v>17200</v>
      </c>
      <c r="L127" s="330">
        <v>-5.3017052907739001E-3</v>
      </c>
      <c r="M127" s="390">
        <v>4187</v>
      </c>
      <c r="N127" s="390">
        <v>2101</v>
      </c>
      <c r="O127" s="390">
        <v>4266</v>
      </c>
      <c r="P127" s="206">
        <v>0.992860542598762</v>
      </c>
    </row>
    <row r="128" spans="1:16" x14ac:dyDescent="0.2">
      <c r="A128" s="212" t="s">
        <v>14084</v>
      </c>
      <c r="B128" s="211"/>
      <c r="C128" s="211" t="s">
        <v>371</v>
      </c>
      <c r="D128" s="410" t="s">
        <v>17227</v>
      </c>
      <c r="E128" s="211"/>
      <c r="F128" s="211" t="s">
        <v>14083</v>
      </c>
      <c r="G128" s="413" t="s">
        <v>21196</v>
      </c>
      <c r="H128" s="429" t="s">
        <v>8560</v>
      </c>
      <c r="I128" s="390">
        <v>18015</v>
      </c>
      <c r="J128" s="390">
        <v>15811</v>
      </c>
      <c r="K128" s="390">
        <v>20658</v>
      </c>
      <c r="L128" s="330">
        <v>0.13939662260451599</v>
      </c>
      <c r="M128" s="390">
        <v>2426</v>
      </c>
      <c r="N128" s="390">
        <v>1829</v>
      </c>
      <c r="O128" s="390">
        <v>2024</v>
      </c>
      <c r="P128" s="206">
        <v>0.32640787315472902</v>
      </c>
    </row>
    <row r="129" spans="1:16" x14ac:dyDescent="0.2">
      <c r="A129" s="212"/>
      <c r="B129" s="211"/>
      <c r="C129" s="211"/>
      <c r="D129" s="410" t="s">
        <v>17724</v>
      </c>
      <c r="E129" s="211"/>
      <c r="F129" s="211" t="s">
        <v>17725</v>
      </c>
      <c r="G129" s="413" t="s">
        <v>22048</v>
      </c>
      <c r="H129" s="429" t="s">
        <v>8560</v>
      </c>
      <c r="I129" s="390">
        <v>17929</v>
      </c>
      <c r="J129" s="390">
        <v>19531</v>
      </c>
      <c r="K129" s="390">
        <v>16101</v>
      </c>
      <c r="L129" s="330">
        <v>-8.2023449900158807E-2</v>
      </c>
      <c r="M129" s="390">
        <v>3</v>
      </c>
      <c r="N129" s="390">
        <v>1</v>
      </c>
      <c r="O129" s="390">
        <v>6</v>
      </c>
      <c r="P129" s="206">
        <v>2</v>
      </c>
    </row>
    <row r="130" spans="1:16" x14ac:dyDescent="0.2">
      <c r="A130" s="212" t="s">
        <v>13449</v>
      </c>
      <c r="B130" s="211" t="s">
        <v>10235</v>
      </c>
      <c r="C130" s="211" t="s">
        <v>249</v>
      </c>
      <c r="D130" s="410" t="s">
        <v>17690</v>
      </c>
      <c r="E130" s="211" t="s">
        <v>13448</v>
      </c>
      <c r="F130" s="211"/>
      <c r="G130" s="413" t="s">
        <v>20401</v>
      </c>
      <c r="H130" s="429" t="s">
        <v>8560</v>
      </c>
      <c r="I130" s="390">
        <v>17609</v>
      </c>
      <c r="J130" s="390">
        <v>19133</v>
      </c>
      <c r="K130" s="390">
        <v>10402</v>
      </c>
      <c r="L130" s="330">
        <v>-7.9652955626404606E-2</v>
      </c>
      <c r="M130" s="390">
        <v>5212</v>
      </c>
      <c r="N130" s="390">
        <v>4486</v>
      </c>
      <c r="O130" s="390">
        <v>5067</v>
      </c>
      <c r="P130" s="206">
        <v>0.16183682567989299</v>
      </c>
    </row>
    <row r="131" spans="1:16" x14ac:dyDescent="0.2">
      <c r="A131" s="212" t="s">
        <v>14088</v>
      </c>
      <c r="B131" s="211" t="s">
        <v>10404</v>
      </c>
      <c r="C131" s="211" t="s">
        <v>255</v>
      </c>
      <c r="D131" s="410" t="s">
        <v>18268</v>
      </c>
      <c r="E131" s="211" t="s">
        <v>14087</v>
      </c>
      <c r="F131" s="211"/>
      <c r="G131" s="413" t="s">
        <v>20737</v>
      </c>
      <c r="H131" s="429" t="s">
        <v>8560</v>
      </c>
      <c r="I131" s="390">
        <v>17315</v>
      </c>
      <c r="J131" s="390">
        <v>14749</v>
      </c>
      <c r="K131" s="390">
        <v>18172</v>
      </c>
      <c r="L131" s="330">
        <v>0.173977896806563</v>
      </c>
      <c r="M131" s="390">
        <v>3394</v>
      </c>
      <c r="N131" s="390">
        <v>3028</v>
      </c>
      <c r="O131" s="390">
        <v>3029</v>
      </c>
      <c r="P131" s="206">
        <v>0.12087186261558799</v>
      </c>
    </row>
    <row r="132" spans="1:16" x14ac:dyDescent="0.2">
      <c r="A132" s="212" t="s">
        <v>11291</v>
      </c>
      <c r="B132" s="211"/>
      <c r="C132" s="211" t="s">
        <v>249</v>
      </c>
      <c r="D132" s="410" t="s">
        <v>21218</v>
      </c>
      <c r="E132" s="211"/>
      <c r="F132" s="211" t="s">
        <v>11290</v>
      </c>
      <c r="G132" s="413" t="s">
        <v>21219</v>
      </c>
      <c r="H132" s="429" t="s">
        <v>8560</v>
      </c>
      <c r="I132" s="390">
        <v>17162</v>
      </c>
      <c r="J132" s="390">
        <v>16631</v>
      </c>
      <c r="K132" s="390">
        <v>19955</v>
      </c>
      <c r="L132" s="330">
        <v>3.1928326618964498E-2</v>
      </c>
      <c r="M132" s="390">
        <v>1677</v>
      </c>
      <c r="N132" s="390">
        <v>1462</v>
      </c>
      <c r="O132" s="390">
        <v>1514</v>
      </c>
      <c r="P132" s="206">
        <v>0.14705882352941199</v>
      </c>
    </row>
    <row r="133" spans="1:16" x14ac:dyDescent="0.2">
      <c r="A133" s="212" t="s">
        <v>14887</v>
      </c>
      <c r="B133" s="211" t="s">
        <v>9698</v>
      </c>
      <c r="C133" s="211" t="s">
        <v>251</v>
      </c>
      <c r="D133" s="410" t="s">
        <v>19021</v>
      </c>
      <c r="E133" s="211" t="s">
        <v>14886</v>
      </c>
      <c r="F133" s="211"/>
      <c r="G133" s="413" t="s">
        <v>20557</v>
      </c>
      <c r="H133" s="429" t="s">
        <v>8560</v>
      </c>
      <c r="I133" s="390">
        <v>17084</v>
      </c>
      <c r="J133" s="390">
        <v>13600</v>
      </c>
      <c r="K133" s="390">
        <v>15750</v>
      </c>
      <c r="L133" s="210">
        <v>0.25617647058823501</v>
      </c>
      <c r="M133" s="390">
        <v>16014</v>
      </c>
      <c r="N133" s="390">
        <v>14043</v>
      </c>
      <c r="O133" s="390">
        <v>13790</v>
      </c>
      <c r="P133" s="206">
        <v>0.14035462508011101</v>
      </c>
    </row>
    <row r="134" spans="1:16" x14ac:dyDescent="0.2">
      <c r="A134" s="212" t="s">
        <v>13973</v>
      </c>
      <c r="B134" s="211"/>
      <c r="C134" s="211" t="s">
        <v>251</v>
      </c>
      <c r="D134" s="410" t="s">
        <v>21271</v>
      </c>
      <c r="E134" s="211"/>
      <c r="F134" s="211" t="s">
        <v>13972</v>
      </c>
      <c r="G134" s="413" t="s">
        <v>21272</v>
      </c>
      <c r="H134" s="429" t="s">
        <v>8560</v>
      </c>
      <c r="I134" s="390">
        <v>17074</v>
      </c>
      <c r="J134" s="390">
        <v>15101</v>
      </c>
      <c r="K134" s="390">
        <v>16462</v>
      </c>
      <c r="L134" s="330">
        <v>0.130653599099397</v>
      </c>
      <c r="M134" s="390">
        <v>465</v>
      </c>
      <c r="N134" s="390">
        <v>186</v>
      </c>
      <c r="O134" s="390">
        <v>175</v>
      </c>
      <c r="P134" s="206">
        <v>1.5</v>
      </c>
    </row>
    <row r="135" spans="1:16" x14ac:dyDescent="0.2">
      <c r="A135" s="212" t="s">
        <v>13660</v>
      </c>
      <c r="B135" s="211"/>
      <c r="C135" s="211" t="s">
        <v>252</v>
      </c>
      <c r="D135" s="410" t="s">
        <v>20091</v>
      </c>
      <c r="E135" s="211"/>
      <c r="F135" s="211" t="s">
        <v>13659</v>
      </c>
      <c r="G135" s="413" t="s">
        <v>21377</v>
      </c>
      <c r="H135" s="429" t="s">
        <v>8560</v>
      </c>
      <c r="I135" s="390">
        <v>16977</v>
      </c>
      <c r="J135" s="390">
        <v>12266</v>
      </c>
      <c r="K135" s="390">
        <v>13696</v>
      </c>
      <c r="L135" s="330">
        <v>0.38406978640143502</v>
      </c>
      <c r="M135" s="390">
        <v>9424</v>
      </c>
      <c r="N135" s="390">
        <v>6676</v>
      </c>
      <c r="O135" s="390">
        <v>8153</v>
      </c>
      <c r="P135" s="206">
        <v>0.41162372678250397</v>
      </c>
    </row>
    <row r="136" spans="1:16" x14ac:dyDescent="0.2">
      <c r="A136" s="212" t="s">
        <v>14117</v>
      </c>
      <c r="B136" s="211"/>
      <c r="C136" s="211" t="s">
        <v>14947</v>
      </c>
      <c r="D136" s="410" t="s">
        <v>21694</v>
      </c>
      <c r="E136" s="211"/>
      <c r="F136" s="211" t="s">
        <v>14116</v>
      </c>
      <c r="G136" s="413" t="s">
        <v>21695</v>
      </c>
      <c r="H136" s="429" t="s">
        <v>8560</v>
      </c>
      <c r="I136" s="390">
        <v>16890</v>
      </c>
      <c r="J136" s="390">
        <v>14421</v>
      </c>
      <c r="K136" s="390">
        <v>15540</v>
      </c>
      <c r="L136" s="330">
        <v>0.17120865404618299</v>
      </c>
      <c r="M136" s="390">
        <v>7919</v>
      </c>
      <c r="N136" s="390">
        <v>6544</v>
      </c>
      <c r="O136" s="390">
        <v>7140</v>
      </c>
      <c r="P136" s="206">
        <v>0.21011613691931499</v>
      </c>
    </row>
    <row r="137" spans="1:16" x14ac:dyDescent="0.2">
      <c r="A137" s="212" t="s">
        <v>14713</v>
      </c>
      <c r="B137" s="211"/>
      <c r="C137" s="211" t="s">
        <v>251</v>
      </c>
      <c r="D137" s="410" t="s">
        <v>21606</v>
      </c>
      <c r="E137" s="211"/>
      <c r="F137" s="211" t="s">
        <v>14712</v>
      </c>
      <c r="G137" s="413" t="s">
        <v>21607</v>
      </c>
      <c r="H137" s="429" t="s">
        <v>8560</v>
      </c>
      <c r="I137" s="390">
        <v>16815</v>
      </c>
      <c r="J137" s="390">
        <v>15903</v>
      </c>
      <c r="K137" s="390">
        <v>18456</v>
      </c>
      <c r="L137" s="330">
        <v>5.7347670250896203E-2</v>
      </c>
      <c r="M137" s="390">
        <v>6826</v>
      </c>
      <c r="N137" s="390">
        <v>5859</v>
      </c>
      <c r="O137" s="390">
        <v>6875</v>
      </c>
      <c r="P137" s="206">
        <v>0.165045229561359</v>
      </c>
    </row>
    <row r="138" spans="1:16" x14ac:dyDescent="0.2">
      <c r="A138" s="212" t="s">
        <v>14576</v>
      </c>
      <c r="B138" s="211"/>
      <c r="C138" s="211" t="s">
        <v>253</v>
      </c>
      <c r="D138" s="410" t="s">
        <v>18767</v>
      </c>
      <c r="E138" s="211"/>
      <c r="F138" s="211" t="s">
        <v>14575</v>
      </c>
      <c r="G138" s="413" t="s">
        <v>21444</v>
      </c>
      <c r="H138" s="429" t="s">
        <v>8560</v>
      </c>
      <c r="I138" s="390">
        <v>16724</v>
      </c>
      <c r="J138" s="390">
        <v>14532</v>
      </c>
      <c r="K138" s="390">
        <v>14660</v>
      </c>
      <c r="L138" s="330">
        <v>0.15083952656207</v>
      </c>
      <c r="M138" s="390">
        <v>4618</v>
      </c>
      <c r="N138" s="390">
        <v>3927</v>
      </c>
      <c r="O138" s="390">
        <v>4303</v>
      </c>
      <c r="P138" s="206">
        <v>0.175961293608352</v>
      </c>
    </row>
    <row r="139" spans="1:16" x14ac:dyDescent="0.2">
      <c r="A139" s="212" t="s">
        <v>14879</v>
      </c>
      <c r="B139" s="211" t="s">
        <v>13905</v>
      </c>
      <c r="C139" s="211" t="s">
        <v>372</v>
      </c>
      <c r="D139" s="410" t="s">
        <v>19560</v>
      </c>
      <c r="E139" s="211" t="s">
        <v>14878</v>
      </c>
      <c r="F139" s="211"/>
      <c r="G139" s="413" t="s">
        <v>20934</v>
      </c>
      <c r="H139" s="429" t="s">
        <v>8560</v>
      </c>
      <c r="I139" s="390">
        <v>16717</v>
      </c>
      <c r="J139" s="390">
        <v>15129</v>
      </c>
      <c r="K139" s="390">
        <v>16967</v>
      </c>
      <c r="L139" s="330">
        <v>0.10496397646903299</v>
      </c>
      <c r="M139" s="390">
        <v>5129</v>
      </c>
      <c r="N139" s="390">
        <v>4755</v>
      </c>
      <c r="O139" s="390">
        <v>5210</v>
      </c>
      <c r="P139" s="206">
        <v>7.86540483701368E-2</v>
      </c>
    </row>
    <row r="140" spans="1:16" x14ac:dyDescent="0.2">
      <c r="A140" s="212" t="s">
        <v>246</v>
      </c>
      <c r="B140" s="211" t="s">
        <v>9630</v>
      </c>
      <c r="C140" s="211" t="s">
        <v>249</v>
      </c>
      <c r="D140" s="410" t="s">
        <v>21059</v>
      </c>
      <c r="E140" s="211" t="s">
        <v>14913</v>
      </c>
      <c r="F140" s="211"/>
      <c r="G140" s="413" t="s">
        <v>21060</v>
      </c>
      <c r="H140" s="429" t="s">
        <v>8560</v>
      </c>
      <c r="I140" s="390">
        <v>16480</v>
      </c>
      <c r="J140" s="390">
        <v>15340</v>
      </c>
      <c r="K140" s="390">
        <v>15690</v>
      </c>
      <c r="L140" s="330">
        <v>7.4315514993481102E-2</v>
      </c>
      <c r="M140" s="390">
        <v>31120</v>
      </c>
      <c r="N140" s="390">
        <v>27837</v>
      </c>
      <c r="O140" s="390">
        <v>28366</v>
      </c>
      <c r="P140" s="206">
        <v>0.117936559255667</v>
      </c>
    </row>
    <row r="141" spans="1:16" x14ac:dyDescent="0.2">
      <c r="A141" s="212" t="s">
        <v>14250</v>
      </c>
      <c r="B141" s="211"/>
      <c r="C141" s="211" t="s">
        <v>14947</v>
      </c>
      <c r="D141" s="410" t="s">
        <v>20146</v>
      </c>
      <c r="E141" s="211"/>
      <c r="F141" s="211" t="s">
        <v>14249</v>
      </c>
      <c r="G141" s="413" t="s">
        <v>21814</v>
      </c>
      <c r="H141" s="429" t="s">
        <v>8560</v>
      </c>
      <c r="I141" s="390">
        <v>16332</v>
      </c>
      <c r="J141" s="390">
        <v>15512</v>
      </c>
      <c r="K141" s="390">
        <v>14503</v>
      </c>
      <c r="L141" s="210">
        <v>5.2862300154718801E-2</v>
      </c>
      <c r="M141" s="390">
        <v>7101</v>
      </c>
      <c r="N141" s="390">
        <v>5883</v>
      </c>
      <c r="O141" s="390">
        <v>6374</v>
      </c>
      <c r="P141" s="206">
        <v>0.207037225905151</v>
      </c>
    </row>
    <row r="142" spans="1:16" x14ac:dyDescent="0.2">
      <c r="A142" s="212" t="s">
        <v>14365</v>
      </c>
      <c r="B142" s="211" t="s">
        <v>9589</v>
      </c>
      <c r="C142" s="211" t="s">
        <v>252</v>
      </c>
      <c r="D142" s="410" t="s">
        <v>20364</v>
      </c>
      <c r="E142" s="211" t="s">
        <v>14364</v>
      </c>
      <c r="F142" s="211"/>
      <c r="G142" s="413" t="s">
        <v>20365</v>
      </c>
      <c r="H142" s="429" t="s">
        <v>8560</v>
      </c>
      <c r="I142" s="390">
        <v>16209</v>
      </c>
      <c r="J142" s="390">
        <v>13315</v>
      </c>
      <c r="K142" s="390">
        <v>14396</v>
      </c>
      <c r="L142" s="330">
        <v>0.217348854675178</v>
      </c>
      <c r="M142" s="390">
        <v>10805</v>
      </c>
      <c r="N142" s="390">
        <v>7465</v>
      </c>
      <c r="O142" s="390">
        <v>8667</v>
      </c>
      <c r="P142" s="206">
        <v>0.447421299397187</v>
      </c>
    </row>
    <row r="143" spans="1:16" x14ac:dyDescent="0.2">
      <c r="A143" s="212" t="s">
        <v>14849</v>
      </c>
      <c r="B143" s="211" t="s">
        <v>9009</v>
      </c>
      <c r="C143" s="211" t="s">
        <v>253</v>
      </c>
      <c r="D143" s="410" t="s">
        <v>17624</v>
      </c>
      <c r="E143" s="211" t="s">
        <v>14848</v>
      </c>
      <c r="F143" s="211"/>
      <c r="G143" s="413" t="s">
        <v>20758</v>
      </c>
      <c r="H143" s="429" t="s">
        <v>8560</v>
      </c>
      <c r="I143" s="390">
        <v>16203</v>
      </c>
      <c r="J143" s="390">
        <v>13483</v>
      </c>
      <c r="K143" s="390">
        <v>15193</v>
      </c>
      <c r="L143" s="330">
        <v>0.20173551880145399</v>
      </c>
      <c r="M143" s="390">
        <v>4600</v>
      </c>
      <c r="N143" s="390">
        <v>3772</v>
      </c>
      <c r="O143" s="390">
        <v>3883</v>
      </c>
      <c r="P143" s="206">
        <v>0.219512195121951</v>
      </c>
    </row>
    <row r="144" spans="1:16" x14ac:dyDescent="0.2">
      <c r="A144" s="212" t="s">
        <v>11225</v>
      </c>
      <c r="B144" s="211"/>
      <c r="C144" s="211" t="s">
        <v>252</v>
      </c>
      <c r="D144" s="410" t="s">
        <v>19148</v>
      </c>
      <c r="E144" s="211"/>
      <c r="F144" s="211" t="s">
        <v>11224</v>
      </c>
      <c r="G144" s="413" t="s">
        <v>21247</v>
      </c>
      <c r="H144" s="429" t="s">
        <v>8560</v>
      </c>
      <c r="I144" s="390">
        <v>16107</v>
      </c>
      <c r="J144" s="390">
        <v>258</v>
      </c>
      <c r="K144" s="390">
        <v>4183</v>
      </c>
      <c r="L144" s="330">
        <v>61.430232558139501</v>
      </c>
      <c r="M144" s="390">
        <v>837</v>
      </c>
      <c r="N144" s="390">
        <v>149</v>
      </c>
      <c r="O144" s="390">
        <v>842</v>
      </c>
      <c r="P144" s="206">
        <v>4.6174496644295298</v>
      </c>
    </row>
    <row r="145" spans="1:16" x14ac:dyDescent="0.2">
      <c r="A145" s="212" t="s">
        <v>14534</v>
      </c>
      <c r="B145" s="211" t="s">
        <v>13337</v>
      </c>
      <c r="C145" s="211" t="s">
        <v>250</v>
      </c>
      <c r="D145" s="410" t="s">
        <v>19494</v>
      </c>
      <c r="E145" s="211" t="s">
        <v>14533</v>
      </c>
      <c r="F145" s="211"/>
      <c r="G145" s="413" t="s">
        <v>20460</v>
      </c>
      <c r="H145" s="429" t="s">
        <v>8560</v>
      </c>
      <c r="I145" s="390">
        <v>16074</v>
      </c>
      <c r="J145" s="390">
        <v>15064</v>
      </c>
      <c r="K145" s="390">
        <v>16344</v>
      </c>
      <c r="L145" s="330">
        <v>6.7047265002655204E-2</v>
      </c>
      <c r="M145" s="390">
        <v>4434</v>
      </c>
      <c r="N145" s="390">
        <v>3901</v>
      </c>
      <c r="O145" s="390">
        <v>4050</v>
      </c>
      <c r="P145" s="206">
        <v>0.13663163291463701</v>
      </c>
    </row>
    <row r="146" spans="1:16" x14ac:dyDescent="0.2">
      <c r="A146" s="212" t="s">
        <v>14737</v>
      </c>
      <c r="B146" s="211"/>
      <c r="C146" s="211" t="s">
        <v>249</v>
      </c>
      <c r="D146" s="410" t="s">
        <v>21084</v>
      </c>
      <c r="E146" s="211"/>
      <c r="F146" s="211" t="s">
        <v>14736</v>
      </c>
      <c r="G146" s="413" t="s">
        <v>21085</v>
      </c>
      <c r="H146" s="429" t="s">
        <v>8560</v>
      </c>
      <c r="I146" s="390">
        <v>15856</v>
      </c>
      <c r="J146" s="390">
        <v>14237</v>
      </c>
      <c r="K146" s="390">
        <v>14923</v>
      </c>
      <c r="L146" s="330">
        <v>0.11371777762169</v>
      </c>
      <c r="M146" s="390">
        <v>7980</v>
      </c>
      <c r="N146" s="390">
        <v>6993</v>
      </c>
      <c r="O146" s="390">
        <v>7625</v>
      </c>
      <c r="P146" s="206">
        <v>0.14114114114114101</v>
      </c>
    </row>
    <row r="147" spans="1:16" x14ac:dyDescent="0.2">
      <c r="A147" s="212" t="s">
        <v>12164</v>
      </c>
      <c r="B147" s="211" t="s">
        <v>11709</v>
      </c>
      <c r="C147" s="211" t="s">
        <v>255</v>
      </c>
      <c r="D147" s="410" t="s">
        <v>18405</v>
      </c>
      <c r="E147" s="211" t="s">
        <v>12163</v>
      </c>
      <c r="F147" s="211"/>
      <c r="G147" s="413" t="s">
        <v>20600</v>
      </c>
      <c r="H147" s="429" t="s">
        <v>8560</v>
      </c>
      <c r="I147" s="390">
        <v>15734</v>
      </c>
      <c r="J147" s="390">
        <v>15339</v>
      </c>
      <c r="K147" s="390">
        <v>13489</v>
      </c>
      <c r="L147" s="330">
        <v>2.5751352760936101E-2</v>
      </c>
      <c r="M147" s="390">
        <v>4002</v>
      </c>
      <c r="N147" s="390">
        <v>3229</v>
      </c>
      <c r="O147" s="390">
        <v>4106</v>
      </c>
      <c r="P147" s="206">
        <v>0.23939300092908</v>
      </c>
    </row>
    <row r="148" spans="1:16" x14ac:dyDescent="0.2">
      <c r="A148" s="212" t="s">
        <v>14516</v>
      </c>
      <c r="B148" s="211"/>
      <c r="C148" s="211" t="s">
        <v>257</v>
      </c>
      <c r="D148" s="410" t="s">
        <v>21344</v>
      </c>
      <c r="E148" s="211"/>
      <c r="F148" s="211" t="s">
        <v>14515</v>
      </c>
      <c r="G148" s="413" t="s">
        <v>21345</v>
      </c>
      <c r="H148" s="429" t="s">
        <v>8560</v>
      </c>
      <c r="I148" s="390">
        <v>15535</v>
      </c>
      <c r="J148" s="390">
        <v>13468</v>
      </c>
      <c r="K148" s="390">
        <v>14637</v>
      </c>
      <c r="L148" s="330">
        <v>0.153474903474903</v>
      </c>
      <c r="M148" s="390">
        <v>3607</v>
      </c>
      <c r="N148" s="390">
        <v>3019</v>
      </c>
      <c r="O148" s="390">
        <v>3165</v>
      </c>
      <c r="P148" s="206">
        <v>0.194766478966545</v>
      </c>
    </row>
    <row r="149" spans="1:16" x14ac:dyDescent="0.2">
      <c r="A149" s="212" t="s">
        <v>12066</v>
      </c>
      <c r="B149" s="211"/>
      <c r="C149" s="211" t="s">
        <v>254</v>
      </c>
      <c r="D149" s="410" t="s">
        <v>18262</v>
      </c>
      <c r="E149" s="211"/>
      <c r="F149" s="211" t="s">
        <v>12065</v>
      </c>
      <c r="G149" s="413" t="s">
        <v>20659</v>
      </c>
      <c r="H149" s="429" t="s">
        <v>8560</v>
      </c>
      <c r="I149" s="390">
        <v>15477</v>
      </c>
      <c r="J149" s="390">
        <v>9056</v>
      </c>
      <c r="K149" s="390">
        <v>56</v>
      </c>
      <c r="L149" s="330">
        <v>0.70903268551236698</v>
      </c>
      <c r="M149" s="390">
        <v>1851</v>
      </c>
      <c r="N149" s="390">
        <v>1588</v>
      </c>
      <c r="O149" s="390">
        <v>1675</v>
      </c>
      <c r="P149" s="206">
        <v>0.16561712846347601</v>
      </c>
    </row>
    <row r="150" spans="1:16" x14ac:dyDescent="0.2">
      <c r="A150" s="212" t="s">
        <v>14562</v>
      </c>
      <c r="B150" s="211"/>
      <c r="C150" s="211" t="s">
        <v>254</v>
      </c>
      <c r="D150" s="410" t="s">
        <v>19840</v>
      </c>
      <c r="E150" s="211"/>
      <c r="F150" s="211" t="s">
        <v>14561</v>
      </c>
      <c r="G150" s="413" t="s">
        <v>22190</v>
      </c>
      <c r="H150" s="429" t="s">
        <v>8560</v>
      </c>
      <c r="I150" s="390">
        <v>15423</v>
      </c>
      <c r="J150" s="390">
        <v>13784</v>
      </c>
      <c r="K150" s="390">
        <v>15203</v>
      </c>
      <c r="L150" s="330">
        <v>0.118905977945444</v>
      </c>
      <c r="M150" s="390">
        <v>8623</v>
      </c>
      <c r="N150" s="390">
        <v>8039</v>
      </c>
      <c r="O150" s="390">
        <v>8026</v>
      </c>
      <c r="P150" s="206">
        <v>7.2645851474063994E-2</v>
      </c>
    </row>
    <row r="151" spans="1:16" x14ac:dyDescent="0.2">
      <c r="A151" s="212" t="s">
        <v>11865</v>
      </c>
      <c r="B151" s="211" t="s">
        <v>9597</v>
      </c>
      <c r="C151" s="211" t="s">
        <v>257</v>
      </c>
      <c r="D151" s="410" t="s">
        <v>20762</v>
      </c>
      <c r="E151" s="211" t="s">
        <v>11864</v>
      </c>
      <c r="F151" s="211"/>
      <c r="G151" s="413" t="s">
        <v>20763</v>
      </c>
      <c r="H151" s="429" t="s">
        <v>8560</v>
      </c>
      <c r="I151" s="390">
        <v>15416</v>
      </c>
      <c r="J151" s="390">
        <v>14079</v>
      </c>
      <c r="K151" s="390">
        <v>13934</v>
      </c>
      <c r="L151" s="330">
        <v>9.4964130975211405E-2</v>
      </c>
      <c r="M151" s="390">
        <v>4367</v>
      </c>
      <c r="N151" s="390">
        <v>3917</v>
      </c>
      <c r="O151" s="390">
        <v>3448</v>
      </c>
      <c r="P151" s="206">
        <v>0.114883839673219</v>
      </c>
    </row>
    <row r="152" spans="1:16" x14ac:dyDescent="0.2">
      <c r="A152" s="212" t="s">
        <v>14304</v>
      </c>
      <c r="B152" s="211" t="s">
        <v>13672</v>
      </c>
      <c r="C152" s="211" t="s">
        <v>258</v>
      </c>
      <c r="D152" s="410" t="s">
        <v>20516</v>
      </c>
      <c r="E152" s="211" t="s">
        <v>14303</v>
      </c>
      <c r="F152" s="211"/>
      <c r="G152" s="413" t="s">
        <v>20517</v>
      </c>
      <c r="H152" s="429" t="s">
        <v>8560</v>
      </c>
      <c r="I152" s="390">
        <v>15362</v>
      </c>
      <c r="J152" s="390">
        <v>13123</v>
      </c>
      <c r="K152" s="390">
        <v>13193</v>
      </c>
      <c r="L152" s="330">
        <v>0.17061647489141199</v>
      </c>
      <c r="M152" s="390">
        <v>7214</v>
      </c>
      <c r="N152" s="390">
        <v>5381</v>
      </c>
      <c r="O152" s="390">
        <v>6194</v>
      </c>
      <c r="P152" s="206">
        <v>0.34064300315926399</v>
      </c>
    </row>
    <row r="153" spans="1:16" x14ac:dyDescent="0.2">
      <c r="A153" s="212" t="s">
        <v>14049</v>
      </c>
      <c r="B153" s="211"/>
      <c r="C153" s="211" t="s">
        <v>258</v>
      </c>
      <c r="D153" s="410" t="s">
        <v>18878</v>
      </c>
      <c r="E153" s="211"/>
      <c r="F153" s="211" t="s">
        <v>14048</v>
      </c>
      <c r="G153" s="413" t="s">
        <v>21378</v>
      </c>
      <c r="H153" s="429" t="s">
        <v>8560</v>
      </c>
      <c r="I153" s="390">
        <v>15266</v>
      </c>
      <c r="J153" s="390">
        <v>11560</v>
      </c>
      <c r="K153" s="390">
        <v>11694</v>
      </c>
      <c r="L153" s="330">
        <v>0.32058823529411801</v>
      </c>
      <c r="M153" s="390">
        <v>13282</v>
      </c>
      <c r="N153" s="390">
        <v>11458</v>
      </c>
      <c r="O153" s="390">
        <v>10925</v>
      </c>
      <c r="P153" s="206">
        <v>0.15919008552976099</v>
      </c>
    </row>
    <row r="154" spans="1:16" x14ac:dyDescent="0.2">
      <c r="A154" s="212" t="s">
        <v>14363</v>
      </c>
      <c r="B154" s="211" t="s">
        <v>9009</v>
      </c>
      <c r="C154" s="211" t="s">
        <v>253</v>
      </c>
      <c r="D154" s="410" t="s">
        <v>17627</v>
      </c>
      <c r="E154" s="211" t="s">
        <v>14362</v>
      </c>
      <c r="F154" s="211"/>
      <c r="G154" s="413" t="s">
        <v>20973</v>
      </c>
      <c r="H154" s="429" t="s">
        <v>8560</v>
      </c>
      <c r="I154" s="390">
        <v>15195</v>
      </c>
      <c r="J154" s="390">
        <v>13088</v>
      </c>
      <c r="K154" s="390">
        <v>14295</v>
      </c>
      <c r="L154" s="330">
        <v>0.16098716381418099</v>
      </c>
      <c r="M154" s="390">
        <v>2036</v>
      </c>
      <c r="N154" s="390">
        <v>1680</v>
      </c>
      <c r="O154" s="390">
        <v>1866</v>
      </c>
      <c r="P154" s="206">
        <v>0.21190476190476201</v>
      </c>
    </row>
    <row r="155" spans="1:16" x14ac:dyDescent="0.2">
      <c r="A155" s="212" t="s">
        <v>11245</v>
      </c>
      <c r="B155" s="211"/>
      <c r="C155" s="211" t="s">
        <v>249</v>
      </c>
      <c r="D155" s="410" t="s">
        <v>17669</v>
      </c>
      <c r="E155" s="211"/>
      <c r="F155" s="211" t="s">
        <v>11244</v>
      </c>
      <c r="G155" s="413" t="s">
        <v>21148</v>
      </c>
      <c r="H155" s="429" t="s">
        <v>8560</v>
      </c>
      <c r="I155" s="390">
        <v>15092</v>
      </c>
      <c r="J155" s="390">
        <v>13212</v>
      </c>
      <c r="K155" s="390">
        <v>15054</v>
      </c>
      <c r="L155" s="330">
        <v>0.142294883439298</v>
      </c>
      <c r="M155" s="390">
        <v>888</v>
      </c>
      <c r="N155" s="390">
        <v>767</v>
      </c>
      <c r="O155" s="390">
        <v>775</v>
      </c>
      <c r="P155" s="206">
        <v>0.15775749674054801</v>
      </c>
    </row>
    <row r="156" spans="1:16" x14ac:dyDescent="0.2">
      <c r="A156" s="212" t="s">
        <v>11869</v>
      </c>
      <c r="B156" s="211" t="s">
        <v>9521</v>
      </c>
      <c r="C156" s="211" t="s">
        <v>252</v>
      </c>
      <c r="D156" s="410" t="s">
        <v>19058</v>
      </c>
      <c r="E156" s="211" t="s">
        <v>11868</v>
      </c>
      <c r="F156" s="211"/>
      <c r="G156" s="413" t="s">
        <v>20759</v>
      </c>
      <c r="H156" s="429" t="s">
        <v>8560</v>
      </c>
      <c r="I156" s="390">
        <v>15006</v>
      </c>
      <c r="J156" s="390">
        <v>12474</v>
      </c>
      <c r="K156" s="390">
        <v>16289</v>
      </c>
      <c r="L156" s="330">
        <v>0.20298220298220301</v>
      </c>
      <c r="M156" s="390">
        <v>5398</v>
      </c>
      <c r="N156" s="390">
        <v>4135</v>
      </c>
      <c r="O156" s="390">
        <v>5325</v>
      </c>
      <c r="P156" s="206">
        <v>0.30544135429262398</v>
      </c>
    </row>
    <row r="157" spans="1:16" x14ac:dyDescent="0.2">
      <c r="A157" s="212" t="s">
        <v>14701</v>
      </c>
      <c r="B157" s="211"/>
      <c r="C157" s="211" t="s">
        <v>249</v>
      </c>
      <c r="D157" s="410" t="s">
        <v>21362</v>
      </c>
      <c r="E157" s="211"/>
      <c r="F157" s="211" t="s">
        <v>14700</v>
      </c>
      <c r="G157" s="413" t="s">
        <v>21293</v>
      </c>
      <c r="H157" s="429" t="s">
        <v>8560</v>
      </c>
      <c r="I157" s="390">
        <v>15001</v>
      </c>
      <c r="J157" s="390">
        <v>10930</v>
      </c>
      <c r="K157" s="390">
        <v>14485</v>
      </c>
      <c r="L157" s="330">
        <v>0.37246111619396199</v>
      </c>
      <c r="M157" s="390">
        <v>525</v>
      </c>
      <c r="N157" s="390">
        <v>529</v>
      </c>
      <c r="O157" s="390">
        <v>509</v>
      </c>
      <c r="P157" s="206">
        <v>-7.5614366729678303E-3</v>
      </c>
    </row>
    <row r="158" spans="1:16" x14ac:dyDescent="0.2">
      <c r="A158" s="212" t="s">
        <v>14709</v>
      </c>
      <c r="B158" s="211" t="s">
        <v>12145</v>
      </c>
      <c r="C158" s="211" t="s">
        <v>249</v>
      </c>
      <c r="D158" s="410" t="s">
        <v>19485</v>
      </c>
      <c r="E158" s="211" t="s">
        <v>14708</v>
      </c>
      <c r="F158" s="211"/>
      <c r="G158" s="413" t="s">
        <v>20381</v>
      </c>
      <c r="H158" s="429" t="s">
        <v>8560</v>
      </c>
      <c r="I158" s="390">
        <v>14986</v>
      </c>
      <c r="J158" s="390">
        <v>14343</v>
      </c>
      <c r="K158" s="390">
        <v>14758</v>
      </c>
      <c r="L158" s="330">
        <v>4.4830230774593798E-2</v>
      </c>
      <c r="M158" s="390">
        <v>14142</v>
      </c>
      <c r="N158" s="390">
        <v>13060</v>
      </c>
      <c r="O158" s="390">
        <v>12647</v>
      </c>
      <c r="P158" s="206">
        <v>8.2848392036753496E-2</v>
      </c>
    </row>
    <row r="159" spans="1:16" x14ac:dyDescent="0.2">
      <c r="A159" s="212" t="s">
        <v>13191</v>
      </c>
      <c r="B159" s="211"/>
      <c r="C159" s="211" t="s">
        <v>251</v>
      </c>
      <c r="D159" s="410" t="s">
        <v>22178</v>
      </c>
      <c r="E159" s="211"/>
      <c r="F159" s="211" t="s">
        <v>13190</v>
      </c>
      <c r="G159" s="413" t="s">
        <v>22179</v>
      </c>
      <c r="H159" s="429" t="s">
        <v>8560</v>
      </c>
      <c r="I159" s="390">
        <v>14981</v>
      </c>
      <c r="J159" s="390">
        <v>9819</v>
      </c>
      <c r="K159" s="390">
        <v>8481</v>
      </c>
      <c r="L159" s="330">
        <v>0.52571544963845596</v>
      </c>
      <c r="M159" s="390">
        <v>758</v>
      </c>
      <c r="N159" s="390">
        <v>586</v>
      </c>
      <c r="O159" s="390">
        <v>642</v>
      </c>
      <c r="P159" s="206">
        <v>0.293515358361775</v>
      </c>
    </row>
    <row r="160" spans="1:16" x14ac:dyDescent="0.2">
      <c r="A160" s="212" t="s">
        <v>14419</v>
      </c>
      <c r="B160" s="211"/>
      <c r="C160" s="211" t="s">
        <v>254</v>
      </c>
      <c r="D160" s="410" t="s">
        <v>20130</v>
      </c>
      <c r="E160" s="211"/>
      <c r="F160" s="211" t="s">
        <v>14418</v>
      </c>
      <c r="G160" s="413" t="s">
        <v>21703</v>
      </c>
      <c r="H160" s="429" t="s">
        <v>8560</v>
      </c>
      <c r="I160" s="390">
        <v>14801</v>
      </c>
      <c r="J160" s="390">
        <v>18755</v>
      </c>
      <c r="K160" s="390">
        <v>11404</v>
      </c>
      <c r="L160" s="210">
        <v>-0.21082378032524701</v>
      </c>
      <c r="M160" s="390">
        <v>4131</v>
      </c>
      <c r="N160" s="390">
        <v>3572</v>
      </c>
      <c r="O160" s="390">
        <v>3684</v>
      </c>
      <c r="P160" s="206">
        <v>0.15649496080627101</v>
      </c>
    </row>
    <row r="161" spans="1:16" x14ac:dyDescent="0.2">
      <c r="A161" s="212" t="s">
        <v>13889</v>
      </c>
      <c r="B161" s="211"/>
      <c r="C161" s="211" t="s">
        <v>254</v>
      </c>
      <c r="D161" s="410" t="s">
        <v>18952</v>
      </c>
      <c r="E161" s="211"/>
      <c r="F161" s="211" t="s">
        <v>13888</v>
      </c>
      <c r="G161" s="413" t="s">
        <v>22253</v>
      </c>
      <c r="H161" s="429" t="s">
        <v>8560</v>
      </c>
      <c r="I161" s="390">
        <v>14771</v>
      </c>
      <c r="J161" s="390">
        <v>16372</v>
      </c>
      <c r="K161" s="390">
        <v>11712</v>
      </c>
      <c r="L161" s="330">
        <v>-9.7788907891522101E-2</v>
      </c>
      <c r="M161" s="390">
        <v>2222</v>
      </c>
      <c r="N161" s="390">
        <v>1951</v>
      </c>
      <c r="O161" s="390">
        <v>1968</v>
      </c>
      <c r="P161" s="206">
        <v>0.138903126601743</v>
      </c>
    </row>
    <row r="162" spans="1:16" x14ac:dyDescent="0.2">
      <c r="A162" s="212" t="s">
        <v>13494</v>
      </c>
      <c r="B162" s="211"/>
      <c r="C162" s="211" t="s">
        <v>253</v>
      </c>
      <c r="D162" s="410" t="s">
        <v>21767</v>
      </c>
      <c r="E162" s="211"/>
      <c r="F162" s="211" t="s">
        <v>13493</v>
      </c>
      <c r="G162" s="413" t="s">
        <v>21768</v>
      </c>
      <c r="H162" s="429" t="s">
        <v>8560</v>
      </c>
      <c r="I162" s="390">
        <v>14739</v>
      </c>
      <c r="J162" s="390">
        <v>15963</v>
      </c>
      <c r="K162" s="390">
        <v>11547</v>
      </c>
      <c r="L162" s="330">
        <v>-7.6677316293929695E-2</v>
      </c>
      <c r="M162" s="390">
        <v>643</v>
      </c>
      <c r="N162" s="390">
        <v>515</v>
      </c>
      <c r="O162" s="390">
        <v>565</v>
      </c>
      <c r="P162" s="206">
        <v>0.24854368932038801</v>
      </c>
    </row>
    <row r="163" spans="1:16" x14ac:dyDescent="0.2">
      <c r="A163" s="212" t="s">
        <v>14449</v>
      </c>
      <c r="B163" s="211"/>
      <c r="C163" s="211" t="s">
        <v>251</v>
      </c>
      <c r="D163" s="410" t="s">
        <v>18223</v>
      </c>
      <c r="E163" s="211"/>
      <c r="F163" s="211" t="s">
        <v>14448</v>
      </c>
      <c r="G163" s="413" t="s">
        <v>22210</v>
      </c>
      <c r="H163" s="429" t="s">
        <v>8560</v>
      </c>
      <c r="I163" s="390">
        <v>14578</v>
      </c>
      <c r="J163" s="390">
        <v>11602</v>
      </c>
      <c r="K163" s="390">
        <v>14224</v>
      </c>
      <c r="L163" s="330">
        <v>0.25650749870711897</v>
      </c>
      <c r="M163" s="390">
        <v>776</v>
      </c>
      <c r="N163" s="390">
        <v>613</v>
      </c>
      <c r="O163" s="390">
        <v>694</v>
      </c>
      <c r="P163" s="206">
        <v>0.265905383360522</v>
      </c>
    </row>
    <row r="164" spans="1:16" x14ac:dyDescent="0.2">
      <c r="A164" s="212" t="s">
        <v>12592</v>
      </c>
      <c r="B164" s="211"/>
      <c r="C164" s="211" t="s">
        <v>251</v>
      </c>
      <c r="D164" s="410" t="s">
        <v>18636</v>
      </c>
      <c r="E164" s="211"/>
      <c r="F164" s="211" t="s">
        <v>12591</v>
      </c>
      <c r="G164" s="413" t="s">
        <v>19440</v>
      </c>
      <c r="H164" s="429" t="s">
        <v>8560</v>
      </c>
      <c r="I164" s="390">
        <v>14573</v>
      </c>
      <c r="J164" s="390">
        <v>12003</v>
      </c>
      <c r="K164" s="390">
        <v>13055</v>
      </c>
      <c r="L164" s="330">
        <v>0.21411313838207099</v>
      </c>
      <c r="M164" s="390">
        <v>2281</v>
      </c>
      <c r="N164" s="390">
        <v>2088</v>
      </c>
      <c r="O164" s="390">
        <v>2248</v>
      </c>
      <c r="P164" s="206">
        <v>9.2432950191570801E-2</v>
      </c>
    </row>
    <row r="165" spans="1:16" x14ac:dyDescent="0.2">
      <c r="A165" s="212" t="s">
        <v>14300</v>
      </c>
      <c r="B165" s="211" t="s">
        <v>9850</v>
      </c>
      <c r="C165" s="211" t="s">
        <v>257</v>
      </c>
      <c r="D165" s="410" t="s">
        <v>19548</v>
      </c>
      <c r="E165" s="211" t="s">
        <v>14299</v>
      </c>
      <c r="F165" s="211"/>
      <c r="G165" s="413" t="s">
        <v>20840</v>
      </c>
      <c r="H165" s="429" t="s">
        <v>8560</v>
      </c>
      <c r="I165" s="390">
        <v>14550</v>
      </c>
      <c r="J165" s="390">
        <v>12076</v>
      </c>
      <c r="K165" s="390">
        <v>11973</v>
      </c>
      <c r="L165" s="330">
        <v>0.20486916197416399</v>
      </c>
      <c r="M165" s="390">
        <v>9271</v>
      </c>
      <c r="N165" s="390">
        <v>8407</v>
      </c>
      <c r="O165" s="390">
        <v>8541</v>
      </c>
      <c r="P165" s="206">
        <v>0.10277149994052601</v>
      </c>
    </row>
    <row r="166" spans="1:16" x14ac:dyDescent="0.2">
      <c r="A166" s="212" t="s">
        <v>14570</v>
      </c>
      <c r="B166" s="211"/>
      <c r="C166" s="211" t="s">
        <v>251</v>
      </c>
      <c r="D166" s="410" t="s">
        <v>18875</v>
      </c>
      <c r="E166" s="211"/>
      <c r="F166" s="211" t="s">
        <v>14569</v>
      </c>
      <c r="G166" s="413" t="s">
        <v>21323</v>
      </c>
      <c r="H166" s="429" t="s">
        <v>8560</v>
      </c>
      <c r="I166" s="390">
        <v>14457</v>
      </c>
      <c r="J166" s="390">
        <v>14484</v>
      </c>
      <c r="K166" s="390">
        <v>11957</v>
      </c>
      <c r="L166" s="330">
        <v>-1.8641259320629801E-3</v>
      </c>
      <c r="M166" s="390">
        <v>1675</v>
      </c>
      <c r="N166" s="390">
        <v>1594</v>
      </c>
      <c r="O166" s="390">
        <v>1481</v>
      </c>
      <c r="P166" s="206">
        <v>5.0815558343789299E-2</v>
      </c>
    </row>
    <row r="167" spans="1:16" x14ac:dyDescent="0.2">
      <c r="A167" s="212" t="s">
        <v>14502</v>
      </c>
      <c r="B167" s="211" t="s">
        <v>12138</v>
      </c>
      <c r="C167" s="211" t="s">
        <v>251</v>
      </c>
      <c r="D167" s="410" t="s">
        <v>19496</v>
      </c>
      <c r="E167" s="211" t="s">
        <v>14501</v>
      </c>
      <c r="F167" s="211"/>
      <c r="G167" s="413" t="s">
        <v>20486</v>
      </c>
      <c r="H167" s="429" t="s">
        <v>8560</v>
      </c>
      <c r="I167" s="390">
        <v>14360</v>
      </c>
      <c r="J167" s="390">
        <v>12826</v>
      </c>
      <c r="K167" s="390">
        <v>13016</v>
      </c>
      <c r="L167" s="330">
        <v>0.119600810852955</v>
      </c>
      <c r="M167" s="390">
        <v>17431</v>
      </c>
      <c r="N167" s="390">
        <v>15467</v>
      </c>
      <c r="O167" s="390">
        <v>15895</v>
      </c>
      <c r="P167" s="206">
        <v>0.126980021982285</v>
      </c>
    </row>
    <row r="168" spans="1:16" x14ac:dyDescent="0.2">
      <c r="A168" s="212" t="s">
        <v>14816</v>
      </c>
      <c r="B168" s="211" t="s">
        <v>9535</v>
      </c>
      <c r="C168" s="211" t="s">
        <v>249</v>
      </c>
      <c r="D168" s="410" t="s">
        <v>19003</v>
      </c>
      <c r="E168" s="211" t="s">
        <v>14815</v>
      </c>
      <c r="F168" s="211"/>
      <c r="G168" s="413" t="s">
        <v>20395</v>
      </c>
      <c r="H168" s="429" t="s">
        <v>8560</v>
      </c>
      <c r="I168" s="390">
        <v>14311</v>
      </c>
      <c r="J168" s="390">
        <v>12441</v>
      </c>
      <c r="K168" s="390">
        <v>13094</v>
      </c>
      <c r="L168" s="330">
        <v>0.15030946065428799</v>
      </c>
      <c r="M168" s="390">
        <v>4173</v>
      </c>
      <c r="N168" s="390">
        <v>3594</v>
      </c>
      <c r="O168" s="390">
        <v>3516</v>
      </c>
      <c r="P168" s="206">
        <v>0.16110183639399001</v>
      </c>
    </row>
    <row r="169" spans="1:16" x14ac:dyDescent="0.2">
      <c r="A169" s="212" t="s">
        <v>10131</v>
      </c>
      <c r="B169" s="211"/>
      <c r="C169" s="211" t="s">
        <v>252</v>
      </c>
      <c r="D169" s="410" t="s">
        <v>18594</v>
      </c>
      <c r="E169" s="211"/>
      <c r="F169" s="211" t="s">
        <v>10130</v>
      </c>
      <c r="G169" s="413" t="s">
        <v>21718</v>
      </c>
      <c r="H169" s="429" t="s">
        <v>8560</v>
      </c>
      <c r="I169" s="390">
        <v>14073</v>
      </c>
      <c r="J169" s="390">
        <v>9744</v>
      </c>
      <c r="K169" s="390">
        <v>11371</v>
      </c>
      <c r="L169" s="330">
        <v>0.44427339901477803</v>
      </c>
      <c r="M169" s="390">
        <v>13384</v>
      </c>
      <c r="N169" s="390">
        <v>9068</v>
      </c>
      <c r="O169" s="390">
        <v>11660</v>
      </c>
      <c r="P169" s="206">
        <v>0.47595941773268702</v>
      </c>
    </row>
    <row r="170" spans="1:16" x14ac:dyDescent="0.2">
      <c r="A170" s="212" t="s">
        <v>14292</v>
      </c>
      <c r="B170" s="211"/>
      <c r="C170" s="211" t="s">
        <v>254</v>
      </c>
      <c r="D170" s="410" t="s">
        <v>22171</v>
      </c>
      <c r="E170" s="211"/>
      <c r="F170" s="211" t="s">
        <v>14291</v>
      </c>
      <c r="G170" s="413" t="s">
        <v>22172</v>
      </c>
      <c r="H170" s="429" t="s">
        <v>8560</v>
      </c>
      <c r="I170" s="390">
        <v>13753</v>
      </c>
      <c r="J170" s="390">
        <v>12281</v>
      </c>
      <c r="K170" s="390">
        <v>14276</v>
      </c>
      <c r="L170" s="330">
        <v>0.11985994625844799</v>
      </c>
      <c r="M170" s="390">
        <v>7123</v>
      </c>
      <c r="N170" s="390">
        <v>5911</v>
      </c>
      <c r="O170" s="390">
        <v>6010</v>
      </c>
      <c r="P170" s="206">
        <v>0.20504144814752201</v>
      </c>
    </row>
    <row r="171" spans="1:16" x14ac:dyDescent="0.2">
      <c r="A171" s="212" t="s">
        <v>8989</v>
      </c>
      <c r="B171" s="211"/>
      <c r="C171" s="211" t="s">
        <v>254</v>
      </c>
      <c r="D171" s="410" t="s">
        <v>22167</v>
      </c>
      <c r="E171" s="211"/>
      <c r="F171" s="211" t="s">
        <v>8988</v>
      </c>
      <c r="G171" s="413" t="s">
        <v>22168</v>
      </c>
      <c r="H171" s="429" t="s">
        <v>8560</v>
      </c>
      <c r="I171" s="390">
        <v>13658</v>
      </c>
      <c r="J171" s="390">
        <v>6849</v>
      </c>
      <c r="K171" s="390">
        <v>11867</v>
      </c>
      <c r="L171" s="330">
        <v>0.99415973134764202</v>
      </c>
      <c r="M171" s="390">
        <v>3157</v>
      </c>
      <c r="N171" s="390">
        <v>2920</v>
      </c>
      <c r="O171" s="390">
        <v>2808</v>
      </c>
      <c r="P171" s="206">
        <v>8.1164383561643794E-2</v>
      </c>
    </row>
    <row r="172" spans="1:16" x14ac:dyDescent="0.2">
      <c r="A172" s="212" t="s">
        <v>14282</v>
      </c>
      <c r="B172" s="211"/>
      <c r="C172" s="211" t="s">
        <v>251</v>
      </c>
      <c r="D172" s="410" t="s">
        <v>21489</v>
      </c>
      <c r="E172" s="211"/>
      <c r="F172" s="211" t="s">
        <v>14281</v>
      </c>
      <c r="G172" s="413" t="s">
        <v>21490</v>
      </c>
      <c r="H172" s="429" t="s">
        <v>8560</v>
      </c>
      <c r="I172" s="390">
        <v>13648</v>
      </c>
      <c r="J172" s="390">
        <v>12826</v>
      </c>
      <c r="K172" s="390">
        <v>13855</v>
      </c>
      <c r="L172" s="330">
        <v>6.4088570092000599E-2</v>
      </c>
      <c r="M172" s="390">
        <v>951</v>
      </c>
      <c r="N172" s="390">
        <v>812</v>
      </c>
      <c r="O172" s="390">
        <v>883</v>
      </c>
      <c r="P172" s="206">
        <v>0.17118226600985201</v>
      </c>
    </row>
    <row r="173" spans="1:16" x14ac:dyDescent="0.2">
      <c r="A173" s="212" t="s">
        <v>14686</v>
      </c>
      <c r="B173" s="211"/>
      <c r="C173" s="211" t="s">
        <v>252</v>
      </c>
      <c r="D173" s="410" t="s">
        <v>17388</v>
      </c>
      <c r="E173" s="211"/>
      <c r="F173" s="211" t="s">
        <v>14685</v>
      </c>
      <c r="G173" s="413" t="s">
        <v>21906</v>
      </c>
      <c r="H173" s="429" t="s">
        <v>8560</v>
      </c>
      <c r="I173" s="390">
        <v>13629</v>
      </c>
      <c r="J173" s="390">
        <v>8973</v>
      </c>
      <c r="K173" s="390">
        <v>13365</v>
      </c>
      <c r="L173" s="330">
        <v>0.51889000334336299</v>
      </c>
      <c r="M173" s="390">
        <v>9022</v>
      </c>
      <c r="N173" s="390">
        <v>4482</v>
      </c>
      <c r="O173" s="390">
        <v>8718</v>
      </c>
      <c r="P173" s="206">
        <v>1.01294065149487</v>
      </c>
    </row>
    <row r="174" spans="1:16" x14ac:dyDescent="0.2">
      <c r="A174" s="212" t="s">
        <v>14508</v>
      </c>
      <c r="B174" s="211" t="s">
        <v>9592</v>
      </c>
      <c r="C174" s="211" t="s">
        <v>252</v>
      </c>
      <c r="D174" s="410" t="s">
        <v>19801</v>
      </c>
      <c r="E174" s="211" t="s">
        <v>14507</v>
      </c>
      <c r="F174" s="211"/>
      <c r="G174" s="413" t="s">
        <v>21963</v>
      </c>
      <c r="H174" s="429" t="s">
        <v>8560</v>
      </c>
      <c r="I174" s="390">
        <v>13558</v>
      </c>
      <c r="J174" s="390">
        <v>9117</v>
      </c>
      <c r="K174" s="390">
        <v>9929</v>
      </c>
      <c r="L174" s="330">
        <v>0.48711198859273902</v>
      </c>
      <c r="M174" s="390">
        <v>7059</v>
      </c>
      <c r="N174" s="390">
        <v>4252</v>
      </c>
      <c r="O174" s="390">
        <v>6553</v>
      </c>
      <c r="P174" s="206">
        <v>0.66015992474129803</v>
      </c>
    </row>
    <row r="175" spans="1:16" x14ac:dyDescent="0.2">
      <c r="A175" s="212" t="s">
        <v>13247</v>
      </c>
      <c r="B175" s="211"/>
      <c r="C175" s="211" t="s">
        <v>487</v>
      </c>
      <c r="D175" s="410" t="s">
        <v>21475</v>
      </c>
      <c r="E175" s="211"/>
      <c r="F175" s="211" t="s">
        <v>13246</v>
      </c>
      <c r="G175" s="413" t="s">
        <v>21476</v>
      </c>
      <c r="H175" s="429" t="s">
        <v>8560</v>
      </c>
      <c r="I175" s="390">
        <v>13504</v>
      </c>
      <c r="J175" s="390">
        <v>12477</v>
      </c>
      <c r="K175" s="390">
        <v>11461</v>
      </c>
      <c r="L175" s="330">
        <v>8.2311453073655505E-2</v>
      </c>
      <c r="M175" s="390">
        <v>1114</v>
      </c>
      <c r="N175" s="390">
        <v>1063</v>
      </c>
      <c r="O175" s="390">
        <v>1383</v>
      </c>
      <c r="P175" s="206">
        <v>4.79774223894638E-2</v>
      </c>
    </row>
    <row r="176" spans="1:16" x14ac:dyDescent="0.2">
      <c r="A176" s="212" t="s">
        <v>14795</v>
      </c>
      <c r="B176" s="211" t="s">
        <v>12269</v>
      </c>
      <c r="C176" s="211" t="s">
        <v>258</v>
      </c>
      <c r="D176" s="410" t="s">
        <v>19988</v>
      </c>
      <c r="E176" s="211" t="s">
        <v>14794</v>
      </c>
      <c r="F176" s="211"/>
      <c r="G176" s="413" t="s">
        <v>20558</v>
      </c>
      <c r="H176" s="429" t="s">
        <v>8560</v>
      </c>
      <c r="I176" s="390">
        <v>13478</v>
      </c>
      <c r="J176" s="390">
        <v>12300</v>
      </c>
      <c r="K176" s="390">
        <v>11113</v>
      </c>
      <c r="L176" s="330">
        <v>9.5772357723577201E-2</v>
      </c>
      <c r="M176" s="390">
        <v>4044</v>
      </c>
      <c r="N176" s="390">
        <v>2918</v>
      </c>
      <c r="O176" s="390">
        <v>2978</v>
      </c>
      <c r="P176" s="206">
        <v>0.38588074023303598</v>
      </c>
    </row>
    <row r="177" spans="1:16" x14ac:dyDescent="0.2">
      <c r="A177" s="212" t="s">
        <v>10125</v>
      </c>
      <c r="B177" s="211" t="s">
        <v>9521</v>
      </c>
      <c r="C177" s="211" t="s">
        <v>252</v>
      </c>
      <c r="D177" s="410" t="s">
        <v>21721</v>
      </c>
      <c r="E177" s="211" t="s">
        <v>10124</v>
      </c>
      <c r="F177" s="211"/>
      <c r="G177" s="413" t="s">
        <v>21722</v>
      </c>
      <c r="H177" s="429" t="s">
        <v>8560</v>
      </c>
      <c r="I177" s="390">
        <v>13461</v>
      </c>
      <c r="J177" s="390">
        <v>9796</v>
      </c>
      <c r="K177" s="390">
        <v>8225</v>
      </c>
      <c r="L177" s="330">
        <v>0.37413229889750899</v>
      </c>
      <c r="M177" s="390">
        <v>7627</v>
      </c>
      <c r="N177" s="390">
        <v>5936</v>
      </c>
      <c r="O177" s="390">
        <v>6744</v>
      </c>
      <c r="P177" s="206">
        <v>0.28487196765498601</v>
      </c>
    </row>
    <row r="178" spans="1:16" x14ac:dyDescent="0.2">
      <c r="A178" s="212" t="s">
        <v>8955</v>
      </c>
      <c r="B178" s="211"/>
      <c r="C178" s="211" t="s">
        <v>255</v>
      </c>
      <c r="D178" s="410" t="s">
        <v>17396</v>
      </c>
      <c r="E178" s="211"/>
      <c r="F178" s="211" t="s">
        <v>8954</v>
      </c>
      <c r="G178" s="413" t="s">
        <v>22205</v>
      </c>
      <c r="H178" s="429" t="s">
        <v>8560</v>
      </c>
      <c r="I178" s="390">
        <v>13436</v>
      </c>
      <c r="J178" s="390">
        <v>14618</v>
      </c>
      <c r="K178" s="390">
        <v>17805</v>
      </c>
      <c r="L178" s="330">
        <v>-8.0859214666849102E-2</v>
      </c>
      <c r="M178" s="390">
        <v>761</v>
      </c>
      <c r="N178" s="390">
        <v>35</v>
      </c>
      <c r="O178" s="390">
        <v>28</v>
      </c>
      <c r="P178" s="206">
        <v>20.742857142857101</v>
      </c>
    </row>
    <row r="179" spans="1:16" x14ac:dyDescent="0.2">
      <c r="A179" s="212" t="s">
        <v>14194</v>
      </c>
      <c r="B179" s="211"/>
      <c r="C179" s="211" t="s">
        <v>249</v>
      </c>
      <c r="D179" s="410" t="s">
        <v>17397</v>
      </c>
      <c r="E179" s="211"/>
      <c r="F179" s="211" t="s">
        <v>14193</v>
      </c>
      <c r="G179" s="413" t="s">
        <v>22209</v>
      </c>
      <c r="H179" s="429" t="s">
        <v>8560</v>
      </c>
      <c r="I179" s="390">
        <v>13402</v>
      </c>
      <c r="J179" s="390">
        <v>12645</v>
      </c>
      <c r="K179" s="390">
        <v>15843</v>
      </c>
      <c r="L179" s="330">
        <v>5.9865559509687499E-2</v>
      </c>
      <c r="M179" s="390">
        <v>1337</v>
      </c>
      <c r="N179" s="390">
        <v>1187</v>
      </c>
      <c r="O179" s="390">
        <v>1267</v>
      </c>
      <c r="P179" s="206">
        <v>0.12636899747262001</v>
      </c>
    </row>
    <row r="180" spans="1:16" x14ac:dyDescent="0.2">
      <c r="A180" s="212" t="s">
        <v>14433</v>
      </c>
      <c r="B180" s="211" t="s">
        <v>9692</v>
      </c>
      <c r="C180" s="211" t="s">
        <v>255</v>
      </c>
      <c r="D180" s="410" t="s">
        <v>20055</v>
      </c>
      <c r="E180" s="211" t="s">
        <v>14432</v>
      </c>
      <c r="F180" s="211"/>
      <c r="G180" s="413" t="s">
        <v>21081</v>
      </c>
      <c r="H180" s="429" t="s">
        <v>8560</v>
      </c>
      <c r="I180" s="390">
        <v>13372</v>
      </c>
      <c r="J180" s="390">
        <v>8624</v>
      </c>
      <c r="K180" s="390">
        <v>9067</v>
      </c>
      <c r="L180" s="330">
        <v>0.55055658627087201</v>
      </c>
      <c r="M180" s="390">
        <v>7207</v>
      </c>
      <c r="N180" s="390">
        <v>5656</v>
      </c>
      <c r="O180" s="390">
        <v>6927</v>
      </c>
      <c r="P180" s="206">
        <v>0.27422206506364899</v>
      </c>
    </row>
    <row r="181" spans="1:16" x14ac:dyDescent="0.2">
      <c r="A181" s="212" t="s">
        <v>14262</v>
      </c>
      <c r="B181" s="211"/>
      <c r="C181" s="211" t="s">
        <v>250</v>
      </c>
      <c r="D181" s="410" t="s">
        <v>21369</v>
      </c>
      <c r="E181" s="211"/>
      <c r="F181" s="211" t="s">
        <v>14261</v>
      </c>
      <c r="G181" s="413" t="s">
        <v>21370</v>
      </c>
      <c r="H181" s="429" t="s">
        <v>8560</v>
      </c>
      <c r="I181" s="390">
        <v>13234</v>
      </c>
      <c r="J181" s="390">
        <v>10694</v>
      </c>
      <c r="K181" s="390">
        <v>12265</v>
      </c>
      <c r="L181" s="330">
        <v>0.23751636431643899</v>
      </c>
      <c r="M181" s="390">
        <v>4576</v>
      </c>
      <c r="N181" s="390">
        <v>3942</v>
      </c>
      <c r="O181" s="390">
        <v>4251</v>
      </c>
      <c r="P181" s="206">
        <v>0.160832064941654</v>
      </c>
    </row>
    <row r="182" spans="1:16" x14ac:dyDescent="0.2">
      <c r="A182" s="212" t="s">
        <v>14064</v>
      </c>
      <c r="B182" s="211"/>
      <c r="C182" s="211" t="s">
        <v>371</v>
      </c>
      <c r="D182" s="410" t="s">
        <v>18884</v>
      </c>
      <c r="E182" s="211"/>
      <c r="F182" s="211" t="s">
        <v>14063</v>
      </c>
      <c r="G182" s="413" t="s">
        <v>21441</v>
      </c>
      <c r="H182" s="429" t="s">
        <v>8560</v>
      </c>
      <c r="I182" s="390">
        <v>13116</v>
      </c>
      <c r="J182" s="390">
        <v>14204</v>
      </c>
      <c r="K182" s="390">
        <v>15526</v>
      </c>
      <c r="L182" s="330">
        <v>-7.6598141368628497E-2</v>
      </c>
      <c r="M182" s="390">
        <v>1457</v>
      </c>
      <c r="N182" s="390">
        <v>1441</v>
      </c>
      <c r="O182" s="390">
        <v>1580</v>
      </c>
      <c r="P182" s="206">
        <v>1.11034004163775E-2</v>
      </c>
    </row>
    <row r="183" spans="1:16" x14ac:dyDescent="0.2">
      <c r="A183" s="212" t="s">
        <v>14735</v>
      </c>
      <c r="B183" s="211"/>
      <c r="C183" s="211" t="s">
        <v>252</v>
      </c>
      <c r="D183" s="410" t="s">
        <v>20155</v>
      </c>
      <c r="E183" s="211"/>
      <c r="F183" s="211" t="s">
        <v>14734</v>
      </c>
      <c r="G183" s="413" t="s">
        <v>21926</v>
      </c>
      <c r="H183" s="429" t="s">
        <v>8560</v>
      </c>
      <c r="I183" s="390">
        <v>13093</v>
      </c>
      <c r="J183" s="390">
        <v>9317</v>
      </c>
      <c r="K183" s="390">
        <v>11166</v>
      </c>
      <c r="L183" s="330">
        <v>0.40528066974347998</v>
      </c>
      <c r="M183" s="390">
        <v>7445</v>
      </c>
      <c r="N183" s="390">
        <v>3597</v>
      </c>
      <c r="O183" s="390">
        <v>5100</v>
      </c>
      <c r="P183" s="206">
        <v>1.06978037253267</v>
      </c>
    </row>
    <row r="184" spans="1:16" x14ac:dyDescent="0.2">
      <c r="A184" s="212" t="s">
        <v>13984</v>
      </c>
      <c r="B184" s="211" t="s">
        <v>11706</v>
      </c>
      <c r="C184" s="211" t="s">
        <v>251</v>
      </c>
      <c r="D184" s="410" t="s">
        <v>19016</v>
      </c>
      <c r="E184" s="211" t="s">
        <v>13983</v>
      </c>
      <c r="F184" s="211"/>
      <c r="G184" s="413" t="s">
        <v>20491</v>
      </c>
      <c r="H184" s="429" t="s">
        <v>8560</v>
      </c>
      <c r="I184" s="390">
        <v>13057</v>
      </c>
      <c r="J184" s="390">
        <v>12037</v>
      </c>
      <c r="K184" s="390">
        <v>17087</v>
      </c>
      <c r="L184" s="330">
        <v>8.4738722272991604E-2</v>
      </c>
      <c r="M184" s="390">
        <v>13546</v>
      </c>
      <c r="N184" s="390">
        <v>12226</v>
      </c>
      <c r="O184" s="390">
        <v>14193</v>
      </c>
      <c r="P184" s="206">
        <v>0.107966628496647</v>
      </c>
    </row>
    <row r="185" spans="1:16" x14ac:dyDescent="0.2">
      <c r="A185" s="212" t="s">
        <v>14761</v>
      </c>
      <c r="B185" s="211" t="s">
        <v>9583</v>
      </c>
      <c r="C185" s="211" t="s">
        <v>251</v>
      </c>
      <c r="D185" s="410" t="s">
        <v>20896</v>
      </c>
      <c r="E185" s="211" t="s">
        <v>14760</v>
      </c>
      <c r="F185" s="211"/>
      <c r="G185" s="413" t="s">
        <v>20897</v>
      </c>
      <c r="H185" s="429" t="s">
        <v>8560</v>
      </c>
      <c r="I185" s="390">
        <v>13039</v>
      </c>
      <c r="J185" s="390">
        <v>4338</v>
      </c>
      <c r="K185" s="390">
        <v>1786</v>
      </c>
      <c r="L185" s="330">
        <v>2.00576302443522</v>
      </c>
      <c r="M185" s="390">
        <v>1786</v>
      </c>
      <c r="N185" s="390">
        <v>1359</v>
      </c>
      <c r="O185" s="390">
        <v>1626</v>
      </c>
      <c r="P185" s="206">
        <v>0.31420161883738001</v>
      </c>
    </row>
    <row r="186" spans="1:16" x14ac:dyDescent="0.2">
      <c r="A186" s="212" t="s">
        <v>14383</v>
      </c>
      <c r="B186" s="211"/>
      <c r="C186" s="211" t="s">
        <v>14947</v>
      </c>
      <c r="D186" s="410" t="s">
        <v>20175</v>
      </c>
      <c r="E186" s="211"/>
      <c r="F186" s="211" t="s">
        <v>14382</v>
      </c>
      <c r="G186" s="413" t="s">
        <v>22056</v>
      </c>
      <c r="H186" s="429" t="s">
        <v>8560</v>
      </c>
      <c r="I186" s="390">
        <v>12978</v>
      </c>
      <c r="J186" s="390">
        <v>10731</v>
      </c>
      <c r="K186" s="390">
        <v>11524</v>
      </c>
      <c r="L186" s="330">
        <v>0.20939334637964799</v>
      </c>
      <c r="M186" s="390">
        <v>3936</v>
      </c>
      <c r="N186" s="390">
        <v>3324</v>
      </c>
      <c r="O186" s="390">
        <v>3223</v>
      </c>
      <c r="P186" s="206">
        <v>0.18411552346570401</v>
      </c>
    </row>
    <row r="187" spans="1:16" x14ac:dyDescent="0.2">
      <c r="A187" s="212" t="s">
        <v>14230</v>
      </c>
      <c r="B187" s="211"/>
      <c r="C187" s="211" t="s">
        <v>251</v>
      </c>
      <c r="D187" s="410" t="s">
        <v>21935</v>
      </c>
      <c r="E187" s="211"/>
      <c r="F187" s="211" t="s">
        <v>14229</v>
      </c>
      <c r="G187" s="413" t="s">
        <v>21936</v>
      </c>
      <c r="H187" s="429" t="s">
        <v>8560</v>
      </c>
      <c r="I187" s="390">
        <v>12962</v>
      </c>
      <c r="J187" s="390">
        <v>20073</v>
      </c>
      <c r="K187" s="390">
        <v>30955</v>
      </c>
      <c r="L187" s="330">
        <v>-0.35425696208837698</v>
      </c>
      <c r="M187" s="390">
        <v>1564</v>
      </c>
      <c r="N187" s="390">
        <v>1414</v>
      </c>
      <c r="O187" s="390">
        <v>1334</v>
      </c>
      <c r="P187" s="206">
        <v>0.106082036775106</v>
      </c>
    </row>
    <row r="188" spans="1:16" x14ac:dyDescent="0.2">
      <c r="A188" s="212" t="s">
        <v>14883</v>
      </c>
      <c r="B188" s="211" t="s">
        <v>11659</v>
      </c>
      <c r="C188" s="211" t="s">
        <v>372</v>
      </c>
      <c r="D188" s="410" t="s">
        <v>20016</v>
      </c>
      <c r="E188" s="211" t="s">
        <v>14882</v>
      </c>
      <c r="F188" s="211"/>
      <c r="G188" s="413" t="s">
        <v>20752</v>
      </c>
      <c r="H188" s="429" t="s">
        <v>8560</v>
      </c>
      <c r="I188" s="390">
        <v>12945</v>
      </c>
      <c r="J188" s="390">
        <v>11318</v>
      </c>
      <c r="K188" s="390">
        <v>13170</v>
      </c>
      <c r="L188" s="330">
        <v>0.143753313306238</v>
      </c>
      <c r="M188" s="390">
        <v>6165</v>
      </c>
      <c r="N188" s="390">
        <v>4194</v>
      </c>
      <c r="O188" s="390">
        <v>6019</v>
      </c>
      <c r="P188" s="206">
        <v>0.46995708154506399</v>
      </c>
    </row>
    <row r="189" spans="1:16" x14ac:dyDescent="0.2">
      <c r="A189" s="212" t="s">
        <v>8977</v>
      </c>
      <c r="B189" s="211"/>
      <c r="C189" s="211" t="s">
        <v>251</v>
      </c>
      <c r="D189" s="410" t="s">
        <v>22188</v>
      </c>
      <c r="E189" s="211"/>
      <c r="F189" s="211" t="s">
        <v>8976</v>
      </c>
      <c r="G189" s="413" t="s">
        <v>22189</v>
      </c>
      <c r="H189" s="429" t="s">
        <v>8560</v>
      </c>
      <c r="I189" s="390">
        <v>12833</v>
      </c>
      <c r="J189" s="390">
        <v>12128</v>
      </c>
      <c r="K189" s="390">
        <v>16556</v>
      </c>
      <c r="L189" s="330">
        <v>5.8129947229551601E-2</v>
      </c>
      <c r="M189" s="390">
        <v>2598</v>
      </c>
      <c r="N189" s="390">
        <v>1605</v>
      </c>
      <c r="O189" s="390">
        <v>2435</v>
      </c>
      <c r="P189" s="206">
        <v>0.61869158878504704</v>
      </c>
    </row>
    <row r="190" spans="1:16" x14ac:dyDescent="0.2">
      <c r="A190" s="212" t="s">
        <v>14617</v>
      </c>
      <c r="B190" s="211" t="s">
        <v>9420</v>
      </c>
      <c r="C190" s="211" t="s">
        <v>253</v>
      </c>
      <c r="D190" s="410" t="s">
        <v>19014</v>
      </c>
      <c r="E190" s="211" t="s">
        <v>14616</v>
      </c>
      <c r="F190" s="211"/>
      <c r="G190" s="413" t="s">
        <v>20473</v>
      </c>
      <c r="H190" s="429" t="s">
        <v>8560</v>
      </c>
      <c r="I190" s="390">
        <v>12750</v>
      </c>
      <c r="J190" s="390">
        <v>4051</v>
      </c>
      <c r="K190" s="390">
        <v>3871</v>
      </c>
      <c r="L190" s="330">
        <v>2.1473710195013598</v>
      </c>
      <c r="M190" s="390">
        <v>1738</v>
      </c>
      <c r="N190" s="390">
        <v>1406</v>
      </c>
      <c r="O190" s="390">
        <v>1653</v>
      </c>
      <c r="P190" s="206">
        <v>0.23613086770981501</v>
      </c>
    </row>
    <row r="191" spans="1:16" x14ac:dyDescent="0.2">
      <c r="A191" s="212" t="s">
        <v>13937</v>
      </c>
      <c r="B191" s="211" t="s">
        <v>9524</v>
      </c>
      <c r="C191" s="211" t="s">
        <v>250</v>
      </c>
      <c r="D191" s="410" t="s">
        <v>20424</v>
      </c>
      <c r="E191" s="211" t="s">
        <v>13936</v>
      </c>
      <c r="F191" s="211"/>
      <c r="G191" s="413" t="s">
        <v>20425</v>
      </c>
      <c r="H191" s="429" t="s">
        <v>8560</v>
      </c>
      <c r="I191" s="390">
        <v>12659</v>
      </c>
      <c r="J191" s="390">
        <v>11930</v>
      </c>
      <c r="K191" s="390">
        <v>11828</v>
      </c>
      <c r="L191" s="330">
        <v>6.1106454316848302E-2</v>
      </c>
      <c r="M191" s="390">
        <v>3617</v>
      </c>
      <c r="N191" s="390">
        <v>3132</v>
      </c>
      <c r="O191" s="390">
        <v>3428</v>
      </c>
      <c r="P191" s="206">
        <v>0.15485312899105999</v>
      </c>
    </row>
    <row r="192" spans="1:16" x14ac:dyDescent="0.2">
      <c r="A192" s="212" t="s">
        <v>14417</v>
      </c>
      <c r="B192" s="211" t="s">
        <v>9847</v>
      </c>
      <c r="C192" s="211" t="s">
        <v>255</v>
      </c>
      <c r="D192" s="410" t="s">
        <v>20615</v>
      </c>
      <c r="E192" s="211" t="s">
        <v>14416</v>
      </c>
      <c r="F192" s="211"/>
      <c r="G192" s="413" t="s">
        <v>20616</v>
      </c>
      <c r="H192" s="429" t="s">
        <v>8560</v>
      </c>
      <c r="I192" s="390">
        <v>12640</v>
      </c>
      <c r="J192" s="390">
        <v>12254</v>
      </c>
      <c r="K192" s="390">
        <v>12553</v>
      </c>
      <c r="L192" s="330">
        <v>3.1499918393993902E-2</v>
      </c>
      <c r="M192" s="390">
        <v>2924</v>
      </c>
      <c r="N192" s="390">
        <v>2665</v>
      </c>
      <c r="O192" s="390">
        <v>2617</v>
      </c>
      <c r="P192" s="206">
        <v>9.7185741088179997E-2</v>
      </c>
    </row>
    <row r="193" spans="1:16" x14ac:dyDescent="0.2">
      <c r="A193" s="212" t="s">
        <v>12098</v>
      </c>
      <c r="B193" s="211" t="s">
        <v>11653</v>
      </c>
      <c r="C193" s="211" t="s">
        <v>258</v>
      </c>
      <c r="D193" s="410" t="s">
        <v>20652</v>
      </c>
      <c r="E193" s="211" t="s">
        <v>12097</v>
      </c>
      <c r="F193" s="211"/>
      <c r="G193" s="413" t="s">
        <v>20653</v>
      </c>
      <c r="H193" s="429" t="s">
        <v>8560</v>
      </c>
      <c r="I193" s="390">
        <v>12424</v>
      </c>
      <c r="J193" s="390">
        <v>10934</v>
      </c>
      <c r="K193" s="390">
        <v>11434</v>
      </c>
      <c r="L193" s="330">
        <v>0.13627217852570001</v>
      </c>
      <c r="M193" s="390">
        <v>1581</v>
      </c>
      <c r="N193" s="390">
        <v>1282</v>
      </c>
      <c r="O193" s="390">
        <v>1494</v>
      </c>
      <c r="P193" s="206">
        <v>0.23322932917316699</v>
      </c>
    </row>
    <row r="194" spans="1:16" x14ac:dyDescent="0.2">
      <c r="A194" s="212" t="s">
        <v>14198</v>
      </c>
      <c r="B194" s="211"/>
      <c r="C194" s="211" t="s">
        <v>250</v>
      </c>
      <c r="D194" s="410" t="s">
        <v>21295</v>
      </c>
      <c r="E194" s="211"/>
      <c r="F194" s="211" t="s">
        <v>14197</v>
      </c>
      <c r="G194" s="413" t="s">
        <v>21296</v>
      </c>
      <c r="H194" s="429" t="s">
        <v>8560</v>
      </c>
      <c r="I194" s="390">
        <v>12400</v>
      </c>
      <c r="J194" s="390">
        <v>11320</v>
      </c>
      <c r="K194" s="390">
        <v>13754</v>
      </c>
      <c r="L194" s="330">
        <v>9.5406360424028294E-2</v>
      </c>
      <c r="M194" s="390">
        <v>1143</v>
      </c>
      <c r="N194" s="390">
        <v>1043</v>
      </c>
      <c r="O194" s="390">
        <v>931</v>
      </c>
      <c r="P194" s="206">
        <v>9.5877277085330698E-2</v>
      </c>
    </row>
    <row r="195" spans="1:16" x14ac:dyDescent="0.2">
      <c r="A195" s="212" t="s">
        <v>12985</v>
      </c>
      <c r="B195" s="211"/>
      <c r="C195" s="211" t="s">
        <v>371</v>
      </c>
      <c r="D195" s="410" t="s">
        <v>20193</v>
      </c>
      <c r="E195" s="211"/>
      <c r="F195" s="211" t="s">
        <v>12984</v>
      </c>
      <c r="G195" s="413" t="s">
        <v>22228</v>
      </c>
      <c r="H195" s="429" t="s">
        <v>8560</v>
      </c>
      <c r="I195" s="390">
        <v>12393</v>
      </c>
      <c r="J195" s="390">
        <v>10379</v>
      </c>
      <c r="K195" s="390">
        <v>10801</v>
      </c>
      <c r="L195" s="330">
        <v>0.19404566913960899</v>
      </c>
      <c r="M195" s="390">
        <v>145</v>
      </c>
      <c r="N195" s="390">
        <v>162</v>
      </c>
      <c r="O195" s="390">
        <v>62</v>
      </c>
      <c r="P195" s="206">
        <v>-0.104938271604938</v>
      </c>
    </row>
    <row r="196" spans="1:16" x14ac:dyDescent="0.2">
      <c r="A196" s="212" t="s">
        <v>14560</v>
      </c>
      <c r="B196" s="211" t="s">
        <v>11693</v>
      </c>
      <c r="C196" s="211" t="s">
        <v>14947</v>
      </c>
      <c r="D196" s="410" t="s">
        <v>20647</v>
      </c>
      <c r="E196" s="211" t="s">
        <v>14559</v>
      </c>
      <c r="F196" s="211"/>
      <c r="G196" s="413" t="s">
        <v>20648</v>
      </c>
      <c r="H196" s="429" t="s">
        <v>8560</v>
      </c>
      <c r="I196" s="390">
        <v>12311</v>
      </c>
      <c r="J196" s="390">
        <v>10483</v>
      </c>
      <c r="K196" s="390">
        <v>10821</v>
      </c>
      <c r="L196" s="330">
        <v>0.17437756367452101</v>
      </c>
      <c r="M196" s="390">
        <v>7067</v>
      </c>
      <c r="N196" s="390">
        <v>6306</v>
      </c>
      <c r="O196" s="390">
        <v>6860</v>
      </c>
      <c r="P196" s="206">
        <v>0.12067871868062199</v>
      </c>
    </row>
    <row r="197" spans="1:16" x14ac:dyDescent="0.2">
      <c r="A197" s="212" t="s">
        <v>14859</v>
      </c>
      <c r="B197" s="211"/>
      <c r="C197" s="211" t="s">
        <v>251</v>
      </c>
      <c r="D197" s="410" t="s">
        <v>18386</v>
      </c>
      <c r="E197" s="211"/>
      <c r="F197" s="211" t="s">
        <v>14858</v>
      </c>
      <c r="G197" s="413" t="s">
        <v>20277</v>
      </c>
      <c r="H197" s="429" t="s">
        <v>8560</v>
      </c>
      <c r="I197" s="390">
        <v>12235</v>
      </c>
      <c r="J197" s="390">
        <v>11131</v>
      </c>
      <c r="K197" s="390">
        <v>11552</v>
      </c>
      <c r="L197" s="330">
        <v>9.9182463390530898E-2</v>
      </c>
      <c r="M197" s="390">
        <v>13715</v>
      </c>
      <c r="N197" s="390">
        <v>12258</v>
      </c>
      <c r="O197" s="390">
        <v>13209</v>
      </c>
      <c r="P197" s="206">
        <v>0.118861151900799</v>
      </c>
    </row>
    <row r="198" spans="1:16" x14ac:dyDescent="0.2">
      <c r="A198" s="212" t="s">
        <v>14680</v>
      </c>
      <c r="B198" s="211" t="s">
        <v>12138</v>
      </c>
      <c r="C198" s="211" t="s">
        <v>251</v>
      </c>
      <c r="D198" s="410" t="s">
        <v>18774</v>
      </c>
      <c r="E198" s="211" t="s">
        <v>14679</v>
      </c>
      <c r="F198" s="211"/>
      <c r="G198" s="413" t="s">
        <v>21600</v>
      </c>
      <c r="H198" s="429" t="s">
        <v>8560</v>
      </c>
      <c r="I198" s="390">
        <v>12149</v>
      </c>
      <c r="J198" s="390">
        <v>14810</v>
      </c>
      <c r="K198" s="390">
        <v>9352</v>
      </c>
      <c r="L198" s="330">
        <v>-0.179675894665766</v>
      </c>
      <c r="M198" s="390">
        <v>2965</v>
      </c>
      <c r="N198" s="390">
        <v>2599</v>
      </c>
      <c r="O198" s="390">
        <v>2425</v>
      </c>
      <c r="P198" s="206">
        <v>0.14082339361292801</v>
      </c>
    </row>
    <row r="199" spans="1:16" x14ac:dyDescent="0.2">
      <c r="A199" s="212" t="s">
        <v>14556</v>
      </c>
      <c r="B199" s="211"/>
      <c r="C199" s="211" t="s">
        <v>257</v>
      </c>
      <c r="D199" s="410" t="s">
        <v>20152</v>
      </c>
      <c r="E199" s="211"/>
      <c r="F199" s="211" t="s">
        <v>14555</v>
      </c>
      <c r="G199" s="413" t="s">
        <v>21911</v>
      </c>
      <c r="H199" s="429" t="s">
        <v>8560</v>
      </c>
      <c r="I199" s="390">
        <v>12106</v>
      </c>
      <c r="J199" s="390">
        <v>11206</v>
      </c>
      <c r="K199" s="390">
        <v>11053</v>
      </c>
      <c r="L199" s="330">
        <v>8.0314117437087398E-2</v>
      </c>
      <c r="M199" s="390">
        <v>10414</v>
      </c>
      <c r="N199" s="390">
        <v>7657</v>
      </c>
      <c r="O199" s="390">
        <v>8404</v>
      </c>
      <c r="P199" s="206">
        <v>0.36006268773671102</v>
      </c>
    </row>
    <row r="200" spans="1:16" x14ac:dyDescent="0.2">
      <c r="A200" s="212" t="s">
        <v>13891</v>
      </c>
      <c r="B200" s="211"/>
      <c r="C200" s="211" t="s">
        <v>249</v>
      </c>
      <c r="D200" s="410" t="s">
        <v>19322</v>
      </c>
      <c r="E200" s="211"/>
      <c r="F200" s="211" t="s">
        <v>13890</v>
      </c>
      <c r="G200" s="413" t="s">
        <v>22217</v>
      </c>
      <c r="H200" s="429" t="s">
        <v>8560</v>
      </c>
      <c r="I200" s="390">
        <v>12097</v>
      </c>
      <c r="J200" s="390">
        <v>12788</v>
      </c>
      <c r="K200" s="390">
        <v>12633</v>
      </c>
      <c r="L200" s="330">
        <v>-5.4035032843290601E-2</v>
      </c>
      <c r="M200" s="390">
        <v>2379</v>
      </c>
      <c r="N200" s="390">
        <v>2373</v>
      </c>
      <c r="O200" s="390">
        <v>2432</v>
      </c>
      <c r="P200" s="206">
        <v>2.5284450063212099E-3</v>
      </c>
    </row>
    <row r="201" spans="1:16" x14ac:dyDescent="0.2">
      <c r="A201" s="212" t="s">
        <v>13605</v>
      </c>
      <c r="B201" s="211"/>
      <c r="C201" s="211" t="s">
        <v>258</v>
      </c>
      <c r="D201" s="410" t="s">
        <v>21937</v>
      </c>
      <c r="E201" s="211"/>
      <c r="F201" s="211" t="s">
        <v>13604</v>
      </c>
      <c r="G201" s="413" t="s">
        <v>21938</v>
      </c>
      <c r="H201" s="429" t="s">
        <v>8560</v>
      </c>
      <c r="I201" s="390">
        <v>12074</v>
      </c>
      <c r="J201" s="390">
        <v>10832</v>
      </c>
      <c r="K201" s="390">
        <v>10893</v>
      </c>
      <c r="L201" s="330">
        <v>0.114660265878877</v>
      </c>
      <c r="M201" s="390">
        <v>6776</v>
      </c>
      <c r="N201" s="390">
        <v>5782</v>
      </c>
      <c r="O201" s="390">
        <v>5793</v>
      </c>
      <c r="P201" s="206">
        <v>0.17191283292978199</v>
      </c>
    </row>
    <row r="202" spans="1:16" x14ac:dyDescent="0.2">
      <c r="A202" s="212" t="s">
        <v>14658</v>
      </c>
      <c r="B202" s="211"/>
      <c r="C202" s="211" t="s">
        <v>251</v>
      </c>
      <c r="D202" s="410" t="s">
        <v>18786</v>
      </c>
      <c r="E202" s="211"/>
      <c r="F202" s="211" t="s">
        <v>14657</v>
      </c>
      <c r="G202" s="413" t="s">
        <v>22149</v>
      </c>
      <c r="H202" s="429" t="s">
        <v>8560</v>
      </c>
      <c r="I202" s="390">
        <v>12073</v>
      </c>
      <c r="J202" s="390">
        <v>12330</v>
      </c>
      <c r="K202" s="390">
        <v>11523</v>
      </c>
      <c r="L202" s="330">
        <v>-2.0843471208434699E-2</v>
      </c>
      <c r="M202" s="390">
        <v>4483</v>
      </c>
      <c r="N202" s="390">
        <v>3276</v>
      </c>
      <c r="O202" s="390">
        <v>3417</v>
      </c>
      <c r="P202" s="206">
        <v>0.36843711843711802</v>
      </c>
    </row>
    <row r="203" spans="1:16" x14ac:dyDescent="0.2">
      <c r="A203" s="212" t="s">
        <v>14131</v>
      </c>
      <c r="B203" s="211"/>
      <c r="C203" s="211" t="s">
        <v>249</v>
      </c>
      <c r="D203" s="410" t="s">
        <v>18226</v>
      </c>
      <c r="E203" s="211"/>
      <c r="F203" s="211" t="s">
        <v>14130</v>
      </c>
      <c r="G203" s="413" t="s">
        <v>22229</v>
      </c>
      <c r="H203" s="429" t="s">
        <v>8560</v>
      </c>
      <c r="I203" s="390">
        <v>11870</v>
      </c>
      <c r="J203" s="390">
        <v>13042</v>
      </c>
      <c r="K203" s="390">
        <v>9469</v>
      </c>
      <c r="L203" s="330">
        <v>-8.9863517865358095E-2</v>
      </c>
      <c r="M203" s="390">
        <v>187</v>
      </c>
      <c r="N203" s="390">
        <v>173</v>
      </c>
      <c r="O203" s="390">
        <v>241</v>
      </c>
      <c r="P203" s="206">
        <v>8.0924855491329606E-2</v>
      </c>
    </row>
    <row r="204" spans="1:16" x14ac:dyDescent="0.2">
      <c r="A204" s="212" t="s">
        <v>14793</v>
      </c>
      <c r="B204" s="211"/>
      <c r="C204" s="211" t="s">
        <v>252</v>
      </c>
      <c r="D204" s="410" t="s">
        <v>18221</v>
      </c>
      <c r="E204" s="211"/>
      <c r="F204" s="211" t="s">
        <v>14792</v>
      </c>
      <c r="G204" s="413" t="s">
        <v>22140</v>
      </c>
      <c r="H204" s="429" t="s">
        <v>8560</v>
      </c>
      <c r="I204" s="390">
        <v>11669</v>
      </c>
      <c r="J204" s="390">
        <v>11084</v>
      </c>
      <c r="K204" s="390">
        <v>10446</v>
      </c>
      <c r="L204" s="330">
        <v>5.2778780223746102E-2</v>
      </c>
      <c r="M204" s="390">
        <v>1819</v>
      </c>
      <c r="N204" s="390">
        <v>1722</v>
      </c>
      <c r="O204" s="390">
        <v>2044</v>
      </c>
      <c r="P204" s="206">
        <v>5.63298490127759E-2</v>
      </c>
    </row>
    <row r="205" spans="1:16" x14ac:dyDescent="0.2">
      <c r="A205" s="212" t="s">
        <v>13627</v>
      </c>
      <c r="B205" s="211"/>
      <c r="C205" s="211" t="s">
        <v>254</v>
      </c>
      <c r="D205" s="410" t="s">
        <v>21499</v>
      </c>
      <c r="E205" s="211"/>
      <c r="F205" s="211" t="s">
        <v>13626</v>
      </c>
      <c r="G205" s="413" t="s">
        <v>21500</v>
      </c>
      <c r="H205" s="429" t="s">
        <v>8560</v>
      </c>
      <c r="I205" s="390">
        <v>11634</v>
      </c>
      <c r="J205" s="390">
        <v>3774</v>
      </c>
      <c r="K205" s="390">
        <v>3941</v>
      </c>
      <c r="L205" s="330">
        <v>2.0826709062003199</v>
      </c>
      <c r="M205" s="390">
        <v>873</v>
      </c>
      <c r="N205" s="390">
        <v>884</v>
      </c>
      <c r="O205" s="390">
        <v>1261</v>
      </c>
      <c r="P205" s="206">
        <v>-1.24434389140271E-2</v>
      </c>
    </row>
    <row r="206" spans="1:16" x14ac:dyDescent="0.2">
      <c r="A206" s="212" t="s">
        <v>14826</v>
      </c>
      <c r="B206" s="211"/>
      <c r="C206" s="211" t="s">
        <v>371</v>
      </c>
      <c r="D206" s="410" t="s">
        <v>21413</v>
      </c>
      <c r="E206" s="211"/>
      <c r="F206" s="211" t="s">
        <v>14825</v>
      </c>
      <c r="G206" s="413" t="s">
        <v>21414</v>
      </c>
      <c r="H206" s="429" t="s">
        <v>8560</v>
      </c>
      <c r="I206" s="390">
        <v>11578</v>
      </c>
      <c r="J206" s="390">
        <v>13920</v>
      </c>
      <c r="K206" s="390">
        <v>10362</v>
      </c>
      <c r="L206" s="330">
        <v>-0.168247126436782</v>
      </c>
      <c r="M206" s="390">
        <v>7505</v>
      </c>
      <c r="N206" s="390">
        <v>6003</v>
      </c>
      <c r="O206" s="390">
        <v>7267</v>
      </c>
      <c r="P206" s="206">
        <v>0.25020822921872399</v>
      </c>
    </row>
    <row r="207" spans="1:16" x14ac:dyDescent="0.2">
      <c r="A207" s="212" t="s">
        <v>14648</v>
      </c>
      <c r="B207" s="211"/>
      <c r="C207" s="211" t="s">
        <v>249</v>
      </c>
      <c r="D207" s="410" t="s">
        <v>21473</v>
      </c>
      <c r="E207" s="211"/>
      <c r="F207" s="211" t="s">
        <v>14647</v>
      </c>
      <c r="G207" s="413" t="s">
        <v>21474</v>
      </c>
      <c r="H207" s="429" t="s">
        <v>8560</v>
      </c>
      <c r="I207" s="390">
        <v>11469</v>
      </c>
      <c r="J207" s="390">
        <v>9746</v>
      </c>
      <c r="K207" s="390">
        <v>10728</v>
      </c>
      <c r="L207" s="330">
        <v>0.17679047814488</v>
      </c>
      <c r="M207" s="390">
        <v>2815</v>
      </c>
      <c r="N207" s="390">
        <v>2569</v>
      </c>
      <c r="O207" s="390">
        <v>2878</v>
      </c>
      <c r="P207" s="206">
        <v>9.5757103931490797E-2</v>
      </c>
    </row>
    <row r="208" spans="1:16" x14ac:dyDescent="0.2">
      <c r="A208" s="212" t="s">
        <v>14453</v>
      </c>
      <c r="B208" s="211"/>
      <c r="C208" s="211" t="s">
        <v>253</v>
      </c>
      <c r="D208" s="410" t="s">
        <v>18936</v>
      </c>
      <c r="E208" s="211"/>
      <c r="F208" s="211" t="s">
        <v>14452</v>
      </c>
      <c r="G208" s="413" t="s">
        <v>22040</v>
      </c>
      <c r="H208" s="429" t="s">
        <v>8560</v>
      </c>
      <c r="I208" s="390">
        <v>11151</v>
      </c>
      <c r="J208" s="390">
        <v>10193</v>
      </c>
      <c r="K208" s="390">
        <v>10916</v>
      </c>
      <c r="L208" s="330">
        <v>9.3986068870793596E-2</v>
      </c>
      <c r="M208" s="390">
        <v>2082</v>
      </c>
      <c r="N208" s="390">
        <v>1680</v>
      </c>
      <c r="O208" s="390">
        <v>1676</v>
      </c>
      <c r="P208" s="206">
        <v>0.23928571428571399</v>
      </c>
    </row>
    <row r="209" spans="1:16" x14ac:dyDescent="0.2">
      <c r="A209" s="212" t="s">
        <v>13587</v>
      </c>
      <c r="B209" s="211" t="s">
        <v>9605</v>
      </c>
      <c r="C209" s="211" t="s">
        <v>253</v>
      </c>
      <c r="D209" s="410" t="s">
        <v>20955</v>
      </c>
      <c r="E209" s="211" t="s">
        <v>13586</v>
      </c>
      <c r="F209" s="211"/>
      <c r="G209" s="413" t="s">
        <v>20956</v>
      </c>
      <c r="H209" s="429" t="s">
        <v>8560</v>
      </c>
      <c r="I209" s="390">
        <v>11141</v>
      </c>
      <c r="J209" s="390">
        <v>10918</v>
      </c>
      <c r="K209" s="390">
        <v>9650</v>
      </c>
      <c r="L209" s="330">
        <v>2.042498626122E-2</v>
      </c>
      <c r="M209" s="390">
        <v>1726</v>
      </c>
      <c r="N209" s="390">
        <v>1520</v>
      </c>
      <c r="O209" s="390">
        <v>1524</v>
      </c>
      <c r="P209" s="206">
        <v>0.13552631578947399</v>
      </c>
    </row>
    <row r="210" spans="1:16" x14ac:dyDescent="0.2">
      <c r="A210" s="212" t="s">
        <v>14845</v>
      </c>
      <c r="B210" s="211"/>
      <c r="C210" s="211" t="s">
        <v>251</v>
      </c>
      <c r="D210" s="410" t="s">
        <v>18567</v>
      </c>
      <c r="E210" s="211"/>
      <c r="F210" s="211" t="s">
        <v>14844</v>
      </c>
      <c r="G210" s="413" t="s">
        <v>21124</v>
      </c>
      <c r="H210" s="429" t="s">
        <v>8560</v>
      </c>
      <c r="I210" s="390">
        <v>11127</v>
      </c>
      <c r="J210" s="390">
        <v>11362</v>
      </c>
      <c r="K210" s="390">
        <v>9545</v>
      </c>
      <c r="L210" s="330">
        <v>-2.0682978348882199E-2</v>
      </c>
      <c r="M210" s="390">
        <v>1089</v>
      </c>
      <c r="N210" s="390">
        <v>977</v>
      </c>
      <c r="O210" s="390">
        <v>995</v>
      </c>
      <c r="P210" s="206">
        <v>0.114636642784033</v>
      </c>
    </row>
    <row r="211" spans="1:16" x14ac:dyDescent="0.2">
      <c r="A211" s="212" t="s">
        <v>14822</v>
      </c>
      <c r="B211" s="211" t="s">
        <v>9600</v>
      </c>
      <c r="C211" s="211" t="s">
        <v>254</v>
      </c>
      <c r="D211" s="410" t="s">
        <v>21035</v>
      </c>
      <c r="E211" s="211" t="s">
        <v>14821</v>
      </c>
      <c r="F211" s="211"/>
      <c r="G211" s="413" t="s">
        <v>21036</v>
      </c>
      <c r="H211" s="429" t="s">
        <v>8560</v>
      </c>
      <c r="I211" s="390">
        <v>11121</v>
      </c>
      <c r="J211" s="390">
        <v>8319</v>
      </c>
      <c r="K211" s="390">
        <v>9362</v>
      </c>
      <c r="L211" s="330">
        <v>0.33681932924630398</v>
      </c>
      <c r="M211" s="390">
        <v>6313</v>
      </c>
      <c r="N211" s="390">
        <v>4812</v>
      </c>
      <c r="O211" s="390">
        <v>4835</v>
      </c>
      <c r="P211" s="206">
        <v>0.31192851205319999</v>
      </c>
    </row>
    <row r="212" spans="1:16" x14ac:dyDescent="0.2">
      <c r="A212" s="212" t="s">
        <v>13559</v>
      </c>
      <c r="B212" s="211" t="s">
        <v>11681</v>
      </c>
      <c r="C212" s="211" t="s">
        <v>252</v>
      </c>
      <c r="D212" s="410" t="s">
        <v>20566</v>
      </c>
      <c r="E212" s="211" t="s">
        <v>13558</v>
      </c>
      <c r="F212" s="211"/>
      <c r="G212" s="413" t="s">
        <v>20567</v>
      </c>
      <c r="H212" s="429" t="s">
        <v>8560</v>
      </c>
      <c r="I212" s="390">
        <v>11056</v>
      </c>
      <c r="J212" s="390">
        <v>9769</v>
      </c>
      <c r="K212" s="390">
        <v>9013</v>
      </c>
      <c r="L212" s="330">
        <v>0.131743269526052</v>
      </c>
      <c r="M212" s="390">
        <v>10382</v>
      </c>
      <c r="N212" s="390">
        <v>7753</v>
      </c>
      <c r="O212" s="390">
        <v>8208</v>
      </c>
      <c r="P212" s="206">
        <v>0.33909454404746597</v>
      </c>
    </row>
    <row r="213" spans="1:16" x14ac:dyDescent="0.2">
      <c r="A213" s="212" t="s">
        <v>13931</v>
      </c>
      <c r="B213" s="211"/>
      <c r="C213" s="211" t="s">
        <v>251</v>
      </c>
      <c r="D213" s="410" t="s">
        <v>22128</v>
      </c>
      <c r="E213" s="211"/>
      <c r="F213" s="211" t="s">
        <v>13930</v>
      </c>
      <c r="G213" s="413" t="s">
        <v>22129</v>
      </c>
      <c r="H213" s="429" t="s">
        <v>8560</v>
      </c>
      <c r="I213" s="390">
        <v>11025</v>
      </c>
      <c r="J213" s="390">
        <v>12828</v>
      </c>
      <c r="K213" s="390">
        <v>10798</v>
      </c>
      <c r="L213" s="330">
        <v>-0.14055191768007499</v>
      </c>
      <c r="M213" s="390">
        <v>3876</v>
      </c>
      <c r="N213" s="390">
        <v>3491</v>
      </c>
      <c r="O213" s="390">
        <v>3760</v>
      </c>
      <c r="P213" s="206">
        <v>0.110283586364939</v>
      </c>
    </row>
    <row r="214" spans="1:16" x14ac:dyDescent="0.2">
      <c r="A214" s="212" t="s">
        <v>14047</v>
      </c>
      <c r="B214" s="211" t="s">
        <v>9563</v>
      </c>
      <c r="C214" s="211" t="s">
        <v>371</v>
      </c>
      <c r="D214" s="410" t="s">
        <v>21959</v>
      </c>
      <c r="E214" s="211" t="s">
        <v>14046</v>
      </c>
      <c r="F214" s="211"/>
      <c r="G214" s="413" t="s">
        <v>21960</v>
      </c>
      <c r="H214" s="429" t="s">
        <v>8560</v>
      </c>
      <c r="I214" s="390">
        <v>10980</v>
      </c>
      <c r="J214" s="390">
        <v>7041</v>
      </c>
      <c r="K214" s="390">
        <v>4755</v>
      </c>
      <c r="L214" s="330">
        <v>0.55943757988922005</v>
      </c>
      <c r="M214" s="390">
        <v>6722</v>
      </c>
      <c r="N214" s="390">
        <v>4980</v>
      </c>
      <c r="O214" s="390">
        <v>4608</v>
      </c>
      <c r="P214" s="206">
        <v>0.34979919678714899</v>
      </c>
    </row>
    <row r="215" spans="1:16" x14ac:dyDescent="0.2">
      <c r="A215" s="212" t="s">
        <v>14765</v>
      </c>
      <c r="B215" s="211"/>
      <c r="C215" s="211" t="s">
        <v>251</v>
      </c>
      <c r="D215" s="410" t="s">
        <v>17393</v>
      </c>
      <c r="E215" s="211"/>
      <c r="F215" s="211" t="s">
        <v>14764</v>
      </c>
      <c r="G215" s="413" t="s">
        <v>22148</v>
      </c>
      <c r="H215" s="429" t="s">
        <v>8560</v>
      </c>
      <c r="I215" s="390">
        <v>10906</v>
      </c>
      <c r="J215" s="390">
        <v>10324</v>
      </c>
      <c r="K215" s="390">
        <v>10109</v>
      </c>
      <c r="L215" s="330">
        <v>5.6373498643936398E-2</v>
      </c>
      <c r="M215" s="390">
        <v>2827</v>
      </c>
      <c r="N215" s="390">
        <v>2489</v>
      </c>
      <c r="O215" s="390">
        <v>2781</v>
      </c>
      <c r="P215" s="206">
        <v>0.135797509039775</v>
      </c>
    </row>
    <row r="216" spans="1:16" x14ac:dyDescent="0.2">
      <c r="A216" s="212" t="s">
        <v>12993</v>
      </c>
      <c r="B216" s="211"/>
      <c r="C216" s="211" t="s">
        <v>254</v>
      </c>
      <c r="D216" s="410" t="s">
        <v>18607</v>
      </c>
      <c r="E216" s="211"/>
      <c r="F216" s="211" t="s">
        <v>12992</v>
      </c>
      <c r="G216" s="413" t="s">
        <v>22200</v>
      </c>
      <c r="H216" s="429" t="s">
        <v>8560</v>
      </c>
      <c r="I216" s="390">
        <v>10848</v>
      </c>
      <c r="J216" s="390">
        <v>10114</v>
      </c>
      <c r="K216" s="390">
        <v>10746</v>
      </c>
      <c r="L216" s="330">
        <v>7.2572671544393993E-2</v>
      </c>
      <c r="M216" s="390">
        <v>1253</v>
      </c>
      <c r="N216" s="390">
        <v>1107</v>
      </c>
      <c r="O216" s="390">
        <v>1299</v>
      </c>
      <c r="P216" s="206">
        <v>0.13188798554652201</v>
      </c>
    </row>
    <row r="217" spans="1:16" x14ac:dyDescent="0.2">
      <c r="A217" s="212" t="s">
        <v>14270</v>
      </c>
      <c r="B217" s="211" t="s">
        <v>11589</v>
      </c>
      <c r="C217" s="211" t="s">
        <v>254</v>
      </c>
      <c r="D217" s="410" t="s">
        <v>20027</v>
      </c>
      <c r="E217" s="211" t="s">
        <v>14269</v>
      </c>
      <c r="F217" s="211"/>
      <c r="G217" s="413" t="s">
        <v>20844</v>
      </c>
      <c r="H217" s="429" t="s">
        <v>8560</v>
      </c>
      <c r="I217" s="390">
        <v>10823</v>
      </c>
      <c r="J217" s="390">
        <v>9530</v>
      </c>
      <c r="K217" s="390">
        <v>9819</v>
      </c>
      <c r="L217" s="330">
        <v>0.135676810073452</v>
      </c>
      <c r="M217" s="390">
        <v>3335</v>
      </c>
      <c r="N217" s="390">
        <v>2858</v>
      </c>
      <c r="O217" s="390">
        <v>3315</v>
      </c>
      <c r="P217" s="206">
        <v>0.16689993002099399</v>
      </c>
    </row>
    <row r="218" spans="1:16" x14ac:dyDescent="0.2">
      <c r="A218" s="212" t="s">
        <v>12126</v>
      </c>
      <c r="B218" s="211" t="s">
        <v>9348</v>
      </c>
      <c r="C218" s="211" t="s">
        <v>252</v>
      </c>
      <c r="D218" s="410" t="s">
        <v>17692</v>
      </c>
      <c r="E218" s="211" t="s">
        <v>12125</v>
      </c>
      <c r="F218" s="211"/>
      <c r="G218" s="413" t="s">
        <v>20629</v>
      </c>
      <c r="H218" s="429" t="s">
        <v>8560</v>
      </c>
      <c r="I218" s="390">
        <v>10749</v>
      </c>
      <c r="J218" s="390">
        <v>18000</v>
      </c>
      <c r="K218" s="390">
        <v>13905</v>
      </c>
      <c r="L218" s="330">
        <v>-0.40283333333333299</v>
      </c>
      <c r="M218" s="390">
        <v>11503</v>
      </c>
      <c r="N218" s="390">
        <v>7859</v>
      </c>
      <c r="O218" s="390">
        <v>11164</v>
      </c>
      <c r="P218" s="206">
        <v>0.46367222292912602</v>
      </c>
    </row>
    <row r="219" spans="1:16" x14ac:dyDescent="0.2">
      <c r="A219" s="212" t="s">
        <v>13059</v>
      </c>
      <c r="B219" s="211" t="s">
        <v>9235</v>
      </c>
      <c r="C219" s="211" t="s">
        <v>14947</v>
      </c>
      <c r="D219" s="410" t="s">
        <v>18702</v>
      </c>
      <c r="E219" s="211" t="s">
        <v>13058</v>
      </c>
      <c r="F219" s="211"/>
      <c r="G219" s="413" t="s">
        <v>21690</v>
      </c>
      <c r="H219" s="429" t="s">
        <v>8560</v>
      </c>
      <c r="I219" s="390">
        <v>10730</v>
      </c>
      <c r="J219" s="390">
        <v>10581</v>
      </c>
      <c r="K219" s="390">
        <v>10670</v>
      </c>
      <c r="L219" s="330">
        <v>1.4081844816179899E-2</v>
      </c>
      <c r="M219" s="390">
        <v>1848</v>
      </c>
      <c r="N219" s="390">
        <v>1669</v>
      </c>
      <c r="O219" s="390">
        <v>1624</v>
      </c>
      <c r="P219" s="206">
        <v>0.107249850209706</v>
      </c>
    </row>
    <row r="220" spans="1:16" x14ac:dyDescent="0.2">
      <c r="A220" s="212" t="s">
        <v>13298</v>
      </c>
      <c r="B220" s="211" t="s">
        <v>13297</v>
      </c>
      <c r="C220" s="211" t="s">
        <v>14947</v>
      </c>
      <c r="D220" s="410" t="s">
        <v>20589</v>
      </c>
      <c r="E220" s="211" t="s">
        <v>13296</v>
      </c>
      <c r="F220" s="211"/>
      <c r="G220" s="413" t="s">
        <v>20590</v>
      </c>
      <c r="H220" s="429" t="s">
        <v>8560</v>
      </c>
      <c r="I220" s="390">
        <v>10644</v>
      </c>
      <c r="J220" s="390">
        <v>9020</v>
      </c>
      <c r="K220" s="390">
        <v>6209</v>
      </c>
      <c r="L220" s="330">
        <v>0.180044345898004</v>
      </c>
      <c r="M220" s="390">
        <v>4276</v>
      </c>
      <c r="N220" s="390">
        <v>3496</v>
      </c>
      <c r="O220" s="390">
        <v>3743</v>
      </c>
      <c r="P220" s="206">
        <v>0.22311212814645301</v>
      </c>
    </row>
    <row r="221" spans="1:16" x14ac:dyDescent="0.2">
      <c r="A221" s="212" t="s">
        <v>14027</v>
      </c>
      <c r="B221" s="211"/>
      <c r="C221" s="211" t="s">
        <v>249</v>
      </c>
      <c r="D221" s="410" t="s">
        <v>18182</v>
      </c>
      <c r="E221" s="211"/>
      <c r="F221" s="211" t="s">
        <v>14026</v>
      </c>
      <c r="G221" s="413" t="s">
        <v>19605</v>
      </c>
      <c r="H221" s="429" t="s">
        <v>8560</v>
      </c>
      <c r="I221" s="390">
        <v>10632</v>
      </c>
      <c r="J221" s="390">
        <v>9088</v>
      </c>
      <c r="K221" s="390">
        <v>10582</v>
      </c>
      <c r="L221" s="330">
        <v>0.16989436619718301</v>
      </c>
      <c r="M221" s="390">
        <v>2974</v>
      </c>
      <c r="N221" s="390">
        <v>2536</v>
      </c>
      <c r="O221" s="390">
        <v>2520</v>
      </c>
      <c r="P221" s="206">
        <v>0.172712933753943</v>
      </c>
    </row>
    <row r="222" spans="1:16" x14ac:dyDescent="0.2">
      <c r="A222" s="212" t="s">
        <v>14881</v>
      </c>
      <c r="B222" s="211" t="s">
        <v>11573</v>
      </c>
      <c r="C222" s="211" t="s">
        <v>14947</v>
      </c>
      <c r="D222" s="410" t="s">
        <v>20928</v>
      </c>
      <c r="E222" s="211" t="s">
        <v>14880</v>
      </c>
      <c r="F222" s="211"/>
      <c r="G222" s="413" t="s">
        <v>20929</v>
      </c>
      <c r="H222" s="429" t="s">
        <v>8560</v>
      </c>
      <c r="I222" s="390">
        <v>10569</v>
      </c>
      <c r="J222" s="390">
        <v>10563</v>
      </c>
      <c r="K222" s="390">
        <v>9647</v>
      </c>
      <c r="L222" s="330">
        <v>5.6802044873616197E-4</v>
      </c>
      <c r="M222" s="390">
        <v>1915</v>
      </c>
      <c r="N222" s="390">
        <v>1848</v>
      </c>
      <c r="O222" s="390">
        <v>1687</v>
      </c>
      <c r="P222" s="206">
        <v>3.62554112554112E-2</v>
      </c>
    </row>
    <row r="223" spans="1:16" x14ac:dyDescent="0.2">
      <c r="A223" s="212" t="s">
        <v>9484</v>
      </c>
      <c r="B223" s="211"/>
      <c r="C223" s="211" t="s">
        <v>254</v>
      </c>
      <c r="D223" s="410" t="s">
        <v>21919</v>
      </c>
      <c r="E223" s="211"/>
      <c r="F223" s="211" t="s">
        <v>9483</v>
      </c>
      <c r="G223" s="413" t="s">
        <v>21920</v>
      </c>
      <c r="H223" s="429" t="s">
        <v>8560</v>
      </c>
      <c r="I223" s="390">
        <v>10540</v>
      </c>
      <c r="J223" s="390">
        <v>8387</v>
      </c>
      <c r="K223" s="390">
        <v>9882</v>
      </c>
      <c r="L223" s="330">
        <v>0.25670680815547903</v>
      </c>
      <c r="M223" s="390">
        <v>3273</v>
      </c>
      <c r="N223" s="390">
        <v>2912</v>
      </c>
      <c r="O223" s="390">
        <v>2639</v>
      </c>
      <c r="P223" s="206">
        <v>0.12396978021978</v>
      </c>
    </row>
    <row r="224" spans="1:16" x14ac:dyDescent="0.2">
      <c r="A224" s="212" t="s">
        <v>17093</v>
      </c>
      <c r="B224" s="211" t="s">
        <v>11611</v>
      </c>
      <c r="C224" s="211" t="s">
        <v>252</v>
      </c>
      <c r="D224" s="410" t="s">
        <v>20796</v>
      </c>
      <c r="E224" s="211" t="s">
        <v>14874</v>
      </c>
      <c r="F224" s="211"/>
      <c r="G224" s="413" t="s">
        <v>20797</v>
      </c>
      <c r="H224" s="429" t="s">
        <v>8560</v>
      </c>
      <c r="I224" s="390">
        <v>10524</v>
      </c>
      <c r="J224" s="390">
        <v>3154</v>
      </c>
      <c r="K224" s="390">
        <v>2869</v>
      </c>
      <c r="L224" s="330">
        <v>2.3367152821813599</v>
      </c>
      <c r="M224" s="390">
        <v>3438</v>
      </c>
      <c r="N224" s="390">
        <v>2528</v>
      </c>
      <c r="O224" s="390">
        <v>2845</v>
      </c>
      <c r="P224" s="206">
        <v>0.35996835443038</v>
      </c>
    </row>
    <row r="225" spans="1:16" x14ac:dyDescent="0.2">
      <c r="A225" s="212" t="s">
        <v>14885</v>
      </c>
      <c r="B225" s="211"/>
      <c r="C225" s="211" t="s">
        <v>253</v>
      </c>
      <c r="D225" s="410" t="s">
        <v>21837</v>
      </c>
      <c r="E225" s="211"/>
      <c r="F225" s="211" t="s">
        <v>14884</v>
      </c>
      <c r="G225" s="413" t="s">
        <v>21838</v>
      </c>
      <c r="H225" s="429" t="s">
        <v>8560</v>
      </c>
      <c r="I225" s="390">
        <v>10467</v>
      </c>
      <c r="J225" s="390">
        <v>10572</v>
      </c>
      <c r="K225" s="390">
        <v>10389</v>
      </c>
      <c r="L225" s="330">
        <v>-9.9318955732122793E-3</v>
      </c>
      <c r="M225" s="390">
        <v>2521</v>
      </c>
      <c r="N225" s="390">
        <v>2110</v>
      </c>
      <c r="O225" s="390">
        <v>2053</v>
      </c>
      <c r="P225" s="206">
        <v>0.19478672985782</v>
      </c>
    </row>
    <row r="226" spans="1:16" x14ac:dyDescent="0.2">
      <c r="A226" s="212" t="s">
        <v>11716</v>
      </c>
      <c r="B226" s="211" t="s">
        <v>9589</v>
      </c>
      <c r="C226" s="211" t="s">
        <v>252</v>
      </c>
      <c r="D226" s="410" t="s">
        <v>20034</v>
      </c>
      <c r="E226" s="211" t="s">
        <v>11715</v>
      </c>
      <c r="F226" s="211"/>
      <c r="G226" s="413" t="s">
        <v>20916</v>
      </c>
      <c r="H226" s="429" t="s">
        <v>8560</v>
      </c>
      <c r="I226" s="390">
        <v>10434</v>
      </c>
      <c r="J226" s="390">
        <v>8403</v>
      </c>
      <c r="K226" s="390">
        <v>9555</v>
      </c>
      <c r="L226" s="330">
        <v>0.24169939307390201</v>
      </c>
      <c r="M226" s="390">
        <v>6403</v>
      </c>
      <c r="N226" s="390">
        <v>4779</v>
      </c>
      <c r="O226" s="390">
        <v>6121</v>
      </c>
      <c r="P226" s="206">
        <v>0.33982004603473498</v>
      </c>
    </row>
    <row r="227" spans="1:16" x14ac:dyDescent="0.2">
      <c r="A227" s="212" t="s">
        <v>14742</v>
      </c>
      <c r="B227" s="211"/>
      <c r="C227" s="211" t="s">
        <v>372</v>
      </c>
      <c r="D227" s="410" t="s">
        <v>20075</v>
      </c>
      <c r="E227" s="211"/>
      <c r="F227" s="211" t="s">
        <v>14741</v>
      </c>
      <c r="G227" s="413" t="s">
        <v>21282</v>
      </c>
      <c r="H227" s="429" t="s">
        <v>8560</v>
      </c>
      <c r="I227" s="390">
        <v>10336</v>
      </c>
      <c r="J227" s="390">
        <v>9844</v>
      </c>
      <c r="K227" s="390">
        <v>10525</v>
      </c>
      <c r="L227" s="330">
        <v>4.9979683055668502E-2</v>
      </c>
      <c r="M227" s="390">
        <v>2734</v>
      </c>
      <c r="N227" s="390">
        <v>3028</v>
      </c>
      <c r="O227" s="390">
        <v>3126</v>
      </c>
      <c r="P227" s="206">
        <v>-9.7093791281373895E-2</v>
      </c>
    </row>
    <row r="228" spans="1:16" x14ac:dyDescent="0.2">
      <c r="A228" s="212" t="s">
        <v>13589</v>
      </c>
      <c r="B228" s="211" t="s">
        <v>9351</v>
      </c>
      <c r="C228" s="211" t="s">
        <v>254</v>
      </c>
      <c r="D228" s="410" t="s">
        <v>19057</v>
      </c>
      <c r="E228" s="211" t="s">
        <v>13588</v>
      </c>
      <c r="F228" s="211"/>
      <c r="G228" s="413" t="s">
        <v>20746</v>
      </c>
      <c r="H228" s="429" t="s">
        <v>8560</v>
      </c>
      <c r="I228" s="390">
        <v>10305</v>
      </c>
      <c r="J228" s="390">
        <v>7766</v>
      </c>
      <c r="K228" s="390">
        <v>8245</v>
      </c>
      <c r="L228" s="330">
        <v>0.32693793458665998</v>
      </c>
      <c r="M228" s="390">
        <v>2324</v>
      </c>
      <c r="N228" s="390">
        <v>1923</v>
      </c>
      <c r="O228" s="390">
        <v>2147</v>
      </c>
      <c r="P228" s="206">
        <v>0.20852834113364499</v>
      </c>
    </row>
    <row r="229" spans="1:16" x14ac:dyDescent="0.2">
      <c r="A229" s="212" t="s">
        <v>14820</v>
      </c>
      <c r="B229" s="211" t="s">
        <v>11858</v>
      </c>
      <c r="C229" s="211" t="s">
        <v>251</v>
      </c>
      <c r="D229" s="410" t="s">
        <v>19004</v>
      </c>
      <c r="E229" s="211" t="s">
        <v>14819</v>
      </c>
      <c r="F229" s="211"/>
      <c r="G229" s="413" t="s">
        <v>20397</v>
      </c>
      <c r="H229" s="429" t="s">
        <v>8560</v>
      </c>
      <c r="I229" s="390">
        <v>10272</v>
      </c>
      <c r="J229" s="390">
        <v>6343</v>
      </c>
      <c r="K229" s="390">
        <v>6977</v>
      </c>
      <c r="L229" s="210">
        <v>0.61942298596878498</v>
      </c>
      <c r="M229" s="390">
        <v>3994</v>
      </c>
      <c r="N229" s="390">
        <v>3446</v>
      </c>
      <c r="O229" s="390">
        <v>3386</v>
      </c>
      <c r="P229" s="206">
        <v>0.15902495647127099</v>
      </c>
    </row>
    <row r="230" spans="1:16" x14ac:dyDescent="0.2">
      <c r="A230" s="212" t="s">
        <v>13668</v>
      </c>
      <c r="B230" s="211" t="s">
        <v>9523</v>
      </c>
      <c r="C230" s="211" t="s">
        <v>252</v>
      </c>
      <c r="D230" s="410" t="s">
        <v>20834</v>
      </c>
      <c r="E230" s="211" t="s">
        <v>13667</v>
      </c>
      <c r="F230" s="211"/>
      <c r="G230" s="413" t="s">
        <v>20835</v>
      </c>
      <c r="H230" s="429" t="s">
        <v>8560</v>
      </c>
      <c r="I230" s="390">
        <v>10111</v>
      </c>
      <c r="J230" s="390">
        <v>4870</v>
      </c>
      <c r="K230" s="390">
        <v>7120</v>
      </c>
      <c r="L230" s="330">
        <v>1.0761806981519499</v>
      </c>
      <c r="M230" s="390">
        <v>5339</v>
      </c>
      <c r="N230" s="390">
        <v>2419</v>
      </c>
      <c r="O230" s="390">
        <v>4906</v>
      </c>
      <c r="P230" s="206">
        <v>1.20711037618851</v>
      </c>
    </row>
    <row r="231" spans="1:16" x14ac:dyDescent="0.2">
      <c r="A231" s="212" t="s">
        <v>19323</v>
      </c>
      <c r="B231" s="211"/>
      <c r="C231" s="211" t="s">
        <v>258</v>
      </c>
      <c r="D231" s="410" t="s">
        <v>19324</v>
      </c>
      <c r="E231" s="211"/>
      <c r="F231" s="211" t="s">
        <v>19325</v>
      </c>
      <c r="G231" s="413" t="s">
        <v>22243</v>
      </c>
      <c r="H231" s="429" t="s">
        <v>8560</v>
      </c>
      <c r="I231" s="390">
        <v>9917</v>
      </c>
      <c r="J231" s="390">
        <v>8510</v>
      </c>
      <c r="K231" s="390">
        <v>9903</v>
      </c>
      <c r="L231" s="330">
        <v>0.16533490011750901</v>
      </c>
      <c r="M231" s="390">
        <v>1658</v>
      </c>
      <c r="N231" s="390">
        <v>1511</v>
      </c>
      <c r="O231" s="390">
        <v>1751</v>
      </c>
      <c r="P231" s="206">
        <v>9.7286565188616794E-2</v>
      </c>
    </row>
    <row r="232" spans="1:16" x14ac:dyDescent="0.2">
      <c r="A232" s="212" t="s">
        <v>13698</v>
      </c>
      <c r="B232" s="211"/>
      <c r="C232" s="211" t="s">
        <v>255</v>
      </c>
      <c r="D232" s="410" t="s">
        <v>21366</v>
      </c>
      <c r="E232" s="211"/>
      <c r="F232" s="211" t="s">
        <v>13697</v>
      </c>
      <c r="G232" s="413" t="s">
        <v>21367</v>
      </c>
      <c r="H232" s="429" t="s">
        <v>8560</v>
      </c>
      <c r="I232" s="390">
        <v>9841</v>
      </c>
      <c r="J232" s="390">
        <v>7493</v>
      </c>
      <c r="K232" s="390">
        <v>3710</v>
      </c>
      <c r="L232" s="330">
        <v>0.31335913519284703</v>
      </c>
      <c r="M232" s="390">
        <v>1098</v>
      </c>
      <c r="N232" s="390">
        <v>680</v>
      </c>
      <c r="O232" s="390">
        <v>753</v>
      </c>
      <c r="P232" s="206">
        <v>0.61470588235294099</v>
      </c>
    </row>
    <row r="233" spans="1:16" x14ac:dyDescent="0.2">
      <c r="A233" s="212" t="s">
        <v>14893</v>
      </c>
      <c r="B233" s="211" t="s">
        <v>11611</v>
      </c>
      <c r="C233" s="211" t="s">
        <v>252</v>
      </c>
      <c r="D233" s="410" t="s">
        <v>20551</v>
      </c>
      <c r="E233" s="211" t="s">
        <v>14892</v>
      </c>
      <c r="F233" s="211"/>
      <c r="G233" s="413" t="s">
        <v>20552</v>
      </c>
      <c r="H233" s="429" t="s">
        <v>8560</v>
      </c>
      <c r="I233" s="390">
        <v>9774</v>
      </c>
      <c r="J233" s="390">
        <v>5281</v>
      </c>
      <c r="K233" s="390">
        <v>9199</v>
      </c>
      <c r="L233" s="330">
        <v>0.85078583601590596</v>
      </c>
      <c r="M233" s="390">
        <v>2965</v>
      </c>
      <c r="N233" s="390">
        <v>1730</v>
      </c>
      <c r="O233" s="390">
        <v>3150</v>
      </c>
      <c r="P233" s="206">
        <v>0.71387283236994203</v>
      </c>
    </row>
    <row r="234" spans="1:16" x14ac:dyDescent="0.2">
      <c r="A234" s="212" t="s">
        <v>14349</v>
      </c>
      <c r="B234" s="211" t="s">
        <v>14348</v>
      </c>
      <c r="C234" s="211" t="s">
        <v>255</v>
      </c>
      <c r="D234" s="410" t="s">
        <v>20901</v>
      </c>
      <c r="E234" s="211" t="s">
        <v>14347</v>
      </c>
      <c r="F234" s="211"/>
      <c r="G234" s="413" t="s">
        <v>20902</v>
      </c>
      <c r="H234" s="429" t="s">
        <v>8560</v>
      </c>
      <c r="I234" s="390">
        <v>9716</v>
      </c>
      <c r="J234" s="390">
        <v>10481</v>
      </c>
      <c r="K234" s="390">
        <v>11416</v>
      </c>
      <c r="L234" s="330">
        <v>-7.2989218586012802E-2</v>
      </c>
      <c r="M234" s="390">
        <v>2233</v>
      </c>
      <c r="N234" s="390">
        <v>1755</v>
      </c>
      <c r="O234" s="390">
        <v>1667</v>
      </c>
      <c r="P234" s="206">
        <v>0.27236467236467199</v>
      </c>
    </row>
    <row r="235" spans="1:16" x14ac:dyDescent="0.2">
      <c r="A235" s="212" t="s">
        <v>14039</v>
      </c>
      <c r="B235" s="211"/>
      <c r="C235" s="211" t="s">
        <v>250</v>
      </c>
      <c r="D235" s="410" t="s">
        <v>21297</v>
      </c>
      <c r="E235" s="211"/>
      <c r="F235" s="211" t="s">
        <v>14038</v>
      </c>
      <c r="G235" s="413" t="s">
        <v>21298</v>
      </c>
      <c r="H235" s="429" t="s">
        <v>8560</v>
      </c>
      <c r="I235" s="390">
        <v>9642</v>
      </c>
      <c r="J235" s="390">
        <v>9584</v>
      </c>
      <c r="K235" s="390">
        <v>7062</v>
      </c>
      <c r="L235" s="330">
        <v>6.05175292153581E-3</v>
      </c>
      <c r="M235" s="390">
        <v>5068</v>
      </c>
      <c r="N235" s="390">
        <v>5322</v>
      </c>
      <c r="O235" s="390">
        <v>5644</v>
      </c>
      <c r="P235" s="206">
        <v>-4.7726418639609101E-2</v>
      </c>
    </row>
    <row r="236" spans="1:16" x14ac:dyDescent="0.2">
      <c r="A236" s="212" t="s">
        <v>14506</v>
      </c>
      <c r="B236" s="211" t="s">
        <v>9526</v>
      </c>
      <c r="C236" s="211" t="s">
        <v>253</v>
      </c>
      <c r="D236" s="410" t="s">
        <v>19013</v>
      </c>
      <c r="E236" s="211" t="s">
        <v>14505</v>
      </c>
      <c r="F236" s="211"/>
      <c r="G236" s="413" t="s">
        <v>20471</v>
      </c>
      <c r="H236" s="429" t="s">
        <v>8560</v>
      </c>
      <c r="I236" s="390">
        <v>9612</v>
      </c>
      <c r="J236" s="390">
        <v>8148</v>
      </c>
      <c r="K236" s="390">
        <v>9665</v>
      </c>
      <c r="L236" s="330">
        <v>0.17967599410898399</v>
      </c>
      <c r="M236" s="390">
        <v>1483</v>
      </c>
      <c r="N236" s="390">
        <v>1252</v>
      </c>
      <c r="O236" s="390">
        <v>1320</v>
      </c>
      <c r="P236" s="206">
        <v>0.18450479233226799</v>
      </c>
    </row>
    <row r="237" spans="1:16" x14ac:dyDescent="0.2">
      <c r="A237" s="212" t="s">
        <v>9418</v>
      </c>
      <c r="B237" s="211"/>
      <c r="C237" s="211" t="s">
        <v>371</v>
      </c>
      <c r="D237" s="410" t="s">
        <v>17717</v>
      </c>
      <c r="E237" s="211" t="s">
        <v>9417</v>
      </c>
      <c r="F237" s="211"/>
      <c r="G237" s="413" t="s">
        <v>21965</v>
      </c>
      <c r="H237" s="429" t="s">
        <v>8560</v>
      </c>
      <c r="I237" s="390">
        <v>9548</v>
      </c>
      <c r="J237" s="390">
        <v>9045</v>
      </c>
      <c r="K237" s="390">
        <v>11256</v>
      </c>
      <c r="L237" s="330">
        <v>5.5610834715312397E-2</v>
      </c>
      <c r="M237" s="390">
        <v>439</v>
      </c>
      <c r="N237" s="390">
        <v>418</v>
      </c>
      <c r="O237" s="390">
        <v>495</v>
      </c>
      <c r="P237" s="206">
        <v>5.0239234449760903E-2</v>
      </c>
    </row>
    <row r="238" spans="1:16" x14ac:dyDescent="0.2">
      <c r="A238" s="212" t="s">
        <v>14443</v>
      </c>
      <c r="B238" s="211"/>
      <c r="C238" s="211" t="s">
        <v>14947</v>
      </c>
      <c r="D238" s="410" t="s">
        <v>22030</v>
      </c>
      <c r="E238" s="211"/>
      <c r="F238" s="211" t="s">
        <v>14442</v>
      </c>
      <c r="G238" s="413" t="s">
        <v>22031</v>
      </c>
      <c r="H238" s="429" t="s">
        <v>8560</v>
      </c>
      <c r="I238" s="390">
        <v>9495</v>
      </c>
      <c r="J238" s="390">
        <v>8590</v>
      </c>
      <c r="K238" s="390">
        <v>8914</v>
      </c>
      <c r="L238" s="330">
        <v>0.105355064027939</v>
      </c>
      <c r="M238" s="390">
        <v>5443</v>
      </c>
      <c r="N238" s="390">
        <v>4798</v>
      </c>
      <c r="O238" s="390">
        <v>5516</v>
      </c>
      <c r="P238" s="206">
        <v>0.13443101292205101</v>
      </c>
    </row>
    <row r="239" spans="1:16" x14ac:dyDescent="0.2">
      <c r="A239" s="212" t="s">
        <v>14801</v>
      </c>
      <c r="B239" s="211"/>
      <c r="C239" s="211" t="s">
        <v>252</v>
      </c>
      <c r="D239" s="410" t="s">
        <v>22239</v>
      </c>
      <c r="E239" s="211"/>
      <c r="F239" s="211" t="s">
        <v>14800</v>
      </c>
      <c r="G239" s="413" t="s">
        <v>22240</v>
      </c>
      <c r="H239" s="429" t="s">
        <v>8560</v>
      </c>
      <c r="I239" s="390">
        <v>9485</v>
      </c>
      <c r="J239" s="390">
        <v>6808</v>
      </c>
      <c r="K239" s="390">
        <v>8223</v>
      </c>
      <c r="L239" s="330">
        <v>0.39321386603995301</v>
      </c>
      <c r="M239" s="390">
        <v>3002</v>
      </c>
      <c r="N239" s="390">
        <v>3262</v>
      </c>
      <c r="O239" s="390">
        <v>3514</v>
      </c>
      <c r="P239" s="206">
        <v>-7.9705702023298602E-2</v>
      </c>
    </row>
    <row r="240" spans="1:16" x14ac:dyDescent="0.2">
      <c r="A240" s="212" t="s">
        <v>14236</v>
      </c>
      <c r="B240" s="211" t="s">
        <v>9509</v>
      </c>
      <c r="C240" s="211" t="s">
        <v>252</v>
      </c>
      <c r="D240" s="410" t="s">
        <v>20145</v>
      </c>
      <c r="E240" s="211"/>
      <c r="F240" s="211" t="s">
        <v>14235</v>
      </c>
      <c r="G240" s="413" t="s">
        <v>21812</v>
      </c>
      <c r="H240" s="429" t="s">
        <v>8560</v>
      </c>
      <c r="I240" s="390">
        <v>9381</v>
      </c>
      <c r="J240" s="390">
        <v>626</v>
      </c>
      <c r="K240" s="390">
        <v>8468</v>
      </c>
      <c r="L240" s="330">
        <v>13.985623003194901</v>
      </c>
      <c r="M240" s="390">
        <v>6655</v>
      </c>
      <c r="N240" s="390">
        <v>872</v>
      </c>
      <c r="O240" s="390">
        <v>6222</v>
      </c>
      <c r="P240" s="206">
        <v>6.6318807339449499</v>
      </c>
    </row>
    <row r="241" spans="1:16" x14ac:dyDescent="0.2">
      <c r="A241" s="212" t="s">
        <v>14310</v>
      </c>
      <c r="B241" s="211" t="s">
        <v>11592</v>
      </c>
      <c r="C241" s="211" t="s">
        <v>257</v>
      </c>
      <c r="D241" s="410" t="s">
        <v>20033</v>
      </c>
      <c r="E241" s="211" t="s">
        <v>14309</v>
      </c>
      <c r="F241" s="211"/>
      <c r="G241" s="413" t="s">
        <v>20915</v>
      </c>
      <c r="H241" s="429" t="s">
        <v>8560</v>
      </c>
      <c r="I241" s="390">
        <v>9375</v>
      </c>
      <c r="J241" s="390">
        <v>8600</v>
      </c>
      <c r="K241" s="390">
        <v>8918</v>
      </c>
      <c r="L241" s="330">
        <v>9.0116279069767394E-2</v>
      </c>
      <c r="M241" s="390">
        <v>2508</v>
      </c>
      <c r="N241" s="390">
        <v>2301</v>
      </c>
      <c r="O241" s="390">
        <v>2148</v>
      </c>
      <c r="P241" s="206">
        <v>8.9960886571056206E-2</v>
      </c>
    </row>
    <row r="242" spans="1:16" x14ac:dyDescent="0.2">
      <c r="A242" s="212" t="s">
        <v>13941</v>
      </c>
      <c r="B242" s="211"/>
      <c r="C242" s="211" t="s">
        <v>372</v>
      </c>
      <c r="D242" s="410" t="s">
        <v>22145</v>
      </c>
      <c r="E242" s="211"/>
      <c r="F242" s="211" t="s">
        <v>13940</v>
      </c>
      <c r="G242" s="413" t="s">
        <v>22146</v>
      </c>
      <c r="H242" s="429" t="s">
        <v>8560</v>
      </c>
      <c r="I242" s="390">
        <v>9365</v>
      </c>
      <c r="J242" s="390">
        <v>7853</v>
      </c>
      <c r="K242" s="390">
        <v>9021</v>
      </c>
      <c r="L242" s="330">
        <v>0.19253788361135901</v>
      </c>
      <c r="M242" s="390">
        <v>1672</v>
      </c>
      <c r="N242" s="390">
        <v>1544</v>
      </c>
      <c r="O242" s="390">
        <v>1765</v>
      </c>
      <c r="P242" s="206">
        <v>8.2901554404145206E-2</v>
      </c>
    </row>
    <row r="243" spans="1:16" x14ac:dyDescent="0.2">
      <c r="A243" s="212" t="s">
        <v>9492</v>
      </c>
      <c r="B243" s="211"/>
      <c r="C243" s="211" t="s">
        <v>255</v>
      </c>
      <c r="D243" s="410" t="s">
        <v>18126</v>
      </c>
      <c r="E243" s="211"/>
      <c r="F243" s="211" t="s">
        <v>9491</v>
      </c>
      <c r="G243" s="413" t="s">
        <v>21907</v>
      </c>
      <c r="H243" s="429" t="s">
        <v>8560</v>
      </c>
      <c r="I243" s="390">
        <v>9349</v>
      </c>
      <c r="J243" s="390">
        <v>6956</v>
      </c>
      <c r="K243" s="390">
        <v>8453</v>
      </c>
      <c r="L243" s="330">
        <v>0.34401955146635999</v>
      </c>
      <c r="M243" s="390">
        <v>725</v>
      </c>
      <c r="N243" s="390">
        <v>501</v>
      </c>
      <c r="O243" s="390">
        <v>593</v>
      </c>
      <c r="P243" s="206">
        <v>0.44710578842315402</v>
      </c>
    </row>
    <row r="244" spans="1:16" x14ac:dyDescent="0.2">
      <c r="A244" s="212" t="s">
        <v>13793</v>
      </c>
      <c r="B244" s="211" t="s">
        <v>9871</v>
      </c>
      <c r="C244" s="211" t="s">
        <v>251</v>
      </c>
      <c r="D244" s="410" t="s">
        <v>18406</v>
      </c>
      <c r="E244" s="211" t="s">
        <v>13792</v>
      </c>
      <c r="F244" s="211"/>
      <c r="G244" s="413" t="s">
        <v>20633</v>
      </c>
      <c r="H244" s="429" t="s">
        <v>8560</v>
      </c>
      <c r="I244" s="390">
        <v>9327</v>
      </c>
      <c r="J244" s="390">
        <v>7300</v>
      </c>
      <c r="K244" s="390">
        <v>7027</v>
      </c>
      <c r="L244" s="330">
        <v>0.27767123287671203</v>
      </c>
      <c r="M244" s="390">
        <v>1877</v>
      </c>
      <c r="N244" s="390">
        <v>1516</v>
      </c>
      <c r="O244" s="390">
        <v>1646</v>
      </c>
      <c r="P244" s="206">
        <v>0.23812664907651701</v>
      </c>
    </row>
    <row r="245" spans="1:16" x14ac:dyDescent="0.2">
      <c r="A245" s="212" t="s">
        <v>14791</v>
      </c>
      <c r="B245" s="211"/>
      <c r="C245" s="211" t="s">
        <v>252</v>
      </c>
      <c r="D245" s="410" t="s">
        <v>18082</v>
      </c>
      <c r="E245" s="211"/>
      <c r="F245" s="211" t="s">
        <v>14790</v>
      </c>
      <c r="G245" s="413" t="s">
        <v>20690</v>
      </c>
      <c r="H245" s="429" t="s">
        <v>8560</v>
      </c>
      <c r="I245" s="390">
        <v>9324</v>
      </c>
      <c r="J245" s="390">
        <v>7492</v>
      </c>
      <c r="K245" s="390">
        <v>8184</v>
      </c>
      <c r="L245" s="330">
        <v>0.24452749599572901</v>
      </c>
      <c r="M245" s="390">
        <v>931</v>
      </c>
      <c r="N245" s="390">
        <v>780</v>
      </c>
      <c r="O245" s="390">
        <v>1306</v>
      </c>
      <c r="P245" s="206">
        <v>0.19358974358974401</v>
      </c>
    </row>
    <row r="246" spans="1:16" x14ac:dyDescent="0.2">
      <c r="A246" s="212" t="s">
        <v>274</v>
      </c>
      <c r="B246" s="211" t="s">
        <v>11858</v>
      </c>
      <c r="C246" s="211" t="s">
        <v>251</v>
      </c>
      <c r="D246" s="410" t="s">
        <v>21592</v>
      </c>
      <c r="E246" s="211" t="s">
        <v>14877</v>
      </c>
      <c r="F246" s="211"/>
      <c r="G246" s="413" t="s">
        <v>21593</v>
      </c>
      <c r="H246" s="429" t="s">
        <v>8560</v>
      </c>
      <c r="I246" s="390">
        <v>9269</v>
      </c>
      <c r="J246" s="390">
        <v>6853</v>
      </c>
      <c r="K246" s="390">
        <v>7864</v>
      </c>
      <c r="L246" s="330">
        <v>0.35254633007441999</v>
      </c>
      <c r="M246" s="390">
        <v>3467</v>
      </c>
      <c r="N246" s="390">
        <v>4139</v>
      </c>
      <c r="O246" s="390">
        <v>4354</v>
      </c>
      <c r="P246" s="206">
        <v>-0.16235805750181201</v>
      </c>
    </row>
    <row r="247" spans="1:16" x14ac:dyDescent="0.2">
      <c r="A247" s="212" t="s">
        <v>14740</v>
      </c>
      <c r="B247" s="211"/>
      <c r="C247" s="211" t="s">
        <v>257</v>
      </c>
      <c r="D247" s="410" t="s">
        <v>21448</v>
      </c>
      <c r="E247" s="211"/>
      <c r="F247" s="211" t="s">
        <v>14739</v>
      </c>
      <c r="G247" s="413" t="s">
        <v>21449</v>
      </c>
      <c r="H247" s="429" t="s">
        <v>8560</v>
      </c>
      <c r="I247" s="390">
        <v>9251</v>
      </c>
      <c r="J247" s="390">
        <v>9011</v>
      </c>
      <c r="K247" s="390">
        <v>8798</v>
      </c>
      <c r="L247" s="330">
        <v>2.6634113860836799E-2</v>
      </c>
      <c r="M247" s="390">
        <v>4764</v>
      </c>
      <c r="N247" s="390">
        <v>4884</v>
      </c>
      <c r="O247" s="390">
        <v>3546</v>
      </c>
      <c r="P247" s="206">
        <v>-2.45700245700246E-2</v>
      </c>
    </row>
    <row r="248" spans="1:16" x14ac:dyDescent="0.2">
      <c r="A248" s="212" t="s">
        <v>14759</v>
      </c>
      <c r="B248" s="211"/>
      <c r="C248" s="211" t="s">
        <v>253</v>
      </c>
      <c r="D248" s="410" t="s">
        <v>22058</v>
      </c>
      <c r="E248" s="211"/>
      <c r="F248" s="211" t="s">
        <v>14758</v>
      </c>
      <c r="G248" s="413" t="s">
        <v>21310</v>
      </c>
      <c r="H248" s="429" t="s">
        <v>8560</v>
      </c>
      <c r="I248" s="390">
        <v>9183</v>
      </c>
      <c r="J248" s="390">
        <v>7143</v>
      </c>
      <c r="K248" s="390">
        <v>8172</v>
      </c>
      <c r="L248" s="330">
        <v>0.28559428811423798</v>
      </c>
      <c r="M248" s="390">
        <v>1898</v>
      </c>
      <c r="N248" s="390">
        <v>1490</v>
      </c>
      <c r="O248" s="390">
        <v>1465</v>
      </c>
      <c r="P248" s="206">
        <v>0.27382550335570499</v>
      </c>
    </row>
    <row r="249" spans="1:16" x14ac:dyDescent="0.2">
      <c r="A249" s="212" t="s">
        <v>13654</v>
      </c>
      <c r="B249" s="211" t="s">
        <v>13653</v>
      </c>
      <c r="C249" s="211" t="s">
        <v>14947</v>
      </c>
      <c r="D249" s="410" t="s">
        <v>20131</v>
      </c>
      <c r="E249" s="211" t="s">
        <v>13652</v>
      </c>
      <c r="F249" s="211"/>
      <c r="G249" s="413" t="s">
        <v>21710</v>
      </c>
      <c r="H249" s="429" t="s">
        <v>8560</v>
      </c>
      <c r="I249" s="390">
        <v>9166</v>
      </c>
      <c r="J249" s="390">
        <v>7816</v>
      </c>
      <c r="K249" s="390">
        <v>7952</v>
      </c>
      <c r="L249" s="330">
        <v>0.17272262026612101</v>
      </c>
      <c r="M249" s="390">
        <v>1028</v>
      </c>
      <c r="N249" s="390">
        <v>918</v>
      </c>
      <c r="O249" s="390">
        <v>928</v>
      </c>
      <c r="P249" s="206">
        <v>0.119825708061002</v>
      </c>
    </row>
    <row r="250" spans="1:16" x14ac:dyDescent="0.2">
      <c r="A250" s="212" t="s">
        <v>13666</v>
      </c>
      <c r="B250" s="211" t="s">
        <v>9589</v>
      </c>
      <c r="C250" s="211" t="s">
        <v>252</v>
      </c>
      <c r="D250" s="410" t="s">
        <v>19556</v>
      </c>
      <c r="E250" s="211" t="s">
        <v>13665</v>
      </c>
      <c r="F250" s="211"/>
      <c r="G250" s="413" t="s">
        <v>20907</v>
      </c>
      <c r="H250" s="429" t="s">
        <v>8560</v>
      </c>
      <c r="I250" s="390">
        <v>9127</v>
      </c>
      <c r="J250" s="390">
        <v>7561</v>
      </c>
      <c r="K250" s="390">
        <v>6042</v>
      </c>
      <c r="L250" s="330">
        <v>0.20711546091786801</v>
      </c>
      <c r="M250" s="390">
        <v>4292</v>
      </c>
      <c r="N250" s="390">
        <v>3274</v>
      </c>
      <c r="O250" s="390">
        <v>3655</v>
      </c>
      <c r="P250" s="206">
        <v>0.31093463653023801</v>
      </c>
    </row>
    <row r="251" spans="1:16" x14ac:dyDescent="0.2">
      <c r="A251" s="212" t="s">
        <v>10893</v>
      </c>
      <c r="B251" s="211"/>
      <c r="C251" s="211" t="s">
        <v>255</v>
      </c>
      <c r="D251" s="410" t="s">
        <v>18879</v>
      </c>
      <c r="E251" s="211"/>
      <c r="F251" s="211" t="s">
        <v>10892</v>
      </c>
      <c r="G251" s="413" t="s">
        <v>21393</v>
      </c>
      <c r="H251" s="429" t="s">
        <v>8560</v>
      </c>
      <c r="I251" s="390">
        <v>9102</v>
      </c>
      <c r="J251" s="390">
        <v>10682</v>
      </c>
      <c r="K251" s="390">
        <v>10406</v>
      </c>
      <c r="L251" s="330">
        <v>-0.147912375959558</v>
      </c>
      <c r="M251" s="390">
        <v>769</v>
      </c>
      <c r="N251" s="390">
        <v>726</v>
      </c>
      <c r="O251" s="390">
        <v>800</v>
      </c>
      <c r="P251" s="206">
        <v>5.9228650137741E-2</v>
      </c>
    </row>
    <row r="252" spans="1:16" x14ac:dyDescent="0.2">
      <c r="A252" s="212" t="s">
        <v>9458</v>
      </c>
      <c r="B252" s="211"/>
      <c r="C252" s="211" t="s">
        <v>14947</v>
      </c>
      <c r="D252" s="410" t="s">
        <v>18720</v>
      </c>
      <c r="E252" s="211"/>
      <c r="F252" s="211" t="s">
        <v>9457</v>
      </c>
      <c r="G252" s="413" t="s">
        <v>21948</v>
      </c>
      <c r="H252" s="429" t="s">
        <v>8560</v>
      </c>
      <c r="I252" s="390">
        <v>9095</v>
      </c>
      <c r="J252" s="390">
        <v>9178</v>
      </c>
      <c r="K252" s="390">
        <v>10823</v>
      </c>
      <c r="L252" s="330">
        <v>-9.0433645674439199E-3</v>
      </c>
      <c r="M252" s="390">
        <v>1134</v>
      </c>
      <c r="N252" s="390">
        <v>913</v>
      </c>
      <c r="O252" s="390">
        <v>1082</v>
      </c>
      <c r="P252" s="206">
        <v>0.24205914567360301</v>
      </c>
    </row>
    <row r="253" spans="1:16" x14ac:dyDescent="0.2">
      <c r="A253" s="212" t="s">
        <v>13953</v>
      </c>
      <c r="B253" s="211"/>
      <c r="C253" s="211" t="s">
        <v>253</v>
      </c>
      <c r="D253" s="410" t="s">
        <v>18423</v>
      </c>
      <c r="E253" s="211"/>
      <c r="F253" s="211" t="s">
        <v>13952</v>
      </c>
      <c r="G253" s="413" t="s">
        <v>21110</v>
      </c>
      <c r="H253" s="429" t="s">
        <v>8560</v>
      </c>
      <c r="I253" s="390">
        <v>9075</v>
      </c>
      <c r="J253" s="390">
        <v>6518</v>
      </c>
      <c r="K253" s="390">
        <v>7129</v>
      </c>
      <c r="L253" s="330">
        <v>0.39229825099723797</v>
      </c>
      <c r="M253" s="390">
        <v>1154</v>
      </c>
      <c r="N253" s="390">
        <v>1107</v>
      </c>
      <c r="O253" s="390">
        <v>1183</v>
      </c>
      <c r="P253" s="206">
        <v>4.2457091237579E-2</v>
      </c>
    </row>
    <row r="254" spans="1:16" x14ac:dyDescent="0.2">
      <c r="A254" s="212" t="s">
        <v>10940</v>
      </c>
      <c r="B254" s="211"/>
      <c r="C254" s="211" t="s">
        <v>252</v>
      </c>
      <c r="D254" s="410" t="s">
        <v>21360</v>
      </c>
      <c r="E254" s="211"/>
      <c r="F254" s="211" t="s">
        <v>10939</v>
      </c>
      <c r="G254" s="413" t="s">
        <v>20707</v>
      </c>
      <c r="H254" s="429" t="s">
        <v>8560</v>
      </c>
      <c r="I254" s="390">
        <v>9030</v>
      </c>
      <c r="J254" s="390">
        <v>10086</v>
      </c>
      <c r="K254" s="390">
        <v>12933</v>
      </c>
      <c r="L254" s="330">
        <v>-0.104699583581202</v>
      </c>
      <c r="M254" s="390">
        <v>2577</v>
      </c>
      <c r="N254" s="390">
        <v>2875</v>
      </c>
      <c r="O254" s="390">
        <v>4079</v>
      </c>
      <c r="P254" s="206">
        <v>-0.103652173913043</v>
      </c>
    </row>
    <row r="255" spans="1:16" x14ac:dyDescent="0.2">
      <c r="A255" s="212" t="s">
        <v>13479</v>
      </c>
      <c r="B255" s="211" t="s">
        <v>10135</v>
      </c>
      <c r="C255" s="211" t="s">
        <v>254</v>
      </c>
      <c r="D255" s="410" t="s">
        <v>18657</v>
      </c>
      <c r="E255" s="211" t="s">
        <v>13478</v>
      </c>
      <c r="F255" s="211"/>
      <c r="G255" s="413" t="s">
        <v>20733</v>
      </c>
      <c r="H255" s="429" t="s">
        <v>8560</v>
      </c>
      <c r="I255" s="390">
        <v>9000</v>
      </c>
      <c r="J255" s="390">
        <v>8204</v>
      </c>
      <c r="K255" s="390">
        <v>9010</v>
      </c>
      <c r="L255" s="330">
        <v>9.7025841053144796E-2</v>
      </c>
      <c r="M255" s="390">
        <v>403</v>
      </c>
      <c r="N255" s="390">
        <v>268</v>
      </c>
      <c r="O255" s="390">
        <v>238</v>
      </c>
      <c r="P255" s="206">
        <v>0.50373134328358204</v>
      </c>
    </row>
    <row r="256" spans="1:16" x14ac:dyDescent="0.2">
      <c r="A256" s="212" t="s">
        <v>14674</v>
      </c>
      <c r="B256" s="211" t="s">
        <v>13675</v>
      </c>
      <c r="C256" s="211" t="s">
        <v>14947</v>
      </c>
      <c r="D256" s="410" t="s">
        <v>21726</v>
      </c>
      <c r="E256" s="211" t="s">
        <v>14673</v>
      </c>
      <c r="F256" s="211"/>
      <c r="G256" s="413" t="s">
        <v>21727</v>
      </c>
      <c r="H256" s="429" t="s">
        <v>8560</v>
      </c>
      <c r="I256" s="390">
        <v>8996</v>
      </c>
      <c r="J256" s="390">
        <v>8808</v>
      </c>
      <c r="K256" s="390">
        <v>9015</v>
      </c>
      <c r="L256" s="330">
        <v>2.1344232515894599E-2</v>
      </c>
      <c r="M256" s="390">
        <v>5208</v>
      </c>
      <c r="N256" s="390">
        <v>4326</v>
      </c>
      <c r="O256" s="390">
        <v>4861</v>
      </c>
      <c r="P256" s="206">
        <v>0.20388349514563101</v>
      </c>
    </row>
    <row r="257" spans="1:16" x14ac:dyDescent="0.2">
      <c r="A257" s="212" t="s">
        <v>14621</v>
      </c>
      <c r="B257" s="211"/>
      <c r="C257" s="211" t="s">
        <v>251</v>
      </c>
      <c r="D257" s="410" t="s">
        <v>17191</v>
      </c>
      <c r="E257" s="211"/>
      <c r="F257" s="211" t="s">
        <v>14620</v>
      </c>
      <c r="G257" s="413" t="s">
        <v>21263</v>
      </c>
      <c r="H257" s="429" t="s">
        <v>8560</v>
      </c>
      <c r="I257" s="390">
        <v>8913</v>
      </c>
      <c r="J257" s="390">
        <v>6605</v>
      </c>
      <c r="K257" s="390">
        <v>6447</v>
      </c>
      <c r="L257" s="330">
        <v>0.34943224829674502</v>
      </c>
      <c r="M257" s="390">
        <v>976</v>
      </c>
      <c r="N257" s="390">
        <v>840</v>
      </c>
      <c r="O257" s="390">
        <v>876</v>
      </c>
      <c r="P257" s="206">
        <v>0.161904761904762</v>
      </c>
    </row>
    <row r="258" spans="1:16" x14ac:dyDescent="0.2">
      <c r="A258" s="212" t="s">
        <v>11503</v>
      </c>
      <c r="B258" s="211"/>
      <c r="C258" s="211" t="s">
        <v>14947</v>
      </c>
      <c r="D258" s="410" t="s">
        <v>17504</v>
      </c>
      <c r="E258" s="211"/>
      <c r="F258" s="211" t="s">
        <v>11502</v>
      </c>
      <c r="G258" s="413" t="s">
        <v>20676</v>
      </c>
      <c r="H258" s="429" t="s">
        <v>8560</v>
      </c>
      <c r="I258" s="390">
        <v>8903</v>
      </c>
      <c r="J258" s="390">
        <v>7808</v>
      </c>
      <c r="K258" s="390">
        <v>8654</v>
      </c>
      <c r="L258" s="330">
        <v>0.140240778688525</v>
      </c>
      <c r="M258" s="390">
        <v>280</v>
      </c>
      <c r="N258" s="390">
        <v>217</v>
      </c>
      <c r="O258" s="390">
        <v>254</v>
      </c>
      <c r="P258" s="206">
        <v>0.29032258064516098</v>
      </c>
    </row>
    <row r="259" spans="1:16" x14ac:dyDescent="0.2">
      <c r="A259" s="212" t="s">
        <v>14839</v>
      </c>
      <c r="B259" s="211" t="s">
        <v>9611</v>
      </c>
      <c r="C259" s="211" t="s">
        <v>253</v>
      </c>
      <c r="D259" s="410" t="s">
        <v>20937</v>
      </c>
      <c r="E259" s="211" t="s">
        <v>14838</v>
      </c>
      <c r="F259" s="211"/>
      <c r="G259" s="413" t="s">
        <v>20938</v>
      </c>
      <c r="H259" s="429" t="s">
        <v>8560</v>
      </c>
      <c r="I259" s="390">
        <v>8899</v>
      </c>
      <c r="J259" s="390">
        <v>6563</v>
      </c>
      <c r="K259" s="390">
        <v>6729</v>
      </c>
      <c r="L259" s="330">
        <v>0.35593478592107303</v>
      </c>
      <c r="M259" s="390">
        <v>704</v>
      </c>
      <c r="N259" s="390">
        <v>538</v>
      </c>
      <c r="O259" s="390">
        <v>556</v>
      </c>
      <c r="P259" s="206">
        <v>0.308550185873606</v>
      </c>
    </row>
    <row r="260" spans="1:16" x14ac:dyDescent="0.2">
      <c r="A260" s="212" t="s">
        <v>14773</v>
      </c>
      <c r="B260" s="211" t="s">
        <v>11830</v>
      </c>
      <c r="C260" s="211" t="s">
        <v>252</v>
      </c>
      <c r="D260" s="410" t="s">
        <v>19024</v>
      </c>
      <c r="E260" s="211" t="s">
        <v>14772</v>
      </c>
      <c r="F260" s="211"/>
      <c r="G260" s="413" t="s">
        <v>20588</v>
      </c>
      <c r="H260" s="429" t="s">
        <v>8560</v>
      </c>
      <c r="I260" s="390">
        <v>8881</v>
      </c>
      <c r="J260" s="390">
        <v>11022</v>
      </c>
      <c r="K260" s="390">
        <v>5110</v>
      </c>
      <c r="L260" s="330">
        <v>-0.194247867900562</v>
      </c>
      <c r="M260" s="390">
        <v>11396</v>
      </c>
      <c r="N260" s="390">
        <v>7989</v>
      </c>
      <c r="O260" s="390">
        <v>9974</v>
      </c>
      <c r="P260" s="206">
        <v>0.42646138440355502</v>
      </c>
    </row>
    <row r="261" spans="1:16" x14ac:dyDescent="0.2">
      <c r="A261" s="212" t="s">
        <v>9478</v>
      </c>
      <c r="B261" s="211"/>
      <c r="C261" s="211" t="s">
        <v>252</v>
      </c>
      <c r="D261" s="410" t="s">
        <v>18500</v>
      </c>
      <c r="E261" s="211"/>
      <c r="F261" s="211" t="s">
        <v>9477</v>
      </c>
      <c r="G261" s="413" t="s">
        <v>20707</v>
      </c>
      <c r="H261" s="429" t="s">
        <v>8560</v>
      </c>
      <c r="I261" s="390">
        <v>8799</v>
      </c>
      <c r="J261" s="390">
        <v>6084</v>
      </c>
      <c r="K261" s="390">
        <v>8305</v>
      </c>
      <c r="L261" s="330">
        <v>0.44625246548323499</v>
      </c>
      <c r="M261" s="390">
        <v>3549</v>
      </c>
      <c r="N261" s="390">
        <v>2975</v>
      </c>
      <c r="O261" s="390">
        <v>3543</v>
      </c>
      <c r="P261" s="206">
        <v>0.19294117647058801</v>
      </c>
    </row>
    <row r="262" spans="1:16" x14ac:dyDescent="0.2">
      <c r="A262" s="212" t="s">
        <v>11641</v>
      </c>
      <c r="B262" s="211" t="s">
        <v>9884</v>
      </c>
      <c r="C262" s="211" t="s">
        <v>252</v>
      </c>
      <c r="D262" s="410" t="s">
        <v>20974</v>
      </c>
      <c r="E262" s="211" t="s">
        <v>11640</v>
      </c>
      <c r="F262" s="211"/>
      <c r="G262" s="413" t="s">
        <v>20975</v>
      </c>
      <c r="H262" s="429" t="s">
        <v>8560</v>
      </c>
      <c r="I262" s="390">
        <v>8745</v>
      </c>
      <c r="J262" s="390">
        <v>8574</v>
      </c>
      <c r="K262" s="390">
        <v>1959</v>
      </c>
      <c r="L262" s="330">
        <v>1.9944016794961598E-2</v>
      </c>
      <c r="M262" s="390">
        <v>3663</v>
      </c>
      <c r="N262" s="390">
        <v>2113</v>
      </c>
      <c r="O262" s="390">
        <v>2720</v>
      </c>
      <c r="P262" s="206">
        <v>0.73355418835778496</v>
      </c>
    </row>
    <row r="263" spans="1:16" x14ac:dyDescent="0.2">
      <c r="A263" s="212" t="s">
        <v>14393</v>
      </c>
      <c r="B263" s="211" t="s">
        <v>9668</v>
      </c>
      <c r="C263" s="211" t="s">
        <v>257</v>
      </c>
      <c r="D263" s="410" t="s">
        <v>20041</v>
      </c>
      <c r="E263" s="211" t="s">
        <v>14392</v>
      </c>
      <c r="F263" s="211"/>
      <c r="G263" s="413" t="s">
        <v>20960</v>
      </c>
      <c r="H263" s="429" t="s">
        <v>8560</v>
      </c>
      <c r="I263" s="390">
        <v>8743</v>
      </c>
      <c r="J263" s="390">
        <v>6746</v>
      </c>
      <c r="K263" s="390">
        <v>5262</v>
      </c>
      <c r="L263" s="330">
        <v>0.29602727542247298</v>
      </c>
      <c r="M263" s="390">
        <v>14925</v>
      </c>
      <c r="N263" s="390">
        <v>14324</v>
      </c>
      <c r="O263" s="390">
        <v>15432</v>
      </c>
      <c r="P263" s="206">
        <v>4.1957553755933998E-2</v>
      </c>
    </row>
    <row r="264" spans="1:16" x14ac:dyDescent="0.2">
      <c r="A264" s="212" t="s">
        <v>14872</v>
      </c>
      <c r="B264" s="211" t="s">
        <v>9420</v>
      </c>
      <c r="C264" s="211" t="s">
        <v>253</v>
      </c>
      <c r="D264" s="410" t="s">
        <v>19512</v>
      </c>
      <c r="E264" s="211" t="s">
        <v>14871</v>
      </c>
      <c r="F264" s="211"/>
      <c r="G264" s="413" t="s">
        <v>20599</v>
      </c>
      <c r="H264" s="429" t="s">
        <v>8560</v>
      </c>
      <c r="I264" s="390">
        <v>8729</v>
      </c>
      <c r="J264" s="390">
        <v>8003</v>
      </c>
      <c r="K264" s="390">
        <v>9226</v>
      </c>
      <c r="L264" s="330">
        <v>9.0715981506934898E-2</v>
      </c>
      <c r="M264" s="390">
        <v>5281</v>
      </c>
      <c r="N264" s="390">
        <v>4723</v>
      </c>
      <c r="O264" s="390">
        <v>4958</v>
      </c>
      <c r="P264" s="206">
        <v>0.118145246665255</v>
      </c>
    </row>
    <row r="265" spans="1:16" x14ac:dyDescent="0.2">
      <c r="A265" s="212" t="s">
        <v>11474</v>
      </c>
      <c r="B265" s="211"/>
      <c r="C265" s="211" t="s">
        <v>254</v>
      </c>
      <c r="D265" s="410" t="s">
        <v>18087</v>
      </c>
      <c r="E265" s="211"/>
      <c r="F265" s="211" t="s">
        <v>11473</v>
      </c>
      <c r="G265" s="413" t="s">
        <v>21138</v>
      </c>
      <c r="H265" s="429" t="s">
        <v>8560</v>
      </c>
      <c r="I265" s="390">
        <v>8706</v>
      </c>
      <c r="J265" s="390">
        <v>7061</v>
      </c>
      <c r="K265" s="390">
        <v>7757</v>
      </c>
      <c r="L265" s="330">
        <v>0.23296983430109</v>
      </c>
      <c r="M265" s="390">
        <v>318</v>
      </c>
      <c r="N265" s="390">
        <v>279</v>
      </c>
      <c r="O265" s="390">
        <v>312</v>
      </c>
      <c r="P265" s="206">
        <v>0.13978494623655899</v>
      </c>
    </row>
    <row r="266" spans="1:16" x14ac:dyDescent="0.2">
      <c r="A266" s="212" t="s">
        <v>14688</v>
      </c>
      <c r="B266" s="211"/>
      <c r="C266" s="211" t="s">
        <v>249</v>
      </c>
      <c r="D266" s="410" t="s">
        <v>18572</v>
      </c>
      <c r="E266" s="211"/>
      <c r="F266" s="211" t="s">
        <v>14687</v>
      </c>
      <c r="G266" s="413" t="s">
        <v>21197</v>
      </c>
      <c r="H266" s="429" t="s">
        <v>8560</v>
      </c>
      <c r="I266" s="390">
        <v>8669</v>
      </c>
      <c r="J266" s="390">
        <v>7775</v>
      </c>
      <c r="K266" s="390">
        <v>9212</v>
      </c>
      <c r="L266" s="330">
        <v>0.114983922829582</v>
      </c>
      <c r="M266" s="390">
        <v>4062</v>
      </c>
      <c r="N266" s="390">
        <v>3888</v>
      </c>
      <c r="O266" s="390">
        <v>3964</v>
      </c>
      <c r="P266" s="206">
        <v>4.4753086419753202E-2</v>
      </c>
    </row>
    <row r="267" spans="1:16" x14ac:dyDescent="0.2">
      <c r="A267" s="212" t="s">
        <v>13208</v>
      </c>
      <c r="B267" s="211" t="s">
        <v>9509</v>
      </c>
      <c r="C267" s="211" t="s">
        <v>252</v>
      </c>
      <c r="D267" s="410" t="s">
        <v>20149</v>
      </c>
      <c r="E267" s="211"/>
      <c r="F267" s="211" t="s">
        <v>13207</v>
      </c>
      <c r="G267" s="413" t="s">
        <v>21884</v>
      </c>
      <c r="H267" s="429" t="s">
        <v>8560</v>
      </c>
      <c r="I267" s="390">
        <v>8551</v>
      </c>
      <c r="J267" s="390">
        <v>1671</v>
      </c>
      <c r="K267" s="390">
        <v>8177</v>
      </c>
      <c r="L267" s="330">
        <v>4.11729503291442</v>
      </c>
      <c r="M267" s="390">
        <v>5255</v>
      </c>
      <c r="N267" s="390">
        <v>909</v>
      </c>
      <c r="O267" s="390">
        <v>4831</v>
      </c>
      <c r="P267" s="206">
        <v>4.7810781078107798</v>
      </c>
    </row>
    <row r="268" spans="1:16" x14ac:dyDescent="0.2">
      <c r="A268" s="212" t="s">
        <v>14554</v>
      </c>
      <c r="B268" s="211" t="s">
        <v>11648</v>
      </c>
      <c r="C268" s="211" t="s">
        <v>249</v>
      </c>
      <c r="D268" s="410" t="s">
        <v>20023</v>
      </c>
      <c r="E268" s="211" t="s">
        <v>14553</v>
      </c>
      <c r="F268" s="211"/>
      <c r="G268" s="413" t="s">
        <v>20809</v>
      </c>
      <c r="H268" s="429" t="s">
        <v>8560</v>
      </c>
      <c r="I268" s="390">
        <v>8529</v>
      </c>
      <c r="J268" s="390">
        <v>7872</v>
      </c>
      <c r="K268" s="390">
        <v>8990</v>
      </c>
      <c r="L268" s="330">
        <v>8.3460365853658597E-2</v>
      </c>
      <c r="M268" s="390">
        <v>7522</v>
      </c>
      <c r="N268" s="390">
        <v>6819</v>
      </c>
      <c r="O268" s="390">
        <v>7115</v>
      </c>
      <c r="P268" s="206">
        <v>0.103094295351225</v>
      </c>
    </row>
    <row r="269" spans="1:16" x14ac:dyDescent="0.2">
      <c r="A269" s="212" t="s">
        <v>13352</v>
      </c>
      <c r="B269" s="211"/>
      <c r="C269" s="211" t="s">
        <v>252</v>
      </c>
      <c r="D269" s="410" t="s">
        <v>18772</v>
      </c>
      <c r="E269" s="211"/>
      <c r="F269" s="211" t="s">
        <v>13351</v>
      </c>
      <c r="G269" s="413" t="s">
        <v>19670</v>
      </c>
      <c r="H269" s="429" t="s">
        <v>8560</v>
      </c>
      <c r="I269" s="390">
        <v>8523</v>
      </c>
      <c r="J269" s="390">
        <v>5743</v>
      </c>
      <c r="K269" s="390">
        <v>7364</v>
      </c>
      <c r="L269" s="330">
        <v>0.48406756050844502</v>
      </c>
      <c r="M269" s="390">
        <v>7711</v>
      </c>
      <c r="N269" s="390">
        <v>5604</v>
      </c>
      <c r="O269" s="390">
        <v>6621</v>
      </c>
      <c r="P269" s="206">
        <v>0.37598144182726601</v>
      </c>
    </row>
    <row r="270" spans="1:16" x14ac:dyDescent="0.2">
      <c r="A270" s="212" t="s">
        <v>10136</v>
      </c>
      <c r="B270" s="211" t="s">
        <v>10135</v>
      </c>
      <c r="C270" s="211" t="s">
        <v>254</v>
      </c>
      <c r="D270" s="410" t="s">
        <v>21713</v>
      </c>
      <c r="E270" s="211" t="s">
        <v>10134</v>
      </c>
      <c r="F270" s="211"/>
      <c r="G270" s="413" t="s">
        <v>21714</v>
      </c>
      <c r="H270" s="429" t="s">
        <v>8560</v>
      </c>
      <c r="I270" s="390">
        <v>8503</v>
      </c>
      <c r="J270" s="390">
        <v>7254</v>
      </c>
      <c r="K270" s="390">
        <v>7460</v>
      </c>
      <c r="L270" s="330">
        <v>0.17218086572925301</v>
      </c>
      <c r="M270" s="390">
        <v>1422</v>
      </c>
      <c r="N270" s="390">
        <v>1517</v>
      </c>
      <c r="O270" s="390">
        <v>1599</v>
      </c>
      <c r="P270" s="206">
        <v>-6.2623599208965097E-2</v>
      </c>
    </row>
    <row r="271" spans="1:16" x14ac:dyDescent="0.2">
      <c r="A271" s="212" t="s">
        <v>13712</v>
      </c>
      <c r="B271" s="211" t="s">
        <v>9641</v>
      </c>
      <c r="C271" s="211" t="s">
        <v>14947</v>
      </c>
      <c r="D271" s="410" t="s">
        <v>20549</v>
      </c>
      <c r="E271" s="211" t="s">
        <v>13711</v>
      </c>
      <c r="F271" s="211"/>
      <c r="G271" s="413" t="s">
        <v>20550</v>
      </c>
      <c r="H271" s="429" t="s">
        <v>8560</v>
      </c>
      <c r="I271" s="390">
        <v>8277</v>
      </c>
      <c r="J271" s="390">
        <v>6163</v>
      </c>
      <c r="K271" s="390">
        <v>5615</v>
      </c>
      <c r="L271" s="330">
        <v>0.34301476553626498</v>
      </c>
      <c r="M271" s="390">
        <v>4045</v>
      </c>
      <c r="N271" s="390">
        <v>3291</v>
      </c>
      <c r="O271" s="390">
        <v>3389</v>
      </c>
      <c r="P271" s="206">
        <v>0.22910969310240101</v>
      </c>
    </row>
    <row r="272" spans="1:16" x14ac:dyDescent="0.2">
      <c r="A272" s="212" t="s">
        <v>14670</v>
      </c>
      <c r="B272" s="211"/>
      <c r="C272" s="211" t="s">
        <v>252</v>
      </c>
      <c r="D272" s="410" t="s">
        <v>21932</v>
      </c>
      <c r="E272" s="211"/>
      <c r="F272" s="211" t="s">
        <v>14669</v>
      </c>
      <c r="G272" s="413" t="s">
        <v>21933</v>
      </c>
      <c r="H272" s="429" t="s">
        <v>8560</v>
      </c>
      <c r="I272" s="390">
        <v>8264</v>
      </c>
      <c r="J272" s="390">
        <v>4027</v>
      </c>
      <c r="K272" s="390">
        <v>7866</v>
      </c>
      <c r="L272" s="330">
        <v>1.0521480009933</v>
      </c>
      <c r="M272" s="390">
        <v>7504</v>
      </c>
      <c r="N272" s="390">
        <v>2046</v>
      </c>
      <c r="O272" s="390">
        <v>6413</v>
      </c>
      <c r="P272" s="206">
        <v>2.6676441837732199</v>
      </c>
    </row>
    <row r="273" spans="1:16" x14ac:dyDescent="0.2">
      <c r="A273" s="212" t="s">
        <v>13835</v>
      </c>
      <c r="B273" s="211" t="s">
        <v>9856</v>
      </c>
      <c r="C273" s="211" t="s">
        <v>255</v>
      </c>
      <c r="D273" s="410" t="s">
        <v>21013</v>
      </c>
      <c r="E273" s="211" t="s">
        <v>13834</v>
      </c>
      <c r="F273" s="211"/>
      <c r="G273" s="413" t="s">
        <v>21014</v>
      </c>
      <c r="H273" s="429" t="s">
        <v>8560</v>
      </c>
      <c r="I273" s="390">
        <v>8207</v>
      </c>
      <c r="J273" s="390">
        <v>8165</v>
      </c>
      <c r="K273" s="390">
        <v>8270</v>
      </c>
      <c r="L273" s="330">
        <v>5.1439069197796198E-3</v>
      </c>
      <c r="M273" s="390">
        <v>1024</v>
      </c>
      <c r="N273" s="390">
        <v>918</v>
      </c>
      <c r="O273" s="390">
        <v>878</v>
      </c>
      <c r="P273" s="206">
        <v>0.115468409586057</v>
      </c>
    </row>
    <row r="274" spans="1:16" x14ac:dyDescent="0.2">
      <c r="A274" s="212" t="s">
        <v>14828</v>
      </c>
      <c r="B274" s="211" t="s">
        <v>11648</v>
      </c>
      <c r="C274" s="211" t="s">
        <v>249</v>
      </c>
      <c r="D274" s="410" t="s">
        <v>21076</v>
      </c>
      <c r="E274" s="211" t="s">
        <v>14827</v>
      </c>
      <c r="F274" s="211"/>
      <c r="G274" s="413" t="s">
        <v>21077</v>
      </c>
      <c r="H274" s="429" t="s">
        <v>8560</v>
      </c>
      <c r="I274" s="390">
        <v>8206</v>
      </c>
      <c r="J274" s="390">
        <v>9158</v>
      </c>
      <c r="K274" s="390">
        <v>10811</v>
      </c>
      <c r="L274" s="330">
        <v>-0.103952828128412</v>
      </c>
      <c r="M274" s="390">
        <v>577</v>
      </c>
      <c r="N274" s="390">
        <v>535</v>
      </c>
      <c r="O274" s="390">
        <v>602</v>
      </c>
      <c r="P274" s="206">
        <v>7.8504672897196301E-2</v>
      </c>
    </row>
    <row r="275" spans="1:16" x14ac:dyDescent="0.2">
      <c r="A275" s="212" t="s">
        <v>14074</v>
      </c>
      <c r="B275" s="211"/>
      <c r="C275" s="211" t="s">
        <v>249</v>
      </c>
      <c r="D275" s="410" t="s">
        <v>18191</v>
      </c>
      <c r="E275" s="211"/>
      <c r="F275" s="211" t="s">
        <v>14073</v>
      </c>
      <c r="G275" s="413" t="s">
        <v>21461</v>
      </c>
      <c r="H275" s="429" t="s">
        <v>8560</v>
      </c>
      <c r="I275" s="390">
        <v>8172</v>
      </c>
      <c r="J275" s="390">
        <v>9464</v>
      </c>
      <c r="K275" s="390">
        <v>9116</v>
      </c>
      <c r="L275" s="210">
        <v>-0.13651732882502099</v>
      </c>
      <c r="M275" s="390">
        <v>1033</v>
      </c>
      <c r="N275" s="390">
        <v>1012</v>
      </c>
      <c r="O275" s="390">
        <v>1177</v>
      </c>
      <c r="P275" s="206">
        <v>2.0750988142292499E-2</v>
      </c>
    </row>
    <row r="276" spans="1:16" x14ac:dyDescent="0.2">
      <c r="A276" s="212" t="s">
        <v>14550</v>
      </c>
      <c r="B276" s="211" t="s">
        <v>13337</v>
      </c>
      <c r="C276" s="211" t="s">
        <v>250</v>
      </c>
      <c r="D276" s="410" t="s">
        <v>17350</v>
      </c>
      <c r="E276" s="211" t="s">
        <v>14549</v>
      </c>
      <c r="F276" s="211"/>
      <c r="G276" s="413" t="s">
        <v>20564</v>
      </c>
      <c r="H276" s="429" t="s">
        <v>8560</v>
      </c>
      <c r="I276" s="390">
        <v>8171</v>
      </c>
      <c r="J276" s="390">
        <v>7121</v>
      </c>
      <c r="K276" s="390">
        <v>7581</v>
      </c>
      <c r="L276" s="330">
        <v>0.147451200674063</v>
      </c>
      <c r="M276" s="390">
        <v>1247</v>
      </c>
      <c r="N276" s="390">
        <v>1100</v>
      </c>
      <c r="O276" s="390">
        <v>1244</v>
      </c>
      <c r="P276" s="206">
        <v>0.133636363636364</v>
      </c>
    </row>
    <row r="277" spans="1:16" x14ac:dyDescent="0.2">
      <c r="A277" s="212" t="s">
        <v>14316</v>
      </c>
      <c r="B277" s="211" t="s">
        <v>12336</v>
      </c>
      <c r="C277" s="211" t="s">
        <v>14947</v>
      </c>
      <c r="D277" s="410" t="s">
        <v>21704</v>
      </c>
      <c r="E277" s="211" t="s">
        <v>14315</v>
      </c>
      <c r="F277" s="211"/>
      <c r="G277" s="413" t="s">
        <v>21705</v>
      </c>
      <c r="H277" s="429" t="s">
        <v>8560</v>
      </c>
      <c r="I277" s="390">
        <v>8114</v>
      </c>
      <c r="J277" s="390">
        <v>8050</v>
      </c>
      <c r="K277" s="390">
        <v>5601</v>
      </c>
      <c r="L277" s="330">
        <v>7.9503105590061907E-3</v>
      </c>
      <c r="M277" s="390">
        <v>4112</v>
      </c>
      <c r="N277" s="390">
        <v>3164</v>
      </c>
      <c r="O277" s="390">
        <v>3284</v>
      </c>
      <c r="P277" s="206">
        <v>0.29962073324905197</v>
      </c>
    </row>
    <row r="278" spans="1:16" x14ac:dyDescent="0.2">
      <c r="A278" s="212" t="s">
        <v>14599</v>
      </c>
      <c r="B278" s="211" t="s">
        <v>11611</v>
      </c>
      <c r="C278" s="211" t="s">
        <v>252</v>
      </c>
      <c r="D278" s="410" t="s">
        <v>18826</v>
      </c>
      <c r="E278" s="211" t="s">
        <v>14598</v>
      </c>
      <c r="F278" s="211"/>
      <c r="G278" s="413" t="s">
        <v>20623</v>
      </c>
      <c r="H278" s="429" t="s">
        <v>8560</v>
      </c>
      <c r="I278" s="390">
        <v>8099</v>
      </c>
      <c r="J278" s="390">
        <v>7272</v>
      </c>
      <c r="K278" s="390">
        <v>7116</v>
      </c>
      <c r="L278" s="330">
        <v>0.11372387238723899</v>
      </c>
      <c r="M278" s="390">
        <v>4226</v>
      </c>
      <c r="N278" s="390">
        <v>3744</v>
      </c>
      <c r="O278" s="390">
        <v>3829</v>
      </c>
      <c r="P278" s="206">
        <v>0.128739316239316</v>
      </c>
    </row>
    <row r="279" spans="1:16" x14ac:dyDescent="0.2">
      <c r="A279" s="212" t="s">
        <v>11621</v>
      </c>
      <c r="B279" s="211" t="s">
        <v>9608</v>
      </c>
      <c r="C279" s="211" t="s">
        <v>371</v>
      </c>
      <c r="D279" s="410" t="s">
        <v>20998</v>
      </c>
      <c r="E279" s="211" t="s">
        <v>11620</v>
      </c>
      <c r="F279" s="211"/>
      <c r="G279" s="413" t="s">
        <v>20999</v>
      </c>
      <c r="H279" s="429" t="s">
        <v>8560</v>
      </c>
      <c r="I279" s="390">
        <v>8079</v>
      </c>
      <c r="J279" s="390">
        <v>7803</v>
      </c>
      <c r="K279" s="390">
        <v>7097</v>
      </c>
      <c r="L279" s="330">
        <v>3.5371011149557798E-2</v>
      </c>
      <c r="M279" s="390">
        <v>742</v>
      </c>
      <c r="N279" s="390">
        <v>592</v>
      </c>
      <c r="O279" s="390">
        <v>562</v>
      </c>
      <c r="P279" s="206">
        <v>0.25337837837837801</v>
      </c>
    </row>
    <row r="280" spans="1:16" x14ac:dyDescent="0.2">
      <c r="A280" s="212" t="s">
        <v>14652</v>
      </c>
      <c r="B280" s="211" t="s">
        <v>11678</v>
      </c>
      <c r="C280" s="211" t="s">
        <v>254</v>
      </c>
      <c r="D280" s="410" t="s">
        <v>20748</v>
      </c>
      <c r="E280" s="211" t="s">
        <v>14651</v>
      </c>
      <c r="F280" s="211"/>
      <c r="G280" s="413" t="s">
        <v>20749</v>
      </c>
      <c r="H280" s="429" t="s">
        <v>8560</v>
      </c>
      <c r="I280" s="390">
        <v>8048</v>
      </c>
      <c r="J280" s="390">
        <v>11162</v>
      </c>
      <c r="K280" s="390">
        <v>10145</v>
      </c>
      <c r="L280" s="330">
        <v>-0.278982261243505</v>
      </c>
      <c r="M280" s="390">
        <v>1024</v>
      </c>
      <c r="N280" s="390">
        <v>892</v>
      </c>
      <c r="O280" s="390">
        <v>789</v>
      </c>
      <c r="P280" s="206">
        <v>0.14798206278026901</v>
      </c>
    </row>
    <row r="281" spans="1:16" x14ac:dyDescent="0.2">
      <c r="A281" s="212" t="s">
        <v>8930</v>
      </c>
      <c r="B281" s="211"/>
      <c r="C281" s="211" t="s">
        <v>253</v>
      </c>
      <c r="D281" s="410" t="s">
        <v>17729</v>
      </c>
      <c r="E281" s="211"/>
      <c r="F281" s="211" t="s">
        <v>14755</v>
      </c>
      <c r="G281" s="413" t="s">
        <v>22242</v>
      </c>
      <c r="H281" s="429" t="s">
        <v>8560</v>
      </c>
      <c r="I281" s="390">
        <v>8042</v>
      </c>
      <c r="J281" s="390">
        <v>10044</v>
      </c>
      <c r="K281" s="390">
        <v>36571</v>
      </c>
      <c r="L281" s="330">
        <v>-0.19932297889287101</v>
      </c>
      <c r="M281" s="390">
        <v>3153</v>
      </c>
      <c r="N281" s="390">
        <v>2860</v>
      </c>
      <c r="O281" s="390">
        <v>2946</v>
      </c>
      <c r="P281" s="206">
        <v>0.10244755244755301</v>
      </c>
    </row>
    <row r="282" spans="1:16" x14ac:dyDescent="0.2">
      <c r="A282" s="212" t="s">
        <v>19862</v>
      </c>
      <c r="B282" s="211"/>
      <c r="C282" s="211" t="s">
        <v>249</v>
      </c>
      <c r="D282" s="410" t="s">
        <v>18797</v>
      </c>
      <c r="E282" s="211" t="s">
        <v>14810</v>
      </c>
      <c r="F282" s="211"/>
      <c r="G282" s="413" t="s">
        <v>20284</v>
      </c>
      <c r="H282" s="429" t="s">
        <v>8560</v>
      </c>
      <c r="I282" s="390">
        <v>8014</v>
      </c>
      <c r="J282" s="390">
        <v>7007</v>
      </c>
      <c r="K282" s="390">
        <v>9093</v>
      </c>
      <c r="L282" s="330">
        <v>0.14371342942771501</v>
      </c>
      <c r="M282" s="390">
        <v>3137</v>
      </c>
      <c r="N282" s="390">
        <v>2504</v>
      </c>
      <c r="O282" s="390">
        <v>2831</v>
      </c>
      <c r="P282" s="206">
        <v>0.25279552715655002</v>
      </c>
    </row>
    <row r="283" spans="1:16" x14ac:dyDescent="0.2">
      <c r="A283" s="212" t="s">
        <v>14455</v>
      </c>
      <c r="B283" s="211" t="s">
        <v>9737</v>
      </c>
      <c r="C283" s="211" t="s">
        <v>250</v>
      </c>
      <c r="D283" s="410" t="s">
        <v>20562</v>
      </c>
      <c r="E283" s="211" t="s">
        <v>14454</v>
      </c>
      <c r="F283" s="211"/>
      <c r="G283" s="413" t="s">
        <v>20563</v>
      </c>
      <c r="H283" s="429" t="s">
        <v>8560</v>
      </c>
      <c r="I283" s="390">
        <v>7815</v>
      </c>
      <c r="J283" s="390">
        <v>7080</v>
      </c>
      <c r="K283" s="390">
        <v>7110</v>
      </c>
      <c r="L283" s="330">
        <v>0.103813559322034</v>
      </c>
      <c r="M283" s="390">
        <v>7941</v>
      </c>
      <c r="N283" s="390">
        <v>7066</v>
      </c>
      <c r="O283" s="390">
        <v>7329</v>
      </c>
      <c r="P283" s="206">
        <v>0.12383243702236101</v>
      </c>
    </row>
    <row r="284" spans="1:16" x14ac:dyDescent="0.2">
      <c r="A284" s="212" t="s">
        <v>11123</v>
      </c>
      <c r="B284" s="211"/>
      <c r="C284" s="211" t="s">
        <v>252</v>
      </c>
      <c r="D284" s="410" t="s">
        <v>18188</v>
      </c>
      <c r="E284" s="211"/>
      <c r="F284" s="211" t="s">
        <v>11122</v>
      </c>
      <c r="G284" s="413" t="s">
        <v>21299</v>
      </c>
      <c r="H284" s="429" t="s">
        <v>8560</v>
      </c>
      <c r="I284" s="390">
        <v>7797</v>
      </c>
      <c r="J284" s="390">
        <v>7677</v>
      </c>
      <c r="K284" s="390">
        <v>8931</v>
      </c>
      <c r="L284" s="210">
        <v>1.5631105900742601E-2</v>
      </c>
      <c r="M284" s="390">
        <v>1604</v>
      </c>
      <c r="N284" s="390">
        <v>955</v>
      </c>
      <c r="O284" s="390">
        <v>1475</v>
      </c>
      <c r="P284" s="206">
        <v>0.67958115183246104</v>
      </c>
    </row>
    <row r="285" spans="1:16" x14ac:dyDescent="0.2">
      <c r="A285" s="212" t="s">
        <v>19053</v>
      </c>
      <c r="B285" s="211"/>
      <c r="C285" s="211" t="s">
        <v>18989</v>
      </c>
      <c r="D285" s="410" t="s">
        <v>20730</v>
      </c>
      <c r="E285" s="211"/>
      <c r="F285" s="211" t="s">
        <v>19054</v>
      </c>
      <c r="G285" s="413" t="s">
        <v>20731</v>
      </c>
      <c r="H285" s="429" t="s">
        <v>8560</v>
      </c>
      <c r="I285" s="390">
        <v>7779</v>
      </c>
      <c r="J285" s="390">
        <v>4294</v>
      </c>
      <c r="K285" s="390">
        <v>4983</v>
      </c>
      <c r="L285" s="330">
        <v>0.81159757801583599</v>
      </c>
      <c r="M285" s="390">
        <v>290</v>
      </c>
      <c r="N285" s="390">
        <v>322</v>
      </c>
      <c r="O285" s="390">
        <v>311</v>
      </c>
      <c r="P285" s="206">
        <v>-9.9378881987577605E-2</v>
      </c>
    </row>
    <row r="286" spans="1:16" x14ac:dyDescent="0.2">
      <c r="A286" s="212" t="s">
        <v>11187</v>
      </c>
      <c r="B286" s="211"/>
      <c r="C286" s="211" t="s">
        <v>263</v>
      </c>
      <c r="D286" s="410" t="s">
        <v>18680</v>
      </c>
      <c r="E286" s="211"/>
      <c r="F286" s="211" t="s">
        <v>11186</v>
      </c>
      <c r="G286" s="413" t="s">
        <v>21264</v>
      </c>
      <c r="H286" s="429" t="s">
        <v>8560</v>
      </c>
      <c r="I286" s="390">
        <v>7731</v>
      </c>
      <c r="J286" s="390">
        <v>7820</v>
      </c>
      <c r="K286" s="390">
        <v>7557</v>
      </c>
      <c r="L286" s="330">
        <v>-1.1381074168798E-2</v>
      </c>
      <c r="M286" s="390">
        <v>291</v>
      </c>
      <c r="N286" s="390">
        <v>191</v>
      </c>
      <c r="O286" s="390">
        <v>279</v>
      </c>
      <c r="P286" s="206">
        <v>0.52356020942408399</v>
      </c>
    </row>
    <row r="287" spans="1:16" x14ac:dyDescent="0.2">
      <c r="A287" s="212" t="s">
        <v>14530</v>
      </c>
      <c r="B287" s="211" t="s">
        <v>9641</v>
      </c>
      <c r="C287" s="211" t="s">
        <v>14947</v>
      </c>
      <c r="D287" s="410" t="s">
        <v>18649</v>
      </c>
      <c r="E287" s="211" t="s">
        <v>14529</v>
      </c>
      <c r="F287" s="211"/>
      <c r="G287" s="413" t="s">
        <v>20503</v>
      </c>
      <c r="H287" s="429" t="s">
        <v>8560</v>
      </c>
      <c r="I287" s="390">
        <v>7670</v>
      </c>
      <c r="J287" s="390">
        <v>7933</v>
      </c>
      <c r="K287" s="390">
        <v>9250</v>
      </c>
      <c r="L287" s="330">
        <v>-3.3152653472834998E-2</v>
      </c>
      <c r="M287" s="390">
        <v>674</v>
      </c>
      <c r="N287" s="390">
        <v>582</v>
      </c>
      <c r="O287" s="390">
        <v>621</v>
      </c>
      <c r="P287" s="206">
        <v>0.158075601374571</v>
      </c>
    </row>
    <row r="288" spans="1:16" x14ac:dyDescent="0.2">
      <c r="A288" s="212" t="s">
        <v>14340</v>
      </c>
      <c r="B288" s="211" t="s">
        <v>13337</v>
      </c>
      <c r="C288" s="211" t="s">
        <v>250</v>
      </c>
      <c r="D288" s="410" t="s">
        <v>20560</v>
      </c>
      <c r="E288" s="211" t="s">
        <v>14339</v>
      </c>
      <c r="F288" s="211"/>
      <c r="G288" s="413" t="s">
        <v>20561</v>
      </c>
      <c r="H288" s="429" t="s">
        <v>8560</v>
      </c>
      <c r="I288" s="390">
        <v>7573</v>
      </c>
      <c r="J288" s="390">
        <v>6943</v>
      </c>
      <c r="K288" s="390">
        <v>6451</v>
      </c>
      <c r="L288" s="330">
        <v>9.0738873685726598E-2</v>
      </c>
      <c r="M288" s="390">
        <v>1961</v>
      </c>
      <c r="N288" s="390">
        <v>1613</v>
      </c>
      <c r="O288" s="390">
        <v>1702</v>
      </c>
      <c r="P288" s="206">
        <v>0.21574705517668899</v>
      </c>
    </row>
    <row r="289" spans="1:16" x14ac:dyDescent="0.2">
      <c r="A289" s="212" t="s">
        <v>11454</v>
      </c>
      <c r="B289" s="211"/>
      <c r="C289" s="211" t="s">
        <v>252</v>
      </c>
      <c r="D289" s="410" t="s">
        <v>20061</v>
      </c>
      <c r="E289" s="211"/>
      <c r="F289" s="211" t="s">
        <v>11453</v>
      </c>
      <c r="G289" s="413" t="s">
        <v>19440</v>
      </c>
      <c r="H289" s="429" t="s">
        <v>8560</v>
      </c>
      <c r="I289" s="390">
        <v>7555</v>
      </c>
      <c r="J289" s="390">
        <v>6535</v>
      </c>
      <c r="K289" s="390">
        <v>7965</v>
      </c>
      <c r="L289" s="330">
        <v>0.15608263198163699</v>
      </c>
      <c r="M289" s="390">
        <v>1276</v>
      </c>
      <c r="N289" s="390">
        <v>1376</v>
      </c>
      <c r="O289" s="390">
        <v>1327</v>
      </c>
      <c r="P289" s="206">
        <v>-7.2674418604651195E-2</v>
      </c>
    </row>
    <row r="290" spans="1:16" x14ac:dyDescent="0.2">
      <c r="A290" s="212" t="s">
        <v>14744</v>
      </c>
      <c r="B290" s="211"/>
      <c r="C290" s="211" t="s">
        <v>252</v>
      </c>
      <c r="D290" s="410" t="s">
        <v>18426</v>
      </c>
      <c r="E290" s="211"/>
      <c r="F290" s="211" t="s">
        <v>14743</v>
      </c>
      <c r="G290" s="413" t="s">
        <v>21153</v>
      </c>
      <c r="H290" s="429" t="s">
        <v>8560</v>
      </c>
      <c r="I290" s="390">
        <v>7489</v>
      </c>
      <c r="J290" s="390">
        <v>4449</v>
      </c>
      <c r="K290" s="390">
        <v>7407</v>
      </c>
      <c r="L290" s="330">
        <v>0.68329961789166105</v>
      </c>
      <c r="M290" s="390">
        <v>3700</v>
      </c>
      <c r="N290" s="390">
        <v>1359</v>
      </c>
      <c r="O290" s="390">
        <v>2817</v>
      </c>
      <c r="P290" s="206">
        <v>1.72259013980868</v>
      </c>
    </row>
    <row r="291" spans="1:16" x14ac:dyDescent="0.2">
      <c r="A291" s="212" t="s">
        <v>14580</v>
      </c>
      <c r="B291" s="211"/>
      <c r="C291" s="211" t="s">
        <v>252</v>
      </c>
      <c r="D291" s="410" t="s">
        <v>21185</v>
      </c>
      <c r="E291" s="211"/>
      <c r="F291" s="211" t="s">
        <v>14579</v>
      </c>
      <c r="G291" s="413" t="s">
        <v>21186</v>
      </c>
      <c r="H291" s="429" t="s">
        <v>8560</v>
      </c>
      <c r="I291" s="390">
        <v>7472</v>
      </c>
      <c r="J291" s="390">
        <v>4121</v>
      </c>
      <c r="K291" s="390">
        <v>7071</v>
      </c>
      <c r="L291" s="330">
        <v>0.81315214753700604</v>
      </c>
      <c r="M291" s="390">
        <v>5042</v>
      </c>
      <c r="N291" s="390">
        <v>2329</v>
      </c>
      <c r="O291" s="390">
        <v>5105</v>
      </c>
      <c r="P291" s="206">
        <v>1.16487762988407</v>
      </c>
    </row>
    <row r="292" spans="1:16" x14ac:dyDescent="0.2">
      <c r="A292" s="212" t="s">
        <v>13162</v>
      </c>
      <c r="B292" s="211" t="s">
        <v>9549</v>
      </c>
      <c r="C292" s="211" t="s">
        <v>250</v>
      </c>
      <c r="D292" s="410" t="s">
        <v>20383</v>
      </c>
      <c r="E292" s="211" t="s">
        <v>13161</v>
      </c>
      <c r="F292" s="211"/>
      <c r="G292" s="413" t="s">
        <v>20384</v>
      </c>
      <c r="H292" s="429" t="s">
        <v>8560</v>
      </c>
      <c r="I292" s="390">
        <v>7468</v>
      </c>
      <c r="J292" s="390">
        <v>5845</v>
      </c>
      <c r="K292" s="390">
        <v>5938</v>
      </c>
      <c r="L292" s="330">
        <v>0.27767322497861402</v>
      </c>
      <c r="M292" s="390">
        <v>705</v>
      </c>
      <c r="N292" s="390">
        <v>673</v>
      </c>
      <c r="O292" s="390">
        <v>652</v>
      </c>
      <c r="P292" s="206">
        <v>4.7548291233283899E-2</v>
      </c>
    </row>
    <row r="293" spans="1:16" x14ac:dyDescent="0.2">
      <c r="A293" s="212" t="s">
        <v>14473</v>
      </c>
      <c r="B293" s="211"/>
      <c r="C293" s="211" t="s">
        <v>372</v>
      </c>
      <c r="D293" s="410" t="s">
        <v>18347</v>
      </c>
      <c r="E293" s="211"/>
      <c r="F293" s="211" t="s">
        <v>14472</v>
      </c>
      <c r="G293" s="413" t="s">
        <v>22219</v>
      </c>
      <c r="H293" s="429" t="s">
        <v>8560</v>
      </c>
      <c r="I293" s="390">
        <v>7460</v>
      </c>
      <c r="J293" s="390">
        <v>6416</v>
      </c>
      <c r="K293" s="390">
        <v>6522</v>
      </c>
      <c r="L293" s="330">
        <v>0.162718204488778</v>
      </c>
      <c r="M293" s="390">
        <v>3046</v>
      </c>
      <c r="N293" s="390">
        <v>2409</v>
      </c>
      <c r="O293" s="390">
        <v>2377</v>
      </c>
      <c r="P293" s="206">
        <v>0.26442507264425102</v>
      </c>
    </row>
    <row r="294" spans="1:16" x14ac:dyDescent="0.2">
      <c r="A294" s="212" t="s">
        <v>12124</v>
      </c>
      <c r="B294" s="211" t="s">
        <v>8650</v>
      </c>
      <c r="C294" s="211" t="s">
        <v>371</v>
      </c>
      <c r="D294" s="410" t="s">
        <v>19999</v>
      </c>
      <c r="E294" s="211" t="s">
        <v>12123</v>
      </c>
      <c r="F294" s="211"/>
      <c r="G294" s="413" t="s">
        <v>20632</v>
      </c>
      <c r="H294" s="429" t="s">
        <v>8560</v>
      </c>
      <c r="I294" s="390">
        <v>7434</v>
      </c>
      <c r="J294" s="390">
        <v>6373</v>
      </c>
      <c r="K294" s="390">
        <v>6944</v>
      </c>
      <c r="L294" s="330">
        <v>0.16648360269888601</v>
      </c>
      <c r="M294" s="390">
        <v>749</v>
      </c>
      <c r="N294" s="390">
        <v>561</v>
      </c>
      <c r="O294" s="390">
        <v>630</v>
      </c>
      <c r="P294" s="206">
        <v>0.33511586452762898</v>
      </c>
    </row>
    <row r="295" spans="1:16" x14ac:dyDescent="0.2">
      <c r="A295" s="212" t="s">
        <v>14536</v>
      </c>
      <c r="B295" s="211"/>
      <c r="C295" s="211" t="s">
        <v>253</v>
      </c>
      <c r="D295" s="410" t="s">
        <v>18950</v>
      </c>
      <c r="E295" s="211"/>
      <c r="F295" s="211" t="s">
        <v>14535</v>
      </c>
      <c r="G295" s="413" t="s">
        <v>22184</v>
      </c>
      <c r="H295" s="429" t="s">
        <v>8560</v>
      </c>
      <c r="I295" s="390">
        <v>7425</v>
      </c>
      <c r="J295" s="390">
        <v>5473</v>
      </c>
      <c r="K295" s="390">
        <v>9064</v>
      </c>
      <c r="L295" s="330">
        <v>0.35665996711127401</v>
      </c>
      <c r="M295" s="390">
        <v>2636</v>
      </c>
      <c r="N295" s="390">
        <v>1994</v>
      </c>
      <c r="O295" s="390">
        <v>2288</v>
      </c>
      <c r="P295" s="206">
        <v>0.32196589769307898</v>
      </c>
    </row>
    <row r="296" spans="1:16" x14ac:dyDescent="0.2">
      <c r="A296" s="212" t="s">
        <v>14086</v>
      </c>
      <c r="B296" s="211"/>
      <c r="C296" s="211" t="s">
        <v>250</v>
      </c>
      <c r="D296" s="410" t="s">
        <v>21122</v>
      </c>
      <c r="E296" s="211"/>
      <c r="F296" s="211" t="s">
        <v>14085</v>
      </c>
      <c r="G296" s="413" t="s">
        <v>21123</v>
      </c>
      <c r="H296" s="429" t="s">
        <v>8560</v>
      </c>
      <c r="I296" s="390">
        <v>7403</v>
      </c>
      <c r="J296" s="390">
        <v>6929</v>
      </c>
      <c r="K296" s="390">
        <v>7975</v>
      </c>
      <c r="L296" s="330">
        <v>6.8408139702698795E-2</v>
      </c>
      <c r="M296" s="390">
        <v>2107</v>
      </c>
      <c r="N296" s="390">
        <v>1554</v>
      </c>
      <c r="O296" s="390">
        <v>1440</v>
      </c>
      <c r="P296" s="206">
        <v>0.355855855855856</v>
      </c>
    </row>
    <row r="297" spans="1:16" x14ac:dyDescent="0.2">
      <c r="A297" s="212" t="s">
        <v>14447</v>
      </c>
      <c r="B297" s="211"/>
      <c r="C297" s="211" t="s">
        <v>14947</v>
      </c>
      <c r="D297" s="410" t="s">
        <v>21912</v>
      </c>
      <c r="E297" s="211"/>
      <c r="F297" s="211" t="s">
        <v>14446</v>
      </c>
      <c r="G297" s="413" t="s">
        <v>21913</v>
      </c>
      <c r="H297" s="429" t="s">
        <v>8560</v>
      </c>
      <c r="I297" s="390">
        <v>7399</v>
      </c>
      <c r="J297" s="390">
        <v>7455</v>
      </c>
      <c r="K297" s="390">
        <v>7972</v>
      </c>
      <c r="L297" s="330">
        <v>-7.5117370892018301E-3</v>
      </c>
      <c r="M297" s="390">
        <v>3911</v>
      </c>
      <c r="N297" s="390">
        <v>3728</v>
      </c>
      <c r="O297" s="390">
        <v>3782</v>
      </c>
      <c r="P297" s="206">
        <v>4.9087982832618102E-2</v>
      </c>
    </row>
    <row r="298" spans="1:16" x14ac:dyDescent="0.2">
      <c r="A298" s="212" t="s">
        <v>14058</v>
      </c>
      <c r="B298" s="211"/>
      <c r="C298" s="211" t="s">
        <v>250</v>
      </c>
      <c r="D298" s="410" t="s">
        <v>20189</v>
      </c>
      <c r="E298" s="211"/>
      <c r="F298" s="211" t="s">
        <v>14057</v>
      </c>
      <c r="G298" s="413" t="s">
        <v>22176</v>
      </c>
      <c r="H298" s="429" t="s">
        <v>8560</v>
      </c>
      <c r="I298" s="390">
        <v>7386</v>
      </c>
      <c r="J298" s="390">
        <v>5955</v>
      </c>
      <c r="K298" s="390">
        <v>7085</v>
      </c>
      <c r="L298" s="330">
        <v>0.240302267002519</v>
      </c>
      <c r="M298" s="390">
        <v>2192</v>
      </c>
      <c r="N298" s="390">
        <v>1587</v>
      </c>
      <c r="O298" s="390">
        <v>1771</v>
      </c>
      <c r="P298" s="206">
        <v>0.38122243226212998</v>
      </c>
    </row>
    <row r="299" spans="1:16" x14ac:dyDescent="0.2">
      <c r="A299" s="212" t="s">
        <v>14389</v>
      </c>
      <c r="B299" s="211"/>
      <c r="C299" s="211" t="s">
        <v>14947</v>
      </c>
      <c r="D299" s="410" t="s">
        <v>17171</v>
      </c>
      <c r="E299" s="211"/>
      <c r="F299" s="211" t="s">
        <v>14388</v>
      </c>
      <c r="G299" s="413" t="s">
        <v>21925</v>
      </c>
      <c r="H299" s="429" t="s">
        <v>8560</v>
      </c>
      <c r="I299" s="390">
        <v>7385</v>
      </c>
      <c r="J299" s="390">
        <v>6749</v>
      </c>
      <c r="K299" s="390">
        <v>6127</v>
      </c>
      <c r="L299" s="330">
        <v>9.4236183138242793E-2</v>
      </c>
      <c r="M299" s="390">
        <v>2201</v>
      </c>
      <c r="N299" s="390">
        <v>2252</v>
      </c>
      <c r="O299" s="390">
        <v>2082</v>
      </c>
      <c r="P299" s="206">
        <v>-2.2646536412078099E-2</v>
      </c>
    </row>
    <row r="300" spans="1:16" x14ac:dyDescent="0.2">
      <c r="A300" s="212" t="s">
        <v>14717</v>
      </c>
      <c r="B300" s="211" t="s">
        <v>9546</v>
      </c>
      <c r="C300" s="211" t="s">
        <v>249</v>
      </c>
      <c r="D300" s="410" t="s">
        <v>18252</v>
      </c>
      <c r="E300" s="211" t="s">
        <v>14716</v>
      </c>
      <c r="F300" s="211"/>
      <c r="G300" s="413" t="s">
        <v>20368</v>
      </c>
      <c r="H300" s="429" t="s">
        <v>8560</v>
      </c>
      <c r="I300" s="390">
        <v>7350</v>
      </c>
      <c r="J300" s="390">
        <v>6774</v>
      </c>
      <c r="K300" s="390">
        <v>9005</v>
      </c>
      <c r="L300" s="330">
        <v>8.5031000885739602E-2</v>
      </c>
      <c r="M300" s="390">
        <v>3304</v>
      </c>
      <c r="N300" s="390">
        <v>2954</v>
      </c>
      <c r="O300" s="390">
        <v>2964</v>
      </c>
      <c r="P300" s="206">
        <v>0.11848341232227499</v>
      </c>
    </row>
    <row r="301" spans="1:16" x14ac:dyDescent="0.2">
      <c r="A301" s="212" t="s">
        <v>14544</v>
      </c>
      <c r="B301" s="211" t="s">
        <v>13119</v>
      </c>
      <c r="C301" s="211" t="s">
        <v>14947</v>
      </c>
      <c r="D301" s="410" t="s">
        <v>21691</v>
      </c>
      <c r="E301" s="211" t="s">
        <v>14543</v>
      </c>
      <c r="F301" s="211"/>
      <c r="G301" s="413" t="s">
        <v>21692</v>
      </c>
      <c r="H301" s="429" t="s">
        <v>8560</v>
      </c>
      <c r="I301" s="390">
        <v>7310</v>
      </c>
      <c r="J301" s="390">
        <v>4915</v>
      </c>
      <c r="K301" s="390">
        <v>5134</v>
      </c>
      <c r="L301" s="330">
        <v>0.48728382502543199</v>
      </c>
      <c r="M301" s="390">
        <v>2878</v>
      </c>
      <c r="N301" s="390">
        <v>2364</v>
      </c>
      <c r="O301" s="390">
        <v>2835</v>
      </c>
      <c r="P301" s="206">
        <v>0.21742808798646401</v>
      </c>
    </row>
    <row r="302" spans="1:16" x14ac:dyDescent="0.2">
      <c r="A302" s="212" t="s">
        <v>14022</v>
      </c>
      <c r="B302" s="211" t="s">
        <v>11678</v>
      </c>
      <c r="C302" s="211" t="s">
        <v>254</v>
      </c>
      <c r="D302" s="410" t="s">
        <v>20802</v>
      </c>
      <c r="E302" s="211" t="s">
        <v>14021</v>
      </c>
      <c r="F302" s="211"/>
      <c r="G302" s="413" t="s">
        <v>20803</v>
      </c>
      <c r="H302" s="429" t="s">
        <v>8560</v>
      </c>
      <c r="I302" s="390">
        <v>7304</v>
      </c>
      <c r="J302" s="390">
        <v>4697</v>
      </c>
      <c r="K302" s="390">
        <v>2739</v>
      </c>
      <c r="L302" s="330">
        <v>0.555035128805621</v>
      </c>
      <c r="M302" s="390">
        <v>2844</v>
      </c>
      <c r="N302" s="390">
        <v>2559</v>
      </c>
      <c r="O302" s="390">
        <v>2589</v>
      </c>
      <c r="P302" s="206">
        <v>0.11137162954278999</v>
      </c>
    </row>
    <row r="303" spans="1:16" x14ac:dyDescent="0.2">
      <c r="A303" s="212" t="s">
        <v>13035</v>
      </c>
      <c r="B303" s="211"/>
      <c r="C303" s="211" t="s">
        <v>14947</v>
      </c>
      <c r="D303" s="410" t="s">
        <v>21783</v>
      </c>
      <c r="E303" s="211"/>
      <c r="F303" s="211" t="s">
        <v>13034</v>
      </c>
      <c r="G303" s="413" t="s">
        <v>21784</v>
      </c>
      <c r="H303" s="429" t="s">
        <v>8560</v>
      </c>
      <c r="I303" s="390">
        <v>7293</v>
      </c>
      <c r="J303" s="390">
        <v>4820</v>
      </c>
      <c r="K303" s="390">
        <v>4284</v>
      </c>
      <c r="L303" s="330">
        <v>0.51307053941908698</v>
      </c>
      <c r="M303" s="390">
        <v>1423</v>
      </c>
      <c r="N303" s="390">
        <v>1037</v>
      </c>
      <c r="O303" s="390">
        <v>1007</v>
      </c>
      <c r="P303" s="206">
        <v>0.372227579556413</v>
      </c>
    </row>
    <row r="304" spans="1:16" x14ac:dyDescent="0.2">
      <c r="A304" s="212" t="s">
        <v>10745</v>
      </c>
      <c r="B304" s="211"/>
      <c r="C304" s="211" t="s">
        <v>254</v>
      </c>
      <c r="D304" s="410" t="s">
        <v>17101</v>
      </c>
      <c r="E304" s="211"/>
      <c r="F304" s="211" t="s">
        <v>10744</v>
      </c>
      <c r="G304" s="413" t="s">
        <v>21487</v>
      </c>
      <c r="H304" s="429" t="s">
        <v>8560</v>
      </c>
      <c r="I304" s="390">
        <v>7289</v>
      </c>
      <c r="J304" s="390">
        <v>5006</v>
      </c>
      <c r="K304" s="390">
        <v>4875</v>
      </c>
      <c r="L304" s="330">
        <v>0.45605273671594099</v>
      </c>
      <c r="M304" s="390">
        <v>1104</v>
      </c>
      <c r="N304" s="390">
        <v>1005</v>
      </c>
      <c r="O304" s="390">
        <v>882</v>
      </c>
      <c r="P304" s="206">
        <v>9.8507462686567196E-2</v>
      </c>
    </row>
    <row r="305" spans="1:16" x14ac:dyDescent="0.2">
      <c r="A305" s="212" t="s">
        <v>12997</v>
      </c>
      <c r="B305" s="211"/>
      <c r="C305" s="211" t="s">
        <v>255</v>
      </c>
      <c r="D305" s="410" t="s">
        <v>19835</v>
      </c>
      <c r="E305" s="211"/>
      <c r="F305" s="211" t="s">
        <v>12996</v>
      </c>
      <c r="G305" s="413" t="s">
        <v>22160</v>
      </c>
      <c r="H305" s="429" t="s">
        <v>8560</v>
      </c>
      <c r="I305" s="390">
        <v>7226</v>
      </c>
      <c r="J305" s="390">
        <v>8074</v>
      </c>
      <c r="K305" s="390">
        <v>3907</v>
      </c>
      <c r="L305" s="330">
        <v>-0.10502848649987601</v>
      </c>
      <c r="M305" s="390">
        <v>2400</v>
      </c>
      <c r="N305" s="390">
        <v>2048</v>
      </c>
      <c r="O305" s="390">
        <v>2258</v>
      </c>
      <c r="P305" s="206">
        <v>0.171875</v>
      </c>
    </row>
    <row r="306" spans="1:16" x14ac:dyDescent="0.2">
      <c r="A306" s="212" t="s">
        <v>14403</v>
      </c>
      <c r="B306" s="211" t="s">
        <v>9524</v>
      </c>
      <c r="C306" s="211" t="s">
        <v>250</v>
      </c>
      <c r="D306" s="410" t="s">
        <v>18818</v>
      </c>
      <c r="E306" s="211" t="s">
        <v>14402</v>
      </c>
      <c r="F306" s="211"/>
      <c r="G306" s="413" t="s">
        <v>20534</v>
      </c>
      <c r="H306" s="429" t="s">
        <v>8560</v>
      </c>
      <c r="I306" s="390">
        <v>7217</v>
      </c>
      <c r="J306" s="390">
        <v>6298</v>
      </c>
      <c r="K306" s="390">
        <v>6687</v>
      </c>
      <c r="L306" s="330">
        <v>0.14591933947284899</v>
      </c>
      <c r="M306" s="390">
        <v>1872</v>
      </c>
      <c r="N306" s="390">
        <v>1714</v>
      </c>
      <c r="O306" s="390">
        <v>1945</v>
      </c>
      <c r="P306" s="206">
        <v>9.21820303383898E-2</v>
      </c>
    </row>
    <row r="307" spans="1:16" x14ac:dyDescent="0.2">
      <c r="A307" s="212" t="s">
        <v>12216</v>
      </c>
      <c r="B307" s="211" t="s">
        <v>9608</v>
      </c>
      <c r="C307" s="211" t="s">
        <v>371</v>
      </c>
      <c r="D307" s="410" t="s">
        <v>20531</v>
      </c>
      <c r="E307" s="211" t="s">
        <v>12215</v>
      </c>
      <c r="F307" s="211"/>
      <c r="G307" s="413" t="s">
        <v>20532</v>
      </c>
      <c r="H307" s="429" t="s">
        <v>8560</v>
      </c>
      <c r="I307" s="390">
        <v>7166</v>
      </c>
      <c r="J307" s="390">
        <v>6097</v>
      </c>
      <c r="K307" s="390">
        <v>6236</v>
      </c>
      <c r="L307" s="330">
        <v>0.17533213055601099</v>
      </c>
      <c r="M307" s="390">
        <v>361</v>
      </c>
      <c r="N307" s="390">
        <v>299</v>
      </c>
      <c r="O307" s="390">
        <v>304</v>
      </c>
      <c r="P307" s="206">
        <v>0.20735785953177299</v>
      </c>
    </row>
    <row r="308" spans="1:16" x14ac:dyDescent="0.2">
      <c r="A308" s="212" t="s">
        <v>13908</v>
      </c>
      <c r="B308" s="211"/>
      <c r="C308" s="211" t="s">
        <v>249</v>
      </c>
      <c r="D308" s="410" t="s">
        <v>19838</v>
      </c>
      <c r="E308" s="211"/>
      <c r="F308" s="211" t="s">
        <v>13907</v>
      </c>
      <c r="G308" s="413" t="s">
        <v>19839</v>
      </c>
      <c r="H308" s="429" t="s">
        <v>8560</v>
      </c>
      <c r="I308" s="390">
        <v>7105</v>
      </c>
      <c r="J308" s="390">
        <v>7504</v>
      </c>
      <c r="K308" s="390">
        <v>10398</v>
      </c>
      <c r="L308" s="330">
        <v>-5.3171641791044701E-2</v>
      </c>
      <c r="M308" s="390">
        <v>1757</v>
      </c>
      <c r="N308" s="390">
        <v>1428</v>
      </c>
      <c r="O308" s="390">
        <v>1390</v>
      </c>
      <c r="P308" s="206">
        <v>0.230392156862745</v>
      </c>
    </row>
    <row r="309" spans="1:16" x14ac:dyDescent="0.2">
      <c r="A309" s="212" t="s">
        <v>12205</v>
      </c>
      <c r="B309" s="211" t="s">
        <v>9682</v>
      </c>
      <c r="C309" s="211" t="s">
        <v>371</v>
      </c>
      <c r="D309" s="410" t="s">
        <v>20547</v>
      </c>
      <c r="E309" s="211" t="s">
        <v>12204</v>
      </c>
      <c r="F309" s="211"/>
      <c r="G309" s="413" t="s">
        <v>20548</v>
      </c>
      <c r="H309" s="429" t="s">
        <v>8560</v>
      </c>
      <c r="I309" s="390">
        <v>7064</v>
      </c>
      <c r="J309" s="390">
        <v>6033</v>
      </c>
      <c r="K309" s="390">
        <v>10596</v>
      </c>
      <c r="L309" s="330">
        <v>0.170893419525941</v>
      </c>
      <c r="M309" s="390">
        <v>3062</v>
      </c>
      <c r="N309" s="390">
        <v>2609</v>
      </c>
      <c r="O309" s="390">
        <v>2580</v>
      </c>
      <c r="P309" s="206">
        <v>0.173629743196627</v>
      </c>
    </row>
    <row r="310" spans="1:16" x14ac:dyDescent="0.2">
      <c r="A310" s="212" t="s">
        <v>8927</v>
      </c>
      <c r="B310" s="211"/>
      <c r="C310" s="211" t="s">
        <v>249</v>
      </c>
      <c r="D310" s="410" t="s">
        <v>22246</v>
      </c>
      <c r="E310" s="211"/>
      <c r="F310" s="211" t="s">
        <v>8926</v>
      </c>
      <c r="G310" s="413" t="s">
        <v>22247</v>
      </c>
      <c r="H310" s="429" t="s">
        <v>8560</v>
      </c>
      <c r="I310" s="390">
        <v>7061</v>
      </c>
      <c r="J310" s="390">
        <v>6456</v>
      </c>
      <c r="K310" s="390">
        <v>6413</v>
      </c>
      <c r="L310" s="330">
        <v>9.3711276332094195E-2</v>
      </c>
      <c r="M310" s="390">
        <v>458</v>
      </c>
      <c r="N310" s="390">
        <v>428</v>
      </c>
      <c r="O310" s="390">
        <v>536</v>
      </c>
      <c r="P310" s="206">
        <v>7.00934579439252E-2</v>
      </c>
    </row>
    <row r="311" spans="1:16" x14ac:dyDescent="0.2">
      <c r="A311" s="212" t="s">
        <v>13508</v>
      </c>
      <c r="B311" s="211"/>
      <c r="C311" s="211" t="s">
        <v>249</v>
      </c>
      <c r="D311" s="410" t="s">
        <v>21111</v>
      </c>
      <c r="E311" s="211"/>
      <c r="F311" s="211" t="s">
        <v>13507</v>
      </c>
      <c r="G311" s="413" t="s">
        <v>21112</v>
      </c>
      <c r="H311" s="429" t="s">
        <v>8560</v>
      </c>
      <c r="I311" s="390">
        <v>7041</v>
      </c>
      <c r="J311" s="390">
        <v>28388</v>
      </c>
      <c r="K311" s="390">
        <v>14022</v>
      </c>
      <c r="L311" s="330">
        <v>-0.75197266450612898</v>
      </c>
      <c r="M311" s="390">
        <v>9570</v>
      </c>
      <c r="N311" s="390">
        <v>9331</v>
      </c>
      <c r="O311" s="390">
        <v>9250</v>
      </c>
      <c r="P311" s="206">
        <v>2.5613546243703701E-2</v>
      </c>
    </row>
    <row r="312" spans="1:16" x14ac:dyDescent="0.2">
      <c r="A312" s="212" t="s">
        <v>14465</v>
      </c>
      <c r="B312" s="211" t="s">
        <v>11653</v>
      </c>
      <c r="C312" s="211" t="s">
        <v>258</v>
      </c>
      <c r="D312" s="410" t="s">
        <v>20576</v>
      </c>
      <c r="E312" s="211" t="s">
        <v>14464</v>
      </c>
      <c r="F312" s="211"/>
      <c r="G312" s="413" t="s">
        <v>20577</v>
      </c>
      <c r="H312" s="429" t="s">
        <v>8560</v>
      </c>
      <c r="I312" s="390">
        <v>7018</v>
      </c>
      <c r="J312" s="390">
        <v>5756</v>
      </c>
      <c r="K312" s="390">
        <v>6258</v>
      </c>
      <c r="L312" s="330">
        <v>0.21924947880472501</v>
      </c>
      <c r="M312" s="390">
        <v>3979</v>
      </c>
      <c r="N312" s="390">
        <v>3674</v>
      </c>
      <c r="O312" s="390">
        <v>3654</v>
      </c>
      <c r="P312" s="206">
        <v>8.3015786608600997E-2</v>
      </c>
    </row>
    <row r="313" spans="1:16" x14ac:dyDescent="0.2">
      <c r="A313" s="212" t="s">
        <v>13731</v>
      </c>
      <c r="B313" s="211"/>
      <c r="C313" s="211" t="s">
        <v>255</v>
      </c>
      <c r="D313" s="410" t="s">
        <v>20282</v>
      </c>
      <c r="E313" s="211"/>
      <c r="F313" s="211" t="s">
        <v>13730</v>
      </c>
      <c r="G313" s="413" t="s">
        <v>20283</v>
      </c>
      <c r="H313" s="429" t="s">
        <v>8560</v>
      </c>
      <c r="I313" s="390">
        <v>6984</v>
      </c>
      <c r="J313" s="390">
        <v>4065</v>
      </c>
      <c r="K313" s="390">
        <v>8850</v>
      </c>
      <c r="L313" s="330">
        <v>0.71808118081180805</v>
      </c>
      <c r="M313" s="390">
        <v>1903</v>
      </c>
      <c r="N313" s="390">
        <v>1003</v>
      </c>
      <c r="O313" s="390">
        <v>1471</v>
      </c>
      <c r="P313" s="206">
        <v>0.89730807577268201</v>
      </c>
    </row>
    <row r="314" spans="1:16" x14ac:dyDescent="0.2">
      <c r="A314" s="212" t="s">
        <v>12255</v>
      </c>
      <c r="B314" s="211" t="s">
        <v>9518</v>
      </c>
      <c r="C314" s="211" t="s">
        <v>257</v>
      </c>
      <c r="D314" s="410" t="s">
        <v>19011</v>
      </c>
      <c r="E314" s="211" t="s">
        <v>12254</v>
      </c>
      <c r="F314" s="211"/>
      <c r="G314" s="413" t="s">
        <v>20466</v>
      </c>
      <c r="H314" s="429" t="s">
        <v>8560</v>
      </c>
      <c r="I314" s="390">
        <v>6968</v>
      </c>
      <c r="J314" s="390">
        <v>6391</v>
      </c>
      <c r="K314" s="390">
        <v>7019</v>
      </c>
      <c r="L314" s="210">
        <v>9.0283210765138594E-2</v>
      </c>
      <c r="M314" s="390">
        <v>1858</v>
      </c>
      <c r="N314" s="390">
        <v>1699</v>
      </c>
      <c r="O314" s="390">
        <v>1610</v>
      </c>
      <c r="P314" s="206">
        <v>9.3584461447910397E-2</v>
      </c>
    </row>
    <row r="315" spans="1:16" x14ac:dyDescent="0.2">
      <c r="A315" s="212" t="s">
        <v>13109</v>
      </c>
      <c r="B315" s="211" t="s">
        <v>9235</v>
      </c>
      <c r="C315" s="211" t="s">
        <v>14947</v>
      </c>
      <c r="D315" s="410" t="s">
        <v>21074</v>
      </c>
      <c r="E315" s="211" t="s">
        <v>13108</v>
      </c>
      <c r="F315" s="211"/>
      <c r="G315" s="413" t="s">
        <v>21075</v>
      </c>
      <c r="H315" s="429" t="s">
        <v>8560</v>
      </c>
      <c r="I315" s="390">
        <v>6949</v>
      </c>
      <c r="J315" s="390">
        <v>6134</v>
      </c>
      <c r="K315" s="390">
        <v>6634</v>
      </c>
      <c r="L315" s="330">
        <v>0.13286599282686701</v>
      </c>
      <c r="M315" s="390">
        <v>4902</v>
      </c>
      <c r="N315" s="390">
        <v>3991</v>
      </c>
      <c r="O315" s="390">
        <v>4400</v>
      </c>
      <c r="P315" s="206">
        <v>0.22826359308444</v>
      </c>
    </row>
    <row r="316" spans="1:16" x14ac:dyDescent="0.2">
      <c r="A316" s="212" t="s">
        <v>13285</v>
      </c>
      <c r="B316" s="211" t="s">
        <v>9611</v>
      </c>
      <c r="C316" s="211" t="s">
        <v>253</v>
      </c>
      <c r="D316" s="410" t="s">
        <v>18557</v>
      </c>
      <c r="E316" s="211" t="s">
        <v>13284</v>
      </c>
      <c r="F316" s="211"/>
      <c r="G316" s="413" t="s">
        <v>20785</v>
      </c>
      <c r="H316" s="429" t="s">
        <v>8560</v>
      </c>
      <c r="I316" s="390">
        <v>6911</v>
      </c>
      <c r="J316" s="390">
        <v>5943</v>
      </c>
      <c r="K316" s="390">
        <v>7455</v>
      </c>
      <c r="L316" s="330">
        <v>0.162880699983174</v>
      </c>
      <c r="M316" s="390">
        <v>3027</v>
      </c>
      <c r="N316" s="390">
        <v>2956</v>
      </c>
      <c r="O316" s="390">
        <v>2847</v>
      </c>
      <c r="P316" s="206">
        <v>2.40189445196211E-2</v>
      </c>
    </row>
    <row r="317" spans="1:16" x14ac:dyDescent="0.2">
      <c r="A317" s="212" t="s">
        <v>14439</v>
      </c>
      <c r="B317" s="211" t="s">
        <v>11671</v>
      </c>
      <c r="C317" s="211" t="s">
        <v>372</v>
      </c>
      <c r="D317" s="410" t="s">
        <v>18850</v>
      </c>
      <c r="E317" s="211" t="s">
        <v>14438</v>
      </c>
      <c r="F317" s="211"/>
      <c r="G317" s="413" t="s">
        <v>20917</v>
      </c>
      <c r="H317" s="429" t="s">
        <v>8560</v>
      </c>
      <c r="I317" s="390">
        <v>6834</v>
      </c>
      <c r="J317" s="390">
        <v>51</v>
      </c>
      <c r="K317" s="390">
        <v>3139</v>
      </c>
      <c r="L317" s="330">
        <v>133</v>
      </c>
      <c r="M317" s="390">
        <v>451</v>
      </c>
      <c r="N317" s="390">
        <v>357</v>
      </c>
      <c r="O317" s="390">
        <v>444</v>
      </c>
      <c r="P317" s="206">
        <v>0.26330532212885099</v>
      </c>
    </row>
    <row r="318" spans="1:16" x14ac:dyDescent="0.2">
      <c r="A318" s="212" t="s">
        <v>8969</v>
      </c>
      <c r="B318" s="211"/>
      <c r="C318" s="211" t="s">
        <v>257</v>
      </c>
      <c r="D318" s="410" t="s">
        <v>18951</v>
      </c>
      <c r="E318" s="211"/>
      <c r="F318" s="211" t="s">
        <v>8968</v>
      </c>
      <c r="G318" s="413" t="s">
        <v>22193</v>
      </c>
      <c r="H318" s="429" t="s">
        <v>8560</v>
      </c>
      <c r="I318" s="390">
        <v>6817</v>
      </c>
      <c r="J318" s="390">
        <v>7292</v>
      </c>
      <c r="K318" s="390">
        <v>9211</v>
      </c>
      <c r="L318" s="330">
        <v>-6.5139879319802502E-2</v>
      </c>
      <c r="M318" s="390">
        <v>10449</v>
      </c>
      <c r="N318" s="390">
        <v>9545</v>
      </c>
      <c r="O318" s="390">
        <v>10728</v>
      </c>
      <c r="P318" s="206">
        <v>9.4709271870088999E-2</v>
      </c>
    </row>
    <row r="319" spans="1:16" x14ac:dyDescent="0.2">
      <c r="A319" s="212" t="s">
        <v>14857</v>
      </c>
      <c r="B319" s="211" t="s">
        <v>9698</v>
      </c>
      <c r="C319" s="211" t="s">
        <v>251</v>
      </c>
      <c r="D319" s="410" t="s">
        <v>19487</v>
      </c>
      <c r="E319" s="211" t="s">
        <v>14856</v>
      </c>
      <c r="F319" s="211"/>
      <c r="G319" s="413" t="s">
        <v>20386</v>
      </c>
      <c r="H319" s="429" t="s">
        <v>8560</v>
      </c>
      <c r="I319" s="390">
        <v>6761</v>
      </c>
      <c r="J319" s="390">
        <v>5885</v>
      </c>
      <c r="K319" s="390">
        <v>6465</v>
      </c>
      <c r="L319" s="330">
        <v>0.14885301614273599</v>
      </c>
      <c r="M319" s="390">
        <v>6328</v>
      </c>
      <c r="N319" s="390">
        <v>5551</v>
      </c>
      <c r="O319" s="390">
        <v>5562</v>
      </c>
      <c r="P319" s="206">
        <v>0.13997477931904201</v>
      </c>
    </row>
    <row r="320" spans="1:16" x14ac:dyDescent="0.2">
      <c r="A320" s="212" t="s">
        <v>12189</v>
      </c>
      <c r="B320" s="211" t="s">
        <v>9348</v>
      </c>
      <c r="C320" s="211" t="s">
        <v>252</v>
      </c>
      <c r="D320" s="410" t="s">
        <v>18651</v>
      </c>
      <c r="E320" s="211" t="s">
        <v>12188</v>
      </c>
      <c r="F320" s="211"/>
      <c r="G320" s="413" t="s">
        <v>20559</v>
      </c>
      <c r="H320" s="429" t="s">
        <v>8560</v>
      </c>
      <c r="I320" s="390">
        <v>6761</v>
      </c>
      <c r="J320" s="390">
        <v>6850</v>
      </c>
      <c r="K320" s="390">
        <v>7255</v>
      </c>
      <c r="L320" s="210">
        <v>-1.2992700729927E-2</v>
      </c>
      <c r="M320" s="390">
        <v>2081</v>
      </c>
      <c r="N320" s="390">
        <v>1354</v>
      </c>
      <c r="O320" s="390">
        <v>1881</v>
      </c>
      <c r="P320" s="206">
        <v>0.53692762186115195</v>
      </c>
    </row>
    <row r="321" spans="1:16" x14ac:dyDescent="0.2">
      <c r="A321" s="212" t="s">
        <v>11634</v>
      </c>
      <c r="B321" s="211"/>
      <c r="C321" s="211" t="s">
        <v>14947</v>
      </c>
      <c r="D321" s="410" t="s">
        <v>18854</v>
      </c>
      <c r="E321" s="211"/>
      <c r="F321" s="211" t="s">
        <v>11633</v>
      </c>
      <c r="G321" s="413" t="s">
        <v>20979</v>
      </c>
      <c r="H321" s="429" t="s">
        <v>8560</v>
      </c>
      <c r="I321" s="390">
        <v>6720</v>
      </c>
      <c r="J321" s="390">
        <v>6145</v>
      </c>
      <c r="K321" s="390">
        <v>6721</v>
      </c>
      <c r="L321" s="330">
        <v>9.3572009764035805E-2</v>
      </c>
      <c r="M321" s="390">
        <v>350</v>
      </c>
      <c r="N321" s="390">
        <v>321</v>
      </c>
      <c r="O321" s="390">
        <v>318</v>
      </c>
      <c r="P321" s="206">
        <v>9.0342679127725797E-2</v>
      </c>
    </row>
    <row r="322" spans="1:16" x14ac:dyDescent="0.2">
      <c r="A322" s="212" t="s">
        <v>13998</v>
      </c>
      <c r="B322" s="211"/>
      <c r="C322" s="211" t="s">
        <v>14947</v>
      </c>
      <c r="D322" s="410" t="s">
        <v>21970</v>
      </c>
      <c r="E322" s="211"/>
      <c r="F322" s="211" t="s">
        <v>13997</v>
      </c>
      <c r="G322" s="413" t="s">
        <v>21971</v>
      </c>
      <c r="H322" s="429" t="s">
        <v>8560</v>
      </c>
      <c r="I322" s="390">
        <v>6678</v>
      </c>
      <c r="J322" s="390">
        <v>6512</v>
      </c>
      <c r="K322" s="390">
        <v>6225</v>
      </c>
      <c r="L322" s="330">
        <v>2.54914004914004E-2</v>
      </c>
      <c r="M322" s="390">
        <v>4847</v>
      </c>
      <c r="N322" s="390">
        <v>4404</v>
      </c>
      <c r="O322" s="390">
        <v>4561</v>
      </c>
      <c r="P322" s="206">
        <v>0.100590372388738</v>
      </c>
    </row>
    <row r="323" spans="1:16" x14ac:dyDescent="0.2">
      <c r="A323" s="212" t="s">
        <v>13633</v>
      </c>
      <c r="B323" s="211"/>
      <c r="C323" s="211" t="s">
        <v>372</v>
      </c>
      <c r="D323" s="410" t="s">
        <v>18302</v>
      </c>
      <c r="E323" s="211"/>
      <c r="F323" s="211" t="s">
        <v>13632</v>
      </c>
      <c r="G323" s="413" t="s">
        <v>21313</v>
      </c>
      <c r="H323" s="429" t="s">
        <v>8560</v>
      </c>
      <c r="I323" s="390">
        <v>6666</v>
      </c>
      <c r="J323" s="390">
        <v>6813</v>
      </c>
      <c r="K323" s="390">
        <v>8415</v>
      </c>
      <c r="L323" s="210">
        <v>-2.1576398062527501E-2</v>
      </c>
      <c r="M323" s="390">
        <v>1215</v>
      </c>
      <c r="N323" s="390">
        <v>961</v>
      </c>
      <c r="O323" s="390">
        <v>955</v>
      </c>
      <c r="P323" s="206">
        <v>0.26430801248699298</v>
      </c>
    </row>
    <row r="324" spans="1:16" x14ac:dyDescent="0.2">
      <c r="A324" s="212" t="s">
        <v>13193</v>
      </c>
      <c r="B324" s="211"/>
      <c r="C324" s="211" t="s">
        <v>252</v>
      </c>
      <c r="D324" s="410" t="s">
        <v>19309</v>
      </c>
      <c r="E324" s="211"/>
      <c r="F324" s="211" t="s">
        <v>13192</v>
      </c>
      <c r="G324" s="413" t="s">
        <v>22118</v>
      </c>
      <c r="H324" s="429" t="s">
        <v>8560</v>
      </c>
      <c r="I324" s="390">
        <v>6657</v>
      </c>
      <c r="J324" s="390">
        <v>10733</v>
      </c>
      <c r="K324" s="390">
        <v>9438</v>
      </c>
      <c r="L324" s="330">
        <v>-0.379763346687785</v>
      </c>
      <c r="M324" s="390">
        <v>6804</v>
      </c>
      <c r="N324" s="390">
        <v>6077</v>
      </c>
      <c r="O324" s="390">
        <v>6387</v>
      </c>
      <c r="P324" s="206">
        <v>0.119631397070923</v>
      </c>
    </row>
    <row r="325" spans="1:16" x14ac:dyDescent="0.2">
      <c r="A325" s="212" t="s">
        <v>17190</v>
      </c>
      <c r="B325" s="211" t="s">
        <v>9639</v>
      </c>
      <c r="C325" s="211" t="s">
        <v>255</v>
      </c>
      <c r="D325" s="410" t="s">
        <v>19091</v>
      </c>
      <c r="E325" s="211" t="s">
        <v>13553</v>
      </c>
      <c r="F325" s="211"/>
      <c r="G325" s="413" t="s">
        <v>20856</v>
      </c>
      <c r="H325" s="429" t="s">
        <v>8560</v>
      </c>
      <c r="I325" s="390">
        <v>6627</v>
      </c>
      <c r="J325" s="390">
        <v>5358</v>
      </c>
      <c r="K325" s="390">
        <v>6682</v>
      </c>
      <c r="L325" s="330">
        <v>0.23684210526315799</v>
      </c>
      <c r="M325" s="390">
        <v>1673</v>
      </c>
      <c r="N325" s="390">
        <v>1090</v>
      </c>
      <c r="O325" s="390">
        <v>1614</v>
      </c>
      <c r="P325" s="206">
        <v>0.53486238532110097</v>
      </c>
    </row>
    <row r="326" spans="1:16" x14ac:dyDescent="0.2">
      <c r="A326" s="212" t="s">
        <v>13107</v>
      </c>
      <c r="B326" s="211"/>
      <c r="C326" s="211" t="s">
        <v>249</v>
      </c>
      <c r="D326" s="410" t="s">
        <v>18566</v>
      </c>
      <c r="E326" s="211"/>
      <c r="F326" s="211" t="s">
        <v>13106</v>
      </c>
      <c r="G326" s="413" t="s">
        <v>21119</v>
      </c>
      <c r="H326" s="429" t="s">
        <v>8560</v>
      </c>
      <c r="I326" s="390">
        <v>6615</v>
      </c>
      <c r="J326" s="390">
        <v>10470</v>
      </c>
      <c r="K326" s="390">
        <v>7363</v>
      </c>
      <c r="L326" s="330">
        <v>-0.368194842406877</v>
      </c>
      <c r="M326" s="390">
        <v>912</v>
      </c>
      <c r="N326" s="390">
        <v>914</v>
      </c>
      <c r="O326" s="390">
        <v>1101</v>
      </c>
      <c r="P326" s="206">
        <v>-2.1881838074397902E-3</v>
      </c>
    </row>
    <row r="327" spans="1:16" x14ac:dyDescent="0.2">
      <c r="A327" s="212" t="s">
        <v>13534</v>
      </c>
      <c r="B327" s="211"/>
      <c r="C327" s="211" t="s">
        <v>258</v>
      </c>
      <c r="D327" s="410" t="s">
        <v>21982</v>
      </c>
      <c r="E327" s="211"/>
      <c r="F327" s="211" t="s">
        <v>13533</v>
      </c>
      <c r="G327" s="413" t="s">
        <v>21983</v>
      </c>
      <c r="H327" s="429" t="s">
        <v>8560</v>
      </c>
      <c r="I327" s="390">
        <v>6577</v>
      </c>
      <c r="J327" s="390">
        <v>6659</v>
      </c>
      <c r="K327" s="390">
        <v>6338</v>
      </c>
      <c r="L327" s="330">
        <v>-1.23141612854784E-2</v>
      </c>
      <c r="M327" s="390">
        <v>674</v>
      </c>
      <c r="N327" s="390">
        <v>614</v>
      </c>
      <c r="O327" s="390">
        <v>515</v>
      </c>
      <c r="P327" s="206">
        <v>9.7719869706840407E-2</v>
      </c>
    </row>
    <row r="328" spans="1:16" x14ac:dyDescent="0.2">
      <c r="A328" s="212" t="s">
        <v>12983</v>
      </c>
      <c r="B328" s="211"/>
      <c r="C328" s="211" t="s">
        <v>249</v>
      </c>
      <c r="D328" s="410" t="s">
        <v>19843</v>
      </c>
      <c r="E328" s="211"/>
      <c r="F328" s="211" t="s">
        <v>12982</v>
      </c>
      <c r="G328" s="413" t="s">
        <v>22250</v>
      </c>
      <c r="H328" s="429" t="s">
        <v>8560</v>
      </c>
      <c r="I328" s="390">
        <v>6577</v>
      </c>
      <c r="J328" s="390">
        <v>5836</v>
      </c>
      <c r="K328" s="390">
        <v>6991</v>
      </c>
      <c r="L328" s="330">
        <v>0.12697052775873899</v>
      </c>
      <c r="M328" s="390">
        <v>1986</v>
      </c>
      <c r="N328" s="390">
        <v>1568</v>
      </c>
      <c r="O328" s="390">
        <v>1809</v>
      </c>
      <c r="P328" s="206">
        <v>0.26658163265306101</v>
      </c>
    </row>
    <row r="329" spans="1:16" x14ac:dyDescent="0.2">
      <c r="A329" s="212" t="s">
        <v>14096</v>
      </c>
      <c r="B329" s="211"/>
      <c r="C329" s="211" t="s">
        <v>249</v>
      </c>
      <c r="D329" s="410" t="s">
        <v>19649</v>
      </c>
      <c r="E329" s="211"/>
      <c r="F329" s="211" t="s">
        <v>14095</v>
      </c>
      <c r="G329" s="413" t="s">
        <v>21387</v>
      </c>
      <c r="H329" s="429" t="s">
        <v>8560</v>
      </c>
      <c r="I329" s="390">
        <v>6500</v>
      </c>
      <c r="J329" s="390">
        <v>7935</v>
      </c>
      <c r="K329" s="390">
        <v>14166</v>
      </c>
      <c r="L329" s="330">
        <v>-0.18084436042848101</v>
      </c>
      <c r="M329" s="390">
        <v>37</v>
      </c>
      <c r="N329" s="390">
        <v>33</v>
      </c>
      <c r="O329" s="390">
        <v>32</v>
      </c>
      <c r="P329" s="206">
        <v>0.12121212121212099</v>
      </c>
    </row>
    <row r="330" spans="1:16" x14ac:dyDescent="0.2">
      <c r="A330" s="212" t="s">
        <v>14294</v>
      </c>
      <c r="B330" s="211"/>
      <c r="C330" s="211" t="s">
        <v>253</v>
      </c>
      <c r="D330" s="410" t="s">
        <v>18100</v>
      </c>
      <c r="E330" s="211"/>
      <c r="F330" s="211" t="s">
        <v>14293</v>
      </c>
      <c r="G330" s="413" t="s">
        <v>21457</v>
      </c>
      <c r="H330" s="429" t="s">
        <v>8560</v>
      </c>
      <c r="I330" s="390">
        <v>6497</v>
      </c>
      <c r="J330" s="390">
        <v>5792</v>
      </c>
      <c r="K330" s="390">
        <v>6404</v>
      </c>
      <c r="L330" s="330">
        <v>0.121719613259669</v>
      </c>
      <c r="M330" s="390">
        <v>181</v>
      </c>
      <c r="N330" s="390">
        <v>143</v>
      </c>
      <c r="O330" s="390">
        <v>183</v>
      </c>
      <c r="P330" s="206">
        <v>0.26573426573426601</v>
      </c>
    </row>
    <row r="331" spans="1:16" x14ac:dyDescent="0.2">
      <c r="A331" s="212" t="s">
        <v>13747</v>
      </c>
      <c r="B331" s="211"/>
      <c r="C331" s="211" t="s">
        <v>251</v>
      </c>
      <c r="D331" s="410" t="s">
        <v>19037</v>
      </c>
      <c r="E331" s="211"/>
      <c r="F331" s="211" t="s">
        <v>13746</v>
      </c>
      <c r="G331" s="413" t="s">
        <v>20691</v>
      </c>
      <c r="H331" s="429" t="s">
        <v>8560</v>
      </c>
      <c r="I331" s="390">
        <v>6463</v>
      </c>
      <c r="J331" s="390">
        <v>4327</v>
      </c>
      <c r="K331" s="390">
        <v>4582</v>
      </c>
      <c r="L331" s="330">
        <v>0.49364455743009</v>
      </c>
      <c r="M331" s="390">
        <v>523</v>
      </c>
      <c r="N331" s="390">
        <v>400</v>
      </c>
      <c r="O331" s="390">
        <v>454</v>
      </c>
      <c r="P331" s="206">
        <v>0.3075</v>
      </c>
    </row>
    <row r="332" spans="1:16" x14ac:dyDescent="0.2">
      <c r="A332" s="212" t="s">
        <v>10747</v>
      </c>
      <c r="B332" s="211"/>
      <c r="C332" s="211" t="s">
        <v>252</v>
      </c>
      <c r="D332" s="410" t="s">
        <v>17467</v>
      </c>
      <c r="E332" s="211"/>
      <c r="F332" s="211" t="s">
        <v>10746</v>
      </c>
      <c r="G332" s="413" t="s">
        <v>21486</v>
      </c>
      <c r="H332" s="429" t="s">
        <v>8560</v>
      </c>
      <c r="I332" s="390">
        <v>6442</v>
      </c>
      <c r="J332" s="390">
        <v>6129</v>
      </c>
      <c r="K332" s="390">
        <v>7645</v>
      </c>
      <c r="L332" s="330">
        <v>5.10686898352097E-2</v>
      </c>
      <c r="M332" s="390">
        <v>4492</v>
      </c>
      <c r="N332" s="390">
        <v>3779</v>
      </c>
      <c r="O332" s="390">
        <v>4591</v>
      </c>
      <c r="P332" s="206">
        <v>0.188674252447737</v>
      </c>
    </row>
    <row r="333" spans="1:16" x14ac:dyDescent="0.2">
      <c r="A333" s="212" t="s">
        <v>14125</v>
      </c>
      <c r="B333" s="211"/>
      <c r="C333" s="211" t="s">
        <v>251</v>
      </c>
      <c r="D333" s="410" t="s">
        <v>21151</v>
      </c>
      <c r="E333" s="211"/>
      <c r="F333" s="211" t="s">
        <v>14124</v>
      </c>
      <c r="G333" s="413" t="s">
        <v>21152</v>
      </c>
      <c r="H333" s="429" t="s">
        <v>8560</v>
      </c>
      <c r="I333" s="390">
        <v>6436</v>
      </c>
      <c r="J333" s="390">
        <v>5086</v>
      </c>
      <c r="K333" s="390">
        <v>5578</v>
      </c>
      <c r="L333" s="330">
        <v>0.26543452615021601</v>
      </c>
      <c r="M333" s="390">
        <v>4126</v>
      </c>
      <c r="N333" s="390">
        <v>3306</v>
      </c>
      <c r="O333" s="390">
        <v>3538</v>
      </c>
      <c r="P333" s="206">
        <v>0.248033877797943</v>
      </c>
    </row>
    <row r="334" spans="1:16" x14ac:dyDescent="0.2">
      <c r="A334" s="212" t="s">
        <v>14361</v>
      </c>
      <c r="B334" s="211"/>
      <c r="C334" s="211" t="s">
        <v>252</v>
      </c>
      <c r="D334" s="410" t="s">
        <v>18284</v>
      </c>
      <c r="E334" s="211"/>
      <c r="F334" s="211" t="s">
        <v>14360</v>
      </c>
      <c r="G334" s="413" t="s">
        <v>21184</v>
      </c>
      <c r="H334" s="429" t="s">
        <v>8560</v>
      </c>
      <c r="I334" s="390">
        <v>6424</v>
      </c>
      <c r="J334" s="390">
        <v>4801</v>
      </c>
      <c r="K334" s="390">
        <v>6094</v>
      </c>
      <c r="L334" s="330">
        <v>0.33805457196417399</v>
      </c>
      <c r="M334" s="390">
        <v>1234</v>
      </c>
      <c r="N334" s="390">
        <v>1008</v>
      </c>
      <c r="O334" s="390">
        <v>1254</v>
      </c>
      <c r="P334" s="206">
        <v>0.22420634920634899</v>
      </c>
    </row>
    <row r="335" spans="1:16" x14ac:dyDescent="0.2">
      <c r="A335" s="212" t="s">
        <v>14373</v>
      </c>
      <c r="B335" s="211"/>
      <c r="C335" s="211" t="s">
        <v>253</v>
      </c>
      <c r="D335" s="410" t="s">
        <v>18224</v>
      </c>
      <c r="E335" s="211"/>
      <c r="F335" s="211" t="s">
        <v>14372</v>
      </c>
      <c r="G335" s="413" t="s">
        <v>22218</v>
      </c>
      <c r="H335" s="429" t="s">
        <v>8560</v>
      </c>
      <c r="I335" s="390">
        <v>6387</v>
      </c>
      <c r="J335" s="390">
        <v>5826</v>
      </c>
      <c r="K335" s="390">
        <v>6126</v>
      </c>
      <c r="L335" s="330">
        <v>9.6292481977342997E-2</v>
      </c>
      <c r="M335" s="390">
        <v>374</v>
      </c>
      <c r="N335" s="390">
        <v>262</v>
      </c>
      <c r="O335" s="390">
        <v>317</v>
      </c>
      <c r="P335" s="206">
        <v>0.42748091603053401</v>
      </c>
    </row>
    <row r="336" spans="1:16" x14ac:dyDescent="0.2">
      <c r="A336" s="212" t="s">
        <v>13054</v>
      </c>
      <c r="B336" s="211" t="s">
        <v>12173</v>
      </c>
      <c r="C336" s="211" t="s">
        <v>254</v>
      </c>
      <c r="D336" s="410" t="s">
        <v>21696</v>
      </c>
      <c r="E336" s="211" t="s">
        <v>13053</v>
      </c>
      <c r="F336" s="211"/>
      <c r="G336" s="413" t="s">
        <v>21697</v>
      </c>
      <c r="H336" s="429" t="s">
        <v>8560</v>
      </c>
      <c r="I336" s="390">
        <v>6349</v>
      </c>
      <c r="J336" s="390">
        <v>7118</v>
      </c>
      <c r="K336" s="390">
        <v>7326</v>
      </c>
      <c r="L336" s="330">
        <v>-0.108035965158752</v>
      </c>
      <c r="M336" s="390">
        <v>1586</v>
      </c>
      <c r="N336" s="390">
        <v>1323</v>
      </c>
      <c r="O336" s="390">
        <v>1360</v>
      </c>
      <c r="P336" s="206">
        <v>0.19879062736205599</v>
      </c>
    </row>
    <row r="337" spans="1:16" x14ac:dyDescent="0.2">
      <c r="A337" s="212" t="s">
        <v>13406</v>
      </c>
      <c r="B337" s="211"/>
      <c r="C337" s="211" t="s">
        <v>14947</v>
      </c>
      <c r="D337" s="410" t="s">
        <v>21763</v>
      </c>
      <c r="E337" s="211"/>
      <c r="F337" s="211" t="s">
        <v>13405</v>
      </c>
      <c r="G337" s="413" t="s">
        <v>21764</v>
      </c>
      <c r="H337" s="429" t="s">
        <v>8560</v>
      </c>
      <c r="I337" s="390">
        <v>6336</v>
      </c>
      <c r="J337" s="390">
        <v>10171</v>
      </c>
      <c r="K337" s="390">
        <v>2820</v>
      </c>
      <c r="L337" s="330">
        <v>-0.37705240389342198</v>
      </c>
      <c r="M337" s="390">
        <v>1289</v>
      </c>
      <c r="N337" s="390">
        <v>1181</v>
      </c>
      <c r="O337" s="390">
        <v>1126</v>
      </c>
      <c r="P337" s="206">
        <v>9.1447925486875595E-2</v>
      </c>
    </row>
    <row r="338" spans="1:16" x14ac:dyDescent="0.2">
      <c r="A338" s="212" t="s">
        <v>12332</v>
      </c>
      <c r="B338" s="211" t="s">
        <v>9518</v>
      </c>
      <c r="C338" s="211" t="s">
        <v>257</v>
      </c>
      <c r="D338" s="410" t="s">
        <v>18251</v>
      </c>
      <c r="E338" s="211" t="s">
        <v>12331</v>
      </c>
      <c r="F338" s="211"/>
      <c r="G338" s="413" t="s">
        <v>20366</v>
      </c>
      <c r="H338" s="429" t="s">
        <v>8560</v>
      </c>
      <c r="I338" s="390">
        <v>6331</v>
      </c>
      <c r="J338" s="390">
        <v>6186</v>
      </c>
      <c r="K338" s="390">
        <v>6549</v>
      </c>
      <c r="L338" s="330">
        <v>2.34400258648562E-2</v>
      </c>
      <c r="M338" s="390">
        <v>251</v>
      </c>
      <c r="N338" s="390">
        <v>206</v>
      </c>
      <c r="O338" s="390">
        <v>224</v>
      </c>
      <c r="P338" s="206">
        <v>0.218446601941747</v>
      </c>
    </row>
    <row r="339" spans="1:16" x14ac:dyDescent="0.2">
      <c r="A339" s="212" t="s">
        <v>11155</v>
      </c>
      <c r="B339" s="211"/>
      <c r="C339" s="211" t="s">
        <v>252</v>
      </c>
      <c r="D339" s="410" t="s">
        <v>21276</v>
      </c>
      <c r="E339" s="211"/>
      <c r="F339" s="211" t="s">
        <v>11154</v>
      </c>
      <c r="G339" s="413" t="s">
        <v>21277</v>
      </c>
      <c r="H339" s="429" t="s">
        <v>8560</v>
      </c>
      <c r="I339" s="390">
        <v>6291</v>
      </c>
      <c r="J339" s="390">
        <v>467</v>
      </c>
      <c r="K339" s="390">
        <v>3312</v>
      </c>
      <c r="L339" s="330">
        <v>12.4710920770878</v>
      </c>
      <c r="M339" s="390">
        <v>6128</v>
      </c>
      <c r="N339" s="390">
        <v>1003</v>
      </c>
      <c r="O339" s="390">
        <v>4940</v>
      </c>
      <c r="P339" s="206">
        <v>5.1096709870388803</v>
      </c>
    </row>
    <row r="340" spans="1:16" x14ac:dyDescent="0.2">
      <c r="A340" s="212" t="s">
        <v>10992</v>
      </c>
      <c r="B340" s="211"/>
      <c r="C340" s="211" t="s">
        <v>254</v>
      </c>
      <c r="D340" s="410" t="s">
        <v>19169</v>
      </c>
      <c r="E340" s="211"/>
      <c r="F340" s="211" t="s">
        <v>10991</v>
      </c>
      <c r="G340" s="413" t="s">
        <v>21337</v>
      </c>
      <c r="H340" s="429" t="s">
        <v>8560</v>
      </c>
      <c r="I340" s="390">
        <v>6287</v>
      </c>
      <c r="J340" s="390">
        <v>4407</v>
      </c>
      <c r="K340" s="390">
        <v>5039</v>
      </c>
      <c r="L340" s="330">
        <v>0.42659405491263902</v>
      </c>
      <c r="M340" s="390">
        <v>1477</v>
      </c>
      <c r="N340" s="390">
        <v>1883</v>
      </c>
      <c r="O340" s="390">
        <v>2128</v>
      </c>
      <c r="P340" s="206">
        <v>-0.215613382899628</v>
      </c>
    </row>
    <row r="341" spans="1:16" x14ac:dyDescent="0.2">
      <c r="A341" s="212" t="s">
        <v>14809</v>
      </c>
      <c r="B341" s="211" t="s">
        <v>9566</v>
      </c>
      <c r="C341" s="211" t="s">
        <v>255</v>
      </c>
      <c r="D341" s="410" t="s">
        <v>20786</v>
      </c>
      <c r="E341" s="211" t="s">
        <v>14808</v>
      </c>
      <c r="F341" s="211"/>
      <c r="G341" s="413" t="s">
        <v>20787</v>
      </c>
      <c r="H341" s="429" t="s">
        <v>8560</v>
      </c>
      <c r="I341" s="390">
        <v>6286</v>
      </c>
      <c r="J341" s="390">
        <v>4982</v>
      </c>
      <c r="K341" s="390">
        <v>4708</v>
      </c>
      <c r="L341" s="330">
        <v>0.26174227217984702</v>
      </c>
      <c r="M341" s="390">
        <v>1396</v>
      </c>
      <c r="N341" s="390">
        <v>1241</v>
      </c>
      <c r="O341" s="390">
        <v>1239</v>
      </c>
      <c r="P341" s="206">
        <v>0.124899274778405</v>
      </c>
    </row>
    <row r="342" spans="1:16" x14ac:dyDescent="0.2">
      <c r="A342" s="212" t="s">
        <v>13065</v>
      </c>
      <c r="B342" s="211"/>
      <c r="C342" s="211" t="s">
        <v>254</v>
      </c>
      <c r="D342" s="410" t="s">
        <v>19725</v>
      </c>
      <c r="E342" s="211"/>
      <c r="F342" s="211" t="s">
        <v>13064</v>
      </c>
      <c r="G342" s="413" t="s">
        <v>21650</v>
      </c>
      <c r="H342" s="429" t="s">
        <v>8560</v>
      </c>
      <c r="I342" s="390">
        <v>6251</v>
      </c>
      <c r="J342" s="390">
        <v>8727</v>
      </c>
      <c r="K342" s="390">
        <v>5077</v>
      </c>
      <c r="L342" s="330">
        <v>-0.28371719949581797</v>
      </c>
      <c r="M342" s="390">
        <v>5329</v>
      </c>
      <c r="N342" s="390">
        <v>4175</v>
      </c>
      <c r="O342" s="390">
        <v>3957</v>
      </c>
      <c r="P342" s="206">
        <v>0.276407185628742</v>
      </c>
    </row>
    <row r="343" spans="1:16" x14ac:dyDescent="0.2">
      <c r="A343" s="212" t="s">
        <v>14407</v>
      </c>
      <c r="B343" s="211"/>
      <c r="C343" s="211" t="s">
        <v>257</v>
      </c>
      <c r="D343" s="410" t="s">
        <v>18285</v>
      </c>
      <c r="E343" s="211"/>
      <c r="F343" s="211" t="s">
        <v>14406</v>
      </c>
      <c r="G343" s="413" t="s">
        <v>21195</v>
      </c>
      <c r="H343" s="429" t="s">
        <v>8560</v>
      </c>
      <c r="I343" s="390">
        <v>6209</v>
      </c>
      <c r="J343" s="390">
        <v>5907</v>
      </c>
      <c r="K343" s="390">
        <v>6000</v>
      </c>
      <c r="L343" s="330">
        <v>5.1125782969358297E-2</v>
      </c>
      <c r="M343" s="390">
        <v>2131</v>
      </c>
      <c r="N343" s="390">
        <v>1945</v>
      </c>
      <c r="O343" s="390">
        <v>2059</v>
      </c>
      <c r="P343" s="206">
        <v>9.5629820051413905E-2</v>
      </c>
    </row>
    <row r="344" spans="1:16" x14ac:dyDescent="0.2">
      <c r="A344" s="212" t="s">
        <v>13759</v>
      </c>
      <c r="B344" s="211"/>
      <c r="C344" s="211" t="s">
        <v>253</v>
      </c>
      <c r="D344" s="410" t="s">
        <v>20183</v>
      </c>
      <c r="E344" s="211"/>
      <c r="F344" s="211" t="s">
        <v>13758</v>
      </c>
      <c r="G344" s="413" t="s">
        <v>22112</v>
      </c>
      <c r="H344" s="429" t="s">
        <v>8560</v>
      </c>
      <c r="I344" s="390">
        <v>6109</v>
      </c>
      <c r="J344" s="390">
        <v>1472</v>
      </c>
      <c r="K344" s="390">
        <v>3051</v>
      </c>
      <c r="L344" s="330">
        <v>3.15013586956522</v>
      </c>
      <c r="M344" s="390">
        <v>1105</v>
      </c>
      <c r="N344" s="390">
        <v>920</v>
      </c>
      <c r="O344" s="390">
        <v>821</v>
      </c>
      <c r="P344" s="206">
        <v>0.201086956521739</v>
      </c>
    </row>
    <row r="345" spans="1:16" x14ac:dyDescent="0.2">
      <c r="A345" s="403" t="s">
        <v>14847</v>
      </c>
      <c r="B345" s="404" t="s">
        <v>11758</v>
      </c>
      <c r="C345" s="404" t="s">
        <v>249</v>
      </c>
      <c r="D345" s="411" t="s">
        <v>20573</v>
      </c>
      <c r="E345" s="404" t="s">
        <v>14846</v>
      </c>
      <c r="F345" s="404"/>
      <c r="G345" s="411" t="s">
        <v>20574</v>
      </c>
      <c r="H345" s="430" t="s">
        <v>8560</v>
      </c>
      <c r="I345" s="405">
        <v>6107</v>
      </c>
      <c r="J345" s="405">
        <v>5045</v>
      </c>
      <c r="K345" s="405">
        <v>7563</v>
      </c>
      <c r="L345" s="406">
        <v>0.21050545094152601</v>
      </c>
      <c r="M345" s="405">
        <v>131</v>
      </c>
      <c r="N345" s="405">
        <v>141</v>
      </c>
      <c r="O345" s="405">
        <v>187</v>
      </c>
      <c r="P345" s="406">
        <v>-7.09219858156028E-2</v>
      </c>
    </row>
    <row r="346" spans="1:16" x14ac:dyDescent="0.2">
      <c r="A346" s="212" t="s">
        <v>8997</v>
      </c>
      <c r="B346" s="211"/>
      <c r="C346" s="211" t="s">
        <v>254</v>
      </c>
      <c r="D346" s="410" t="s">
        <v>17394</v>
      </c>
      <c r="E346" s="211"/>
      <c r="F346" s="211" t="s">
        <v>8996</v>
      </c>
      <c r="G346" s="413" t="s">
        <v>21138</v>
      </c>
      <c r="H346" s="429" t="s">
        <v>8560</v>
      </c>
      <c r="I346" s="390">
        <v>6057</v>
      </c>
      <c r="J346" s="390">
        <v>5508</v>
      </c>
      <c r="K346" s="390">
        <v>6172</v>
      </c>
      <c r="L346" s="330">
        <v>9.9673202614379203E-2</v>
      </c>
      <c r="M346" s="390">
        <v>67</v>
      </c>
      <c r="N346" s="390">
        <v>54</v>
      </c>
      <c r="O346" s="390">
        <v>82</v>
      </c>
      <c r="P346" s="206">
        <v>0.240740740740741</v>
      </c>
    </row>
    <row r="347" spans="1:16" x14ac:dyDescent="0.2">
      <c r="A347" s="212" t="s">
        <v>13851</v>
      </c>
      <c r="B347" s="211"/>
      <c r="C347" s="211" t="s">
        <v>14947</v>
      </c>
      <c r="D347" s="410" t="s">
        <v>20980</v>
      </c>
      <c r="E347" s="211"/>
      <c r="F347" s="211" t="s">
        <v>13850</v>
      </c>
      <c r="G347" s="413" t="s">
        <v>20981</v>
      </c>
      <c r="H347" s="429" t="s">
        <v>8560</v>
      </c>
      <c r="I347" s="390">
        <v>6053</v>
      </c>
      <c r="J347" s="390">
        <v>5620</v>
      </c>
      <c r="K347" s="390">
        <v>5855</v>
      </c>
      <c r="L347" s="330">
        <v>7.7046263345195806E-2</v>
      </c>
      <c r="M347" s="390">
        <v>381</v>
      </c>
      <c r="N347" s="390">
        <v>336</v>
      </c>
      <c r="O347" s="390">
        <v>309</v>
      </c>
      <c r="P347" s="206">
        <v>0.13392857142857101</v>
      </c>
    </row>
    <row r="348" spans="1:16" x14ac:dyDescent="0.2">
      <c r="A348" s="212" t="s">
        <v>11243</v>
      </c>
      <c r="B348" s="211"/>
      <c r="C348" s="211" t="s">
        <v>14947</v>
      </c>
      <c r="D348" s="410" t="s">
        <v>21235</v>
      </c>
      <c r="E348" s="211"/>
      <c r="F348" s="211" t="s">
        <v>11242</v>
      </c>
      <c r="G348" s="413" t="s">
        <v>21236</v>
      </c>
      <c r="H348" s="429" t="s">
        <v>8560</v>
      </c>
      <c r="I348" s="390">
        <v>6050</v>
      </c>
      <c r="J348" s="390">
        <v>4732</v>
      </c>
      <c r="K348" s="390">
        <v>4316</v>
      </c>
      <c r="L348" s="330">
        <v>0.27852916314454801</v>
      </c>
      <c r="M348" s="390">
        <v>1148</v>
      </c>
      <c r="N348" s="390">
        <v>1035</v>
      </c>
      <c r="O348" s="390">
        <v>588</v>
      </c>
      <c r="P348" s="206">
        <v>0.10917874396135301</v>
      </c>
    </row>
    <row r="349" spans="1:16" x14ac:dyDescent="0.2">
      <c r="A349" s="212" t="s">
        <v>13043</v>
      </c>
      <c r="B349" s="211"/>
      <c r="C349" s="211" t="s">
        <v>14947</v>
      </c>
      <c r="D349" s="410" t="s">
        <v>19766</v>
      </c>
      <c r="E349" s="211"/>
      <c r="F349" s="211" t="s">
        <v>13042</v>
      </c>
      <c r="G349" s="413" t="s">
        <v>19767</v>
      </c>
      <c r="H349" s="429" t="s">
        <v>8560</v>
      </c>
      <c r="I349" s="390">
        <v>5989</v>
      </c>
      <c r="J349" s="390">
        <v>7822</v>
      </c>
      <c r="K349" s="390">
        <v>7689</v>
      </c>
      <c r="L349" s="330">
        <v>-0.23433904372283301</v>
      </c>
      <c r="M349" s="390">
        <v>1644</v>
      </c>
      <c r="N349" s="390">
        <v>1390</v>
      </c>
      <c r="O349" s="390">
        <v>1332</v>
      </c>
      <c r="P349" s="206">
        <v>0.18273381294964</v>
      </c>
    </row>
    <row r="350" spans="1:16" x14ac:dyDescent="0.2">
      <c r="A350" s="212" t="s">
        <v>11881</v>
      </c>
      <c r="B350" s="211" t="s">
        <v>11592</v>
      </c>
      <c r="C350" s="211" t="s">
        <v>257</v>
      </c>
      <c r="D350" s="410" t="s">
        <v>19056</v>
      </c>
      <c r="E350" s="211" t="s">
        <v>11880</v>
      </c>
      <c r="F350" s="211"/>
      <c r="G350" s="413" t="s">
        <v>20743</v>
      </c>
      <c r="H350" s="429" t="s">
        <v>8560</v>
      </c>
      <c r="I350" s="390">
        <v>5985</v>
      </c>
      <c r="J350" s="390">
        <v>5939</v>
      </c>
      <c r="K350" s="390">
        <v>8434</v>
      </c>
      <c r="L350" s="330">
        <v>7.7454116854689401E-3</v>
      </c>
      <c r="M350" s="390">
        <v>584</v>
      </c>
      <c r="N350" s="390">
        <v>778</v>
      </c>
      <c r="O350" s="390">
        <v>737</v>
      </c>
      <c r="P350" s="206">
        <v>-0.24935732647814901</v>
      </c>
    </row>
    <row r="351" spans="1:16" x14ac:dyDescent="0.2">
      <c r="A351" s="212" t="s">
        <v>12748</v>
      </c>
      <c r="B351" s="211"/>
      <c r="C351" s="211" t="s">
        <v>252</v>
      </c>
      <c r="D351" s="410" t="s">
        <v>20265</v>
      </c>
      <c r="E351" s="211" t="s">
        <v>12747</v>
      </c>
      <c r="F351" s="211"/>
      <c r="G351" s="413" t="s">
        <v>20266</v>
      </c>
      <c r="H351" s="429" t="s">
        <v>8560</v>
      </c>
      <c r="I351" s="390">
        <v>5971</v>
      </c>
      <c r="J351" s="390">
        <v>2544</v>
      </c>
      <c r="K351" s="390">
        <v>3425</v>
      </c>
      <c r="L351" s="330">
        <v>1.34709119496855</v>
      </c>
      <c r="M351" s="390">
        <v>1776</v>
      </c>
      <c r="N351" s="390">
        <v>872</v>
      </c>
      <c r="O351" s="390">
        <v>1055</v>
      </c>
      <c r="P351" s="206">
        <v>1.03669724770642</v>
      </c>
    </row>
    <row r="352" spans="1:16" x14ac:dyDescent="0.2">
      <c r="A352" s="212" t="s">
        <v>13366</v>
      </c>
      <c r="B352" s="211" t="s">
        <v>9853</v>
      </c>
      <c r="C352" s="211" t="s">
        <v>257</v>
      </c>
      <c r="D352" s="410" t="s">
        <v>18662</v>
      </c>
      <c r="E352" s="211" t="s">
        <v>13365</v>
      </c>
      <c r="F352" s="211"/>
      <c r="G352" s="413" t="s">
        <v>20794</v>
      </c>
      <c r="H352" s="429" t="s">
        <v>8560</v>
      </c>
      <c r="I352" s="390">
        <v>5953</v>
      </c>
      <c r="J352" s="390">
        <v>4196</v>
      </c>
      <c r="K352" s="390">
        <v>4184</v>
      </c>
      <c r="L352" s="330">
        <v>0.418732125834128</v>
      </c>
      <c r="M352" s="390">
        <v>3714</v>
      </c>
      <c r="N352" s="390">
        <v>1938</v>
      </c>
      <c r="O352" s="390">
        <v>1939</v>
      </c>
      <c r="P352" s="206">
        <v>0.91640866873064997</v>
      </c>
    </row>
    <row r="353" spans="1:16" x14ac:dyDescent="0.2">
      <c r="A353" s="212" t="s">
        <v>13287</v>
      </c>
      <c r="B353" s="211" t="s">
        <v>11638</v>
      </c>
      <c r="C353" s="211" t="s">
        <v>372</v>
      </c>
      <c r="D353" s="410" t="s">
        <v>19537</v>
      </c>
      <c r="E353" s="211" t="s">
        <v>13286</v>
      </c>
      <c r="F353" s="211"/>
      <c r="G353" s="413" t="s">
        <v>20724</v>
      </c>
      <c r="H353" s="429" t="s">
        <v>8560</v>
      </c>
      <c r="I353" s="390">
        <v>5952</v>
      </c>
      <c r="J353" s="390">
        <v>7090</v>
      </c>
      <c r="K353" s="390">
        <v>5516</v>
      </c>
      <c r="L353" s="330">
        <v>-0.160507757404796</v>
      </c>
      <c r="M353" s="390">
        <v>835</v>
      </c>
      <c r="N353" s="390">
        <v>933</v>
      </c>
      <c r="O353" s="390">
        <v>734</v>
      </c>
      <c r="P353" s="206">
        <v>-0.105037513397642</v>
      </c>
    </row>
    <row r="354" spans="1:16" x14ac:dyDescent="0.2">
      <c r="A354" s="212" t="s">
        <v>14707</v>
      </c>
      <c r="B354" s="211"/>
      <c r="C354" s="211" t="s">
        <v>253</v>
      </c>
      <c r="D354" s="410" t="s">
        <v>18676</v>
      </c>
      <c r="E354" s="211"/>
      <c r="F354" s="211" t="s">
        <v>14706</v>
      </c>
      <c r="G354" s="413" t="s">
        <v>21223</v>
      </c>
      <c r="H354" s="429" t="s">
        <v>8560</v>
      </c>
      <c r="I354" s="390">
        <v>5939</v>
      </c>
      <c r="J354" s="390">
        <v>5797</v>
      </c>
      <c r="K354" s="390">
        <v>13559</v>
      </c>
      <c r="L354" s="330">
        <v>2.44954286700017E-2</v>
      </c>
      <c r="M354" s="390">
        <v>883</v>
      </c>
      <c r="N354" s="390">
        <v>774</v>
      </c>
      <c r="O354" s="390">
        <v>825</v>
      </c>
      <c r="P354" s="206">
        <v>0.14082687338501301</v>
      </c>
    </row>
    <row r="355" spans="1:16" x14ac:dyDescent="0.2">
      <c r="A355" s="212" t="s">
        <v>14526</v>
      </c>
      <c r="B355" s="211" t="s">
        <v>9572</v>
      </c>
      <c r="C355" s="211" t="s">
        <v>255</v>
      </c>
      <c r="D355" s="410" t="s">
        <v>20630</v>
      </c>
      <c r="E355" s="211" t="s">
        <v>14525</v>
      </c>
      <c r="F355" s="211"/>
      <c r="G355" s="413" t="s">
        <v>20631</v>
      </c>
      <c r="H355" s="429" t="s">
        <v>8560</v>
      </c>
      <c r="I355" s="390">
        <v>5926</v>
      </c>
      <c r="J355" s="390">
        <v>4307</v>
      </c>
      <c r="K355" s="390">
        <v>3305</v>
      </c>
      <c r="L355" s="330">
        <v>0.37589969816577701</v>
      </c>
      <c r="M355" s="390">
        <v>1320</v>
      </c>
      <c r="N355" s="390">
        <v>1158</v>
      </c>
      <c r="O355" s="390">
        <v>1089</v>
      </c>
      <c r="P355" s="206">
        <v>0.13989637305699501</v>
      </c>
    </row>
    <row r="356" spans="1:16" x14ac:dyDescent="0.2">
      <c r="A356" s="212" t="s">
        <v>14367</v>
      </c>
      <c r="B356" s="211"/>
      <c r="C356" s="211" t="s">
        <v>252</v>
      </c>
      <c r="D356" s="410" t="s">
        <v>18298</v>
      </c>
      <c r="E356" s="211"/>
      <c r="F356" s="211" t="s">
        <v>14366</v>
      </c>
      <c r="G356" s="413" t="s">
        <v>21267</v>
      </c>
      <c r="H356" s="429" t="s">
        <v>8560</v>
      </c>
      <c r="I356" s="390">
        <v>5922</v>
      </c>
      <c r="J356" s="390">
        <v>5030</v>
      </c>
      <c r="K356" s="390">
        <v>5933</v>
      </c>
      <c r="L356" s="330">
        <v>0.177335984095427</v>
      </c>
      <c r="M356" s="390">
        <v>3467</v>
      </c>
      <c r="N356" s="390">
        <v>1495</v>
      </c>
      <c r="O356" s="390">
        <v>3562</v>
      </c>
      <c r="P356" s="206">
        <v>1.3190635451504999</v>
      </c>
    </row>
    <row r="357" spans="1:16" x14ac:dyDescent="0.2">
      <c r="A357" s="212" t="s">
        <v>14676</v>
      </c>
      <c r="B357" s="211" t="s">
        <v>11573</v>
      </c>
      <c r="C357" s="211" t="s">
        <v>14947</v>
      </c>
      <c r="D357" s="410" t="s">
        <v>20870</v>
      </c>
      <c r="E357" s="211" t="s">
        <v>14675</v>
      </c>
      <c r="F357" s="211"/>
      <c r="G357" s="413" t="s">
        <v>20871</v>
      </c>
      <c r="H357" s="429" t="s">
        <v>8560</v>
      </c>
      <c r="I357" s="390">
        <v>5834</v>
      </c>
      <c r="J357" s="390">
        <v>6019</v>
      </c>
      <c r="K357" s="390">
        <v>5802</v>
      </c>
      <c r="L357" s="330">
        <v>-3.0736002658248801E-2</v>
      </c>
      <c r="M357" s="390">
        <v>2692</v>
      </c>
      <c r="N357" s="390">
        <v>2277</v>
      </c>
      <c r="O357" s="390">
        <v>2461</v>
      </c>
      <c r="P357" s="206">
        <v>0.18225735617040001</v>
      </c>
    </row>
    <row r="358" spans="1:16" x14ac:dyDescent="0.2">
      <c r="A358" s="212" t="s">
        <v>8925</v>
      </c>
      <c r="B358" s="211"/>
      <c r="C358" s="211" t="s">
        <v>255</v>
      </c>
      <c r="D358" s="410" t="s">
        <v>19327</v>
      </c>
      <c r="E358" s="211"/>
      <c r="F358" s="211" t="s">
        <v>8923</v>
      </c>
      <c r="G358" s="413" t="s">
        <v>22249</v>
      </c>
      <c r="H358" s="429" t="s">
        <v>8560</v>
      </c>
      <c r="I358" s="390">
        <v>5827</v>
      </c>
      <c r="J358" s="390">
        <v>4446</v>
      </c>
      <c r="K358" s="390">
        <v>4969</v>
      </c>
      <c r="L358" s="330">
        <v>0.31061628430049498</v>
      </c>
      <c r="M358" s="390">
        <v>673</v>
      </c>
      <c r="N358" s="390">
        <v>480</v>
      </c>
      <c r="O358" s="390">
        <v>562</v>
      </c>
      <c r="P358" s="206">
        <v>0.40208333333333302</v>
      </c>
    </row>
    <row r="359" spans="1:16" x14ac:dyDescent="0.2">
      <c r="A359" s="60" t="s">
        <v>17079</v>
      </c>
      <c r="B359" s="213"/>
      <c r="C359" s="213" t="s">
        <v>371</v>
      </c>
      <c r="D359" s="409" t="s">
        <v>18938</v>
      </c>
      <c r="E359" s="213"/>
      <c r="F359" s="213" t="s">
        <v>9339</v>
      </c>
      <c r="G359" s="409" t="s">
        <v>22049</v>
      </c>
      <c r="H359" s="418" t="s">
        <v>8560</v>
      </c>
      <c r="I359" s="376">
        <v>5807</v>
      </c>
      <c r="J359" s="376">
        <v>0</v>
      </c>
      <c r="K359" s="376">
        <v>4486</v>
      </c>
      <c r="L359" s="330">
        <v>0</v>
      </c>
      <c r="M359" s="376">
        <v>2226</v>
      </c>
      <c r="N359" s="376">
        <v>1299</v>
      </c>
      <c r="O359" s="376">
        <v>1749</v>
      </c>
      <c r="P359" s="330">
        <v>0.71362586605080802</v>
      </c>
    </row>
    <row r="360" spans="1:16" x14ac:dyDescent="0.2">
      <c r="A360" s="212" t="s">
        <v>14234</v>
      </c>
      <c r="B360" s="211" t="s">
        <v>9653</v>
      </c>
      <c r="C360" s="211" t="s">
        <v>371</v>
      </c>
      <c r="D360" s="410" t="s">
        <v>18545</v>
      </c>
      <c r="E360" s="211" t="s">
        <v>14233</v>
      </c>
      <c r="F360" s="211"/>
      <c r="G360" s="413" t="s">
        <v>20420</v>
      </c>
      <c r="H360" s="429" t="s">
        <v>8560</v>
      </c>
      <c r="I360" s="390">
        <v>5798</v>
      </c>
      <c r="J360" s="390">
        <v>5137</v>
      </c>
      <c r="K360" s="390">
        <v>4612</v>
      </c>
      <c r="L360" s="330">
        <v>0.128674323535137</v>
      </c>
      <c r="M360" s="390">
        <v>657</v>
      </c>
      <c r="N360" s="390">
        <v>621</v>
      </c>
      <c r="O360" s="390">
        <v>568</v>
      </c>
      <c r="P360" s="206">
        <v>5.79710144927537E-2</v>
      </c>
    </row>
    <row r="361" spans="1:16" x14ac:dyDescent="0.2">
      <c r="A361" s="212" t="s">
        <v>13847</v>
      </c>
      <c r="B361" s="211"/>
      <c r="C361" s="211" t="s">
        <v>249</v>
      </c>
      <c r="D361" s="410" t="s">
        <v>22263</v>
      </c>
      <c r="E361" s="211"/>
      <c r="F361" s="211" t="s">
        <v>13846</v>
      </c>
      <c r="G361" s="413" t="s">
        <v>22264</v>
      </c>
      <c r="H361" s="429" t="s">
        <v>8560</v>
      </c>
      <c r="I361" s="390">
        <v>5771</v>
      </c>
      <c r="J361" s="390">
        <v>4570</v>
      </c>
      <c r="K361" s="390">
        <v>5306</v>
      </c>
      <c r="L361" s="330">
        <v>0.26280087527352303</v>
      </c>
      <c r="M361" s="390">
        <v>386</v>
      </c>
      <c r="N361" s="390">
        <v>390</v>
      </c>
      <c r="O361" s="390">
        <v>331</v>
      </c>
      <c r="P361" s="206">
        <v>-1.0256410256410199E-2</v>
      </c>
    </row>
    <row r="362" spans="1:16" x14ac:dyDescent="0.2">
      <c r="A362" s="212" t="s">
        <v>14711</v>
      </c>
      <c r="B362" s="211"/>
      <c r="C362" s="211" t="s">
        <v>257</v>
      </c>
      <c r="D362" s="410" t="s">
        <v>18677</v>
      </c>
      <c r="E362" s="211"/>
      <c r="F362" s="211" t="s">
        <v>14710</v>
      </c>
      <c r="G362" s="413" t="s">
        <v>21224</v>
      </c>
      <c r="H362" s="429" t="s">
        <v>8560</v>
      </c>
      <c r="I362" s="390">
        <v>5766</v>
      </c>
      <c r="J362" s="390">
        <v>5366</v>
      </c>
      <c r="K362" s="390">
        <v>6286</v>
      </c>
      <c r="L362" s="330">
        <v>7.4543421543048702E-2</v>
      </c>
      <c r="M362" s="390">
        <v>7150</v>
      </c>
      <c r="N362" s="390">
        <v>6469</v>
      </c>
      <c r="O362" s="390">
        <v>5938</v>
      </c>
      <c r="P362" s="206">
        <v>0.105271293863039</v>
      </c>
    </row>
    <row r="363" spans="1:16" x14ac:dyDescent="0.2">
      <c r="A363" s="212" t="s">
        <v>14512</v>
      </c>
      <c r="B363" s="211"/>
      <c r="C363" s="211" t="s">
        <v>14947</v>
      </c>
      <c r="D363" s="410" t="s">
        <v>20153</v>
      </c>
      <c r="E363" s="211"/>
      <c r="F363" s="211" t="s">
        <v>14511</v>
      </c>
      <c r="G363" s="413" t="s">
        <v>21915</v>
      </c>
      <c r="H363" s="429" t="s">
        <v>8560</v>
      </c>
      <c r="I363" s="390">
        <v>5745</v>
      </c>
      <c r="J363" s="390">
        <v>4857</v>
      </c>
      <c r="K363" s="390">
        <v>5174</v>
      </c>
      <c r="L363" s="330">
        <v>0.18282890673255101</v>
      </c>
      <c r="M363" s="390">
        <v>2685</v>
      </c>
      <c r="N363" s="390">
        <v>2539</v>
      </c>
      <c r="O363" s="390">
        <v>2372</v>
      </c>
      <c r="P363" s="206">
        <v>5.7502953918865597E-2</v>
      </c>
    </row>
    <row r="364" spans="1:16" x14ac:dyDescent="0.2">
      <c r="A364" s="212" t="s">
        <v>14607</v>
      </c>
      <c r="B364" s="211" t="s">
        <v>9420</v>
      </c>
      <c r="C364" s="211" t="s">
        <v>253</v>
      </c>
      <c r="D364" s="410" t="s">
        <v>20859</v>
      </c>
      <c r="E364" s="211" t="s">
        <v>14606</v>
      </c>
      <c r="F364" s="211"/>
      <c r="G364" s="413" t="s">
        <v>20860</v>
      </c>
      <c r="H364" s="429" t="s">
        <v>8560</v>
      </c>
      <c r="I364" s="390">
        <v>5735</v>
      </c>
      <c r="J364" s="390">
        <v>3194</v>
      </c>
      <c r="K364" s="390">
        <v>3679</v>
      </c>
      <c r="L364" s="330">
        <v>0.79555416405760804</v>
      </c>
      <c r="M364" s="390">
        <v>2113</v>
      </c>
      <c r="N364" s="390">
        <v>1857</v>
      </c>
      <c r="O364" s="390">
        <v>1769</v>
      </c>
      <c r="P364" s="206">
        <v>0.13785675821217</v>
      </c>
    </row>
    <row r="365" spans="1:16" x14ac:dyDescent="0.2">
      <c r="A365" s="212" t="s">
        <v>14566</v>
      </c>
      <c r="B365" s="211" t="s">
        <v>9698</v>
      </c>
      <c r="C365" s="211" t="s">
        <v>251</v>
      </c>
      <c r="D365" s="410" t="s">
        <v>19197</v>
      </c>
      <c r="E365" s="211" t="s">
        <v>14565</v>
      </c>
      <c r="F365" s="211"/>
      <c r="G365" s="413" t="s">
        <v>21595</v>
      </c>
      <c r="H365" s="429" t="s">
        <v>8560</v>
      </c>
      <c r="I365" s="390">
        <v>5708</v>
      </c>
      <c r="J365" s="390">
        <v>4933</v>
      </c>
      <c r="K365" s="390">
        <v>5448</v>
      </c>
      <c r="L365" s="330">
        <v>0.15710520981147399</v>
      </c>
      <c r="M365" s="390">
        <v>3579</v>
      </c>
      <c r="N365" s="390">
        <v>3096</v>
      </c>
      <c r="O365" s="390">
        <v>2758</v>
      </c>
      <c r="P365" s="206">
        <v>0.156007751937985</v>
      </c>
    </row>
    <row r="366" spans="1:16" x14ac:dyDescent="0.2">
      <c r="A366" s="212" t="s">
        <v>10961</v>
      </c>
      <c r="B366" s="211"/>
      <c r="C366" s="211" t="s">
        <v>254</v>
      </c>
      <c r="D366" s="410" t="s">
        <v>17701</v>
      </c>
      <c r="E366" s="211"/>
      <c r="F366" s="211" t="s">
        <v>10960</v>
      </c>
      <c r="G366" s="413" t="s">
        <v>21168</v>
      </c>
      <c r="H366" s="429" t="s">
        <v>8560</v>
      </c>
      <c r="I366" s="390">
        <v>5699</v>
      </c>
      <c r="J366" s="390">
        <v>5750</v>
      </c>
      <c r="K366" s="390">
        <v>5926</v>
      </c>
      <c r="L366" s="330">
        <v>-8.8695652173913508E-3</v>
      </c>
      <c r="M366" s="390">
        <v>39</v>
      </c>
      <c r="N366" s="390">
        <v>35</v>
      </c>
      <c r="O366" s="390">
        <v>41</v>
      </c>
      <c r="P366" s="206">
        <v>0.114285714285714</v>
      </c>
    </row>
    <row r="367" spans="1:16" x14ac:dyDescent="0.2">
      <c r="A367" s="212" t="s">
        <v>14284</v>
      </c>
      <c r="B367" s="211"/>
      <c r="C367" s="211" t="s">
        <v>253</v>
      </c>
      <c r="D367" s="410" t="s">
        <v>18721</v>
      </c>
      <c r="E367" s="211"/>
      <c r="F367" s="211" t="s">
        <v>14283</v>
      </c>
      <c r="G367" s="413" t="s">
        <v>21985</v>
      </c>
      <c r="H367" s="429" t="s">
        <v>8560</v>
      </c>
      <c r="I367" s="390">
        <v>5666</v>
      </c>
      <c r="J367" s="390">
        <v>5378</v>
      </c>
      <c r="K367" s="390">
        <v>3446</v>
      </c>
      <c r="L367" s="330">
        <v>5.3551506136109997E-2</v>
      </c>
      <c r="M367" s="390">
        <v>2712</v>
      </c>
      <c r="N367" s="390">
        <v>2523</v>
      </c>
      <c r="O367" s="390">
        <v>2778</v>
      </c>
      <c r="P367" s="206">
        <v>7.4910820451842899E-2</v>
      </c>
    </row>
    <row r="368" spans="1:16" x14ac:dyDescent="0.2">
      <c r="A368" s="212" t="s">
        <v>14427</v>
      </c>
      <c r="B368" s="211" t="s">
        <v>9586</v>
      </c>
      <c r="C368" s="211" t="s">
        <v>250</v>
      </c>
      <c r="D368" s="410" t="s">
        <v>19023</v>
      </c>
      <c r="E368" s="211" t="s">
        <v>14426</v>
      </c>
      <c r="F368" s="211"/>
      <c r="G368" s="413" t="s">
        <v>20575</v>
      </c>
      <c r="H368" s="429" t="s">
        <v>8560</v>
      </c>
      <c r="I368" s="390">
        <v>5661</v>
      </c>
      <c r="J368" s="390">
        <v>5086</v>
      </c>
      <c r="K368" s="390">
        <v>834</v>
      </c>
      <c r="L368" s="330">
        <v>0.11305544632323999</v>
      </c>
      <c r="M368" s="390">
        <v>2895</v>
      </c>
      <c r="N368" s="390">
        <v>2721</v>
      </c>
      <c r="O368" s="390">
        <v>2776</v>
      </c>
      <c r="P368" s="206">
        <v>6.3947078280044201E-2</v>
      </c>
    </row>
    <row r="369" spans="1:16" x14ac:dyDescent="0.2">
      <c r="A369" s="212" t="s">
        <v>9426</v>
      </c>
      <c r="B369" s="211" t="s">
        <v>9425</v>
      </c>
      <c r="C369" s="211" t="s">
        <v>249</v>
      </c>
      <c r="D369" s="410" t="s">
        <v>19274</v>
      </c>
      <c r="E369" s="211" t="s">
        <v>9424</v>
      </c>
      <c r="F369" s="211"/>
      <c r="G369" s="413" t="s">
        <v>20416</v>
      </c>
      <c r="H369" s="429" t="s">
        <v>8560</v>
      </c>
      <c r="I369" s="390">
        <v>5654</v>
      </c>
      <c r="J369" s="390">
        <v>5211</v>
      </c>
      <c r="K369" s="390">
        <v>5747</v>
      </c>
      <c r="L369" s="330">
        <v>8.5012473613509804E-2</v>
      </c>
      <c r="M369" s="390">
        <v>801</v>
      </c>
      <c r="N369" s="390">
        <v>677</v>
      </c>
      <c r="O369" s="390">
        <v>794</v>
      </c>
      <c r="P369" s="206">
        <v>0.183161004431315</v>
      </c>
    </row>
    <row r="370" spans="1:16" x14ac:dyDescent="0.2">
      <c r="A370" s="212" t="s">
        <v>9005</v>
      </c>
      <c r="B370" s="211"/>
      <c r="C370" s="211" t="s">
        <v>251</v>
      </c>
      <c r="D370" s="410" t="s">
        <v>19834</v>
      </c>
      <c r="E370" s="211"/>
      <c r="F370" s="211" t="s">
        <v>9004</v>
      </c>
      <c r="G370" s="413" t="s">
        <v>22151</v>
      </c>
      <c r="H370" s="429" t="s">
        <v>8560</v>
      </c>
      <c r="I370" s="390">
        <v>5652</v>
      </c>
      <c r="J370" s="390">
        <v>4015</v>
      </c>
      <c r="K370" s="390">
        <v>5370</v>
      </c>
      <c r="L370" s="330">
        <v>0.40772104607721099</v>
      </c>
      <c r="M370" s="390">
        <v>3403</v>
      </c>
      <c r="N370" s="390">
        <v>2970</v>
      </c>
      <c r="O370" s="390">
        <v>3479</v>
      </c>
      <c r="P370" s="206">
        <v>0.145791245791246</v>
      </c>
    </row>
    <row r="371" spans="1:16" x14ac:dyDescent="0.2">
      <c r="A371" s="212" t="s">
        <v>14379</v>
      </c>
      <c r="B371" s="211"/>
      <c r="C371" s="211" t="s">
        <v>252</v>
      </c>
      <c r="D371" s="410" t="s">
        <v>17389</v>
      </c>
      <c r="E371" s="211"/>
      <c r="F371" s="211" t="s">
        <v>14378</v>
      </c>
      <c r="G371" s="413" t="s">
        <v>21909</v>
      </c>
      <c r="H371" s="429" t="s">
        <v>8560</v>
      </c>
      <c r="I371" s="390">
        <v>5628</v>
      </c>
      <c r="J371" s="390">
        <v>5397</v>
      </c>
      <c r="K371" s="390">
        <v>5509</v>
      </c>
      <c r="L371" s="330">
        <v>4.2801556420233498E-2</v>
      </c>
      <c r="M371" s="390">
        <v>1191</v>
      </c>
      <c r="N371" s="390">
        <v>799</v>
      </c>
      <c r="O371" s="390">
        <v>1135</v>
      </c>
      <c r="P371" s="206">
        <v>0.49061326658322901</v>
      </c>
    </row>
    <row r="372" spans="1:16" x14ac:dyDescent="0.2">
      <c r="A372" s="212" t="s">
        <v>11554</v>
      </c>
      <c r="B372" s="211"/>
      <c r="C372" s="211" t="s">
        <v>255</v>
      </c>
      <c r="D372" s="410" t="s">
        <v>21086</v>
      </c>
      <c r="E372" s="211"/>
      <c r="F372" s="211" t="s">
        <v>11553</v>
      </c>
      <c r="G372" s="413" t="s">
        <v>21087</v>
      </c>
      <c r="H372" s="429" t="s">
        <v>8560</v>
      </c>
      <c r="I372" s="390">
        <v>5561</v>
      </c>
      <c r="J372" s="390">
        <v>4524</v>
      </c>
      <c r="K372" s="390">
        <v>5372</v>
      </c>
      <c r="L372" s="330">
        <v>0.22922192749779</v>
      </c>
      <c r="M372" s="390">
        <v>3988</v>
      </c>
      <c r="N372" s="390">
        <v>3068</v>
      </c>
      <c r="O372" s="390">
        <v>3469</v>
      </c>
      <c r="P372" s="206">
        <v>0.29986962190352001</v>
      </c>
    </row>
    <row r="373" spans="1:16" x14ac:dyDescent="0.2">
      <c r="A373" s="212" t="s">
        <v>14861</v>
      </c>
      <c r="B373" s="211" t="s">
        <v>11576</v>
      </c>
      <c r="C373" s="211" t="s">
        <v>249</v>
      </c>
      <c r="D373" s="410" t="s">
        <v>19482</v>
      </c>
      <c r="E373" s="211" t="s">
        <v>14860</v>
      </c>
      <c r="F373" s="211"/>
      <c r="G373" s="413" t="s">
        <v>20367</v>
      </c>
      <c r="H373" s="429" t="s">
        <v>8560</v>
      </c>
      <c r="I373" s="390">
        <v>5560</v>
      </c>
      <c r="J373" s="390">
        <v>5140</v>
      </c>
      <c r="K373" s="390">
        <v>5875</v>
      </c>
      <c r="L373" s="330">
        <v>8.1712062256809298E-2</v>
      </c>
      <c r="M373" s="390">
        <v>894</v>
      </c>
      <c r="N373" s="390">
        <v>718</v>
      </c>
      <c r="O373" s="390">
        <v>873</v>
      </c>
      <c r="P373" s="206">
        <v>0.245125348189415</v>
      </c>
    </row>
    <row r="374" spans="1:16" x14ac:dyDescent="0.2">
      <c r="A374" s="212" t="s">
        <v>14272</v>
      </c>
      <c r="B374" s="211" t="s">
        <v>11706</v>
      </c>
      <c r="C374" s="211" t="s">
        <v>251</v>
      </c>
      <c r="D374" s="410" t="s">
        <v>19971</v>
      </c>
      <c r="E374" s="211" t="s">
        <v>14271</v>
      </c>
      <c r="F374" s="211"/>
      <c r="G374" s="413" t="s">
        <v>20411</v>
      </c>
      <c r="H374" s="429" t="s">
        <v>8560</v>
      </c>
      <c r="I374" s="390">
        <v>5542</v>
      </c>
      <c r="J374" s="390">
        <v>4440</v>
      </c>
      <c r="K374" s="390">
        <v>4622</v>
      </c>
      <c r="L374" s="330">
        <v>0.24819819819819799</v>
      </c>
      <c r="M374" s="390">
        <v>1639</v>
      </c>
      <c r="N374" s="390">
        <v>1130</v>
      </c>
      <c r="O374" s="390">
        <v>1244</v>
      </c>
      <c r="P374" s="206">
        <v>0.45044247787610597</v>
      </c>
    </row>
    <row r="375" spans="1:16" x14ac:dyDescent="0.2">
      <c r="A375" s="212" t="s">
        <v>14814</v>
      </c>
      <c r="B375" s="211"/>
      <c r="C375" s="211" t="s">
        <v>254</v>
      </c>
      <c r="D375" s="410" t="s">
        <v>18606</v>
      </c>
      <c r="E375" s="211"/>
      <c r="F375" s="211" t="s">
        <v>14813</v>
      </c>
      <c r="G375" s="413" t="s">
        <v>22164</v>
      </c>
      <c r="H375" s="429" t="s">
        <v>8560</v>
      </c>
      <c r="I375" s="390">
        <v>5534</v>
      </c>
      <c r="J375" s="390">
        <v>4833</v>
      </c>
      <c r="K375" s="390">
        <v>4057</v>
      </c>
      <c r="L375" s="330">
        <v>0.145044485826609</v>
      </c>
      <c r="M375" s="390">
        <v>712</v>
      </c>
      <c r="N375" s="390">
        <v>659</v>
      </c>
      <c r="O375" s="390">
        <v>608</v>
      </c>
      <c r="P375" s="206">
        <v>8.0424886191198697E-2</v>
      </c>
    </row>
    <row r="376" spans="1:16" x14ac:dyDescent="0.2">
      <c r="A376" s="212" t="s">
        <v>10843</v>
      </c>
      <c r="B376" s="211"/>
      <c r="C376" s="211" t="s">
        <v>253</v>
      </c>
      <c r="D376" s="410" t="s">
        <v>21419</v>
      </c>
      <c r="E376" s="211"/>
      <c r="F376" s="211" t="s">
        <v>10842</v>
      </c>
      <c r="G376" s="413" t="s">
        <v>21420</v>
      </c>
      <c r="H376" s="429" t="s">
        <v>8560</v>
      </c>
      <c r="I376" s="390">
        <v>5514</v>
      </c>
      <c r="J376" s="390">
        <v>4968</v>
      </c>
      <c r="K376" s="390">
        <v>5478</v>
      </c>
      <c r="L376" s="330">
        <v>0.109903381642512</v>
      </c>
      <c r="M376" s="390">
        <v>567</v>
      </c>
      <c r="N376" s="390">
        <v>422</v>
      </c>
      <c r="O376" s="390">
        <v>384</v>
      </c>
      <c r="P376" s="206">
        <v>0.34360189573459698</v>
      </c>
    </row>
    <row r="377" spans="1:16" x14ac:dyDescent="0.2">
      <c r="A377" s="212" t="s">
        <v>14682</v>
      </c>
      <c r="B377" s="211" t="s">
        <v>9451</v>
      </c>
      <c r="C377" s="211" t="s">
        <v>371</v>
      </c>
      <c r="D377" s="410" t="s">
        <v>20051</v>
      </c>
      <c r="E377" s="211" t="s">
        <v>14681</v>
      </c>
      <c r="F377" s="211"/>
      <c r="G377" s="413" t="s">
        <v>21045</v>
      </c>
      <c r="H377" s="429" t="s">
        <v>8560</v>
      </c>
      <c r="I377" s="390">
        <v>5501</v>
      </c>
      <c r="J377" s="390">
        <v>4917</v>
      </c>
      <c r="K377" s="390">
        <v>6684</v>
      </c>
      <c r="L377" s="330">
        <v>0.118771608704495</v>
      </c>
      <c r="M377" s="390">
        <v>11198</v>
      </c>
      <c r="N377" s="390">
        <v>9856</v>
      </c>
      <c r="O377" s="390">
        <v>9751</v>
      </c>
      <c r="P377" s="206">
        <v>0.136160714285714</v>
      </c>
    </row>
    <row r="378" spans="1:16" x14ac:dyDescent="0.2">
      <c r="A378" s="212" t="s">
        <v>14246</v>
      </c>
      <c r="B378" s="211"/>
      <c r="C378" s="211" t="s">
        <v>249</v>
      </c>
      <c r="D378" s="410" t="s">
        <v>18563</v>
      </c>
      <c r="E378" s="211"/>
      <c r="F378" s="211" t="s">
        <v>14245</v>
      </c>
      <c r="G378" s="413" t="s">
        <v>19574</v>
      </c>
      <c r="H378" s="429" t="s">
        <v>8560</v>
      </c>
      <c r="I378" s="390">
        <v>5468</v>
      </c>
      <c r="J378" s="390">
        <v>6027</v>
      </c>
      <c r="K378" s="390">
        <v>5433</v>
      </c>
      <c r="L378" s="330">
        <v>-9.27492948398871E-2</v>
      </c>
      <c r="M378" s="390">
        <v>572</v>
      </c>
      <c r="N378" s="390">
        <v>495</v>
      </c>
      <c r="O378" s="390">
        <v>452</v>
      </c>
      <c r="P378" s="206">
        <v>0.155555555555555</v>
      </c>
    </row>
    <row r="379" spans="1:16" x14ac:dyDescent="0.2">
      <c r="A379" s="212" t="s">
        <v>14763</v>
      </c>
      <c r="B379" s="211" t="s">
        <v>9223</v>
      </c>
      <c r="C379" s="211" t="s">
        <v>249</v>
      </c>
      <c r="D379" s="410" t="s">
        <v>19001</v>
      </c>
      <c r="E379" s="211" t="s">
        <v>14762</v>
      </c>
      <c r="F379" s="211"/>
      <c r="G379" s="413" t="s">
        <v>20387</v>
      </c>
      <c r="H379" s="429" t="s">
        <v>8560</v>
      </c>
      <c r="I379" s="390">
        <v>5447</v>
      </c>
      <c r="J379" s="390">
        <v>4591</v>
      </c>
      <c r="K379" s="390">
        <v>5355</v>
      </c>
      <c r="L379" s="330">
        <v>0.18645175343062501</v>
      </c>
      <c r="M379" s="390">
        <v>1018</v>
      </c>
      <c r="N379" s="390">
        <v>794</v>
      </c>
      <c r="O379" s="390">
        <v>974</v>
      </c>
      <c r="P379" s="206">
        <v>0.28211586901763203</v>
      </c>
    </row>
    <row r="380" spans="1:16" x14ac:dyDescent="0.2">
      <c r="A380" s="212" t="s">
        <v>14322</v>
      </c>
      <c r="B380" s="211"/>
      <c r="C380" s="211" t="s">
        <v>253</v>
      </c>
      <c r="D380" s="410" t="s">
        <v>20080</v>
      </c>
      <c r="E380" s="211"/>
      <c r="F380" s="211" t="s">
        <v>14321</v>
      </c>
      <c r="G380" s="413" t="s">
        <v>21304</v>
      </c>
      <c r="H380" s="429" t="s">
        <v>8560</v>
      </c>
      <c r="I380" s="390">
        <v>5407</v>
      </c>
      <c r="J380" s="390">
        <v>4742</v>
      </c>
      <c r="K380" s="390">
        <v>3541</v>
      </c>
      <c r="L380" s="330">
        <v>0.14023618726275799</v>
      </c>
      <c r="M380" s="390">
        <v>748</v>
      </c>
      <c r="N380" s="390">
        <v>587</v>
      </c>
      <c r="O380" s="390">
        <v>537</v>
      </c>
      <c r="P380" s="206">
        <v>0.27427597955707</v>
      </c>
    </row>
    <row r="381" spans="1:16" x14ac:dyDescent="0.2">
      <c r="A381" s="212" t="s">
        <v>13743</v>
      </c>
      <c r="B381" s="211" t="s">
        <v>9630</v>
      </c>
      <c r="C381" s="211" t="s">
        <v>249</v>
      </c>
      <c r="D381" s="410" t="s">
        <v>20882</v>
      </c>
      <c r="E381" s="211" t="s">
        <v>13742</v>
      </c>
      <c r="F381" s="211"/>
      <c r="G381" s="413" t="s">
        <v>20883</v>
      </c>
      <c r="H381" s="429" t="s">
        <v>8560</v>
      </c>
      <c r="I381" s="390">
        <v>5363</v>
      </c>
      <c r="J381" s="390">
        <v>5157</v>
      </c>
      <c r="K381" s="390">
        <v>5631</v>
      </c>
      <c r="L381" s="330">
        <v>3.9945704867170799E-2</v>
      </c>
      <c r="M381" s="390">
        <v>662</v>
      </c>
      <c r="N381" s="390">
        <v>567</v>
      </c>
      <c r="O381" s="390">
        <v>579</v>
      </c>
      <c r="P381" s="206">
        <v>0.16754850088183401</v>
      </c>
    </row>
    <row r="382" spans="1:16" x14ac:dyDescent="0.2">
      <c r="A382" s="212" t="s">
        <v>14532</v>
      </c>
      <c r="B382" s="211"/>
      <c r="C382" s="211" t="s">
        <v>253</v>
      </c>
      <c r="D382" s="410" t="s">
        <v>22251</v>
      </c>
      <c r="E382" s="211"/>
      <c r="F382" s="211" t="s">
        <v>14531</v>
      </c>
      <c r="G382" s="413" t="s">
        <v>22252</v>
      </c>
      <c r="H382" s="429" t="s">
        <v>8560</v>
      </c>
      <c r="I382" s="390">
        <v>5328</v>
      </c>
      <c r="J382" s="390">
        <v>1477</v>
      </c>
      <c r="K382" s="390">
        <v>1290</v>
      </c>
      <c r="L382" s="330">
        <v>2.60731211916046</v>
      </c>
      <c r="M382" s="390">
        <v>1655</v>
      </c>
      <c r="N382" s="390">
        <v>1295</v>
      </c>
      <c r="O382" s="390">
        <v>1532</v>
      </c>
      <c r="P382" s="206">
        <v>0.27799227799227799</v>
      </c>
    </row>
    <row r="383" spans="1:16" x14ac:dyDescent="0.2">
      <c r="A383" s="212" t="s">
        <v>11203</v>
      </c>
      <c r="B383" s="211"/>
      <c r="C383" s="211" t="s">
        <v>252</v>
      </c>
      <c r="D383" s="410" t="s">
        <v>18433</v>
      </c>
      <c r="E383" s="211"/>
      <c r="F383" s="211" t="s">
        <v>11202</v>
      </c>
      <c r="G383" s="413" t="s">
        <v>19609</v>
      </c>
      <c r="H383" s="429" t="s">
        <v>8560</v>
      </c>
      <c r="I383" s="390">
        <v>5307</v>
      </c>
      <c r="J383" s="390">
        <v>4436</v>
      </c>
      <c r="K383" s="390">
        <v>5918</v>
      </c>
      <c r="L383" s="330">
        <v>0.19634806131650101</v>
      </c>
      <c r="M383" s="390">
        <v>703</v>
      </c>
      <c r="N383" s="390">
        <v>524</v>
      </c>
      <c r="O383" s="390">
        <v>1004</v>
      </c>
      <c r="P383" s="206">
        <v>0.34160305343511399</v>
      </c>
    </row>
    <row r="384" spans="1:16" x14ac:dyDescent="0.2">
      <c r="A384" s="212" t="s">
        <v>14592</v>
      </c>
      <c r="B384" s="211"/>
      <c r="C384" s="211" t="s">
        <v>371</v>
      </c>
      <c r="D384" s="410" t="s">
        <v>21338</v>
      </c>
      <c r="E384" s="211"/>
      <c r="F384" s="211" t="s">
        <v>14591</v>
      </c>
      <c r="G384" s="413" t="s">
        <v>21339</v>
      </c>
      <c r="H384" s="429" t="s">
        <v>8560</v>
      </c>
      <c r="I384" s="390">
        <v>5275</v>
      </c>
      <c r="J384" s="390">
        <v>4447</v>
      </c>
      <c r="K384" s="390">
        <v>5426</v>
      </c>
      <c r="L384" s="330">
        <v>0.186192939060041</v>
      </c>
      <c r="M384" s="390">
        <v>639</v>
      </c>
      <c r="N384" s="390">
        <v>494</v>
      </c>
      <c r="O384" s="390">
        <v>352</v>
      </c>
      <c r="P384" s="206">
        <v>0.293522267206478</v>
      </c>
    </row>
    <row r="385" spans="1:16" x14ac:dyDescent="0.2">
      <c r="A385" s="212" t="s">
        <v>14692</v>
      </c>
      <c r="B385" s="211" t="s">
        <v>9563</v>
      </c>
      <c r="C385" s="211" t="s">
        <v>371</v>
      </c>
      <c r="D385" s="410" t="s">
        <v>17585</v>
      </c>
      <c r="E385" s="211" t="s">
        <v>14691</v>
      </c>
      <c r="F385" s="211"/>
      <c r="G385" s="413" t="s">
        <v>21715</v>
      </c>
      <c r="H385" s="429" t="s">
        <v>8560</v>
      </c>
      <c r="I385" s="390">
        <v>5262</v>
      </c>
      <c r="J385" s="390">
        <v>4283</v>
      </c>
      <c r="K385" s="390">
        <v>4497</v>
      </c>
      <c r="L385" s="330">
        <v>0.22857809946299301</v>
      </c>
      <c r="M385" s="390">
        <v>1592</v>
      </c>
      <c r="N385" s="390">
        <v>1326</v>
      </c>
      <c r="O385" s="390">
        <v>1500</v>
      </c>
      <c r="P385" s="206">
        <v>0.200603318250377</v>
      </c>
    </row>
    <row r="386" spans="1:16" x14ac:dyDescent="0.2">
      <c r="A386" s="212" t="s">
        <v>14469</v>
      </c>
      <c r="B386" s="211" t="s">
        <v>9420</v>
      </c>
      <c r="C386" s="211" t="s">
        <v>253</v>
      </c>
      <c r="D386" s="410" t="s">
        <v>21005</v>
      </c>
      <c r="E386" s="211" t="s">
        <v>14468</v>
      </c>
      <c r="F386" s="211"/>
      <c r="G386" s="413" t="s">
        <v>21006</v>
      </c>
      <c r="H386" s="429" t="s">
        <v>8560</v>
      </c>
      <c r="I386" s="390">
        <v>5242</v>
      </c>
      <c r="J386" s="390">
        <v>4884</v>
      </c>
      <c r="K386" s="390">
        <v>4597</v>
      </c>
      <c r="L386" s="330">
        <v>7.3300573300573393E-2</v>
      </c>
      <c r="M386" s="390">
        <v>2665</v>
      </c>
      <c r="N386" s="390">
        <v>1959</v>
      </c>
      <c r="O386" s="390">
        <v>2058</v>
      </c>
      <c r="P386" s="206">
        <v>0.36038795303726401</v>
      </c>
    </row>
    <row r="387" spans="1:16" x14ac:dyDescent="0.2">
      <c r="A387" s="212" t="s">
        <v>11334</v>
      </c>
      <c r="B387" s="211"/>
      <c r="C387" s="211" t="s">
        <v>252</v>
      </c>
      <c r="D387" s="410" t="s">
        <v>18288</v>
      </c>
      <c r="E387" s="211"/>
      <c r="F387" s="211" t="s">
        <v>11333</v>
      </c>
      <c r="G387" s="413" t="s">
        <v>21211</v>
      </c>
      <c r="H387" s="429" t="s">
        <v>8560</v>
      </c>
      <c r="I387" s="390">
        <v>5201</v>
      </c>
      <c r="J387" s="390">
        <v>3716</v>
      </c>
      <c r="K387" s="390">
        <v>3885</v>
      </c>
      <c r="L387" s="330">
        <v>0.39962325080731997</v>
      </c>
      <c r="M387" s="390">
        <v>735</v>
      </c>
      <c r="N387" s="390">
        <v>109</v>
      </c>
      <c r="O387" s="390">
        <v>685</v>
      </c>
      <c r="P387" s="206">
        <v>5.7431192660550501</v>
      </c>
    </row>
    <row r="388" spans="1:16" x14ac:dyDescent="0.2">
      <c r="A388" s="212" t="s">
        <v>13404</v>
      </c>
      <c r="B388" s="211"/>
      <c r="C388" s="211" t="s">
        <v>371</v>
      </c>
      <c r="D388" s="410" t="s">
        <v>18709</v>
      </c>
      <c r="E388" s="211"/>
      <c r="F388" s="211" t="s">
        <v>13403</v>
      </c>
      <c r="G388" s="413" t="s">
        <v>19765</v>
      </c>
      <c r="H388" s="429" t="s">
        <v>8560</v>
      </c>
      <c r="I388" s="390">
        <v>5191</v>
      </c>
      <c r="J388" s="390">
        <v>3493</v>
      </c>
      <c r="K388" s="390">
        <v>6662</v>
      </c>
      <c r="L388" s="330">
        <v>0.48611508731749198</v>
      </c>
      <c r="M388" s="390">
        <v>515</v>
      </c>
      <c r="N388" s="390">
        <v>445</v>
      </c>
      <c r="O388" s="390">
        <v>288</v>
      </c>
      <c r="P388" s="206">
        <v>0.15730337078651699</v>
      </c>
    </row>
    <row r="389" spans="1:16" x14ac:dyDescent="0.2">
      <c r="A389" s="212" t="s">
        <v>8943</v>
      </c>
      <c r="B389" s="211"/>
      <c r="C389" s="211" t="s">
        <v>14947</v>
      </c>
      <c r="D389" s="410" t="s">
        <v>18227</v>
      </c>
      <c r="E389" s="211"/>
      <c r="F389" s="211" t="s">
        <v>8942</v>
      </c>
      <c r="G389" s="413" t="s">
        <v>22233</v>
      </c>
      <c r="H389" s="429" t="s">
        <v>8560</v>
      </c>
      <c r="I389" s="390">
        <v>5164</v>
      </c>
      <c r="J389" s="390">
        <v>3982</v>
      </c>
      <c r="K389" s="390">
        <v>4588</v>
      </c>
      <c r="L389" s="330">
        <v>0.29683576092415898</v>
      </c>
      <c r="M389" s="390">
        <v>1600</v>
      </c>
      <c r="N389" s="390">
        <v>1418</v>
      </c>
      <c r="O389" s="390">
        <v>1425</v>
      </c>
      <c r="P389" s="206">
        <v>0.128349788434415</v>
      </c>
    </row>
    <row r="390" spans="1:16" x14ac:dyDescent="0.2">
      <c r="A390" s="212" t="s">
        <v>13853</v>
      </c>
      <c r="B390" s="211"/>
      <c r="C390" s="211" t="s">
        <v>14947</v>
      </c>
      <c r="D390" s="410" t="s">
        <v>19036</v>
      </c>
      <c r="E390" s="211"/>
      <c r="F390" s="211" t="s">
        <v>13852</v>
      </c>
      <c r="G390" s="413" t="s">
        <v>20687</v>
      </c>
      <c r="H390" s="429" t="s">
        <v>8560</v>
      </c>
      <c r="I390" s="390">
        <v>5148</v>
      </c>
      <c r="J390" s="390">
        <v>5064</v>
      </c>
      <c r="K390" s="390">
        <v>5386</v>
      </c>
      <c r="L390" s="330">
        <v>1.6587677725118401E-2</v>
      </c>
      <c r="M390" s="390">
        <v>3523</v>
      </c>
      <c r="N390" s="390">
        <v>3044</v>
      </c>
      <c r="O390" s="390">
        <v>3339</v>
      </c>
      <c r="P390" s="206">
        <v>0.15735873850197099</v>
      </c>
    </row>
    <row r="391" spans="1:16" x14ac:dyDescent="0.2">
      <c r="A391" s="212" t="s">
        <v>14752</v>
      </c>
      <c r="B391" s="211"/>
      <c r="C391" s="211" t="s">
        <v>249</v>
      </c>
      <c r="D391" s="410" t="s">
        <v>19810</v>
      </c>
      <c r="E391" s="211"/>
      <c r="F391" s="211" t="s">
        <v>14751</v>
      </c>
      <c r="G391" s="413" t="s">
        <v>20305</v>
      </c>
      <c r="H391" s="429" t="s">
        <v>8560</v>
      </c>
      <c r="I391" s="390">
        <v>5087</v>
      </c>
      <c r="J391" s="390">
        <v>3435</v>
      </c>
      <c r="K391" s="390">
        <v>4189</v>
      </c>
      <c r="L391" s="330">
        <v>0.48093158660844298</v>
      </c>
      <c r="M391" s="390">
        <v>514</v>
      </c>
      <c r="N391" s="390">
        <v>476</v>
      </c>
      <c r="O391" s="390">
        <v>477</v>
      </c>
      <c r="P391" s="206">
        <v>7.9831932773109196E-2</v>
      </c>
    </row>
    <row r="392" spans="1:16" x14ac:dyDescent="0.2">
      <c r="A392" s="212" t="s">
        <v>14757</v>
      </c>
      <c r="B392" s="211" t="s">
        <v>13905</v>
      </c>
      <c r="C392" s="211" t="s">
        <v>372</v>
      </c>
      <c r="D392" s="410" t="s">
        <v>18270</v>
      </c>
      <c r="E392" s="211" t="s">
        <v>14756</v>
      </c>
      <c r="F392" s="211"/>
      <c r="G392" s="413" t="s">
        <v>20836</v>
      </c>
      <c r="H392" s="429" t="s">
        <v>8560</v>
      </c>
      <c r="I392" s="390">
        <v>5056</v>
      </c>
      <c r="J392" s="390">
        <v>4339</v>
      </c>
      <c r="K392" s="390">
        <v>4199</v>
      </c>
      <c r="L392" s="330">
        <v>0.16524544825996801</v>
      </c>
      <c r="M392" s="390">
        <v>3199</v>
      </c>
      <c r="N392" s="390">
        <v>2572</v>
      </c>
      <c r="O392" s="390">
        <v>2766</v>
      </c>
      <c r="P392" s="206">
        <v>0.24377916018662499</v>
      </c>
    </row>
    <row r="393" spans="1:16" x14ac:dyDescent="0.2">
      <c r="A393" s="212" t="s">
        <v>14799</v>
      </c>
      <c r="B393" s="211" t="s">
        <v>9543</v>
      </c>
      <c r="C393" s="211" t="s">
        <v>249</v>
      </c>
      <c r="D393" s="410" t="s">
        <v>20617</v>
      </c>
      <c r="E393" s="211" t="s">
        <v>14798</v>
      </c>
      <c r="F393" s="211"/>
      <c r="G393" s="413" t="s">
        <v>20618</v>
      </c>
      <c r="H393" s="429" t="s">
        <v>8560</v>
      </c>
      <c r="I393" s="390">
        <v>5053</v>
      </c>
      <c r="J393" s="390">
        <v>10602</v>
      </c>
      <c r="K393" s="390">
        <v>3341</v>
      </c>
      <c r="L393" s="330">
        <v>-0.52339181286549696</v>
      </c>
      <c r="M393" s="390">
        <v>1218</v>
      </c>
      <c r="N393" s="390">
        <v>791</v>
      </c>
      <c r="O393" s="390">
        <v>825</v>
      </c>
      <c r="P393" s="206">
        <v>0.53982300884955703</v>
      </c>
    </row>
    <row r="394" spans="1:16" x14ac:dyDescent="0.2">
      <c r="A394" s="212" t="s">
        <v>14072</v>
      </c>
      <c r="B394" s="211"/>
      <c r="C394" s="211" t="s">
        <v>14947</v>
      </c>
      <c r="D394" s="410" t="s">
        <v>19671</v>
      </c>
      <c r="E394" s="211"/>
      <c r="F394" s="211" t="s">
        <v>14071</v>
      </c>
      <c r="G394" s="413" t="s">
        <v>21492</v>
      </c>
      <c r="H394" s="429" t="s">
        <v>8560</v>
      </c>
      <c r="I394" s="390">
        <v>5031</v>
      </c>
      <c r="J394" s="390">
        <v>3935</v>
      </c>
      <c r="K394" s="390">
        <v>5538</v>
      </c>
      <c r="L394" s="330">
        <v>0.27852604828462502</v>
      </c>
      <c r="M394" s="390">
        <v>839</v>
      </c>
      <c r="N394" s="390">
        <v>652</v>
      </c>
      <c r="O394" s="390">
        <v>781</v>
      </c>
      <c r="P394" s="206">
        <v>0.28680981595091998</v>
      </c>
    </row>
    <row r="395" spans="1:16" x14ac:dyDescent="0.2">
      <c r="A395" s="212" t="s">
        <v>14041</v>
      </c>
      <c r="B395" s="211"/>
      <c r="C395" s="211" t="s">
        <v>14947</v>
      </c>
      <c r="D395" s="410" t="s">
        <v>21917</v>
      </c>
      <c r="E395" s="211"/>
      <c r="F395" s="211" t="s">
        <v>14040</v>
      </c>
      <c r="G395" s="413" t="s">
        <v>21918</v>
      </c>
      <c r="H395" s="429" t="s">
        <v>8560</v>
      </c>
      <c r="I395" s="390">
        <v>5019</v>
      </c>
      <c r="J395" s="390">
        <v>4296</v>
      </c>
      <c r="K395" s="390">
        <v>5234</v>
      </c>
      <c r="L395" s="330">
        <v>0.168296089385475</v>
      </c>
      <c r="M395" s="390">
        <v>3913</v>
      </c>
      <c r="N395" s="390">
        <v>3506</v>
      </c>
      <c r="O395" s="390">
        <v>3747</v>
      </c>
      <c r="P395" s="206">
        <v>0.116086708499715</v>
      </c>
    </row>
    <row r="396" spans="1:16" x14ac:dyDescent="0.2">
      <c r="A396" s="212" t="s">
        <v>15831</v>
      </c>
      <c r="B396" s="211" t="s">
        <v>9860</v>
      </c>
      <c r="C396" s="211" t="s">
        <v>252</v>
      </c>
      <c r="D396" s="410" t="s">
        <v>18421</v>
      </c>
      <c r="E396" s="211" t="s">
        <v>11805</v>
      </c>
      <c r="F396" s="211"/>
      <c r="G396" s="413" t="s">
        <v>21071</v>
      </c>
      <c r="H396" s="429" t="s">
        <v>8560</v>
      </c>
      <c r="I396" s="390">
        <v>4999</v>
      </c>
      <c r="J396" s="390">
        <v>1771</v>
      </c>
      <c r="K396" s="390">
        <v>3711</v>
      </c>
      <c r="L396" s="330">
        <v>1.82269904009034</v>
      </c>
      <c r="M396" s="390">
        <v>1528</v>
      </c>
      <c r="N396" s="390">
        <v>1179</v>
      </c>
      <c r="O396" s="390">
        <v>1690</v>
      </c>
      <c r="P396" s="206">
        <v>0.296013570822731</v>
      </c>
    </row>
    <row r="397" spans="1:16" x14ac:dyDescent="0.2">
      <c r="A397" s="212" t="s">
        <v>11787</v>
      </c>
      <c r="B397" s="211" t="s">
        <v>9555</v>
      </c>
      <c r="C397" s="211" t="s">
        <v>252</v>
      </c>
      <c r="D397" s="410" t="s">
        <v>20852</v>
      </c>
      <c r="E397" s="211" t="s">
        <v>11786</v>
      </c>
      <c r="F397" s="211"/>
      <c r="G397" s="413" t="s">
        <v>20853</v>
      </c>
      <c r="H397" s="429" t="s">
        <v>8560</v>
      </c>
      <c r="I397" s="390">
        <v>4995</v>
      </c>
      <c r="J397" s="390">
        <v>3874</v>
      </c>
      <c r="K397" s="390">
        <v>4568</v>
      </c>
      <c r="L397" s="330">
        <v>0.28936499741868899</v>
      </c>
      <c r="M397" s="390">
        <v>2052</v>
      </c>
      <c r="N397" s="390">
        <v>1214</v>
      </c>
      <c r="O397" s="390">
        <v>2006</v>
      </c>
      <c r="P397" s="206">
        <v>0.69028006589785795</v>
      </c>
    </row>
    <row r="398" spans="1:16" x14ac:dyDescent="0.2">
      <c r="A398" s="212" t="s">
        <v>11813</v>
      </c>
      <c r="B398" s="211" t="s">
        <v>11678</v>
      </c>
      <c r="C398" s="211" t="s">
        <v>254</v>
      </c>
      <c r="D398" s="410" t="s">
        <v>19083</v>
      </c>
      <c r="E398" s="211" t="s">
        <v>11812</v>
      </c>
      <c r="F398" s="211"/>
      <c r="G398" s="413" t="s">
        <v>20819</v>
      </c>
      <c r="H398" s="429" t="s">
        <v>8560</v>
      </c>
      <c r="I398" s="390">
        <v>4966</v>
      </c>
      <c r="J398" s="390">
        <v>4608</v>
      </c>
      <c r="K398" s="390">
        <v>5255</v>
      </c>
      <c r="L398" s="330">
        <v>7.7690972222222293E-2</v>
      </c>
      <c r="M398" s="390">
        <v>998</v>
      </c>
      <c r="N398" s="390">
        <v>832</v>
      </c>
      <c r="O398" s="390">
        <v>953</v>
      </c>
      <c r="P398" s="206">
        <v>0.199519230769231</v>
      </c>
    </row>
    <row r="399" spans="1:16" x14ac:dyDescent="0.2">
      <c r="A399" s="212" t="s">
        <v>12239</v>
      </c>
      <c r="B399" s="211" t="s">
        <v>9653</v>
      </c>
      <c r="C399" s="211" t="s">
        <v>371</v>
      </c>
      <c r="D399" s="410" t="s">
        <v>20492</v>
      </c>
      <c r="E399" s="211" t="s">
        <v>12238</v>
      </c>
      <c r="F399" s="211"/>
      <c r="G399" s="413" t="s">
        <v>20493</v>
      </c>
      <c r="H399" s="429" t="s">
        <v>8560</v>
      </c>
      <c r="I399" s="390">
        <v>4964</v>
      </c>
      <c r="J399" s="390">
        <v>4822</v>
      </c>
      <c r="K399" s="390">
        <v>4270</v>
      </c>
      <c r="L399" s="330">
        <v>2.94483616756533E-2</v>
      </c>
      <c r="M399" s="390">
        <v>546</v>
      </c>
      <c r="N399" s="390">
        <v>507</v>
      </c>
      <c r="O399" s="390">
        <v>367</v>
      </c>
      <c r="P399" s="206">
        <v>7.69230769230769E-2</v>
      </c>
    </row>
    <row r="400" spans="1:16" x14ac:dyDescent="0.2">
      <c r="A400" s="212" t="s">
        <v>8934</v>
      </c>
      <c r="B400" s="211"/>
      <c r="C400" s="211" t="s">
        <v>251</v>
      </c>
      <c r="D400" s="410" t="s">
        <v>18349</v>
      </c>
      <c r="E400" s="211"/>
      <c r="F400" s="211" t="s">
        <v>8933</v>
      </c>
      <c r="G400" s="413" t="s">
        <v>22241</v>
      </c>
      <c r="H400" s="429" t="s">
        <v>8560</v>
      </c>
      <c r="I400" s="390">
        <v>4962</v>
      </c>
      <c r="J400" s="390">
        <v>3205</v>
      </c>
      <c r="K400" s="390">
        <v>3483</v>
      </c>
      <c r="L400" s="330">
        <v>0.54820592823712899</v>
      </c>
      <c r="M400" s="390">
        <v>1280</v>
      </c>
      <c r="N400" s="390">
        <v>1236</v>
      </c>
      <c r="O400" s="390">
        <v>1262</v>
      </c>
      <c r="P400" s="206">
        <v>3.5598705501617998E-2</v>
      </c>
    </row>
    <row r="401" spans="1:16" x14ac:dyDescent="0.2">
      <c r="A401" s="212" t="s">
        <v>13532</v>
      </c>
      <c r="B401" s="211" t="s">
        <v>9737</v>
      </c>
      <c r="C401" s="211" t="s">
        <v>250</v>
      </c>
      <c r="D401" s="410" t="s">
        <v>19833</v>
      </c>
      <c r="E401" s="211" t="s">
        <v>13531</v>
      </c>
      <c r="F401" s="211"/>
      <c r="G401" s="413" t="s">
        <v>22141</v>
      </c>
      <c r="H401" s="429" t="s">
        <v>8560</v>
      </c>
      <c r="I401" s="390">
        <v>4937</v>
      </c>
      <c r="J401" s="390">
        <v>4097</v>
      </c>
      <c r="K401" s="390">
        <v>4495</v>
      </c>
      <c r="L401" s="330">
        <v>0.20502806931901399</v>
      </c>
      <c r="M401" s="390">
        <v>445</v>
      </c>
      <c r="N401" s="390">
        <v>482</v>
      </c>
      <c r="O401" s="390">
        <v>517</v>
      </c>
      <c r="P401" s="206">
        <v>-7.67634854771784E-2</v>
      </c>
    </row>
    <row r="402" spans="1:16" x14ac:dyDescent="0.2">
      <c r="A402" s="212" t="s">
        <v>13548</v>
      </c>
      <c r="B402" s="211"/>
      <c r="C402" s="211" t="s">
        <v>251</v>
      </c>
      <c r="D402" s="410" t="s">
        <v>18294</v>
      </c>
      <c r="E402" s="211"/>
      <c r="F402" s="211" t="s">
        <v>13547</v>
      </c>
      <c r="G402" s="413" t="s">
        <v>21228</v>
      </c>
      <c r="H402" s="429" t="s">
        <v>8560</v>
      </c>
      <c r="I402" s="390">
        <v>4895</v>
      </c>
      <c r="J402" s="390">
        <v>4596</v>
      </c>
      <c r="K402" s="390">
        <v>5023</v>
      </c>
      <c r="L402" s="330">
        <v>6.5056570931244506E-2</v>
      </c>
      <c r="M402" s="390">
        <v>589</v>
      </c>
      <c r="N402" s="390">
        <v>432</v>
      </c>
      <c r="O402" s="390">
        <v>437</v>
      </c>
      <c r="P402" s="206">
        <v>0.36342592592592599</v>
      </c>
    </row>
    <row r="403" spans="1:16" x14ac:dyDescent="0.2">
      <c r="A403" s="212" t="s">
        <v>8991</v>
      </c>
      <c r="B403" s="211"/>
      <c r="C403" s="211" t="s">
        <v>258</v>
      </c>
      <c r="D403" s="410" t="s">
        <v>20188</v>
      </c>
      <c r="E403" s="211"/>
      <c r="F403" s="211" t="s">
        <v>8990</v>
      </c>
      <c r="G403" s="413" t="s">
        <v>22165</v>
      </c>
      <c r="H403" s="429" t="s">
        <v>8560</v>
      </c>
      <c r="I403" s="390">
        <v>4867</v>
      </c>
      <c r="J403" s="390">
        <v>3771</v>
      </c>
      <c r="K403" s="390">
        <v>4086</v>
      </c>
      <c r="L403" s="330">
        <v>0.29063908777512598</v>
      </c>
      <c r="M403" s="390">
        <v>917</v>
      </c>
      <c r="N403" s="390">
        <v>490</v>
      </c>
      <c r="O403" s="390">
        <v>478</v>
      </c>
      <c r="P403" s="206">
        <v>0.871428571428572</v>
      </c>
    </row>
    <row r="404" spans="1:16" x14ac:dyDescent="0.2">
      <c r="A404" s="212" t="s">
        <v>13877</v>
      </c>
      <c r="B404" s="211" t="s">
        <v>11656</v>
      </c>
      <c r="C404" s="211" t="s">
        <v>254</v>
      </c>
      <c r="D404" s="410" t="s">
        <v>20526</v>
      </c>
      <c r="E404" s="211" t="s">
        <v>13876</v>
      </c>
      <c r="F404" s="211"/>
      <c r="G404" s="413" t="s">
        <v>20527</v>
      </c>
      <c r="H404" s="429" t="s">
        <v>8560</v>
      </c>
      <c r="I404" s="390">
        <v>4852</v>
      </c>
      <c r="J404" s="390">
        <v>5271</v>
      </c>
      <c r="K404" s="390">
        <v>5029</v>
      </c>
      <c r="L404" s="330">
        <v>-7.9491557579207006E-2</v>
      </c>
      <c r="M404" s="390">
        <v>3359</v>
      </c>
      <c r="N404" s="390">
        <v>3132</v>
      </c>
      <c r="O404" s="390">
        <v>3035</v>
      </c>
      <c r="P404" s="206">
        <v>7.2477650063856897E-2</v>
      </c>
    </row>
    <row r="405" spans="1:16" x14ac:dyDescent="0.2">
      <c r="A405" s="212" t="s">
        <v>11227</v>
      </c>
      <c r="B405" s="211"/>
      <c r="C405" s="211" t="s">
        <v>254</v>
      </c>
      <c r="D405" s="410" t="s">
        <v>21245</v>
      </c>
      <c r="E405" s="211"/>
      <c r="F405" s="211" t="s">
        <v>11226</v>
      </c>
      <c r="G405" s="413" t="s">
        <v>21246</v>
      </c>
      <c r="H405" s="429" t="s">
        <v>8560</v>
      </c>
      <c r="I405" s="390">
        <v>4802</v>
      </c>
      <c r="J405" s="390">
        <v>3709</v>
      </c>
      <c r="K405" s="390">
        <v>4116</v>
      </c>
      <c r="L405" s="330">
        <v>0.294688595308709</v>
      </c>
      <c r="M405" s="390">
        <v>15</v>
      </c>
      <c r="N405" s="390">
        <v>10</v>
      </c>
      <c r="O405" s="390">
        <v>34</v>
      </c>
      <c r="P405" s="206">
        <v>0.5</v>
      </c>
    </row>
    <row r="406" spans="1:16" x14ac:dyDescent="0.2">
      <c r="A406" s="212" t="s">
        <v>14699</v>
      </c>
      <c r="B406" s="211"/>
      <c r="C406" s="211" t="s">
        <v>250</v>
      </c>
      <c r="D406" s="410" t="s">
        <v>18580</v>
      </c>
      <c r="E406" s="211"/>
      <c r="F406" s="211" t="s">
        <v>14698</v>
      </c>
      <c r="G406" s="413" t="s">
        <v>21451</v>
      </c>
      <c r="H406" s="429" t="s">
        <v>8560</v>
      </c>
      <c r="I406" s="390">
        <v>4798</v>
      </c>
      <c r="J406" s="390">
        <v>4154</v>
      </c>
      <c r="K406" s="390">
        <v>7421</v>
      </c>
      <c r="L406" s="330">
        <v>0.155031295137217</v>
      </c>
      <c r="M406" s="390">
        <v>2083</v>
      </c>
      <c r="N406" s="390">
        <v>1870</v>
      </c>
      <c r="O406" s="390">
        <v>1762</v>
      </c>
      <c r="P406" s="206">
        <v>0.113903743315508</v>
      </c>
    </row>
    <row r="407" spans="1:16" x14ac:dyDescent="0.2">
      <c r="A407" s="212" t="s">
        <v>14779</v>
      </c>
      <c r="B407" s="211" t="s">
        <v>9685</v>
      </c>
      <c r="C407" s="211" t="s">
        <v>253</v>
      </c>
      <c r="D407" s="410" t="s">
        <v>20822</v>
      </c>
      <c r="E407" s="211" t="s">
        <v>14778</v>
      </c>
      <c r="F407" s="211"/>
      <c r="G407" s="413" t="s">
        <v>20823</v>
      </c>
      <c r="H407" s="429" t="s">
        <v>8560</v>
      </c>
      <c r="I407" s="390">
        <v>4787</v>
      </c>
      <c r="J407" s="390">
        <v>4259</v>
      </c>
      <c r="K407" s="390">
        <v>4953</v>
      </c>
      <c r="L407" s="330">
        <v>0.123972763559521</v>
      </c>
      <c r="M407" s="390">
        <v>856</v>
      </c>
      <c r="N407" s="390">
        <v>393</v>
      </c>
      <c r="O407" s="390">
        <v>661</v>
      </c>
      <c r="P407" s="206">
        <v>1.1781170483460599</v>
      </c>
    </row>
    <row r="408" spans="1:16" x14ac:dyDescent="0.2">
      <c r="A408" s="212" t="s">
        <v>12698</v>
      </c>
      <c r="B408" s="211"/>
      <c r="C408" s="211" t="s">
        <v>252</v>
      </c>
      <c r="D408" s="410" t="s">
        <v>18385</v>
      </c>
      <c r="E408" s="211" t="s">
        <v>12697</v>
      </c>
      <c r="F408" s="211"/>
      <c r="G408" s="413" t="s">
        <v>19433</v>
      </c>
      <c r="H408" s="429" t="s">
        <v>8560</v>
      </c>
      <c r="I408" s="390">
        <v>4780</v>
      </c>
      <c r="J408" s="390">
        <v>4169</v>
      </c>
      <c r="K408" s="390">
        <v>3624</v>
      </c>
      <c r="L408" s="330">
        <v>0.14655792756056599</v>
      </c>
      <c r="M408" s="390">
        <v>663</v>
      </c>
      <c r="N408" s="390">
        <v>505</v>
      </c>
      <c r="O408" s="390">
        <v>653</v>
      </c>
      <c r="P408" s="206">
        <v>0.31287128712871298</v>
      </c>
    </row>
    <row r="409" spans="1:16" x14ac:dyDescent="0.2">
      <c r="A409" s="212" t="s">
        <v>14326</v>
      </c>
      <c r="B409" s="211" t="s">
        <v>9644</v>
      </c>
      <c r="C409" s="211" t="s">
        <v>254</v>
      </c>
      <c r="D409" s="410" t="s">
        <v>19970</v>
      </c>
      <c r="E409" s="211" t="s">
        <v>14325</v>
      </c>
      <c r="F409" s="211"/>
      <c r="G409" s="413" t="s">
        <v>20409</v>
      </c>
      <c r="H409" s="429" t="s">
        <v>8560</v>
      </c>
      <c r="I409" s="390">
        <v>4780</v>
      </c>
      <c r="J409" s="390">
        <v>3157</v>
      </c>
      <c r="K409" s="390">
        <v>3623</v>
      </c>
      <c r="L409" s="330">
        <v>0.51409566043712396</v>
      </c>
      <c r="M409" s="390">
        <v>1098</v>
      </c>
      <c r="N409" s="390">
        <v>1066</v>
      </c>
      <c r="O409" s="390">
        <v>930</v>
      </c>
      <c r="P409" s="206">
        <v>3.0018761726078799E-2</v>
      </c>
    </row>
    <row r="410" spans="1:16" x14ac:dyDescent="0.2">
      <c r="A410" s="212" t="s">
        <v>14623</v>
      </c>
      <c r="B410" s="211"/>
      <c r="C410" s="211" t="s">
        <v>14947</v>
      </c>
      <c r="D410" s="410" t="s">
        <v>21835</v>
      </c>
      <c r="E410" s="211"/>
      <c r="F410" s="211" t="s">
        <v>14622</v>
      </c>
      <c r="G410" s="413" t="s">
        <v>21836</v>
      </c>
      <c r="H410" s="429" t="s">
        <v>8560</v>
      </c>
      <c r="I410" s="390">
        <v>4742</v>
      </c>
      <c r="J410" s="390">
        <v>2847</v>
      </c>
      <c r="K410" s="390">
        <v>3035</v>
      </c>
      <c r="L410" s="210">
        <v>0.66561292588689902</v>
      </c>
      <c r="M410" s="390">
        <v>241</v>
      </c>
      <c r="N410" s="390">
        <v>173</v>
      </c>
      <c r="O410" s="390">
        <v>225</v>
      </c>
      <c r="P410" s="206">
        <v>0.39306358381502898</v>
      </c>
    </row>
    <row r="411" spans="1:16" x14ac:dyDescent="0.2">
      <c r="A411" s="212" t="s">
        <v>12989</v>
      </c>
      <c r="B411" s="211"/>
      <c r="C411" s="211" t="s">
        <v>251</v>
      </c>
      <c r="D411" s="410" t="s">
        <v>18608</v>
      </c>
      <c r="E411" s="211"/>
      <c r="F411" s="211" t="s">
        <v>12988</v>
      </c>
      <c r="G411" s="413" t="s">
        <v>22208</v>
      </c>
      <c r="H411" s="429" t="s">
        <v>8560</v>
      </c>
      <c r="I411" s="390">
        <v>4719</v>
      </c>
      <c r="J411" s="390">
        <v>3751</v>
      </c>
      <c r="K411" s="390">
        <v>4366</v>
      </c>
      <c r="L411" s="330">
        <v>0.25806451612903197</v>
      </c>
      <c r="M411" s="390">
        <v>3661</v>
      </c>
      <c r="N411" s="390">
        <v>2926</v>
      </c>
      <c r="O411" s="390">
        <v>3283</v>
      </c>
      <c r="P411" s="206">
        <v>0.25119617224880397</v>
      </c>
    </row>
    <row r="412" spans="1:16" x14ac:dyDescent="0.2">
      <c r="A412" s="212" t="s">
        <v>14355</v>
      </c>
      <c r="B412" s="211" t="s">
        <v>11746</v>
      </c>
      <c r="C412" s="211" t="s">
        <v>258</v>
      </c>
      <c r="D412" s="410" t="s">
        <v>19018</v>
      </c>
      <c r="E412" s="211" t="s">
        <v>14354</v>
      </c>
      <c r="F412" s="211"/>
      <c r="G412" s="413" t="s">
        <v>20538</v>
      </c>
      <c r="H412" s="429" t="s">
        <v>8560</v>
      </c>
      <c r="I412" s="390">
        <v>4707</v>
      </c>
      <c r="J412" s="390">
        <v>3250</v>
      </c>
      <c r="K412" s="390">
        <v>4189</v>
      </c>
      <c r="L412" s="330">
        <v>0.44830769230769202</v>
      </c>
      <c r="M412" s="390">
        <v>5377</v>
      </c>
      <c r="N412" s="390">
        <v>4549</v>
      </c>
      <c r="O412" s="390">
        <v>4351</v>
      </c>
      <c r="P412" s="206">
        <v>0.18201802593976699</v>
      </c>
    </row>
    <row r="413" spans="1:16" x14ac:dyDescent="0.2">
      <c r="A413" s="212" t="s">
        <v>13436</v>
      </c>
      <c r="B413" s="211" t="s">
        <v>11653</v>
      </c>
      <c r="C413" s="211" t="s">
        <v>258</v>
      </c>
      <c r="D413" s="410" t="s">
        <v>20924</v>
      </c>
      <c r="E413" s="211" t="s">
        <v>13435</v>
      </c>
      <c r="F413" s="211"/>
      <c r="G413" s="413" t="s">
        <v>20925</v>
      </c>
      <c r="H413" s="429" t="s">
        <v>8560</v>
      </c>
      <c r="I413" s="390">
        <v>4697</v>
      </c>
      <c r="J413" s="390">
        <v>2812</v>
      </c>
      <c r="K413" s="390">
        <v>4359</v>
      </c>
      <c r="L413" s="330">
        <v>0.670341394025604</v>
      </c>
      <c r="M413" s="390">
        <v>800</v>
      </c>
      <c r="N413" s="390">
        <v>770</v>
      </c>
      <c r="O413" s="390">
        <v>612</v>
      </c>
      <c r="P413" s="206">
        <v>3.8961038961038898E-2</v>
      </c>
    </row>
    <row r="414" spans="1:16" x14ac:dyDescent="0.2">
      <c r="A414" s="212" t="s">
        <v>14405</v>
      </c>
      <c r="B414" s="211"/>
      <c r="C414" s="211" t="s">
        <v>250</v>
      </c>
      <c r="D414" s="410" t="s">
        <v>18787</v>
      </c>
      <c r="E414" s="211"/>
      <c r="F414" s="211" t="s">
        <v>14404</v>
      </c>
      <c r="G414" s="413" t="s">
        <v>22194</v>
      </c>
      <c r="H414" s="429" t="s">
        <v>8560</v>
      </c>
      <c r="I414" s="390">
        <v>4616</v>
      </c>
      <c r="J414" s="390">
        <v>4399</v>
      </c>
      <c r="K414" s="390">
        <v>2760</v>
      </c>
      <c r="L414" s="330">
        <v>4.9329393043873598E-2</v>
      </c>
      <c r="M414" s="390">
        <v>2803</v>
      </c>
      <c r="N414" s="390">
        <v>2518</v>
      </c>
      <c r="O414" s="390">
        <v>2682</v>
      </c>
      <c r="P414" s="206">
        <v>0.11318506751390001</v>
      </c>
    </row>
    <row r="415" spans="1:16" x14ac:dyDescent="0.2">
      <c r="A415" s="212" t="s">
        <v>14062</v>
      </c>
      <c r="B415" s="211"/>
      <c r="C415" s="211" t="s">
        <v>253</v>
      </c>
      <c r="D415" s="410" t="s">
        <v>22231</v>
      </c>
      <c r="E415" s="211"/>
      <c r="F415" s="211" t="s">
        <v>14061</v>
      </c>
      <c r="G415" s="413" t="s">
        <v>19841</v>
      </c>
      <c r="H415" s="429" t="s">
        <v>8560</v>
      </c>
      <c r="I415" s="390">
        <v>4613</v>
      </c>
      <c r="J415" s="390">
        <v>3781</v>
      </c>
      <c r="K415" s="390">
        <v>4500</v>
      </c>
      <c r="L415" s="330">
        <v>0.220047606453319</v>
      </c>
      <c r="M415" s="390">
        <v>621</v>
      </c>
      <c r="N415" s="390">
        <v>485</v>
      </c>
      <c r="O415" s="390">
        <v>623</v>
      </c>
      <c r="P415" s="206">
        <v>0.28041237113402101</v>
      </c>
    </row>
    <row r="416" spans="1:16" x14ac:dyDescent="0.2">
      <c r="A416" s="212" t="s">
        <v>11281</v>
      </c>
      <c r="B416" s="211"/>
      <c r="C416" s="211" t="s">
        <v>254</v>
      </c>
      <c r="D416" s="410" t="s">
        <v>18863</v>
      </c>
      <c r="E416" s="211"/>
      <c r="F416" s="211" t="s">
        <v>11280</v>
      </c>
      <c r="G416" s="413" t="s">
        <v>21168</v>
      </c>
      <c r="H416" s="429" t="s">
        <v>8560</v>
      </c>
      <c r="I416" s="390">
        <v>4611</v>
      </c>
      <c r="J416" s="390">
        <v>4311</v>
      </c>
      <c r="K416" s="390">
        <v>4244</v>
      </c>
      <c r="L416" s="330">
        <v>6.9589422407794005E-2</v>
      </c>
      <c r="M416" s="390">
        <v>354</v>
      </c>
      <c r="N416" s="390">
        <v>275</v>
      </c>
      <c r="O416" s="390">
        <v>309</v>
      </c>
      <c r="P416" s="206">
        <v>0.28727272727272701</v>
      </c>
    </row>
    <row r="417" spans="1:16" x14ac:dyDescent="0.2">
      <c r="A417" s="212" t="s">
        <v>13662</v>
      </c>
      <c r="B417" s="211"/>
      <c r="C417" s="211" t="s">
        <v>253</v>
      </c>
      <c r="D417" s="410" t="s">
        <v>20058</v>
      </c>
      <c r="E417" s="211"/>
      <c r="F417" s="211" t="s">
        <v>13661</v>
      </c>
      <c r="G417" s="413" t="s">
        <v>21121</v>
      </c>
      <c r="H417" s="429" t="s">
        <v>8560</v>
      </c>
      <c r="I417" s="390">
        <v>4549</v>
      </c>
      <c r="J417" s="390">
        <v>3183</v>
      </c>
      <c r="K417" s="390">
        <v>3315</v>
      </c>
      <c r="L417" s="330">
        <v>0.42915488532830698</v>
      </c>
      <c r="M417" s="390">
        <v>1426</v>
      </c>
      <c r="N417" s="390">
        <v>1291</v>
      </c>
      <c r="O417" s="390">
        <v>1210</v>
      </c>
      <c r="P417" s="206">
        <v>0.104570100697134</v>
      </c>
    </row>
    <row r="418" spans="1:16" x14ac:dyDescent="0.2">
      <c r="A418" s="212" t="s">
        <v>14725</v>
      </c>
      <c r="B418" s="211"/>
      <c r="C418" s="211" t="s">
        <v>372</v>
      </c>
      <c r="D418" s="410" t="s">
        <v>22132</v>
      </c>
      <c r="E418" s="211"/>
      <c r="F418" s="211" t="s">
        <v>14724</v>
      </c>
      <c r="G418" s="413" t="s">
        <v>22133</v>
      </c>
      <c r="H418" s="429" t="s">
        <v>8560</v>
      </c>
      <c r="I418" s="390">
        <v>4525</v>
      </c>
      <c r="J418" s="390">
        <v>10874</v>
      </c>
      <c r="K418" s="390">
        <v>4229</v>
      </c>
      <c r="L418" s="330">
        <v>-0.58386978112929899</v>
      </c>
      <c r="M418" s="390">
        <v>615</v>
      </c>
      <c r="N418" s="390">
        <v>610</v>
      </c>
      <c r="O418" s="390">
        <v>1034</v>
      </c>
      <c r="P418" s="206">
        <v>8.1967213114753096E-3</v>
      </c>
    </row>
    <row r="419" spans="1:16" x14ac:dyDescent="0.2">
      <c r="A419" s="212" t="s">
        <v>14518</v>
      </c>
      <c r="B419" s="211" t="s">
        <v>9009</v>
      </c>
      <c r="C419" s="211" t="s">
        <v>253</v>
      </c>
      <c r="D419" s="410" t="s">
        <v>18547</v>
      </c>
      <c r="E419" s="211" t="s">
        <v>14517</v>
      </c>
      <c r="F419" s="211"/>
      <c r="G419" s="413" t="s">
        <v>20437</v>
      </c>
      <c r="H419" s="429" t="s">
        <v>8560</v>
      </c>
      <c r="I419" s="390">
        <v>4495</v>
      </c>
      <c r="J419" s="390">
        <v>4952</v>
      </c>
      <c r="K419" s="390">
        <v>5267</v>
      </c>
      <c r="L419" s="330">
        <v>-9.2285945072697897E-2</v>
      </c>
      <c r="M419" s="390">
        <v>2177</v>
      </c>
      <c r="N419" s="390">
        <v>1874</v>
      </c>
      <c r="O419" s="390">
        <v>2089</v>
      </c>
      <c r="P419" s="206">
        <v>0.161686232657417</v>
      </c>
    </row>
    <row r="420" spans="1:16" x14ac:dyDescent="0.2">
      <c r="A420" s="212" t="s">
        <v>9386</v>
      </c>
      <c r="B420" s="211"/>
      <c r="C420" s="211" t="s">
        <v>255</v>
      </c>
      <c r="D420" s="410" t="s">
        <v>18932</v>
      </c>
      <c r="E420" s="211"/>
      <c r="F420" s="211" t="s">
        <v>9385</v>
      </c>
      <c r="G420" s="413" t="s">
        <v>21984</v>
      </c>
      <c r="H420" s="429" t="s">
        <v>8560</v>
      </c>
      <c r="I420" s="390">
        <v>4459</v>
      </c>
      <c r="J420" s="390">
        <v>3595</v>
      </c>
      <c r="K420" s="390">
        <v>2916</v>
      </c>
      <c r="L420" s="330">
        <v>0.24033379694019499</v>
      </c>
      <c r="M420" s="390">
        <v>687</v>
      </c>
      <c r="N420" s="390">
        <v>606</v>
      </c>
      <c r="O420" s="390">
        <v>590</v>
      </c>
      <c r="P420" s="206">
        <v>0.133663366336634</v>
      </c>
    </row>
    <row r="421" spans="1:16" x14ac:dyDescent="0.2">
      <c r="A421" s="212" t="s">
        <v>11898</v>
      </c>
      <c r="B421" s="211" t="s">
        <v>9600</v>
      </c>
      <c r="C421" s="211" t="s">
        <v>254</v>
      </c>
      <c r="D421" s="410" t="s">
        <v>19538</v>
      </c>
      <c r="E421" s="211" t="s">
        <v>11897</v>
      </c>
      <c r="F421" s="211"/>
      <c r="G421" s="413" t="s">
        <v>20736</v>
      </c>
      <c r="H421" s="429" t="s">
        <v>8560</v>
      </c>
      <c r="I421" s="390">
        <v>4448</v>
      </c>
      <c r="J421" s="390">
        <v>4114</v>
      </c>
      <c r="K421" s="390">
        <v>4545</v>
      </c>
      <c r="L421" s="330">
        <v>8.1186193485658795E-2</v>
      </c>
      <c r="M421" s="390">
        <v>1267</v>
      </c>
      <c r="N421" s="390">
        <v>1071</v>
      </c>
      <c r="O421" s="390">
        <v>1133</v>
      </c>
      <c r="P421" s="206">
        <v>0.18300653594771199</v>
      </c>
    </row>
    <row r="422" spans="1:16" x14ac:dyDescent="0.2">
      <c r="A422" s="212" t="s">
        <v>13218</v>
      </c>
      <c r="B422" s="211" t="s">
        <v>9509</v>
      </c>
      <c r="C422" s="211" t="s">
        <v>252</v>
      </c>
      <c r="D422" s="410" t="s">
        <v>20141</v>
      </c>
      <c r="E422" s="211"/>
      <c r="F422" s="211" t="s">
        <v>13217</v>
      </c>
      <c r="G422" s="413" t="s">
        <v>21794</v>
      </c>
      <c r="H422" s="429" t="s">
        <v>8560</v>
      </c>
      <c r="I422" s="390">
        <v>4432</v>
      </c>
      <c r="J422" s="390">
        <v>254</v>
      </c>
      <c r="K422" s="390">
        <v>3728</v>
      </c>
      <c r="L422" s="330">
        <v>16.4488188976378</v>
      </c>
      <c r="M422" s="390">
        <v>3187</v>
      </c>
      <c r="N422" s="390">
        <v>512</v>
      </c>
      <c r="O422" s="390">
        <v>3152</v>
      </c>
      <c r="P422" s="206">
        <v>5.224609375</v>
      </c>
    </row>
    <row r="423" spans="1:16" x14ac:dyDescent="0.2">
      <c r="A423" s="212" t="s">
        <v>14769</v>
      </c>
      <c r="B423" s="211" t="s">
        <v>9698</v>
      </c>
      <c r="C423" s="211" t="s">
        <v>251</v>
      </c>
      <c r="D423" s="410" t="s">
        <v>20544</v>
      </c>
      <c r="E423" s="211" t="s">
        <v>14768</v>
      </c>
      <c r="F423" s="211"/>
      <c r="G423" s="413" t="s">
        <v>20545</v>
      </c>
      <c r="H423" s="429" t="s">
        <v>8560</v>
      </c>
      <c r="I423" s="390">
        <v>4424</v>
      </c>
      <c r="J423" s="390">
        <v>2942</v>
      </c>
      <c r="K423" s="390">
        <v>2529</v>
      </c>
      <c r="L423" s="330">
        <v>0.50373895309313399</v>
      </c>
      <c r="M423" s="390">
        <v>1544</v>
      </c>
      <c r="N423" s="390">
        <v>1368</v>
      </c>
      <c r="O423" s="390">
        <v>798</v>
      </c>
      <c r="P423" s="206">
        <v>0.12865497076023399</v>
      </c>
    </row>
    <row r="424" spans="1:16" x14ac:dyDescent="0.2">
      <c r="A424" s="212" t="s">
        <v>14216</v>
      </c>
      <c r="B424" s="211"/>
      <c r="C424" s="211" t="s">
        <v>253</v>
      </c>
      <c r="D424" s="410" t="s">
        <v>18134</v>
      </c>
      <c r="E424" s="211"/>
      <c r="F424" s="211" t="s">
        <v>14215</v>
      </c>
      <c r="G424" s="413" t="s">
        <v>22230</v>
      </c>
      <c r="H424" s="429" t="s">
        <v>8560</v>
      </c>
      <c r="I424" s="390">
        <v>4413</v>
      </c>
      <c r="J424" s="390">
        <v>1337</v>
      </c>
      <c r="K424" s="390">
        <v>530</v>
      </c>
      <c r="L424" s="330">
        <v>2.3006731488406902</v>
      </c>
      <c r="M424" s="390">
        <v>1395</v>
      </c>
      <c r="N424" s="390">
        <v>1000</v>
      </c>
      <c r="O424" s="390">
        <v>1159</v>
      </c>
      <c r="P424" s="206">
        <v>0.39500000000000002</v>
      </c>
    </row>
    <row r="425" spans="1:16" x14ac:dyDescent="0.2">
      <c r="A425" s="212" t="s">
        <v>14639</v>
      </c>
      <c r="B425" s="211"/>
      <c r="C425" s="211" t="s">
        <v>251</v>
      </c>
      <c r="D425" s="410" t="s">
        <v>21132</v>
      </c>
      <c r="E425" s="211"/>
      <c r="F425" s="211" t="s">
        <v>14638</v>
      </c>
      <c r="G425" s="413" t="s">
        <v>21133</v>
      </c>
      <c r="H425" s="429" t="s">
        <v>8560</v>
      </c>
      <c r="I425" s="390">
        <v>4369</v>
      </c>
      <c r="J425" s="390">
        <v>2829</v>
      </c>
      <c r="K425" s="390">
        <v>6421</v>
      </c>
      <c r="L425" s="330">
        <v>0.54436196535878401</v>
      </c>
      <c r="M425" s="390">
        <v>909</v>
      </c>
      <c r="N425" s="390">
        <v>656</v>
      </c>
      <c r="O425" s="390">
        <v>761</v>
      </c>
      <c r="P425" s="206">
        <v>0.38567073170731703</v>
      </c>
    </row>
    <row r="426" spans="1:16" x14ac:dyDescent="0.2">
      <c r="A426" s="212" t="s">
        <v>14342</v>
      </c>
      <c r="B426" s="211"/>
      <c r="C426" s="211" t="s">
        <v>253</v>
      </c>
      <c r="D426" s="410" t="s">
        <v>19603</v>
      </c>
      <c r="E426" s="211"/>
      <c r="F426" s="211" t="s">
        <v>14341</v>
      </c>
      <c r="G426" s="413" t="s">
        <v>21241</v>
      </c>
      <c r="H426" s="429" t="s">
        <v>8560</v>
      </c>
      <c r="I426" s="390">
        <v>4364</v>
      </c>
      <c r="J426" s="390">
        <v>3973</v>
      </c>
      <c r="K426" s="390">
        <v>4536</v>
      </c>
      <c r="L426" s="330">
        <v>9.8414296501384294E-2</v>
      </c>
      <c r="M426" s="390">
        <v>1190</v>
      </c>
      <c r="N426" s="390">
        <v>860</v>
      </c>
      <c r="O426" s="390">
        <v>1188</v>
      </c>
      <c r="P426" s="206">
        <v>0.38372093023255799</v>
      </c>
    </row>
    <row r="427" spans="1:16" x14ac:dyDescent="0.2">
      <c r="A427" s="212" t="s">
        <v>12294</v>
      </c>
      <c r="B427" s="211" t="s">
        <v>10238</v>
      </c>
      <c r="C427" s="211" t="s">
        <v>371</v>
      </c>
      <c r="D427" s="410" t="s">
        <v>18643</v>
      </c>
      <c r="E427" s="211" t="s">
        <v>12293</v>
      </c>
      <c r="F427" s="211"/>
      <c r="G427" s="413" t="s">
        <v>20415</v>
      </c>
      <c r="H427" s="429" t="s">
        <v>8560</v>
      </c>
      <c r="I427" s="390">
        <v>4328</v>
      </c>
      <c r="J427" s="390">
        <v>4312</v>
      </c>
      <c r="K427" s="390">
        <v>2787</v>
      </c>
      <c r="L427" s="330">
        <v>3.7105751391466298E-3</v>
      </c>
      <c r="M427" s="390">
        <v>229</v>
      </c>
      <c r="N427" s="390">
        <v>236</v>
      </c>
      <c r="O427" s="390">
        <v>245</v>
      </c>
      <c r="P427" s="206">
        <v>-2.9661016949152599E-2</v>
      </c>
    </row>
    <row r="428" spans="1:16" x14ac:dyDescent="0.2">
      <c r="A428" s="212" t="s">
        <v>8936</v>
      </c>
      <c r="B428" s="211"/>
      <c r="C428" s="211" t="s">
        <v>254</v>
      </c>
      <c r="D428" s="410" t="s">
        <v>22235</v>
      </c>
      <c r="E428" s="211"/>
      <c r="F428" s="211" t="s">
        <v>8935</v>
      </c>
      <c r="G428" s="413" t="s">
        <v>21138</v>
      </c>
      <c r="H428" s="429" t="s">
        <v>8560</v>
      </c>
      <c r="I428" s="390">
        <v>4325</v>
      </c>
      <c r="J428" s="390">
        <v>3585</v>
      </c>
      <c r="K428" s="390">
        <v>3862</v>
      </c>
      <c r="L428" s="330">
        <v>0.20641562064156199</v>
      </c>
      <c r="M428" s="390">
        <v>178</v>
      </c>
      <c r="N428" s="390">
        <v>164</v>
      </c>
      <c r="O428" s="390">
        <v>121</v>
      </c>
      <c r="P428" s="206">
        <v>8.5365853658536703E-2</v>
      </c>
    </row>
    <row r="429" spans="1:16" x14ac:dyDescent="0.2">
      <c r="A429" s="212" t="s">
        <v>14548</v>
      </c>
      <c r="B429" s="211"/>
      <c r="C429" s="211" t="s">
        <v>250</v>
      </c>
      <c r="D429" s="410" t="s">
        <v>18882</v>
      </c>
      <c r="E429" s="211"/>
      <c r="F429" s="211" t="s">
        <v>14547</v>
      </c>
      <c r="G429" s="413" t="s">
        <v>21422</v>
      </c>
      <c r="H429" s="429" t="s">
        <v>8560</v>
      </c>
      <c r="I429" s="390">
        <v>4313</v>
      </c>
      <c r="J429" s="390">
        <v>3624</v>
      </c>
      <c r="K429" s="390">
        <v>4837</v>
      </c>
      <c r="L429" s="330">
        <v>0.19012141280353201</v>
      </c>
      <c r="M429" s="390">
        <v>801</v>
      </c>
      <c r="N429" s="390">
        <v>771</v>
      </c>
      <c r="O429" s="390">
        <v>810</v>
      </c>
      <c r="P429" s="206">
        <v>3.8910505836576001E-2</v>
      </c>
    </row>
    <row r="430" spans="1:16" x14ac:dyDescent="0.2">
      <c r="A430" s="212" t="s">
        <v>14775</v>
      </c>
      <c r="B430" s="211" t="s">
        <v>9413</v>
      </c>
      <c r="C430" s="211" t="s">
        <v>251</v>
      </c>
      <c r="D430" s="410" t="s">
        <v>21961</v>
      </c>
      <c r="E430" s="211" t="s">
        <v>14774</v>
      </c>
      <c r="F430" s="211"/>
      <c r="G430" s="413" t="s">
        <v>21962</v>
      </c>
      <c r="H430" s="429" t="s">
        <v>8560</v>
      </c>
      <c r="I430" s="390">
        <v>4305</v>
      </c>
      <c r="J430" s="390">
        <v>3457</v>
      </c>
      <c r="K430" s="390">
        <v>3741</v>
      </c>
      <c r="L430" s="330">
        <v>0.24529939253688199</v>
      </c>
      <c r="M430" s="390">
        <v>3534</v>
      </c>
      <c r="N430" s="390">
        <v>3351</v>
      </c>
      <c r="O430" s="390">
        <v>3634</v>
      </c>
      <c r="P430" s="206">
        <v>5.4610564010743101E-2</v>
      </c>
    </row>
    <row r="431" spans="1:16" x14ac:dyDescent="0.2">
      <c r="A431" s="212" t="s">
        <v>12929</v>
      </c>
      <c r="B431" s="211"/>
      <c r="C431" s="211" t="s">
        <v>252</v>
      </c>
      <c r="D431" s="410" t="s">
        <v>18969</v>
      </c>
      <c r="E431" s="211" t="s">
        <v>12928</v>
      </c>
      <c r="F431" s="211"/>
      <c r="G431" s="413" t="s">
        <v>19404</v>
      </c>
      <c r="H431" s="429" t="s">
        <v>8560</v>
      </c>
      <c r="I431" s="390">
        <v>4292</v>
      </c>
      <c r="J431" s="390">
        <v>3979</v>
      </c>
      <c r="K431" s="390">
        <v>3959</v>
      </c>
      <c r="L431" s="330">
        <v>7.8662980648404102E-2</v>
      </c>
      <c r="M431" s="390">
        <v>1993</v>
      </c>
      <c r="N431" s="390">
        <v>1945</v>
      </c>
      <c r="O431" s="390">
        <v>2251</v>
      </c>
      <c r="P431" s="206">
        <v>2.46786632390745E-2</v>
      </c>
    </row>
    <row r="432" spans="1:16" x14ac:dyDescent="0.2">
      <c r="A432" s="212" t="s">
        <v>9466</v>
      </c>
      <c r="B432" s="211"/>
      <c r="C432" s="211" t="s">
        <v>257</v>
      </c>
      <c r="D432" s="410" t="s">
        <v>18719</v>
      </c>
      <c r="E432" s="211"/>
      <c r="F432" s="211" t="s">
        <v>9465</v>
      </c>
      <c r="G432" s="413" t="s">
        <v>21940</v>
      </c>
      <c r="H432" s="429" t="s">
        <v>8560</v>
      </c>
      <c r="I432" s="390">
        <v>4254</v>
      </c>
      <c r="J432" s="390">
        <v>3358</v>
      </c>
      <c r="K432" s="390">
        <v>3483</v>
      </c>
      <c r="L432" s="330">
        <v>0.26682549136390699</v>
      </c>
      <c r="M432" s="390">
        <v>3804</v>
      </c>
      <c r="N432" s="390">
        <v>3271</v>
      </c>
      <c r="O432" s="390">
        <v>3645</v>
      </c>
      <c r="P432" s="206">
        <v>0.16294711097523701</v>
      </c>
    </row>
    <row r="433" spans="1:16" x14ac:dyDescent="0.2">
      <c r="A433" s="212" t="s">
        <v>11905</v>
      </c>
      <c r="B433" s="211" t="s">
        <v>9860</v>
      </c>
      <c r="C433" s="211" t="s">
        <v>252</v>
      </c>
      <c r="D433" s="410" t="s">
        <v>20725</v>
      </c>
      <c r="E433" s="211" t="s">
        <v>11904</v>
      </c>
      <c r="F433" s="211"/>
      <c r="G433" s="413" t="s">
        <v>20726</v>
      </c>
      <c r="H433" s="429" t="s">
        <v>8560</v>
      </c>
      <c r="I433" s="390">
        <v>4250</v>
      </c>
      <c r="J433" s="390">
        <v>2895</v>
      </c>
      <c r="K433" s="390">
        <v>4008</v>
      </c>
      <c r="L433" s="330">
        <v>0.46804835924006899</v>
      </c>
      <c r="M433" s="390">
        <v>3061</v>
      </c>
      <c r="N433" s="390">
        <v>1901</v>
      </c>
      <c r="O433" s="390">
        <v>2710</v>
      </c>
      <c r="P433" s="206">
        <v>0.61020515518148299</v>
      </c>
    </row>
    <row r="434" spans="1:16" x14ac:dyDescent="0.2">
      <c r="A434" s="212" t="s">
        <v>12546</v>
      </c>
      <c r="B434" s="211"/>
      <c r="C434" s="211" t="s">
        <v>253</v>
      </c>
      <c r="D434" s="410" t="s">
        <v>17660</v>
      </c>
      <c r="E434" s="211"/>
      <c r="F434" s="211" t="s">
        <v>12545</v>
      </c>
      <c r="G434" s="413" t="s">
        <v>19448</v>
      </c>
      <c r="H434" s="429" t="s">
        <v>8560</v>
      </c>
      <c r="I434" s="390">
        <v>4203</v>
      </c>
      <c r="J434" s="390">
        <v>2872</v>
      </c>
      <c r="K434" s="390">
        <v>6556</v>
      </c>
      <c r="L434" s="330">
        <v>0.46344011142061298</v>
      </c>
      <c r="M434" s="390">
        <v>281</v>
      </c>
      <c r="N434" s="390">
        <v>240</v>
      </c>
      <c r="O434" s="390">
        <v>333</v>
      </c>
      <c r="P434" s="206">
        <v>0.170833333333333</v>
      </c>
    </row>
    <row r="435" spans="1:16" x14ac:dyDescent="0.2">
      <c r="A435" s="212" t="s">
        <v>13688</v>
      </c>
      <c r="B435" s="211"/>
      <c r="C435" s="211" t="s">
        <v>14947</v>
      </c>
      <c r="D435" s="410" t="s">
        <v>21897</v>
      </c>
      <c r="E435" s="211"/>
      <c r="F435" s="211" t="s">
        <v>13687</v>
      </c>
      <c r="G435" s="413" t="s">
        <v>21898</v>
      </c>
      <c r="H435" s="429" t="s">
        <v>8560</v>
      </c>
      <c r="I435" s="390">
        <v>4157</v>
      </c>
      <c r="J435" s="390">
        <v>2576</v>
      </c>
      <c r="K435" s="390">
        <v>3052</v>
      </c>
      <c r="L435" s="210">
        <v>0.61374223602484501</v>
      </c>
      <c r="M435" s="390">
        <v>2135</v>
      </c>
      <c r="N435" s="390">
        <v>1814</v>
      </c>
      <c r="O435" s="390">
        <v>1919</v>
      </c>
      <c r="P435" s="206">
        <v>0.17695700110253601</v>
      </c>
    </row>
    <row r="436" spans="1:16" x14ac:dyDescent="0.2">
      <c r="A436" s="212" t="s">
        <v>10910</v>
      </c>
      <c r="B436" s="211"/>
      <c r="C436" s="211" t="s">
        <v>371</v>
      </c>
      <c r="D436" s="410" t="s">
        <v>17702</v>
      </c>
      <c r="E436" s="211"/>
      <c r="F436" s="211" t="s">
        <v>10909</v>
      </c>
      <c r="G436" s="413" t="s">
        <v>21382</v>
      </c>
      <c r="H436" s="429" t="s">
        <v>8560</v>
      </c>
      <c r="I436" s="390">
        <v>4150</v>
      </c>
      <c r="J436" s="390">
        <v>3625</v>
      </c>
      <c r="K436" s="390">
        <v>3945</v>
      </c>
      <c r="L436" s="330">
        <v>0.14482758620689701</v>
      </c>
      <c r="M436" s="390">
        <v>430</v>
      </c>
      <c r="N436" s="390">
        <v>403</v>
      </c>
      <c r="O436" s="390">
        <v>425</v>
      </c>
      <c r="P436" s="206">
        <v>6.6997518610421899E-2</v>
      </c>
    </row>
    <row r="437" spans="1:16" x14ac:dyDescent="0.2">
      <c r="A437" s="212" t="s">
        <v>14385</v>
      </c>
      <c r="B437" s="211"/>
      <c r="C437" s="211" t="s">
        <v>249</v>
      </c>
      <c r="D437" s="410" t="s">
        <v>18728</v>
      </c>
      <c r="E437" s="211"/>
      <c r="F437" s="211" t="s">
        <v>14384</v>
      </c>
      <c r="G437" s="413" t="s">
        <v>22150</v>
      </c>
      <c r="H437" s="429" t="s">
        <v>8560</v>
      </c>
      <c r="I437" s="390">
        <v>4126</v>
      </c>
      <c r="J437" s="390">
        <v>3305</v>
      </c>
      <c r="K437" s="390">
        <v>3919</v>
      </c>
      <c r="L437" s="330">
        <v>0.248411497730711</v>
      </c>
      <c r="M437" s="390">
        <v>1613</v>
      </c>
      <c r="N437" s="390">
        <v>1584</v>
      </c>
      <c r="O437" s="390">
        <v>1481</v>
      </c>
      <c r="P437" s="206">
        <v>1.8308080808080902E-2</v>
      </c>
    </row>
    <row r="438" spans="1:16" x14ac:dyDescent="0.2">
      <c r="A438" s="212" t="s">
        <v>13016</v>
      </c>
      <c r="B438" s="211"/>
      <c r="C438" s="211" t="s">
        <v>253</v>
      </c>
      <c r="D438" s="410" t="s">
        <v>21895</v>
      </c>
      <c r="E438" s="211"/>
      <c r="F438" s="211" t="s">
        <v>13015</v>
      </c>
      <c r="G438" s="413" t="s">
        <v>21896</v>
      </c>
      <c r="H438" s="429" t="s">
        <v>8560</v>
      </c>
      <c r="I438" s="390">
        <v>4122</v>
      </c>
      <c r="J438" s="390">
        <v>3086</v>
      </c>
      <c r="K438" s="390">
        <v>4445</v>
      </c>
      <c r="L438" s="330">
        <v>0.33570965651328599</v>
      </c>
      <c r="M438" s="390">
        <v>3999</v>
      </c>
      <c r="N438" s="390">
        <v>3093</v>
      </c>
      <c r="O438" s="390">
        <v>3414</v>
      </c>
      <c r="P438" s="206">
        <v>0.292919495635306</v>
      </c>
    </row>
    <row r="439" spans="1:16" x14ac:dyDescent="0.2">
      <c r="A439" s="212" t="s">
        <v>13676</v>
      </c>
      <c r="B439" s="211" t="s">
        <v>13675</v>
      </c>
      <c r="C439" s="211" t="s">
        <v>14947</v>
      </c>
      <c r="D439" s="410" t="s">
        <v>19029</v>
      </c>
      <c r="E439" s="211" t="s">
        <v>13674</v>
      </c>
      <c r="F439" s="211"/>
      <c r="G439" s="413" t="s">
        <v>20649</v>
      </c>
      <c r="H439" s="429" t="s">
        <v>8560</v>
      </c>
      <c r="I439" s="390">
        <v>4109</v>
      </c>
      <c r="J439" s="390">
        <v>4019</v>
      </c>
      <c r="K439" s="390">
        <v>4174</v>
      </c>
      <c r="L439" s="330">
        <v>2.23936302562826E-2</v>
      </c>
      <c r="M439" s="390">
        <v>909</v>
      </c>
      <c r="N439" s="390">
        <v>944</v>
      </c>
      <c r="O439" s="390">
        <v>733</v>
      </c>
      <c r="P439" s="206">
        <v>-3.70762711864406E-2</v>
      </c>
    </row>
    <row r="440" spans="1:16" x14ac:dyDescent="0.2">
      <c r="A440" s="212" t="s">
        <v>14748</v>
      </c>
      <c r="B440" s="211"/>
      <c r="C440" s="211" t="s">
        <v>252</v>
      </c>
      <c r="D440" s="410" t="s">
        <v>18730</v>
      </c>
      <c r="E440" s="211"/>
      <c r="F440" s="211" t="s">
        <v>14747</v>
      </c>
      <c r="G440" s="413" t="s">
        <v>22214</v>
      </c>
      <c r="H440" s="429" t="s">
        <v>8560</v>
      </c>
      <c r="I440" s="390">
        <v>4109</v>
      </c>
      <c r="J440" s="390">
        <v>2798</v>
      </c>
      <c r="K440" s="390">
        <v>3818</v>
      </c>
      <c r="L440" s="330">
        <v>0.46854896354539</v>
      </c>
      <c r="M440" s="390">
        <v>3713</v>
      </c>
      <c r="N440" s="390">
        <v>2033</v>
      </c>
      <c r="O440" s="390">
        <v>3405</v>
      </c>
      <c r="P440" s="206">
        <v>0.826364977865224</v>
      </c>
    </row>
    <row r="441" spans="1:16" x14ac:dyDescent="0.2">
      <c r="A441" s="212" t="s">
        <v>14306</v>
      </c>
      <c r="B441" s="211"/>
      <c r="C441" s="211" t="s">
        <v>253</v>
      </c>
      <c r="D441" s="410" t="s">
        <v>18589</v>
      </c>
      <c r="E441" s="211"/>
      <c r="F441" s="211" t="s">
        <v>14305</v>
      </c>
      <c r="G441" s="413" t="s">
        <v>21204</v>
      </c>
      <c r="H441" s="429" t="s">
        <v>8560</v>
      </c>
      <c r="I441" s="390">
        <v>4105</v>
      </c>
      <c r="J441" s="390">
        <v>4610</v>
      </c>
      <c r="K441" s="390">
        <v>4616</v>
      </c>
      <c r="L441" s="210">
        <v>-0.109544468546638</v>
      </c>
      <c r="M441" s="390">
        <v>765</v>
      </c>
      <c r="N441" s="390">
        <v>896</v>
      </c>
      <c r="O441" s="390">
        <v>939</v>
      </c>
      <c r="P441" s="206">
        <v>-0.14620535714285701</v>
      </c>
    </row>
    <row r="442" spans="1:16" x14ac:dyDescent="0.2">
      <c r="A442" s="212" t="s">
        <v>13467</v>
      </c>
      <c r="B442" s="211" t="s">
        <v>10292</v>
      </c>
      <c r="C442" s="211" t="s">
        <v>258</v>
      </c>
      <c r="D442" s="410" t="s">
        <v>21588</v>
      </c>
      <c r="E442" s="211" t="s">
        <v>13466</v>
      </c>
      <c r="F442" s="211"/>
      <c r="G442" s="413" t="s">
        <v>21589</v>
      </c>
      <c r="H442" s="429" t="s">
        <v>8560</v>
      </c>
      <c r="I442" s="390">
        <v>4104</v>
      </c>
      <c r="J442" s="390">
        <v>2665</v>
      </c>
      <c r="K442" s="390">
        <v>2138</v>
      </c>
      <c r="L442" s="330">
        <v>0.53996247654784202</v>
      </c>
      <c r="M442" s="390">
        <v>4741</v>
      </c>
      <c r="N442" s="390">
        <v>3648</v>
      </c>
      <c r="O442" s="390">
        <v>3594</v>
      </c>
      <c r="P442" s="206">
        <v>0.29961622807017602</v>
      </c>
    </row>
    <row r="443" spans="1:16" x14ac:dyDescent="0.2">
      <c r="A443" s="212" t="s">
        <v>14411</v>
      </c>
      <c r="B443" s="211"/>
      <c r="C443" s="211" t="s">
        <v>252</v>
      </c>
      <c r="D443" s="410" t="s">
        <v>18928</v>
      </c>
      <c r="E443" s="211"/>
      <c r="F443" s="211" t="s">
        <v>14410</v>
      </c>
      <c r="G443" s="413" t="s">
        <v>21901</v>
      </c>
      <c r="H443" s="429" t="s">
        <v>8560</v>
      </c>
      <c r="I443" s="390">
        <v>4051</v>
      </c>
      <c r="J443" s="390">
        <v>2109</v>
      </c>
      <c r="K443" s="390">
        <v>3647</v>
      </c>
      <c r="L443" s="330">
        <v>0.92081555239449997</v>
      </c>
      <c r="M443" s="390">
        <v>2865</v>
      </c>
      <c r="N443" s="390">
        <v>804</v>
      </c>
      <c r="O443" s="390">
        <v>2875</v>
      </c>
      <c r="P443" s="206">
        <v>2.5634328358209002</v>
      </c>
    </row>
    <row r="444" spans="1:16" x14ac:dyDescent="0.2">
      <c r="A444" s="212" t="s">
        <v>14437</v>
      </c>
      <c r="B444" s="211"/>
      <c r="C444" s="211" t="s">
        <v>251</v>
      </c>
      <c r="D444" s="410" t="s">
        <v>21174</v>
      </c>
      <c r="E444" s="211"/>
      <c r="F444" s="211" t="s">
        <v>14436</v>
      </c>
      <c r="G444" s="413" t="s">
        <v>21175</v>
      </c>
      <c r="H444" s="429" t="s">
        <v>8560</v>
      </c>
      <c r="I444" s="390">
        <v>4039</v>
      </c>
      <c r="J444" s="390">
        <v>4167</v>
      </c>
      <c r="K444" s="390">
        <v>4565</v>
      </c>
      <c r="L444" s="330">
        <v>-3.07175425965923E-2</v>
      </c>
      <c r="M444" s="390">
        <v>1470</v>
      </c>
      <c r="N444" s="390">
        <v>1236</v>
      </c>
      <c r="O444" s="390">
        <v>1519</v>
      </c>
      <c r="P444" s="206">
        <v>0.18932038834951401</v>
      </c>
    </row>
    <row r="445" spans="1:16" x14ac:dyDescent="0.2">
      <c r="A445" s="212" t="s">
        <v>10899</v>
      </c>
      <c r="B445" s="211"/>
      <c r="C445" s="211" t="s">
        <v>251</v>
      </c>
      <c r="D445" s="410" t="s">
        <v>19650</v>
      </c>
      <c r="E445" s="211"/>
      <c r="F445" s="211" t="s">
        <v>10898</v>
      </c>
      <c r="G445" s="413" t="s">
        <v>21388</v>
      </c>
      <c r="H445" s="429" t="s">
        <v>8560</v>
      </c>
      <c r="I445" s="390">
        <v>4020</v>
      </c>
      <c r="J445" s="390">
        <v>3801</v>
      </c>
      <c r="K445" s="390">
        <v>3637</v>
      </c>
      <c r="L445" s="330">
        <v>5.7616416732438898E-2</v>
      </c>
      <c r="M445" s="390">
        <v>70</v>
      </c>
      <c r="N445" s="390">
        <v>118</v>
      </c>
      <c r="O445" s="390">
        <v>93</v>
      </c>
      <c r="P445" s="206">
        <v>-0.40677966101694901</v>
      </c>
    </row>
    <row r="446" spans="1:16" x14ac:dyDescent="0.2">
      <c r="A446" s="212" t="s">
        <v>14727</v>
      </c>
      <c r="B446" s="211" t="s">
        <v>11592</v>
      </c>
      <c r="C446" s="211" t="s">
        <v>257</v>
      </c>
      <c r="D446" s="410" t="s">
        <v>18815</v>
      </c>
      <c r="E446" s="211" t="s">
        <v>14726</v>
      </c>
      <c r="F446" s="211"/>
      <c r="G446" s="413" t="s">
        <v>20456</v>
      </c>
      <c r="H446" s="429" t="s">
        <v>8560</v>
      </c>
      <c r="I446" s="390">
        <v>3994</v>
      </c>
      <c r="J446" s="390">
        <v>2661</v>
      </c>
      <c r="K446" s="390">
        <v>3642</v>
      </c>
      <c r="L446" s="210">
        <v>0.50093949642991398</v>
      </c>
      <c r="M446" s="390">
        <v>392</v>
      </c>
      <c r="N446" s="390">
        <v>413</v>
      </c>
      <c r="O446" s="390">
        <v>441</v>
      </c>
      <c r="P446" s="206">
        <v>-5.0847457627118599E-2</v>
      </c>
    </row>
    <row r="447" spans="1:16" x14ac:dyDescent="0.2">
      <c r="A447" s="212" t="s">
        <v>11157</v>
      </c>
      <c r="B447" s="211"/>
      <c r="C447" s="211" t="s">
        <v>14947</v>
      </c>
      <c r="D447" s="410" t="s">
        <v>21274</v>
      </c>
      <c r="E447" s="211"/>
      <c r="F447" s="211" t="s">
        <v>11156</v>
      </c>
      <c r="G447" s="413" t="s">
        <v>21275</v>
      </c>
      <c r="H447" s="429" t="s">
        <v>8560</v>
      </c>
      <c r="I447" s="390">
        <v>3930</v>
      </c>
      <c r="J447" s="390">
        <v>3042</v>
      </c>
      <c r="K447" s="390">
        <v>3851</v>
      </c>
      <c r="L447" s="330">
        <v>0.291913214990138</v>
      </c>
      <c r="M447" s="390">
        <v>438</v>
      </c>
      <c r="N447" s="390">
        <v>517</v>
      </c>
      <c r="O447" s="390">
        <v>640</v>
      </c>
      <c r="P447" s="206">
        <v>-0.15280464216634401</v>
      </c>
    </row>
    <row r="448" spans="1:16" x14ac:dyDescent="0.2">
      <c r="A448" s="212" t="s">
        <v>12987</v>
      </c>
      <c r="B448" s="211"/>
      <c r="C448" s="211" t="s">
        <v>252</v>
      </c>
      <c r="D448" s="410" t="s">
        <v>18225</v>
      </c>
      <c r="E448" s="211"/>
      <c r="F448" s="211" t="s">
        <v>12986</v>
      </c>
      <c r="G448" s="413" t="s">
        <v>22220</v>
      </c>
      <c r="H448" s="429" t="s">
        <v>8560</v>
      </c>
      <c r="I448" s="390">
        <v>3911</v>
      </c>
      <c r="J448" s="390">
        <v>2949</v>
      </c>
      <c r="K448" s="390">
        <v>3453</v>
      </c>
      <c r="L448" s="330">
        <v>0.32621227534757502</v>
      </c>
      <c r="M448" s="390">
        <v>2235</v>
      </c>
      <c r="N448" s="390">
        <v>240</v>
      </c>
      <c r="O448" s="390">
        <v>2199</v>
      </c>
      <c r="P448" s="206">
        <v>8.3125</v>
      </c>
    </row>
    <row r="449" spans="1:16" x14ac:dyDescent="0.2">
      <c r="A449" s="212" t="s">
        <v>8959</v>
      </c>
      <c r="B449" s="211"/>
      <c r="C449" s="211" t="s">
        <v>249</v>
      </c>
      <c r="D449" s="410" t="s">
        <v>18222</v>
      </c>
      <c r="E449" s="211"/>
      <c r="F449" s="211" t="s">
        <v>8958</v>
      </c>
      <c r="G449" s="413" t="s">
        <v>22202</v>
      </c>
      <c r="H449" s="429" t="s">
        <v>8560</v>
      </c>
      <c r="I449" s="390">
        <v>3904</v>
      </c>
      <c r="J449" s="390">
        <v>3353</v>
      </c>
      <c r="K449" s="390">
        <v>3716</v>
      </c>
      <c r="L449" s="330">
        <v>0.164330450342976</v>
      </c>
      <c r="M449" s="390">
        <v>1248</v>
      </c>
      <c r="N449" s="390">
        <v>1112</v>
      </c>
      <c r="O449" s="390">
        <v>938</v>
      </c>
      <c r="P449" s="206">
        <v>0.12230215827338101</v>
      </c>
    </row>
    <row r="450" spans="1:16" x14ac:dyDescent="0.2">
      <c r="A450" s="212" t="s">
        <v>9390</v>
      </c>
      <c r="B450" s="211"/>
      <c r="C450" s="211" t="s">
        <v>371</v>
      </c>
      <c r="D450" s="410" t="s">
        <v>17391</v>
      </c>
      <c r="E450" s="211"/>
      <c r="F450" s="211" t="s">
        <v>9389</v>
      </c>
      <c r="G450" s="413" t="s">
        <v>21980</v>
      </c>
      <c r="H450" s="429" t="s">
        <v>8560</v>
      </c>
      <c r="I450" s="390">
        <v>3901</v>
      </c>
      <c r="J450" s="390">
        <v>3140</v>
      </c>
      <c r="K450" s="390">
        <v>3300</v>
      </c>
      <c r="L450" s="330">
        <v>0.24235668789808901</v>
      </c>
      <c r="M450" s="390">
        <v>1141</v>
      </c>
      <c r="N450" s="390">
        <v>1273</v>
      </c>
      <c r="O450" s="390">
        <v>823</v>
      </c>
      <c r="P450" s="206">
        <v>-0.10369206598586</v>
      </c>
    </row>
    <row r="451" spans="1:16" x14ac:dyDescent="0.2">
      <c r="A451" s="212" t="s">
        <v>8975</v>
      </c>
      <c r="B451" s="211"/>
      <c r="C451" s="211" t="s">
        <v>257</v>
      </c>
      <c r="D451" s="410" t="s">
        <v>18729</v>
      </c>
      <c r="E451" s="211"/>
      <c r="F451" s="211" t="s">
        <v>8974</v>
      </c>
      <c r="G451" s="413" t="s">
        <v>20457</v>
      </c>
      <c r="H451" s="429" t="s">
        <v>8560</v>
      </c>
      <c r="I451" s="390">
        <v>3863</v>
      </c>
      <c r="J451" s="390">
        <v>2493</v>
      </c>
      <c r="K451" s="390">
        <v>3266</v>
      </c>
      <c r="L451" s="330">
        <v>0.54953870838347396</v>
      </c>
      <c r="M451" s="390">
        <v>462</v>
      </c>
      <c r="N451" s="390">
        <v>233</v>
      </c>
      <c r="O451" s="390">
        <v>197</v>
      </c>
      <c r="P451" s="206">
        <v>0.98283261802575095</v>
      </c>
    </row>
    <row r="452" spans="1:16" x14ac:dyDescent="0.2">
      <c r="A452" s="212" t="s">
        <v>10175</v>
      </c>
      <c r="B452" s="211"/>
      <c r="C452" s="211" t="s">
        <v>371</v>
      </c>
      <c r="D452" s="410" t="s">
        <v>18150</v>
      </c>
      <c r="E452" s="211"/>
      <c r="F452" s="211" t="s">
        <v>10174</v>
      </c>
      <c r="G452" s="413" t="s">
        <v>19472</v>
      </c>
      <c r="H452" s="429" t="s">
        <v>8560</v>
      </c>
      <c r="I452" s="390">
        <v>3840</v>
      </c>
      <c r="J452" s="390">
        <v>3338</v>
      </c>
      <c r="K452" s="390">
        <v>4767</v>
      </c>
      <c r="L452" s="330">
        <v>0.15038945476333099</v>
      </c>
      <c r="M452" s="390">
        <v>52</v>
      </c>
      <c r="N452" s="390">
        <v>38</v>
      </c>
      <c r="O452" s="390">
        <v>51</v>
      </c>
      <c r="P452" s="206">
        <v>0.36842105263157898</v>
      </c>
    </row>
    <row r="453" spans="1:16" x14ac:dyDescent="0.2">
      <c r="A453" s="212" t="s">
        <v>14666</v>
      </c>
      <c r="B453" s="211" t="s">
        <v>11758</v>
      </c>
      <c r="C453" s="211" t="s">
        <v>249</v>
      </c>
      <c r="D453" s="410" t="s">
        <v>19511</v>
      </c>
      <c r="E453" s="211" t="s">
        <v>14665</v>
      </c>
      <c r="F453" s="211"/>
      <c r="G453" s="413" t="s">
        <v>20598</v>
      </c>
      <c r="H453" s="429" t="s">
        <v>8560</v>
      </c>
      <c r="I453" s="390">
        <v>3836</v>
      </c>
      <c r="J453" s="390">
        <v>4009</v>
      </c>
      <c r="K453" s="390">
        <v>3044</v>
      </c>
      <c r="L453" s="330">
        <v>-4.3152905961586399E-2</v>
      </c>
      <c r="M453" s="390">
        <v>1133</v>
      </c>
      <c r="N453" s="390">
        <v>1160</v>
      </c>
      <c r="O453" s="390">
        <v>1174</v>
      </c>
      <c r="P453" s="206">
        <v>-2.3275862068965501E-2</v>
      </c>
    </row>
    <row r="454" spans="1:16" x14ac:dyDescent="0.2">
      <c r="A454" s="212" t="s">
        <v>12080</v>
      </c>
      <c r="B454" s="211"/>
      <c r="C454" s="211" t="s">
        <v>254</v>
      </c>
      <c r="D454" s="410" t="s">
        <v>18655</v>
      </c>
      <c r="E454" s="211"/>
      <c r="F454" s="211" t="s">
        <v>12079</v>
      </c>
      <c r="G454" s="413" t="s">
        <v>20655</v>
      </c>
      <c r="H454" s="429" t="s">
        <v>8560</v>
      </c>
      <c r="I454" s="390">
        <v>3832</v>
      </c>
      <c r="J454" s="390">
        <v>3549</v>
      </c>
      <c r="K454" s="390">
        <v>3567</v>
      </c>
      <c r="L454" s="330">
        <v>7.9740772048464401E-2</v>
      </c>
      <c r="M454" s="390">
        <v>8</v>
      </c>
      <c r="N454" s="390">
        <v>12</v>
      </c>
      <c r="O454" s="390">
        <v>7</v>
      </c>
      <c r="P454" s="206">
        <v>-0.33333333333333298</v>
      </c>
    </row>
    <row r="455" spans="1:16" x14ac:dyDescent="0.2">
      <c r="A455" s="212" t="s">
        <v>14160</v>
      </c>
      <c r="B455" s="211"/>
      <c r="C455" s="211" t="s">
        <v>253</v>
      </c>
      <c r="D455" s="410" t="s">
        <v>20094</v>
      </c>
      <c r="E455" s="211"/>
      <c r="F455" s="211" t="s">
        <v>14159</v>
      </c>
      <c r="G455" s="413" t="s">
        <v>21415</v>
      </c>
      <c r="H455" s="429" t="s">
        <v>8560</v>
      </c>
      <c r="I455" s="390">
        <v>3812</v>
      </c>
      <c r="J455" s="390">
        <v>9639</v>
      </c>
      <c r="K455" s="390">
        <v>2289</v>
      </c>
      <c r="L455" s="330">
        <v>-0.60452329079780098</v>
      </c>
      <c r="M455" s="390">
        <v>1820</v>
      </c>
      <c r="N455" s="390">
        <v>1568</v>
      </c>
      <c r="O455" s="390">
        <v>1780</v>
      </c>
      <c r="P455" s="206">
        <v>0.160714285714286</v>
      </c>
    </row>
    <row r="456" spans="1:16" x14ac:dyDescent="0.2">
      <c r="A456" s="212" t="s">
        <v>11183</v>
      </c>
      <c r="B456" s="211"/>
      <c r="C456" s="211" t="s">
        <v>250</v>
      </c>
      <c r="D456" s="410" t="s">
        <v>18183</v>
      </c>
      <c r="E456" s="211"/>
      <c r="F456" s="211" t="s">
        <v>11182</v>
      </c>
      <c r="G456" s="413" t="s">
        <v>19612</v>
      </c>
      <c r="H456" s="429" t="s">
        <v>8560</v>
      </c>
      <c r="I456" s="390">
        <v>3792</v>
      </c>
      <c r="J456" s="390">
        <v>3709</v>
      </c>
      <c r="K456" s="390">
        <v>3064</v>
      </c>
      <c r="L456" s="330">
        <v>2.2377999460771101E-2</v>
      </c>
      <c r="M456" s="390">
        <v>3168</v>
      </c>
      <c r="N456" s="390">
        <v>2914</v>
      </c>
      <c r="O456" s="390">
        <v>2440</v>
      </c>
      <c r="P456" s="206">
        <v>8.7165408373370001E-2</v>
      </c>
    </row>
    <row r="457" spans="1:16" x14ac:dyDescent="0.2">
      <c r="A457" s="212" t="s">
        <v>8987</v>
      </c>
      <c r="B457" s="211"/>
      <c r="C457" s="211" t="s">
        <v>262</v>
      </c>
      <c r="D457" s="410" t="s">
        <v>22169</v>
      </c>
      <c r="E457" s="211"/>
      <c r="F457" s="211" t="s">
        <v>8986</v>
      </c>
      <c r="G457" s="413" t="s">
        <v>22170</v>
      </c>
      <c r="H457" s="429" t="s">
        <v>8560</v>
      </c>
      <c r="I457" s="390">
        <v>3791</v>
      </c>
      <c r="J457" s="390">
        <v>3234</v>
      </c>
      <c r="K457" s="390">
        <v>3165</v>
      </c>
      <c r="L457" s="330">
        <v>0.17223252937538699</v>
      </c>
      <c r="M457" s="390">
        <v>52</v>
      </c>
      <c r="N457" s="390">
        <v>85</v>
      </c>
      <c r="O457" s="390">
        <v>139</v>
      </c>
      <c r="P457" s="206">
        <v>-0.38823529411764701</v>
      </c>
    </row>
    <row r="458" spans="1:16" x14ac:dyDescent="0.2">
      <c r="A458" s="212" t="s">
        <v>13871</v>
      </c>
      <c r="B458" s="211"/>
      <c r="C458" s="211" t="s">
        <v>258</v>
      </c>
      <c r="D458" s="410" t="s">
        <v>21818</v>
      </c>
      <c r="E458" s="211"/>
      <c r="F458" s="211" t="s">
        <v>13870</v>
      </c>
      <c r="G458" s="413" t="s">
        <v>21819</v>
      </c>
      <c r="H458" s="429" t="s">
        <v>8560</v>
      </c>
      <c r="I458" s="390">
        <v>3789</v>
      </c>
      <c r="J458" s="390">
        <v>3348</v>
      </c>
      <c r="K458" s="390">
        <v>3882</v>
      </c>
      <c r="L458" s="330">
        <v>0.13172043010752699</v>
      </c>
      <c r="M458" s="390">
        <v>257</v>
      </c>
      <c r="N458" s="390">
        <v>196</v>
      </c>
      <c r="O458" s="390">
        <v>207</v>
      </c>
      <c r="P458" s="206">
        <v>0.31122448979591799</v>
      </c>
    </row>
    <row r="459" spans="1:16" x14ac:dyDescent="0.2">
      <c r="A459" s="212" t="s">
        <v>10382</v>
      </c>
      <c r="B459" s="211"/>
      <c r="C459" s="211" t="s">
        <v>252</v>
      </c>
      <c r="D459" s="410" t="s">
        <v>21611</v>
      </c>
      <c r="E459" s="211"/>
      <c r="F459" s="211" t="s">
        <v>10381</v>
      </c>
      <c r="G459" s="413" t="s">
        <v>21612</v>
      </c>
      <c r="H459" s="429" t="s">
        <v>8560</v>
      </c>
      <c r="I459" s="390">
        <v>3758</v>
      </c>
      <c r="J459" s="390">
        <v>2123</v>
      </c>
      <c r="K459" s="390">
        <v>2783</v>
      </c>
      <c r="L459" s="330">
        <v>0.77013659915214305</v>
      </c>
      <c r="M459" s="390">
        <v>2365</v>
      </c>
      <c r="N459" s="390">
        <v>1736</v>
      </c>
      <c r="O459" s="390">
        <v>1987</v>
      </c>
      <c r="P459" s="206">
        <v>0.36232718894009203</v>
      </c>
    </row>
    <row r="460" spans="1:16" x14ac:dyDescent="0.2">
      <c r="A460" s="212" t="s">
        <v>11694</v>
      </c>
      <c r="B460" s="211" t="s">
        <v>11693</v>
      </c>
      <c r="C460" s="211" t="s">
        <v>14947</v>
      </c>
      <c r="D460" s="410" t="s">
        <v>19098</v>
      </c>
      <c r="E460" s="211" t="s">
        <v>11692</v>
      </c>
      <c r="F460" s="211"/>
      <c r="G460" s="413" t="s">
        <v>20931</v>
      </c>
      <c r="H460" s="429" t="s">
        <v>8560</v>
      </c>
      <c r="I460" s="390">
        <v>3757</v>
      </c>
      <c r="J460" s="390">
        <v>3206</v>
      </c>
      <c r="K460" s="390">
        <v>4603</v>
      </c>
      <c r="L460" s="330">
        <v>0.171865252651279</v>
      </c>
      <c r="M460" s="390">
        <v>423</v>
      </c>
      <c r="N460" s="390">
        <v>360</v>
      </c>
      <c r="O460" s="390">
        <v>388</v>
      </c>
      <c r="P460" s="206">
        <v>0.17499999999999999</v>
      </c>
    </row>
    <row r="461" spans="1:16" x14ac:dyDescent="0.2">
      <c r="A461" s="212" t="s">
        <v>10847</v>
      </c>
      <c r="B461" s="211"/>
      <c r="C461" s="211" t="s">
        <v>254</v>
      </c>
      <c r="D461" s="410" t="s">
        <v>18579</v>
      </c>
      <c r="E461" s="211"/>
      <c r="F461" s="211" t="s">
        <v>10846</v>
      </c>
      <c r="G461" s="413" t="s">
        <v>21417</v>
      </c>
      <c r="H461" s="429" t="s">
        <v>8560</v>
      </c>
      <c r="I461" s="390">
        <v>3748</v>
      </c>
      <c r="J461" s="390">
        <v>3271</v>
      </c>
      <c r="K461" s="390">
        <v>4334</v>
      </c>
      <c r="L461" s="330">
        <v>0.14582696423112201</v>
      </c>
      <c r="M461" s="390">
        <v>2195</v>
      </c>
      <c r="N461" s="390">
        <v>1696</v>
      </c>
      <c r="O461" s="390">
        <v>1870</v>
      </c>
      <c r="P461" s="206">
        <v>0.29422169811320797</v>
      </c>
    </row>
    <row r="462" spans="1:16" x14ac:dyDescent="0.2">
      <c r="A462" s="212" t="s">
        <v>13922</v>
      </c>
      <c r="B462" s="211"/>
      <c r="C462" s="211" t="s">
        <v>251</v>
      </c>
      <c r="D462" s="410" t="s">
        <v>18681</v>
      </c>
      <c r="E462" s="211"/>
      <c r="F462" s="211" t="s">
        <v>13921</v>
      </c>
      <c r="G462" s="413" t="s">
        <v>21288</v>
      </c>
      <c r="H462" s="429" t="s">
        <v>8560</v>
      </c>
      <c r="I462" s="390">
        <v>3743</v>
      </c>
      <c r="J462" s="390">
        <v>3125</v>
      </c>
      <c r="K462" s="390">
        <v>3913</v>
      </c>
      <c r="L462" s="330">
        <v>0.19775999999999999</v>
      </c>
      <c r="M462" s="390">
        <v>1514</v>
      </c>
      <c r="N462" s="390">
        <v>1330</v>
      </c>
      <c r="O462" s="390">
        <v>1499</v>
      </c>
      <c r="P462" s="206">
        <v>0.13834586466165399</v>
      </c>
    </row>
    <row r="463" spans="1:16" x14ac:dyDescent="0.2">
      <c r="A463" s="212" t="s">
        <v>14266</v>
      </c>
      <c r="B463" s="211" t="s">
        <v>9509</v>
      </c>
      <c r="C463" s="211" t="s">
        <v>252</v>
      </c>
      <c r="D463" s="410" t="s">
        <v>20150</v>
      </c>
      <c r="E463" s="211"/>
      <c r="F463" s="211" t="s">
        <v>14265</v>
      </c>
      <c r="G463" s="413" t="s">
        <v>21890</v>
      </c>
      <c r="H463" s="429" t="s">
        <v>8560</v>
      </c>
      <c r="I463" s="390">
        <v>3721</v>
      </c>
      <c r="J463" s="390">
        <v>537</v>
      </c>
      <c r="K463" s="390">
        <v>2297</v>
      </c>
      <c r="L463" s="330">
        <v>5.9292364990689004</v>
      </c>
      <c r="M463" s="390">
        <v>1197</v>
      </c>
      <c r="N463" s="390">
        <v>131</v>
      </c>
      <c r="O463" s="390">
        <v>1122</v>
      </c>
      <c r="P463" s="206">
        <v>8.1374045801526709</v>
      </c>
    </row>
    <row r="464" spans="1:16" x14ac:dyDescent="0.2">
      <c r="A464" s="212" t="s">
        <v>13745</v>
      </c>
      <c r="B464" s="211" t="s">
        <v>11614</v>
      </c>
      <c r="C464" s="211" t="s">
        <v>372</v>
      </c>
      <c r="D464" s="410" t="s">
        <v>20776</v>
      </c>
      <c r="E464" s="211" t="s">
        <v>13744</v>
      </c>
      <c r="F464" s="211"/>
      <c r="G464" s="413" t="s">
        <v>20777</v>
      </c>
      <c r="H464" s="429" t="s">
        <v>8560</v>
      </c>
      <c r="I464" s="390">
        <v>3719</v>
      </c>
      <c r="J464" s="390">
        <v>3130</v>
      </c>
      <c r="K464" s="390">
        <v>3058</v>
      </c>
      <c r="L464" s="330">
        <v>0.18817891373801901</v>
      </c>
      <c r="M464" s="390">
        <v>5855</v>
      </c>
      <c r="N464" s="390">
        <v>5502</v>
      </c>
      <c r="O464" s="390">
        <v>5831</v>
      </c>
      <c r="P464" s="206">
        <v>6.4158487822609994E-2</v>
      </c>
    </row>
    <row r="465" spans="1:16" x14ac:dyDescent="0.2">
      <c r="A465" s="212" t="s">
        <v>14016</v>
      </c>
      <c r="B465" s="211"/>
      <c r="C465" s="211" t="s">
        <v>14947</v>
      </c>
      <c r="D465" s="410" t="s">
        <v>22032</v>
      </c>
      <c r="E465" s="211"/>
      <c r="F465" s="211" t="s">
        <v>14015</v>
      </c>
      <c r="G465" s="413" t="s">
        <v>22033</v>
      </c>
      <c r="H465" s="429" t="s">
        <v>8560</v>
      </c>
      <c r="I465" s="390">
        <v>3718</v>
      </c>
      <c r="J465" s="390">
        <v>2671</v>
      </c>
      <c r="K465" s="390">
        <v>3085</v>
      </c>
      <c r="L465" s="330">
        <v>0.39198801946836398</v>
      </c>
      <c r="M465" s="390">
        <v>8947</v>
      </c>
      <c r="N465" s="390">
        <v>7587</v>
      </c>
      <c r="O465" s="390">
        <v>8936</v>
      </c>
      <c r="P465" s="206">
        <v>0.179253987083169</v>
      </c>
    </row>
    <row r="466" spans="1:16" x14ac:dyDescent="0.2">
      <c r="A466" s="212" t="s">
        <v>14627</v>
      </c>
      <c r="B466" s="211"/>
      <c r="C466" s="211" t="s">
        <v>253</v>
      </c>
      <c r="D466" s="410" t="s">
        <v>19434</v>
      </c>
      <c r="E466" s="211"/>
      <c r="F466" s="211" t="s">
        <v>14626</v>
      </c>
      <c r="G466" s="413" t="s">
        <v>20291</v>
      </c>
      <c r="H466" s="429" t="s">
        <v>8560</v>
      </c>
      <c r="I466" s="390">
        <v>3710</v>
      </c>
      <c r="J466" s="390">
        <v>3989</v>
      </c>
      <c r="K466" s="390">
        <v>4114</v>
      </c>
      <c r="L466" s="330">
        <v>-6.9942341438957195E-2</v>
      </c>
      <c r="M466" s="390">
        <v>2931</v>
      </c>
      <c r="N466" s="390">
        <v>2581</v>
      </c>
      <c r="O466" s="390">
        <v>2751</v>
      </c>
      <c r="P466" s="206">
        <v>0.135606354126308</v>
      </c>
    </row>
    <row r="467" spans="1:16" x14ac:dyDescent="0.2">
      <c r="A467" s="212" t="s">
        <v>13994</v>
      </c>
      <c r="B467" s="211"/>
      <c r="C467" s="211" t="s">
        <v>14947</v>
      </c>
      <c r="D467" s="410" t="s">
        <v>21147</v>
      </c>
      <c r="E467" s="211"/>
      <c r="F467" s="211" t="s">
        <v>13993</v>
      </c>
      <c r="G467" s="413" t="s">
        <v>16207</v>
      </c>
      <c r="H467" s="429" t="s">
        <v>8560</v>
      </c>
      <c r="I467" s="390">
        <v>3692</v>
      </c>
      <c r="J467" s="390">
        <v>3306</v>
      </c>
      <c r="K467" s="390">
        <v>3483</v>
      </c>
      <c r="L467" s="330">
        <v>0.1167574107683</v>
      </c>
      <c r="M467" s="390">
        <v>2255</v>
      </c>
      <c r="N467" s="390">
        <v>2017</v>
      </c>
      <c r="O467" s="390">
        <v>1833</v>
      </c>
      <c r="P467" s="206">
        <v>0.117997025285077</v>
      </c>
    </row>
    <row r="468" spans="1:16" x14ac:dyDescent="0.2">
      <c r="A468" s="212" t="s">
        <v>13158</v>
      </c>
      <c r="B468" s="211" t="s">
        <v>9420</v>
      </c>
      <c r="C468" s="211" t="s">
        <v>253</v>
      </c>
      <c r="D468" s="410" t="s">
        <v>19010</v>
      </c>
      <c r="E468" s="211" t="s">
        <v>13157</v>
      </c>
      <c r="F468" s="211"/>
      <c r="G468" s="413" t="s">
        <v>20452</v>
      </c>
      <c r="H468" s="429" t="s">
        <v>8560</v>
      </c>
      <c r="I468" s="390">
        <v>3664</v>
      </c>
      <c r="J468" s="390">
        <v>2412</v>
      </c>
      <c r="K468" s="390">
        <v>3222</v>
      </c>
      <c r="L468" s="330">
        <v>0.51907131011608598</v>
      </c>
      <c r="M468" s="390">
        <v>897</v>
      </c>
      <c r="N468" s="390">
        <v>718</v>
      </c>
      <c r="O468" s="390">
        <v>734</v>
      </c>
      <c r="P468" s="206">
        <v>0.249303621169916</v>
      </c>
    </row>
    <row r="469" spans="1:16" x14ac:dyDescent="0.2">
      <c r="A469" s="212" t="s">
        <v>13485</v>
      </c>
      <c r="B469" s="211" t="s">
        <v>12291</v>
      </c>
      <c r="C469" s="211" t="s">
        <v>261</v>
      </c>
      <c r="D469" s="410" t="s">
        <v>20448</v>
      </c>
      <c r="E469" s="211" t="s">
        <v>13484</v>
      </c>
      <c r="F469" s="211"/>
      <c r="G469" s="413" t="s">
        <v>20449</v>
      </c>
      <c r="H469" s="429" t="s">
        <v>8560</v>
      </c>
      <c r="I469" s="390">
        <v>3652</v>
      </c>
      <c r="J469" s="390">
        <v>424</v>
      </c>
      <c r="K469" s="390">
        <v>497</v>
      </c>
      <c r="L469" s="330">
        <v>7.61320754716981</v>
      </c>
      <c r="M469" s="390">
        <v>738</v>
      </c>
      <c r="N469" s="390">
        <v>470</v>
      </c>
      <c r="O469" s="390">
        <v>646</v>
      </c>
      <c r="P469" s="206">
        <v>0.57021276595744697</v>
      </c>
    </row>
    <row r="470" spans="1:16" x14ac:dyDescent="0.2">
      <c r="A470" s="212" t="s">
        <v>14586</v>
      </c>
      <c r="B470" s="211"/>
      <c r="C470" s="211" t="s">
        <v>252</v>
      </c>
      <c r="D470" s="410" t="s">
        <v>18524</v>
      </c>
      <c r="E470" s="211"/>
      <c r="F470" s="211" t="s">
        <v>14585</v>
      </c>
      <c r="G470" s="413" t="s">
        <v>22244</v>
      </c>
      <c r="H470" s="429" t="s">
        <v>8560</v>
      </c>
      <c r="I470" s="390">
        <v>3651</v>
      </c>
      <c r="J470" s="390">
        <v>8064</v>
      </c>
      <c r="K470" s="390">
        <v>1794</v>
      </c>
      <c r="L470" s="330">
        <v>-0.54724702380952395</v>
      </c>
      <c r="M470" s="390">
        <v>1326</v>
      </c>
      <c r="N470" s="390">
        <v>1111</v>
      </c>
      <c r="O470" s="390">
        <v>1174</v>
      </c>
      <c r="P470" s="206">
        <v>0.19351935193519301</v>
      </c>
    </row>
    <row r="471" spans="1:16" x14ac:dyDescent="0.2">
      <c r="A471" s="212" t="s">
        <v>14413</v>
      </c>
      <c r="B471" s="211"/>
      <c r="C471" s="211" t="s">
        <v>253</v>
      </c>
      <c r="D471" s="410" t="s">
        <v>22197</v>
      </c>
      <c r="E471" s="211"/>
      <c r="F471" s="211" t="s">
        <v>14412</v>
      </c>
      <c r="G471" s="413" t="s">
        <v>22198</v>
      </c>
      <c r="H471" s="429" t="s">
        <v>8560</v>
      </c>
      <c r="I471" s="390">
        <v>3607</v>
      </c>
      <c r="J471" s="390">
        <v>3515</v>
      </c>
      <c r="K471" s="390">
        <v>3114</v>
      </c>
      <c r="L471" s="330">
        <v>2.6173541963015599E-2</v>
      </c>
      <c r="M471" s="390">
        <v>1150</v>
      </c>
      <c r="N471" s="390">
        <v>856</v>
      </c>
      <c r="O471" s="390">
        <v>898</v>
      </c>
      <c r="P471" s="206">
        <v>0.34345794392523399</v>
      </c>
    </row>
    <row r="472" spans="1:16" x14ac:dyDescent="0.2">
      <c r="A472" s="212" t="s">
        <v>12263</v>
      </c>
      <c r="B472" s="211" t="s">
        <v>11570</v>
      </c>
      <c r="C472" s="211" t="s">
        <v>262</v>
      </c>
      <c r="D472" s="410" t="s">
        <v>20450</v>
      </c>
      <c r="E472" s="211" t="s">
        <v>12262</v>
      </c>
      <c r="F472" s="211"/>
      <c r="G472" s="413" t="s">
        <v>20451</v>
      </c>
      <c r="H472" s="429" t="s">
        <v>8560</v>
      </c>
      <c r="I472" s="390">
        <v>3603</v>
      </c>
      <c r="J472" s="390">
        <v>2245</v>
      </c>
      <c r="K472" s="390">
        <v>1925</v>
      </c>
      <c r="L472" s="330">
        <v>0.60489977728285105</v>
      </c>
      <c r="M472" s="390">
        <v>1171</v>
      </c>
      <c r="N472" s="390">
        <v>766</v>
      </c>
      <c r="O472" s="390">
        <v>802</v>
      </c>
      <c r="P472" s="206">
        <v>0.52872062663185404</v>
      </c>
    </row>
    <row r="473" spans="1:16" x14ac:dyDescent="0.2">
      <c r="A473" s="212" t="s">
        <v>9431</v>
      </c>
      <c r="B473" s="211"/>
      <c r="C473" s="211" t="s">
        <v>251</v>
      </c>
      <c r="D473" s="410" t="s">
        <v>20161</v>
      </c>
      <c r="E473" s="211"/>
      <c r="F473" s="211" t="s">
        <v>9430</v>
      </c>
      <c r="G473" s="413" t="s">
        <v>21957</v>
      </c>
      <c r="H473" s="429" t="s">
        <v>8560</v>
      </c>
      <c r="I473" s="390">
        <v>3571</v>
      </c>
      <c r="J473" s="390">
        <v>3207</v>
      </c>
      <c r="K473" s="390">
        <v>3455</v>
      </c>
      <c r="L473" s="330">
        <v>0.113501714998441</v>
      </c>
      <c r="M473" s="390">
        <v>468</v>
      </c>
      <c r="N473" s="390">
        <v>446</v>
      </c>
      <c r="O473" s="390">
        <v>436</v>
      </c>
      <c r="P473" s="206">
        <v>4.93273542600896E-2</v>
      </c>
    </row>
    <row r="474" spans="1:16" x14ac:dyDescent="0.2">
      <c r="A474" s="212" t="s">
        <v>12014</v>
      </c>
      <c r="B474" s="211"/>
      <c r="C474" s="211" t="s">
        <v>14947</v>
      </c>
      <c r="D474" s="410" t="s">
        <v>9188</v>
      </c>
      <c r="E474" s="211"/>
      <c r="F474" s="211" t="s">
        <v>12013</v>
      </c>
      <c r="G474" s="413" t="s">
        <v>9186</v>
      </c>
      <c r="H474" s="429" t="s">
        <v>8560</v>
      </c>
      <c r="I474" s="390">
        <v>3566</v>
      </c>
      <c r="J474" s="390">
        <v>2441</v>
      </c>
      <c r="K474" s="390">
        <v>3587</v>
      </c>
      <c r="L474" s="330">
        <v>0.46087668988119601</v>
      </c>
      <c r="M474" s="390">
        <v>188</v>
      </c>
      <c r="N474" s="390">
        <v>135</v>
      </c>
      <c r="O474" s="390">
        <v>195</v>
      </c>
      <c r="P474" s="206">
        <v>0.39259259259259299</v>
      </c>
    </row>
    <row r="475" spans="1:16" x14ac:dyDescent="0.2">
      <c r="A475" s="212" t="s">
        <v>14475</v>
      </c>
      <c r="B475" s="211"/>
      <c r="C475" s="211" t="s">
        <v>253</v>
      </c>
      <c r="D475" s="410" t="s">
        <v>18601</v>
      </c>
      <c r="E475" s="211"/>
      <c r="F475" s="211" t="s">
        <v>14474</v>
      </c>
      <c r="G475" s="413" t="s">
        <v>21893</v>
      </c>
      <c r="H475" s="429" t="s">
        <v>8560</v>
      </c>
      <c r="I475" s="390">
        <v>3519</v>
      </c>
      <c r="J475" s="390">
        <v>2965</v>
      </c>
      <c r="K475" s="390">
        <v>3079</v>
      </c>
      <c r="L475" s="330">
        <v>0.18684654300168599</v>
      </c>
      <c r="M475" s="390">
        <v>1805</v>
      </c>
      <c r="N475" s="390">
        <v>1438</v>
      </c>
      <c r="O475" s="390">
        <v>1319</v>
      </c>
      <c r="P475" s="206">
        <v>0.255215577190542</v>
      </c>
    </row>
    <row r="476" spans="1:16" x14ac:dyDescent="0.2">
      <c r="A476" s="212" t="s">
        <v>13555</v>
      </c>
      <c r="B476" s="211" t="s">
        <v>9608</v>
      </c>
      <c r="C476" s="211" t="s">
        <v>371</v>
      </c>
      <c r="D476" s="410" t="s">
        <v>20920</v>
      </c>
      <c r="E476" s="211" t="s">
        <v>13554</v>
      </c>
      <c r="F476" s="211"/>
      <c r="G476" s="413" t="s">
        <v>20921</v>
      </c>
      <c r="H476" s="429" t="s">
        <v>8560</v>
      </c>
      <c r="I476" s="390">
        <v>3496</v>
      </c>
      <c r="J476" s="390">
        <v>2187</v>
      </c>
      <c r="K476" s="390">
        <v>2000</v>
      </c>
      <c r="L476" s="330">
        <v>0.598536808413352</v>
      </c>
      <c r="M476" s="390">
        <v>1127</v>
      </c>
      <c r="N476" s="390">
        <v>988</v>
      </c>
      <c r="O476" s="390">
        <v>1056</v>
      </c>
      <c r="P476" s="206">
        <v>0.14068825910931201</v>
      </c>
    </row>
    <row r="477" spans="1:16" x14ac:dyDescent="0.2">
      <c r="A477" s="212" t="s">
        <v>13708</v>
      </c>
      <c r="B477" s="211"/>
      <c r="C477" s="211" t="s">
        <v>254</v>
      </c>
      <c r="D477" s="410" t="s">
        <v>17141</v>
      </c>
      <c r="E477" s="211"/>
      <c r="F477" s="211" t="s">
        <v>13707</v>
      </c>
      <c r="G477" s="413" t="s">
        <v>17142</v>
      </c>
      <c r="H477" s="429" t="s">
        <v>8560</v>
      </c>
      <c r="I477" s="390">
        <v>3494</v>
      </c>
      <c r="J477" s="390">
        <v>3861</v>
      </c>
      <c r="K477" s="390">
        <v>4849</v>
      </c>
      <c r="L477" s="330">
        <v>-9.5053095053095005E-2</v>
      </c>
      <c r="M477" s="390">
        <v>1110</v>
      </c>
      <c r="N477" s="390">
        <v>972</v>
      </c>
      <c r="O477" s="390">
        <v>1140</v>
      </c>
      <c r="P477" s="206">
        <v>0.141975308641975</v>
      </c>
    </row>
    <row r="478" spans="1:16" x14ac:dyDescent="0.2">
      <c r="A478" s="212" t="s">
        <v>9480</v>
      </c>
      <c r="B478" s="211"/>
      <c r="C478" s="211" t="s">
        <v>14947</v>
      </c>
      <c r="D478" s="410" t="s">
        <v>17169</v>
      </c>
      <c r="E478" s="211"/>
      <c r="F478" s="211" t="s">
        <v>9479</v>
      </c>
      <c r="G478" s="413" t="s">
        <v>17142</v>
      </c>
      <c r="H478" s="429" t="s">
        <v>8560</v>
      </c>
      <c r="I478" s="390">
        <v>3477</v>
      </c>
      <c r="J478" s="390">
        <v>3066</v>
      </c>
      <c r="K478" s="390">
        <v>3544</v>
      </c>
      <c r="L478" s="330">
        <v>0.134050880626223</v>
      </c>
      <c r="M478" s="390">
        <v>2143</v>
      </c>
      <c r="N478" s="390">
        <v>1765</v>
      </c>
      <c r="O478" s="390">
        <v>2327</v>
      </c>
      <c r="P478" s="206">
        <v>0.21416430594900901</v>
      </c>
    </row>
    <row r="479" spans="1:16" x14ac:dyDescent="0.2">
      <c r="A479" s="212" t="s">
        <v>11374</v>
      </c>
      <c r="B479" s="211"/>
      <c r="C479" s="211" t="s">
        <v>14947</v>
      </c>
      <c r="D479" s="410" t="s">
        <v>21192</v>
      </c>
      <c r="E479" s="211"/>
      <c r="F479" s="211" t="s">
        <v>11373</v>
      </c>
      <c r="G479" s="413" t="s">
        <v>21193</v>
      </c>
      <c r="H479" s="429" t="s">
        <v>8560</v>
      </c>
      <c r="I479" s="390">
        <v>3461</v>
      </c>
      <c r="J479" s="390">
        <v>2847</v>
      </c>
      <c r="K479" s="390">
        <v>1088</v>
      </c>
      <c r="L479" s="330">
        <v>0.21566561292588701</v>
      </c>
      <c r="M479" s="390">
        <v>244</v>
      </c>
      <c r="N479" s="390">
        <v>239</v>
      </c>
      <c r="O479" s="390">
        <v>206</v>
      </c>
      <c r="P479" s="206">
        <v>2.0920502092050201E-2</v>
      </c>
    </row>
    <row r="480" spans="1:16" x14ac:dyDescent="0.2">
      <c r="A480" s="212" t="s">
        <v>13733</v>
      </c>
      <c r="B480" s="211"/>
      <c r="C480" s="211" t="s">
        <v>251</v>
      </c>
      <c r="D480" s="410" t="s">
        <v>17346</v>
      </c>
      <c r="E480" s="211" t="s">
        <v>13732</v>
      </c>
      <c r="F480" s="211"/>
      <c r="G480" s="413" t="s">
        <v>19420</v>
      </c>
      <c r="H480" s="429" t="s">
        <v>8560</v>
      </c>
      <c r="I480" s="390">
        <v>3450</v>
      </c>
      <c r="J480" s="390">
        <v>3378</v>
      </c>
      <c r="K480" s="390">
        <v>3166</v>
      </c>
      <c r="L480" s="330">
        <v>2.1314387211367702E-2</v>
      </c>
      <c r="M480" s="390">
        <v>3186</v>
      </c>
      <c r="N480" s="390">
        <v>3200</v>
      </c>
      <c r="O480" s="390">
        <v>2909</v>
      </c>
      <c r="P480" s="206">
        <v>-4.3750000000000204E-3</v>
      </c>
    </row>
    <row r="481" spans="1:16" x14ac:dyDescent="0.2">
      <c r="A481" s="212" t="s">
        <v>13374</v>
      </c>
      <c r="B481" s="211" t="s">
        <v>9630</v>
      </c>
      <c r="C481" s="211" t="s">
        <v>249</v>
      </c>
      <c r="D481" s="410" t="s">
        <v>19495</v>
      </c>
      <c r="E481" s="211" t="s">
        <v>13373</v>
      </c>
      <c r="F481" s="211"/>
      <c r="G481" s="413" t="s">
        <v>20479</v>
      </c>
      <c r="H481" s="429" t="s">
        <v>8560</v>
      </c>
      <c r="I481" s="390">
        <v>3441</v>
      </c>
      <c r="J481" s="390">
        <v>3182</v>
      </c>
      <c r="K481" s="390">
        <v>3036</v>
      </c>
      <c r="L481" s="330">
        <v>8.1395348837209197E-2</v>
      </c>
      <c r="M481" s="390">
        <v>1370</v>
      </c>
      <c r="N481" s="390">
        <v>1173</v>
      </c>
      <c r="O481" s="390">
        <v>1439</v>
      </c>
      <c r="P481" s="206">
        <v>0.167945439045183</v>
      </c>
    </row>
    <row r="482" spans="1:16" x14ac:dyDescent="0.2">
      <c r="A482" s="212" t="s">
        <v>14619</v>
      </c>
      <c r="B482" s="211"/>
      <c r="C482" s="211" t="s">
        <v>14947</v>
      </c>
      <c r="D482" s="410" t="s">
        <v>20167</v>
      </c>
      <c r="E482" s="211"/>
      <c r="F482" s="211" t="s">
        <v>14618</v>
      </c>
      <c r="G482" s="413" t="s">
        <v>22004</v>
      </c>
      <c r="H482" s="429" t="s">
        <v>8560</v>
      </c>
      <c r="I482" s="390">
        <v>3441</v>
      </c>
      <c r="J482" s="390">
        <v>1485</v>
      </c>
      <c r="K482" s="390">
        <v>1804</v>
      </c>
      <c r="L482" s="330">
        <v>1.3171717171717201</v>
      </c>
      <c r="M482" s="390">
        <v>15515</v>
      </c>
      <c r="N482" s="390">
        <v>13787</v>
      </c>
      <c r="O482" s="390">
        <v>14856</v>
      </c>
      <c r="P482" s="206">
        <v>0.125335460941467</v>
      </c>
    </row>
    <row r="483" spans="1:16" x14ac:dyDescent="0.2">
      <c r="A483" s="212" t="s">
        <v>14866</v>
      </c>
      <c r="B483" s="211"/>
      <c r="C483" s="211" t="s">
        <v>371</v>
      </c>
      <c r="D483" s="410" t="s">
        <v>18687</v>
      </c>
      <c r="E483" s="211"/>
      <c r="F483" s="211" t="s">
        <v>14865</v>
      </c>
      <c r="G483" s="413" t="s">
        <v>21431</v>
      </c>
      <c r="H483" s="429" t="s">
        <v>8560</v>
      </c>
      <c r="I483" s="390">
        <v>3421</v>
      </c>
      <c r="J483" s="390">
        <v>1879</v>
      </c>
      <c r="K483" s="390">
        <v>3794</v>
      </c>
      <c r="L483" s="330">
        <v>0.82064928153272998</v>
      </c>
      <c r="M483" s="390">
        <v>737</v>
      </c>
      <c r="N483" s="390">
        <v>607</v>
      </c>
      <c r="O483" s="390">
        <v>596</v>
      </c>
      <c r="P483" s="206">
        <v>0.21416803953871499</v>
      </c>
    </row>
    <row r="484" spans="1:16" x14ac:dyDescent="0.2">
      <c r="A484" s="212" t="s">
        <v>11867</v>
      </c>
      <c r="B484" s="211" t="s">
        <v>9348</v>
      </c>
      <c r="C484" s="211" t="s">
        <v>252</v>
      </c>
      <c r="D484" s="410" t="s">
        <v>20017</v>
      </c>
      <c r="E484" s="211" t="s">
        <v>11866</v>
      </c>
      <c r="F484" s="211"/>
      <c r="G484" s="413" t="s">
        <v>20760</v>
      </c>
      <c r="H484" s="429" t="s">
        <v>8560</v>
      </c>
      <c r="I484" s="390">
        <v>3418</v>
      </c>
      <c r="J484" s="390">
        <v>2042</v>
      </c>
      <c r="K484" s="390">
        <v>5197</v>
      </c>
      <c r="L484" s="330">
        <v>0.67384916748285995</v>
      </c>
      <c r="M484" s="390">
        <v>2242</v>
      </c>
      <c r="N484" s="390">
        <v>1465</v>
      </c>
      <c r="O484" s="390">
        <v>1925</v>
      </c>
      <c r="P484" s="206">
        <v>0.53037542662116</v>
      </c>
    </row>
    <row r="485" spans="1:16" x14ac:dyDescent="0.2">
      <c r="A485" s="212" t="s">
        <v>13963</v>
      </c>
      <c r="B485" s="211" t="s">
        <v>9808</v>
      </c>
      <c r="C485" s="211" t="s">
        <v>371</v>
      </c>
      <c r="D485" s="410" t="s">
        <v>20650</v>
      </c>
      <c r="E485" s="211" t="s">
        <v>13962</v>
      </c>
      <c r="F485" s="211"/>
      <c r="G485" s="413" t="s">
        <v>20651</v>
      </c>
      <c r="H485" s="429" t="s">
        <v>8560</v>
      </c>
      <c r="I485" s="390">
        <v>3413</v>
      </c>
      <c r="J485" s="390">
        <v>2967</v>
      </c>
      <c r="K485" s="390">
        <v>3068</v>
      </c>
      <c r="L485" s="330">
        <v>0.15032018874283801</v>
      </c>
      <c r="M485" s="390">
        <v>1620</v>
      </c>
      <c r="N485" s="390">
        <v>1395</v>
      </c>
      <c r="O485" s="390">
        <v>1417</v>
      </c>
      <c r="P485" s="206">
        <v>0.16129032258064499</v>
      </c>
    </row>
    <row r="486" spans="1:16" x14ac:dyDescent="0.2">
      <c r="A486" s="212" t="s">
        <v>10376</v>
      </c>
      <c r="B486" s="211"/>
      <c r="C486" s="211" t="s">
        <v>255</v>
      </c>
      <c r="D486" s="410" t="s">
        <v>21613</v>
      </c>
      <c r="E486" s="211"/>
      <c r="F486" s="211" t="s">
        <v>10375</v>
      </c>
      <c r="G486" s="413" t="s">
        <v>21614</v>
      </c>
      <c r="H486" s="429" t="s">
        <v>8560</v>
      </c>
      <c r="I486" s="390">
        <v>3411</v>
      </c>
      <c r="J486" s="390">
        <v>2816</v>
      </c>
      <c r="K486" s="390">
        <v>3749</v>
      </c>
      <c r="L486" s="330">
        <v>0.21129261363636401</v>
      </c>
      <c r="M486" s="390">
        <v>305</v>
      </c>
      <c r="N486" s="390">
        <v>307</v>
      </c>
      <c r="O486" s="390">
        <v>323</v>
      </c>
      <c r="P486" s="206">
        <v>-6.5146579804560298E-3</v>
      </c>
    </row>
    <row r="487" spans="1:16" x14ac:dyDescent="0.2">
      <c r="A487" s="212" t="s">
        <v>13550</v>
      </c>
      <c r="B487" s="211"/>
      <c r="C487" s="211" t="s">
        <v>253</v>
      </c>
      <c r="D487" s="410" t="s">
        <v>21127</v>
      </c>
      <c r="E487" s="211"/>
      <c r="F487" s="211" t="s">
        <v>13549</v>
      </c>
      <c r="G487" s="413" t="s">
        <v>20864</v>
      </c>
      <c r="H487" s="429" t="s">
        <v>8560</v>
      </c>
      <c r="I487" s="390">
        <v>3410</v>
      </c>
      <c r="J487" s="390">
        <v>2717</v>
      </c>
      <c r="K487" s="390">
        <v>3754</v>
      </c>
      <c r="L487" s="330">
        <v>0.25506072874493901</v>
      </c>
      <c r="M487" s="390">
        <v>62</v>
      </c>
      <c r="N487" s="390">
        <v>56</v>
      </c>
      <c r="O487" s="390">
        <v>55</v>
      </c>
      <c r="P487" s="206">
        <v>0.107142857142857</v>
      </c>
    </row>
    <row r="488" spans="1:16" x14ac:dyDescent="0.2">
      <c r="A488" s="212" t="s">
        <v>9505</v>
      </c>
      <c r="B488" s="211"/>
      <c r="C488" s="211" t="s">
        <v>14947</v>
      </c>
      <c r="D488" s="410" t="s">
        <v>21891</v>
      </c>
      <c r="E488" s="211"/>
      <c r="F488" s="211" t="s">
        <v>9504</v>
      </c>
      <c r="G488" s="413" t="s">
        <v>21503</v>
      </c>
      <c r="H488" s="429" t="s">
        <v>8560</v>
      </c>
      <c r="I488" s="390">
        <v>3399</v>
      </c>
      <c r="J488" s="390">
        <v>2822</v>
      </c>
      <c r="K488" s="390">
        <v>3024</v>
      </c>
      <c r="L488" s="330">
        <v>0.20446491849751999</v>
      </c>
      <c r="M488" s="390">
        <v>2170</v>
      </c>
      <c r="N488" s="390">
        <v>1705</v>
      </c>
      <c r="O488" s="390">
        <v>1768</v>
      </c>
      <c r="P488" s="206">
        <v>0.27272727272727298</v>
      </c>
    </row>
    <row r="489" spans="1:16" x14ac:dyDescent="0.2">
      <c r="A489" s="212" t="s">
        <v>14514</v>
      </c>
      <c r="B489" s="211"/>
      <c r="C489" s="211" t="s">
        <v>14947</v>
      </c>
      <c r="D489" s="410" t="s">
        <v>21802</v>
      </c>
      <c r="E489" s="211"/>
      <c r="F489" s="211" t="s">
        <v>14513</v>
      </c>
      <c r="G489" s="413" t="s">
        <v>21803</v>
      </c>
      <c r="H489" s="429" t="s">
        <v>8560</v>
      </c>
      <c r="I489" s="390">
        <v>3389</v>
      </c>
      <c r="J489" s="390">
        <v>3052</v>
      </c>
      <c r="K489" s="390">
        <v>13</v>
      </c>
      <c r="L489" s="330">
        <v>0.110419397116645</v>
      </c>
      <c r="M489" s="390">
        <v>1959</v>
      </c>
      <c r="N489" s="390">
        <v>1705</v>
      </c>
      <c r="O489" s="390">
        <v>1820</v>
      </c>
      <c r="P489" s="206">
        <v>0.14897360703812301</v>
      </c>
    </row>
    <row r="490" spans="1:16" x14ac:dyDescent="0.2">
      <c r="A490" s="212" t="s">
        <v>12018</v>
      </c>
      <c r="B490" s="211"/>
      <c r="C490" s="211" t="s">
        <v>371</v>
      </c>
      <c r="D490" s="410" t="s">
        <v>18837</v>
      </c>
      <c r="E490" s="211"/>
      <c r="F490" s="211" t="s">
        <v>12017</v>
      </c>
      <c r="G490" s="413" t="s">
        <v>20686</v>
      </c>
      <c r="H490" s="429" t="s">
        <v>8560</v>
      </c>
      <c r="I490" s="390">
        <v>3387</v>
      </c>
      <c r="J490" s="390">
        <v>3866</v>
      </c>
      <c r="K490" s="390">
        <v>3770</v>
      </c>
      <c r="L490" s="330">
        <v>-0.123900672529746</v>
      </c>
      <c r="M490" s="390">
        <v>40</v>
      </c>
      <c r="N490" s="390">
        <v>40</v>
      </c>
      <c r="O490" s="390">
        <v>51</v>
      </c>
      <c r="P490" s="206">
        <v>0</v>
      </c>
    </row>
    <row r="491" spans="1:16" x14ac:dyDescent="0.2">
      <c r="A491" s="212" t="s">
        <v>268</v>
      </c>
      <c r="B491" s="211" t="s">
        <v>12364</v>
      </c>
      <c r="C491" s="211" t="s">
        <v>251</v>
      </c>
      <c r="D491" s="410" t="s">
        <v>20489</v>
      </c>
      <c r="E491" s="211" t="s">
        <v>14909</v>
      </c>
      <c r="F491" s="211"/>
      <c r="G491" s="413" t="s">
        <v>20490</v>
      </c>
      <c r="H491" s="429" t="s">
        <v>8560</v>
      </c>
      <c r="I491" s="390">
        <v>3363</v>
      </c>
      <c r="J491" s="390">
        <v>5803</v>
      </c>
      <c r="K491" s="390">
        <v>19818</v>
      </c>
      <c r="L491" s="330">
        <v>-0.42047216956746503</v>
      </c>
      <c r="M491" s="390">
        <v>12547</v>
      </c>
      <c r="N491" s="390">
        <v>11544</v>
      </c>
      <c r="O491" s="390">
        <v>14912</v>
      </c>
      <c r="P491" s="206">
        <v>8.6884961884961906E-2</v>
      </c>
    </row>
    <row r="492" spans="1:16" x14ac:dyDescent="0.2">
      <c r="A492" s="212" t="s">
        <v>13500</v>
      </c>
      <c r="B492" s="211"/>
      <c r="C492" s="211" t="s">
        <v>258</v>
      </c>
      <c r="D492" s="410" t="s">
        <v>20114</v>
      </c>
      <c r="E492" s="211"/>
      <c r="F492" s="211" t="s">
        <v>13499</v>
      </c>
      <c r="G492" s="413" t="s">
        <v>21577</v>
      </c>
      <c r="H492" s="429" t="s">
        <v>8560</v>
      </c>
      <c r="I492" s="390">
        <v>3329</v>
      </c>
      <c r="J492" s="390">
        <v>2713</v>
      </c>
      <c r="K492" s="390">
        <v>2800</v>
      </c>
      <c r="L492" s="330">
        <v>0.22705492075193501</v>
      </c>
      <c r="M492" s="390">
        <v>847</v>
      </c>
      <c r="N492" s="390">
        <v>659</v>
      </c>
      <c r="O492" s="390">
        <v>703</v>
      </c>
      <c r="P492" s="206">
        <v>0.28528072837632801</v>
      </c>
    </row>
    <row r="493" spans="1:16" x14ac:dyDescent="0.2">
      <c r="A493" s="212" t="s">
        <v>13398</v>
      </c>
      <c r="B493" s="211"/>
      <c r="C493" s="211" t="s">
        <v>258</v>
      </c>
      <c r="D493" s="410" t="s">
        <v>20154</v>
      </c>
      <c r="E493" s="211"/>
      <c r="F493" s="211" t="s">
        <v>13397</v>
      </c>
      <c r="G493" s="413" t="s">
        <v>21916</v>
      </c>
      <c r="H493" s="429" t="s">
        <v>8560</v>
      </c>
      <c r="I493" s="390">
        <v>3323</v>
      </c>
      <c r="J493" s="390">
        <v>2859</v>
      </c>
      <c r="K493" s="390">
        <v>2935</v>
      </c>
      <c r="L493" s="330">
        <v>0.16229450856943001</v>
      </c>
      <c r="M493" s="390">
        <v>1685</v>
      </c>
      <c r="N493" s="390">
        <v>1348</v>
      </c>
      <c r="O493" s="390">
        <v>1500</v>
      </c>
      <c r="P493" s="206">
        <v>0.25</v>
      </c>
    </row>
    <row r="494" spans="1:16" x14ac:dyDescent="0.2">
      <c r="A494" s="212" t="s">
        <v>10798</v>
      </c>
      <c r="B494" s="211"/>
      <c r="C494" s="211" t="s">
        <v>371</v>
      </c>
      <c r="D494" s="410" t="s">
        <v>21458</v>
      </c>
      <c r="E494" s="211"/>
      <c r="F494" s="211" t="s">
        <v>10797</v>
      </c>
      <c r="G494" s="413" t="s">
        <v>21459</v>
      </c>
      <c r="H494" s="429" t="s">
        <v>8560</v>
      </c>
      <c r="I494" s="390">
        <v>3321</v>
      </c>
      <c r="J494" s="390">
        <v>2569</v>
      </c>
      <c r="K494" s="390">
        <v>3368</v>
      </c>
      <c r="L494" s="330">
        <v>0.29272090307512699</v>
      </c>
      <c r="M494" s="390">
        <v>344</v>
      </c>
      <c r="N494" s="390">
        <v>80</v>
      </c>
      <c r="O494" s="390">
        <v>306</v>
      </c>
      <c r="P494" s="206">
        <v>3.3</v>
      </c>
    </row>
    <row r="495" spans="1:16" x14ac:dyDescent="0.2">
      <c r="A495" s="212" t="s">
        <v>13823</v>
      </c>
      <c r="B495" s="211"/>
      <c r="C495" s="211" t="s">
        <v>257</v>
      </c>
      <c r="D495" s="410" t="s">
        <v>18570</v>
      </c>
      <c r="E495" s="211"/>
      <c r="F495" s="211" t="s">
        <v>13822</v>
      </c>
      <c r="G495" s="413" t="s">
        <v>21150</v>
      </c>
      <c r="H495" s="429" t="s">
        <v>8560</v>
      </c>
      <c r="I495" s="390">
        <v>3316</v>
      </c>
      <c r="J495" s="390">
        <v>2619</v>
      </c>
      <c r="K495" s="390">
        <v>2751</v>
      </c>
      <c r="L495" s="330">
        <v>0.26613211149293597</v>
      </c>
      <c r="M495" s="390">
        <v>1377</v>
      </c>
      <c r="N495" s="390">
        <v>1188</v>
      </c>
      <c r="O495" s="390">
        <v>1006</v>
      </c>
      <c r="P495" s="206">
        <v>0.15909090909090901</v>
      </c>
    </row>
    <row r="496" spans="1:16" x14ac:dyDescent="0.2">
      <c r="A496" s="212" t="s">
        <v>13120</v>
      </c>
      <c r="B496" s="211" t="s">
        <v>13119</v>
      </c>
      <c r="C496" s="211" t="s">
        <v>14947</v>
      </c>
      <c r="D496" s="410" t="s">
        <v>20990</v>
      </c>
      <c r="E496" s="211" t="s">
        <v>13118</v>
      </c>
      <c r="F496" s="211"/>
      <c r="G496" s="413" t="s">
        <v>20991</v>
      </c>
      <c r="H496" s="429" t="s">
        <v>8560</v>
      </c>
      <c r="I496" s="390">
        <v>3301</v>
      </c>
      <c r="J496" s="390">
        <v>2640</v>
      </c>
      <c r="K496" s="390">
        <v>2649</v>
      </c>
      <c r="L496" s="330">
        <v>0.25037878787878798</v>
      </c>
      <c r="M496" s="390">
        <v>3951</v>
      </c>
      <c r="N496" s="390">
        <v>3188</v>
      </c>
      <c r="O496" s="390">
        <v>3279</v>
      </c>
      <c r="P496" s="206">
        <v>0.239335006273526</v>
      </c>
    </row>
    <row r="497" spans="1:16" x14ac:dyDescent="0.2">
      <c r="A497" s="212" t="s">
        <v>13988</v>
      </c>
      <c r="B497" s="211"/>
      <c r="C497" s="211" t="s">
        <v>258</v>
      </c>
      <c r="D497" s="410" t="s">
        <v>17603</v>
      </c>
      <c r="E497" s="211"/>
      <c r="F497" s="211" t="s">
        <v>13987</v>
      </c>
      <c r="G497" s="413" t="s">
        <v>22136</v>
      </c>
      <c r="H497" s="429" t="s">
        <v>8560</v>
      </c>
      <c r="I497" s="390">
        <v>3285</v>
      </c>
      <c r="J497" s="390">
        <v>2057</v>
      </c>
      <c r="K497" s="390">
        <v>2756</v>
      </c>
      <c r="L497" s="330">
        <v>0.59698590179873601</v>
      </c>
      <c r="M497" s="390">
        <v>1069</v>
      </c>
      <c r="N497" s="390">
        <v>1103</v>
      </c>
      <c r="O497" s="390">
        <v>921</v>
      </c>
      <c r="P497" s="206">
        <v>-3.0825022665457801E-2</v>
      </c>
    </row>
    <row r="498" spans="1:16" x14ac:dyDescent="0.2">
      <c r="A498" s="212" t="s">
        <v>14781</v>
      </c>
      <c r="B498" s="211" t="s">
        <v>9009</v>
      </c>
      <c r="C498" s="211" t="s">
        <v>253</v>
      </c>
      <c r="D498" s="410" t="s">
        <v>19099</v>
      </c>
      <c r="E498" s="211" t="s">
        <v>14780</v>
      </c>
      <c r="F498" s="211"/>
      <c r="G498" s="413" t="s">
        <v>20942</v>
      </c>
      <c r="H498" s="429" t="s">
        <v>8560</v>
      </c>
      <c r="I498" s="390">
        <v>3265</v>
      </c>
      <c r="J498" s="390">
        <v>3388</v>
      </c>
      <c r="K498" s="390">
        <v>4534</v>
      </c>
      <c r="L498" s="330">
        <v>-3.6304604486422698E-2</v>
      </c>
      <c r="M498" s="390">
        <v>447</v>
      </c>
      <c r="N498" s="390">
        <v>364</v>
      </c>
      <c r="O498" s="390">
        <v>438</v>
      </c>
      <c r="P498" s="206">
        <v>0.22802197802197799</v>
      </c>
    </row>
    <row r="499" spans="1:16" x14ac:dyDescent="0.2">
      <c r="A499" s="212" t="s">
        <v>13372</v>
      </c>
      <c r="B499" s="211"/>
      <c r="C499" s="211" t="s">
        <v>251</v>
      </c>
      <c r="D499" s="410" t="s">
        <v>18836</v>
      </c>
      <c r="E499" s="211"/>
      <c r="F499" s="211" t="s">
        <v>13371</v>
      </c>
      <c r="G499" s="413" t="s">
        <v>20679</v>
      </c>
      <c r="H499" s="429" t="s">
        <v>8560</v>
      </c>
      <c r="I499" s="390">
        <v>3264</v>
      </c>
      <c r="J499" s="390">
        <v>2804</v>
      </c>
      <c r="K499" s="390">
        <v>3240</v>
      </c>
      <c r="L499" s="330">
        <v>0.16405135520684699</v>
      </c>
      <c r="M499" s="390">
        <v>1095</v>
      </c>
      <c r="N499" s="390">
        <v>997</v>
      </c>
      <c r="O499" s="390">
        <v>780</v>
      </c>
      <c r="P499" s="206">
        <v>9.8294884653961995E-2</v>
      </c>
    </row>
    <row r="500" spans="1:16" x14ac:dyDescent="0.2">
      <c r="A500" s="212" t="s">
        <v>13457</v>
      </c>
      <c r="B500" s="211"/>
      <c r="C500" s="211" t="s">
        <v>251</v>
      </c>
      <c r="D500" s="410" t="s">
        <v>21769</v>
      </c>
      <c r="E500" s="211"/>
      <c r="F500" s="211" t="s">
        <v>13456</v>
      </c>
      <c r="G500" s="413" t="s">
        <v>21770</v>
      </c>
      <c r="H500" s="429" t="s">
        <v>8560</v>
      </c>
      <c r="I500" s="390">
        <v>3244</v>
      </c>
      <c r="J500" s="390">
        <v>2703</v>
      </c>
      <c r="K500" s="390">
        <v>3127</v>
      </c>
      <c r="L500" s="330">
        <v>0.20014798372179099</v>
      </c>
      <c r="M500" s="390">
        <v>6133</v>
      </c>
      <c r="N500" s="390">
        <v>6961</v>
      </c>
      <c r="O500" s="390">
        <v>5571</v>
      </c>
      <c r="P500" s="206">
        <v>-0.118948426950151</v>
      </c>
    </row>
    <row r="501" spans="1:16" x14ac:dyDescent="0.2">
      <c r="A501" s="212" t="s">
        <v>10696</v>
      </c>
      <c r="B501" s="211"/>
      <c r="C501" s="211" t="s">
        <v>249</v>
      </c>
      <c r="D501" s="410" t="s">
        <v>21513</v>
      </c>
      <c r="E501" s="211"/>
      <c r="F501" s="211" t="s">
        <v>10695</v>
      </c>
      <c r="G501" s="413" t="s">
        <v>21514</v>
      </c>
      <c r="H501" s="429" t="s">
        <v>8560</v>
      </c>
      <c r="I501" s="390">
        <v>3228</v>
      </c>
      <c r="J501" s="390">
        <v>4203</v>
      </c>
      <c r="K501" s="390">
        <v>3585</v>
      </c>
      <c r="L501" s="210">
        <v>-0.23197715917202</v>
      </c>
      <c r="M501" s="390">
        <v>100</v>
      </c>
      <c r="N501" s="390">
        <v>72</v>
      </c>
      <c r="O501" s="390">
        <v>66</v>
      </c>
      <c r="P501" s="206">
        <v>0.38888888888888901</v>
      </c>
    </row>
    <row r="502" spans="1:16" x14ac:dyDescent="0.2">
      <c r="A502" s="212" t="s">
        <v>14104</v>
      </c>
      <c r="B502" s="211"/>
      <c r="C502" s="211" t="s">
        <v>249</v>
      </c>
      <c r="D502" s="410" t="s">
        <v>22237</v>
      </c>
      <c r="E502" s="211"/>
      <c r="F502" s="211" t="s">
        <v>14103</v>
      </c>
      <c r="G502" s="413" t="s">
        <v>22238</v>
      </c>
      <c r="H502" s="429" t="s">
        <v>8560</v>
      </c>
      <c r="I502" s="390">
        <v>3225</v>
      </c>
      <c r="J502" s="390">
        <v>2544</v>
      </c>
      <c r="K502" s="390">
        <v>2525</v>
      </c>
      <c r="L502" s="330">
        <v>0.267688679245283</v>
      </c>
      <c r="M502" s="390">
        <v>775</v>
      </c>
      <c r="N502" s="390">
        <v>492</v>
      </c>
      <c r="O502" s="390">
        <v>695</v>
      </c>
      <c r="P502" s="206">
        <v>0.57520325203251998</v>
      </c>
    </row>
    <row r="503" spans="1:16" x14ac:dyDescent="0.2">
      <c r="A503" s="212" t="s">
        <v>14260</v>
      </c>
      <c r="B503" s="211"/>
      <c r="C503" s="211" t="s">
        <v>14947</v>
      </c>
      <c r="D503" s="410" t="s">
        <v>19008</v>
      </c>
      <c r="E503" s="211"/>
      <c r="F503" s="211" t="s">
        <v>14259</v>
      </c>
      <c r="G503" s="413" t="s">
        <v>20413</v>
      </c>
      <c r="H503" s="429" t="s">
        <v>8560</v>
      </c>
      <c r="I503" s="390">
        <v>3199</v>
      </c>
      <c r="J503" s="390">
        <v>3063</v>
      </c>
      <c r="K503" s="390">
        <v>3042</v>
      </c>
      <c r="L503" s="330">
        <v>4.44009141364674E-2</v>
      </c>
      <c r="M503" s="390">
        <v>410</v>
      </c>
      <c r="N503" s="390">
        <v>405</v>
      </c>
      <c r="O503" s="390">
        <v>497</v>
      </c>
      <c r="P503" s="206">
        <v>1.2345679012345699E-2</v>
      </c>
    </row>
    <row r="504" spans="1:16" x14ac:dyDescent="0.2">
      <c r="A504" s="212" t="s">
        <v>14214</v>
      </c>
      <c r="B504" s="211" t="s">
        <v>9692</v>
      </c>
      <c r="C504" s="211" t="s">
        <v>255</v>
      </c>
      <c r="D504" s="410" t="s">
        <v>20594</v>
      </c>
      <c r="E504" s="211" t="s">
        <v>14213</v>
      </c>
      <c r="F504" s="211"/>
      <c r="G504" s="413" t="s">
        <v>20595</v>
      </c>
      <c r="H504" s="429" t="s">
        <v>8560</v>
      </c>
      <c r="I504" s="390">
        <v>3175</v>
      </c>
      <c r="J504" s="390">
        <v>1928</v>
      </c>
      <c r="K504" s="390">
        <v>2275</v>
      </c>
      <c r="L504" s="330">
        <v>0.64678423236514504</v>
      </c>
      <c r="M504" s="390">
        <v>332</v>
      </c>
      <c r="N504" s="390">
        <v>178</v>
      </c>
      <c r="O504" s="390">
        <v>208</v>
      </c>
      <c r="P504" s="206">
        <v>0.86516853932584303</v>
      </c>
    </row>
    <row r="505" spans="1:16" x14ac:dyDescent="0.2">
      <c r="A505" s="212" t="s">
        <v>14280</v>
      </c>
      <c r="B505" s="211"/>
      <c r="C505" s="211" t="s">
        <v>249</v>
      </c>
      <c r="D505" s="410" t="s">
        <v>19175</v>
      </c>
      <c r="E505" s="211"/>
      <c r="F505" s="211" t="s">
        <v>14279</v>
      </c>
      <c r="G505" s="413" t="s">
        <v>21381</v>
      </c>
      <c r="H505" s="429" t="s">
        <v>8560</v>
      </c>
      <c r="I505" s="390">
        <v>3167</v>
      </c>
      <c r="J505" s="390">
        <v>2714</v>
      </c>
      <c r="K505" s="390">
        <v>3242</v>
      </c>
      <c r="L505" s="330">
        <v>0.16691230655858499</v>
      </c>
      <c r="M505" s="390">
        <v>601</v>
      </c>
      <c r="N505" s="390">
        <v>560</v>
      </c>
      <c r="O505" s="390">
        <v>594</v>
      </c>
      <c r="P505" s="206">
        <v>7.3214285714285704E-2</v>
      </c>
    </row>
    <row r="506" spans="1:16" x14ac:dyDescent="0.2">
      <c r="A506" s="212" t="s">
        <v>14831</v>
      </c>
      <c r="B506" s="211" t="s">
        <v>11858</v>
      </c>
      <c r="C506" s="211" t="s">
        <v>251</v>
      </c>
      <c r="D506" s="410" t="s">
        <v>20021</v>
      </c>
      <c r="E506" s="211" t="s">
        <v>14830</v>
      </c>
      <c r="F506" s="211"/>
      <c r="G506" s="413" t="s">
        <v>20788</v>
      </c>
      <c r="H506" s="429" t="s">
        <v>8560</v>
      </c>
      <c r="I506" s="390">
        <v>3142</v>
      </c>
      <c r="J506" s="390">
        <v>3274</v>
      </c>
      <c r="K506" s="390">
        <v>3309</v>
      </c>
      <c r="L506" s="330">
        <v>-4.0317654245571197E-2</v>
      </c>
      <c r="M506" s="390">
        <v>1766</v>
      </c>
      <c r="N506" s="390">
        <v>1465</v>
      </c>
      <c r="O506" s="390">
        <v>1531</v>
      </c>
      <c r="P506" s="206">
        <v>0.205460750853242</v>
      </c>
    </row>
    <row r="507" spans="1:16" x14ac:dyDescent="0.2">
      <c r="A507" s="212" t="s">
        <v>14633</v>
      </c>
      <c r="B507" s="211" t="s">
        <v>9546</v>
      </c>
      <c r="C507" s="211" t="s">
        <v>249</v>
      </c>
      <c r="D507" s="410" t="s">
        <v>20360</v>
      </c>
      <c r="E507" s="211" t="s">
        <v>14632</v>
      </c>
      <c r="F507" s="211"/>
      <c r="G507" s="413" t="s">
        <v>20361</v>
      </c>
      <c r="H507" s="429" t="s">
        <v>8560</v>
      </c>
      <c r="I507" s="390">
        <v>3141</v>
      </c>
      <c r="J507" s="390">
        <v>2325</v>
      </c>
      <c r="K507" s="390">
        <v>2424</v>
      </c>
      <c r="L507" s="330">
        <v>0.35096774193548402</v>
      </c>
      <c r="M507" s="390">
        <v>1587</v>
      </c>
      <c r="N507" s="390">
        <v>1439</v>
      </c>
      <c r="O507" s="390">
        <v>1098</v>
      </c>
      <c r="P507" s="206">
        <v>0.102849200833912</v>
      </c>
    </row>
    <row r="508" spans="1:16" x14ac:dyDescent="0.2">
      <c r="A508" s="212" t="s">
        <v>13386</v>
      </c>
      <c r="B508" s="211"/>
      <c r="C508" s="211" t="s">
        <v>371</v>
      </c>
      <c r="D508" s="410" t="s">
        <v>22221</v>
      </c>
      <c r="E508" s="211"/>
      <c r="F508" s="211" t="s">
        <v>13385</v>
      </c>
      <c r="G508" s="413" t="s">
        <v>22222</v>
      </c>
      <c r="H508" s="429" t="s">
        <v>8560</v>
      </c>
      <c r="I508" s="390">
        <v>3141</v>
      </c>
      <c r="J508" s="390">
        <v>3576</v>
      </c>
      <c r="K508" s="390">
        <v>3035</v>
      </c>
      <c r="L508" s="330">
        <v>-0.121644295302013</v>
      </c>
      <c r="M508" s="390">
        <v>579</v>
      </c>
      <c r="N508" s="390">
        <v>448</v>
      </c>
      <c r="O508" s="390">
        <v>889</v>
      </c>
      <c r="P508" s="206">
        <v>0.29241071428571402</v>
      </c>
    </row>
    <row r="509" spans="1:16" x14ac:dyDescent="0.2">
      <c r="A509" s="212" t="s">
        <v>14538</v>
      </c>
      <c r="B509" s="211"/>
      <c r="C509" s="211" t="s">
        <v>257</v>
      </c>
      <c r="D509" s="410" t="s">
        <v>18132</v>
      </c>
      <c r="E509" s="211"/>
      <c r="F509" s="211" t="s">
        <v>14537</v>
      </c>
      <c r="G509" s="413" t="s">
        <v>22166</v>
      </c>
      <c r="H509" s="429" t="s">
        <v>8560</v>
      </c>
      <c r="I509" s="390">
        <v>3138</v>
      </c>
      <c r="J509" s="390">
        <v>2846</v>
      </c>
      <c r="K509" s="390">
        <v>2702</v>
      </c>
      <c r="L509" s="330">
        <v>0.102600140548138</v>
      </c>
      <c r="M509" s="390">
        <v>646</v>
      </c>
      <c r="N509" s="390">
        <v>583</v>
      </c>
      <c r="O509" s="390">
        <v>663</v>
      </c>
      <c r="P509" s="206">
        <v>0.108061749571184</v>
      </c>
    </row>
    <row r="510" spans="1:16" x14ac:dyDescent="0.2">
      <c r="A510" s="212" t="s">
        <v>14601</v>
      </c>
      <c r="B510" s="211"/>
      <c r="C510" s="211" t="s">
        <v>371</v>
      </c>
      <c r="D510" s="410" t="s">
        <v>21411</v>
      </c>
      <c r="E510" s="211"/>
      <c r="F510" s="211" t="s">
        <v>14600</v>
      </c>
      <c r="G510" s="413" t="s">
        <v>21412</v>
      </c>
      <c r="H510" s="429" t="s">
        <v>8560</v>
      </c>
      <c r="I510" s="390">
        <v>3111</v>
      </c>
      <c r="J510" s="390">
        <v>2459</v>
      </c>
      <c r="K510" s="390">
        <v>2463</v>
      </c>
      <c r="L510" s="330">
        <v>0.26514843432289598</v>
      </c>
      <c r="M510" s="390">
        <v>1360</v>
      </c>
      <c r="N510" s="390">
        <v>1205</v>
      </c>
      <c r="O510" s="390">
        <v>1357</v>
      </c>
      <c r="P510" s="206">
        <v>0.128630705394191</v>
      </c>
    </row>
    <row r="511" spans="1:16" x14ac:dyDescent="0.2">
      <c r="A511" s="212" t="s">
        <v>11724</v>
      </c>
      <c r="B511" s="211" t="s">
        <v>9853</v>
      </c>
      <c r="C511" s="211" t="s">
        <v>257</v>
      </c>
      <c r="D511" s="410" t="s">
        <v>20910</v>
      </c>
      <c r="E511" s="211" t="s">
        <v>11723</v>
      </c>
      <c r="F511" s="211"/>
      <c r="G511" s="413" t="s">
        <v>20911</v>
      </c>
      <c r="H511" s="429" t="s">
        <v>8560</v>
      </c>
      <c r="I511" s="390">
        <v>3059</v>
      </c>
      <c r="J511" s="390">
        <v>2766</v>
      </c>
      <c r="K511" s="390">
        <v>2873</v>
      </c>
      <c r="L511" s="330">
        <v>0.105929139551699</v>
      </c>
      <c r="M511" s="390">
        <v>795</v>
      </c>
      <c r="N511" s="390">
        <v>733</v>
      </c>
      <c r="O511" s="390">
        <v>850</v>
      </c>
      <c r="P511" s="206">
        <v>8.4583901773533504E-2</v>
      </c>
    </row>
    <row r="512" spans="1:16" x14ac:dyDescent="0.2">
      <c r="A512" s="212" t="s">
        <v>11534</v>
      </c>
      <c r="B512" s="211"/>
      <c r="C512" s="211" t="s">
        <v>249</v>
      </c>
      <c r="D512" s="410" t="s">
        <v>17629</v>
      </c>
      <c r="E512" s="211"/>
      <c r="F512" s="211" t="s">
        <v>11533</v>
      </c>
      <c r="G512" s="413" t="s">
        <v>19577</v>
      </c>
      <c r="H512" s="429" t="s">
        <v>8560</v>
      </c>
      <c r="I512" s="390">
        <v>3058</v>
      </c>
      <c r="J512" s="390">
        <v>2555</v>
      </c>
      <c r="K512" s="390">
        <v>3073</v>
      </c>
      <c r="L512" s="330">
        <v>0.196868884540117</v>
      </c>
      <c r="M512" s="390">
        <v>237</v>
      </c>
      <c r="N512" s="390">
        <v>273</v>
      </c>
      <c r="O512" s="390">
        <v>250</v>
      </c>
      <c r="P512" s="206">
        <v>-0.13186813186813201</v>
      </c>
    </row>
    <row r="513" spans="1:16" x14ac:dyDescent="0.2">
      <c r="A513" s="212" t="s">
        <v>14200</v>
      </c>
      <c r="B513" s="211"/>
      <c r="C513" s="211" t="s">
        <v>252</v>
      </c>
      <c r="D513" s="410" t="s">
        <v>18671</v>
      </c>
      <c r="E513" s="211"/>
      <c r="F513" s="211" t="s">
        <v>14199</v>
      </c>
      <c r="G513" s="413" t="s">
        <v>21120</v>
      </c>
      <c r="H513" s="429" t="s">
        <v>8560</v>
      </c>
      <c r="I513" s="390">
        <v>3055</v>
      </c>
      <c r="J513" s="390">
        <v>2671</v>
      </c>
      <c r="K513" s="390">
        <v>3059</v>
      </c>
      <c r="L513" s="330">
        <v>0.14376637963309599</v>
      </c>
      <c r="M513" s="390">
        <v>202</v>
      </c>
      <c r="N513" s="390">
        <v>112</v>
      </c>
      <c r="O513" s="390">
        <v>190</v>
      </c>
      <c r="P513" s="206">
        <v>0.80357142857142905</v>
      </c>
    </row>
    <row r="514" spans="1:16" x14ac:dyDescent="0.2">
      <c r="A514" s="212" t="s">
        <v>14542</v>
      </c>
      <c r="B514" s="211"/>
      <c r="C514" s="211" t="s">
        <v>251</v>
      </c>
      <c r="D514" s="410" t="s">
        <v>20098</v>
      </c>
      <c r="E514" s="211"/>
      <c r="F514" s="211" t="s">
        <v>14541</v>
      </c>
      <c r="G514" s="413" t="s">
        <v>21429</v>
      </c>
      <c r="H514" s="429" t="s">
        <v>8560</v>
      </c>
      <c r="I514" s="390">
        <v>3049</v>
      </c>
      <c r="J514" s="390">
        <v>3540</v>
      </c>
      <c r="K514" s="390">
        <v>3547</v>
      </c>
      <c r="L514" s="330">
        <v>-0.13870056497175101</v>
      </c>
      <c r="M514" s="390">
        <v>1222</v>
      </c>
      <c r="N514" s="390">
        <v>991</v>
      </c>
      <c r="O514" s="390">
        <v>943</v>
      </c>
      <c r="P514" s="206">
        <v>0.23309788092835501</v>
      </c>
    </row>
    <row r="515" spans="1:16" x14ac:dyDescent="0.2">
      <c r="A515" s="212" t="s">
        <v>14381</v>
      </c>
      <c r="B515" s="211"/>
      <c r="C515" s="211" t="s">
        <v>371</v>
      </c>
      <c r="D515" s="410" t="s">
        <v>18766</v>
      </c>
      <c r="E515" s="211"/>
      <c r="F515" s="211" t="s">
        <v>14380</v>
      </c>
      <c r="G515" s="413" t="s">
        <v>21437</v>
      </c>
      <c r="H515" s="429" t="s">
        <v>8560</v>
      </c>
      <c r="I515" s="390">
        <v>3047</v>
      </c>
      <c r="J515" s="390">
        <v>2590</v>
      </c>
      <c r="K515" s="390">
        <v>5077</v>
      </c>
      <c r="L515" s="330">
        <v>0.17644787644787699</v>
      </c>
      <c r="M515" s="390">
        <v>523</v>
      </c>
      <c r="N515" s="390">
        <v>477</v>
      </c>
      <c r="O515" s="390">
        <v>503</v>
      </c>
      <c r="P515" s="206">
        <v>9.6436058700209604E-2</v>
      </c>
    </row>
    <row r="516" spans="1:16" x14ac:dyDescent="0.2">
      <c r="A516" s="212" t="s">
        <v>10741</v>
      </c>
      <c r="B516" s="211"/>
      <c r="C516" s="211" t="s">
        <v>250</v>
      </c>
      <c r="D516" s="410" t="s">
        <v>17582</v>
      </c>
      <c r="E516" s="211"/>
      <c r="F516" s="211" t="s">
        <v>10740</v>
      </c>
      <c r="G516" s="413" t="s">
        <v>17583</v>
      </c>
      <c r="H516" s="429" t="s">
        <v>8560</v>
      </c>
      <c r="I516" s="390">
        <v>3044</v>
      </c>
      <c r="J516" s="390">
        <v>3457</v>
      </c>
      <c r="K516" s="390">
        <v>2273</v>
      </c>
      <c r="L516" s="330">
        <v>-0.119467746601099</v>
      </c>
      <c r="M516" s="390">
        <v>111</v>
      </c>
      <c r="N516" s="390">
        <v>29</v>
      </c>
      <c r="O516" s="390">
        <v>30</v>
      </c>
      <c r="P516" s="206">
        <v>2.8275862068965498</v>
      </c>
    </row>
    <row r="517" spans="1:16" x14ac:dyDescent="0.2">
      <c r="A517" s="212" t="s">
        <v>13176</v>
      </c>
      <c r="B517" s="211"/>
      <c r="C517" s="211" t="s">
        <v>14947</v>
      </c>
      <c r="D517" s="410" t="s">
        <v>17257</v>
      </c>
      <c r="E517" s="211"/>
      <c r="F517" s="211" t="s">
        <v>13175</v>
      </c>
      <c r="G517" s="413" t="s">
        <v>19435</v>
      </c>
      <c r="H517" s="429" t="s">
        <v>8560</v>
      </c>
      <c r="I517" s="390">
        <v>3032</v>
      </c>
      <c r="J517" s="390">
        <v>2779</v>
      </c>
      <c r="K517" s="390">
        <v>2710</v>
      </c>
      <c r="L517" s="330">
        <v>9.1039942425332795E-2</v>
      </c>
      <c r="M517" s="390">
        <v>1062</v>
      </c>
      <c r="N517" s="390">
        <v>975</v>
      </c>
      <c r="O517" s="390">
        <v>874</v>
      </c>
      <c r="P517" s="206">
        <v>8.9230769230769197E-2</v>
      </c>
    </row>
    <row r="518" spans="1:16" x14ac:dyDescent="0.2">
      <c r="A518" s="212" t="s">
        <v>11171</v>
      </c>
      <c r="B518" s="211"/>
      <c r="C518" s="211" t="s">
        <v>252</v>
      </c>
      <c r="D518" s="410" t="s">
        <v>17574</v>
      </c>
      <c r="E518" s="211"/>
      <c r="F518" s="211" t="s">
        <v>11170</v>
      </c>
      <c r="G518" s="413" t="s">
        <v>21270</v>
      </c>
      <c r="H518" s="429" t="s">
        <v>8560</v>
      </c>
      <c r="I518" s="390">
        <v>3021</v>
      </c>
      <c r="J518" s="390">
        <v>2313</v>
      </c>
      <c r="K518" s="390">
        <v>3016</v>
      </c>
      <c r="L518" s="330">
        <v>0.30609597924773002</v>
      </c>
      <c r="M518" s="390">
        <v>417</v>
      </c>
      <c r="N518" s="390">
        <v>219</v>
      </c>
      <c r="O518" s="390">
        <v>330</v>
      </c>
      <c r="P518" s="206">
        <v>0.90410958904109595</v>
      </c>
    </row>
    <row r="519" spans="1:16" x14ac:dyDescent="0.2">
      <c r="A519" s="212" t="s">
        <v>14488</v>
      </c>
      <c r="B519" s="211"/>
      <c r="C519" s="211" t="s">
        <v>371</v>
      </c>
      <c r="D519" s="410" t="s">
        <v>22212</v>
      </c>
      <c r="E519" s="211"/>
      <c r="F519" s="211" t="s">
        <v>14487</v>
      </c>
      <c r="G519" s="413" t="s">
        <v>22213</v>
      </c>
      <c r="H519" s="429" t="s">
        <v>8560</v>
      </c>
      <c r="I519" s="390">
        <v>3009</v>
      </c>
      <c r="J519" s="390">
        <v>2844</v>
      </c>
      <c r="K519" s="390">
        <v>2947</v>
      </c>
      <c r="L519" s="330">
        <v>5.8016877637130801E-2</v>
      </c>
      <c r="M519" s="390">
        <v>437</v>
      </c>
      <c r="N519" s="390">
        <v>321</v>
      </c>
      <c r="O519" s="390">
        <v>385</v>
      </c>
      <c r="P519" s="206">
        <v>0.36137071651090302</v>
      </c>
    </row>
    <row r="520" spans="1:16" x14ac:dyDescent="0.2">
      <c r="A520" s="212" t="s">
        <v>19864</v>
      </c>
      <c r="B520" s="211"/>
      <c r="C520" s="211" t="s">
        <v>14947</v>
      </c>
      <c r="D520" s="410" t="s">
        <v>19414</v>
      </c>
      <c r="E520" s="211" t="s">
        <v>13718</v>
      </c>
      <c r="F520" s="211"/>
      <c r="G520" s="413" t="s">
        <v>20248</v>
      </c>
      <c r="H520" s="429" t="s">
        <v>8560</v>
      </c>
      <c r="I520" s="390">
        <v>2978</v>
      </c>
      <c r="J520" s="390">
        <v>2596</v>
      </c>
      <c r="K520" s="390">
        <v>2491</v>
      </c>
      <c r="L520" s="330">
        <v>0.14714946070878299</v>
      </c>
      <c r="M520" s="390">
        <v>573</v>
      </c>
      <c r="N520" s="390">
        <v>451</v>
      </c>
      <c r="O520" s="390">
        <v>459</v>
      </c>
      <c r="P520" s="206">
        <v>0.270509977827051</v>
      </c>
    </row>
    <row r="521" spans="1:16" x14ac:dyDescent="0.2">
      <c r="A521" s="212" t="s">
        <v>13721</v>
      </c>
      <c r="B521" s="211" t="s">
        <v>13720</v>
      </c>
      <c r="C521" s="211" t="s">
        <v>14947</v>
      </c>
      <c r="D521" s="410" t="s">
        <v>21698</v>
      </c>
      <c r="E521" s="211" t="s">
        <v>13719</v>
      </c>
      <c r="F521" s="211"/>
      <c r="G521" s="413" t="s">
        <v>21699</v>
      </c>
      <c r="H521" s="429" t="s">
        <v>8560</v>
      </c>
      <c r="I521" s="390">
        <v>2952</v>
      </c>
      <c r="J521" s="390">
        <v>1540</v>
      </c>
      <c r="K521" s="390">
        <v>2155</v>
      </c>
      <c r="L521" s="330">
        <v>0.91688311688311697</v>
      </c>
      <c r="M521" s="390">
        <v>1355</v>
      </c>
      <c r="N521" s="390">
        <v>1084</v>
      </c>
      <c r="O521" s="390">
        <v>1093</v>
      </c>
      <c r="P521" s="206">
        <v>0.25</v>
      </c>
    </row>
    <row r="522" spans="1:16" x14ac:dyDescent="0.2">
      <c r="A522" s="212" t="s">
        <v>13986</v>
      </c>
      <c r="B522" s="211" t="s">
        <v>9605</v>
      </c>
      <c r="C522" s="211" t="s">
        <v>253</v>
      </c>
      <c r="D522" s="410" t="s">
        <v>19009</v>
      </c>
      <c r="E522" s="211" t="s">
        <v>13985</v>
      </c>
      <c r="F522" s="211"/>
      <c r="G522" s="413" t="s">
        <v>20417</v>
      </c>
      <c r="H522" s="429" t="s">
        <v>8560</v>
      </c>
      <c r="I522" s="390">
        <v>2941</v>
      </c>
      <c r="J522" s="390">
        <v>2448</v>
      </c>
      <c r="K522" s="390">
        <v>2705</v>
      </c>
      <c r="L522" s="330">
        <v>0.20138888888888901</v>
      </c>
      <c r="M522" s="390">
        <v>866</v>
      </c>
      <c r="N522" s="390">
        <v>744</v>
      </c>
      <c r="O522" s="390">
        <v>786</v>
      </c>
      <c r="P522" s="206">
        <v>0.16397849462365599</v>
      </c>
    </row>
    <row r="523" spans="1:16" x14ac:dyDescent="0.2">
      <c r="A523" s="212" t="s">
        <v>12193</v>
      </c>
      <c r="B523" s="211" t="s">
        <v>10292</v>
      </c>
      <c r="C523" s="211" t="s">
        <v>258</v>
      </c>
      <c r="D523" s="410" t="s">
        <v>18170</v>
      </c>
      <c r="E523" s="211" t="s">
        <v>12192</v>
      </c>
      <c r="F523" s="211"/>
      <c r="G523" s="413" t="s">
        <v>20556</v>
      </c>
      <c r="H523" s="429" t="s">
        <v>8560</v>
      </c>
      <c r="I523" s="390">
        <v>2932</v>
      </c>
      <c r="J523" s="390">
        <v>2265</v>
      </c>
      <c r="K523" s="390">
        <v>2151</v>
      </c>
      <c r="L523" s="330">
        <v>0.29448123620309002</v>
      </c>
      <c r="M523" s="390">
        <v>1047</v>
      </c>
      <c r="N523" s="390">
        <v>951</v>
      </c>
      <c r="O523" s="390">
        <v>998</v>
      </c>
      <c r="P523" s="206">
        <v>0.10094637223974801</v>
      </c>
    </row>
    <row r="524" spans="1:16" x14ac:dyDescent="0.2">
      <c r="A524" s="212" t="s">
        <v>19863</v>
      </c>
      <c r="B524" s="211"/>
      <c r="C524" s="211" t="s">
        <v>250</v>
      </c>
      <c r="D524" s="410" t="s">
        <v>17641</v>
      </c>
      <c r="E524" s="211" t="s">
        <v>14671</v>
      </c>
      <c r="F524" s="211"/>
      <c r="G524" s="413" t="s">
        <v>21624</v>
      </c>
      <c r="H524" s="429" t="s">
        <v>8560</v>
      </c>
      <c r="I524" s="390">
        <v>2919</v>
      </c>
      <c r="J524" s="390">
        <v>3265</v>
      </c>
      <c r="K524" s="390">
        <v>3864</v>
      </c>
      <c r="L524" s="330">
        <v>-0.105972434915773</v>
      </c>
      <c r="M524" s="390">
        <v>3243</v>
      </c>
      <c r="N524" s="390">
        <v>2703</v>
      </c>
      <c r="O524" s="390">
        <v>3341</v>
      </c>
      <c r="P524" s="206">
        <v>0.19977802441731399</v>
      </c>
    </row>
    <row r="525" spans="1:16" x14ac:dyDescent="0.2">
      <c r="A525" s="212" t="s">
        <v>14338</v>
      </c>
      <c r="B525" s="211"/>
      <c r="C525" s="211" t="s">
        <v>14947</v>
      </c>
      <c r="D525" s="410" t="s">
        <v>21130</v>
      </c>
      <c r="E525" s="211"/>
      <c r="F525" s="211" t="s">
        <v>14337</v>
      </c>
      <c r="G525" s="413" t="s">
        <v>21131</v>
      </c>
      <c r="H525" s="429" t="s">
        <v>8560</v>
      </c>
      <c r="I525" s="390">
        <v>2906</v>
      </c>
      <c r="J525" s="390">
        <v>2198</v>
      </c>
      <c r="K525" s="390">
        <v>2928</v>
      </c>
      <c r="L525" s="330">
        <v>0.32211101000909897</v>
      </c>
      <c r="M525" s="390">
        <v>978</v>
      </c>
      <c r="N525" s="390">
        <v>982</v>
      </c>
      <c r="O525" s="390">
        <v>1038</v>
      </c>
      <c r="P525" s="206">
        <v>-4.07331975560077E-3</v>
      </c>
    </row>
    <row r="526" spans="1:16" x14ac:dyDescent="0.2">
      <c r="A526" s="212" t="s">
        <v>9260</v>
      </c>
      <c r="B526" s="211"/>
      <c r="C526" s="211" t="s">
        <v>249</v>
      </c>
      <c r="D526" s="410" t="s">
        <v>18511</v>
      </c>
      <c r="E526" s="211"/>
      <c r="F526" s="211" t="s">
        <v>9259</v>
      </c>
      <c r="G526" s="413" t="s">
        <v>20305</v>
      </c>
      <c r="H526" s="429" t="s">
        <v>8560</v>
      </c>
      <c r="I526" s="390">
        <v>2899</v>
      </c>
      <c r="J526" s="390">
        <v>2016</v>
      </c>
      <c r="K526" s="390">
        <v>2806</v>
      </c>
      <c r="L526" s="330">
        <v>0.43799603174603202</v>
      </c>
      <c r="M526" s="390">
        <v>1102</v>
      </c>
      <c r="N526" s="390">
        <v>881</v>
      </c>
      <c r="O526" s="390">
        <v>1047</v>
      </c>
      <c r="P526" s="206">
        <v>0.25085130533484701</v>
      </c>
    </row>
    <row r="527" spans="1:16" x14ac:dyDescent="0.2">
      <c r="A527" s="212" t="s">
        <v>8909</v>
      </c>
      <c r="B527" s="211"/>
      <c r="C527" s="211" t="s">
        <v>254</v>
      </c>
      <c r="D527" s="410" t="s">
        <v>17730</v>
      </c>
      <c r="E527" s="211"/>
      <c r="F527" s="211" t="s">
        <v>8908</v>
      </c>
      <c r="G527" s="413" t="s">
        <v>21544</v>
      </c>
      <c r="H527" s="429" t="s">
        <v>8560</v>
      </c>
      <c r="I527" s="390">
        <v>2897</v>
      </c>
      <c r="J527" s="390">
        <v>1181</v>
      </c>
      <c r="K527" s="390">
        <v>2186</v>
      </c>
      <c r="L527" s="330">
        <v>1.4530059271803599</v>
      </c>
      <c r="M527" s="390">
        <v>142</v>
      </c>
      <c r="N527" s="390">
        <v>131</v>
      </c>
      <c r="O527" s="390">
        <v>136</v>
      </c>
      <c r="P527" s="206">
        <v>8.3969465648855005E-2</v>
      </c>
    </row>
    <row r="528" spans="1:16" x14ac:dyDescent="0.2">
      <c r="A528" s="212" t="s">
        <v>8932</v>
      </c>
      <c r="B528" s="211"/>
      <c r="C528" s="211" t="s">
        <v>14947</v>
      </c>
      <c r="D528" s="410" t="s">
        <v>18228</v>
      </c>
      <c r="E528" s="211"/>
      <c r="F528" s="211" t="s">
        <v>8931</v>
      </c>
      <c r="G528" s="413" t="s">
        <v>19842</v>
      </c>
      <c r="H528" s="429" t="s">
        <v>8560</v>
      </c>
      <c r="I528" s="390">
        <v>2877</v>
      </c>
      <c r="J528" s="390">
        <v>2392</v>
      </c>
      <c r="K528" s="390">
        <v>3323</v>
      </c>
      <c r="L528" s="330">
        <v>0.202759197324415</v>
      </c>
      <c r="M528" s="390">
        <v>1165</v>
      </c>
      <c r="N528" s="390">
        <v>1376</v>
      </c>
      <c r="O528" s="390">
        <v>1196</v>
      </c>
      <c r="P528" s="206">
        <v>-0.153343023255814</v>
      </c>
    </row>
    <row r="529" spans="1:16" x14ac:dyDescent="0.2">
      <c r="A529" s="212" t="s">
        <v>13583</v>
      </c>
      <c r="B529" s="211"/>
      <c r="C529" s="211" t="s">
        <v>254</v>
      </c>
      <c r="D529" s="410" t="s">
        <v>21106</v>
      </c>
      <c r="E529" s="211"/>
      <c r="F529" s="211" t="s">
        <v>13582</v>
      </c>
      <c r="G529" s="413" t="s">
        <v>21107</v>
      </c>
      <c r="H529" s="429" t="s">
        <v>8560</v>
      </c>
      <c r="I529" s="390">
        <v>2855</v>
      </c>
      <c r="J529" s="390">
        <v>2336</v>
      </c>
      <c r="K529" s="390">
        <v>2242</v>
      </c>
      <c r="L529" s="330">
        <v>0.22217465753424601</v>
      </c>
      <c r="M529" s="390">
        <v>217</v>
      </c>
      <c r="N529" s="390">
        <v>236</v>
      </c>
      <c r="O529" s="390">
        <v>117</v>
      </c>
      <c r="P529" s="206">
        <v>-8.0508474576271194E-2</v>
      </c>
    </row>
    <row r="530" spans="1:16" x14ac:dyDescent="0.2">
      <c r="A530" s="212" t="s">
        <v>11456</v>
      </c>
      <c r="B530" s="211"/>
      <c r="C530" s="211" t="s">
        <v>14947</v>
      </c>
      <c r="D530" s="410" t="s">
        <v>18569</v>
      </c>
      <c r="E530" s="211"/>
      <c r="F530" s="211" t="s">
        <v>11455</v>
      </c>
      <c r="G530" s="413" t="s">
        <v>21149</v>
      </c>
      <c r="H530" s="429" t="s">
        <v>8560</v>
      </c>
      <c r="I530" s="390">
        <v>2820</v>
      </c>
      <c r="J530" s="390">
        <v>2053</v>
      </c>
      <c r="K530" s="390">
        <v>5740</v>
      </c>
      <c r="L530" s="330">
        <v>0.37359961032635203</v>
      </c>
      <c r="M530" s="390">
        <v>71</v>
      </c>
      <c r="N530" s="390">
        <v>72</v>
      </c>
      <c r="O530" s="390">
        <v>115</v>
      </c>
      <c r="P530" s="206">
        <v>-1.38888888888888E-2</v>
      </c>
    </row>
    <row r="531" spans="1:16" x14ac:dyDescent="0.2">
      <c r="A531" s="212" t="s">
        <v>9360</v>
      </c>
      <c r="B531" s="211"/>
      <c r="C531" s="211" t="s">
        <v>252</v>
      </c>
      <c r="D531" s="410" t="s">
        <v>18217</v>
      </c>
      <c r="E531" s="211"/>
      <c r="F531" s="211" t="s">
        <v>9359</v>
      </c>
      <c r="G531" s="413" t="s">
        <v>21913</v>
      </c>
      <c r="H531" s="429" t="s">
        <v>8560</v>
      </c>
      <c r="I531" s="390">
        <v>2807</v>
      </c>
      <c r="J531" s="390">
        <v>1593</v>
      </c>
      <c r="K531" s="390">
        <v>2478</v>
      </c>
      <c r="L531" s="330">
        <v>0.76208411801632103</v>
      </c>
      <c r="M531" s="390">
        <v>1726</v>
      </c>
      <c r="N531" s="390">
        <v>1068</v>
      </c>
      <c r="O531" s="390">
        <v>1600</v>
      </c>
      <c r="P531" s="206">
        <v>0.61610486891385796</v>
      </c>
    </row>
    <row r="532" spans="1:16" x14ac:dyDescent="0.2">
      <c r="A532" s="212" t="s">
        <v>11338</v>
      </c>
      <c r="B532" s="211"/>
      <c r="C532" s="211" t="s">
        <v>258</v>
      </c>
      <c r="D532" s="410" t="s">
        <v>21207</v>
      </c>
      <c r="E532" s="211"/>
      <c r="F532" s="211" t="s">
        <v>11337</v>
      </c>
      <c r="G532" s="413" t="s">
        <v>21208</v>
      </c>
      <c r="H532" s="429" t="s">
        <v>8560</v>
      </c>
      <c r="I532" s="390">
        <v>2802</v>
      </c>
      <c r="J532" s="390">
        <v>2170</v>
      </c>
      <c r="K532" s="390">
        <v>2330</v>
      </c>
      <c r="L532" s="330">
        <v>0.291244239631336</v>
      </c>
      <c r="M532" s="390">
        <v>1054</v>
      </c>
      <c r="N532" s="390">
        <v>813</v>
      </c>
      <c r="O532" s="390">
        <v>869</v>
      </c>
      <c r="P532" s="206">
        <v>0.296432964329643</v>
      </c>
    </row>
    <row r="533" spans="1:16" x14ac:dyDescent="0.2">
      <c r="A533" s="212" t="s">
        <v>14286</v>
      </c>
      <c r="B533" s="211"/>
      <c r="C533" s="211" t="s">
        <v>250</v>
      </c>
      <c r="D533" s="410" t="s">
        <v>17307</v>
      </c>
      <c r="E533" s="211"/>
      <c r="F533" s="211" t="s">
        <v>14285</v>
      </c>
      <c r="G533" s="413" t="s">
        <v>17308</v>
      </c>
      <c r="H533" s="429" t="s">
        <v>8560</v>
      </c>
      <c r="I533" s="390">
        <v>2771</v>
      </c>
      <c r="J533" s="390">
        <v>2109</v>
      </c>
      <c r="K533" s="390">
        <v>2278</v>
      </c>
      <c r="L533" s="330">
        <v>0.31389284020863001</v>
      </c>
      <c r="M533" s="390">
        <v>795</v>
      </c>
      <c r="N533" s="390">
        <v>622</v>
      </c>
      <c r="O533" s="390">
        <v>640</v>
      </c>
      <c r="P533" s="206">
        <v>0.27813504823151097</v>
      </c>
    </row>
    <row r="534" spans="1:16" x14ac:dyDescent="0.2">
      <c r="A534" s="212" t="s">
        <v>9499</v>
      </c>
      <c r="B534" s="211"/>
      <c r="C534" s="211" t="s">
        <v>14947</v>
      </c>
      <c r="D534" s="410" t="s">
        <v>19791</v>
      </c>
      <c r="E534" s="211"/>
      <c r="F534" s="211" t="s">
        <v>9498</v>
      </c>
      <c r="G534" s="413" t="s">
        <v>21902</v>
      </c>
      <c r="H534" s="429" t="s">
        <v>8560</v>
      </c>
      <c r="I534" s="390">
        <v>2770</v>
      </c>
      <c r="J534" s="390">
        <v>2061</v>
      </c>
      <c r="K534" s="390">
        <v>3322</v>
      </c>
      <c r="L534" s="330">
        <v>0.34400776322173698</v>
      </c>
      <c r="M534" s="390">
        <v>3906</v>
      </c>
      <c r="N534" s="390">
        <v>3382</v>
      </c>
      <c r="O534" s="390">
        <v>4167</v>
      </c>
      <c r="P534" s="206">
        <v>0.15493790656416301</v>
      </c>
    </row>
    <row r="535" spans="1:16" x14ac:dyDescent="0.2">
      <c r="A535" s="212" t="s">
        <v>13567</v>
      </c>
      <c r="B535" s="211"/>
      <c r="C535" s="211" t="s">
        <v>14947</v>
      </c>
      <c r="D535" s="410" t="s">
        <v>19721</v>
      </c>
      <c r="E535" s="211" t="s">
        <v>13566</v>
      </c>
      <c r="F535" s="211"/>
      <c r="G535" s="413" t="s">
        <v>21633</v>
      </c>
      <c r="H535" s="429" t="s">
        <v>8560</v>
      </c>
      <c r="I535" s="390">
        <v>2768</v>
      </c>
      <c r="J535" s="390">
        <v>2146</v>
      </c>
      <c r="K535" s="390">
        <v>2722</v>
      </c>
      <c r="L535" s="330">
        <v>0.28984156570363501</v>
      </c>
      <c r="M535" s="390">
        <v>104</v>
      </c>
      <c r="N535" s="390">
        <v>62</v>
      </c>
      <c r="O535" s="390">
        <v>67</v>
      </c>
      <c r="P535" s="206">
        <v>0.67741935483870996</v>
      </c>
    </row>
    <row r="536" spans="1:16" x14ac:dyDescent="0.2">
      <c r="A536" s="212" t="s">
        <v>11833</v>
      </c>
      <c r="B536" s="211"/>
      <c r="C536" s="211" t="s">
        <v>371</v>
      </c>
      <c r="D536" s="410" t="s">
        <v>20800</v>
      </c>
      <c r="E536" s="211"/>
      <c r="F536" s="211" t="s">
        <v>11832</v>
      </c>
      <c r="G536" s="413" t="s">
        <v>20801</v>
      </c>
      <c r="H536" s="429" t="s">
        <v>8560</v>
      </c>
      <c r="I536" s="390">
        <v>2766</v>
      </c>
      <c r="J536" s="390">
        <v>2375</v>
      </c>
      <c r="K536" s="390">
        <v>2914</v>
      </c>
      <c r="L536" s="330">
        <v>0.16463157894736799</v>
      </c>
      <c r="M536" s="390">
        <v>659</v>
      </c>
      <c r="N536" s="390">
        <v>504</v>
      </c>
      <c r="O536" s="390">
        <v>441</v>
      </c>
      <c r="P536" s="206">
        <v>0.307539682539683</v>
      </c>
    </row>
    <row r="537" spans="1:16" x14ac:dyDescent="0.2">
      <c r="A537" s="212" t="s">
        <v>12640</v>
      </c>
      <c r="B537" s="211"/>
      <c r="C537" s="211" t="s">
        <v>253</v>
      </c>
      <c r="D537" s="410" t="s">
        <v>20297</v>
      </c>
      <c r="E537" s="211"/>
      <c r="F537" s="211" t="s">
        <v>12639</v>
      </c>
      <c r="G537" s="413" t="s">
        <v>20298</v>
      </c>
      <c r="H537" s="429" t="s">
        <v>8560</v>
      </c>
      <c r="I537" s="390">
        <v>2753</v>
      </c>
      <c r="J537" s="390">
        <v>2748</v>
      </c>
      <c r="K537" s="390">
        <v>2803</v>
      </c>
      <c r="L537" s="330">
        <v>1.8195050946143701E-3</v>
      </c>
      <c r="M537" s="390">
        <v>849</v>
      </c>
      <c r="N537" s="390">
        <v>635</v>
      </c>
      <c r="O537" s="390">
        <v>501</v>
      </c>
      <c r="P537" s="206">
        <v>0.337007874015748</v>
      </c>
    </row>
    <row r="538" spans="1:16" x14ac:dyDescent="0.2">
      <c r="A538" s="212" t="s">
        <v>12150</v>
      </c>
      <c r="B538" s="211"/>
      <c r="C538" s="211" t="s">
        <v>14947</v>
      </c>
      <c r="D538" s="410" t="s">
        <v>18172</v>
      </c>
      <c r="E538" s="211" t="s">
        <v>12149</v>
      </c>
      <c r="F538" s="211"/>
      <c r="G538" s="413" t="s">
        <v>20608</v>
      </c>
      <c r="H538" s="429" t="s">
        <v>8560</v>
      </c>
      <c r="I538" s="390">
        <v>2716</v>
      </c>
      <c r="J538" s="390">
        <v>3398</v>
      </c>
      <c r="K538" s="390">
        <v>3437</v>
      </c>
      <c r="L538" s="330">
        <v>-0.200706297822248</v>
      </c>
      <c r="M538" s="390">
        <v>678</v>
      </c>
      <c r="N538" s="390">
        <v>660</v>
      </c>
      <c r="O538" s="390">
        <v>757</v>
      </c>
      <c r="P538" s="206">
        <v>2.7272727272727299E-2</v>
      </c>
    </row>
    <row r="539" spans="1:16" x14ac:dyDescent="0.2">
      <c r="A539" s="212" t="s">
        <v>10712</v>
      </c>
      <c r="B539" s="211"/>
      <c r="C539" s="211" t="s">
        <v>263</v>
      </c>
      <c r="D539" s="410" t="s">
        <v>18451</v>
      </c>
      <c r="E539" s="211"/>
      <c r="F539" s="211" t="s">
        <v>10711</v>
      </c>
      <c r="G539" s="413" t="s">
        <v>21504</v>
      </c>
      <c r="H539" s="429" t="s">
        <v>8560</v>
      </c>
      <c r="I539" s="390">
        <v>2712</v>
      </c>
      <c r="J539" s="390">
        <v>2162</v>
      </c>
      <c r="K539" s="390">
        <v>2593</v>
      </c>
      <c r="L539" s="330">
        <v>0.25439407955596699</v>
      </c>
      <c r="M539" s="390">
        <v>2765</v>
      </c>
      <c r="N539" s="390">
        <v>2196</v>
      </c>
      <c r="O539" s="390">
        <v>2447</v>
      </c>
      <c r="P539" s="206">
        <v>0.25910746812386198</v>
      </c>
    </row>
    <row r="540" spans="1:16" x14ac:dyDescent="0.2">
      <c r="A540" s="212" t="s">
        <v>14584</v>
      </c>
      <c r="B540" s="211" t="s">
        <v>13905</v>
      </c>
      <c r="C540" s="211" t="s">
        <v>372</v>
      </c>
      <c r="D540" s="410" t="s">
        <v>19078</v>
      </c>
      <c r="E540" s="211" t="s">
        <v>14583</v>
      </c>
      <c r="F540" s="211"/>
      <c r="G540" s="413" t="s">
        <v>20813</v>
      </c>
      <c r="H540" s="429" t="s">
        <v>8560</v>
      </c>
      <c r="I540" s="390">
        <v>2709</v>
      </c>
      <c r="J540" s="390">
        <v>2401</v>
      </c>
      <c r="K540" s="390">
        <v>2627</v>
      </c>
      <c r="L540" s="330">
        <v>0.128279883381924</v>
      </c>
      <c r="M540" s="390">
        <v>314</v>
      </c>
      <c r="N540" s="390">
        <v>275</v>
      </c>
      <c r="O540" s="390">
        <v>340</v>
      </c>
      <c r="P540" s="206">
        <v>0.14181818181818201</v>
      </c>
    </row>
    <row r="541" spans="1:16" x14ac:dyDescent="0.2">
      <c r="A541" s="212" t="s">
        <v>13477</v>
      </c>
      <c r="B541" s="211" t="s">
        <v>9572</v>
      </c>
      <c r="C541" s="211" t="s">
        <v>255</v>
      </c>
      <c r="D541" s="410" t="s">
        <v>17666</v>
      </c>
      <c r="E541" s="211" t="s">
        <v>13476</v>
      </c>
      <c r="F541" s="211"/>
      <c r="G541" s="413" t="s">
        <v>20256</v>
      </c>
      <c r="H541" s="429" t="s">
        <v>8560</v>
      </c>
      <c r="I541" s="390">
        <v>2697</v>
      </c>
      <c r="J541" s="390">
        <v>996</v>
      </c>
      <c r="K541" s="390">
        <v>595</v>
      </c>
      <c r="L541" s="330">
        <v>1.7078313253012001</v>
      </c>
      <c r="M541" s="390">
        <v>940</v>
      </c>
      <c r="N541" s="390">
        <v>857</v>
      </c>
      <c r="O541" s="390">
        <v>980</v>
      </c>
      <c r="P541" s="206">
        <v>9.6849474912485495E-2</v>
      </c>
    </row>
    <row r="542" spans="1:16" x14ac:dyDescent="0.2">
      <c r="A542" s="212" t="s">
        <v>14371</v>
      </c>
      <c r="B542" s="211"/>
      <c r="C542" s="211" t="s">
        <v>250</v>
      </c>
      <c r="D542" s="410" t="s">
        <v>21498</v>
      </c>
      <c r="E542" s="211"/>
      <c r="F542" s="211" t="s">
        <v>14370</v>
      </c>
      <c r="G542" s="413" t="s">
        <v>19481</v>
      </c>
      <c r="H542" s="429" t="s">
        <v>8560</v>
      </c>
      <c r="I542" s="390">
        <v>2695</v>
      </c>
      <c r="J542" s="390">
        <v>4459</v>
      </c>
      <c r="K542" s="390">
        <v>7340</v>
      </c>
      <c r="L542" s="330">
        <v>-0.39560439560439598</v>
      </c>
      <c r="M542" s="390">
        <v>1982</v>
      </c>
      <c r="N542" s="390">
        <v>2291</v>
      </c>
      <c r="O542" s="390">
        <v>2474</v>
      </c>
      <c r="P542" s="206">
        <v>-0.13487560017459599</v>
      </c>
    </row>
    <row r="543" spans="1:16" x14ac:dyDescent="0.2">
      <c r="A543" s="212" t="s">
        <v>14212</v>
      </c>
      <c r="B543" s="211"/>
      <c r="C543" s="211" t="s">
        <v>253</v>
      </c>
      <c r="D543" s="410" t="s">
        <v>18337</v>
      </c>
      <c r="E543" s="211"/>
      <c r="F543" s="211" t="s">
        <v>14211</v>
      </c>
      <c r="G543" s="413" t="s">
        <v>21894</v>
      </c>
      <c r="H543" s="429" t="s">
        <v>8560</v>
      </c>
      <c r="I543" s="390">
        <v>2691</v>
      </c>
      <c r="J543" s="390">
        <v>2300</v>
      </c>
      <c r="K543" s="390">
        <v>3266</v>
      </c>
      <c r="L543" s="330">
        <v>0.17</v>
      </c>
      <c r="M543" s="390">
        <v>654</v>
      </c>
      <c r="N543" s="390">
        <v>752</v>
      </c>
      <c r="O543" s="390">
        <v>693</v>
      </c>
      <c r="P543" s="206">
        <v>-0.13031914893617</v>
      </c>
    </row>
    <row r="544" spans="1:16" x14ac:dyDescent="0.2">
      <c r="A544" s="212" t="s">
        <v>14054</v>
      </c>
      <c r="B544" s="211" t="s">
        <v>9566</v>
      </c>
      <c r="C544" s="211" t="s">
        <v>255</v>
      </c>
      <c r="D544" s="410" t="s">
        <v>18177</v>
      </c>
      <c r="E544" s="211" t="s">
        <v>14053</v>
      </c>
      <c r="F544" s="211"/>
      <c r="G544" s="413" t="s">
        <v>20778</v>
      </c>
      <c r="H544" s="429" t="s">
        <v>8560</v>
      </c>
      <c r="I544" s="390">
        <v>2684</v>
      </c>
      <c r="J544" s="390">
        <v>2548</v>
      </c>
      <c r="K544" s="390">
        <v>3039</v>
      </c>
      <c r="L544" s="330">
        <v>5.3375196232339002E-2</v>
      </c>
      <c r="M544" s="390">
        <v>871</v>
      </c>
      <c r="N544" s="390">
        <v>760</v>
      </c>
      <c r="O544" s="390">
        <v>794</v>
      </c>
      <c r="P544" s="206">
        <v>0.14605263157894699</v>
      </c>
    </row>
    <row r="545" spans="1:16" x14ac:dyDescent="0.2">
      <c r="A545" s="212" t="s">
        <v>10057</v>
      </c>
      <c r="B545" s="211"/>
      <c r="C545" s="211" t="s">
        <v>253</v>
      </c>
      <c r="D545" s="410" t="s">
        <v>19748</v>
      </c>
      <c r="E545" s="211"/>
      <c r="F545" s="211" t="s">
        <v>10055</v>
      </c>
      <c r="G545" s="413" t="s">
        <v>20968</v>
      </c>
      <c r="H545" s="429" t="s">
        <v>8560</v>
      </c>
      <c r="I545" s="390">
        <v>2684</v>
      </c>
      <c r="J545" s="390">
        <v>2373</v>
      </c>
      <c r="K545" s="390">
        <v>2610</v>
      </c>
      <c r="L545" s="330">
        <v>0.13105773282764399</v>
      </c>
      <c r="M545" s="390">
        <v>2220</v>
      </c>
      <c r="N545" s="390">
        <v>2124</v>
      </c>
      <c r="O545" s="390">
        <v>2164</v>
      </c>
      <c r="P545" s="206">
        <v>4.5197740112994399E-2</v>
      </c>
    </row>
    <row r="546" spans="1:16" x14ac:dyDescent="0.2">
      <c r="A546" s="212" t="s">
        <v>12289</v>
      </c>
      <c r="B546" s="211" t="s">
        <v>12213</v>
      </c>
      <c r="C546" s="211" t="s">
        <v>254</v>
      </c>
      <c r="D546" s="410" t="s">
        <v>19489</v>
      </c>
      <c r="E546" s="211" t="s">
        <v>12288</v>
      </c>
      <c r="F546" s="211"/>
      <c r="G546" s="413" t="s">
        <v>20421</v>
      </c>
      <c r="H546" s="429" t="s">
        <v>8560</v>
      </c>
      <c r="I546" s="390">
        <v>2683</v>
      </c>
      <c r="J546" s="390">
        <v>1813</v>
      </c>
      <c r="K546" s="390">
        <v>2059</v>
      </c>
      <c r="L546" s="330">
        <v>0.47986762272476602</v>
      </c>
      <c r="M546" s="390">
        <v>1477</v>
      </c>
      <c r="N546" s="390">
        <v>1269</v>
      </c>
      <c r="O546" s="390">
        <v>1409</v>
      </c>
      <c r="P546" s="206">
        <v>0.16390858944050399</v>
      </c>
    </row>
    <row r="547" spans="1:16" x14ac:dyDescent="0.2">
      <c r="A547" s="212" t="s">
        <v>13982</v>
      </c>
      <c r="B547" s="211" t="s">
        <v>13672</v>
      </c>
      <c r="C547" s="211" t="s">
        <v>258</v>
      </c>
      <c r="D547" s="410" t="s">
        <v>19513</v>
      </c>
      <c r="E547" s="211" t="s">
        <v>13981</v>
      </c>
      <c r="F547" s="211"/>
      <c r="G547" s="413" t="s">
        <v>20605</v>
      </c>
      <c r="H547" s="429" t="s">
        <v>8560</v>
      </c>
      <c r="I547" s="390">
        <v>2635</v>
      </c>
      <c r="J547" s="390">
        <v>2268</v>
      </c>
      <c r="K547" s="390">
        <v>2241</v>
      </c>
      <c r="L547" s="330">
        <v>0.16181657848324499</v>
      </c>
      <c r="M547" s="390">
        <v>1055</v>
      </c>
      <c r="N547" s="390">
        <v>898</v>
      </c>
      <c r="O547" s="390">
        <v>1406</v>
      </c>
      <c r="P547" s="206">
        <v>0.174832962138085</v>
      </c>
    </row>
    <row r="548" spans="1:16" x14ac:dyDescent="0.2">
      <c r="A548" s="212" t="s">
        <v>11332</v>
      </c>
      <c r="B548" s="211"/>
      <c r="C548" s="211" t="s">
        <v>254</v>
      </c>
      <c r="D548" s="410" t="s">
        <v>18289</v>
      </c>
      <c r="E548" s="211"/>
      <c r="F548" s="211" t="s">
        <v>11331</v>
      </c>
      <c r="G548" s="413" t="s">
        <v>21212</v>
      </c>
      <c r="H548" s="429" t="s">
        <v>8560</v>
      </c>
      <c r="I548" s="390">
        <v>2629</v>
      </c>
      <c r="J548" s="390">
        <v>2428</v>
      </c>
      <c r="K548" s="390">
        <v>2565</v>
      </c>
      <c r="L548" s="330">
        <v>8.2784184514003406E-2</v>
      </c>
      <c r="M548" s="390">
        <v>952</v>
      </c>
      <c r="N548" s="390">
        <v>627</v>
      </c>
      <c r="O548" s="390">
        <v>679</v>
      </c>
      <c r="P548" s="206">
        <v>0.51834130781499199</v>
      </c>
    </row>
    <row r="549" spans="1:16" x14ac:dyDescent="0.2">
      <c r="A549" s="212" t="s">
        <v>14244</v>
      </c>
      <c r="B549" s="211"/>
      <c r="C549" s="211" t="s">
        <v>372</v>
      </c>
      <c r="D549" s="410" t="s">
        <v>21363</v>
      </c>
      <c r="E549" s="211"/>
      <c r="F549" s="211" t="s">
        <v>14243</v>
      </c>
      <c r="G549" s="413" t="s">
        <v>21364</v>
      </c>
      <c r="H549" s="429" t="s">
        <v>8560</v>
      </c>
      <c r="I549" s="390">
        <v>2619</v>
      </c>
      <c r="J549" s="390">
        <v>1095</v>
      </c>
      <c r="K549" s="390">
        <v>1279</v>
      </c>
      <c r="L549" s="330">
        <v>1.3917808219178101</v>
      </c>
      <c r="M549" s="390">
        <v>283</v>
      </c>
      <c r="N549" s="390">
        <v>251</v>
      </c>
      <c r="O549" s="390">
        <v>260</v>
      </c>
      <c r="P549" s="206">
        <v>0.127490039840638</v>
      </c>
    </row>
    <row r="550" spans="1:16" x14ac:dyDescent="0.2">
      <c r="A550" s="212" t="s">
        <v>14010</v>
      </c>
      <c r="B550" s="211"/>
      <c r="C550" s="211" t="s">
        <v>254</v>
      </c>
      <c r="D550" s="410" t="s">
        <v>18609</v>
      </c>
      <c r="E550" s="211"/>
      <c r="F550" s="211" t="s">
        <v>14009</v>
      </c>
      <c r="G550" s="413" t="s">
        <v>22236</v>
      </c>
      <c r="H550" s="429" t="s">
        <v>8560</v>
      </c>
      <c r="I550" s="390">
        <v>2615</v>
      </c>
      <c r="J550" s="390">
        <v>2336</v>
      </c>
      <c r="K550" s="390">
        <v>2752</v>
      </c>
      <c r="L550" s="330">
        <v>0.119434931506849</v>
      </c>
      <c r="M550" s="390">
        <v>448</v>
      </c>
      <c r="N550" s="390">
        <v>415</v>
      </c>
      <c r="O550" s="390">
        <v>458</v>
      </c>
      <c r="P550" s="206">
        <v>7.9518072289156597E-2</v>
      </c>
    </row>
    <row r="551" spans="1:16" x14ac:dyDescent="0.2">
      <c r="A551" s="212" t="s">
        <v>14302</v>
      </c>
      <c r="B551" s="211" t="s">
        <v>11678</v>
      </c>
      <c r="C551" s="211" t="s">
        <v>254</v>
      </c>
      <c r="D551" s="410" t="s">
        <v>20026</v>
      </c>
      <c r="E551" s="211" t="s">
        <v>14301</v>
      </c>
      <c r="F551" s="211"/>
      <c r="G551" s="413" t="s">
        <v>20830</v>
      </c>
      <c r="H551" s="429" t="s">
        <v>8560</v>
      </c>
      <c r="I551" s="390">
        <v>2578</v>
      </c>
      <c r="J551" s="390">
        <v>2335</v>
      </c>
      <c r="K551" s="390">
        <v>2481</v>
      </c>
      <c r="L551" s="330">
        <v>0.10406852248394</v>
      </c>
      <c r="M551" s="390">
        <v>8320</v>
      </c>
      <c r="N551" s="390">
        <v>7630</v>
      </c>
      <c r="O551" s="390">
        <v>7517</v>
      </c>
      <c r="P551" s="206">
        <v>9.0432503276540094E-2</v>
      </c>
    </row>
    <row r="552" spans="1:16" x14ac:dyDescent="0.2">
      <c r="A552" s="212" t="s">
        <v>13471</v>
      </c>
      <c r="B552" s="211"/>
      <c r="C552" s="211" t="s">
        <v>258</v>
      </c>
      <c r="D552" s="410" t="s">
        <v>19652</v>
      </c>
      <c r="E552" s="211"/>
      <c r="F552" s="211" t="s">
        <v>13470</v>
      </c>
      <c r="G552" s="413" t="s">
        <v>21390</v>
      </c>
      <c r="H552" s="429" t="s">
        <v>8560</v>
      </c>
      <c r="I552" s="390">
        <v>2572</v>
      </c>
      <c r="J552" s="390">
        <v>2697</v>
      </c>
      <c r="K552" s="390">
        <v>2319</v>
      </c>
      <c r="L552" s="330">
        <v>-4.6347793845013002E-2</v>
      </c>
      <c r="M552" s="390">
        <v>351</v>
      </c>
      <c r="N552" s="390">
        <v>234</v>
      </c>
      <c r="O552" s="390">
        <v>268</v>
      </c>
      <c r="P552" s="206">
        <v>0.5</v>
      </c>
    </row>
    <row r="553" spans="1:16" x14ac:dyDescent="0.2">
      <c r="A553" s="212" t="s">
        <v>12307</v>
      </c>
      <c r="B553" s="211" t="s">
        <v>11693</v>
      </c>
      <c r="C553" s="211" t="s">
        <v>14947</v>
      </c>
      <c r="D553" s="410" t="s">
        <v>20398</v>
      </c>
      <c r="E553" s="211" t="s">
        <v>12306</v>
      </c>
      <c r="F553" s="211"/>
      <c r="G553" s="413" t="s">
        <v>20399</v>
      </c>
      <c r="H553" s="429" t="s">
        <v>8560</v>
      </c>
      <c r="I553" s="390">
        <v>2551</v>
      </c>
      <c r="J553" s="390">
        <v>2715</v>
      </c>
      <c r="K553" s="390">
        <v>2682</v>
      </c>
      <c r="L553" s="330">
        <v>-6.0405156537753302E-2</v>
      </c>
      <c r="M553" s="390">
        <v>429</v>
      </c>
      <c r="N553" s="390">
        <v>592</v>
      </c>
      <c r="O553" s="390">
        <v>550</v>
      </c>
      <c r="P553" s="206">
        <v>-0.275337837837838</v>
      </c>
    </row>
    <row r="554" spans="1:16" x14ac:dyDescent="0.2">
      <c r="A554" s="212" t="s">
        <v>9488</v>
      </c>
      <c r="B554" s="211"/>
      <c r="C554" s="211" t="s">
        <v>14947</v>
      </c>
      <c r="D554" s="410" t="s">
        <v>18780</v>
      </c>
      <c r="E554" s="211"/>
      <c r="F554" s="211" t="s">
        <v>9487</v>
      </c>
      <c r="G554" s="413" t="s">
        <v>17142</v>
      </c>
      <c r="H554" s="429" t="s">
        <v>8560</v>
      </c>
      <c r="I554" s="390">
        <v>2533</v>
      </c>
      <c r="J554" s="390">
        <v>1755</v>
      </c>
      <c r="K554" s="390">
        <v>2407</v>
      </c>
      <c r="L554" s="330">
        <v>0.44330484330484299</v>
      </c>
      <c r="M554" s="390">
        <v>2607</v>
      </c>
      <c r="N554" s="390">
        <v>2486</v>
      </c>
      <c r="O554" s="390">
        <v>4110</v>
      </c>
      <c r="P554" s="206">
        <v>4.8672566371681401E-2</v>
      </c>
    </row>
    <row r="555" spans="1:16" x14ac:dyDescent="0.2">
      <c r="A555" s="212" t="s">
        <v>10835</v>
      </c>
      <c r="B555" s="211"/>
      <c r="C555" s="211" t="s">
        <v>252</v>
      </c>
      <c r="D555" s="410" t="s">
        <v>21423</v>
      </c>
      <c r="E555" s="211"/>
      <c r="F555" s="211" t="s">
        <v>10834</v>
      </c>
      <c r="G555" s="413" t="s">
        <v>20817</v>
      </c>
      <c r="H555" s="429" t="s">
        <v>8560</v>
      </c>
      <c r="I555" s="390">
        <v>2505</v>
      </c>
      <c r="J555" s="390">
        <v>1040</v>
      </c>
      <c r="K555" s="390">
        <v>2276</v>
      </c>
      <c r="L555" s="330">
        <v>1.40865384615385</v>
      </c>
      <c r="M555" s="390">
        <v>1186</v>
      </c>
      <c r="N555" s="390">
        <v>695</v>
      </c>
      <c r="O555" s="390">
        <v>1241</v>
      </c>
      <c r="P555" s="206">
        <v>0.70647482014388496</v>
      </c>
    </row>
    <row r="556" spans="1:16" x14ac:dyDescent="0.2">
      <c r="A556" s="212" t="s">
        <v>11376</v>
      </c>
      <c r="B556" s="211"/>
      <c r="C556" s="211" t="s">
        <v>14947</v>
      </c>
      <c r="D556" s="410" t="s">
        <v>17631</v>
      </c>
      <c r="E556" s="211"/>
      <c r="F556" s="211" t="s">
        <v>11375</v>
      </c>
      <c r="G556" s="413" t="s">
        <v>19522</v>
      </c>
      <c r="H556" s="429" t="s">
        <v>8560</v>
      </c>
      <c r="I556" s="390">
        <v>2473</v>
      </c>
      <c r="J556" s="390">
        <v>2504</v>
      </c>
      <c r="K556" s="390">
        <v>2795</v>
      </c>
      <c r="L556" s="330">
        <v>-1.23801916932907E-2</v>
      </c>
      <c r="M556" s="390">
        <v>228</v>
      </c>
      <c r="N556" s="390">
        <v>250</v>
      </c>
      <c r="O556" s="390">
        <v>259</v>
      </c>
      <c r="P556" s="206">
        <v>-8.7999999999999995E-2</v>
      </c>
    </row>
    <row r="557" spans="1:16" x14ac:dyDescent="0.2">
      <c r="A557" s="212" t="s">
        <v>13255</v>
      </c>
      <c r="B557" s="211"/>
      <c r="C557" s="211" t="s">
        <v>253</v>
      </c>
      <c r="D557" s="410" t="s">
        <v>20090</v>
      </c>
      <c r="E557" s="211"/>
      <c r="F557" s="211" t="s">
        <v>13254</v>
      </c>
      <c r="G557" s="413" t="s">
        <v>21368</v>
      </c>
      <c r="H557" s="429" t="s">
        <v>8560</v>
      </c>
      <c r="I557" s="390">
        <v>2466</v>
      </c>
      <c r="J557" s="390">
        <v>1155</v>
      </c>
      <c r="K557" s="390">
        <v>2782</v>
      </c>
      <c r="L557" s="210">
        <v>1.13506493506494</v>
      </c>
      <c r="M557" s="390">
        <v>354</v>
      </c>
      <c r="N557" s="390">
        <v>323</v>
      </c>
      <c r="O557" s="390">
        <v>452</v>
      </c>
      <c r="P557" s="206">
        <v>9.5975232198142399E-2</v>
      </c>
    </row>
    <row r="558" spans="1:16" x14ac:dyDescent="0.2">
      <c r="A558" s="212" t="s">
        <v>9472</v>
      </c>
      <c r="B558" s="211"/>
      <c r="C558" s="211" t="s">
        <v>14947</v>
      </c>
      <c r="D558" s="410" t="s">
        <v>18929</v>
      </c>
      <c r="E558" s="211"/>
      <c r="F558" s="211" t="s">
        <v>9471</v>
      </c>
      <c r="G558" s="413" t="s">
        <v>17170</v>
      </c>
      <c r="H558" s="429" t="s">
        <v>8560</v>
      </c>
      <c r="I558" s="390">
        <v>2455</v>
      </c>
      <c r="J558" s="390">
        <v>2373</v>
      </c>
      <c r="K558" s="390">
        <v>2748</v>
      </c>
      <c r="L558" s="330">
        <v>3.45554150863885E-2</v>
      </c>
      <c r="M558" s="390">
        <v>1642</v>
      </c>
      <c r="N558" s="390">
        <v>1349</v>
      </c>
      <c r="O558" s="390">
        <v>1470</v>
      </c>
      <c r="P558" s="206">
        <v>0.21719792438843599</v>
      </c>
    </row>
    <row r="559" spans="1:16" x14ac:dyDescent="0.2">
      <c r="A559" s="212" t="s">
        <v>10167</v>
      </c>
      <c r="B559" s="211"/>
      <c r="C559" s="211" t="s">
        <v>252</v>
      </c>
      <c r="D559" s="410" t="s">
        <v>19237</v>
      </c>
      <c r="E559" s="211"/>
      <c r="F559" s="211" t="s">
        <v>10166</v>
      </c>
      <c r="G559" s="413" t="s">
        <v>19739</v>
      </c>
      <c r="H559" s="429" t="s">
        <v>8560</v>
      </c>
      <c r="I559" s="390">
        <v>2453</v>
      </c>
      <c r="J559" s="390">
        <v>119</v>
      </c>
      <c r="K559" s="390">
        <v>2980</v>
      </c>
      <c r="L559" s="210">
        <v>19.613445378151301</v>
      </c>
      <c r="M559" s="390">
        <v>1538</v>
      </c>
      <c r="N559" s="390">
        <v>779</v>
      </c>
      <c r="O559" s="390">
        <v>2249</v>
      </c>
      <c r="P559" s="206">
        <v>0.97432605905006398</v>
      </c>
    </row>
    <row r="560" spans="1:16" x14ac:dyDescent="0.2">
      <c r="A560" s="212" t="s">
        <v>13510</v>
      </c>
      <c r="B560" s="211" t="s">
        <v>9847</v>
      </c>
      <c r="C560" s="211" t="s">
        <v>255</v>
      </c>
      <c r="D560" s="410" t="s">
        <v>19109</v>
      </c>
      <c r="E560" s="211" t="s">
        <v>13509</v>
      </c>
      <c r="F560" s="211"/>
      <c r="G560" s="413" t="s">
        <v>20978</v>
      </c>
      <c r="H560" s="429" t="s">
        <v>8560</v>
      </c>
      <c r="I560" s="390">
        <v>2448</v>
      </c>
      <c r="J560" s="390">
        <v>2547</v>
      </c>
      <c r="K560" s="390">
        <v>2465</v>
      </c>
      <c r="L560" s="330">
        <v>-3.8869257950530103E-2</v>
      </c>
      <c r="M560" s="390">
        <v>762</v>
      </c>
      <c r="N560" s="390">
        <v>530</v>
      </c>
      <c r="O560" s="390">
        <v>505</v>
      </c>
      <c r="P560" s="206">
        <v>0.43773584905660401</v>
      </c>
    </row>
    <row r="561" spans="1:16" x14ac:dyDescent="0.2">
      <c r="A561" s="212" t="s">
        <v>13957</v>
      </c>
      <c r="B561" s="211" t="s">
        <v>9348</v>
      </c>
      <c r="C561" s="211" t="s">
        <v>252</v>
      </c>
      <c r="D561" s="410" t="s">
        <v>17359</v>
      </c>
      <c r="E561" s="211" t="s">
        <v>13956</v>
      </c>
      <c r="F561" s="211"/>
      <c r="G561" s="413" t="s">
        <v>20946</v>
      </c>
      <c r="H561" s="429" t="s">
        <v>8560</v>
      </c>
      <c r="I561" s="390">
        <v>2443</v>
      </c>
      <c r="J561" s="390">
        <v>1237</v>
      </c>
      <c r="K561" s="390">
        <v>2451</v>
      </c>
      <c r="L561" s="330">
        <v>0.97493936944219906</v>
      </c>
      <c r="M561" s="390">
        <v>2211</v>
      </c>
      <c r="N561" s="390">
        <v>721</v>
      </c>
      <c r="O561" s="390">
        <v>1543</v>
      </c>
      <c r="P561" s="206">
        <v>2.0665742024965299</v>
      </c>
    </row>
    <row r="562" spans="1:16" x14ac:dyDescent="0.2">
      <c r="A562" s="212" t="s">
        <v>13514</v>
      </c>
      <c r="B562" s="211" t="s">
        <v>9532</v>
      </c>
      <c r="C562" s="211" t="s">
        <v>257</v>
      </c>
      <c r="D562" s="410" t="s">
        <v>20887</v>
      </c>
      <c r="E562" s="211" t="s">
        <v>13513</v>
      </c>
      <c r="F562" s="211"/>
      <c r="G562" s="413" t="s">
        <v>20888</v>
      </c>
      <c r="H562" s="429" t="s">
        <v>8560</v>
      </c>
      <c r="I562" s="390">
        <v>2434</v>
      </c>
      <c r="J562" s="390">
        <v>1909</v>
      </c>
      <c r="K562" s="390">
        <v>2334</v>
      </c>
      <c r="L562" s="330">
        <v>0.27501309586170802</v>
      </c>
      <c r="M562" s="390">
        <v>1133</v>
      </c>
      <c r="N562" s="390">
        <v>938</v>
      </c>
      <c r="O562" s="390">
        <v>995</v>
      </c>
      <c r="P562" s="206">
        <v>0.207889125799574</v>
      </c>
    </row>
    <row r="563" spans="1:16" x14ac:dyDescent="0.2">
      <c r="A563" s="212" t="s">
        <v>14789</v>
      </c>
      <c r="B563" s="211"/>
      <c r="C563" s="211" t="s">
        <v>251</v>
      </c>
      <c r="D563" s="410" t="s">
        <v>19647</v>
      </c>
      <c r="E563" s="211"/>
      <c r="F563" s="211" t="s">
        <v>14788</v>
      </c>
      <c r="G563" s="413" t="s">
        <v>21371</v>
      </c>
      <c r="H563" s="429" t="s">
        <v>8560</v>
      </c>
      <c r="I563" s="390">
        <v>2432</v>
      </c>
      <c r="J563" s="390">
        <v>2038</v>
      </c>
      <c r="K563" s="390">
        <v>2692</v>
      </c>
      <c r="L563" s="330">
        <v>0.19332679097154101</v>
      </c>
      <c r="M563" s="390">
        <v>1901</v>
      </c>
      <c r="N563" s="390">
        <v>1622</v>
      </c>
      <c r="O563" s="390">
        <v>1830</v>
      </c>
      <c r="P563" s="206">
        <v>0.172009864364981</v>
      </c>
    </row>
    <row r="564" spans="1:16" x14ac:dyDescent="0.2">
      <c r="A564" s="212" t="s">
        <v>13789</v>
      </c>
      <c r="B564" s="211"/>
      <c r="C564" s="211" t="s">
        <v>253</v>
      </c>
      <c r="D564" s="410" t="s">
        <v>17370</v>
      </c>
      <c r="E564" s="211"/>
      <c r="F564" s="211" t="s">
        <v>13788</v>
      </c>
      <c r="G564" s="413" t="s">
        <v>21238</v>
      </c>
      <c r="H564" s="429" t="s">
        <v>8560</v>
      </c>
      <c r="I564" s="390">
        <v>2428</v>
      </c>
      <c r="J564" s="390">
        <v>1574</v>
      </c>
      <c r="K564" s="390">
        <v>3400</v>
      </c>
      <c r="L564" s="330">
        <v>0.54256670902160098</v>
      </c>
      <c r="M564" s="390">
        <v>143</v>
      </c>
      <c r="N564" s="390">
        <v>161</v>
      </c>
      <c r="O564" s="390">
        <v>214</v>
      </c>
      <c r="P564" s="206">
        <v>-0.111801242236025</v>
      </c>
    </row>
    <row r="565" spans="1:16" x14ac:dyDescent="0.2">
      <c r="A565" s="212" t="s">
        <v>14008</v>
      </c>
      <c r="B565" s="211" t="s">
        <v>12300</v>
      </c>
      <c r="C565" s="211" t="s">
        <v>258</v>
      </c>
      <c r="D565" s="410" t="s">
        <v>19979</v>
      </c>
      <c r="E565" s="211" t="s">
        <v>14007</v>
      </c>
      <c r="F565" s="211"/>
      <c r="G565" s="413" t="s">
        <v>20498</v>
      </c>
      <c r="H565" s="429" t="s">
        <v>8560</v>
      </c>
      <c r="I565" s="390">
        <v>2404</v>
      </c>
      <c r="J565" s="390">
        <v>1893</v>
      </c>
      <c r="K565" s="390">
        <v>1759</v>
      </c>
      <c r="L565" s="330">
        <v>0.26994189117802397</v>
      </c>
      <c r="M565" s="390">
        <v>1362</v>
      </c>
      <c r="N565" s="390">
        <v>1251</v>
      </c>
      <c r="O565" s="390">
        <v>1203</v>
      </c>
      <c r="P565" s="206">
        <v>8.8729016786570594E-2</v>
      </c>
    </row>
    <row r="566" spans="1:16" x14ac:dyDescent="0.2">
      <c r="A566" s="212" t="s">
        <v>9346</v>
      </c>
      <c r="B566" s="211"/>
      <c r="C566" s="211" t="s">
        <v>371</v>
      </c>
      <c r="D566" s="410" t="s">
        <v>18937</v>
      </c>
      <c r="E566" s="211"/>
      <c r="F566" s="211" t="s">
        <v>9345</v>
      </c>
      <c r="G566" s="413" t="s">
        <v>22047</v>
      </c>
      <c r="H566" s="429" t="s">
        <v>8560</v>
      </c>
      <c r="I566" s="390">
        <v>2403</v>
      </c>
      <c r="J566" s="390">
        <v>2403</v>
      </c>
      <c r="K566" s="390">
        <v>2508</v>
      </c>
      <c r="L566" s="330">
        <v>0</v>
      </c>
      <c r="M566" s="390">
        <v>331</v>
      </c>
      <c r="N566" s="390">
        <v>306</v>
      </c>
      <c r="O566" s="390">
        <v>288</v>
      </c>
      <c r="P566" s="206">
        <v>8.1699346405228704E-2</v>
      </c>
    </row>
    <row r="567" spans="1:16" x14ac:dyDescent="0.2">
      <c r="A567" s="212" t="s">
        <v>13390</v>
      </c>
      <c r="B567" s="211" t="s">
        <v>11592</v>
      </c>
      <c r="C567" s="211" t="s">
        <v>257</v>
      </c>
      <c r="D567" s="410" t="s">
        <v>18521</v>
      </c>
      <c r="E567" s="211" t="s">
        <v>13389</v>
      </c>
      <c r="F567" s="211"/>
      <c r="G567" s="413" t="s">
        <v>22137</v>
      </c>
      <c r="H567" s="429" t="s">
        <v>8560</v>
      </c>
      <c r="I567" s="390">
        <v>2399</v>
      </c>
      <c r="J567" s="390">
        <v>2101</v>
      </c>
      <c r="K567" s="390">
        <v>2218</v>
      </c>
      <c r="L567" s="330">
        <v>0.14183722037125199</v>
      </c>
      <c r="M567" s="390">
        <v>986</v>
      </c>
      <c r="N567" s="390">
        <v>1008</v>
      </c>
      <c r="O567" s="390">
        <v>1171</v>
      </c>
      <c r="P567" s="206">
        <v>-2.1825396825396901E-2</v>
      </c>
    </row>
    <row r="568" spans="1:16" x14ac:dyDescent="0.2">
      <c r="A568" s="212" t="s">
        <v>13077</v>
      </c>
      <c r="B568" s="211"/>
      <c r="C568" s="211" t="s">
        <v>249</v>
      </c>
      <c r="D568" s="410" t="s">
        <v>21507</v>
      </c>
      <c r="E568" s="211"/>
      <c r="F568" s="211" t="s">
        <v>13076</v>
      </c>
      <c r="G568" s="413" t="s">
        <v>21508</v>
      </c>
      <c r="H568" s="429" t="s">
        <v>8560</v>
      </c>
      <c r="I568" s="390">
        <v>2395</v>
      </c>
      <c r="J568" s="390">
        <v>2196</v>
      </c>
      <c r="K568" s="390">
        <v>2519</v>
      </c>
      <c r="L568" s="330">
        <v>9.0619307832422696E-2</v>
      </c>
      <c r="M568" s="390">
        <v>1074</v>
      </c>
      <c r="N568" s="390">
        <v>973</v>
      </c>
      <c r="O568" s="390">
        <v>1033</v>
      </c>
      <c r="P568" s="206">
        <v>0.103802672147996</v>
      </c>
    </row>
    <row r="569" spans="1:16" x14ac:dyDescent="0.2">
      <c r="A569" s="212" t="s">
        <v>13396</v>
      </c>
      <c r="B569" s="211"/>
      <c r="C569" s="211" t="s">
        <v>252</v>
      </c>
      <c r="D569" s="410" t="s">
        <v>17678</v>
      </c>
      <c r="E569" s="211"/>
      <c r="F569" s="211" t="s">
        <v>13395</v>
      </c>
      <c r="G569" s="413" t="s">
        <v>21183</v>
      </c>
      <c r="H569" s="429" t="s">
        <v>8560</v>
      </c>
      <c r="I569" s="390">
        <v>2389</v>
      </c>
      <c r="J569" s="390">
        <v>1836</v>
      </c>
      <c r="K569" s="390">
        <v>2876</v>
      </c>
      <c r="L569" s="330">
        <v>0.30119825708060999</v>
      </c>
      <c r="M569" s="390">
        <v>2528</v>
      </c>
      <c r="N569" s="390">
        <v>1648</v>
      </c>
      <c r="O569" s="390">
        <v>2649</v>
      </c>
      <c r="P569" s="206">
        <v>0.53398058252427205</v>
      </c>
    </row>
    <row r="570" spans="1:16" x14ac:dyDescent="0.2">
      <c r="A570" s="212" t="s">
        <v>14552</v>
      </c>
      <c r="B570" s="211"/>
      <c r="C570" s="211" t="s">
        <v>253</v>
      </c>
      <c r="D570" s="410" t="s">
        <v>18387</v>
      </c>
      <c r="E570" s="211"/>
      <c r="F570" s="211" t="s">
        <v>14551</v>
      </c>
      <c r="G570" s="413" t="s">
        <v>20279</v>
      </c>
      <c r="H570" s="429" t="s">
        <v>8560</v>
      </c>
      <c r="I570" s="390">
        <v>2386</v>
      </c>
      <c r="J570" s="390">
        <v>1844</v>
      </c>
      <c r="K570" s="390">
        <v>2447</v>
      </c>
      <c r="L570" s="330">
        <v>0.29392624728850297</v>
      </c>
      <c r="M570" s="390">
        <v>457</v>
      </c>
      <c r="N570" s="390">
        <v>365</v>
      </c>
      <c r="O570" s="390">
        <v>475</v>
      </c>
      <c r="P570" s="206">
        <v>0.25205479452054802</v>
      </c>
    </row>
    <row r="571" spans="1:16" x14ac:dyDescent="0.2">
      <c r="A571" s="212" t="s">
        <v>13132</v>
      </c>
      <c r="B571" s="211" t="s">
        <v>9860</v>
      </c>
      <c r="C571" s="211" t="s">
        <v>252</v>
      </c>
      <c r="D571" s="410" t="s">
        <v>18663</v>
      </c>
      <c r="E571" s="211" t="s">
        <v>13131</v>
      </c>
      <c r="F571" s="211"/>
      <c r="G571" s="413" t="s">
        <v>20843</v>
      </c>
      <c r="H571" s="429" t="s">
        <v>8560</v>
      </c>
      <c r="I571" s="390">
        <v>2384</v>
      </c>
      <c r="J571" s="390">
        <v>2407</v>
      </c>
      <c r="K571" s="390">
        <v>2392</v>
      </c>
      <c r="L571" s="330">
        <v>-9.5554632322393303E-3</v>
      </c>
      <c r="M571" s="390">
        <v>1234</v>
      </c>
      <c r="N571" s="390">
        <v>1005</v>
      </c>
      <c r="O571" s="390">
        <v>1244</v>
      </c>
      <c r="P571" s="206">
        <v>0.227860696517413</v>
      </c>
    </row>
    <row r="572" spans="1:16" x14ac:dyDescent="0.2">
      <c r="A572" s="212" t="s">
        <v>14644</v>
      </c>
      <c r="B572" s="211" t="s">
        <v>14643</v>
      </c>
      <c r="C572" s="211" t="s">
        <v>251</v>
      </c>
      <c r="D572" s="410" t="s">
        <v>20524</v>
      </c>
      <c r="E572" s="211" t="s">
        <v>14642</v>
      </c>
      <c r="F572" s="211"/>
      <c r="G572" s="413" t="s">
        <v>20525</v>
      </c>
      <c r="H572" s="429" t="s">
        <v>8560</v>
      </c>
      <c r="I572" s="390">
        <v>2380</v>
      </c>
      <c r="J572" s="390">
        <v>2072</v>
      </c>
      <c r="K572" s="390">
        <v>2831</v>
      </c>
      <c r="L572" s="330">
        <v>0.14864864864864899</v>
      </c>
      <c r="M572" s="390">
        <v>597</v>
      </c>
      <c r="N572" s="390">
        <v>495</v>
      </c>
      <c r="O572" s="390">
        <v>525</v>
      </c>
      <c r="P572" s="206">
        <v>0.206060606060606</v>
      </c>
    </row>
    <row r="573" spans="1:16" x14ac:dyDescent="0.2">
      <c r="A573" s="212" t="s">
        <v>14496</v>
      </c>
      <c r="B573" s="211"/>
      <c r="C573" s="211" t="s">
        <v>252</v>
      </c>
      <c r="D573" s="410" t="s">
        <v>21242</v>
      </c>
      <c r="E573" s="211"/>
      <c r="F573" s="211" t="s">
        <v>14495</v>
      </c>
      <c r="G573" s="413" t="s">
        <v>21243</v>
      </c>
      <c r="H573" s="429" t="s">
        <v>8560</v>
      </c>
      <c r="I573" s="390">
        <v>2380</v>
      </c>
      <c r="J573" s="390">
        <v>1725</v>
      </c>
      <c r="K573" s="390">
        <v>2498</v>
      </c>
      <c r="L573" s="330">
        <v>0.37971014492753602</v>
      </c>
      <c r="M573" s="390">
        <v>937</v>
      </c>
      <c r="N573" s="390">
        <v>538</v>
      </c>
      <c r="O573" s="390">
        <v>1050</v>
      </c>
      <c r="P573" s="206">
        <v>0.74163568773234201</v>
      </c>
    </row>
    <row r="574" spans="1:16" x14ac:dyDescent="0.2">
      <c r="A574" s="212" t="s">
        <v>14546</v>
      </c>
      <c r="B574" s="211" t="s">
        <v>11797</v>
      </c>
      <c r="C574" s="211" t="s">
        <v>372</v>
      </c>
      <c r="D574" s="410" t="s">
        <v>20019</v>
      </c>
      <c r="E574" s="211" t="s">
        <v>14545</v>
      </c>
      <c r="F574" s="211"/>
      <c r="G574" s="413" t="s">
        <v>20765</v>
      </c>
      <c r="H574" s="429" t="s">
        <v>8560</v>
      </c>
      <c r="I574" s="390">
        <v>2367</v>
      </c>
      <c r="J574" s="390">
        <v>1845</v>
      </c>
      <c r="K574" s="390">
        <v>2059</v>
      </c>
      <c r="L574" s="330">
        <v>0.28292682926829299</v>
      </c>
      <c r="M574" s="390">
        <v>2649</v>
      </c>
      <c r="N574" s="390">
        <v>2394</v>
      </c>
      <c r="O574" s="390">
        <v>2289</v>
      </c>
      <c r="P574" s="206">
        <v>0.106516290726817</v>
      </c>
    </row>
    <row r="575" spans="1:16" x14ac:dyDescent="0.2">
      <c r="A575" s="212" t="s">
        <v>11149</v>
      </c>
      <c r="B575" s="211"/>
      <c r="C575" s="211" t="s">
        <v>14947</v>
      </c>
      <c r="D575" s="410" t="s">
        <v>21280</v>
      </c>
      <c r="E575" s="211"/>
      <c r="F575" s="211" t="s">
        <v>11148</v>
      </c>
      <c r="G575" s="413" t="s">
        <v>21281</v>
      </c>
      <c r="H575" s="429" t="s">
        <v>8560</v>
      </c>
      <c r="I575" s="390">
        <v>2366</v>
      </c>
      <c r="J575" s="390">
        <v>1553</v>
      </c>
      <c r="K575" s="390">
        <v>2002</v>
      </c>
      <c r="L575" s="330">
        <v>0.52350289761751501</v>
      </c>
      <c r="M575" s="390">
        <v>2861</v>
      </c>
      <c r="N575" s="390">
        <v>2668</v>
      </c>
      <c r="O575" s="390">
        <v>3026</v>
      </c>
      <c r="P575" s="206">
        <v>7.2338830584707706E-2</v>
      </c>
    </row>
    <row r="576" spans="1:16" x14ac:dyDescent="0.2">
      <c r="A576" s="212" t="s">
        <v>14344</v>
      </c>
      <c r="B576" s="211"/>
      <c r="C576" s="211" t="s">
        <v>250</v>
      </c>
      <c r="D576" s="410" t="s">
        <v>21788</v>
      </c>
      <c r="E576" s="211"/>
      <c r="F576" s="211" t="s">
        <v>14343</v>
      </c>
      <c r="G576" s="413" t="s">
        <v>21789</v>
      </c>
      <c r="H576" s="429" t="s">
        <v>8560</v>
      </c>
      <c r="I576" s="390">
        <v>2363</v>
      </c>
      <c r="J576" s="390">
        <v>1882</v>
      </c>
      <c r="K576" s="390">
        <v>1205</v>
      </c>
      <c r="L576" s="330">
        <v>0.25557917109458</v>
      </c>
      <c r="M576" s="390">
        <v>689</v>
      </c>
      <c r="N576" s="390">
        <v>522</v>
      </c>
      <c r="O576" s="390">
        <v>572</v>
      </c>
      <c r="P576" s="206">
        <v>0.31992337164751</v>
      </c>
    </row>
    <row r="577" spans="1:16" x14ac:dyDescent="0.2">
      <c r="A577" s="212" t="s">
        <v>14754</v>
      </c>
      <c r="B577" s="211"/>
      <c r="C577" s="211" t="s">
        <v>251</v>
      </c>
      <c r="D577" s="410" t="s">
        <v>22225</v>
      </c>
      <c r="E577" s="211"/>
      <c r="F577" s="211" t="s">
        <v>14753</v>
      </c>
      <c r="G577" s="413" t="s">
        <v>22226</v>
      </c>
      <c r="H577" s="429" t="s">
        <v>8560</v>
      </c>
      <c r="I577" s="390">
        <v>2356</v>
      </c>
      <c r="J577" s="390">
        <v>1756</v>
      </c>
      <c r="K577" s="390">
        <v>1915</v>
      </c>
      <c r="L577" s="330">
        <v>0.34168564920273398</v>
      </c>
      <c r="M577" s="390">
        <v>661</v>
      </c>
      <c r="N577" s="390">
        <v>626</v>
      </c>
      <c r="O577" s="390">
        <v>628</v>
      </c>
      <c r="P577" s="206">
        <v>5.5910543130990302E-2</v>
      </c>
    </row>
    <row r="578" spans="1:16" x14ac:dyDescent="0.2">
      <c r="A578" s="212" t="s">
        <v>9012</v>
      </c>
      <c r="B578" s="211"/>
      <c r="C578" s="211" t="s">
        <v>372</v>
      </c>
      <c r="D578" s="410" t="s">
        <v>22138</v>
      </c>
      <c r="E578" s="211"/>
      <c r="F578" s="211" t="s">
        <v>9011</v>
      </c>
      <c r="G578" s="413" t="s">
        <v>22139</v>
      </c>
      <c r="H578" s="429" t="s">
        <v>8560</v>
      </c>
      <c r="I578" s="390">
        <v>2351</v>
      </c>
      <c r="J578" s="390">
        <v>1274</v>
      </c>
      <c r="K578" s="390">
        <v>2468</v>
      </c>
      <c r="L578" s="330">
        <v>0.84536891679748805</v>
      </c>
      <c r="M578" s="390">
        <v>336</v>
      </c>
      <c r="N578" s="390">
        <v>521</v>
      </c>
      <c r="O578" s="390">
        <v>552</v>
      </c>
      <c r="P578" s="206">
        <v>-0.355086372360845</v>
      </c>
    </row>
    <row r="579" spans="1:16" x14ac:dyDescent="0.2">
      <c r="A579" s="212" t="s">
        <v>14719</v>
      </c>
      <c r="B579" s="211" t="s">
        <v>11671</v>
      </c>
      <c r="C579" s="211" t="s">
        <v>372</v>
      </c>
      <c r="D579" s="410" t="s">
        <v>19549</v>
      </c>
      <c r="E579" s="211" t="s">
        <v>14718</v>
      </c>
      <c r="F579" s="211"/>
      <c r="G579" s="413" t="s">
        <v>20851</v>
      </c>
      <c r="H579" s="429" t="s">
        <v>8560</v>
      </c>
      <c r="I579" s="390">
        <v>2349</v>
      </c>
      <c r="J579" s="390">
        <v>331</v>
      </c>
      <c r="K579" s="390">
        <v>1220</v>
      </c>
      <c r="L579" s="330">
        <v>6.09667673716012</v>
      </c>
      <c r="M579" s="390">
        <v>547</v>
      </c>
      <c r="N579" s="390">
        <v>541</v>
      </c>
      <c r="O579" s="390">
        <v>554</v>
      </c>
      <c r="P579" s="206">
        <v>1.1090573012938899E-2</v>
      </c>
    </row>
    <row r="580" spans="1:16" x14ac:dyDescent="0.2">
      <c r="A580" s="212" t="s">
        <v>14656</v>
      </c>
      <c r="B580" s="211"/>
      <c r="C580" s="211" t="s">
        <v>14947</v>
      </c>
      <c r="D580" s="410" t="s">
        <v>20076</v>
      </c>
      <c r="E580" s="211"/>
      <c r="F580" s="211" t="s">
        <v>14655</v>
      </c>
      <c r="G580" s="413" t="s">
        <v>21285</v>
      </c>
      <c r="H580" s="429" t="s">
        <v>8560</v>
      </c>
      <c r="I580" s="390">
        <v>2337</v>
      </c>
      <c r="J580" s="390">
        <v>1951</v>
      </c>
      <c r="K580" s="390">
        <v>1968</v>
      </c>
      <c r="L580" s="330">
        <v>0.197847257816504</v>
      </c>
      <c r="M580" s="390">
        <v>861</v>
      </c>
      <c r="N580" s="390">
        <v>734</v>
      </c>
      <c r="O580" s="390">
        <v>640</v>
      </c>
      <c r="P580" s="206">
        <v>0.173024523160763</v>
      </c>
    </row>
    <row r="581" spans="1:16" x14ac:dyDescent="0.2">
      <c r="A581" s="212" t="s">
        <v>13101</v>
      </c>
      <c r="B581" s="211"/>
      <c r="C581" s="211" t="s">
        <v>257</v>
      </c>
      <c r="D581" s="410" t="s">
        <v>18675</v>
      </c>
      <c r="E581" s="211"/>
      <c r="F581" s="211" t="s">
        <v>13100</v>
      </c>
      <c r="G581" s="413" t="s">
        <v>21177</v>
      </c>
      <c r="H581" s="429" t="s">
        <v>8560</v>
      </c>
      <c r="I581" s="390">
        <v>2333</v>
      </c>
      <c r="J581" s="390">
        <v>1970</v>
      </c>
      <c r="K581" s="390">
        <v>2100</v>
      </c>
      <c r="L581" s="330">
        <v>0.18426395939086301</v>
      </c>
      <c r="M581" s="390">
        <v>1580</v>
      </c>
      <c r="N581" s="390">
        <v>1208</v>
      </c>
      <c r="O581" s="390">
        <v>1365</v>
      </c>
      <c r="P581" s="206">
        <v>0.30794701986755002</v>
      </c>
    </row>
    <row r="582" spans="1:16" x14ac:dyDescent="0.2">
      <c r="A582" s="212" t="s">
        <v>14668</v>
      </c>
      <c r="B582" s="211"/>
      <c r="C582" s="211" t="s">
        <v>249</v>
      </c>
      <c r="D582" s="410" t="s">
        <v>19286</v>
      </c>
      <c r="E582" s="211" t="s">
        <v>14667</v>
      </c>
      <c r="F582" s="211"/>
      <c r="G582" s="413" t="s">
        <v>19812</v>
      </c>
      <c r="H582" s="429" t="s">
        <v>8560</v>
      </c>
      <c r="I582" s="390">
        <v>2328</v>
      </c>
      <c r="J582" s="390">
        <v>1806</v>
      </c>
      <c r="K582" s="390">
        <v>2281</v>
      </c>
      <c r="L582" s="330">
        <v>0.28903654485049801</v>
      </c>
      <c r="M582" s="390">
        <v>447</v>
      </c>
      <c r="N582" s="390">
        <v>476</v>
      </c>
      <c r="O582" s="390">
        <v>474</v>
      </c>
      <c r="P582" s="206">
        <v>-6.09243697478992E-2</v>
      </c>
    </row>
    <row r="583" spans="1:16" x14ac:dyDescent="0.2">
      <c r="A583" s="212" t="s">
        <v>14056</v>
      </c>
      <c r="B583" s="211" t="s">
        <v>11706</v>
      </c>
      <c r="C583" s="211" t="s">
        <v>251</v>
      </c>
      <c r="D583" s="410" t="s">
        <v>20596</v>
      </c>
      <c r="E583" s="211" t="s">
        <v>14055</v>
      </c>
      <c r="F583" s="211"/>
      <c r="G583" s="413" t="s">
        <v>20597</v>
      </c>
      <c r="H583" s="429" t="s">
        <v>8560</v>
      </c>
      <c r="I583" s="390">
        <v>2321</v>
      </c>
      <c r="J583" s="390">
        <v>1805</v>
      </c>
      <c r="K583" s="390">
        <v>1973</v>
      </c>
      <c r="L583" s="330">
        <v>0.28587257617728501</v>
      </c>
      <c r="M583" s="390">
        <v>607</v>
      </c>
      <c r="N583" s="390">
        <v>622</v>
      </c>
      <c r="O583" s="390">
        <v>527</v>
      </c>
      <c r="P583" s="206">
        <v>-2.41157556270096E-2</v>
      </c>
    </row>
    <row r="584" spans="1:16" x14ac:dyDescent="0.2">
      <c r="A584" s="212" t="s">
        <v>14399</v>
      </c>
      <c r="B584" s="211"/>
      <c r="C584" s="211" t="s">
        <v>252</v>
      </c>
      <c r="D584" s="410" t="s">
        <v>22119</v>
      </c>
      <c r="E584" s="211"/>
      <c r="F584" s="211" t="s">
        <v>14398</v>
      </c>
      <c r="G584" s="413" t="s">
        <v>21910</v>
      </c>
      <c r="H584" s="429" t="s">
        <v>8560</v>
      </c>
      <c r="I584" s="390">
        <v>2312</v>
      </c>
      <c r="J584" s="390">
        <v>508</v>
      </c>
      <c r="K584" s="390">
        <v>1677</v>
      </c>
      <c r="L584" s="330">
        <v>3.5511811023622002</v>
      </c>
      <c r="M584" s="390">
        <v>3239</v>
      </c>
      <c r="N584" s="390">
        <v>463</v>
      </c>
      <c r="O584" s="390">
        <v>3027</v>
      </c>
      <c r="P584" s="206">
        <v>5.9956803455723504</v>
      </c>
    </row>
    <row r="585" spans="1:16" x14ac:dyDescent="0.2">
      <c r="A585" s="212" t="s">
        <v>11530</v>
      </c>
      <c r="B585" s="211"/>
      <c r="C585" s="211" t="s">
        <v>249</v>
      </c>
      <c r="D585" s="410" t="s">
        <v>18564</v>
      </c>
      <c r="E585" s="211"/>
      <c r="F585" s="211" t="s">
        <v>11529</v>
      </c>
      <c r="G585" s="413" t="s">
        <v>21097</v>
      </c>
      <c r="H585" s="429" t="s">
        <v>8560</v>
      </c>
      <c r="I585" s="390">
        <v>2287</v>
      </c>
      <c r="J585" s="390">
        <v>1479</v>
      </c>
      <c r="K585" s="390">
        <v>1934</v>
      </c>
      <c r="L585" s="330">
        <v>0.54631507775524002</v>
      </c>
      <c r="M585" s="390">
        <v>837</v>
      </c>
      <c r="N585" s="390">
        <v>720</v>
      </c>
      <c r="O585" s="390">
        <v>617</v>
      </c>
      <c r="P585" s="206">
        <v>0.16250000000000001</v>
      </c>
    </row>
    <row r="586" spans="1:16" x14ac:dyDescent="0.2">
      <c r="A586" s="212" t="s">
        <v>13105</v>
      </c>
      <c r="B586" s="211"/>
      <c r="C586" s="211" t="s">
        <v>14947</v>
      </c>
      <c r="D586" s="410" t="s">
        <v>18282</v>
      </c>
      <c r="E586" s="211"/>
      <c r="F586" s="211" t="s">
        <v>13104</v>
      </c>
      <c r="G586" s="413" t="s">
        <v>21173</v>
      </c>
      <c r="H586" s="429" t="s">
        <v>8560</v>
      </c>
      <c r="I586" s="390">
        <v>2287</v>
      </c>
      <c r="J586" s="390">
        <v>2117</v>
      </c>
      <c r="K586" s="390">
        <v>2533</v>
      </c>
      <c r="L586" s="330">
        <v>8.0302314596126606E-2</v>
      </c>
      <c r="M586" s="390">
        <v>385</v>
      </c>
      <c r="N586" s="390">
        <v>520</v>
      </c>
      <c r="O586" s="390">
        <v>432</v>
      </c>
      <c r="P586" s="206">
        <v>-0.25961538461538503</v>
      </c>
    </row>
    <row r="587" spans="1:16" x14ac:dyDescent="0.2">
      <c r="A587" s="212" t="s">
        <v>14477</v>
      </c>
      <c r="B587" s="211"/>
      <c r="C587" s="211" t="s">
        <v>371</v>
      </c>
      <c r="D587" s="410" t="s">
        <v>22152</v>
      </c>
      <c r="E587" s="211"/>
      <c r="F587" s="211" t="s">
        <v>14476</v>
      </c>
      <c r="G587" s="413" t="s">
        <v>22153</v>
      </c>
      <c r="H587" s="429" t="s">
        <v>8560</v>
      </c>
      <c r="I587" s="390">
        <v>2285</v>
      </c>
      <c r="J587" s="390">
        <v>5975</v>
      </c>
      <c r="K587" s="390">
        <v>797</v>
      </c>
      <c r="L587" s="330">
        <v>-0.61757322175732199</v>
      </c>
      <c r="M587" s="390">
        <v>1691</v>
      </c>
      <c r="N587" s="390">
        <v>1552</v>
      </c>
      <c r="O587" s="390">
        <v>1454</v>
      </c>
      <c r="P587" s="206">
        <v>8.9561855670102997E-2</v>
      </c>
    </row>
    <row r="588" spans="1:16" x14ac:dyDescent="0.2">
      <c r="A588" s="212" t="s">
        <v>8760</v>
      </c>
      <c r="B588" s="211"/>
      <c r="C588" s="211" t="s">
        <v>254</v>
      </c>
      <c r="D588" s="410" t="s">
        <v>18355</v>
      </c>
      <c r="E588" s="211"/>
      <c r="F588" s="211" t="s">
        <v>8759</v>
      </c>
      <c r="G588" s="413" t="s">
        <v>20250</v>
      </c>
      <c r="H588" s="429" t="s">
        <v>8560</v>
      </c>
      <c r="I588" s="390">
        <v>2284</v>
      </c>
      <c r="J588" s="390">
        <v>452</v>
      </c>
      <c r="K588" s="390">
        <v>834</v>
      </c>
      <c r="L588" s="330">
        <v>4.0530973451327403</v>
      </c>
      <c r="M588" s="390">
        <v>738</v>
      </c>
      <c r="N588" s="390">
        <v>333</v>
      </c>
      <c r="O588" s="390">
        <v>434</v>
      </c>
      <c r="P588" s="206">
        <v>1.21621621621622</v>
      </c>
    </row>
    <row r="589" spans="1:16" x14ac:dyDescent="0.2">
      <c r="A589" s="212" t="s">
        <v>14582</v>
      </c>
      <c r="B589" s="211"/>
      <c r="C589" s="211" t="s">
        <v>14947</v>
      </c>
      <c r="D589" s="410" t="s">
        <v>20171</v>
      </c>
      <c r="E589" s="211"/>
      <c r="F589" s="211" t="s">
        <v>14581</v>
      </c>
      <c r="G589" s="413" t="s">
        <v>22026</v>
      </c>
      <c r="H589" s="429" t="s">
        <v>8560</v>
      </c>
      <c r="I589" s="390">
        <v>2265</v>
      </c>
      <c r="J589" s="390">
        <v>9399</v>
      </c>
      <c r="K589" s="390">
        <v>16422</v>
      </c>
      <c r="L589" s="330">
        <v>-0.75901691669326499</v>
      </c>
      <c r="M589" s="390">
        <v>25537</v>
      </c>
      <c r="N589" s="390">
        <v>22365</v>
      </c>
      <c r="O589" s="390">
        <v>30135</v>
      </c>
      <c r="P589" s="206">
        <v>0.14182875027945399</v>
      </c>
    </row>
    <row r="590" spans="1:16" x14ac:dyDescent="0.2">
      <c r="A590" s="212" t="s">
        <v>13416</v>
      </c>
      <c r="B590" s="211" t="s">
        <v>13119</v>
      </c>
      <c r="C590" s="211" t="s">
        <v>14947</v>
      </c>
      <c r="D590" s="410" t="s">
        <v>19195</v>
      </c>
      <c r="E590" s="211" t="s">
        <v>13415</v>
      </c>
      <c r="F590" s="211"/>
      <c r="G590" s="413" t="s">
        <v>21584</v>
      </c>
      <c r="H590" s="429" t="s">
        <v>8560</v>
      </c>
      <c r="I590" s="390">
        <v>2242</v>
      </c>
      <c r="J590" s="390">
        <v>1612</v>
      </c>
      <c r="K590" s="390">
        <v>1971</v>
      </c>
      <c r="L590" s="330">
        <v>0.39081885856079401</v>
      </c>
      <c r="M590" s="390">
        <v>1225</v>
      </c>
      <c r="N590" s="390">
        <v>1061</v>
      </c>
      <c r="O590" s="390">
        <v>1178</v>
      </c>
      <c r="P590" s="206">
        <v>0.154571159283695</v>
      </c>
    </row>
    <row r="591" spans="1:16" x14ac:dyDescent="0.2">
      <c r="A591" s="212" t="s">
        <v>12991</v>
      </c>
      <c r="B591" s="211"/>
      <c r="C591" s="211" t="s">
        <v>255</v>
      </c>
      <c r="D591" s="410" t="s">
        <v>20192</v>
      </c>
      <c r="E591" s="211"/>
      <c r="F591" s="211" t="s">
        <v>12990</v>
      </c>
      <c r="G591" s="413" t="s">
        <v>22207</v>
      </c>
      <c r="H591" s="429" t="s">
        <v>8560</v>
      </c>
      <c r="I591" s="390">
        <v>2215</v>
      </c>
      <c r="J591" s="390">
        <v>1581</v>
      </c>
      <c r="K591" s="390">
        <v>3719</v>
      </c>
      <c r="L591" s="330">
        <v>0.40101201771030998</v>
      </c>
      <c r="M591" s="390">
        <v>1420</v>
      </c>
      <c r="N591" s="390">
        <v>998</v>
      </c>
      <c r="O591" s="390">
        <v>1357</v>
      </c>
      <c r="P591" s="206">
        <v>0.42284569138276601</v>
      </c>
    </row>
    <row r="592" spans="1:16" x14ac:dyDescent="0.2">
      <c r="A592" s="212" t="s">
        <v>13706</v>
      </c>
      <c r="B592" s="211"/>
      <c r="C592" s="211" t="s">
        <v>257</v>
      </c>
      <c r="D592" s="410" t="s">
        <v>17376</v>
      </c>
      <c r="E592" s="211"/>
      <c r="F592" s="211" t="s">
        <v>13705</v>
      </c>
      <c r="G592" s="413" t="s">
        <v>21332</v>
      </c>
      <c r="H592" s="429" t="s">
        <v>8560</v>
      </c>
      <c r="I592" s="390">
        <v>2203</v>
      </c>
      <c r="J592" s="390">
        <v>2046</v>
      </c>
      <c r="K592" s="390">
        <v>2321</v>
      </c>
      <c r="L592" s="330">
        <v>7.6735092864125096E-2</v>
      </c>
      <c r="M592" s="390">
        <v>594</v>
      </c>
      <c r="N592" s="390">
        <v>397</v>
      </c>
      <c r="O592" s="390">
        <v>486</v>
      </c>
      <c r="P592" s="206">
        <v>0.49622166246851401</v>
      </c>
    </row>
    <row r="593" spans="1:16" x14ac:dyDescent="0.2">
      <c r="A593" s="212" t="s">
        <v>17529</v>
      </c>
      <c r="B593" s="211"/>
      <c r="C593" s="211" t="s">
        <v>252</v>
      </c>
      <c r="D593" s="410" t="s">
        <v>18732</v>
      </c>
      <c r="E593" s="211" t="s">
        <v>17530</v>
      </c>
      <c r="F593" s="211"/>
      <c r="G593" s="413" t="s">
        <v>19398</v>
      </c>
      <c r="H593" s="429" t="s">
        <v>8560</v>
      </c>
      <c r="I593" s="390">
        <v>2201</v>
      </c>
      <c r="J593" s="390">
        <v>1971</v>
      </c>
      <c r="K593" s="390">
        <v>1870</v>
      </c>
      <c r="L593" s="330">
        <v>0.116692034500254</v>
      </c>
      <c r="M593" s="390">
        <v>1390</v>
      </c>
      <c r="N593" s="390">
        <v>1296</v>
      </c>
      <c r="O593" s="390">
        <v>1532</v>
      </c>
      <c r="P593" s="206">
        <v>7.2530864197530895E-2</v>
      </c>
    </row>
    <row r="594" spans="1:16" x14ac:dyDescent="0.2">
      <c r="A594" s="60" t="s">
        <v>8985</v>
      </c>
      <c r="B594" s="213"/>
      <c r="C594" s="213" t="s">
        <v>257</v>
      </c>
      <c r="D594" s="213" t="s">
        <v>17338</v>
      </c>
      <c r="E594" s="213"/>
      <c r="F594" s="213" t="s">
        <v>8984</v>
      </c>
      <c r="G594" s="213" t="s">
        <v>22177</v>
      </c>
      <c r="H594" s="213" t="s">
        <v>8560</v>
      </c>
      <c r="I594" s="402">
        <v>2197</v>
      </c>
      <c r="J594" s="402">
        <v>2143</v>
      </c>
      <c r="K594" s="402">
        <v>2342</v>
      </c>
      <c r="L594" s="433">
        <v>2.5198320111992498E-2</v>
      </c>
      <c r="M594" s="402">
        <v>840</v>
      </c>
      <c r="N594" s="402">
        <v>567</v>
      </c>
      <c r="O594" s="402">
        <v>603</v>
      </c>
      <c r="P594" s="330">
        <v>0.48148148148148101</v>
      </c>
    </row>
    <row r="595" spans="1:16" x14ac:dyDescent="0.2">
      <c r="A595" s="212" t="s">
        <v>13920</v>
      </c>
      <c r="B595" s="211"/>
      <c r="C595" s="211" t="s">
        <v>253</v>
      </c>
      <c r="D595" s="410" t="s">
        <v>21676</v>
      </c>
      <c r="E595" s="211"/>
      <c r="F595" s="211" t="s">
        <v>13919</v>
      </c>
      <c r="G595" s="413" t="s">
        <v>21677</v>
      </c>
      <c r="H595" s="429" t="s">
        <v>8560</v>
      </c>
      <c r="I595" s="390">
        <v>2190</v>
      </c>
      <c r="J595" s="390">
        <v>2206</v>
      </c>
      <c r="K595" s="390">
        <v>3284</v>
      </c>
      <c r="L595" s="330">
        <v>-7.2529465095194602E-3</v>
      </c>
      <c r="M595" s="390">
        <v>151</v>
      </c>
      <c r="N595" s="390">
        <v>78</v>
      </c>
      <c r="O595" s="390">
        <v>68</v>
      </c>
      <c r="P595" s="206">
        <v>0.93589743589743601</v>
      </c>
    </row>
    <row r="596" spans="1:16" x14ac:dyDescent="0.2">
      <c r="A596" s="212" t="s">
        <v>14431</v>
      </c>
      <c r="B596" s="211"/>
      <c r="C596" s="211" t="s">
        <v>14947</v>
      </c>
      <c r="D596" s="410" t="s">
        <v>21999</v>
      </c>
      <c r="E596" s="211"/>
      <c r="F596" s="211" t="s">
        <v>14430</v>
      </c>
      <c r="G596" s="413" t="s">
        <v>22000</v>
      </c>
      <c r="H596" s="429" t="s">
        <v>8560</v>
      </c>
      <c r="I596" s="390">
        <v>2189</v>
      </c>
      <c r="J596" s="390">
        <v>1641</v>
      </c>
      <c r="K596" s="390">
        <v>1856</v>
      </c>
      <c r="L596" s="330">
        <v>0.33394271785496699</v>
      </c>
      <c r="M596" s="390">
        <v>20923</v>
      </c>
      <c r="N596" s="390">
        <v>15488</v>
      </c>
      <c r="O596" s="390">
        <v>15274</v>
      </c>
      <c r="P596" s="206">
        <v>0.35091683884297498</v>
      </c>
    </row>
    <row r="597" spans="1:16" x14ac:dyDescent="0.2">
      <c r="A597" s="212" t="s">
        <v>14346</v>
      </c>
      <c r="B597" s="211"/>
      <c r="C597" s="211" t="s">
        <v>249</v>
      </c>
      <c r="D597" s="410" t="s">
        <v>17398</v>
      </c>
      <c r="E597" s="211"/>
      <c r="F597" s="211" t="s">
        <v>14345</v>
      </c>
      <c r="G597" s="413" t="s">
        <v>22211</v>
      </c>
      <c r="H597" s="429" t="s">
        <v>8560</v>
      </c>
      <c r="I597" s="390">
        <v>2189</v>
      </c>
      <c r="J597" s="390">
        <v>1696</v>
      </c>
      <c r="K597" s="390">
        <v>1678</v>
      </c>
      <c r="L597" s="330">
        <v>0.290683962264151</v>
      </c>
      <c r="M597" s="390">
        <v>388</v>
      </c>
      <c r="N597" s="390">
        <v>335</v>
      </c>
      <c r="O597" s="390">
        <v>433</v>
      </c>
      <c r="P597" s="206">
        <v>0.15820895522388101</v>
      </c>
    </row>
    <row r="598" spans="1:16" x14ac:dyDescent="0.2">
      <c r="A598" s="212" t="s">
        <v>14540</v>
      </c>
      <c r="B598" s="211"/>
      <c r="C598" s="211" t="s">
        <v>487</v>
      </c>
      <c r="D598" s="410" t="s">
        <v>21330</v>
      </c>
      <c r="E598" s="211"/>
      <c r="F598" s="211" t="s">
        <v>14539</v>
      </c>
      <c r="G598" s="413" t="s">
        <v>21331</v>
      </c>
      <c r="H598" s="429" t="s">
        <v>8560</v>
      </c>
      <c r="I598" s="390">
        <v>2185</v>
      </c>
      <c r="J598" s="390">
        <v>2077</v>
      </c>
      <c r="K598" s="390">
        <v>543</v>
      </c>
      <c r="L598" s="330">
        <v>5.1998074145402001E-2</v>
      </c>
      <c r="M598" s="390">
        <v>611</v>
      </c>
      <c r="N598" s="390">
        <v>792</v>
      </c>
      <c r="O598" s="390">
        <v>898</v>
      </c>
      <c r="P598" s="206">
        <v>-0.22853535353535301</v>
      </c>
    </row>
    <row r="599" spans="1:16" x14ac:dyDescent="0.2">
      <c r="A599" s="212" t="s">
        <v>11802</v>
      </c>
      <c r="B599" s="211" t="s">
        <v>9521</v>
      </c>
      <c r="C599" s="211" t="s">
        <v>252</v>
      </c>
      <c r="D599" s="410" t="s">
        <v>20825</v>
      </c>
      <c r="E599" s="211" t="s">
        <v>11801</v>
      </c>
      <c r="F599" s="211"/>
      <c r="G599" s="413" t="s">
        <v>20826</v>
      </c>
      <c r="H599" s="429" t="s">
        <v>8560</v>
      </c>
      <c r="I599" s="390">
        <v>2180</v>
      </c>
      <c r="J599" s="390">
        <v>1482</v>
      </c>
      <c r="K599" s="390">
        <v>1471</v>
      </c>
      <c r="L599" s="330">
        <v>0.47098515519568102</v>
      </c>
      <c r="M599" s="390">
        <v>2550</v>
      </c>
      <c r="N599" s="390">
        <v>1123</v>
      </c>
      <c r="O599" s="390">
        <v>2209</v>
      </c>
      <c r="P599" s="206">
        <v>1.2707034728406099</v>
      </c>
    </row>
    <row r="600" spans="1:16" x14ac:dyDescent="0.2">
      <c r="A600" s="212" t="s">
        <v>11197</v>
      </c>
      <c r="B600" s="211"/>
      <c r="C600" s="211" t="s">
        <v>372</v>
      </c>
      <c r="D600" s="410" t="s">
        <v>21256</v>
      </c>
      <c r="E600" s="211"/>
      <c r="F600" s="211" t="s">
        <v>11196</v>
      </c>
      <c r="G600" s="413" t="s">
        <v>21257</v>
      </c>
      <c r="H600" s="429" t="s">
        <v>8560</v>
      </c>
      <c r="I600" s="390">
        <v>2168</v>
      </c>
      <c r="J600" s="390">
        <v>2199</v>
      </c>
      <c r="K600" s="390">
        <v>4130</v>
      </c>
      <c r="L600" s="330">
        <v>-1.40973169622556E-2</v>
      </c>
      <c r="M600" s="390">
        <v>369</v>
      </c>
      <c r="N600" s="390">
        <v>349</v>
      </c>
      <c r="O600" s="390">
        <v>491</v>
      </c>
      <c r="P600" s="206">
        <v>5.7306590257879798E-2</v>
      </c>
    </row>
    <row r="601" spans="1:16" x14ac:dyDescent="0.2">
      <c r="A601" s="212" t="s">
        <v>12518</v>
      </c>
      <c r="B601" s="211"/>
      <c r="C601" s="211" t="s">
        <v>252</v>
      </c>
      <c r="D601" s="410" t="s">
        <v>20315</v>
      </c>
      <c r="E601" s="211"/>
      <c r="F601" s="211" t="s">
        <v>12517</v>
      </c>
      <c r="G601" s="413" t="s">
        <v>19452</v>
      </c>
      <c r="H601" s="429" t="s">
        <v>8560</v>
      </c>
      <c r="I601" s="390">
        <v>2159</v>
      </c>
      <c r="J601" s="390">
        <v>2311</v>
      </c>
      <c r="K601" s="390">
        <v>2101</v>
      </c>
      <c r="L601" s="330">
        <v>-6.5772392903505006E-2</v>
      </c>
      <c r="M601" s="390">
        <v>367</v>
      </c>
      <c r="N601" s="390">
        <v>443</v>
      </c>
      <c r="O601" s="390">
        <v>245</v>
      </c>
      <c r="P601" s="206">
        <v>-0.17155756207674899</v>
      </c>
    </row>
    <row r="602" spans="1:16" x14ac:dyDescent="0.2">
      <c r="A602" s="212" t="s">
        <v>13857</v>
      </c>
      <c r="B602" s="211"/>
      <c r="C602" s="211" t="s">
        <v>14947</v>
      </c>
      <c r="D602" s="410" t="s">
        <v>18499</v>
      </c>
      <c r="E602" s="211"/>
      <c r="F602" s="211" t="s">
        <v>13856</v>
      </c>
      <c r="G602" s="413" t="s">
        <v>21924</v>
      </c>
      <c r="H602" s="429" t="s">
        <v>8560</v>
      </c>
      <c r="I602" s="390">
        <v>2146</v>
      </c>
      <c r="J602" s="390">
        <v>2154</v>
      </c>
      <c r="K602" s="390">
        <v>2671</v>
      </c>
      <c r="L602" s="330">
        <v>-3.71402042711233E-3</v>
      </c>
      <c r="M602" s="390">
        <v>103</v>
      </c>
      <c r="N602" s="390">
        <v>90</v>
      </c>
      <c r="O602" s="390">
        <v>103</v>
      </c>
      <c r="P602" s="206">
        <v>0.14444444444444399</v>
      </c>
    </row>
    <row r="603" spans="1:16" x14ac:dyDescent="0.2">
      <c r="A603" s="212" t="s">
        <v>11684</v>
      </c>
      <c r="B603" s="211" t="s">
        <v>9856</v>
      </c>
      <c r="C603" s="211" t="s">
        <v>255</v>
      </c>
      <c r="D603" s="410" t="s">
        <v>17566</v>
      </c>
      <c r="E603" s="211" t="s">
        <v>11683</v>
      </c>
      <c r="F603" s="211"/>
      <c r="G603" s="413" t="s">
        <v>20939</v>
      </c>
      <c r="H603" s="429" t="s">
        <v>8560</v>
      </c>
      <c r="I603" s="390">
        <v>2137</v>
      </c>
      <c r="J603" s="390">
        <v>2153</v>
      </c>
      <c r="K603" s="390">
        <v>1976</v>
      </c>
      <c r="L603" s="330">
        <v>-7.43149094287043E-3</v>
      </c>
      <c r="M603" s="390">
        <v>57</v>
      </c>
      <c r="N603" s="390">
        <v>48</v>
      </c>
      <c r="O603" s="390">
        <v>24</v>
      </c>
      <c r="P603" s="206">
        <v>0.1875</v>
      </c>
    </row>
    <row r="604" spans="1:16" x14ac:dyDescent="0.2">
      <c r="A604" s="212" t="s">
        <v>14684</v>
      </c>
      <c r="B604" s="211"/>
      <c r="C604" s="211" t="s">
        <v>254</v>
      </c>
      <c r="D604" s="410" t="s">
        <v>18584</v>
      </c>
      <c r="E604" s="211"/>
      <c r="F604" s="211" t="s">
        <v>14683</v>
      </c>
      <c r="G604" s="413" t="s">
        <v>21515</v>
      </c>
      <c r="H604" s="429" t="s">
        <v>8560</v>
      </c>
      <c r="I604" s="390">
        <v>2129</v>
      </c>
      <c r="J604" s="390">
        <v>1662</v>
      </c>
      <c r="K604" s="390">
        <v>1980</v>
      </c>
      <c r="L604" s="330">
        <v>0.28098676293622099</v>
      </c>
      <c r="M604" s="390">
        <v>702</v>
      </c>
      <c r="N604" s="390">
        <v>657</v>
      </c>
      <c r="O604" s="390">
        <v>688</v>
      </c>
      <c r="P604" s="206">
        <v>6.84931506849316E-2</v>
      </c>
    </row>
    <row r="605" spans="1:16" x14ac:dyDescent="0.2">
      <c r="A605" s="212" t="s">
        <v>11364</v>
      </c>
      <c r="B605" s="211"/>
      <c r="C605" s="211" t="s">
        <v>14947</v>
      </c>
      <c r="D605" s="410" t="s">
        <v>18091</v>
      </c>
      <c r="E605" s="211"/>
      <c r="F605" s="211" t="s">
        <v>11363</v>
      </c>
      <c r="G605" s="413" t="s">
        <v>19467</v>
      </c>
      <c r="H605" s="429" t="s">
        <v>8560</v>
      </c>
      <c r="I605" s="390">
        <v>2104</v>
      </c>
      <c r="J605" s="390">
        <v>6791</v>
      </c>
      <c r="K605" s="390">
        <v>2348</v>
      </c>
      <c r="L605" s="330">
        <v>-0.690178176998969</v>
      </c>
      <c r="M605" s="390">
        <v>193</v>
      </c>
      <c r="N605" s="390">
        <v>198</v>
      </c>
      <c r="O605" s="390">
        <v>188</v>
      </c>
      <c r="P605" s="206">
        <v>-2.5252525252525301E-2</v>
      </c>
    </row>
    <row r="606" spans="1:16" x14ac:dyDescent="0.2">
      <c r="A606" s="212" t="s">
        <v>13725</v>
      </c>
      <c r="B606" s="211"/>
      <c r="C606" s="211" t="s">
        <v>251</v>
      </c>
      <c r="D606" s="410" t="s">
        <v>18886</v>
      </c>
      <c r="E606" s="211"/>
      <c r="F606" s="211" t="s">
        <v>13724</v>
      </c>
      <c r="G606" s="413" t="s">
        <v>21452</v>
      </c>
      <c r="H606" s="429" t="s">
        <v>8560</v>
      </c>
      <c r="I606" s="390">
        <v>2099</v>
      </c>
      <c r="J606" s="390">
        <v>2695</v>
      </c>
      <c r="K606" s="390">
        <v>2595</v>
      </c>
      <c r="L606" s="330">
        <v>-0.22115027829313499</v>
      </c>
      <c r="M606" s="390">
        <v>1127</v>
      </c>
      <c r="N606" s="390">
        <v>1071</v>
      </c>
      <c r="O606" s="390">
        <v>1162</v>
      </c>
      <c r="P606" s="206">
        <v>5.22875816993464E-2</v>
      </c>
    </row>
    <row r="607" spans="1:16" x14ac:dyDescent="0.2">
      <c r="A607" s="212" t="s">
        <v>19867</v>
      </c>
      <c r="B607" s="211"/>
      <c r="C607" s="211" t="s">
        <v>254</v>
      </c>
      <c r="D607" s="410" t="s">
        <v>8915</v>
      </c>
      <c r="E607" s="211" t="s">
        <v>17400</v>
      </c>
      <c r="F607" s="211"/>
      <c r="G607" s="413" t="s">
        <v>206</v>
      </c>
      <c r="H607" s="429" t="s">
        <v>8560</v>
      </c>
      <c r="I607" s="390">
        <v>2095</v>
      </c>
      <c r="J607" s="390">
        <v>2141</v>
      </c>
      <c r="K607" s="390">
        <v>2000</v>
      </c>
      <c r="L607" s="330">
        <v>-2.1485287248948999E-2</v>
      </c>
      <c r="M607" s="390">
        <v>172</v>
      </c>
      <c r="N607" s="390">
        <v>230</v>
      </c>
      <c r="O607" s="390">
        <v>151</v>
      </c>
      <c r="P607" s="206">
        <v>-0.25217391304347803</v>
      </c>
    </row>
    <row r="608" spans="1:16" x14ac:dyDescent="0.2">
      <c r="A608" s="212" t="s">
        <v>10782</v>
      </c>
      <c r="B608" s="211"/>
      <c r="C608" s="211" t="s">
        <v>258</v>
      </c>
      <c r="D608" s="410" t="s">
        <v>18770</v>
      </c>
      <c r="E608" s="211"/>
      <c r="F608" s="211" t="s">
        <v>10781</v>
      </c>
      <c r="G608" s="413" t="s">
        <v>21465</v>
      </c>
      <c r="H608" s="429" t="s">
        <v>8560</v>
      </c>
      <c r="I608" s="390">
        <v>2092</v>
      </c>
      <c r="J608" s="390">
        <v>1958</v>
      </c>
      <c r="K608" s="390">
        <v>1579</v>
      </c>
      <c r="L608" s="330">
        <v>6.8437180796731403E-2</v>
      </c>
      <c r="M608" s="390">
        <v>3673</v>
      </c>
      <c r="N608" s="390">
        <v>3571</v>
      </c>
      <c r="O608" s="390">
        <v>3313</v>
      </c>
      <c r="P608" s="206">
        <v>2.8563427611313402E-2</v>
      </c>
    </row>
    <row r="609" spans="1:16" x14ac:dyDescent="0.2">
      <c r="A609" s="212" t="s">
        <v>10859</v>
      </c>
      <c r="B609" s="211"/>
      <c r="C609" s="211" t="s">
        <v>14947</v>
      </c>
      <c r="D609" s="410" t="s">
        <v>17579</v>
      </c>
      <c r="E609" s="211"/>
      <c r="F609" s="211" t="s">
        <v>10858</v>
      </c>
      <c r="G609" s="413" t="s">
        <v>21410</v>
      </c>
      <c r="H609" s="429" t="s">
        <v>8560</v>
      </c>
      <c r="I609" s="390">
        <v>2076</v>
      </c>
      <c r="J609" s="390">
        <v>394</v>
      </c>
      <c r="K609" s="390">
        <v>1702</v>
      </c>
      <c r="L609" s="330">
        <v>4.2690355329949199</v>
      </c>
      <c r="M609" s="390">
        <v>236</v>
      </c>
      <c r="N609" s="390">
        <v>176</v>
      </c>
      <c r="O609" s="390">
        <v>177</v>
      </c>
      <c r="P609" s="206">
        <v>0.34090909090909099</v>
      </c>
    </row>
    <row r="610" spans="1:16" x14ac:dyDescent="0.2">
      <c r="A610" s="212" t="s">
        <v>14274</v>
      </c>
      <c r="B610" s="211" t="s">
        <v>9526</v>
      </c>
      <c r="C610" s="211" t="s">
        <v>253</v>
      </c>
      <c r="D610" s="410" t="s">
        <v>18645</v>
      </c>
      <c r="E610" s="211" t="s">
        <v>14273</v>
      </c>
      <c r="F610" s="211"/>
      <c r="G610" s="413" t="s">
        <v>20431</v>
      </c>
      <c r="H610" s="429" t="s">
        <v>8560</v>
      </c>
      <c r="I610" s="390">
        <v>2061</v>
      </c>
      <c r="J610" s="390">
        <v>2018</v>
      </c>
      <c r="K610" s="390">
        <v>2257</v>
      </c>
      <c r="L610" s="330">
        <v>2.1308225966303301E-2</v>
      </c>
      <c r="M610" s="390">
        <v>1066</v>
      </c>
      <c r="N610" s="390">
        <v>803</v>
      </c>
      <c r="O610" s="390">
        <v>1333</v>
      </c>
      <c r="P610" s="206">
        <v>0.32752179327521802</v>
      </c>
    </row>
    <row r="611" spans="1:16" x14ac:dyDescent="0.2">
      <c r="A611" s="212" t="s">
        <v>8922</v>
      </c>
      <c r="B611" s="211"/>
      <c r="C611" s="211" t="s">
        <v>254</v>
      </c>
      <c r="D611" s="410" t="s">
        <v>18229</v>
      </c>
      <c r="E611" s="211"/>
      <c r="F611" s="211" t="s">
        <v>8921</v>
      </c>
      <c r="G611" s="413" t="s">
        <v>19430</v>
      </c>
      <c r="H611" s="429" t="s">
        <v>8560</v>
      </c>
      <c r="I611" s="390">
        <v>2039</v>
      </c>
      <c r="J611" s="390">
        <v>2271</v>
      </c>
      <c r="K611" s="390">
        <v>1953</v>
      </c>
      <c r="L611" s="330">
        <v>-0.102157639806253</v>
      </c>
      <c r="M611" s="390">
        <v>13</v>
      </c>
      <c r="N611" s="390">
        <v>18</v>
      </c>
      <c r="O611" s="390">
        <v>17</v>
      </c>
      <c r="P611" s="206">
        <v>-0.27777777777777801</v>
      </c>
    </row>
    <row r="612" spans="1:16" x14ac:dyDescent="0.2">
      <c r="A612" s="212" t="s">
        <v>13544</v>
      </c>
      <c r="B612" s="211"/>
      <c r="C612" s="211" t="s">
        <v>14947</v>
      </c>
      <c r="D612" s="410" t="s">
        <v>18443</v>
      </c>
      <c r="E612" s="211"/>
      <c r="F612" s="211" t="s">
        <v>13543</v>
      </c>
      <c r="G612" s="413" t="s">
        <v>18444</v>
      </c>
      <c r="H612" s="429" t="s">
        <v>8560</v>
      </c>
      <c r="I612" s="390">
        <v>2031</v>
      </c>
      <c r="J612" s="390">
        <v>1663</v>
      </c>
      <c r="K612" s="390">
        <v>2000</v>
      </c>
      <c r="L612" s="330">
        <v>0.22128683102826199</v>
      </c>
      <c r="M612" s="390">
        <v>317</v>
      </c>
      <c r="N612" s="390">
        <v>293</v>
      </c>
      <c r="O612" s="390">
        <v>377</v>
      </c>
      <c r="P612" s="206">
        <v>8.1911262798634907E-2</v>
      </c>
    </row>
    <row r="613" spans="1:16" x14ac:dyDescent="0.2">
      <c r="A613" s="212" t="s">
        <v>14492</v>
      </c>
      <c r="B613" s="211" t="s">
        <v>10135</v>
      </c>
      <c r="C613" s="211" t="s">
        <v>254</v>
      </c>
      <c r="D613" s="410" t="s">
        <v>20838</v>
      </c>
      <c r="E613" s="211" t="s">
        <v>14491</v>
      </c>
      <c r="F613" s="211"/>
      <c r="G613" s="413" t="s">
        <v>20839</v>
      </c>
      <c r="H613" s="429" t="s">
        <v>8560</v>
      </c>
      <c r="I613" s="390">
        <v>2026</v>
      </c>
      <c r="J613" s="390">
        <v>1871</v>
      </c>
      <c r="K613" s="390">
        <v>2008</v>
      </c>
      <c r="L613" s="330">
        <v>8.2843399251737004E-2</v>
      </c>
      <c r="M613" s="390">
        <v>424</v>
      </c>
      <c r="N613" s="390">
        <v>351</v>
      </c>
      <c r="O613" s="390">
        <v>351</v>
      </c>
      <c r="P613" s="206">
        <v>0.20797720797720801</v>
      </c>
    </row>
    <row r="614" spans="1:16" x14ac:dyDescent="0.2">
      <c r="A614" s="212" t="s">
        <v>11336</v>
      </c>
      <c r="B614" s="211"/>
      <c r="C614" s="211" t="s">
        <v>252</v>
      </c>
      <c r="D614" s="410" t="s">
        <v>18861</v>
      </c>
      <c r="E614" s="211"/>
      <c r="F614" s="211" t="s">
        <v>11335</v>
      </c>
      <c r="G614" s="413" t="s">
        <v>21210</v>
      </c>
      <c r="H614" s="429" t="s">
        <v>8560</v>
      </c>
      <c r="I614" s="390">
        <v>2019</v>
      </c>
      <c r="J614" s="390">
        <v>87</v>
      </c>
      <c r="K614" s="390">
        <v>2515</v>
      </c>
      <c r="L614" s="330">
        <v>22.2068965517241</v>
      </c>
      <c r="M614" s="390">
        <v>4953</v>
      </c>
      <c r="N614" s="390">
        <v>1122</v>
      </c>
      <c r="O614" s="390">
        <v>4302</v>
      </c>
      <c r="P614" s="206">
        <v>3.4144385026738</v>
      </c>
    </row>
    <row r="615" spans="1:16" x14ac:dyDescent="0.2">
      <c r="A615" s="212" t="s">
        <v>14020</v>
      </c>
      <c r="B615" s="211" t="s">
        <v>13905</v>
      </c>
      <c r="C615" s="211" t="s">
        <v>372</v>
      </c>
      <c r="D615" s="410" t="s">
        <v>20874</v>
      </c>
      <c r="E615" s="211" t="s">
        <v>14019</v>
      </c>
      <c r="F615" s="211"/>
      <c r="G615" s="413" t="s">
        <v>20875</v>
      </c>
      <c r="H615" s="429" t="s">
        <v>8560</v>
      </c>
      <c r="I615" s="390">
        <v>2010</v>
      </c>
      <c r="J615" s="390">
        <v>1520</v>
      </c>
      <c r="K615" s="390">
        <v>1617</v>
      </c>
      <c r="L615" s="330">
        <v>0.32236842105263203</v>
      </c>
      <c r="M615" s="390">
        <v>162</v>
      </c>
      <c r="N615" s="390">
        <v>139</v>
      </c>
      <c r="O615" s="390">
        <v>177</v>
      </c>
      <c r="P615" s="206">
        <v>0.16546762589928099</v>
      </c>
    </row>
    <row r="616" spans="1:16" x14ac:dyDescent="0.2">
      <c r="A616" s="212" t="s">
        <v>13980</v>
      </c>
      <c r="B616" s="211"/>
      <c r="C616" s="211" t="s">
        <v>257</v>
      </c>
      <c r="D616" s="410" t="s">
        <v>17632</v>
      </c>
      <c r="E616" s="211"/>
      <c r="F616" s="211" t="s">
        <v>13979</v>
      </c>
      <c r="G616" s="413" t="s">
        <v>21284</v>
      </c>
      <c r="H616" s="429" t="s">
        <v>8560</v>
      </c>
      <c r="I616" s="390">
        <v>2007</v>
      </c>
      <c r="J616" s="390">
        <v>1237</v>
      </c>
      <c r="K616" s="390">
        <v>1163</v>
      </c>
      <c r="L616" s="330">
        <v>0.62247372675828605</v>
      </c>
      <c r="M616" s="390">
        <v>50</v>
      </c>
      <c r="N616" s="390">
        <v>56</v>
      </c>
      <c r="O616" s="390">
        <v>53</v>
      </c>
      <c r="P616" s="206">
        <v>-0.107142857142857</v>
      </c>
    </row>
    <row r="617" spans="1:16" x14ac:dyDescent="0.2">
      <c r="A617" s="212" t="s">
        <v>13302</v>
      </c>
      <c r="B617" s="211" t="s">
        <v>9572</v>
      </c>
      <c r="C617" s="211" t="s">
        <v>371</v>
      </c>
      <c r="D617" s="410" t="s">
        <v>20422</v>
      </c>
      <c r="E617" s="211" t="s">
        <v>13301</v>
      </c>
      <c r="F617" s="211"/>
      <c r="G617" s="413" t="s">
        <v>20423</v>
      </c>
      <c r="H617" s="429" t="s">
        <v>8560</v>
      </c>
      <c r="I617" s="390">
        <v>1993</v>
      </c>
      <c r="J617" s="390">
        <v>1610</v>
      </c>
      <c r="K617" s="390">
        <v>1852</v>
      </c>
      <c r="L617" s="330">
        <v>0.23788819875776401</v>
      </c>
      <c r="M617" s="390">
        <v>761</v>
      </c>
      <c r="N617" s="390">
        <v>885</v>
      </c>
      <c r="O617" s="390">
        <v>1146</v>
      </c>
      <c r="P617" s="206">
        <v>-0.14011299435028199</v>
      </c>
    </row>
    <row r="618" spans="1:16" x14ac:dyDescent="0.2">
      <c r="A618" s="212" t="s">
        <v>14113</v>
      </c>
      <c r="B618" s="211"/>
      <c r="C618" s="211" t="s">
        <v>254</v>
      </c>
      <c r="D618" s="410" t="s">
        <v>21178</v>
      </c>
      <c r="E618" s="211"/>
      <c r="F618" s="211" t="s">
        <v>14112</v>
      </c>
      <c r="G618" s="413" t="s">
        <v>21179</v>
      </c>
      <c r="H618" s="429" t="s">
        <v>8560</v>
      </c>
      <c r="I618" s="390">
        <v>1986</v>
      </c>
      <c r="J618" s="390">
        <v>2065</v>
      </c>
      <c r="K618" s="390">
        <v>2292</v>
      </c>
      <c r="L618" s="330">
        <v>-3.8256658595641597E-2</v>
      </c>
      <c r="M618" s="390">
        <v>537</v>
      </c>
      <c r="N618" s="390">
        <v>492</v>
      </c>
      <c r="O618" s="390">
        <v>515</v>
      </c>
      <c r="P618" s="206">
        <v>9.1463414634146395E-2</v>
      </c>
    </row>
    <row r="619" spans="1:16" x14ac:dyDescent="0.2">
      <c r="A619" s="212" t="s">
        <v>10754</v>
      </c>
      <c r="B619" s="211"/>
      <c r="C619" s="211" t="s">
        <v>255</v>
      </c>
      <c r="D619" s="410" t="s">
        <v>19668</v>
      </c>
      <c r="E619" s="211"/>
      <c r="F619" s="211" t="s">
        <v>10753</v>
      </c>
      <c r="G619" s="413" t="s">
        <v>21484</v>
      </c>
      <c r="H619" s="429" t="s">
        <v>8560</v>
      </c>
      <c r="I619" s="390">
        <v>1980</v>
      </c>
      <c r="J619" s="390">
        <v>1806</v>
      </c>
      <c r="K619" s="390">
        <v>2854</v>
      </c>
      <c r="L619" s="330">
        <v>9.6345514950166203E-2</v>
      </c>
      <c r="M619" s="390">
        <v>33</v>
      </c>
      <c r="N619" s="390">
        <v>28</v>
      </c>
      <c r="O619" s="390">
        <v>46</v>
      </c>
      <c r="P619" s="206">
        <v>0.17857142857142899</v>
      </c>
    </row>
    <row r="620" spans="1:16" x14ac:dyDescent="0.2">
      <c r="A620" s="212" t="s">
        <v>11532</v>
      </c>
      <c r="B620" s="211"/>
      <c r="C620" s="211" t="s">
        <v>249</v>
      </c>
      <c r="D620" s="410" t="s">
        <v>19578</v>
      </c>
      <c r="E620" s="211"/>
      <c r="F620" s="211" t="s">
        <v>11531</v>
      </c>
      <c r="G620" s="413" t="s">
        <v>20399</v>
      </c>
      <c r="H620" s="429" t="s">
        <v>8560</v>
      </c>
      <c r="I620" s="390">
        <v>1967</v>
      </c>
      <c r="J620" s="390">
        <v>1838</v>
      </c>
      <c r="K620" s="390">
        <v>1711</v>
      </c>
      <c r="L620" s="330">
        <v>7.0184983677910706E-2</v>
      </c>
      <c r="M620" s="390">
        <v>140</v>
      </c>
      <c r="N620" s="390">
        <v>90</v>
      </c>
      <c r="O620" s="390">
        <v>82</v>
      </c>
      <c r="P620" s="206">
        <v>0.55555555555555602</v>
      </c>
    </row>
    <row r="621" spans="1:16" x14ac:dyDescent="0.2">
      <c r="A621" s="212" t="s">
        <v>8929</v>
      </c>
      <c r="B621" s="211"/>
      <c r="C621" s="211" t="s">
        <v>249</v>
      </c>
      <c r="D621" s="410" t="s">
        <v>19326</v>
      </c>
      <c r="E621" s="211"/>
      <c r="F621" s="211" t="s">
        <v>8928</v>
      </c>
      <c r="G621" s="413" t="s">
        <v>22245</v>
      </c>
      <c r="H621" s="429" t="s">
        <v>8560</v>
      </c>
      <c r="I621" s="390">
        <v>1957</v>
      </c>
      <c r="J621" s="390">
        <v>7427</v>
      </c>
      <c r="K621" s="390">
        <v>8503</v>
      </c>
      <c r="L621" s="330">
        <v>-0.73650195233607096</v>
      </c>
      <c r="M621" s="390">
        <v>2040</v>
      </c>
      <c r="N621" s="390">
        <v>1330</v>
      </c>
      <c r="O621" s="390">
        <v>1418</v>
      </c>
      <c r="P621" s="206">
        <v>0.533834586466165</v>
      </c>
    </row>
    <row r="622" spans="1:16" x14ac:dyDescent="0.2">
      <c r="A622" s="212" t="s">
        <v>10897</v>
      </c>
      <c r="B622" s="211"/>
      <c r="C622" s="211" t="s">
        <v>252</v>
      </c>
      <c r="D622" s="410" t="s">
        <v>19651</v>
      </c>
      <c r="E622" s="211"/>
      <c r="F622" s="211" t="s">
        <v>10896</v>
      </c>
      <c r="G622" s="413" t="s">
        <v>21389</v>
      </c>
      <c r="H622" s="429" t="s">
        <v>8560</v>
      </c>
      <c r="I622" s="390">
        <v>1956</v>
      </c>
      <c r="J622" s="390">
        <v>725</v>
      </c>
      <c r="K622" s="390">
        <v>1889</v>
      </c>
      <c r="L622" s="330">
        <v>1.6979310344827601</v>
      </c>
      <c r="M622" s="390">
        <v>2243</v>
      </c>
      <c r="N622" s="390">
        <v>577</v>
      </c>
      <c r="O622" s="390">
        <v>2440</v>
      </c>
      <c r="P622" s="206">
        <v>2.8873483535528601</v>
      </c>
    </row>
    <row r="623" spans="1:16" x14ac:dyDescent="0.2">
      <c r="A623" s="212" t="s">
        <v>14328</v>
      </c>
      <c r="B623" s="211"/>
      <c r="C623" s="211" t="s">
        <v>14947</v>
      </c>
      <c r="D623" s="410" t="s">
        <v>20166</v>
      </c>
      <c r="E623" s="211"/>
      <c r="F623" s="211" t="s">
        <v>14327</v>
      </c>
      <c r="G623" s="413" t="s">
        <v>21993</v>
      </c>
      <c r="H623" s="429" t="s">
        <v>8560</v>
      </c>
      <c r="I623" s="390">
        <v>1948</v>
      </c>
      <c r="J623" s="390">
        <v>1159</v>
      </c>
      <c r="K623" s="390">
        <v>1470</v>
      </c>
      <c r="L623" s="210">
        <v>0.68075927523727398</v>
      </c>
      <c r="M623" s="390">
        <v>4486</v>
      </c>
      <c r="N623" s="390">
        <v>4310</v>
      </c>
      <c r="O623" s="390">
        <v>4643</v>
      </c>
      <c r="P623" s="206">
        <v>4.0835266821345598E-2</v>
      </c>
    </row>
    <row r="624" spans="1:16" x14ac:dyDescent="0.2">
      <c r="A624" s="212" t="s">
        <v>14853</v>
      </c>
      <c r="B624" s="211" t="s">
        <v>13977</v>
      </c>
      <c r="C624" s="211" t="s">
        <v>263</v>
      </c>
      <c r="D624" s="410" t="s">
        <v>20405</v>
      </c>
      <c r="E624" s="211" t="s">
        <v>14852</v>
      </c>
      <c r="F624" s="211"/>
      <c r="G624" s="413" t="s">
        <v>20406</v>
      </c>
      <c r="H624" s="429" t="s">
        <v>8560</v>
      </c>
      <c r="I624" s="390">
        <v>1941</v>
      </c>
      <c r="J624" s="390">
        <v>1605</v>
      </c>
      <c r="K624" s="390">
        <v>2492</v>
      </c>
      <c r="L624" s="330">
        <v>0.20934579439252299</v>
      </c>
      <c r="M624" s="390">
        <v>6740</v>
      </c>
      <c r="N624" s="390">
        <v>5305</v>
      </c>
      <c r="O624" s="390">
        <v>6291</v>
      </c>
      <c r="P624" s="206">
        <v>0.27049952874646599</v>
      </c>
    </row>
    <row r="625" spans="1:16" x14ac:dyDescent="0.2">
      <c r="A625" s="212" t="s">
        <v>14807</v>
      </c>
      <c r="B625" s="211" t="s">
        <v>11611</v>
      </c>
      <c r="C625" s="211" t="s">
        <v>252</v>
      </c>
      <c r="D625" s="410" t="s">
        <v>20507</v>
      </c>
      <c r="E625" s="211" t="s">
        <v>14806</v>
      </c>
      <c r="F625" s="211"/>
      <c r="G625" s="413" t="s">
        <v>20508</v>
      </c>
      <c r="H625" s="429" t="s">
        <v>8560</v>
      </c>
      <c r="I625" s="390">
        <v>1937</v>
      </c>
      <c r="J625" s="390">
        <v>2629</v>
      </c>
      <c r="K625" s="390">
        <v>3405</v>
      </c>
      <c r="L625" s="330">
        <v>-0.26321795359452299</v>
      </c>
      <c r="M625" s="390">
        <v>980</v>
      </c>
      <c r="N625" s="390">
        <v>829</v>
      </c>
      <c r="O625" s="390">
        <v>1012</v>
      </c>
      <c r="P625" s="206">
        <v>0.18214716525934899</v>
      </c>
    </row>
    <row r="626" spans="1:16" x14ac:dyDescent="0.2">
      <c r="A626" s="212" t="s">
        <v>13643</v>
      </c>
      <c r="B626" s="211" t="s">
        <v>11573</v>
      </c>
      <c r="C626" s="211" t="s">
        <v>14947</v>
      </c>
      <c r="D626" s="410" t="s">
        <v>20918</v>
      </c>
      <c r="E626" s="211" t="s">
        <v>13642</v>
      </c>
      <c r="F626" s="211"/>
      <c r="G626" s="413" t="s">
        <v>20919</v>
      </c>
      <c r="H626" s="429" t="s">
        <v>8560</v>
      </c>
      <c r="I626" s="390">
        <v>1921</v>
      </c>
      <c r="J626" s="390">
        <v>1911</v>
      </c>
      <c r="K626" s="390">
        <v>2187</v>
      </c>
      <c r="L626" s="330">
        <v>5.2328623757196303E-3</v>
      </c>
      <c r="M626" s="390">
        <v>787</v>
      </c>
      <c r="N626" s="390">
        <v>720</v>
      </c>
      <c r="O626" s="390">
        <v>744</v>
      </c>
      <c r="P626" s="206">
        <v>9.3055555555555405E-2</v>
      </c>
    </row>
    <row r="627" spans="1:16" x14ac:dyDescent="0.2">
      <c r="A627" s="212" t="s">
        <v>11209</v>
      </c>
      <c r="B627" s="211"/>
      <c r="C627" s="211" t="s">
        <v>250</v>
      </c>
      <c r="D627" s="410" t="s">
        <v>18761</v>
      </c>
      <c r="E627" s="211"/>
      <c r="F627" s="211" t="s">
        <v>11208</v>
      </c>
      <c r="G627" s="413" t="s">
        <v>21253</v>
      </c>
      <c r="H627" s="429" t="s">
        <v>8560</v>
      </c>
      <c r="I627" s="390">
        <v>1916</v>
      </c>
      <c r="J627" s="390">
        <v>1684</v>
      </c>
      <c r="K627" s="390">
        <v>1787</v>
      </c>
      <c r="L627" s="330">
        <v>0.13776722090261301</v>
      </c>
      <c r="M627" s="390">
        <v>979</v>
      </c>
      <c r="N627" s="390">
        <v>937</v>
      </c>
      <c r="O627" s="390">
        <v>892</v>
      </c>
      <c r="P627" s="206">
        <v>4.4823906083244498E-2</v>
      </c>
    </row>
    <row r="628" spans="1:16" x14ac:dyDescent="0.2">
      <c r="A628" s="212" t="s">
        <v>13134</v>
      </c>
      <c r="B628" s="211" t="s">
        <v>9351</v>
      </c>
      <c r="C628" s="211" t="s">
        <v>254</v>
      </c>
      <c r="D628" s="410" t="s">
        <v>20015</v>
      </c>
      <c r="E628" s="211" t="s">
        <v>13133</v>
      </c>
      <c r="F628" s="211"/>
      <c r="G628" s="413" t="s">
        <v>20747</v>
      </c>
      <c r="H628" s="429" t="s">
        <v>8560</v>
      </c>
      <c r="I628" s="390">
        <v>1914</v>
      </c>
      <c r="J628" s="390">
        <v>5525</v>
      </c>
      <c r="K628" s="390">
        <v>1592</v>
      </c>
      <c r="L628" s="330">
        <v>-0.65357466063348402</v>
      </c>
      <c r="M628" s="390">
        <v>2340</v>
      </c>
      <c r="N628" s="390">
        <v>1860</v>
      </c>
      <c r="O628" s="390">
        <v>2027</v>
      </c>
      <c r="P628" s="206">
        <v>0.25806451612903197</v>
      </c>
    </row>
    <row r="629" spans="1:16" x14ac:dyDescent="0.2">
      <c r="A629" s="212" t="s">
        <v>12550</v>
      </c>
      <c r="B629" s="211"/>
      <c r="C629" s="211" t="s">
        <v>250</v>
      </c>
      <c r="D629" s="410" t="s">
        <v>12388</v>
      </c>
      <c r="E629" s="211"/>
      <c r="F629" s="211" t="s">
        <v>12549</v>
      </c>
      <c r="G629" s="413" t="s">
        <v>208</v>
      </c>
      <c r="H629" s="429" t="s">
        <v>8560</v>
      </c>
      <c r="I629" s="390">
        <v>1910</v>
      </c>
      <c r="J629" s="390">
        <v>1548</v>
      </c>
      <c r="K629" s="390">
        <v>1752</v>
      </c>
      <c r="L629" s="330">
        <v>0.233850129198966</v>
      </c>
      <c r="M629" s="390">
        <v>4004</v>
      </c>
      <c r="N629" s="390">
        <v>3306</v>
      </c>
      <c r="O629" s="390">
        <v>3359</v>
      </c>
      <c r="P629" s="206">
        <v>0.21113127646703</v>
      </c>
    </row>
    <row r="630" spans="1:16" x14ac:dyDescent="0.2">
      <c r="A630" s="212" t="s">
        <v>13833</v>
      </c>
      <c r="B630" s="211"/>
      <c r="C630" s="211" t="s">
        <v>372</v>
      </c>
      <c r="D630" s="410" t="s">
        <v>18281</v>
      </c>
      <c r="E630" s="211"/>
      <c r="F630" s="211" t="s">
        <v>13832</v>
      </c>
      <c r="G630" s="413" t="s">
        <v>21172</v>
      </c>
      <c r="H630" s="429" t="s">
        <v>8560</v>
      </c>
      <c r="I630" s="390">
        <v>1908</v>
      </c>
      <c r="J630" s="390">
        <v>1885</v>
      </c>
      <c r="K630" s="390">
        <v>2144</v>
      </c>
      <c r="L630" s="330">
        <v>1.22015915119365E-2</v>
      </c>
      <c r="M630" s="390">
        <v>636</v>
      </c>
      <c r="N630" s="390">
        <v>641</v>
      </c>
      <c r="O630" s="390">
        <v>556</v>
      </c>
      <c r="P630" s="206">
        <v>-7.8003120124805498E-3</v>
      </c>
    </row>
    <row r="631" spans="1:16" x14ac:dyDescent="0.2">
      <c r="A631" s="212" t="s">
        <v>13869</v>
      </c>
      <c r="B631" s="211"/>
      <c r="C631" s="211" t="s">
        <v>258</v>
      </c>
      <c r="D631" s="410" t="s">
        <v>17399</v>
      </c>
      <c r="E631" s="211"/>
      <c r="F631" s="211" t="s">
        <v>13868</v>
      </c>
      <c r="G631" s="413" t="s">
        <v>19669</v>
      </c>
      <c r="H631" s="429" t="s">
        <v>8560</v>
      </c>
      <c r="I631" s="390">
        <v>1907</v>
      </c>
      <c r="J631" s="390">
        <v>2117</v>
      </c>
      <c r="K631" s="390">
        <v>1429</v>
      </c>
      <c r="L631" s="330">
        <v>-9.9196976854038693E-2</v>
      </c>
      <c r="M631" s="390">
        <v>8</v>
      </c>
      <c r="N631" s="390">
        <v>14</v>
      </c>
      <c r="O631" s="390">
        <v>18</v>
      </c>
      <c r="P631" s="206">
        <v>-0.42857142857142899</v>
      </c>
    </row>
    <row r="632" spans="1:16" x14ac:dyDescent="0.2">
      <c r="A632" s="212" t="s">
        <v>13271</v>
      </c>
      <c r="B632" s="211" t="s">
        <v>9853</v>
      </c>
      <c r="C632" s="211" t="s">
        <v>257</v>
      </c>
      <c r="D632" s="410" t="s">
        <v>20889</v>
      </c>
      <c r="E632" s="211" t="s">
        <v>13270</v>
      </c>
      <c r="F632" s="211"/>
      <c r="G632" s="413" t="s">
        <v>20890</v>
      </c>
      <c r="H632" s="429" t="s">
        <v>8560</v>
      </c>
      <c r="I632" s="390">
        <v>1898</v>
      </c>
      <c r="J632" s="390">
        <v>1600</v>
      </c>
      <c r="K632" s="390">
        <v>1372</v>
      </c>
      <c r="L632" s="330">
        <v>0.18625</v>
      </c>
      <c r="M632" s="390">
        <v>2169</v>
      </c>
      <c r="N632" s="390">
        <v>1558</v>
      </c>
      <c r="O632" s="390">
        <v>1378</v>
      </c>
      <c r="P632" s="206">
        <v>0.39216944801026998</v>
      </c>
    </row>
    <row r="633" spans="1:16" x14ac:dyDescent="0.2">
      <c r="A633" s="212" t="s">
        <v>10169</v>
      </c>
      <c r="B633" s="211"/>
      <c r="C633" s="211" t="s">
        <v>371</v>
      </c>
      <c r="D633" s="410" t="s">
        <v>18151</v>
      </c>
      <c r="E633" s="211"/>
      <c r="F633" s="211" t="s">
        <v>10168</v>
      </c>
      <c r="G633" s="413" t="s">
        <v>19411</v>
      </c>
      <c r="H633" s="429" t="s">
        <v>8560</v>
      </c>
      <c r="I633" s="390">
        <v>1895</v>
      </c>
      <c r="J633" s="390">
        <v>2012</v>
      </c>
      <c r="K633" s="390">
        <v>2325</v>
      </c>
      <c r="L633" s="330">
        <v>-5.81510934393639E-2</v>
      </c>
      <c r="M633" s="390">
        <v>0</v>
      </c>
      <c r="N633" s="390">
        <v>0</v>
      </c>
      <c r="O633" s="390">
        <v>0</v>
      </c>
      <c r="P633" s="206">
        <v>0</v>
      </c>
    </row>
    <row r="634" spans="1:16" x14ac:dyDescent="0.2">
      <c r="A634" s="212" t="s">
        <v>11439</v>
      </c>
      <c r="B634" s="211"/>
      <c r="C634" s="211" t="s">
        <v>252</v>
      </c>
      <c r="D634" s="410" t="s">
        <v>15898</v>
      </c>
      <c r="E634" s="211"/>
      <c r="F634" s="211" t="s">
        <v>11438</v>
      </c>
      <c r="G634" s="413" t="s">
        <v>19427</v>
      </c>
      <c r="H634" s="429" t="s">
        <v>8560</v>
      </c>
      <c r="I634" s="390">
        <v>1877</v>
      </c>
      <c r="J634" s="390">
        <v>727</v>
      </c>
      <c r="K634" s="390">
        <v>1472</v>
      </c>
      <c r="L634" s="330">
        <v>1.5818431911966999</v>
      </c>
      <c r="M634" s="390">
        <v>1562</v>
      </c>
      <c r="N634" s="390">
        <v>740</v>
      </c>
      <c r="O634" s="390">
        <v>1573</v>
      </c>
      <c r="P634" s="206">
        <v>1.1108108108108099</v>
      </c>
    </row>
    <row r="635" spans="1:16" x14ac:dyDescent="0.2">
      <c r="A635" s="212" t="s">
        <v>11151</v>
      </c>
      <c r="B635" s="211"/>
      <c r="C635" s="211" t="s">
        <v>252</v>
      </c>
      <c r="D635" s="410" t="s">
        <v>18185</v>
      </c>
      <c r="E635" s="211"/>
      <c r="F635" s="211" t="s">
        <v>11150</v>
      </c>
      <c r="G635" s="413" t="s">
        <v>21279</v>
      </c>
      <c r="H635" s="429" t="s">
        <v>8560</v>
      </c>
      <c r="I635" s="390">
        <v>1870</v>
      </c>
      <c r="J635" s="390">
        <v>1387</v>
      </c>
      <c r="K635" s="390">
        <v>2159</v>
      </c>
      <c r="L635" s="330">
        <v>0.348233597692862</v>
      </c>
      <c r="M635" s="390">
        <v>628</v>
      </c>
      <c r="N635" s="390">
        <v>246</v>
      </c>
      <c r="O635" s="390">
        <v>653</v>
      </c>
      <c r="P635" s="206">
        <v>1.55284552845528</v>
      </c>
    </row>
    <row r="636" spans="1:16" x14ac:dyDescent="0.2">
      <c r="A636" s="212" t="s">
        <v>13865</v>
      </c>
      <c r="B636" s="211" t="s">
        <v>10287</v>
      </c>
      <c r="C636" s="211" t="s">
        <v>254</v>
      </c>
      <c r="D636" s="410" t="s">
        <v>21642</v>
      </c>
      <c r="E636" s="211" t="s">
        <v>13864</v>
      </c>
      <c r="F636" s="211"/>
      <c r="G636" s="413" t="s">
        <v>21643</v>
      </c>
      <c r="H636" s="429" t="s">
        <v>8560</v>
      </c>
      <c r="I636" s="390">
        <v>1848</v>
      </c>
      <c r="J636" s="390">
        <v>1967</v>
      </c>
      <c r="K636" s="390">
        <v>2705</v>
      </c>
      <c r="L636" s="330">
        <v>-6.0498220640569401E-2</v>
      </c>
      <c r="M636" s="390">
        <v>541</v>
      </c>
      <c r="N636" s="390">
        <v>442</v>
      </c>
      <c r="O636" s="390">
        <v>501</v>
      </c>
      <c r="P636" s="206">
        <v>0.223981900452489</v>
      </c>
    </row>
    <row r="637" spans="1:16" x14ac:dyDescent="0.2">
      <c r="A637" s="212" t="s">
        <v>13617</v>
      </c>
      <c r="B637" s="211"/>
      <c r="C637" s="211" t="s">
        <v>250</v>
      </c>
      <c r="D637" s="410" t="s">
        <v>19518</v>
      </c>
      <c r="E637" s="211"/>
      <c r="F637" s="211" t="s">
        <v>13616</v>
      </c>
      <c r="G637" s="413" t="s">
        <v>20658</v>
      </c>
      <c r="H637" s="429" t="s">
        <v>8560</v>
      </c>
      <c r="I637" s="390">
        <v>1839</v>
      </c>
      <c r="J637" s="390">
        <v>1471</v>
      </c>
      <c r="K637" s="390">
        <v>1393</v>
      </c>
      <c r="L637" s="330">
        <v>0.25016995241332401</v>
      </c>
      <c r="M637" s="390">
        <v>632</v>
      </c>
      <c r="N637" s="390">
        <v>494</v>
      </c>
      <c r="O637" s="390">
        <v>452</v>
      </c>
      <c r="P637" s="206">
        <v>0.27935222672064802</v>
      </c>
    </row>
    <row r="638" spans="1:16" x14ac:dyDescent="0.2">
      <c r="A638" s="212" t="s">
        <v>14558</v>
      </c>
      <c r="B638" s="211"/>
      <c r="C638" s="211" t="s">
        <v>14947</v>
      </c>
      <c r="D638" s="410" t="s">
        <v>21116</v>
      </c>
      <c r="E638" s="211"/>
      <c r="F638" s="211" t="s">
        <v>14557</v>
      </c>
      <c r="G638" s="413" t="s">
        <v>21117</v>
      </c>
      <c r="H638" s="429" t="s">
        <v>8560</v>
      </c>
      <c r="I638" s="390">
        <v>1828</v>
      </c>
      <c r="J638" s="390">
        <v>1582</v>
      </c>
      <c r="K638" s="390">
        <v>2057</v>
      </c>
      <c r="L638" s="210">
        <v>0.15549936788874799</v>
      </c>
      <c r="M638" s="390">
        <v>954</v>
      </c>
      <c r="N638" s="390">
        <v>917</v>
      </c>
      <c r="O638" s="390">
        <v>950</v>
      </c>
      <c r="P638" s="206">
        <v>4.0348964013086103E-2</v>
      </c>
    </row>
    <row r="639" spans="1:16" x14ac:dyDescent="0.2">
      <c r="A639" s="212" t="s">
        <v>12287</v>
      </c>
      <c r="B639" s="211" t="s">
        <v>11656</v>
      </c>
      <c r="C639" s="211" t="s">
        <v>254</v>
      </c>
      <c r="D639" s="410" t="s">
        <v>18747</v>
      </c>
      <c r="E639" s="211" t="s">
        <v>12286</v>
      </c>
      <c r="F639" s="211"/>
      <c r="G639" s="413" t="s">
        <v>20305</v>
      </c>
      <c r="H639" s="429" t="s">
        <v>8560</v>
      </c>
      <c r="I639" s="390">
        <v>1825</v>
      </c>
      <c r="J639" s="390">
        <v>1615</v>
      </c>
      <c r="K639" s="390">
        <v>1830</v>
      </c>
      <c r="L639" s="330">
        <v>0.13003095975232201</v>
      </c>
      <c r="M639" s="390">
        <v>787</v>
      </c>
      <c r="N639" s="390">
        <v>700</v>
      </c>
      <c r="O639" s="390">
        <v>666</v>
      </c>
      <c r="P639" s="206">
        <v>0.124285714285714</v>
      </c>
    </row>
    <row r="640" spans="1:16" x14ac:dyDescent="0.2">
      <c r="A640" s="212" t="s">
        <v>19866</v>
      </c>
      <c r="B640" s="211"/>
      <c r="C640" s="211" t="s">
        <v>14947</v>
      </c>
      <c r="D640" s="410" t="s">
        <v>21553</v>
      </c>
      <c r="E640" s="211" t="s">
        <v>13885</v>
      </c>
      <c r="F640" s="211"/>
      <c r="G640" s="413" t="s">
        <v>21554</v>
      </c>
      <c r="H640" s="429" t="s">
        <v>8560</v>
      </c>
      <c r="I640" s="390">
        <v>1818</v>
      </c>
      <c r="J640" s="390">
        <v>1885</v>
      </c>
      <c r="K640" s="390">
        <v>2004</v>
      </c>
      <c r="L640" s="330">
        <v>-3.55437665782493E-2</v>
      </c>
      <c r="M640" s="390">
        <v>3142</v>
      </c>
      <c r="N640" s="390">
        <v>2582</v>
      </c>
      <c r="O640" s="390">
        <v>2640</v>
      </c>
      <c r="P640" s="206">
        <v>0.21688613477924101</v>
      </c>
    </row>
    <row r="641" spans="1:16" x14ac:dyDescent="0.2">
      <c r="A641" s="212" t="s">
        <v>14631</v>
      </c>
      <c r="B641" s="211" t="s">
        <v>9608</v>
      </c>
      <c r="C641" s="211" t="s">
        <v>371</v>
      </c>
      <c r="D641" s="410" t="s">
        <v>19981</v>
      </c>
      <c r="E641" s="211" t="s">
        <v>14630</v>
      </c>
      <c r="F641" s="211"/>
      <c r="G641" s="413" t="s">
        <v>20512</v>
      </c>
      <c r="H641" s="429" t="s">
        <v>8560</v>
      </c>
      <c r="I641" s="390">
        <v>1808</v>
      </c>
      <c r="J641" s="390">
        <v>1743</v>
      </c>
      <c r="K641" s="390">
        <v>1767</v>
      </c>
      <c r="L641" s="330">
        <v>3.7292025243832502E-2</v>
      </c>
      <c r="M641" s="390">
        <v>427</v>
      </c>
      <c r="N641" s="390">
        <v>385</v>
      </c>
      <c r="O641" s="390">
        <v>500</v>
      </c>
      <c r="P641" s="206">
        <v>0.109090909090909</v>
      </c>
    </row>
    <row r="642" spans="1:16" x14ac:dyDescent="0.2">
      <c r="A642" s="212" t="s">
        <v>13755</v>
      </c>
      <c r="B642" s="211" t="s">
        <v>9685</v>
      </c>
      <c r="C642" s="211" t="s">
        <v>253</v>
      </c>
      <c r="D642" s="410" t="s">
        <v>19974</v>
      </c>
      <c r="E642" s="211" t="s">
        <v>13754</v>
      </c>
      <c r="F642" s="211"/>
      <c r="G642" s="413" t="s">
        <v>19975</v>
      </c>
      <c r="H642" s="429" t="s">
        <v>8560</v>
      </c>
      <c r="I642" s="390">
        <v>1802</v>
      </c>
      <c r="J642" s="390">
        <v>1412</v>
      </c>
      <c r="K642" s="390">
        <v>1709</v>
      </c>
      <c r="L642" s="330">
        <v>0.27620396600566599</v>
      </c>
      <c r="M642" s="390">
        <v>55</v>
      </c>
      <c r="N642" s="390">
        <v>42</v>
      </c>
      <c r="O642" s="390">
        <v>43</v>
      </c>
      <c r="P642" s="206">
        <v>0.30952380952380998</v>
      </c>
    </row>
    <row r="643" spans="1:16" x14ac:dyDescent="0.2">
      <c r="A643" s="212" t="s">
        <v>12313</v>
      </c>
      <c r="B643" s="211" t="s">
        <v>9592</v>
      </c>
      <c r="C643" s="211" t="s">
        <v>252</v>
      </c>
      <c r="D643" s="410" t="s">
        <v>19002</v>
      </c>
      <c r="E643" s="211" t="s">
        <v>12312</v>
      </c>
      <c r="F643" s="211"/>
      <c r="G643" s="413" t="s">
        <v>20391</v>
      </c>
      <c r="H643" s="429" t="s">
        <v>8560</v>
      </c>
      <c r="I643" s="390">
        <v>1800</v>
      </c>
      <c r="J643" s="390">
        <v>1370</v>
      </c>
      <c r="K643" s="390">
        <v>1252</v>
      </c>
      <c r="L643" s="330">
        <v>0.31386861313868603</v>
      </c>
      <c r="M643" s="390">
        <v>661</v>
      </c>
      <c r="N643" s="390">
        <v>95</v>
      </c>
      <c r="O643" s="390">
        <v>439</v>
      </c>
      <c r="P643" s="206">
        <v>5.9578947368421096</v>
      </c>
    </row>
    <row r="644" spans="1:16" x14ac:dyDescent="0.2">
      <c r="A644" s="212" t="s">
        <v>14733</v>
      </c>
      <c r="B644" s="211"/>
      <c r="C644" s="211" t="s">
        <v>250</v>
      </c>
      <c r="D644" s="410" t="s">
        <v>21482</v>
      </c>
      <c r="E644" s="211"/>
      <c r="F644" s="211" t="s">
        <v>14732</v>
      </c>
      <c r="G644" s="413" t="s">
        <v>21483</v>
      </c>
      <c r="H644" s="429" t="s">
        <v>8560</v>
      </c>
      <c r="I644" s="390">
        <v>1778</v>
      </c>
      <c r="J644" s="390">
        <v>2171</v>
      </c>
      <c r="K644" s="390">
        <v>1718</v>
      </c>
      <c r="L644" s="330">
        <v>-0.18102257024412699</v>
      </c>
      <c r="M644" s="390">
        <v>2738</v>
      </c>
      <c r="N644" s="390">
        <v>2614</v>
      </c>
      <c r="O644" s="390">
        <v>2617</v>
      </c>
      <c r="P644" s="206">
        <v>4.7436878347360399E-2</v>
      </c>
    </row>
    <row r="645" spans="1:16" x14ac:dyDescent="0.2">
      <c r="A645" s="212" t="s">
        <v>11153</v>
      </c>
      <c r="B645" s="211"/>
      <c r="C645" s="211" t="s">
        <v>253</v>
      </c>
      <c r="D645" s="410" t="s">
        <v>19154</v>
      </c>
      <c r="E645" s="211"/>
      <c r="F645" s="211" t="s">
        <v>11152</v>
      </c>
      <c r="G645" s="413" t="s">
        <v>21278</v>
      </c>
      <c r="H645" s="429" t="s">
        <v>8560</v>
      </c>
      <c r="I645" s="390">
        <v>1773</v>
      </c>
      <c r="J645" s="390">
        <v>1946</v>
      </c>
      <c r="K645" s="390">
        <v>2570</v>
      </c>
      <c r="L645" s="330">
        <v>-8.8900308324768806E-2</v>
      </c>
      <c r="M645" s="390">
        <v>93</v>
      </c>
      <c r="N645" s="390">
        <v>79</v>
      </c>
      <c r="O645" s="390">
        <v>64</v>
      </c>
      <c r="P645" s="206">
        <v>0.177215189873418</v>
      </c>
    </row>
    <row r="646" spans="1:16" x14ac:dyDescent="0.2">
      <c r="A646" s="212" t="s">
        <v>14043</v>
      </c>
      <c r="B646" s="211" t="s">
        <v>9413</v>
      </c>
      <c r="C646" s="211" t="s">
        <v>251</v>
      </c>
      <c r="D646" s="410" t="s">
        <v>21831</v>
      </c>
      <c r="E646" s="211" t="s">
        <v>14042</v>
      </c>
      <c r="F646" s="211"/>
      <c r="G646" s="413" t="s">
        <v>21832</v>
      </c>
      <c r="H646" s="429" t="s">
        <v>8560</v>
      </c>
      <c r="I646" s="390">
        <v>1746</v>
      </c>
      <c r="J646" s="390">
        <v>1520</v>
      </c>
      <c r="K646" s="390">
        <v>1766</v>
      </c>
      <c r="L646" s="330">
        <v>0.148684210526316</v>
      </c>
      <c r="M646" s="390">
        <v>830</v>
      </c>
      <c r="N646" s="390">
        <v>772</v>
      </c>
      <c r="O646" s="390">
        <v>732</v>
      </c>
      <c r="P646" s="206">
        <v>7.5129533678756494E-2</v>
      </c>
    </row>
    <row r="647" spans="1:16" x14ac:dyDescent="0.2">
      <c r="A647" s="212" t="s">
        <v>14572</v>
      </c>
      <c r="B647" s="211"/>
      <c r="C647" s="211" t="s">
        <v>14947</v>
      </c>
      <c r="D647" s="410" t="s">
        <v>22001</v>
      </c>
      <c r="E647" s="211"/>
      <c r="F647" s="211" t="s">
        <v>14571</v>
      </c>
      <c r="G647" s="413" t="s">
        <v>22002</v>
      </c>
      <c r="H647" s="429" t="s">
        <v>8560</v>
      </c>
      <c r="I647" s="390">
        <v>1743</v>
      </c>
      <c r="J647" s="390">
        <v>1224</v>
      </c>
      <c r="K647" s="390">
        <v>1206</v>
      </c>
      <c r="L647" s="330">
        <v>0.42401960784313703</v>
      </c>
      <c r="M647" s="390">
        <v>13969</v>
      </c>
      <c r="N647" s="390">
        <v>12061</v>
      </c>
      <c r="O647" s="390">
        <v>12646</v>
      </c>
      <c r="P647" s="206">
        <v>0.158195837824393</v>
      </c>
    </row>
    <row r="648" spans="1:16" x14ac:dyDescent="0.2">
      <c r="A648" s="212" t="s">
        <v>19069</v>
      </c>
      <c r="B648" s="211"/>
      <c r="C648" s="211" t="s">
        <v>371</v>
      </c>
      <c r="D648" s="410" t="s">
        <v>19070</v>
      </c>
      <c r="E648" s="211"/>
      <c r="F648" s="211" t="s">
        <v>19071</v>
      </c>
      <c r="G648" s="413" t="s">
        <v>19467</v>
      </c>
      <c r="H648" s="429" t="s">
        <v>8560</v>
      </c>
      <c r="I648" s="390">
        <v>1742</v>
      </c>
      <c r="J648" s="390">
        <v>0</v>
      </c>
      <c r="K648" s="390">
        <v>0</v>
      </c>
      <c r="L648" s="330">
        <v>0</v>
      </c>
      <c r="M648" s="390">
        <v>0</v>
      </c>
      <c r="N648" s="390">
        <v>0</v>
      </c>
      <c r="O648" s="390">
        <v>0</v>
      </c>
      <c r="P648" s="206">
        <v>0</v>
      </c>
    </row>
    <row r="649" spans="1:16" x14ac:dyDescent="0.2">
      <c r="A649" s="212" t="s">
        <v>8731</v>
      </c>
      <c r="B649" s="211"/>
      <c r="C649" s="211" t="s">
        <v>253</v>
      </c>
      <c r="D649" s="410" t="s">
        <v>18142</v>
      </c>
      <c r="E649" s="211"/>
      <c r="F649" s="211" t="s">
        <v>8730</v>
      </c>
      <c r="G649" s="413" t="s">
        <v>22292</v>
      </c>
      <c r="H649" s="429" t="s">
        <v>8560</v>
      </c>
      <c r="I649" s="390">
        <v>1728</v>
      </c>
      <c r="J649" s="390">
        <v>3303</v>
      </c>
      <c r="K649" s="390">
        <v>6009</v>
      </c>
      <c r="L649" s="330">
        <v>-0.47683923705722098</v>
      </c>
      <c r="M649" s="390">
        <v>328</v>
      </c>
      <c r="N649" s="390">
        <v>139</v>
      </c>
      <c r="O649" s="390">
        <v>155</v>
      </c>
      <c r="P649" s="206">
        <v>1.35971223021583</v>
      </c>
    </row>
    <row r="650" spans="1:16" x14ac:dyDescent="0.2">
      <c r="A650" s="212" t="s">
        <v>10230</v>
      </c>
      <c r="B650" s="211"/>
      <c r="C650" s="211" t="s">
        <v>254</v>
      </c>
      <c r="D650" s="410" t="s">
        <v>18902</v>
      </c>
      <c r="E650" s="211" t="s">
        <v>10229</v>
      </c>
      <c r="F650" s="211"/>
      <c r="G650" s="413" t="s">
        <v>21664</v>
      </c>
      <c r="H650" s="429" t="s">
        <v>8560</v>
      </c>
      <c r="I650" s="390">
        <v>1721</v>
      </c>
      <c r="J650" s="390">
        <v>1716</v>
      </c>
      <c r="K650" s="390">
        <v>1543</v>
      </c>
      <c r="L650" s="330">
        <v>2.9137529137528398E-3</v>
      </c>
      <c r="M650" s="390">
        <v>61</v>
      </c>
      <c r="N650" s="390">
        <v>73</v>
      </c>
      <c r="O650" s="390">
        <v>55</v>
      </c>
      <c r="P650" s="206">
        <v>-0.164383561643836</v>
      </c>
    </row>
    <row r="651" spans="1:16" x14ac:dyDescent="0.2">
      <c r="A651" s="212" t="s">
        <v>14833</v>
      </c>
      <c r="B651" s="211" t="s">
        <v>9518</v>
      </c>
      <c r="C651" s="211" t="s">
        <v>257</v>
      </c>
      <c r="D651" s="410" t="s">
        <v>18076</v>
      </c>
      <c r="E651" s="211" t="s">
        <v>14832</v>
      </c>
      <c r="F651" s="211"/>
      <c r="G651" s="413" t="s">
        <v>20434</v>
      </c>
      <c r="H651" s="429" t="s">
        <v>8560</v>
      </c>
      <c r="I651" s="390">
        <v>1716</v>
      </c>
      <c r="J651" s="390">
        <v>1382</v>
      </c>
      <c r="K651" s="390">
        <v>2369</v>
      </c>
      <c r="L651" s="330">
        <v>0.241678726483358</v>
      </c>
      <c r="M651" s="390">
        <v>19</v>
      </c>
      <c r="N651" s="390">
        <v>11</v>
      </c>
      <c r="O651" s="390">
        <v>5</v>
      </c>
      <c r="P651" s="206">
        <v>0.72727272727272696</v>
      </c>
    </row>
    <row r="652" spans="1:16" x14ac:dyDescent="0.2">
      <c r="A652" s="212" t="s">
        <v>14045</v>
      </c>
      <c r="B652" s="211"/>
      <c r="C652" s="211" t="s">
        <v>253</v>
      </c>
      <c r="D652" s="410" t="s">
        <v>21136</v>
      </c>
      <c r="E652" s="211"/>
      <c r="F652" s="211" t="s">
        <v>14044</v>
      </c>
      <c r="G652" s="413" t="s">
        <v>21137</v>
      </c>
      <c r="H652" s="429" t="s">
        <v>8560</v>
      </c>
      <c r="I652" s="390">
        <v>1706</v>
      </c>
      <c r="J652" s="390">
        <v>910</v>
      </c>
      <c r="K652" s="390">
        <v>1550</v>
      </c>
      <c r="L652" s="330">
        <v>0.87472527472527495</v>
      </c>
      <c r="M652" s="390">
        <v>97</v>
      </c>
      <c r="N652" s="390">
        <v>45</v>
      </c>
      <c r="O652" s="390">
        <v>57</v>
      </c>
      <c r="P652" s="206">
        <v>1.1555555555555601</v>
      </c>
    </row>
    <row r="653" spans="1:16" x14ac:dyDescent="0.2">
      <c r="A653" s="212" t="s">
        <v>14248</v>
      </c>
      <c r="B653" s="211"/>
      <c r="C653" s="211" t="s">
        <v>252</v>
      </c>
      <c r="D653" s="410" t="s">
        <v>18940</v>
      </c>
      <c r="E653" s="211"/>
      <c r="F653" s="211" t="s">
        <v>14247</v>
      </c>
      <c r="G653" s="413" t="s">
        <v>22080</v>
      </c>
      <c r="H653" s="429" t="s">
        <v>8560</v>
      </c>
      <c r="I653" s="390">
        <v>1687</v>
      </c>
      <c r="J653" s="390">
        <v>1206</v>
      </c>
      <c r="K653" s="390">
        <v>1669</v>
      </c>
      <c r="L653" s="330">
        <v>0.39883913764510798</v>
      </c>
      <c r="M653" s="390">
        <v>407</v>
      </c>
      <c r="N653" s="390">
        <v>86</v>
      </c>
      <c r="O653" s="390">
        <v>396</v>
      </c>
      <c r="P653" s="206">
        <v>3.7325581395348801</v>
      </c>
    </row>
    <row r="654" spans="1:16" x14ac:dyDescent="0.2">
      <c r="A654" s="212" t="s">
        <v>13959</v>
      </c>
      <c r="B654" s="211" t="s">
        <v>11671</v>
      </c>
      <c r="C654" s="211" t="s">
        <v>372</v>
      </c>
      <c r="D654" s="410" t="s">
        <v>17225</v>
      </c>
      <c r="E654" s="211" t="s">
        <v>13958</v>
      </c>
      <c r="F654" s="211"/>
      <c r="G654" s="413" t="s">
        <v>20795</v>
      </c>
      <c r="H654" s="429" t="s">
        <v>8560</v>
      </c>
      <c r="I654" s="390">
        <v>1685</v>
      </c>
      <c r="J654" s="390">
        <v>1431</v>
      </c>
      <c r="K654" s="390">
        <v>1446</v>
      </c>
      <c r="L654" s="330">
        <v>0.177498252969951</v>
      </c>
      <c r="M654" s="390">
        <v>1089</v>
      </c>
      <c r="N654" s="390">
        <v>967</v>
      </c>
      <c r="O654" s="390">
        <v>996</v>
      </c>
      <c r="P654" s="206">
        <v>0.12616339193381601</v>
      </c>
    </row>
    <row r="655" spans="1:16" x14ac:dyDescent="0.2">
      <c r="A655" s="212" t="s">
        <v>14101</v>
      </c>
      <c r="B655" s="211" t="s">
        <v>9518</v>
      </c>
      <c r="C655" s="211" t="s">
        <v>257</v>
      </c>
      <c r="D655" s="410" t="s">
        <v>19006</v>
      </c>
      <c r="E655" s="211" t="s">
        <v>14100</v>
      </c>
      <c r="F655" s="211"/>
      <c r="G655" s="413" t="s">
        <v>20407</v>
      </c>
      <c r="H655" s="429" t="s">
        <v>8560</v>
      </c>
      <c r="I655" s="390">
        <v>1669</v>
      </c>
      <c r="J655" s="390">
        <v>1344</v>
      </c>
      <c r="K655" s="390">
        <v>1471</v>
      </c>
      <c r="L655" s="330">
        <v>0.241815476190476</v>
      </c>
      <c r="M655" s="390">
        <v>985</v>
      </c>
      <c r="N655" s="390">
        <v>927</v>
      </c>
      <c r="O655" s="390">
        <v>998</v>
      </c>
      <c r="P655" s="206">
        <v>6.2567421790722805E-2</v>
      </c>
    </row>
    <row r="656" spans="1:16" x14ac:dyDescent="0.2">
      <c r="A656" s="212" t="s">
        <v>14721</v>
      </c>
      <c r="B656" s="211" t="s">
        <v>11570</v>
      </c>
      <c r="C656" s="211" t="s">
        <v>262</v>
      </c>
      <c r="D656" s="410" t="s">
        <v>17424</v>
      </c>
      <c r="E656" s="211" t="s">
        <v>14720</v>
      </c>
      <c r="F656" s="211"/>
      <c r="G656" s="413" t="s">
        <v>20636</v>
      </c>
      <c r="H656" s="429" t="s">
        <v>8560</v>
      </c>
      <c r="I656" s="390">
        <v>1662</v>
      </c>
      <c r="J656" s="390">
        <v>1645</v>
      </c>
      <c r="K656" s="390">
        <v>1709</v>
      </c>
      <c r="L656" s="330">
        <v>1.03343465045593E-2</v>
      </c>
      <c r="M656" s="390">
        <v>22</v>
      </c>
      <c r="N656" s="390">
        <v>16</v>
      </c>
      <c r="O656" s="390">
        <v>11</v>
      </c>
      <c r="P656" s="206">
        <v>0.375</v>
      </c>
    </row>
    <row r="657" spans="1:16" x14ac:dyDescent="0.2">
      <c r="A657" s="212" t="s">
        <v>11259</v>
      </c>
      <c r="B657" s="211"/>
      <c r="C657" s="211" t="s">
        <v>258</v>
      </c>
      <c r="D657" s="410" t="s">
        <v>18295</v>
      </c>
      <c r="E657" s="211"/>
      <c r="F657" s="211" t="s">
        <v>11258</v>
      </c>
      <c r="G657" s="413" t="s">
        <v>21229</v>
      </c>
      <c r="H657" s="429" t="s">
        <v>8560</v>
      </c>
      <c r="I657" s="390">
        <v>1660</v>
      </c>
      <c r="J657" s="390">
        <v>2692</v>
      </c>
      <c r="K657" s="390">
        <v>1467</v>
      </c>
      <c r="L657" s="330">
        <v>-0.38335809806835103</v>
      </c>
      <c r="M657" s="390">
        <v>287</v>
      </c>
      <c r="N657" s="390">
        <v>1327</v>
      </c>
      <c r="O657" s="390">
        <v>224</v>
      </c>
      <c r="P657" s="206">
        <v>-0.78372268274302903</v>
      </c>
    </row>
    <row r="658" spans="1:16" x14ac:dyDescent="0.2">
      <c r="A658" s="212" t="s">
        <v>19865</v>
      </c>
      <c r="B658" s="211"/>
      <c r="C658" s="211" t="s">
        <v>254</v>
      </c>
      <c r="D658" s="410" t="s">
        <v>18970</v>
      </c>
      <c r="E658" s="211" t="s">
        <v>12925</v>
      </c>
      <c r="F658" s="211"/>
      <c r="G658" s="413" t="s">
        <v>20236</v>
      </c>
      <c r="H658" s="429" t="s">
        <v>8560</v>
      </c>
      <c r="I658" s="390">
        <v>1647</v>
      </c>
      <c r="J658" s="390">
        <v>1609</v>
      </c>
      <c r="K658" s="390">
        <v>2315</v>
      </c>
      <c r="L658" s="330">
        <v>2.36171535114977E-2</v>
      </c>
      <c r="M658" s="390">
        <v>848</v>
      </c>
      <c r="N658" s="390">
        <v>733</v>
      </c>
      <c r="O658" s="390">
        <v>849</v>
      </c>
      <c r="P658" s="206">
        <v>0.15688949522510201</v>
      </c>
    </row>
    <row r="659" spans="1:16" x14ac:dyDescent="0.2">
      <c r="A659" s="212" t="s">
        <v>12707</v>
      </c>
      <c r="B659" s="211"/>
      <c r="C659" s="211" t="s">
        <v>253</v>
      </c>
      <c r="D659" s="410" t="s">
        <v>20272</v>
      </c>
      <c r="E659" s="211" t="s">
        <v>12705</v>
      </c>
      <c r="F659" s="211"/>
      <c r="G659" s="413" t="s">
        <v>19431</v>
      </c>
      <c r="H659" s="429" t="s">
        <v>8560</v>
      </c>
      <c r="I659" s="390">
        <v>1634</v>
      </c>
      <c r="J659" s="390">
        <v>1634</v>
      </c>
      <c r="K659" s="390">
        <v>1592</v>
      </c>
      <c r="L659" s="330">
        <v>0</v>
      </c>
      <c r="M659" s="390">
        <v>833</v>
      </c>
      <c r="N659" s="390">
        <v>540</v>
      </c>
      <c r="O659" s="390">
        <v>551</v>
      </c>
      <c r="P659" s="206">
        <v>0.54259259259259296</v>
      </c>
    </row>
    <row r="660" spans="1:16" x14ac:dyDescent="0.2">
      <c r="A660" s="212" t="s">
        <v>8945</v>
      </c>
      <c r="B660" s="211"/>
      <c r="C660" s="211" t="s">
        <v>249</v>
      </c>
      <c r="D660" s="410" t="s">
        <v>18789</v>
      </c>
      <c r="E660" s="211"/>
      <c r="F660" s="211" t="s">
        <v>8944</v>
      </c>
      <c r="G660" s="413" t="s">
        <v>22232</v>
      </c>
      <c r="H660" s="429" t="s">
        <v>8560</v>
      </c>
      <c r="I660" s="390">
        <v>1629</v>
      </c>
      <c r="J660" s="390">
        <v>1125</v>
      </c>
      <c r="K660" s="390">
        <v>0</v>
      </c>
      <c r="L660" s="330">
        <v>0.44800000000000001</v>
      </c>
      <c r="M660" s="390">
        <v>6</v>
      </c>
      <c r="N660" s="390">
        <v>8</v>
      </c>
      <c r="O660" s="390">
        <v>5</v>
      </c>
      <c r="P660" s="206">
        <v>-0.25</v>
      </c>
    </row>
    <row r="661" spans="1:16" x14ac:dyDescent="0.2">
      <c r="A661" s="212" t="s">
        <v>9032</v>
      </c>
      <c r="B661" s="211"/>
      <c r="C661" s="211" t="s">
        <v>252</v>
      </c>
      <c r="D661" s="410" t="s">
        <v>17236</v>
      </c>
      <c r="E661" s="211"/>
      <c r="F661" s="211" t="s">
        <v>9031</v>
      </c>
      <c r="G661" s="413" t="s">
        <v>19831</v>
      </c>
      <c r="H661" s="429" t="s">
        <v>8560</v>
      </c>
      <c r="I661" s="390">
        <v>1623</v>
      </c>
      <c r="J661" s="390">
        <v>1413</v>
      </c>
      <c r="K661" s="390">
        <v>1755</v>
      </c>
      <c r="L661" s="210">
        <v>0.14861995753715501</v>
      </c>
      <c r="M661" s="390">
        <v>6</v>
      </c>
      <c r="N661" s="390">
        <v>13</v>
      </c>
      <c r="O661" s="390">
        <v>6</v>
      </c>
      <c r="P661" s="206">
        <v>-0.53846153846153799</v>
      </c>
    </row>
    <row r="662" spans="1:16" x14ac:dyDescent="0.2">
      <c r="A662" s="212" t="s">
        <v>19088</v>
      </c>
      <c r="B662" s="211"/>
      <c r="C662" s="211" t="s">
        <v>252</v>
      </c>
      <c r="D662" s="410" t="s">
        <v>19089</v>
      </c>
      <c r="E662" s="211"/>
      <c r="F662" s="211" t="s">
        <v>19090</v>
      </c>
      <c r="G662" s="413" t="s">
        <v>20837</v>
      </c>
      <c r="H662" s="429" t="s">
        <v>8560</v>
      </c>
      <c r="I662" s="390">
        <v>1622</v>
      </c>
      <c r="J662" s="390">
        <v>286</v>
      </c>
      <c r="K662" s="390">
        <v>1543</v>
      </c>
      <c r="L662" s="330">
        <v>4.6713286713286699</v>
      </c>
      <c r="M662" s="390">
        <v>2118</v>
      </c>
      <c r="N662" s="390">
        <v>1044</v>
      </c>
      <c r="O662" s="390">
        <v>2356</v>
      </c>
      <c r="P662" s="206">
        <v>1.0287356321839101</v>
      </c>
    </row>
    <row r="663" spans="1:16" x14ac:dyDescent="0.2">
      <c r="A663" s="212" t="s">
        <v>13757</v>
      </c>
      <c r="B663" s="211"/>
      <c r="C663" s="211" t="s">
        <v>258</v>
      </c>
      <c r="D663" s="410" t="s">
        <v>22134</v>
      </c>
      <c r="E663" s="211"/>
      <c r="F663" s="211" t="s">
        <v>13756</v>
      </c>
      <c r="G663" s="413" t="s">
        <v>22135</v>
      </c>
      <c r="H663" s="429" t="s">
        <v>8560</v>
      </c>
      <c r="I663" s="390">
        <v>1620</v>
      </c>
      <c r="J663" s="390">
        <v>1470</v>
      </c>
      <c r="K663" s="390">
        <v>1488</v>
      </c>
      <c r="L663" s="330">
        <v>0.102040816326531</v>
      </c>
      <c r="M663" s="390">
        <v>1131</v>
      </c>
      <c r="N663" s="390">
        <v>1036</v>
      </c>
      <c r="O663" s="390">
        <v>1034</v>
      </c>
      <c r="P663" s="206">
        <v>9.1698841698841793E-2</v>
      </c>
    </row>
    <row r="664" spans="1:16" x14ac:dyDescent="0.2">
      <c r="A664" s="212" t="s">
        <v>14471</v>
      </c>
      <c r="B664" s="211" t="s">
        <v>11611</v>
      </c>
      <c r="C664" s="211" t="s">
        <v>252</v>
      </c>
      <c r="D664" s="410" t="s">
        <v>19503</v>
      </c>
      <c r="E664" s="211" t="s">
        <v>14470</v>
      </c>
      <c r="F664" s="211"/>
      <c r="G664" s="413" t="s">
        <v>20546</v>
      </c>
      <c r="H664" s="429" t="s">
        <v>8560</v>
      </c>
      <c r="I664" s="390">
        <v>1579</v>
      </c>
      <c r="J664" s="390">
        <v>1408</v>
      </c>
      <c r="K664" s="390">
        <v>2018</v>
      </c>
      <c r="L664" s="330">
        <v>0.12144886363636399</v>
      </c>
      <c r="M664" s="390">
        <v>2397</v>
      </c>
      <c r="N664" s="390">
        <v>2483</v>
      </c>
      <c r="O664" s="390">
        <v>2079</v>
      </c>
      <c r="P664" s="206">
        <v>-3.46355215465163E-2</v>
      </c>
    </row>
    <row r="665" spans="1:16" x14ac:dyDescent="0.2">
      <c r="A665" s="212" t="s">
        <v>13320</v>
      </c>
      <c r="B665" s="211" t="s">
        <v>9235</v>
      </c>
      <c r="C665" s="211" t="s">
        <v>14947</v>
      </c>
      <c r="D665" s="410" t="s">
        <v>20286</v>
      </c>
      <c r="E665" s="211" t="s">
        <v>13319</v>
      </c>
      <c r="F665" s="211"/>
      <c r="G665" s="413" t="s">
        <v>20287</v>
      </c>
      <c r="H665" s="429" t="s">
        <v>8560</v>
      </c>
      <c r="I665" s="390">
        <v>1566</v>
      </c>
      <c r="J665" s="390">
        <v>1393</v>
      </c>
      <c r="K665" s="390">
        <v>1210</v>
      </c>
      <c r="L665" s="330">
        <v>0.124192390524049</v>
      </c>
      <c r="M665" s="390">
        <v>343</v>
      </c>
      <c r="N665" s="390">
        <v>324</v>
      </c>
      <c r="O665" s="390">
        <v>367</v>
      </c>
      <c r="P665" s="206">
        <v>5.8641975308642E-2</v>
      </c>
    </row>
    <row r="666" spans="1:16" x14ac:dyDescent="0.2">
      <c r="A666" s="212" t="s">
        <v>10692</v>
      </c>
      <c r="B666" s="211"/>
      <c r="C666" s="211" t="s">
        <v>14947</v>
      </c>
      <c r="D666" s="410" t="s">
        <v>17382</v>
      </c>
      <c r="E666" s="211"/>
      <c r="F666" s="211" t="s">
        <v>10691</v>
      </c>
      <c r="G666" s="413" t="s">
        <v>16207</v>
      </c>
      <c r="H666" s="429" t="s">
        <v>8560</v>
      </c>
      <c r="I666" s="390">
        <v>1564</v>
      </c>
      <c r="J666" s="390">
        <v>1294</v>
      </c>
      <c r="K666" s="390">
        <v>1662</v>
      </c>
      <c r="L666" s="330">
        <v>0.20865533230293701</v>
      </c>
      <c r="M666" s="390">
        <v>1220</v>
      </c>
      <c r="N666" s="390">
        <v>1105</v>
      </c>
      <c r="O666" s="390">
        <v>1121</v>
      </c>
      <c r="P666" s="206">
        <v>0.104072398190045</v>
      </c>
    </row>
    <row r="667" spans="1:16" x14ac:dyDescent="0.2">
      <c r="A667" s="212" t="s">
        <v>10758</v>
      </c>
      <c r="B667" s="211"/>
      <c r="C667" s="211" t="s">
        <v>250</v>
      </c>
      <c r="D667" s="410" t="s">
        <v>17514</v>
      </c>
      <c r="E667" s="211"/>
      <c r="F667" s="211" t="s">
        <v>10757</v>
      </c>
      <c r="G667" s="413" t="s">
        <v>19667</v>
      </c>
      <c r="H667" s="429" t="s">
        <v>8560</v>
      </c>
      <c r="I667" s="390">
        <v>1554</v>
      </c>
      <c r="J667" s="390">
        <v>1577</v>
      </c>
      <c r="K667" s="390">
        <v>1733</v>
      </c>
      <c r="L667" s="330">
        <v>-1.4584654407102099E-2</v>
      </c>
      <c r="M667" s="390">
        <v>213</v>
      </c>
      <c r="N667" s="390">
        <v>241</v>
      </c>
      <c r="O667" s="390">
        <v>220</v>
      </c>
      <c r="P667" s="206">
        <v>-0.116182572614108</v>
      </c>
    </row>
    <row r="668" spans="1:16" x14ac:dyDescent="0.2">
      <c r="A668" s="212" t="s">
        <v>11728</v>
      </c>
      <c r="B668" s="211" t="s">
        <v>9637</v>
      </c>
      <c r="C668" s="211" t="s">
        <v>371</v>
      </c>
      <c r="D668" s="410" t="s">
        <v>20903</v>
      </c>
      <c r="E668" s="211" t="s">
        <v>11727</v>
      </c>
      <c r="F668" s="211"/>
      <c r="G668" s="413" t="s">
        <v>20904</v>
      </c>
      <c r="H668" s="429" t="s">
        <v>8560</v>
      </c>
      <c r="I668" s="390">
        <v>1540</v>
      </c>
      <c r="J668" s="390">
        <v>1171</v>
      </c>
      <c r="K668" s="390">
        <v>700</v>
      </c>
      <c r="L668" s="330">
        <v>0.315115286080273</v>
      </c>
      <c r="M668" s="390">
        <v>1386</v>
      </c>
      <c r="N668" s="390">
        <v>1358</v>
      </c>
      <c r="O668" s="390">
        <v>1109</v>
      </c>
      <c r="P668" s="206">
        <v>2.06185567010309E-2</v>
      </c>
    </row>
    <row r="669" spans="1:16" x14ac:dyDescent="0.2">
      <c r="A669" s="212" t="s">
        <v>13354</v>
      </c>
      <c r="B669" s="211"/>
      <c r="C669" s="211" t="s">
        <v>14947</v>
      </c>
      <c r="D669" s="410" t="s">
        <v>18306</v>
      </c>
      <c r="E669" s="211"/>
      <c r="F669" s="211" t="s">
        <v>13353</v>
      </c>
      <c r="G669" s="413" t="s">
        <v>21450</v>
      </c>
      <c r="H669" s="429" t="s">
        <v>8560</v>
      </c>
      <c r="I669" s="390">
        <v>1534</v>
      </c>
      <c r="J669" s="390">
        <v>1401</v>
      </c>
      <c r="K669" s="390">
        <v>1197</v>
      </c>
      <c r="L669" s="330">
        <v>9.4932191291934295E-2</v>
      </c>
      <c r="M669" s="390">
        <v>1160</v>
      </c>
      <c r="N669" s="390">
        <v>1394</v>
      </c>
      <c r="O669" s="390">
        <v>1377</v>
      </c>
      <c r="P669" s="206">
        <v>-0.16786226685796299</v>
      </c>
    </row>
    <row r="670" spans="1:16" x14ac:dyDescent="0.2">
      <c r="A670" s="212" t="s">
        <v>13827</v>
      </c>
      <c r="B670" s="211"/>
      <c r="C670" s="211" t="s">
        <v>14947</v>
      </c>
      <c r="D670" s="410" t="s">
        <v>20173</v>
      </c>
      <c r="E670" s="211"/>
      <c r="F670" s="211" t="s">
        <v>13826</v>
      </c>
      <c r="G670" s="413" t="s">
        <v>22028</v>
      </c>
      <c r="H670" s="429" t="s">
        <v>8560</v>
      </c>
      <c r="I670" s="390">
        <v>1524</v>
      </c>
      <c r="J670" s="390">
        <v>1141</v>
      </c>
      <c r="K670" s="390">
        <v>2020</v>
      </c>
      <c r="L670" s="330">
        <v>0.33567046450482002</v>
      </c>
      <c r="M670" s="390">
        <v>5472</v>
      </c>
      <c r="N670" s="390">
        <v>4440</v>
      </c>
      <c r="O670" s="390">
        <v>5708</v>
      </c>
      <c r="P670" s="206">
        <v>0.232432432432433</v>
      </c>
    </row>
    <row r="671" spans="1:16" x14ac:dyDescent="0.2">
      <c r="A671" s="212" t="s">
        <v>10384</v>
      </c>
      <c r="B671" s="211"/>
      <c r="C671" s="211" t="s">
        <v>258</v>
      </c>
      <c r="D671" s="410" t="s">
        <v>19713</v>
      </c>
      <c r="E671" s="211"/>
      <c r="F671" s="211" t="s">
        <v>10383</v>
      </c>
      <c r="G671" s="413" t="s">
        <v>21610</v>
      </c>
      <c r="H671" s="429" t="s">
        <v>8560</v>
      </c>
      <c r="I671" s="390">
        <v>1507</v>
      </c>
      <c r="J671" s="390">
        <v>1399</v>
      </c>
      <c r="K671" s="390">
        <v>1404</v>
      </c>
      <c r="L671" s="330">
        <v>7.7197998570407406E-2</v>
      </c>
      <c r="M671" s="390">
        <v>293</v>
      </c>
      <c r="N671" s="390">
        <v>260</v>
      </c>
      <c r="O671" s="390">
        <v>267</v>
      </c>
      <c r="P671" s="206">
        <v>0.126923076923077</v>
      </c>
    </row>
    <row r="672" spans="1:16" x14ac:dyDescent="0.2">
      <c r="A672" s="212" t="s">
        <v>11783</v>
      </c>
      <c r="B672" s="211" t="s">
        <v>9348</v>
      </c>
      <c r="C672" s="211" t="s">
        <v>252</v>
      </c>
      <c r="D672" s="410" t="s">
        <v>20857</v>
      </c>
      <c r="E672" s="211" t="s">
        <v>11782</v>
      </c>
      <c r="F672" s="211"/>
      <c r="G672" s="413" t="s">
        <v>20827</v>
      </c>
      <c r="H672" s="429" t="s">
        <v>8560</v>
      </c>
      <c r="I672" s="390">
        <v>1506</v>
      </c>
      <c r="J672" s="390">
        <v>893</v>
      </c>
      <c r="K672" s="390">
        <v>2323</v>
      </c>
      <c r="L672" s="210">
        <v>0.68645016797312397</v>
      </c>
      <c r="M672" s="390">
        <v>2190</v>
      </c>
      <c r="N672" s="390">
        <v>606</v>
      </c>
      <c r="O672" s="390">
        <v>2010</v>
      </c>
      <c r="P672" s="206">
        <v>2.61386138613861</v>
      </c>
    </row>
    <row r="673" spans="1:16" x14ac:dyDescent="0.2">
      <c r="A673" s="212" t="s">
        <v>11466</v>
      </c>
      <c r="B673" s="211"/>
      <c r="C673" s="211" t="s">
        <v>254</v>
      </c>
      <c r="D673" s="410" t="s">
        <v>17206</v>
      </c>
      <c r="E673" s="211"/>
      <c r="F673" s="211" t="s">
        <v>11465</v>
      </c>
      <c r="G673" s="413" t="s">
        <v>19581</v>
      </c>
      <c r="H673" s="429" t="s">
        <v>8560</v>
      </c>
      <c r="I673" s="390">
        <v>1502</v>
      </c>
      <c r="J673" s="390">
        <v>1874</v>
      </c>
      <c r="K673" s="390">
        <v>2125</v>
      </c>
      <c r="L673" s="330">
        <v>-0.19850586979722501</v>
      </c>
      <c r="M673" s="390">
        <v>28</v>
      </c>
      <c r="N673" s="390">
        <v>23</v>
      </c>
      <c r="O673" s="390">
        <v>30</v>
      </c>
      <c r="P673" s="206">
        <v>0.217391304347826</v>
      </c>
    </row>
    <row r="674" spans="1:16" x14ac:dyDescent="0.2">
      <c r="A674" s="212" t="s">
        <v>14490</v>
      </c>
      <c r="B674" s="211"/>
      <c r="C674" s="211" t="s">
        <v>14947</v>
      </c>
      <c r="D674" s="410" t="s">
        <v>21989</v>
      </c>
      <c r="E674" s="211"/>
      <c r="F674" s="211" t="s">
        <v>14489</v>
      </c>
      <c r="G674" s="413" t="s">
        <v>21990</v>
      </c>
      <c r="H674" s="429" t="s">
        <v>8560</v>
      </c>
      <c r="I674" s="390">
        <v>1479</v>
      </c>
      <c r="J674" s="390">
        <v>1067</v>
      </c>
      <c r="K674" s="390">
        <v>1128</v>
      </c>
      <c r="L674" s="330">
        <v>0.38612933458294302</v>
      </c>
      <c r="M674" s="390">
        <v>7280</v>
      </c>
      <c r="N674" s="390">
        <v>6175</v>
      </c>
      <c r="O674" s="390">
        <v>7000</v>
      </c>
      <c r="P674" s="206">
        <v>0.17894736842105299</v>
      </c>
    </row>
    <row r="675" spans="1:16" x14ac:dyDescent="0.2">
      <c r="A675" s="212" t="s">
        <v>11462</v>
      </c>
      <c r="B675" s="211"/>
      <c r="C675" s="211" t="s">
        <v>254</v>
      </c>
      <c r="D675" s="410" t="s">
        <v>18673</v>
      </c>
      <c r="E675" s="211"/>
      <c r="F675" s="211" t="s">
        <v>11461</v>
      </c>
      <c r="G675" s="413" t="s">
        <v>21145</v>
      </c>
      <c r="H675" s="429" t="s">
        <v>8560</v>
      </c>
      <c r="I675" s="390">
        <v>1472</v>
      </c>
      <c r="J675" s="390">
        <v>1621</v>
      </c>
      <c r="K675" s="390">
        <v>2387</v>
      </c>
      <c r="L675" s="330">
        <v>-9.1918568784700797E-2</v>
      </c>
      <c r="M675" s="390">
        <v>357</v>
      </c>
      <c r="N675" s="390">
        <v>227</v>
      </c>
      <c r="O675" s="390">
        <v>278</v>
      </c>
      <c r="P675" s="206">
        <v>0.57268722466960398</v>
      </c>
    </row>
    <row r="676" spans="1:16" x14ac:dyDescent="0.2">
      <c r="A676" s="212" t="s">
        <v>14258</v>
      </c>
      <c r="B676" s="211" t="s">
        <v>9549</v>
      </c>
      <c r="C676" s="211" t="s">
        <v>250</v>
      </c>
      <c r="D676" s="410" t="s">
        <v>18822</v>
      </c>
      <c r="E676" s="211" t="s">
        <v>14257</v>
      </c>
      <c r="F676" s="211"/>
      <c r="G676" s="413" t="s">
        <v>20570</v>
      </c>
      <c r="H676" s="429" t="s">
        <v>8560</v>
      </c>
      <c r="I676" s="390">
        <v>1459</v>
      </c>
      <c r="J676" s="390">
        <v>504</v>
      </c>
      <c r="K676" s="390">
        <v>261</v>
      </c>
      <c r="L676" s="330">
        <v>1.89484126984127</v>
      </c>
      <c r="M676" s="390">
        <v>575</v>
      </c>
      <c r="N676" s="390">
        <v>493</v>
      </c>
      <c r="O676" s="390">
        <v>614</v>
      </c>
      <c r="P676" s="206">
        <v>0.16632860040567901</v>
      </c>
    </row>
    <row r="677" spans="1:16" x14ac:dyDescent="0.2">
      <c r="A677" s="212" t="s">
        <v>10727</v>
      </c>
      <c r="B677" s="211"/>
      <c r="C677" s="211" t="s">
        <v>249</v>
      </c>
      <c r="D677" s="410" t="s">
        <v>18691</v>
      </c>
      <c r="E677" s="211"/>
      <c r="F677" s="211" t="s">
        <v>10726</v>
      </c>
      <c r="G677" s="413" t="s">
        <v>21497</v>
      </c>
      <c r="H677" s="429" t="s">
        <v>8560</v>
      </c>
      <c r="I677" s="390">
        <v>1457</v>
      </c>
      <c r="J677" s="390">
        <v>1247</v>
      </c>
      <c r="K677" s="390">
        <v>1555</v>
      </c>
      <c r="L677" s="330">
        <v>0.16840417000801899</v>
      </c>
      <c r="M677" s="390">
        <v>77</v>
      </c>
      <c r="N677" s="390">
        <v>83</v>
      </c>
      <c r="O677" s="390">
        <v>57</v>
      </c>
      <c r="P677" s="206">
        <v>-7.2289156626505993E-2</v>
      </c>
    </row>
    <row r="678" spans="1:16" x14ac:dyDescent="0.2">
      <c r="A678" s="212" t="s">
        <v>11014</v>
      </c>
      <c r="B678" s="211"/>
      <c r="C678" s="211" t="s">
        <v>253</v>
      </c>
      <c r="D678" s="410" t="s">
        <v>21328</v>
      </c>
      <c r="E678" s="211"/>
      <c r="F678" s="211" t="s">
        <v>11013</v>
      </c>
      <c r="G678" s="413" t="s">
        <v>21329</v>
      </c>
      <c r="H678" s="429" t="s">
        <v>8560</v>
      </c>
      <c r="I678" s="390">
        <v>1454</v>
      </c>
      <c r="J678" s="390">
        <v>687</v>
      </c>
      <c r="K678" s="390">
        <v>1262</v>
      </c>
      <c r="L678" s="330">
        <v>1.11644832605531</v>
      </c>
      <c r="M678" s="390">
        <v>233</v>
      </c>
      <c r="N678" s="390">
        <v>237</v>
      </c>
      <c r="O678" s="390">
        <v>218</v>
      </c>
      <c r="P678" s="206">
        <v>-1.68776371308017E-2</v>
      </c>
    </row>
    <row r="679" spans="1:16" x14ac:dyDescent="0.2">
      <c r="A679" s="212" t="s">
        <v>11488</v>
      </c>
      <c r="B679" s="211"/>
      <c r="C679" s="211" t="s">
        <v>14947</v>
      </c>
      <c r="D679" s="410" t="s">
        <v>18279</v>
      </c>
      <c r="E679" s="211"/>
      <c r="F679" s="211" t="s">
        <v>11487</v>
      </c>
      <c r="G679" s="413" t="s">
        <v>21118</v>
      </c>
      <c r="H679" s="429" t="s">
        <v>8560</v>
      </c>
      <c r="I679" s="390">
        <v>1437</v>
      </c>
      <c r="J679" s="390">
        <v>1374</v>
      </c>
      <c r="K679" s="390">
        <v>1716</v>
      </c>
      <c r="L679" s="330">
        <v>4.58515283842795E-2</v>
      </c>
      <c r="M679" s="390">
        <v>1814</v>
      </c>
      <c r="N679" s="390">
        <v>1882</v>
      </c>
      <c r="O679" s="390">
        <v>2003</v>
      </c>
      <c r="P679" s="206">
        <v>-3.6131774707757698E-2</v>
      </c>
    </row>
    <row r="680" spans="1:16" x14ac:dyDescent="0.2">
      <c r="A680" s="212" t="s">
        <v>10716</v>
      </c>
      <c r="B680" s="211"/>
      <c r="C680" s="211" t="s">
        <v>14947</v>
      </c>
      <c r="D680" s="410" t="s">
        <v>18450</v>
      </c>
      <c r="E680" s="211"/>
      <c r="F680" s="211" t="s">
        <v>10715</v>
      </c>
      <c r="G680" s="413" t="s">
        <v>21503</v>
      </c>
      <c r="H680" s="429" t="s">
        <v>8560</v>
      </c>
      <c r="I680" s="390">
        <v>1432</v>
      </c>
      <c r="J680" s="390">
        <v>895</v>
      </c>
      <c r="K680" s="390">
        <v>1215</v>
      </c>
      <c r="L680" s="330">
        <v>0.6</v>
      </c>
      <c r="M680" s="390">
        <v>635</v>
      </c>
      <c r="N680" s="390">
        <v>535</v>
      </c>
      <c r="O680" s="390">
        <v>618</v>
      </c>
      <c r="P680" s="206">
        <v>0.18691588785046701</v>
      </c>
    </row>
    <row r="681" spans="1:16" x14ac:dyDescent="0.2">
      <c r="A681" s="212" t="s">
        <v>14156</v>
      </c>
      <c r="B681" s="211"/>
      <c r="C681" s="211" t="s">
        <v>251</v>
      </c>
      <c r="D681" s="410" t="s">
        <v>18948</v>
      </c>
      <c r="E681" s="211"/>
      <c r="F681" s="211" t="s">
        <v>14155</v>
      </c>
      <c r="G681" s="413" t="s">
        <v>22147</v>
      </c>
      <c r="H681" s="429" t="s">
        <v>8560</v>
      </c>
      <c r="I681" s="390">
        <v>1415</v>
      </c>
      <c r="J681" s="390">
        <v>1775</v>
      </c>
      <c r="K681" s="390">
        <v>2118</v>
      </c>
      <c r="L681" s="330">
        <v>-0.20281690140845099</v>
      </c>
      <c r="M681" s="390">
        <v>351</v>
      </c>
      <c r="N681" s="390">
        <v>276</v>
      </c>
      <c r="O681" s="390">
        <v>286</v>
      </c>
      <c r="P681" s="206">
        <v>0.27173913043478298</v>
      </c>
    </row>
    <row r="682" spans="1:16" x14ac:dyDescent="0.2">
      <c r="A682" s="212" t="s">
        <v>13686</v>
      </c>
      <c r="B682" s="211"/>
      <c r="C682" s="211" t="s">
        <v>14947</v>
      </c>
      <c r="D682" s="410" t="s">
        <v>18604</v>
      </c>
      <c r="E682" s="211"/>
      <c r="F682" s="211" t="s">
        <v>13685</v>
      </c>
      <c r="G682" s="413" t="s">
        <v>22114</v>
      </c>
      <c r="H682" s="429" t="s">
        <v>8560</v>
      </c>
      <c r="I682" s="390">
        <v>1414</v>
      </c>
      <c r="J682" s="390">
        <v>1266</v>
      </c>
      <c r="K682" s="390">
        <v>1220</v>
      </c>
      <c r="L682" s="330">
        <v>0.116903633491311</v>
      </c>
      <c r="M682" s="390">
        <v>274</v>
      </c>
      <c r="N682" s="390">
        <v>216</v>
      </c>
      <c r="O682" s="390">
        <v>163</v>
      </c>
      <c r="P682" s="206">
        <v>0.26851851851851899</v>
      </c>
    </row>
    <row r="683" spans="1:16" x14ac:dyDescent="0.2">
      <c r="A683" s="212" t="s">
        <v>10146</v>
      </c>
      <c r="B683" s="211"/>
      <c r="C683" s="211" t="s">
        <v>252</v>
      </c>
      <c r="D683" s="410" t="s">
        <v>21700</v>
      </c>
      <c r="E683" s="211"/>
      <c r="F683" s="211" t="s">
        <v>10145</v>
      </c>
      <c r="G683" s="413" t="s">
        <v>21701</v>
      </c>
      <c r="H683" s="429" t="s">
        <v>8560</v>
      </c>
      <c r="I683" s="390">
        <v>1410</v>
      </c>
      <c r="J683" s="390">
        <v>2298</v>
      </c>
      <c r="K683" s="390">
        <v>1083</v>
      </c>
      <c r="L683" s="330">
        <v>-0.38642297650130603</v>
      </c>
      <c r="M683" s="390">
        <v>5517</v>
      </c>
      <c r="N683" s="390">
        <v>4037</v>
      </c>
      <c r="O683" s="390">
        <v>5240</v>
      </c>
      <c r="P683" s="206">
        <v>0.36660886797126602</v>
      </c>
    </row>
    <row r="684" spans="1:16" x14ac:dyDescent="0.2">
      <c r="A684" s="212" t="s">
        <v>13306</v>
      </c>
      <c r="B684" s="211" t="s">
        <v>12145</v>
      </c>
      <c r="C684" s="211" t="s">
        <v>249</v>
      </c>
      <c r="D684" s="410" t="s">
        <v>19486</v>
      </c>
      <c r="E684" s="211" t="s">
        <v>13305</v>
      </c>
      <c r="F684" s="211"/>
      <c r="G684" s="413" t="s">
        <v>20382</v>
      </c>
      <c r="H684" s="429" t="s">
        <v>8560</v>
      </c>
      <c r="I684" s="390">
        <v>1405</v>
      </c>
      <c r="J684" s="390">
        <v>1652</v>
      </c>
      <c r="K684" s="390">
        <v>1752</v>
      </c>
      <c r="L684" s="330">
        <v>-0.14951573849878899</v>
      </c>
      <c r="M684" s="390">
        <v>452</v>
      </c>
      <c r="N684" s="390">
        <v>329</v>
      </c>
      <c r="O684" s="390">
        <v>317</v>
      </c>
      <c r="P684" s="206">
        <v>0.37386018237082103</v>
      </c>
    </row>
    <row r="685" spans="1:16" x14ac:dyDescent="0.2">
      <c r="A685" s="212" t="s">
        <v>12116</v>
      </c>
      <c r="B685" s="211" t="s">
        <v>11681</v>
      </c>
      <c r="C685" s="211" t="s">
        <v>252</v>
      </c>
      <c r="D685" s="410" t="s">
        <v>17351</v>
      </c>
      <c r="E685" s="211" t="s">
        <v>12115</v>
      </c>
      <c r="F685" s="211"/>
      <c r="G685" s="413" t="s">
        <v>20318</v>
      </c>
      <c r="H685" s="429" t="s">
        <v>8560</v>
      </c>
      <c r="I685" s="390">
        <v>1399</v>
      </c>
      <c r="J685" s="390">
        <v>2289</v>
      </c>
      <c r="K685" s="390">
        <v>1473</v>
      </c>
      <c r="L685" s="330">
        <v>-0.38881607688947101</v>
      </c>
      <c r="M685" s="390">
        <v>910</v>
      </c>
      <c r="N685" s="390">
        <v>995</v>
      </c>
      <c r="O685" s="390">
        <v>864</v>
      </c>
      <c r="P685" s="206">
        <v>-8.5427135678391997E-2</v>
      </c>
    </row>
    <row r="686" spans="1:16" x14ac:dyDescent="0.2">
      <c r="A686" s="212" t="s">
        <v>9616</v>
      </c>
      <c r="B686" s="211" t="s">
        <v>9521</v>
      </c>
      <c r="C686" s="211" t="s">
        <v>252</v>
      </c>
      <c r="D686" s="410" t="s">
        <v>21855</v>
      </c>
      <c r="E686" s="211" t="s">
        <v>9615</v>
      </c>
      <c r="F686" s="211"/>
      <c r="G686" s="413" t="s">
        <v>21856</v>
      </c>
      <c r="H686" s="429" t="s">
        <v>8560</v>
      </c>
      <c r="I686" s="390">
        <v>1387</v>
      </c>
      <c r="J686" s="390">
        <v>1018</v>
      </c>
      <c r="K686" s="390">
        <v>1278</v>
      </c>
      <c r="L686" s="330">
        <v>0.36247544204322202</v>
      </c>
      <c r="M686" s="390">
        <v>2008</v>
      </c>
      <c r="N686" s="390">
        <v>1215</v>
      </c>
      <c r="O686" s="390">
        <v>2438</v>
      </c>
      <c r="P686" s="206">
        <v>0.65267489711934101</v>
      </c>
    </row>
    <row r="687" spans="1:16" x14ac:dyDescent="0.2">
      <c r="A687" s="212" t="s">
        <v>14646</v>
      </c>
      <c r="B687" s="211"/>
      <c r="C687" s="211" t="s">
        <v>250</v>
      </c>
      <c r="D687" s="410" t="s">
        <v>18280</v>
      </c>
      <c r="E687" s="211"/>
      <c r="F687" s="211" t="s">
        <v>14645</v>
      </c>
      <c r="G687" s="413" t="s">
        <v>21134</v>
      </c>
      <c r="H687" s="429" t="s">
        <v>8560</v>
      </c>
      <c r="I687" s="390">
        <v>1378</v>
      </c>
      <c r="J687" s="390">
        <v>1364</v>
      </c>
      <c r="K687" s="390">
        <v>1929</v>
      </c>
      <c r="L687" s="330">
        <v>1.02639296187683E-2</v>
      </c>
      <c r="M687" s="390">
        <v>1219</v>
      </c>
      <c r="N687" s="390">
        <v>1271</v>
      </c>
      <c r="O687" s="390">
        <v>1334</v>
      </c>
      <c r="P687" s="206">
        <v>-4.0912667191188003E-2</v>
      </c>
    </row>
    <row r="688" spans="1:16" x14ac:dyDescent="0.2">
      <c r="A688" s="212" t="s">
        <v>14524</v>
      </c>
      <c r="B688" s="211"/>
      <c r="C688" s="211" t="s">
        <v>253</v>
      </c>
      <c r="D688" s="410" t="s">
        <v>18610</v>
      </c>
      <c r="E688" s="211"/>
      <c r="F688" s="211" t="s">
        <v>14523</v>
      </c>
      <c r="G688" s="413" t="s">
        <v>22248</v>
      </c>
      <c r="H688" s="429" t="s">
        <v>8560</v>
      </c>
      <c r="I688" s="390">
        <v>1377</v>
      </c>
      <c r="J688" s="390">
        <v>1244</v>
      </c>
      <c r="K688" s="390">
        <v>1235</v>
      </c>
      <c r="L688" s="330">
        <v>0.106913183279743</v>
      </c>
      <c r="M688" s="390">
        <v>1273</v>
      </c>
      <c r="N688" s="390">
        <v>1196</v>
      </c>
      <c r="O688" s="390">
        <v>1172</v>
      </c>
      <c r="P688" s="206">
        <v>6.4381270903010102E-2</v>
      </c>
    </row>
    <row r="689" spans="1:16" x14ac:dyDescent="0.2">
      <c r="A689" s="212" t="s">
        <v>14141</v>
      </c>
      <c r="B689" s="211" t="s">
        <v>9630</v>
      </c>
      <c r="C689" s="211" t="s">
        <v>249</v>
      </c>
      <c r="D689" s="410" t="s">
        <v>20514</v>
      </c>
      <c r="E689" s="211" t="s">
        <v>14140</v>
      </c>
      <c r="F689" s="211"/>
      <c r="G689" s="413" t="s">
        <v>20515</v>
      </c>
      <c r="H689" s="429" t="s">
        <v>8560</v>
      </c>
      <c r="I689" s="390">
        <v>1374</v>
      </c>
      <c r="J689" s="390">
        <v>1244</v>
      </c>
      <c r="K689" s="390">
        <v>1208</v>
      </c>
      <c r="L689" s="330">
        <v>0.10450160771704201</v>
      </c>
      <c r="M689" s="390">
        <v>215</v>
      </c>
      <c r="N689" s="390">
        <v>184</v>
      </c>
      <c r="O689" s="390">
        <v>167</v>
      </c>
      <c r="P689" s="206">
        <v>0.16847826086956499</v>
      </c>
    </row>
    <row r="690" spans="1:16" x14ac:dyDescent="0.2">
      <c r="A690" s="212" t="s">
        <v>9713</v>
      </c>
      <c r="B690" s="211"/>
      <c r="C690" s="211" t="s">
        <v>253</v>
      </c>
      <c r="D690" s="410" t="s">
        <v>17232</v>
      </c>
      <c r="E690" s="211"/>
      <c r="F690" s="211" t="s">
        <v>9712</v>
      </c>
      <c r="G690" s="413" t="s">
        <v>19784</v>
      </c>
      <c r="H690" s="429" t="s">
        <v>8560</v>
      </c>
      <c r="I690" s="390">
        <v>1373</v>
      </c>
      <c r="J690" s="390">
        <v>1382</v>
      </c>
      <c r="K690" s="390">
        <v>1400</v>
      </c>
      <c r="L690" s="330">
        <v>-6.5123010130245804E-3</v>
      </c>
      <c r="M690" s="390">
        <v>143</v>
      </c>
      <c r="N690" s="390">
        <v>177</v>
      </c>
      <c r="O690" s="390">
        <v>180</v>
      </c>
      <c r="P690" s="206">
        <v>-0.19209039548022599</v>
      </c>
    </row>
    <row r="691" spans="1:16" x14ac:dyDescent="0.2">
      <c r="A691" s="212" t="s">
        <v>13710</v>
      </c>
      <c r="B691" s="211" t="s">
        <v>13672</v>
      </c>
      <c r="C691" s="211" t="s">
        <v>258</v>
      </c>
      <c r="D691" s="410" t="s">
        <v>20586</v>
      </c>
      <c r="E691" s="211" t="s">
        <v>13709</v>
      </c>
      <c r="F691" s="211"/>
      <c r="G691" s="413" t="s">
        <v>20587</v>
      </c>
      <c r="H691" s="429" t="s">
        <v>8560</v>
      </c>
      <c r="I691" s="390">
        <v>1365</v>
      </c>
      <c r="J691" s="390">
        <v>1067</v>
      </c>
      <c r="K691" s="390">
        <v>1155</v>
      </c>
      <c r="L691" s="330">
        <v>0.27928772258669199</v>
      </c>
      <c r="M691" s="390">
        <v>989</v>
      </c>
      <c r="N691" s="390">
        <v>682</v>
      </c>
      <c r="O691" s="390">
        <v>717</v>
      </c>
      <c r="P691" s="206">
        <v>0.450146627565982</v>
      </c>
    </row>
    <row r="692" spans="1:16" x14ac:dyDescent="0.2">
      <c r="A692" s="212" t="s">
        <v>11265</v>
      </c>
      <c r="B692" s="211"/>
      <c r="C692" s="211" t="s">
        <v>249</v>
      </c>
      <c r="D692" s="410" t="s">
        <v>21226</v>
      </c>
      <c r="E692" s="211"/>
      <c r="F692" s="211" t="s">
        <v>11264</v>
      </c>
      <c r="G692" s="413" t="s">
        <v>21227</v>
      </c>
      <c r="H692" s="429" t="s">
        <v>8560</v>
      </c>
      <c r="I692" s="390">
        <v>1345</v>
      </c>
      <c r="J692" s="390">
        <v>954</v>
      </c>
      <c r="K692" s="390">
        <v>1203</v>
      </c>
      <c r="L692" s="330">
        <v>0.40985324947589102</v>
      </c>
      <c r="M692" s="390">
        <v>1067</v>
      </c>
      <c r="N692" s="390">
        <v>944</v>
      </c>
      <c r="O692" s="390">
        <v>1007</v>
      </c>
      <c r="P692" s="206">
        <v>0.13029661016949201</v>
      </c>
    </row>
    <row r="693" spans="1:16" x14ac:dyDescent="0.2">
      <c r="A693" s="212" t="s">
        <v>14031</v>
      </c>
      <c r="B693" s="211"/>
      <c r="C693" s="211" t="s">
        <v>251</v>
      </c>
      <c r="D693" s="410" t="s">
        <v>18290</v>
      </c>
      <c r="E693" s="211"/>
      <c r="F693" s="211" t="s">
        <v>14030</v>
      </c>
      <c r="G693" s="413" t="s">
        <v>21213</v>
      </c>
      <c r="H693" s="429" t="s">
        <v>8560</v>
      </c>
      <c r="I693" s="390">
        <v>1342</v>
      </c>
      <c r="J693" s="390">
        <v>823</v>
      </c>
      <c r="K693" s="390">
        <v>1074</v>
      </c>
      <c r="L693" s="330">
        <v>0.63061968408262503</v>
      </c>
      <c r="M693" s="390">
        <v>1395</v>
      </c>
      <c r="N693" s="390">
        <v>1218</v>
      </c>
      <c r="O693" s="390">
        <v>1304</v>
      </c>
      <c r="P693" s="206">
        <v>0.14532019704433499</v>
      </c>
    </row>
    <row r="694" spans="1:16" x14ac:dyDescent="0.2">
      <c r="A694" s="212" t="s">
        <v>13530</v>
      </c>
      <c r="B694" s="211"/>
      <c r="C694" s="211" t="s">
        <v>371</v>
      </c>
      <c r="D694" s="410" t="s">
        <v>17084</v>
      </c>
      <c r="E694" s="211" t="s">
        <v>13529</v>
      </c>
      <c r="F694" s="211"/>
      <c r="G694" s="413" t="s">
        <v>12748</v>
      </c>
      <c r="H694" s="429" t="s">
        <v>8560</v>
      </c>
      <c r="I694" s="390">
        <v>1340</v>
      </c>
      <c r="J694" s="390">
        <v>1868</v>
      </c>
      <c r="K694" s="390">
        <v>277</v>
      </c>
      <c r="L694" s="330">
        <v>-0.28265524625267702</v>
      </c>
      <c r="M694" s="390">
        <v>207</v>
      </c>
      <c r="N694" s="390">
        <v>169</v>
      </c>
      <c r="O694" s="390">
        <v>182</v>
      </c>
      <c r="P694" s="206">
        <v>0.224852071005917</v>
      </c>
    </row>
    <row r="695" spans="1:16" x14ac:dyDescent="0.2">
      <c r="A695" s="212" t="s">
        <v>10907</v>
      </c>
      <c r="B695" s="211"/>
      <c r="C695" s="211" t="s">
        <v>257</v>
      </c>
      <c r="D695" s="410" t="s">
        <v>21383</v>
      </c>
      <c r="E695" s="211"/>
      <c r="F695" s="211" t="s">
        <v>10906</v>
      </c>
      <c r="G695" s="413" t="s">
        <v>21384</v>
      </c>
      <c r="H695" s="429" t="s">
        <v>8560</v>
      </c>
      <c r="I695" s="390">
        <v>1340</v>
      </c>
      <c r="J695" s="390">
        <v>693</v>
      </c>
      <c r="K695" s="390">
        <v>806</v>
      </c>
      <c r="L695" s="330">
        <v>0.93362193362193402</v>
      </c>
      <c r="M695" s="390">
        <v>366</v>
      </c>
      <c r="N695" s="390">
        <v>254</v>
      </c>
      <c r="O695" s="390">
        <v>242</v>
      </c>
      <c r="P695" s="206">
        <v>0.440944881889764</v>
      </c>
    </row>
    <row r="696" spans="1:16" x14ac:dyDescent="0.2">
      <c r="A696" s="212" t="s">
        <v>13402</v>
      </c>
      <c r="B696" s="211"/>
      <c r="C696" s="211" t="s">
        <v>250</v>
      </c>
      <c r="D696" s="410" t="s">
        <v>18711</v>
      </c>
      <c r="E696" s="211"/>
      <c r="F696" s="211" t="s">
        <v>13401</v>
      </c>
      <c r="G696" s="413" t="s">
        <v>21790</v>
      </c>
      <c r="H696" s="429" t="s">
        <v>8560</v>
      </c>
      <c r="I696" s="390">
        <v>1326</v>
      </c>
      <c r="J696" s="390">
        <v>1515</v>
      </c>
      <c r="K696" s="390">
        <v>2067</v>
      </c>
      <c r="L696" s="330">
        <v>-0.124752475247525</v>
      </c>
      <c r="M696" s="390">
        <v>193</v>
      </c>
      <c r="N696" s="390">
        <v>220</v>
      </c>
      <c r="O696" s="390">
        <v>182</v>
      </c>
      <c r="P696" s="206">
        <v>-0.122727272727273</v>
      </c>
    </row>
    <row r="697" spans="1:16" x14ac:dyDescent="0.2">
      <c r="A697" s="212" t="s">
        <v>10901</v>
      </c>
      <c r="B697" s="211"/>
      <c r="C697" s="211" t="s">
        <v>251</v>
      </c>
      <c r="D697" s="410" t="s">
        <v>18098</v>
      </c>
      <c r="E697" s="211"/>
      <c r="F697" s="211" t="s">
        <v>10900</v>
      </c>
      <c r="G697" s="413" t="s">
        <v>21386</v>
      </c>
      <c r="H697" s="429" t="s">
        <v>8560</v>
      </c>
      <c r="I697" s="390">
        <v>1312</v>
      </c>
      <c r="J697" s="390">
        <v>1674</v>
      </c>
      <c r="K697" s="390">
        <v>2200</v>
      </c>
      <c r="L697" s="330">
        <v>-0.21624850657108699</v>
      </c>
      <c r="M697" s="390">
        <v>133</v>
      </c>
      <c r="N697" s="390">
        <v>123</v>
      </c>
      <c r="O697" s="390">
        <v>125</v>
      </c>
      <c r="P697" s="206">
        <v>8.1300813008130093E-2</v>
      </c>
    </row>
    <row r="698" spans="1:16" x14ac:dyDescent="0.2">
      <c r="A698" s="212" t="s">
        <v>11679</v>
      </c>
      <c r="B698" s="211" t="s">
        <v>11678</v>
      </c>
      <c r="C698" s="211" t="s">
        <v>254</v>
      </c>
      <c r="D698" s="410" t="s">
        <v>20944</v>
      </c>
      <c r="E698" s="211" t="s">
        <v>11677</v>
      </c>
      <c r="F698" s="211"/>
      <c r="G698" s="413" t="s">
        <v>20945</v>
      </c>
      <c r="H698" s="429" t="s">
        <v>8560</v>
      </c>
      <c r="I698" s="390">
        <v>1308</v>
      </c>
      <c r="J698" s="390">
        <v>1595</v>
      </c>
      <c r="K698" s="390">
        <v>1317</v>
      </c>
      <c r="L698" s="330">
        <v>-0.17993730407523501</v>
      </c>
      <c r="M698" s="390">
        <v>215</v>
      </c>
      <c r="N698" s="390">
        <v>357</v>
      </c>
      <c r="O698" s="390">
        <v>337</v>
      </c>
      <c r="P698" s="206">
        <v>-0.397759103641457</v>
      </c>
    </row>
    <row r="699" spans="1:16" x14ac:dyDescent="0.2">
      <c r="A699" s="212" t="s">
        <v>14574</v>
      </c>
      <c r="B699" s="211"/>
      <c r="C699" s="211" t="s">
        <v>253</v>
      </c>
      <c r="D699" s="410" t="s">
        <v>17347</v>
      </c>
      <c r="E699" s="211"/>
      <c r="F699" s="211" t="s">
        <v>14573</v>
      </c>
      <c r="G699" s="413" t="s">
        <v>20278</v>
      </c>
      <c r="H699" s="429" t="s">
        <v>8560</v>
      </c>
      <c r="I699" s="390">
        <v>1293</v>
      </c>
      <c r="J699" s="390">
        <v>857</v>
      </c>
      <c r="K699" s="390">
        <v>1238</v>
      </c>
      <c r="L699" s="330">
        <v>0.50875145857642901</v>
      </c>
      <c r="M699" s="390">
        <v>179</v>
      </c>
      <c r="N699" s="390">
        <v>167</v>
      </c>
      <c r="O699" s="390">
        <v>190</v>
      </c>
      <c r="P699" s="206">
        <v>7.1856287425149601E-2</v>
      </c>
    </row>
    <row r="700" spans="1:16" x14ac:dyDescent="0.2">
      <c r="A700" s="212" t="s">
        <v>14375</v>
      </c>
      <c r="B700" s="211"/>
      <c r="C700" s="211" t="s">
        <v>252</v>
      </c>
      <c r="D700" s="410" t="s">
        <v>20151</v>
      </c>
      <c r="E700" s="211"/>
      <c r="F700" s="211" t="s">
        <v>14374</v>
      </c>
      <c r="G700" s="413" t="s">
        <v>21910</v>
      </c>
      <c r="H700" s="429" t="s">
        <v>8560</v>
      </c>
      <c r="I700" s="390">
        <v>1293</v>
      </c>
      <c r="J700" s="390">
        <v>758</v>
      </c>
      <c r="K700" s="390">
        <v>1465</v>
      </c>
      <c r="L700" s="330">
        <v>0.70580474934036896</v>
      </c>
      <c r="M700" s="390">
        <v>706</v>
      </c>
      <c r="N700" s="390">
        <v>92</v>
      </c>
      <c r="O700" s="390">
        <v>431</v>
      </c>
      <c r="P700" s="206">
        <v>6.6739130434782599</v>
      </c>
    </row>
    <row r="701" spans="1:16" x14ac:dyDescent="0.2">
      <c r="A701" s="212" t="s">
        <v>8863</v>
      </c>
      <c r="B701" s="211"/>
      <c r="C701" s="211" t="s">
        <v>254</v>
      </c>
      <c r="D701" s="410" t="s">
        <v>18954</v>
      </c>
      <c r="E701" s="211"/>
      <c r="F701" s="211" t="s">
        <v>8862</v>
      </c>
      <c r="G701" s="413" t="s">
        <v>19848</v>
      </c>
      <c r="H701" s="429" t="s">
        <v>8560</v>
      </c>
      <c r="I701" s="390">
        <v>1289</v>
      </c>
      <c r="J701" s="390">
        <v>1319</v>
      </c>
      <c r="K701" s="390">
        <v>1513</v>
      </c>
      <c r="L701" s="330">
        <v>-2.2744503411675599E-2</v>
      </c>
      <c r="M701" s="390">
        <v>290</v>
      </c>
      <c r="N701" s="390">
        <v>240</v>
      </c>
      <c r="O701" s="390">
        <v>208</v>
      </c>
      <c r="P701" s="206">
        <v>0.20833333333333301</v>
      </c>
    </row>
    <row r="702" spans="1:16" x14ac:dyDescent="0.2">
      <c r="A702" s="212" t="s">
        <v>14451</v>
      </c>
      <c r="B702" s="211"/>
      <c r="C702" s="211" t="s">
        <v>253</v>
      </c>
      <c r="D702" s="410" t="s">
        <v>21356</v>
      </c>
      <c r="E702" s="211"/>
      <c r="F702" s="211" t="s">
        <v>14450</v>
      </c>
      <c r="G702" s="413" t="s">
        <v>21357</v>
      </c>
      <c r="H702" s="429" t="s">
        <v>8560</v>
      </c>
      <c r="I702" s="390">
        <v>1282</v>
      </c>
      <c r="J702" s="390">
        <v>1296</v>
      </c>
      <c r="K702" s="390">
        <v>1525</v>
      </c>
      <c r="L702" s="330">
        <v>-1.08024691358025E-2</v>
      </c>
      <c r="M702" s="390">
        <v>542</v>
      </c>
      <c r="N702" s="390">
        <v>560</v>
      </c>
      <c r="O702" s="390">
        <v>595</v>
      </c>
      <c r="P702" s="206">
        <v>-3.2142857142857098E-2</v>
      </c>
    </row>
    <row r="703" spans="1:16" x14ac:dyDescent="0.2">
      <c r="A703" s="212" t="s">
        <v>12326</v>
      </c>
      <c r="B703" s="211" t="s">
        <v>11656</v>
      </c>
      <c r="C703" s="211" t="s">
        <v>254</v>
      </c>
      <c r="D703" s="410" t="s">
        <v>20376</v>
      </c>
      <c r="E703" s="211" t="s">
        <v>12325</v>
      </c>
      <c r="F703" s="211"/>
      <c r="G703" s="413" t="s">
        <v>20377</v>
      </c>
      <c r="H703" s="429" t="s">
        <v>8560</v>
      </c>
      <c r="I703" s="390">
        <v>1281</v>
      </c>
      <c r="J703" s="390">
        <v>57</v>
      </c>
      <c r="K703" s="390">
        <v>79</v>
      </c>
      <c r="L703" s="330">
        <v>21.473684210526301</v>
      </c>
      <c r="M703" s="390">
        <v>24</v>
      </c>
      <c r="N703" s="390">
        <v>9</v>
      </c>
      <c r="O703" s="390">
        <v>15</v>
      </c>
      <c r="P703" s="206">
        <v>1.6666666666666701</v>
      </c>
    </row>
    <row r="704" spans="1:16" x14ac:dyDescent="0.2">
      <c r="A704" s="212" t="s">
        <v>11630</v>
      </c>
      <c r="B704" s="211" t="s">
        <v>11560</v>
      </c>
      <c r="C704" s="211" t="s">
        <v>254</v>
      </c>
      <c r="D704" s="410" t="s">
        <v>18667</v>
      </c>
      <c r="E704" s="211" t="s">
        <v>11629</v>
      </c>
      <c r="F704" s="211"/>
      <c r="G704" s="413" t="s">
        <v>20985</v>
      </c>
      <c r="H704" s="429" t="s">
        <v>8560</v>
      </c>
      <c r="I704" s="390">
        <v>1273</v>
      </c>
      <c r="J704" s="390">
        <v>1146</v>
      </c>
      <c r="K704" s="390">
        <v>869</v>
      </c>
      <c r="L704" s="210">
        <v>0.11082024432809801</v>
      </c>
      <c r="M704" s="390">
        <v>768</v>
      </c>
      <c r="N704" s="390">
        <v>602</v>
      </c>
      <c r="O704" s="390">
        <v>606</v>
      </c>
      <c r="P704" s="206">
        <v>0.27574750830564798</v>
      </c>
    </row>
    <row r="705" spans="1:16" x14ac:dyDescent="0.2">
      <c r="A705" s="212" t="s">
        <v>11460</v>
      </c>
      <c r="B705" s="211"/>
      <c r="C705" s="211" t="s">
        <v>14947</v>
      </c>
      <c r="D705" s="410" t="s">
        <v>18758</v>
      </c>
      <c r="E705" s="211"/>
      <c r="F705" s="211" t="s">
        <v>11459</v>
      </c>
      <c r="G705" s="413" t="s">
        <v>21146</v>
      </c>
      <c r="H705" s="429" t="s">
        <v>8560</v>
      </c>
      <c r="I705" s="390">
        <v>1269</v>
      </c>
      <c r="J705" s="390">
        <v>676</v>
      </c>
      <c r="K705" s="390">
        <v>874</v>
      </c>
      <c r="L705" s="330">
        <v>0.87721893491124303</v>
      </c>
      <c r="M705" s="390">
        <v>65</v>
      </c>
      <c r="N705" s="390">
        <v>36</v>
      </c>
      <c r="O705" s="390">
        <v>12</v>
      </c>
      <c r="P705" s="206">
        <v>0.80555555555555602</v>
      </c>
    </row>
    <row r="706" spans="1:16" x14ac:dyDescent="0.2">
      <c r="A706" s="212" t="s">
        <v>10905</v>
      </c>
      <c r="B706" s="211"/>
      <c r="C706" s="211" t="s">
        <v>252</v>
      </c>
      <c r="D706" s="410" t="s">
        <v>18446</v>
      </c>
      <c r="E706" s="211"/>
      <c r="F706" s="211" t="s">
        <v>10904</v>
      </c>
      <c r="G706" s="413" t="s">
        <v>19481</v>
      </c>
      <c r="H706" s="429" t="s">
        <v>8560</v>
      </c>
      <c r="I706" s="390">
        <v>1267</v>
      </c>
      <c r="J706" s="390">
        <v>1062</v>
      </c>
      <c r="K706" s="390">
        <v>1303</v>
      </c>
      <c r="L706" s="330">
        <v>0.193032015065913</v>
      </c>
      <c r="M706" s="390">
        <v>149</v>
      </c>
      <c r="N706" s="390">
        <v>115</v>
      </c>
      <c r="O706" s="390">
        <v>134</v>
      </c>
      <c r="P706" s="206">
        <v>0.29565217391304399</v>
      </c>
    </row>
    <row r="707" spans="1:16" x14ac:dyDescent="0.2">
      <c r="A707" s="212" t="s">
        <v>10410</v>
      </c>
      <c r="B707" s="211" t="s">
        <v>10409</v>
      </c>
      <c r="C707" s="211" t="s">
        <v>251</v>
      </c>
      <c r="D707" s="410" t="s">
        <v>18196</v>
      </c>
      <c r="E707" s="211" t="s">
        <v>10408</v>
      </c>
      <c r="F707" s="211"/>
      <c r="G707" s="413" t="s">
        <v>21594</v>
      </c>
      <c r="H707" s="429" t="s">
        <v>8560</v>
      </c>
      <c r="I707" s="390">
        <v>1261</v>
      </c>
      <c r="J707" s="390">
        <v>913</v>
      </c>
      <c r="K707" s="390">
        <v>875</v>
      </c>
      <c r="L707" s="330">
        <v>0.38116100766703198</v>
      </c>
      <c r="M707" s="390">
        <v>1649</v>
      </c>
      <c r="N707" s="390">
        <v>1262</v>
      </c>
      <c r="O707" s="390">
        <v>1358</v>
      </c>
      <c r="P707" s="206">
        <v>0.306656101426307</v>
      </c>
    </row>
    <row r="708" spans="1:16" x14ac:dyDescent="0.2">
      <c r="A708" s="212" t="s">
        <v>13220</v>
      </c>
      <c r="B708" s="211"/>
      <c r="C708" s="211" t="s">
        <v>258</v>
      </c>
      <c r="D708" s="410" t="s">
        <v>21786</v>
      </c>
      <c r="E708" s="211"/>
      <c r="F708" s="211" t="s">
        <v>13219</v>
      </c>
      <c r="G708" s="413" t="s">
        <v>21787</v>
      </c>
      <c r="H708" s="429" t="s">
        <v>8560</v>
      </c>
      <c r="I708" s="390">
        <v>1232</v>
      </c>
      <c r="J708" s="390">
        <v>1152</v>
      </c>
      <c r="K708" s="390">
        <v>1113</v>
      </c>
      <c r="L708" s="330">
        <v>6.9444444444444406E-2</v>
      </c>
      <c r="M708" s="390">
        <v>1097</v>
      </c>
      <c r="N708" s="390">
        <v>1003</v>
      </c>
      <c r="O708" s="390">
        <v>791</v>
      </c>
      <c r="P708" s="206">
        <v>9.3718843469591306E-2</v>
      </c>
    </row>
    <row r="709" spans="1:16" x14ac:dyDescent="0.2">
      <c r="A709" s="212" t="s">
        <v>14192</v>
      </c>
      <c r="B709" s="211"/>
      <c r="C709" s="211" t="s">
        <v>253</v>
      </c>
      <c r="D709" s="410" t="s">
        <v>18192</v>
      </c>
      <c r="E709" s="211"/>
      <c r="F709" s="211" t="s">
        <v>14191</v>
      </c>
      <c r="G709" s="413" t="s">
        <v>21491</v>
      </c>
      <c r="H709" s="429" t="s">
        <v>8560</v>
      </c>
      <c r="I709" s="390">
        <v>1226</v>
      </c>
      <c r="J709" s="390">
        <v>1085</v>
      </c>
      <c r="K709" s="390">
        <v>1211</v>
      </c>
      <c r="L709" s="330">
        <v>0.12995391705069101</v>
      </c>
      <c r="M709" s="390">
        <v>357</v>
      </c>
      <c r="N709" s="390">
        <v>296</v>
      </c>
      <c r="O709" s="390">
        <v>331</v>
      </c>
      <c r="P709" s="206">
        <v>0.206081081081081</v>
      </c>
    </row>
    <row r="710" spans="1:16" x14ac:dyDescent="0.2">
      <c r="A710" s="212" t="s">
        <v>11167</v>
      </c>
      <c r="B710" s="211"/>
      <c r="C710" s="211" t="s">
        <v>252</v>
      </c>
      <c r="D710" s="410" t="s">
        <v>17373</v>
      </c>
      <c r="E710" s="211"/>
      <c r="F710" s="211" t="s">
        <v>11166</v>
      </c>
      <c r="G710" s="413" t="s">
        <v>19427</v>
      </c>
      <c r="H710" s="429" t="s">
        <v>8560</v>
      </c>
      <c r="I710" s="390">
        <v>1225</v>
      </c>
      <c r="J710" s="390">
        <v>984</v>
      </c>
      <c r="K710" s="390">
        <v>999</v>
      </c>
      <c r="L710" s="330">
        <v>0.24491869918699199</v>
      </c>
      <c r="M710" s="390">
        <v>163</v>
      </c>
      <c r="N710" s="390">
        <v>68</v>
      </c>
      <c r="O710" s="390">
        <v>158</v>
      </c>
      <c r="P710" s="206">
        <v>1.3970588235294099</v>
      </c>
    </row>
    <row r="711" spans="1:16" x14ac:dyDescent="0.2">
      <c r="A711" s="212" t="s">
        <v>14597</v>
      </c>
      <c r="B711" s="211"/>
      <c r="C711" s="211" t="s">
        <v>251</v>
      </c>
      <c r="D711" s="410" t="s">
        <v>18110</v>
      </c>
      <c r="E711" s="211"/>
      <c r="F711" s="211" t="s">
        <v>14596</v>
      </c>
      <c r="G711" s="413" t="s">
        <v>21678</v>
      </c>
      <c r="H711" s="429" t="s">
        <v>8560</v>
      </c>
      <c r="I711" s="390">
        <v>1225</v>
      </c>
      <c r="J711" s="390">
        <v>662</v>
      </c>
      <c r="K711" s="390">
        <v>1030</v>
      </c>
      <c r="L711" s="330">
        <v>0.85045317220543803</v>
      </c>
      <c r="M711" s="390">
        <v>530</v>
      </c>
      <c r="N711" s="390">
        <v>557</v>
      </c>
      <c r="O711" s="390">
        <v>544</v>
      </c>
      <c r="P711" s="206">
        <v>-4.8473967684021603E-2</v>
      </c>
    </row>
    <row r="712" spans="1:16" x14ac:dyDescent="0.2">
      <c r="A712" s="212" t="s">
        <v>14463</v>
      </c>
      <c r="B712" s="211" t="s">
        <v>11830</v>
      </c>
      <c r="C712" s="211" t="s">
        <v>252</v>
      </c>
      <c r="D712" s="410" t="s">
        <v>20520</v>
      </c>
      <c r="E712" s="211" t="s">
        <v>14462</v>
      </c>
      <c r="F712" s="211"/>
      <c r="G712" s="413" t="s">
        <v>20521</v>
      </c>
      <c r="H712" s="429" t="s">
        <v>8560</v>
      </c>
      <c r="I712" s="390">
        <v>1223</v>
      </c>
      <c r="J712" s="390">
        <v>707</v>
      </c>
      <c r="K712" s="390">
        <v>1463</v>
      </c>
      <c r="L712" s="330">
        <v>0.72984441301272995</v>
      </c>
      <c r="M712" s="390">
        <v>1213</v>
      </c>
      <c r="N712" s="390">
        <v>933</v>
      </c>
      <c r="O712" s="390">
        <v>1320</v>
      </c>
      <c r="P712" s="206">
        <v>0.30010718113612</v>
      </c>
    </row>
    <row r="713" spans="1:16" x14ac:dyDescent="0.2">
      <c r="A713" s="212" t="s">
        <v>12727</v>
      </c>
      <c r="B713" s="211"/>
      <c r="C713" s="211" t="s">
        <v>252</v>
      </c>
      <c r="D713" s="410" t="s">
        <v>20271</v>
      </c>
      <c r="E713" s="211"/>
      <c r="F713" s="211" t="s">
        <v>12726</v>
      </c>
      <c r="G713" s="413" t="s">
        <v>19427</v>
      </c>
      <c r="H713" s="429" t="s">
        <v>8560</v>
      </c>
      <c r="I713" s="390">
        <v>1218</v>
      </c>
      <c r="J713" s="390">
        <v>1422</v>
      </c>
      <c r="K713" s="390">
        <v>541</v>
      </c>
      <c r="L713" s="330">
        <v>-0.14345991561181401</v>
      </c>
      <c r="M713" s="390">
        <v>12</v>
      </c>
      <c r="N713" s="390">
        <v>7</v>
      </c>
      <c r="O713" s="390">
        <v>6</v>
      </c>
      <c r="P713" s="206">
        <v>0.71428571428571397</v>
      </c>
    </row>
    <row r="714" spans="1:16" x14ac:dyDescent="0.2">
      <c r="A714" s="212" t="s">
        <v>14202</v>
      </c>
      <c r="B714" s="211" t="s">
        <v>9413</v>
      </c>
      <c r="C714" s="211" t="s">
        <v>251</v>
      </c>
      <c r="D714" s="410" t="s">
        <v>18274</v>
      </c>
      <c r="E714" s="211" t="s">
        <v>14201</v>
      </c>
      <c r="F714" s="211"/>
      <c r="G714" s="413" t="s">
        <v>20884</v>
      </c>
      <c r="H714" s="429" t="s">
        <v>8560</v>
      </c>
      <c r="I714" s="390">
        <v>1218</v>
      </c>
      <c r="J714" s="390">
        <v>1049</v>
      </c>
      <c r="K714" s="390">
        <v>1365</v>
      </c>
      <c r="L714" s="330">
        <v>0.161105815061964</v>
      </c>
      <c r="M714" s="390">
        <v>452</v>
      </c>
      <c r="N714" s="390">
        <v>362</v>
      </c>
      <c r="O714" s="390">
        <v>505</v>
      </c>
      <c r="P714" s="206">
        <v>0.24861878453038699</v>
      </c>
    </row>
    <row r="715" spans="1:16" x14ac:dyDescent="0.2">
      <c r="A715" s="212" t="s">
        <v>10802</v>
      </c>
      <c r="B715" s="211"/>
      <c r="C715" s="211" t="s">
        <v>249</v>
      </c>
      <c r="D715" s="410" t="s">
        <v>18689</v>
      </c>
      <c r="E715" s="211"/>
      <c r="F715" s="211" t="s">
        <v>10801</v>
      </c>
      <c r="G715" s="413" t="s">
        <v>19661</v>
      </c>
      <c r="H715" s="429" t="s">
        <v>8560</v>
      </c>
      <c r="I715" s="390">
        <v>1218</v>
      </c>
      <c r="J715" s="390">
        <v>1019</v>
      </c>
      <c r="K715" s="390">
        <v>1275</v>
      </c>
      <c r="L715" s="330">
        <v>0.19528949950932301</v>
      </c>
      <c r="M715" s="390">
        <v>0</v>
      </c>
      <c r="N715" s="390">
        <v>0</v>
      </c>
      <c r="O715" s="390">
        <v>0</v>
      </c>
      <c r="P715" s="206">
        <v>0</v>
      </c>
    </row>
    <row r="716" spans="1:16" x14ac:dyDescent="0.2">
      <c r="A716" s="212" t="s">
        <v>14147</v>
      </c>
      <c r="B716" s="211" t="s">
        <v>10404</v>
      </c>
      <c r="C716" s="211" t="s">
        <v>255</v>
      </c>
      <c r="D716" s="410" t="s">
        <v>18178</v>
      </c>
      <c r="E716" s="211" t="s">
        <v>14146</v>
      </c>
      <c r="F716" s="211"/>
      <c r="G716" s="413" t="s">
        <v>21032</v>
      </c>
      <c r="H716" s="429" t="s">
        <v>8560</v>
      </c>
      <c r="I716" s="390">
        <v>1217</v>
      </c>
      <c r="J716" s="390">
        <v>1278</v>
      </c>
      <c r="K716" s="390">
        <v>1084</v>
      </c>
      <c r="L716" s="210">
        <v>-4.7730829420970303E-2</v>
      </c>
      <c r="M716" s="390">
        <v>212</v>
      </c>
      <c r="N716" s="390">
        <v>208</v>
      </c>
      <c r="O716" s="390">
        <v>232</v>
      </c>
      <c r="P716" s="206">
        <v>1.9230769230769201E-2</v>
      </c>
    </row>
    <row r="717" spans="1:16" x14ac:dyDescent="0.2">
      <c r="A717" s="212" t="s">
        <v>11568</v>
      </c>
      <c r="B717" s="211" t="s">
        <v>9605</v>
      </c>
      <c r="C717" s="211" t="s">
        <v>253</v>
      </c>
      <c r="D717" s="410" t="s">
        <v>21069</v>
      </c>
      <c r="E717" s="211" t="s">
        <v>11567</v>
      </c>
      <c r="F717" s="211"/>
      <c r="G717" s="413" t="s">
        <v>19552</v>
      </c>
      <c r="H717" s="429" t="s">
        <v>8560</v>
      </c>
      <c r="I717" s="390">
        <v>1217</v>
      </c>
      <c r="J717" s="390">
        <v>1290</v>
      </c>
      <c r="K717" s="390">
        <v>1325</v>
      </c>
      <c r="L717" s="330">
        <v>-5.6589147286821698E-2</v>
      </c>
      <c r="M717" s="390">
        <v>851</v>
      </c>
      <c r="N717" s="390">
        <v>851</v>
      </c>
      <c r="O717" s="390">
        <v>760</v>
      </c>
      <c r="P717" s="206">
        <v>0</v>
      </c>
    </row>
    <row r="718" spans="1:16" x14ac:dyDescent="0.2">
      <c r="A718" s="212" t="s">
        <v>10500</v>
      </c>
      <c r="B718" s="211"/>
      <c r="C718" s="211" t="s">
        <v>371</v>
      </c>
      <c r="D718" s="410" t="s">
        <v>8791</v>
      </c>
      <c r="E718" s="211"/>
      <c r="F718" s="211" t="s">
        <v>10499</v>
      </c>
      <c r="G718" s="413" t="s">
        <v>223</v>
      </c>
      <c r="H718" s="429" t="s">
        <v>8560</v>
      </c>
      <c r="I718" s="390">
        <v>1213</v>
      </c>
      <c r="J718" s="390">
        <v>1223</v>
      </c>
      <c r="K718" s="390">
        <v>1156</v>
      </c>
      <c r="L718" s="330">
        <v>-8.1766148814390593E-3</v>
      </c>
      <c r="M718" s="390">
        <v>37</v>
      </c>
      <c r="N718" s="390">
        <v>40</v>
      </c>
      <c r="O718" s="390">
        <v>10</v>
      </c>
      <c r="P718" s="206">
        <v>-7.4999999999999997E-2</v>
      </c>
    </row>
    <row r="719" spans="1:16" x14ac:dyDescent="0.2">
      <c r="A719" s="212" t="s">
        <v>13714</v>
      </c>
      <c r="B719" s="211" t="s">
        <v>9572</v>
      </c>
      <c r="C719" s="211" t="s">
        <v>371</v>
      </c>
      <c r="D719" s="410" t="s">
        <v>18169</v>
      </c>
      <c r="E719" s="211" t="s">
        <v>13713</v>
      </c>
      <c r="F719" s="211"/>
      <c r="G719" s="413" t="s">
        <v>20459</v>
      </c>
      <c r="H719" s="429" t="s">
        <v>8560</v>
      </c>
      <c r="I719" s="390">
        <v>1209</v>
      </c>
      <c r="J719" s="390">
        <v>1079</v>
      </c>
      <c r="K719" s="390">
        <v>1169</v>
      </c>
      <c r="L719" s="330">
        <v>0.120481927710843</v>
      </c>
      <c r="M719" s="390">
        <v>337</v>
      </c>
      <c r="N719" s="390">
        <v>278</v>
      </c>
      <c r="O719" s="390">
        <v>257</v>
      </c>
      <c r="P719" s="206">
        <v>0.212230215827338</v>
      </c>
    </row>
    <row r="720" spans="1:16" x14ac:dyDescent="0.2">
      <c r="A720" s="212" t="s">
        <v>13269</v>
      </c>
      <c r="B720" s="211"/>
      <c r="C720" s="211" t="s">
        <v>252</v>
      </c>
      <c r="D720" s="410" t="s">
        <v>20953</v>
      </c>
      <c r="E720" s="211" t="s">
        <v>13268</v>
      </c>
      <c r="F720" s="211"/>
      <c r="G720" s="413" t="s">
        <v>20954</v>
      </c>
      <c r="H720" s="429" t="s">
        <v>8560</v>
      </c>
      <c r="I720" s="390">
        <v>1208</v>
      </c>
      <c r="J720" s="390">
        <v>1302</v>
      </c>
      <c r="K720" s="390">
        <v>1064</v>
      </c>
      <c r="L720" s="330">
        <v>-7.21966205837173E-2</v>
      </c>
      <c r="M720" s="390">
        <v>1535</v>
      </c>
      <c r="N720" s="390">
        <v>1231</v>
      </c>
      <c r="O720" s="390">
        <v>1498</v>
      </c>
      <c r="P720" s="206">
        <v>0.246953696181966</v>
      </c>
    </row>
    <row r="721" spans="1:16" x14ac:dyDescent="0.2">
      <c r="A721" s="212" t="s">
        <v>9825</v>
      </c>
      <c r="B721" s="211"/>
      <c r="C721" s="211" t="s">
        <v>14947</v>
      </c>
      <c r="D721" s="410" t="s">
        <v>18916</v>
      </c>
      <c r="E721" s="211"/>
      <c r="F721" s="211" t="s">
        <v>9824</v>
      </c>
      <c r="G721" s="413" t="s">
        <v>21791</v>
      </c>
      <c r="H721" s="429" t="s">
        <v>8560</v>
      </c>
      <c r="I721" s="390">
        <v>1200</v>
      </c>
      <c r="J721" s="390">
        <v>908</v>
      </c>
      <c r="K721" s="390">
        <v>1058</v>
      </c>
      <c r="L721" s="330">
        <v>0.321585903083701</v>
      </c>
      <c r="M721" s="390">
        <v>1133</v>
      </c>
      <c r="N721" s="390">
        <v>863</v>
      </c>
      <c r="O721" s="390">
        <v>928</v>
      </c>
      <c r="P721" s="206">
        <v>0.31286210892236399</v>
      </c>
    </row>
    <row r="722" spans="1:16" x14ac:dyDescent="0.2">
      <c r="A722" s="212" t="s">
        <v>14076</v>
      </c>
      <c r="B722" s="211"/>
      <c r="C722" s="211" t="s">
        <v>257</v>
      </c>
      <c r="D722" s="410" t="s">
        <v>18670</v>
      </c>
      <c r="E722" s="211"/>
      <c r="F722" s="211" t="s">
        <v>14075</v>
      </c>
      <c r="G722" s="413" t="s">
        <v>21115</v>
      </c>
      <c r="H722" s="429" t="s">
        <v>8560</v>
      </c>
      <c r="I722" s="390">
        <v>1195</v>
      </c>
      <c r="J722" s="390">
        <v>1358</v>
      </c>
      <c r="K722" s="390">
        <v>1270</v>
      </c>
      <c r="L722" s="330">
        <v>-0.120029455081002</v>
      </c>
      <c r="M722" s="390">
        <v>187</v>
      </c>
      <c r="N722" s="390">
        <v>161</v>
      </c>
      <c r="O722" s="390">
        <v>170</v>
      </c>
      <c r="P722" s="206">
        <v>0.161490683229814</v>
      </c>
    </row>
    <row r="723" spans="1:16" x14ac:dyDescent="0.2">
      <c r="A723" s="212" t="s">
        <v>13774</v>
      </c>
      <c r="B723" s="211"/>
      <c r="C723" s="211" t="s">
        <v>257</v>
      </c>
      <c r="D723" s="410" t="s">
        <v>17510</v>
      </c>
      <c r="E723" s="211"/>
      <c r="F723" s="211" t="s">
        <v>13773</v>
      </c>
      <c r="G723" s="413" t="s">
        <v>21195</v>
      </c>
      <c r="H723" s="429" t="s">
        <v>8560</v>
      </c>
      <c r="I723" s="390">
        <v>1195</v>
      </c>
      <c r="J723" s="390">
        <v>993</v>
      </c>
      <c r="K723" s="390">
        <v>1289</v>
      </c>
      <c r="L723" s="330">
        <v>0.20342396777442101</v>
      </c>
      <c r="M723" s="390">
        <v>540</v>
      </c>
      <c r="N723" s="390">
        <v>539</v>
      </c>
      <c r="O723" s="390">
        <v>532</v>
      </c>
      <c r="P723" s="206">
        <v>1.8552875695732099E-3</v>
      </c>
    </row>
    <row r="724" spans="1:16" x14ac:dyDescent="0.2">
      <c r="A724" s="212" t="s">
        <v>10288</v>
      </c>
      <c r="B724" s="211" t="s">
        <v>10287</v>
      </c>
      <c r="C724" s="211" t="s">
        <v>254</v>
      </c>
      <c r="D724" s="410" t="s">
        <v>18321</v>
      </c>
      <c r="E724" s="211" t="s">
        <v>10286</v>
      </c>
      <c r="F724" s="211"/>
      <c r="G724" s="413" t="s">
        <v>20459</v>
      </c>
      <c r="H724" s="429" t="s">
        <v>8560</v>
      </c>
      <c r="I724" s="390">
        <v>1184</v>
      </c>
      <c r="J724" s="390">
        <v>661</v>
      </c>
      <c r="K724" s="390">
        <v>677</v>
      </c>
      <c r="L724" s="330">
        <v>0.79122541603630903</v>
      </c>
      <c r="M724" s="390">
        <v>195</v>
      </c>
      <c r="N724" s="390">
        <v>181</v>
      </c>
      <c r="O724" s="390">
        <v>243</v>
      </c>
      <c r="P724" s="206">
        <v>7.7348066298342594E-2</v>
      </c>
    </row>
    <row r="725" spans="1:16" x14ac:dyDescent="0.2">
      <c r="A725" s="212" t="s">
        <v>13611</v>
      </c>
      <c r="B725" s="211"/>
      <c r="C725" s="211" t="s">
        <v>253</v>
      </c>
      <c r="D725" s="410" t="s">
        <v>17368</v>
      </c>
      <c r="E725" s="211"/>
      <c r="F725" s="211" t="s">
        <v>13610</v>
      </c>
      <c r="G725" s="413" t="s">
        <v>20864</v>
      </c>
      <c r="H725" s="429" t="s">
        <v>8560</v>
      </c>
      <c r="I725" s="390">
        <v>1177</v>
      </c>
      <c r="J725" s="390">
        <v>1076</v>
      </c>
      <c r="K725" s="390">
        <v>1483</v>
      </c>
      <c r="L725" s="330">
        <v>9.38661710037174E-2</v>
      </c>
      <c r="M725" s="390">
        <v>447</v>
      </c>
      <c r="N725" s="390">
        <v>497</v>
      </c>
      <c r="O725" s="390">
        <v>486</v>
      </c>
      <c r="P725" s="206">
        <v>-0.100603621730382</v>
      </c>
    </row>
    <row r="726" spans="1:16" x14ac:dyDescent="0.2">
      <c r="A726" s="212" t="s">
        <v>9003</v>
      </c>
      <c r="B726" s="211"/>
      <c r="C726" s="211" t="s">
        <v>371</v>
      </c>
      <c r="D726" s="410" t="s">
        <v>22154</v>
      </c>
      <c r="E726" s="211"/>
      <c r="F726" s="211" t="s">
        <v>9002</v>
      </c>
      <c r="G726" s="413" t="s">
        <v>22155</v>
      </c>
      <c r="H726" s="429" t="s">
        <v>8560</v>
      </c>
      <c r="I726" s="390">
        <v>1170</v>
      </c>
      <c r="J726" s="390">
        <v>1707</v>
      </c>
      <c r="K726" s="390">
        <v>512</v>
      </c>
      <c r="L726" s="330">
        <v>-0.314586994727592</v>
      </c>
      <c r="M726" s="390">
        <v>539</v>
      </c>
      <c r="N726" s="390">
        <v>407</v>
      </c>
      <c r="O726" s="390">
        <v>498</v>
      </c>
      <c r="P726" s="206">
        <v>0.32432432432432401</v>
      </c>
    </row>
    <row r="727" spans="1:16" x14ac:dyDescent="0.2">
      <c r="A727" s="212" t="s">
        <v>10195</v>
      </c>
      <c r="B727" s="211"/>
      <c r="C727" s="211" t="s">
        <v>254</v>
      </c>
      <c r="D727" s="410" t="s">
        <v>19737</v>
      </c>
      <c r="E727" s="211"/>
      <c r="F727" s="211" t="s">
        <v>10194</v>
      </c>
      <c r="G727" s="413" t="s">
        <v>21682</v>
      </c>
      <c r="H727" s="429" t="s">
        <v>8560</v>
      </c>
      <c r="I727" s="390">
        <v>1169</v>
      </c>
      <c r="J727" s="390">
        <v>1823</v>
      </c>
      <c r="K727" s="390">
        <v>1032</v>
      </c>
      <c r="L727" s="330">
        <v>-0.35874931431705998</v>
      </c>
      <c r="M727" s="390">
        <v>1327</v>
      </c>
      <c r="N727" s="390">
        <v>861</v>
      </c>
      <c r="O727" s="390">
        <v>981</v>
      </c>
      <c r="P727" s="206">
        <v>0.54123112659698003</v>
      </c>
    </row>
    <row r="728" spans="1:16" x14ac:dyDescent="0.2">
      <c r="A728" s="212" t="s">
        <v>14564</v>
      </c>
      <c r="B728" s="211"/>
      <c r="C728" s="211" t="s">
        <v>14947</v>
      </c>
      <c r="D728" s="410" t="s">
        <v>20169</v>
      </c>
      <c r="E728" s="211"/>
      <c r="F728" s="211" t="s">
        <v>14563</v>
      </c>
      <c r="G728" s="413" t="s">
        <v>22008</v>
      </c>
      <c r="H728" s="429" t="s">
        <v>8560</v>
      </c>
      <c r="I728" s="390">
        <v>1165</v>
      </c>
      <c r="J728" s="390">
        <v>887</v>
      </c>
      <c r="K728" s="390">
        <v>1150</v>
      </c>
      <c r="L728" s="330">
        <v>0.313416009019166</v>
      </c>
      <c r="M728" s="390">
        <v>8753</v>
      </c>
      <c r="N728" s="390">
        <v>8123</v>
      </c>
      <c r="O728" s="390">
        <v>8721</v>
      </c>
      <c r="P728" s="206">
        <v>7.7557552628339202E-2</v>
      </c>
    </row>
    <row r="729" spans="1:16" x14ac:dyDescent="0.2">
      <c r="A729" s="212" t="s">
        <v>9185</v>
      </c>
      <c r="B729" s="211"/>
      <c r="C729" s="211" t="s">
        <v>253</v>
      </c>
      <c r="D729" s="410" t="s">
        <v>19293</v>
      </c>
      <c r="E729" s="211"/>
      <c r="F729" s="211" t="s">
        <v>9184</v>
      </c>
      <c r="G729" s="413" t="s">
        <v>22093</v>
      </c>
      <c r="H729" s="429" t="s">
        <v>8560</v>
      </c>
      <c r="I729" s="390">
        <v>1163</v>
      </c>
      <c r="J729" s="390">
        <v>1268</v>
      </c>
      <c r="K729" s="390">
        <v>1052</v>
      </c>
      <c r="L729" s="330">
        <v>-8.2807570977917994E-2</v>
      </c>
      <c r="M729" s="390">
        <v>11</v>
      </c>
      <c r="N729" s="390">
        <v>19</v>
      </c>
      <c r="O729" s="390">
        <v>19</v>
      </c>
      <c r="P729" s="206">
        <v>-0.42105263157894701</v>
      </c>
    </row>
    <row r="730" spans="1:16" x14ac:dyDescent="0.2">
      <c r="A730" s="212" t="s">
        <v>14609</v>
      </c>
      <c r="B730" s="211" t="s">
        <v>12364</v>
      </c>
      <c r="C730" s="211" t="s">
        <v>251</v>
      </c>
      <c r="D730" s="410" t="s">
        <v>18079</v>
      </c>
      <c r="E730" s="211" t="s">
        <v>14608</v>
      </c>
      <c r="F730" s="211"/>
      <c r="G730" s="413" t="s">
        <v>20555</v>
      </c>
      <c r="H730" s="429" t="s">
        <v>8560</v>
      </c>
      <c r="I730" s="390">
        <v>1159</v>
      </c>
      <c r="J730" s="390">
        <v>947</v>
      </c>
      <c r="K730" s="390">
        <v>894</v>
      </c>
      <c r="L730" s="330">
        <v>0.22386483632523799</v>
      </c>
      <c r="M730" s="390">
        <v>1022</v>
      </c>
      <c r="N730" s="390">
        <v>931</v>
      </c>
      <c r="O730" s="390">
        <v>1221</v>
      </c>
      <c r="P730" s="206">
        <v>9.7744360902255703E-2</v>
      </c>
    </row>
    <row r="731" spans="1:16" x14ac:dyDescent="0.2">
      <c r="A731" s="212" t="s">
        <v>13318</v>
      </c>
      <c r="B731" s="211"/>
      <c r="C731" s="211" t="s">
        <v>250</v>
      </c>
      <c r="D731" s="410" t="s">
        <v>18391</v>
      </c>
      <c r="E731" s="211"/>
      <c r="F731" s="211" t="s">
        <v>13317</v>
      </c>
      <c r="G731" s="413" t="s">
        <v>20312</v>
      </c>
      <c r="H731" s="429" t="s">
        <v>8560</v>
      </c>
      <c r="I731" s="390">
        <v>1157</v>
      </c>
      <c r="J731" s="390">
        <v>996</v>
      </c>
      <c r="K731" s="390">
        <v>862</v>
      </c>
      <c r="L731" s="210">
        <v>0.16164658634538201</v>
      </c>
      <c r="M731" s="390">
        <v>339</v>
      </c>
      <c r="N731" s="390">
        <v>308</v>
      </c>
      <c r="O731" s="390">
        <v>303</v>
      </c>
      <c r="P731" s="206">
        <v>0.100649350649351</v>
      </c>
    </row>
    <row r="732" spans="1:16" x14ac:dyDescent="0.2">
      <c r="A732" s="212" t="s">
        <v>17527</v>
      </c>
      <c r="B732" s="211"/>
      <c r="C732" s="211" t="s">
        <v>252</v>
      </c>
      <c r="D732" s="410" t="s">
        <v>18785</v>
      </c>
      <c r="E732" s="211" t="s">
        <v>17528</v>
      </c>
      <c r="F732" s="211"/>
      <c r="G732" s="413" t="s">
        <v>20260</v>
      </c>
      <c r="H732" s="429" t="s">
        <v>8560</v>
      </c>
      <c r="I732" s="390">
        <v>1157</v>
      </c>
      <c r="J732" s="390">
        <v>1133</v>
      </c>
      <c r="K732" s="390">
        <v>1643</v>
      </c>
      <c r="L732" s="330">
        <v>2.1182700794351299E-2</v>
      </c>
      <c r="M732" s="390">
        <v>624</v>
      </c>
      <c r="N732" s="390">
        <v>498</v>
      </c>
      <c r="O732" s="390">
        <v>772</v>
      </c>
      <c r="P732" s="206">
        <v>0.25301204819277101</v>
      </c>
    </row>
    <row r="733" spans="1:16" x14ac:dyDescent="0.2">
      <c r="A733" s="212" t="s">
        <v>14870</v>
      </c>
      <c r="B733" s="211" t="s">
        <v>12229</v>
      </c>
      <c r="C733" s="211" t="s">
        <v>258</v>
      </c>
      <c r="D733" s="410" t="s">
        <v>18999</v>
      </c>
      <c r="E733" s="211" t="s">
        <v>14869</v>
      </c>
      <c r="F733" s="211"/>
      <c r="G733" s="413" t="s">
        <v>20375</v>
      </c>
      <c r="H733" s="429" t="s">
        <v>8560</v>
      </c>
      <c r="I733" s="390">
        <v>1154</v>
      </c>
      <c r="J733" s="390">
        <v>21223</v>
      </c>
      <c r="K733" s="390">
        <v>21500</v>
      </c>
      <c r="L733" s="330">
        <v>-0.94562502944918203</v>
      </c>
      <c r="M733" s="390">
        <v>5912</v>
      </c>
      <c r="N733" s="390">
        <v>4938</v>
      </c>
      <c r="O733" s="390">
        <v>4916</v>
      </c>
      <c r="P733" s="206">
        <v>0.19724584852166899</v>
      </c>
    </row>
    <row r="734" spans="1:16" x14ac:dyDescent="0.2">
      <c r="A734" s="212" t="s">
        <v>9486</v>
      </c>
      <c r="B734" s="211"/>
      <c r="C734" s="211" t="s">
        <v>14947</v>
      </c>
      <c r="D734" s="410" t="s">
        <v>18718</v>
      </c>
      <c r="E734" s="211"/>
      <c r="F734" s="211" t="s">
        <v>9485</v>
      </c>
      <c r="G734" s="413" t="s">
        <v>19793</v>
      </c>
      <c r="H734" s="429" t="s">
        <v>8560</v>
      </c>
      <c r="I734" s="390">
        <v>1153</v>
      </c>
      <c r="J734" s="390">
        <v>1112</v>
      </c>
      <c r="K734" s="390">
        <v>1026</v>
      </c>
      <c r="L734" s="330">
        <v>3.6870503597122399E-2</v>
      </c>
      <c r="M734" s="390">
        <v>1358</v>
      </c>
      <c r="N734" s="390">
        <v>1261</v>
      </c>
      <c r="O734" s="390">
        <v>1260</v>
      </c>
      <c r="P734" s="206">
        <v>7.69230769230769E-2</v>
      </c>
    </row>
    <row r="735" spans="1:16" x14ac:dyDescent="0.2">
      <c r="A735" s="212" t="s">
        <v>10670</v>
      </c>
      <c r="B735" s="211"/>
      <c r="C735" s="211" t="s">
        <v>257</v>
      </c>
      <c r="D735" s="410" t="s">
        <v>21522</v>
      </c>
      <c r="E735" s="211"/>
      <c r="F735" s="211" t="s">
        <v>10669</v>
      </c>
      <c r="G735" s="413" t="s">
        <v>19679</v>
      </c>
      <c r="H735" s="429" t="s">
        <v>8560</v>
      </c>
      <c r="I735" s="390">
        <v>1147</v>
      </c>
      <c r="J735" s="390">
        <v>1169</v>
      </c>
      <c r="K735" s="390">
        <v>1569</v>
      </c>
      <c r="L735" s="330">
        <v>-1.8819503849443999E-2</v>
      </c>
      <c r="M735" s="390">
        <v>25</v>
      </c>
      <c r="N735" s="390">
        <v>22</v>
      </c>
      <c r="O735" s="390">
        <v>24</v>
      </c>
      <c r="P735" s="206">
        <v>0.13636363636363599</v>
      </c>
    </row>
    <row r="736" spans="1:16" x14ac:dyDescent="0.2">
      <c r="A736" s="212" t="s">
        <v>10203</v>
      </c>
      <c r="B736" s="211"/>
      <c r="C736" s="211" t="s">
        <v>258</v>
      </c>
      <c r="D736" s="410" t="s">
        <v>18701</v>
      </c>
      <c r="E736" s="211"/>
      <c r="F736" s="211" t="s">
        <v>10202</v>
      </c>
      <c r="G736" s="413" t="s">
        <v>21679</v>
      </c>
      <c r="H736" s="429" t="s">
        <v>8560</v>
      </c>
      <c r="I736" s="390">
        <v>1143</v>
      </c>
      <c r="J736" s="390">
        <v>592</v>
      </c>
      <c r="K736" s="390">
        <v>581</v>
      </c>
      <c r="L736" s="330">
        <v>0.93074324324324298</v>
      </c>
      <c r="M736" s="390">
        <v>308</v>
      </c>
      <c r="N736" s="390">
        <v>255</v>
      </c>
      <c r="O736" s="390">
        <v>246</v>
      </c>
      <c r="P736" s="206">
        <v>0.207843137254902</v>
      </c>
    </row>
    <row r="737" spans="1:16" x14ac:dyDescent="0.2">
      <c r="A737" s="212" t="s">
        <v>14613</v>
      </c>
      <c r="B737" s="211"/>
      <c r="C737" s="211" t="s">
        <v>251</v>
      </c>
      <c r="D737" s="410" t="s">
        <v>20105</v>
      </c>
      <c r="E737" s="211"/>
      <c r="F737" s="211" t="s">
        <v>14612</v>
      </c>
      <c r="G737" s="413" t="s">
        <v>21532</v>
      </c>
      <c r="H737" s="429" t="s">
        <v>8560</v>
      </c>
      <c r="I737" s="390">
        <v>1139</v>
      </c>
      <c r="J737" s="390">
        <v>1458</v>
      </c>
      <c r="K737" s="390">
        <v>1377</v>
      </c>
      <c r="L737" s="330">
        <v>-0.21879286694101499</v>
      </c>
      <c r="M737" s="390">
        <v>450</v>
      </c>
      <c r="N737" s="390">
        <v>279</v>
      </c>
      <c r="O737" s="390">
        <v>321</v>
      </c>
      <c r="P737" s="206">
        <v>0.61290322580645196</v>
      </c>
    </row>
    <row r="738" spans="1:16" x14ac:dyDescent="0.2">
      <c r="A738" s="212" t="s">
        <v>13049</v>
      </c>
      <c r="B738" s="211"/>
      <c r="C738" s="211" t="s">
        <v>252</v>
      </c>
      <c r="D738" s="410" t="s">
        <v>18112</v>
      </c>
      <c r="E738" s="211"/>
      <c r="F738" s="211" t="s">
        <v>13048</v>
      </c>
      <c r="G738" s="413" t="s">
        <v>19743</v>
      </c>
      <c r="H738" s="429" t="s">
        <v>8560</v>
      </c>
      <c r="I738" s="390">
        <v>1127</v>
      </c>
      <c r="J738" s="390">
        <v>518</v>
      </c>
      <c r="K738" s="390">
        <v>309</v>
      </c>
      <c r="L738" s="330">
        <v>1.1756756756756801</v>
      </c>
      <c r="M738" s="390">
        <v>584</v>
      </c>
      <c r="N738" s="390">
        <v>262</v>
      </c>
      <c r="O738" s="390">
        <v>172</v>
      </c>
      <c r="P738" s="206">
        <v>1.22900763358779</v>
      </c>
    </row>
    <row r="739" spans="1:16" x14ac:dyDescent="0.2">
      <c r="A739" s="212" t="s">
        <v>14210</v>
      </c>
      <c r="B739" s="211"/>
      <c r="C739" s="211" t="s">
        <v>251</v>
      </c>
      <c r="D739" s="410" t="s">
        <v>17435</v>
      </c>
      <c r="E739" s="211"/>
      <c r="F739" s="211" t="s">
        <v>14209</v>
      </c>
      <c r="G739" s="413" t="s">
        <v>20705</v>
      </c>
      <c r="H739" s="429" t="s">
        <v>8560</v>
      </c>
      <c r="I739" s="390">
        <v>1124</v>
      </c>
      <c r="J739" s="390">
        <v>985</v>
      </c>
      <c r="K739" s="390">
        <v>1049</v>
      </c>
      <c r="L739" s="330">
        <v>0.141116751269035</v>
      </c>
      <c r="M739" s="390">
        <v>630</v>
      </c>
      <c r="N739" s="390">
        <v>565</v>
      </c>
      <c r="O739" s="390">
        <v>514</v>
      </c>
      <c r="P739" s="206">
        <v>0.11504424778761101</v>
      </c>
    </row>
    <row r="740" spans="1:16" x14ac:dyDescent="0.2">
      <c r="A740" s="212" t="s">
        <v>8971</v>
      </c>
      <c r="B740" s="211"/>
      <c r="C740" s="211" t="s">
        <v>371</v>
      </c>
      <c r="D740" s="410" t="s">
        <v>18346</v>
      </c>
      <c r="E740" s="211"/>
      <c r="F740" s="211" t="s">
        <v>8970</v>
      </c>
      <c r="G740" s="413" t="s">
        <v>22192</v>
      </c>
      <c r="H740" s="429" t="s">
        <v>8560</v>
      </c>
      <c r="I740" s="390">
        <v>1122</v>
      </c>
      <c r="J740" s="390">
        <v>960</v>
      </c>
      <c r="K740" s="390">
        <v>990</v>
      </c>
      <c r="L740" s="330">
        <v>0.16875000000000001</v>
      </c>
      <c r="M740" s="390">
        <v>195</v>
      </c>
      <c r="N740" s="390">
        <v>172</v>
      </c>
      <c r="O740" s="390">
        <v>212</v>
      </c>
      <c r="P740" s="206">
        <v>0.13372093023255799</v>
      </c>
    </row>
    <row r="741" spans="1:16" x14ac:dyDescent="0.2">
      <c r="A741" s="212" t="s">
        <v>12482</v>
      </c>
      <c r="B741" s="211"/>
      <c r="C741" s="211" t="s">
        <v>371</v>
      </c>
      <c r="D741" s="410" t="s">
        <v>20325</v>
      </c>
      <c r="E741" s="211"/>
      <c r="F741" s="211" t="s">
        <v>12481</v>
      </c>
      <c r="G741" s="413" t="s">
        <v>20326</v>
      </c>
      <c r="H741" s="429" t="s">
        <v>8560</v>
      </c>
      <c r="I741" s="390">
        <v>1120</v>
      </c>
      <c r="J741" s="390">
        <v>938</v>
      </c>
      <c r="K741" s="390">
        <v>825</v>
      </c>
      <c r="L741" s="330">
        <v>0.19402985074626899</v>
      </c>
      <c r="M741" s="390">
        <v>806</v>
      </c>
      <c r="N741" s="390">
        <v>751</v>
      </c>
      <c r="O741" s="390">
        <v>597</v>
      </c>
      <c r="P741" s="206">
        <v>7.3235685752330207E-2</v>
      </c>
    </row>
    <row r="742" spans="1:16" x14ac:dyDescent="0.2">
      <c r="A742" s="212" t="s">
        <v>19870</v>
      </c>
      <c r="B742" s="211"/>
      <c r="C742" s="211" t="s">
        <v>258</v>
      </c>
      <c r="D742" s="410" t="s">
        <v>18065</v>
      </c>
      <c r="E742" s="211" t="s">
        <v>14102</v>
      </c>
      <c r="F742" s="211"/>
      <c r="G742" s="413" t="s">
        <v>19425</v>
      </c>
      <c r="H742" s="429" t="s">
        <v>8560</v>
      </c>
      <c r="I742" s="390">
        <v>1116</v>
      </c>
      <c r="J742" s="390">
        <v>918</v>
      </c>
      <c r="K742" s="390">
        <v>654</v>
      </c>
      <c r="L742" s="330">
        <v>0.21568627450980399</v>
      </c>
      <c r="M742" s="390">
        <v>125</v>
      </c>
      <c r="N742" s="390">
        <v>88</v>
      </c>
      <c r="O742" s="390">
        <v>105</v>
      </c>
      <c r="P742" s="206">
        <v>0.42045454545454503</v>
      </c>
    </row>
    <row r="743" spans="1:16" x14ac:dyDescent="0.2">
      <c r="A743" s="212" t="s">
        <v>11127</v>
      </c>
      <c r="B743" s="211"/>
      <c r="C743" s="211" t="s">
        <v>14947</v>
      </c>
      <c r="D743" s="410" t="s">
        <v>20077</v>
      </c>
      <c r="E743" s="211"/>
      <c r="F743" s="211" t="s">
        <v>11126</v>
      </c>
      <c r="G743" s="413" t="s">
        <v>21293</v>
      </c>
      <c r="H743" s="429" t="s">
        <v>8560</v>
      </c>
      <c r="I743" s="390">
        <v>1104</v>
      </c>
      <c r="J743" s="390">
        <v>1001</v>
      </c>
      <c r="K743" s="390">
        <v>1107</v>
      </c>
      <c r="L743" s="330">
        <v>0.10289710289710299</v>
      </c>
      <c r="M743" s="390">
        <v>1807</v>
      </c>
      <c r="N743" s="390">
        <v>1373</v>
      </c>
      <c r="O743" s="390">
        <v>1609</v>
      </c>
      <c r="P743" s="206">
        <v>0.31609613983976698</v>
      </c>
    </row>
    <row r="744" spans="1:16" x14ac:dyDescent="0.2">
      <c r="A744" s="212" t="s">
        <v>14615</v>
      </c>
      <c r="B744" s="211" t="s">
        <v>9586</v>
      </c>
      <c r="C744" s="211" t="s">
        <v>250</v>
      </c>
      <c r="D744" s="410" t="s">
        <v>18748</v>
      </c>
      <c r="E744" s="211" t="s">
        <v>14614</v>
      </c>
      <c r="F744" s="211"/>
      <c r="G744" s="413" t="s">
        <v>20583</v>
      </c>
      <c r="H744" s="429" t="s">
        <v>8560</v>
      </c>
      <c r="I744" s="390">
        <v>1093</v>
      </c>
      <c r="J744" s="390">
        <v>948</v>
      </c>
      <c r="K744" s="390">
        <v>1050</v>
      </c>
      <c r="L744" s="330">
        <v>0.15295358649789001</v>
      </c>
      <c r="M744" s="390">
        <v>413</v>
      </c>
      <c r="N744" s="390">
        <v>385</v>
      </c>
      <c r="O744" s="390">
        <v>398</v>
      </c>
      <c r="P744" s="206">
        <v>7.2727272727272793E-2</v>
      </c>
    </row>
    <row r="745" spans="1:16" x14ac:dyDescent="0.2">
      <c r="A745" s="212" t="s">
        <v>14851</v>
      </c>
      <c r="B745" s="211" t="s">
        <v>9698</v>
      </c>
      <c r="C745" s="211" t="s">
        <v>251</v>
      </c>
      <c r="D745" s="410" t="s">
        <v>20440</v>
      </c>
      <c r="E745" s="211" t="s">
        <v>14850</v>
      </c>
      <c r="F745" s="211"/>
      <c r="G745" s="413" t="s">
        <v>20441</v>
      </c>
      <c r="H745" s="429" t="s">
        <v>8560</v>
      </c>
      <c r="I745" s="390">
        <v>1090</v>
      </c>
      <c r="J745" s="390">
        <v>1205</v>
      </c>
      <c r="K745" s="390">
        <v>840</v>
      </c>
      <c r="L745" s="330">
        <v>-9.5435684647302899E-2</v>
      </c>
      <c r="M745" s="390">
        <v>3580</v>
      </c>
      <c r="N745" s="390">
        <v>2982</v>
      </c>
      <c r="O745" s="390">
        <v>2938</v>
      </c>
      <c r="P745" s="206">
        <v>0.20053655264922901</v>
      </c>
    </row>
    <row r="746" spans="1:16" x14ac:dyDescent="0.2">
      <c r="A746" s="212" t="s">
        <v>12650</v>
      </c>
      <c r="B746" s="211"/>
      <c r="C746" s="211" t="s">
        <v>14947</v>
      </c>
      <c r="D746" s="410" t="s">
        <v>17352</v>
      </c>
      <c r="E746" s="211"/>
      <c r="F746" s="211" t="s">
        <v>12649</v>
      </c>
      <c r="G746" s="413" t="s">
        <v>20292</v>
      </c>
      <c r="H746" s="429" t="s">
        <v>8560</v>
      </c>
      <c r="I746" s="390">
        <v>1067</v>
      </c>
      <c r="J746" s="390">
        <v>591</v>
      </c>
      <c r="K746" s="390">
        <v>809</v>
      </c>
      <c r="L746" s="330">
        <v>0.80541455160744502</v>
      </c>
      <c r="M746" s="390">
        <v>50</v>
      </c>
      <c r="N746" s="390">
        <v>33</v>
      </c>
      <c r="O746" s="390">
        <v>39</v>
      </c>
      <c r="P746" s="206">
        <v>0.51515151515151503</v>
      </c>
    </row>
    <row r="747" spans="1:16" x14ac:dyDescent="0.2">
      <c r="A747" s="212" t="s">
        <v>13279</v>
      </c>
      <c r="B747" s="211" t="s">
        <v>11662</v>
      </c>
      <c r="C747" s="211" t="s">
        <v>257</v>
      </c>
      <c r="D747" s="410" t="s">
        <v>20849</v>
      </c>
      <c r="E747" s="211" t="s">
        <v>13278</v>
      </c>
      <c r="F747" s="211"/>
      <c r="G747" s="413" t="s">
        <v>20850</v>
      </c>
      <c r="H747" s="429" t="s">
        <v>8560</v>
      </c>
      <c r="I747" s="390">
        <v>1052</v>
      </c>
      <c r="J747" s="390">
        <v>657</v>
      </c>
      <c r="K747" s="390">
        <v>315</v>
      </c>
      <c r="L747" s="330">
        <v>0.60121765601217703</v>
      </c>
      <c r="M747" s="390">
        <v>1890</v>
      </c>
      <c r="N747" s="390">
        <v>1709</v>
      </c>
      <c r="O747" s="390">
        <v>1418</v>
      </c>
      <c r="P747" s="206">
        <v>0.105909888823874</v>
      </c>
    </row>
    <row r="748" spans="1:16" x14ac:dyDescent="0.2">
      <c r="A748" s="212" t="s">
        <v>19871</v>
      </c>
      <c r="B748" s="211"/>
      <c r="C748" s="211" t="s">
        <v>250</v>
      </c>
      <c r="D748" s="410" t="s">
        <v>8924</v>
      </c>
      <c r="E748" s="211" t="s">
        <v>14105</v>
      </c>
      <c r="F748" s="211"/>
      <c r="G748" s="413" t="s">
        <v>20457</v>
      </c>
      <c r="H748" s="429" t="s">
        <v>8560</v>
      </c>
      <c r="I748" s="390">
        <v>1049</v>
      </c>
      <c r="J748" s="390">
        <v>1005</v>
      </c>
      <c r="K748" s="390">
        <v>597</v>
      </c>
      <c r="L748" s="330">
        <v>4.3781094527363097E-2</v>
      </c>
      <c r="M748" s="390">
        <v>171</v>
      </c>
      <c r="N748" s="390">
        <v>122</v>
      </c>
      <c r="O748" s="390">
        <v>118</v>
      </c>
      <c r="P748" s="206">
        <v>0.40163934426229497</v>
      </c>
    </row>
    <row r="749" spans="1:16" x14ac:dyDescent="0.2">
      <c r="A749" s="212" t="s">
        <v>19868</v>
      </c>
      <c r="B749" s="211"/>
      <c r="C749" s="211" t="s">
        <v>14947</v>
      </c>
      <c r="D749" s="410" t="s">
        <v>22283</v>
      </c>
      <c r="E749" s="211" t="s">
        <v>14738</v>
      </c>
      <c r="F749" s="211"/>
      <c r="G749" s="413" t="s">
        <v>22284</v>
      </c>
      <c r="H749" s="429" t="s">
        <v>8560</v>
      </c>
      <c r="I749" s="390">
        <v>1047</v>
      </c>
      <c r="J749" s="390">
        <v>905</v>
      </c>
      <c r="K749" s="390">
        <v>1259</v>
      </c>
      <c r="L749" s="330">
        <v>0.156906077348066</v>
      </c>
      <c r="M749" s="390">
        <v>4608</v>
      </c>
      <c r="N749" s="390">
        <v>3658</v>
      </c>
      <c r="O749" s="390">
        <v>3850</v>
      </c>
      <c r="P749" s="206">
        <v>0.25970475669764898</v>
      </c>
    </row>
    <row r="750" spans="1:16" x14ac:dyDescent="0.2">
      <c r="A750" s="212" t="s">
        <v>14178</v>
      </c>
      <c r="B750" s="211" t="s">
        <v>9808</v>
      </c>
      <c r="C750" s="211" t="s">
        <v>371</v>
      </c>
      <c r="D750" s="410" t="s">
        <v>17352</v>
      </c>
      <c r="E750" s="211" t="s">
        <v>14177</v>
      </c>
      <c r="F750" s="211"/>
      <c r="G750" s="413" t="s">
        <v>20292</v>
      </c>
      <c r="H750" s="429" t="s">
        <v>8560</v>
      </c>
      <c r="I750" s="390">
        <v>1035</v>
      </c>
      <c r="J750" s="390">
        <v>740</v>
      </c>
      <c r="K750" s="390">
        <v>989</v>
      </c>
      <c r="L750" s="330">
        <v>0.39864864864864902</v>
      </c>
      <c r="M750" s="390">
        <v>72</v>
      </c>
      <c r="N750" s="390">
        <v>51</v>
      </c>
      <c r="O750" s="390">
        <v>60</v>
      </c>
      <c r="P750" s="206">
        <v>0.41176470588235298</v>
      </c>
    </row>
    <row r="751" spans="1:16" x14ac:dyDescent="0.2">
      <c r="A751" s="212" t="s">
        <v>14082</v>
      </c>
      <c r="B751" s="211"/>
      <c r="C751" s="211" t="s">
        <v>371</v>
      </c>
      <c r="D751" s="410" t="s">
        <v>18867</v>
      </c>
      <c r="E751" s="211"/>
      <c r="F751" s="211" t="s">
        <v>14081</v>
      </c>
      <c r="G751" s="413" t="s">
        <v>21248</v>
      </c>
      <c r="H751" s="429" t="s">
        <v>8560</v>
      </c>
      <c r="I751" s="390">
        <v>1020</v>
      </c>
      <c r="J751" s="390">
        <v>479</v>
      </c>
      <c r="K751" s="390">
        <v>79</v>
      </c>
      <c r="L751" s="330">
        <v>1.1294363256785001</v>
      </c>
      <c r="M751" s="390">
        <v>2</v>
      </c>
      <c r="N751" s="390">
        <v>0</v>
      </c>
      <c r="O751" s="390">
        <v>0</v>
      </c>
      <c r="P751" s="206">
        <v>0</v>
      </c>
    </row>
    <row r="752" spans="1:16" x14ac:dyDescent="0.2">
      <c r="A752" s="212" t="s">
        <v>11143</v>
      </c>
      <c r="B752" s="211"/>
      <c r="C752" s="211" t="s">
        <v>257</v>
      </c>
      <c r="D752" s="410" t="s">
        <v>18870</v>
      </c>
      <c r="E752" s="211"/>
      <c r="F752" s="211" t="s">
        <v>11142</v>
      </c>
      <c r="G752" s="413" t="s">
        <v>20318</v>
      </c>
      <c r="H752" s="429" t="s">
        <v>8560</v>
      </c>
      <c r="I752" s="390">
        <v>1011</v>
      </c>
      <c r="J752" s="390">
        <v>630</v>
      </c>
      <c r="K752" s="390">
        <v>867</v>
      </c>
      <c r="L752" s="330">
        <v>0.60476190476190494</v>
      </c>
      <c r="M752" s="390">
        <v>213</v>
      </c>
      <c r="N752" s="390">
        <v>190</v>
      </c>
      <c r="O752" s="390">
        <v>161</v>
      </c>
      <c r="P752" s="206">
        <v>0.121052631578947</v>
      </c>
    </row>
    <row r="753" spans="1:16" x14ac:dyDescent="0.2">
      <c r="A753" s="212" t="s">
        <v>13358</v>
      </c>
      <c r="B753" s="211"/>
      <c r="C753" s="211" t="s">
        <v>257</v>
      </c>
      <c r="D753" s="410" t="s">
        <v>20059</v>
      </c>
      <c r="E753" s="211"/>
      <c r="F753" s="211" t="s">
        <v>13357</v>
      </c>
      <c r="G753" s="413" t="s">
        <v>21143</v>
      </c>
      <c r="H753" s="429" t="s">
        <v>8560</v>
      </c>
      <c r="I753" s="390">
        <v>1001</v>
      </c>
      <c r="J753" s="390">
        <v>1311</v>
      </c>
      <c r="K753" s="390">
        <v>131</v>
      </c>
      <c r="L753" s="330">
        <v>-0.236460717009916</v>
      </c>
      <c r="M753" s="390">
        <v>67</v>
      </c>
      <c r="N753" s="390">
        <v>56</v>
      </c>
      <c r="O753" s="390">
        <v>76</v>
      </c>
      <c r="P753" s="206">
        <v>0.19642857142857101</v>
      </c>
    </row>
    <row r="754" spans="1:16" x14ac:dyDescent="0.2">
      <c r="A754" s="212" t="s">
        <v>10603</v>
      </c>
      <c r="B754" s="211"/>
      <c r="C754" s="211" t="s">
        <v>257</v>
      </c>
      <c r="D754" s="410" t="s">
        <v>21538</v>
      </c>
      <c r="E754" s="211"/>
      <c r="F754" s="211" t="s">
        <v>10602</v>
      </c>
      <c r="G754" s="413" t="s">
        <v>20107</v>
      </c>
      <c r="H754" s="429" t="s">
        <v>8560</v>
      </c>
      <c r="I754" s="390">
        <v>998</v>
      </c>
      <c r="J754" s="390">
        <v>1250</v>
      </c>
      <c r="K754" s="390">
        <v>1327</v>
      </c>
      <c r="L754" s="330">
        <v>-0.2016</v>
      </c>
      <c r="M754" s="390">
        <v>23</v>
      </c>
      <c r="N754" s="390">
        <v>24</v>
      </c>
      <c r="O754" s="390">
        <v>16</v>
      </c>
      <c r="P754" s="206">
        <v>-4.1666666666666602E-2</v>
      </c>
    </row>
    <row r="755" spans="1:16" x14ac:dyDescent="0.2">
      <c r="A755" s="212" t="s">
        <v>10085</v>
      </c>
      <c r="B755" s="211"/>
      <c r="C755" s="211" t="s">
        <v>371</v>
      </c>
      <c r="D755" s="410" t="s">
        <v>18474</v>
      </c>
      <c r="E755" s="211"/>
      <c r="F755" s="211" t="s">
        <v>10084</v>
      </c>
      <c r="G755" s="413" t="s">
        <v>21739</v>
      </c>
      <c r="H755" s="429" t="s">
        <v>8560</v>
      </c>
      <c r="I755" s="390">
        <v>996</v>
      </c>
      <c r="J755" s="390">
        <v>900</v>
      </c>
      <c r="K755" s="390">
        <v>1011</v>
      </c>
      <c r="L755" s="330">
        <v>0.10666666666666701</v>
      </c>
      <c r="M755" s="390">
        <v>37</v>
      </c>
      <c r="N755" s="390">
        <v>49</v>
      </c>
      <c r="O755" s="390">
        <v>70</v>
      </c>
      <c r="P755" s="206">
        <v>-0.24489795918367399</v>
      </c>
    </row>
    <row r="756" spans="1:16" x14ac:dyDescent="0.2">
      <c r="A756" s="212" t="s">
        <v>13536</v>
      </c>
      <c r="B756" s="211"/>
      <c r="C756" s="211" t="s">
        <v>14947</v>
      </c>
      <c r="D756" s="410" t="s">
        <v>20135</v>
      </c>
      <c r="E756" s="211"/>
      <c r="F756" s="211" t="s">
        <v>13535</v>
      </c>
      <c r="G756" s="413" t="s">
        <v>21757</v>
      </c>
      <c r="H756" s="429" t="s">
        <v>8560</v>
      </c>
      <c r="I756" s="390">
        <v>994</v>
      </c>
      <c r="J756" s="390">
        <v>908</v>
      </c>
      <c r="K756" s="390">
        <v>1177</v>
      </c>
      <c r="L756" s="210">
        <v>9.4713656387665199E-2</v>
      </c>
      <c r="M756" s="390">
        <v>140</v>
      </c>
      <c r="N756" s="390">
        <v>117</v>
      </c>
      <c r="O756" s="390">
        <v>101</v>
      </c>
      <c r="P756" s="206">
        <v>0.19658119658119699</v>
      </c>
    </row>
    <row r="757" spans="1:16" x14ac:dyDescent="0.2">
      <c r="A757" s="212" t="s">
        <v>12002</v>
      </c>
      <c r="B757" s="211"/>
      <c r="C757" s="211" t="s">
        <v>14947</v>
      </c>
      <c r="D757" s="410" t="s">
        <v>17353</v>
      </c>
      <c r="E757" s="211"/>
      <c r="F757" s="211" t="s">
        <v>12003</v>
      </c>
      <c r="G757" s="413" t="s">
        <v>20696</v>
      </c>
      <c r="H757" s="429" t="s">
        <v>8560</v>
      </c>
      <c r="I757" s="390">
        <v>991</v>
      </c>
      <c r="J757" s="390">
        <v>891</v>
      </c>
      <c r="K757" s="390">
        <v>1013</v>
      </c>
      <c r="L757" s="330">
        <v>0.112233445566779</v>
      </c>
      <c r="M757" s="390">
        <v>236</v>
      </c>
      <c r="N757" s="390">
        <v>135</v>
      </c>
      <c r="O757" s="390">
        <v>216</v>
      </c>
      <c r="P757" s="206">
        <v>0.74814814814814801</v>
      </c>
    </row>
    <row r="758" spans="1:16" x14ac:dyDescent="0.2">
      <c r="A758" s="212" t="s">
        <v>11139</v>
      </c>
      <c r="B758" s="211"/>
      <c r="C758" s="211" t="s">
        <v>252</v>
      </c>
      <c r="D758" s="410" t="s">
        <v>18437</v>
      </c>
      <c r="E758" s="211"/>
      <c r="F758" s="211" t="s">
        <v>11138</v>
      </c>
      <c r="G758" s="413" t="s">
        <v>19440</v>
      </c>
      <c r="H758" s="429" t="s">
        <v>8560</v>
      </c>
      <c r="I758" s="390">
        <v>986</v>
      </c>
      <c r="J758" s="390">
        <v>738</v>
      </c>
      <c r="K758" s="390">
        <v>882</v>
      </c>
      <c r="L758" s="330">
        <v>0.336043360433604</v>
      </c>
      <c r="M758" s="390">
        <v>164</v>
      </c>
      <c r="N758" s="390">
        <v>81</v>
      </c>
      <c r="O758" s="390">
        <v>163</v>
      </c>
      <c r="P758" s="206">
        <v>1.0246913580246899</v>
      </c>
    </row>
    <row r="759" spans="1:16" x14ac:dyDescent="0.2">
      <c r="A759" s="212" t="s">
        <v>13093</v>
      </c>
      <c r="B759" s="211"/>
      <c r="C759" s="211" t="s">
        <v>249</v>
      </c>
      <c r="D759" s="410" t="s">
        <v>18184</v>
      </c>
      <c r="E759" s="211"/>
      <c r="F759" s="211" t="s">
        <v>13092</v>
      </c>
      <c r="G759" s="413" t="s">
        <v>21269</v>
      </c>
      <c r="H759" s="429" t="s">
        <v>8560</v>
      </c>
      <c r="I759" s="390">
        <v>985</v>
      </c>
      <c r="J759" s="390">
        <v>1141</v>
      </c>
      <c r="K759" s="390">
        <v>1402</v>
      </c>
      <c r="L759" s="330">
        <v>-0.13672217353198901</v>
      </c>
      <c r="M759" s="390">
        <v>33</v>
      </c>
      <c r="N759" s="390">
        <v>29</v>
      </c>
      <c r="O759" s="390">
        <v>39</v>
      </c>
      <c r="P759" s="206">
        <v>0.13793103448275901</v>
      </c>
    </row>
    <row r="760" spans="1:16" x14ac:dyDescent="0.2">
      <c r="A760" s="212" t="s">
        <v>8430</v>
      </c>
      <c r="B760" s="211"/>
      <c r="C760" s="211" t="s">
        <v>258</v>
      </c>
      <c r="D760" s="410" t="s">
        <v>16214</v>
      </c>
      <c r="E760" s="211"/>
      <c r="F760" s="211" t="s">
        <v>8429</v>
      </c>
      <c r="G760" s="413" t="s">
        <v>19445</v>
      </c>
      <c r="H760" s="429" t="s">
        <v>8560</v>
      </c>
      <c r="I760" s="390">
        <v>984</v>
      </c>
      <c r="J760" s="390">
        <v>889</v>
      </c>
      <c r="K760" s="390">
        <v>675</v>
      </c>
      <c r="L760" s="330">
        <v>0.106861642294713</v>
      </c>
      <c r="M760" s="390">
        <v>7</v>
      </c>
      <c r="N760" s="390">
        <v>3</v>
      </c>
      <c r="O760" s="390">
        <v>4</v>
      </c>
      <c r="P760" s="206">
        <v>1.3333333333333299</v>
      </c>
    </row>
    <row r="761" spans="1:16" x14ac:dyDescent="0.2">
      <c r="A761" s="212" t="s">
        <v>11125</v>
      </c>
      <c r="B761" s="211"/>
      <c r="C761" s="211" t="s">
        <v>253</v>
      </c>
      <c r="D761" s="410" t="s">
        <v>18682</v>
      </c>
      <c r="E761" s="211"/>
      <c r="F761" s="211" t="s">
        <v>11124</v>
      </c>
      <c r="G761" s="413" t="s">
        <v>21294</v>
      </c>
      <c r="H761" s="429" t="s">
        <v>8560</v>
      </c>
      <c r="I761" s="390">
        <v>962</v>
      </c>
      <c r="J761" s="390">
        <v>320</v>
      </c>
      <c r="K761" s="390">
        <v>628</v>
      </c>
      <c r="L761" s="330">
        <v>2.0062500000000001</v>
      </c>
      <c r="M761" s="390">
        <v>319</v>
      </c>
      <c r="N761" s="390">
        <v>201</v>
      </c>
      <c r="O761" s="390">
        <v>199</v>
      </c>
      <c r="P761" s="206">
        <v>0.58706467661691497</v>
      </c>
    </row>
    <row r="762" spans="1:16" x14ac:dyDescent="0.2">
      <c r="A762" s="212" t="s">
        <v>11667</v>
      </c>
      <c r="B762" s="211" t="s">
        <v>9523</v>
      </c>
      <c r="C762" s="211" t="s">
        <v>252</v>
      </c>
      <c r="D762" s="410" t="s">
        <v>19105</v>
      </c>
      <c r="E762" s="211" t="s">
        <v>11666</v>
      </c>
      <c r="F762" s="211"/>
      <c r="G762" s="413" t="s">
        <v>20961</v>
      </c>
      <c r="H762" s="429" t="s">
        <v>8560</v>
      </c>
      <c r="I762" s="390">
        <v>959</v>
      </c>
      <c r="J762" s="390">
        <v>622</v>
      </c>
      <c r="K762" s="390">
        <v>1037</v>
      </c>
      <c r="L762" s="330">
        <v>0.54180064308681697</v>
      </c>
      <c r="M762" s="390">
        <v>1837</v>
      </c>
      <c r="N762" s="390">
        <v>689</v>
      </c>
      <c r="O762" s="390">
        <v>1655</v>
      </c>
      <c r="P762" s="206">
        <v>1.6661828737300399</v>
      </c>
    </row>
    <row r="763" spans="1:16" x14ac:dyDescent="0.2">
      <c r="A763" s="212" t="s">
        <v>14605</v>
      </c>
      <c r="B763" s="211" t="s">
        <v>11611</v>
      </c>
      <c r="C763" s="211" t="s">
        <v>252</v>
      </c>
      <c r="D763" s="410" t="s">
        <v>20591</v>
      </c>
      <c r="E763" s="211" t="s">
        <v>14604</v>
      </c>
      <c r="F763" s="211"/>
      <c r="G763" s="413" t="s">
        <v>20592</v>
      </c>
      <c r="H763" s="429" t="s">
        <v>8560</v>
      </c>
      <c r="I763" s="390">
        <v>955</v>
      </c>
      <c r="J763" s="390">
        <v>429</v>
      </c>
      <c r="K763" s="390">
        <v>948</v>
      </c>
      <c r="L763" s="330">
        <v>1.2261072261072301</v>
      </c>
      <c r="M763" s="390">
        <v>3534</v>
      </c>
      <c r="N763" s="390">
        <v>3229</v>
      </c>
      <c r="O763" s="390">
        <v>773</v>
      </c>
      <c r="P763" s="206">
        <v>9.4456488076803999E-2</v>
      </c>
    </row>
    <row r="764" spans="1:16" x14ac:dyDescent="0.2">
      <c r="A764" s="212" t="s">
        <v>13723</v>
      </c>
      <c r="B764" s="211"/>
      <c r="C764" s="211" t="s">
        <v>371</v>
      </c>
      <c r="D764" s="410" t="s">
        <v>17703</v>
      </c>
      <c r="E764" s="211"/>
      <c r="F764" s="211" t="s">
        <v>13722</v>
      </c>
      <c r="G764" s="413" t="s">
        <v>19676</v>
      </c>
      <c r="H764" s="429" t="s">
        <v>8560</v>
      </c>
      <c r="I764" s="390">
        <v>952</v>
      </c>
      <c r="J764" s="390">
        <v>846</v>
      </c>
      <c r="K764" s="390">
        <v>1174</v>
      </c>
      <c r="L764" s="330">
        <v>0.125295508274232</v>
      </c>
      <c r="M764" s="390">
        <v>314</v>
      </c>
      <c r="N764" s="390">
        <v>242</v>
      </c>
      <c r="O764" s="390">
        <v>287</v>
      </c>
      <c r="P764" s="206">
        <v>0.29752066115702502</v>
      </c>
    </row>
    <row r="765" spans="1:16" x14ac:dyDescent="0.2">
      <c r="A765" s="212" t="s">
        <v>10926</v>
      </c>
      <c r="B765" s="211"/>
      <c r="C765" s="211" t="s">
        <v>253</v>
      </c>
      <c r="D765" s="410" t="s">
        <v>17209</v>
      </c>
      <c r="E765" s="211"/>
      <c r="F765" s="211" t="s">
        <v>10925</v>
      </c>
      <c r="G765" s="413" t="s">
        <v>19646</v>
      </c>
      <c r="H765" s="429" t="s">
        <v>8560</v>
      </c>
      <c r="I765" s="390">
        <v>949</v>
      </c>
      <c r="J765" s="390">
        <v>949</v>
      </c>
      <c r="K765" s="390">
        <v>696</v>
      </c>
      <c r="L765" s="330">
        <v>0</v>
      </c>
      <c r="M765" s="390">
        <v>724</v>
      </c>
      <c r="N765" s="390">
        <v>699</v>
      </c>
      <c r="O765" s="390">
        <v>732</v>
      </c>
      <c r="P765" s="206">
        <v>3.5765379113018601E-2</v>
      </c>
    </row>
    <row r="766" spans="1:16" x14ac:dyDescent="0.2">
      <c r="A766" s="212" t="s">
        <v>13933</v>
      </c>
      <c r="B766" s="211"/>
      <c r="C766" s="211" t="s">
        <v>371</v>
      </c>
      <c r="D766" s="410" t="s">
        <v>21796</v>
      </c>
      <c r="E766" s="211"/>
      <c r="F766" s="211" t="s">
        <v>13932</v>
      </c>
      <c r="G766" s="413" t="s">
        <v>21797</v>
      </c>
      <c r="H766" s="429" t="s">
        <v>8560</v>
      </c>
      <c r="I766" s="390">
        <v>931</v>
      </c>
      <c r="J766" s="390">
        <v>598</v>
      </c>
      <c r="K766" s="390">
        <v>715</v>
      </c>
      <c r="L766" s="330">
        <v>0.55685618729096997</v>
      </c>
      <c r="M766" s="390">
        <v>69</v>
      </c>
      <c r="N766" s="390">
        <v>67</v>
      </c>
      <c r="O766" s="390">
        <v>101</v>
      </c>
      <c r="P766" s="206">
        <v>2.9850746268656799E-2</v>
      </c>
    </row>
    <row r="767" spans="1:16" x14ac:dyDescent="0.2">
      <c r="A767" s="212" t="s">
        <v>11413</v>
      </c>
      <c r="B767" s="211"/>
      <c r="C767" s="211" t="s">
        <v>258</v>
      </c>
      <c r="D767" s="410" t="s">
        <v>18759</v>
      </c>
      <c r="E767" s="211"/>
      <c r="F767" s="211" t="s">
        <v>11412</v>
      </c>
      <c r="G767" s="413" t="s">
        <v>21171</v>
      </c>
      <c r="H767" s="429" t="s">
        <v>8560</v>
      </c>
      <c r="I767" s="390">
        <v>914</v>
      </c>
      <c r="J767" s="390">
        <v>1323</v>
      </c>
      <c r="K767" s="390">
        <v>1108</v>
      </c>
      <c r="L767" s="330">
        <v>-0.30914588057445203</v>
      </c>
      <c r="M767" s="390">
        <v>820</v>
      </c>
      <c r="N767" s="390">
        <v>412</v>
      </c>
      <c r="O767" s="390">
        <v>306</v>
      </c>
      <c r="P767" s="206">
        <v>0.990291262135922</v>
      </c>
    </row>
    <row r="768" spans="1:16" x14ac:dyDescent="0.2">
      <c r="A768" s="212" t="s">
        <v>10931</v>
      </c>
      <c r="B768" s="211"/>
      <c r="C768" s="211" t="s">
        <v>251</v>
      </c>
      <c r="D768" s="410" t="s">
        <v>17634</v>
      </c>
      <c r="E768" s="211"/>
      <c r="F768" s="211" t="s">
        <v>10929</v>
      </c>
      <c r="G768" s="413" t="s">
        <v>19644</v>
      </c>
      <c r="H768" s="429" t="s">
        <v>8560</v>
      </c>
      <c r="I768" s="390">
        <v>912</v>
      </c>
      <c r="J768" s="390">
        <v>649</v>
      </c>
      <c r="K768" s="390">
        <v>674</v>
      </c>
      <c r="L768" s="330">
        <v>0.40523882896764302</v>
      </c>
      <c r="M768" s="390">
        <v>227</v>
      </c>
      <c r="N768" s="390">
        <v>183</v>
      </c>
      <c r="O768" s="390">
        <v>205</v>
      </c>
      <c r="P768" s="206">
        <v>0.24043715846994501</v>
      </c>
    </row>
    <row r="769" spans="1:16" x14ac:dyDescent="0.2">
      <c r="A769" s="212" t="s">
        <v>13737</v>
      </c>
      <c r="B769" s="211" t="s">
        <v>9572</v>
      </c>
      <c r="C769" s="211" t="s">
        <v>255</v>
      </c>
      <c r="D769" s="410" t="s">
        <v>17518</v>
      </c>
      <c r="E769" s="211" t="s">
        <v>13736</v>
      </c>
      <c r="F769" s="211"/>
      <c r="G769" s="413" t="s">
        <v>21656</v>
      </c>
      <c r="H769" s="429" t="s">
        <v>8560</v>
      </c>
      <c r="I769" s="390">
        <v>909</v>
      </c>
      <c r="J769" s="390">
        <v>820</v>
      </c>
      <c r="K769" s="390">
        <v>1002</v>
      </c>
      <c r="L769" s="330">
        <v>0.108536585365854</v>
      </c>
      <c r="M769" s="390">
        <v>454</v>
      </c>
      <c r="N769" s="390">
        <v>358</v>
      </c>
      <c r="O769" s="390">
        <v>338</v>
      </c>
      <c r="P769" s="206">
        <v>0.26815642458100603</v>
      </c>
    </row>
    <row r="770" spans="1:16" x14ac:dyDescent="0.2">
      <c r="A770" s="212" t="s">
        <v>10810</v>
      </c>
      <c r="B770" s="211"/>
      <c r="C770" s="211" t="s">
        <v>14947</v>
      </c>
      <c r="D770" s="410" t="s">
        <v>18581</v>
      </c>
      <c r="E770" s="211"/>
      <c r="F770" s="211" t="s">
        <v>10809</v>
      </c>
      <c r="G770" s="413" t="s">
        <v>21453</v>
      </c>
      <c r="H770" s="429" t="s">
        <v>8560</v>
      </c>
      <c r="I770" s="390">
        <v>906</v>
      </c>
      <c r="J770" s="390">
        <v>1226</v>
      </c>
      <c r="K770" s="390">
        <v>4151</v>
      </c>
      <c r="L770" s="330">
        <v>-0.26101141924959198</v>
      </c>
      <c r="M770" s="390">
        <v>153</v>
      </c>
      <c r="N770" s="390">
        <v>153</v>
      </c>
      <c r="O770" s="390">
        <v>123</v>
      </c>
      <c r="P770" s="206">
        <v>0</v>
      </c>
    </row>
    <row r="771" spans="1:16" x14ac:dyDescent="0.2">
      <c r="A771" s="212" t="s">
        <v>14421</v>
      </c>
      <c r="B771" s="211"/>
      <c r="C771" s="211" t="s">
        <v>372</v>
      </c>
      <c r="D771" s="410" t="s">
        <v>18218</v>
      </c>
      <c r="E771" s="211"/>
      <c r="F771" s="211" t="s">
        <v>14420</v>
      </c>
      <c r="G771" s="413" t="s">
        <v>19809</v>
      </c>
      <c r="H771" s="429" t="s">
        <v>8560</v>
      </c>
      <c r="I771" s="390">
        <v>906</v>
      </c>
      <c r="J771" s="390">
        <v>761</v>
      </c>
      <c r="K771" s="390">
        <v>853</v>
      </c>
      <c r="L771" s="330">
        <v>0.19053876478317999</v>
      </c>
      <c r="M771" s="390">
        <v>54</v>
      </c>
      <c r="N771" s="390">
        <v>44</v>
      </c>
      <c r="O771" s="390">
        <v>56</v>
      </c>
      <c r="P771" s="206">
        <v>0.22727272727272699</v>
      </c>
    </row>
    <row r="772" spans="1:16" x14ac:dyDescent="0.2">
      <c r="A772" s="212" t="s">
        <v>14395</v>
      </c>
      <c r="B772" s="211"/>
      <c r="C772" s="211" t="s">
        <v>258</v>
      </c>
      <c r="D772" s="410" t="s">
        <v>22182</v>
      </c>
      <c r="E772" s="211"/>
      <c r="F772" s="211" t="s">
        <v>14394</v>
      </c>
      <c r="G772" s="413" t="s">
        <v>22183</v>
      </c>
      <c r="H772" s="429" t="s">
        <v>8560</v>
      </c>
      <c r="I772" s="390">
        <v>900</v>
      </c>
      <c r="J772" s="390">
        <v>1285</v>
      </c>
      <c r="K772" s="390">
        <v>1346</v>
      </c>
      <c r="L772" s="330">
        <v>-0.29961089494163401</v>
      </c>
      <c r="M772" s="390">
        <v>1019</v>
      </c>
      <c r="N772" s="390">
        <v>766</v>
      </c>
      <c r="O772" s="390">
        <v>886</v>
      </c>
      <c r="P772" s="206">
        <v>0.33028720626631802</v>
      </c>
    </row>
    <row r="773" spans="1:16" x14ac:dyDescent="0.2">
      <c r="A773" s="212" t="s">
        <v>11073</v>
      </c>
      <c r="B773" s="211"/>
      <c r="C773" s="211" t="s">
        <v>14947</v>
      </c>
      <c r="D773" s="410" t="s">
        <v>19627</v>
      </c>
      <c r="E773" s="211"/>
      <c r="F773" s="211" t="s">
        <v>11072</v>
      </c>
      <c r="G773" s="413" t="s">
        <v>21309</v>
      </c>
      <c r="H773" s="429" t="s">
        <v>8560</v>
      </c>
      <c r="I773" s="390">
        <v>899</v>
      </c>
      <c r="J773" s="390">
        <v>738</v>
      </c>
      <c r="K773" s="390">
        <v>943</v>
      </c>
      <c r="L773" s="330">
        <v>0.21815718157181599</v>
      </c>
      <c r="M773" s="390">
        <v>1318</v>
      </c>
      <c r="N773" s="390">
        <v>1259</v>
      </c>
      <c r="O773" s="390">
        <v>1340</v>
      </c>
      <c r="P773" s="206">
        <v>4.6862589356632303E-2</v>
      </c>
    </row>
    <row r="774" spans="1:16" x14ac:dyDescent="0.2">
      <c r="A774" s="212" t="s">
        <v>12026</v>
      </c>
      <c r="B774" s="211"/>
      <c r="C774" s="211" t="s">
        <v>252</v>
      </c>
      <c r="D774" s="410" t="s">
        <v>18410</v>
      </c>
      <c r="E774" s="211"/>
      <c r="F774" s="211" t="s">
        <v>12025</v>
      </c>
      <c r="G774" s="413" t="s">
        <v>19528</v>
      </c>
      <c r="H774" s="429" t="s">
        <v>8560</v>
      </c>
      <c r="I774" s="390">
        <v>897</v>
      </c>
      <c r="J774" s="390">
        <v>408</v>
      </c>
      <c r="K774" s="390">
        <v>897</v>
      </c>
      <c r="L774" s="330">
        <v>1.1985294117647101</v>
      </c>
      <c r="M774" s="390">
        <v>522</v>
      </c>
      <c r="N774" s="390">
        <v>242</v>
      </c>
      <c r="O774" s="390">
        <v>489</v>
      </c>
      <c r="P774" s="206">
        <v>1.1570247933884299</v>
      </c>
    </row>
    <row r="775" spans="1:16" x14ac:dyDescent="0.2">
      <c r="A775" s="212" t="s">
        <v>17078</v>
      </c>
      <c r="B775" s="211"/>
      <c r="C775" s="211" t="s">
        <v>371</v>
      </c>
      <c r="D775" s="410" t="s">
        <v>19754</v>
      </c>
      <c r="E775" s="211"/>
      <c r="F775" s="211" t="s">
        <v>9395</v>
      </c>
      <c r="G775" s="413" t="s">
        <v>21750</v>
      </c>
      <c r="H775" s="429" t="s">
        <v>8560</v>
      </c>
      <c r="I775" s="390">
        <v>887</v>
      </c>
      <c r="J775" s="390">
        <v>710</v>
      </c>
      <c r="K775" s="390">
        <v>792</v>
      </c>
      <c r="L775" s="330">
        <v>0.24929577464788699</v>
      </c>
      <c r="M775" s="390">
        <v>329</v>
      </c>
      <c r="N775" s="390">
        <v>286</v>
      </c>
      <c r="O775" s="390">
        <v>349</v>
      </c>
      <c r="P775" s="206">
        <v>0.15034965034965</v>
      </c>
    </row>
    <row r="776" spans="1:16" x14ac:dyDescent="0.2">
      <c r="A776" s="212" t="s">
        <v>14206</v>
      </c>
      <c r="B776" s="211" t="s">
        <v>9698</v>
      </c>
      <c r="C776" s="211" t="s">
        <v>251</v>
      </c>
      <c r="D776" s="410" t="s">
        <v>18913</v>
      </c>
      <c r="E776" s="211" t="s">
        <v>14205</v>
      </c>
      <c r="F776" s="211"/>
      <c r="G776" s="413" t="s">
        <v>20640</v>
      </c>
      <c r="H776" s="429" t="s">
        <v>8560</v>
      </c>
      <c r="I776" s="390">
        <v>887</v>
      </c>
      <c r="J776" s="390">
        <v>561</v>
      </c>
      <c r="K776" s="390">
        <v>1026</v>
      </c>
      <c r="L776" s="330">
        <v>0.58110516934046297</v>
      </c>
      <c r="M776" s="390">
        <v>1882</v>
      </c>
      <c r="N776" s="390">
        <v>1515</v>
      </c>
      <c r="O776" s="390">
        <v>1641</v>
      </c>
      <c r="P776" s="206">
        <v>0.24224422442244201</v>
      </c>
    </row>
    <row r="777" spans="1:16" x14ac:dyDescent="0.2">
      <c r="A777" s="212" t="s">
        <v>13097</v>
      </c>
      <c r="B777" s="211"/>
      <c r="C777" s="211" t="s">
        <v>249</v>
      </c>
      <c r="D777" s="410" t="s">
        <v>19598</v>
      </c>
      <c r="E777" s="211"/>
      <c r="F777" s="211" t="s">
        <v>13096</v>
      </c>
      <c r="G777" s="413" t="s">
        <v>21170</v>
      </c>
      <c r="H777" s="429" t="s">
        <v>8560</v>
      </c>
      <c r="I777" s="390">
        <v>886</v>
      </c>
      <c r="J777" s="390">
        <v>863</v>
      </c>
      <c r="K777" s="390">
        <v>784</v>
      </c>
      <c r="L777" s="330">
        <v>2.6651216685979098E-2</v>
      </c>
      <c r="M777" s="390">
        <v>178</v>
      </c>
      <c r="N777" s="390">
        <v>185</v>
      </c>
      <c r="O777" s="390">
        <v>172</v>
      </c>
      <c r="P777" s="206">
        <v>-3.7837837837837798E-2</v>
      </c>
    </row>
    <row r="778" spans="1:16" x14ac:dyDescent="0.2">
      <c r="A778" s="212" t="s">
        <v>9464</v>
      </c>
      <c r="B778" s="211"/>
      <c r="C778" s="211" t="s">
        <v>253</v>
      </c>
      <c r="D778" s="410" t="s">
        <v>18501</v>
      </c>
      <c r="E778" s="211"/>
      <c r="F778" s="211" t="s">
        <v>9463</v>
      </c>
      <c r="G778" s="413" t="s">
        <v>21943</v>
      </c>
      <c r="H778" s="429" t="s">
        <v>8560</v>
      </c>
      <c r="I778" s="390">
        <v>866</v>
      </c>
      <c r="J778" s="390">
        <v>631</v>
      </c>
      <c r="K778" s="390">
        <v>803</v>
      </c>
      <c r="L778" s="330">
        <v>0.37242472266244098</v>
      </c>
      <c r="M778" s="390">
        <v>122</v>
      </c>
      <c r="N778" s="390">
        <v>110</v>
      </c>
      <c r="O778" s="390">
        <v>132</v>
      </c>
      <c r="P778" s="206">
        <v>0.109090909090909</v>
      </c>
    </row>
    <row r="779" spans="1:16" x14ac:dyDescent="0.2">
      <c r="A779" s="212" t="s">
        <v>13434</v>
      </c>
      <c r="B779" s="211"/>
      <c r="C779" s="211" t="s">
        <v>14947</v>
      </c>
      <c r="D779" s="410" t="s">
        <v>17362</v>
      </c>
      <c r="E779" s="211"/>
      <c r="F779" s="211" t="s">
        <v>13433</v>
      </c>
      <c r="G779" s="413" t="s">
        <v>21142</v>
      </c>
      <c r="H779" s="429" t="s">
        <v>8560</v>
      </c>
      <c r="I779" s="390">
        <v>856</v>
      </c>
      <c r="J779" s="390">
        <v>941</v>
      </c>
      <c r="K779" s="390">
        <v>1012</v>
      </c>
      <c r="L779" s="330">
        <v>-9.0329436769394297E-2</v>
      </c>
      <c r="M779" s="390">
        <v>1129</v>
      </c>
      <c r="N779" s="390">
        <v>910</v>
      </c>
      <c r="O779" s="390">
        <v>1059</v>
      </c>
      <c r="P779" s="206">
        <v>0.240659340659341</v>
      </c>
    </row>
    <row r="780" spans="1:16" x14ac:dyDescent="0.2">
      <c r="A780" s="212" t="s">
        <v>13198</v>
      </c>
      <c r="B780" s="211" t="s">
        <v>13197</v>
      </c>
      <c r="C780" s="211" t="s">
        <v>14947</v>
      </c>
      <c r="D780" s="410" t="s">
        <v>22085</v>
      </c>
      <c r="E780" s="211" t="s">
        <v>13196</v>
      </c>
      <c r="F780" s="211"/>
      <c r="G780" s="413" t="s">
        <v>22086</v>
      </c>
      <c r="H780" s="429" t="s">
        <v>8560</v>
      </c>
      <c r="I780" s="390">
        <v>845</v>
      </c>
      <c r="J780" s="390">
        <v>863</v>
      </c>
      <c r="K780" s="390">
        <v>756</v>
      </c>
      <c r="L780" s="330">
        <v>-2.0857473928157601E-2</v>
      </c>
      <c r="M780" s="390">
        <v>599</v>
      </c>
      <c r="N780" s="390">
        <v>579</v>
      </c>
      <c r="O780" s="390">
        <v>528</v>
      </c>
      <c r="P780" s="206">
        <v>3.4542314335060498E-2</v>
      </c>
    </row>
    <row r="781" spans="1:16" x14ac:dyDescent="0.2">
      <c r="A781" s="212" t="s">
        <v>13949</v>
      </c>
      <c r="B781" s="211"/>
      <c r="C781" s="211" t="s">
        <v>253</v>
      </c>
      <c r="D781" s="410" t="s">
        <v>20096</v>
      </c>
      <c r="E781" s="211"/>
      <c r="F781" s="211" t="s">
        <v>13948</v>
      </c>
      <c r="G781" s="413" t="s">
        <v>20097</v>
      </c>
      <c r="H781" s="429" t="s">
        <v>8560</v>
      </c>
      <c r="I781" s="390">
        <v>844</v>
      </c>
      <c r="J781" s="390">
        <v>553</v>
      </c>
      <c r="K781" s="390">
        <v>633</v>
      </c>
      <c r="L781" s="330">
        <v>0.52622061482821003</v>
      </c>
      <c r="M781" s="390">
        <v>340</v>
      </c>
      <c r="N781" s="390">
        <v>217</v>
      </c>
      <c r="O781" s="390">
        <v>269</v>
      </c>
      <c r="P781" s="206">
        <v>0.56682027649769595</v>
      </c>
    </row>
    <row r="782" spans="1:16" x14ac:dyDescent="0.2">
      <c r="A782" s="212" t="s">
        <v>14650</v>
      </c>
      <c r="B782" s="211" t="s">
        <v>9698</v>
      </c>
      <c r="C782" s="211" t="s">
        <v>251</v>
      </c>
      <c r="D782" s="410" t="s">
        <v>19022</v>
      </c>
      <c r="E782" s="211" t="s">
        <v>14649</v>
      </c>
      <c r="F782" s="211"/>
      <c r="G782" s="413" t="s">
        <v>20572</v>
      </c>
      <c r="H782" s="429" t="s">
        <v>8560</v>
      </c>
      <c r="I782" s="390">
        <v>839</v>
      </c>
      <c r="J782" s="390">
        <v>594</v>
      </c>
      <c r="K782" s="390">
        <v>700</v>
      </c>
      <c r="L782" s="330">
        <v>0.41245791245791202</v>
      </c>
      <c r="M782" s="390">
        <v>1089</v>
      </c>
      <c r="N782" s="390">
        <v>1040</v>
      </c>
      <c r="O782" s="390">
        <v>848</v>
      </c>
      <c r="P782" s="206">
        <v>4.7115384615384698E-2</v>
      </c>
    </row>
    <row r="783" spans="1:16" x14ac:dyDescent="0.2">
      <c r="A783" s="212" t="s">
        <v>11909</v>
      </c>
      <c r="B783" s="211"/>
      <c r="C783" s="211" t="s">
        <v>487</v>
      </c>
      <c r="D783" s="410" t="s">
        <v>20722</v>
      </c>
      <c r="E783" s="211"/>
      <c r="F783" s="211" t="s">
        <v>11908</v>
      </c>
      <c r="G783" s="413" t="s">
        <v>20723</v>
      </c>
      <c r="H783" s="429" t="s">
        <v>8560</v>
      </c>
      <c r="I783" s="390">
        <v>836</v>
      </c>
      <c r="J783" s="390">
        <v>1077</v>
      </c>
      <c r="K783" s="390">
        <v>1137</v>
      </c>
      <c r="L783" s="330">
        <v>-0.223769730733519</v>
      </c>
      <c r="M783" s="390">
        <v>9</v>
      </c>
      <c r="N783" s="390">
        <v>12</v>
      </c>
      <c r="O783" s="390">
        <v>9</v>
      </c>
      <c r="P783" s="206">
        <v>-0.25</v>
      </c>
    </row>
    <row r="784" spans="1:16" x14ac:dyDescent="0.2">
      <c r="A784" s="212" t="s">
        <v>11468</v>
      </c>
      <c r="B784" s="211"/>
      <c r="C784" s="211" t="s">
        <v>14947</v>
      </c>
      <c r="D784" s="410" t="s">
        <v>19580</v>
      </c>
      <c r="E784" s="211"/>
      <c r="F784" s="211" t="s">
        <v>11467</v>
      </c>
      <c r="G784" s="413" t="s">
        <v>21141</v>
      </c>
      <c r="H784" s="429" t="s">
        <v>8560</v>
      </c>
      <c r="I784" s="390">
        <v>832</v>
      </c>
      <c r="J784" s="390">
        <v>988</v>
      </c>
      <c r="K784" s="390">
        <v>2022</v>
      </c>
      <c r="L784" s="330">
        <v>-0.157894736842105</v>
      </c>
      <c r="M784" s="390">
        <v>780</v>
      </c>
      <c r="N784" s="390">
        <v>1044</v>
      </c>
      <c r="O784" s="390">
        <v>670</v>
      </c>
      <c r="P784" s="206">
        <v>-0.252873563218391</v>
      </c>
    </row>
    <row r="785" spans="1:16" x14ac:dyDescent="0.2">
      <c r="A785" s="212" t="s">
        <v>10857</v>
      </c>
      <c r="B785" s="211"/>
      <c r="C785" s="211" t="s">
        <v>251</v>
      </c>
      <c r="D785" s="410" t="s">
        <v>19176</v>
      </c>
      <c r="E785" s="211"/>
      <c r="F785" s="211" t="s">
        <v>10856</v>
      </c>
      <c r="G785" s="413" t="s">
        <v>21416</v>
      </c>
      <c r="H785" s="429" t="s">
        <v>8560</v>
      </c>
      <c r="I785" s="390">
        <v>832</v>
      </c>
      <c r="J785" s="390">
        <v>920</v>
      </c>
      <c r="K785" s="390">
        <v>911</v>
      </c>
      <c r="L785" s="330">
        <v>-9.5652173913043495E-2</v>
      </c>
      <c r="M785" s="390">
        <v>168</v>
      </c>
      <c r="N785" s="390">
        <v>157</v>
      </c>
      <c r="O785" s="390">
        <v>150</v>
      </c>
      <c r="P785" s="206">
        <v>7.0063694267515894E-2</v>
      </c>
    </row>
    <row r="786" spans="1:16" x14ac:dyDescent="0.2">
      <c r="A786" s="212" t="s">
        <v>12224</v>
      </c>
      <c r="B786" s="211" t="s">
        <v>9413</v>
      </c>
      <c r="C786" s="211" t="s">
        <v>251</v>
      </c>
      <c r="D786" s="410" t="s">
        <v>19017</v>
      </c>
      <c r="E786" s="211" t="s">
        <v>12223</v>
      </c>
      <c r="F786" s="211"/>
      <c r="G786" s="413" t="s">
        <v>20513</v>
      </c>
      <c r="H786" s="429" t="s">
        <v>8560</v>
      </c>
      <c r="I786" s="390">
        <v>830</v>
      </c>
      <c r="J786" s="390">
        <v>543</v>
      </c>
      <c r="K786" s="390">
        <v>466</v>
      </c>
      <c r="L786" s="330">
        <v>0.52854511970534102</v>
      </c>
      <c r="M786" s="390">
        <v>232</v>
      </c>
      <c r="N786" s="390">
        <v>159</v>
      </c>
      <c r="O786" s="390">
        <v>208</v>
      </c>
      <c r="P786" s="206">
        <v>0.45911949685534598</v>
      </c>
    </row>
    <row r="787" spans="1:16" x14ac:dyDescent="0.2">
      <c r="A787" s="212" t="s">
        <v>10764</v>
      </c>
      <c r="B787" s="211"/>
      <c r="C787" s="211" t="s">
        <v>251</v>
      </c>
      <c r="D787" s="410" t="s">
        <v>18101</v>
      </c>
      <c r="E787" s="211"/>
      <c r="F787" s="211" t="s">
        <v>10763</v>
      </c>
      <c r="G787" s="413" t="s">
        <v>21472</v>
      </c>
      <c r="H787" s="429" t="s">
        <v>8560</v>
      </c>
      <c r="I787" s="390">
        <v>823</v>
      </c>
      <c r="J787" s="390">
        <v>992</v>
      </c>
      <c r="K787" s="390">
        <v>998</v>
      </c>
      <c r="L787" s="330">
        <v>-0.17036290322580699</v>
      </c>
      <c r="M787" s="390">
        <v>100</v>
      </c>
      <c r="N787" s="390">
        <v>83</v>
      </c>
      <c r="O787" s="390">
        <v>63</v>
      </c>
      <c r="P787" s="206">
        <v>0.20481927710843401</v>
      </c>
    </row>
    <row r="788" spans="1:16" x14ac:dyDescent="0.2">
      <c r="A788" s="212" t="s">
        <v>9811</v>
      </c>
      <c r="B788" s="211"/>
      <c r="C788" s="211" t="s">
        <v>252</v>
      </c>
      <c r="D788" s="410" t="s">
        <v>21795</v>
      </c>
      <c r="E788" s="211"/>
      <c r="F788" s="211" t="s">
        <v>9810</v>
      </c>
      <c r="G788" s="413" t="s">
        <v>19773</v>
      </c>
      <c r="H788" s="429" t="s">
        <v>8560</v>
      </c>
      <c r="I788" s="390">
        <v>816</v>
      </c>
      <c r="J788" s="390">
        <v>855</v>
      </c>
      <c r="K788" s="390">
        <v>734</v>
      </c>
      <c r="L788" s="330">
        <v>-4.5614035087719301E-2</v>
      </c>
      <c r="M788" s="390">
        <v>247</v>
      </c>
      <c r="N788" s="390">
        <v>12</v>
      </c>
      <c r="O788" s="390">
        <v>160</v>
      </c>
      <c r="P788" s="206">
        <v>19.5833333333333</v>
      </c>
    </row>
    <row r="789" spans="1:16" x14ac:dyDescent="0.2">
      <c r="A789" s="212" t="s">
        <v>12185</v>
      </c>
      <c r="B789" s="211" t="s">
        <v>9605</v>
      </c>
      <c r="C789" s="211" t="s">
        <v>253</v>
      </c>
      <c r="D789" s="410" t="s">
        <v>18257</v>
      </c>
      <c r="E789" s="211" t="s">
        <v>12184</v>
      </c>
      <c r="F789" s="211"/>
      <c r="G789" s="413" t="s">
        <v>20565</v>
      </c>
      <c r="H789" s="429" t="s">
        <v>8560</v>
      </c>
      <c r="I789" s="390">
        <v>815</v>
      </c>
      <c r="J789" s="390">
        <v>756</v>
      </c>
      <c r="K789" s="390">
        <v>1072</v>
      </c>
      <c r="L789" s="330">
        <v>7.8042328042328094E-2</v>
      </c>
      <c r="M789" s="390">
        <v>272</v>
      </c>
      <c r="N789" s="390">
        <v>146</v>
      </c>
      <c r="O789" s="390">
        <v>220</v>
      </c>
      <c r="P789" s="206">
        <v>0.86301369863013699</v>
      </c>
    </row>
    <row r="790" spans="1:16" x14ac:dyDescent="0.2">
      <c r="A790" s="212" t="s">
        <v>12558</v>
      </c>
      <c r="B790" s="211"/>
      <c r="C790" s="211" t="s">
        <v>258</v>
      </c>
      <c r="D790" s="410" t="s">
        <v>8791</v>
      </c>
      <c r="E790" s="211"/>
      <c r="F790" s="211" t="s">
        <v>12557</v>
      </c>
      <c r="G790" s="413" t="s">
        <v>223</v>
      </c>
      <c r="H790" s="429" t="s">
        <v>8560</v>
      </c>
      <c r="I790" s="390">
        <v>814</v>
      </c>
      <c r="J790" s="390">
        <v>818</v>
      </c>
      <c r="K790" s="390">
        <v>839</v>
      </c>
      <c r="L790" s="330">
        <v>-4.8899755501222702E-3</v>
      </c>
      <c r="M790" s="390">
        <v>1</v>
      </c>
      <c r="N790" s="390">
        <v>1</v>
      </c>
      <c r="O790" s="390">
        <v>2</v>
      </c>
      <c r="P790" s="206">
        <v>0</v>
      </c>
    </row>
    <row r="791" spans="1:16" x14ac:dyDescent="0.2">
      <c r="A791" s="212" t="s">
        <v>11815</v>
      </c>
      <c r="B791" s="211" t="s">
        <v>9592</v>
      </c>
      <c r="C791" s="211" t="s">
        <v>252</v>
      </c>
      <c r="D791" s="410" t="s">
        <v>20818</v>
      </c>
      <c r="E791" s="211" t="s">
        <v>11814</v>
      </c>
      <c r="F791" s="211"/>
      <c r="G791" s="413" t="s">
        <v>20318</v>
      </c>
      <c r="H791" s="429" t="s">
        <v>8560</v>
      </c>
      <c r="I791" s="390">
        <v>813</v>
      </c>
      <c r="J791" s="390">
        <v>542</v>
      </c>
      <c r="K791" s="390">
        <v>512</v>
      </c>
      <c r="L791" s="330">
        <v>0.5</v>
      </c>
      <c r="M791" s="390">
        <v>798</v>
      </c>
      <c r="N791" s="390">
        <v>301</v>
      </c>
      <c r="O791" s="390">
        <v>728</v>
      </c>
      <c r="P791" s="206">
        <v>1.65116279069767</v>
      </c>
    </row>
    <row r="792" spans="1:16" x14ac:dyDescent="0.2">
      <c r="A792" s="212" t="s">
        <v>14461</v>
      </c>
      <c r="B792" s="211"/>
      <c r="C792" s="211" t="s">
        <v>14947</v>
      </c>
      <c r="D792" s="410" t="s">
        <v>18672</v>
      </c>
      <c r="E792" s="211"/>
      <c r="F792" s="211" t="s">
        <v>14460</v>
      </c>
      <c r="G792" s="413" t="s">
        <v>21129</v>
      </c>
      <c r="H792" s="429" t="s">
        <v>8560</v>
      </c>
      <c r="I792" s="390">
        <v>811</v>
      </c>
      <c r="J792" s="390">
        <v>839</v>
      </c>
      <c r="K792" s="390">
        <v>1179</v>
      </c>
      <c r="L792" s="330">
        <v>-3.3373063170441003E-2</v>
      </c>
      <c r="M792" s="390">
        <v>248</v>
      </c>
      <c r="N792" s="390">
        <v>276</v>
      </c>
      <c r="O792" s="390">
        <v>250</v>
      </c>
      <c r="P792" s="206">
        <v>-0.101449275362319</v>
      </c>
    </row>
    <row r="793" spans="1:16" x14ac:dyDescent="0.2">
      <c r="A793" s="212" t="s">
        <v>13916</v>
      </c>
      <c r="B793" s="211" t="s">
        <v>11662</v>
      </c>
      <c r="C793" s="211" t="s">
        <v>257</v>
      </c>
      <c r="D793" s="410" t="s">
        <v>17361</v>
      </c>
      <c r="E793" s="211" t="s">
        <v>13915</v>
      </c>
      <c r="F793" s="211"/>
      <c r="G793" s="413" t="s">
        <v>21011</v>
      </c>
      <c r="H793" s="429" t="s">
        <v>8560</v>
      </c>
      <c r="I793" s="390">
        <v>808</v>
      </c>
      <c r="J793" s="390">
        <v>636</v>
      </c>
      <c r="K793" s="390">
        <v>734</v>
      </c>
      <c r="L793" s="330">
        <v>0.27044025157232698</v>
      </c>
      <c r="M793" s="390">
        <v>3821</v>
      </c>
      <c r="N793" s="390">
        <v>3430</v>
      </c>
      <c r="O793" s="390">
        <v>3374</v>
      </c>
      <c r="P793" s="206">
        <v>0.11399416909621</v>
      </c>
    </row>
    <row r="794" spans="1:16" x14ac:dyDescent="0.2">
      <c r="A794" s="212" t="s">
        <v>10120</v>
      </c>
      <c r="B794" s="211"/>
      <c r="C794" s="211" t="s">
        <v>249</v>
      </c>
      <c r="D794" s="410" t="s">
        <v>21730</v>
      </c>
      <c r="E794" s="211"/>
      <c r="F794" s="211" t="s">
        <v>10119</v>
      </c>
      <c r="G794" s="413" t="s">
        <v>19718</v>
      </c>
      <c r="H794" s="429" t="s">
        <v>8560</v>
      </c>
      <c r="I794" s="390">
        <v>807</v>
      </c>
      <c r="J794" s="390">
        <v>606</v>
      </c>
      <c r="K794" s="390">
        <v>650</v>
      </c>
      <c r="L794" s="330">
        <v>0.33168316831683198</v>
      </c>
      <c r="M794" s="390">
        <v>140</v>
      </c>
      <c r="N794" s="390">
        <v>112</v>
      </c>
      <c r="O794" s="390">
        <v>112</v>
      </c>
      <c r="P794" s="206">
        <v>0.25</v>
      </c>
    </row>
    <row r="795" spans="1:16" x14ac:dyDescent="0.2">
      <c r="A795" s="212" t="s">
        <v>19869</v>
      </c>
      <c r="B795" s="211"/>
      <c r="C795" s="211" t="s">
        <v>249</v>
      </c>
      <c r="D795" s="410" t="s">
        <v>17071</v>
      </c>
      <c r="E795" s="211" t="s">
        <v>15875</v>
      </c>
      <c r="F795" s="211"/>
      <c r="G795" s="413" t="s">
        <v>200</v>
      </c>
      <c r="H795" s="429" t="s">
        <v>8560</v>
      </c>
      <c r="I795" s="390">
        <v>796</v>
      </c>
      <c r="J795" s="390">
        <v>480</v>
      </c>
      <c r="K795" s="390">
        <v>704</v>
      </c>
      <c r="L795" s="330">
        <v>0.65833333333333299</v>
      </c>
      <c r="M795" s="390">
        <v>637</v>
      </c>
      <c r="N795" s="390">
        <v>634</v>
      </c>
      <c r="O795" s="390">
        <v>583</v>
      </c>
      <c r="P795" s="206">
        <v>4.7318611987381401E-3</v>
      </c>
    </row>
    <row r="796" spans="1:16" x14ac:dyDescent="0.2">
      <c r="A796" s="212" t="s">
        <v>12476</v>
      </c>
      <c r="B796" s="211"/>
      <c r="C796" s="211" t="s">
        <v>251</v>
      </c>
      <c r="D796" s="410" t="s">
        <v>15872</v>
      </c>
      <c r="E796" s="211"/>
      <c r="F796" s="211" t="s">
        <v>12475</v>
      </c>
      <c r="G796" s="413" t="s">
        <v>19427</v>
      </c>
      <c r="H796" s="429" t="s">
        <v>8560</v>
      </c>
      <c r="I796" s="390">
        <v>794</v>
      </c>
      <c r="J796" s="390">
        <v>768</v>
      </c>
      <c r="K796" s="390">
        <v>1309</v>
      </c>
      <c r="L796" s="330">
        <v>3.3854166666666699E-2</v>
      </c>
      <c r="M796" s="390">
        <v>52</v>
      </c>
      <c r="N796" s="390">
        <v>35</v>
      </c>
      <c r="O796" s="390">
        <v>43</v>
      </c>
      <c r="P796" s="206">
        <v>0.48571428571428599</v>
      </c>
    </row>
    <row r="797" spans="1:16" x14ac:dyDescent="0.2">
      <c r="A797" s="212" t="s">
        <v>13382</v>
      </c>
      <c r="B797" s="211"/>
      <c r="C797" s="211" t="s">
        <v>251</v>
      </c>
      <c r="D797" s="410" t="s">
        <v>18979</v>
      </c>
      <c r="E797" s="211"/>
      <c r="F797" s="211" t="s">
        <v>13381</v>
      </c>
      <c r="G797" s="413" t="s">
        <v>20285</v>
      </c>
      <c r="H797" s="429" t="s">
        <v>8560</v>
      </c>
      <c r="I797" s="390">
        <v>789</v>
      </c>
      <c r="J797" s="390">
        <v>938</v>
      </c>
      <c r="K797" s="390">
        <v>941</v>
      </c>
      <c r="L797" s="330">
        <v>-0.15884861407249501</v>
      </c>
      <c r="M797" s="390">
        <v>326</v>
      </c>
      <c r="N797" s="390">
        <v>243</v>
      </c>
      <c r="O797" s="390">
        <v>284</v>
      </c>
      <c r="P797" s="206">
        <v>0.34156378600823101</v>
      </c>
    </row>
    <row r="798" spans="1:16" x14ac:dyDescent="0.2">
      <c r="A798" s="212" t="s">
        <v>9996</v>
      </c>
      <c r="B798" s="211"/>
      <c r="C798" s="211" t="s">
        <v>250</v>
      </c>
      <c r="D798" s="410" t="s">
        <v>18202</v>
      </c>
      <c r="E798" s="211"/>
      <c r="F798" s="211" t="s">
        <v>9995</v>
      </c>
      <c r="G798" s="413" t="s">
        <v>20442</v>
      </c>
      <c r="H798" s="429" t="s">
        <v>8560</v>
      </c>
      <c r="I798" s="390">
        <v>787</v>
      </c>
      <c r="J798" s="390">
        <v>589</v>
      </c>
      <c r="K798" s="390">
        <v>711</v>
      </c>
      <c r="L798" s="330">
        <v>0.33616298811544998</v>
      </c>
      <c r="M798" s="390">
        <v>291</v>
      </c>
      <c r="N798" s="390">
        <v>250</v>
      </c>
      <c r="O798" s="390">
        <v>245</v>
      </c>
      <c r="P798" s="206">
        <v>0.16400000000000001</v>
      </c>
    </row>
    <row r="799" spans="1:16" x14ac:dyDescent="0.2">
      <c r="A799" s="212" t="s">
        <v>12285</v>
      </c>
      <c r="B799" s="211" t="s">
        <v>9600</v>
      </c>
      <c r="C799" s="211" t="s">
        <v>254</v>
      </c>
      <c r="D799" s="410" t="s">
        <v>18644</v>
      </c>
      <c r="E799" s="211" t="s">
        <v>12284</v>
      </c>
      <c r="F799" s="211"/>
      <c r="G799" s="413" t="s">
        <v>20429</v>
      </c>
      <c r="H799" s="429" t="s">
        <v>8560</v>
      </c>
      <c r="I799" s="390">
        <v>785</v>
      </c>
      <c r="J799" s="390">
        <v>655</v>
      </c>
      <c r="K799" s="390">
        <v>505</v>
      </c>
      <c r="L799" s="330">
        <v>0.19847328244274801</v>
      </c>
      <c r="M799" s="390">
        <v>47</v>
      </c>
      <c r="N799" s="390">
        <v>33</v>
      </c>
      <c r="O799" s="390">
        <v>22</v>
      </c>
      <c r="P799" s="206">
        <v>0.42424242424242398</v>
      </c>
    </row>
    <row r="800" spans="1:16" x14ac:dyDescent="0.2">
      <c r="A800" s="212" t="s">
        <v>11999</v>
      </c>
      <c r="B800" s="211"/>
      <c r="C800" s="211" t="s">
        <v>249</v>
      </c>
      <c r="D800" s="410" t="s">
        <v>17663</v>
      </c>
      <c r="E800" s="211"/>
      <c r="F800" s="211" t="s">
        <v>11998</v>
      </c>
      <c r="G800" s="413" t="s">
        <v>10827</v>
      </c>
      <c r="H800" s="429" t="s">
        <v>8560</v>
      </c>
      <c r="I800" s="390">
        <v>779</v>
      </c>
      <c r="J800" s="390">
        <v>43</v>
      </c>
      <c r="K800" s="390">
        <v>172</v>
      </c>
      <c r="L800" s="330">
        <v>17.116279069767401</v>
      </c>
      <c r="M800" s="390">
        <v>7</v>
      </c>
      <c r="N800" s="390">
        <v>3</v>
      </c>
      <c r="O800" s="390">
        <v>2</v>
      </c>
      <c r="P800" s="206">
        <v>1.3333333333333299</v>
      </c>
    </row>
    <row r="801" spans="1:16" x14ac:dyDescent="0.2">
      <c r="A801" s="212" t="s">
        <v>11251</v>
      </c>
      <c r="B801" s="211"/>
      <c r="C801" s="211" t="s">
        <v>14947</v>
      </c>
      <c r="D801" s="410" t="s">
        <v>18279</v>
      </c>
      <c r="E801" s="211"/>
      <c r="F801" s="211" t="s">
        <v>11250</v>
      </c>
      <c r="G801" s="413" t="s">
        <v>21118</v>
      </c>
      <c r="H801" s="429" t="s">
        <v>8560</v>
      </c>
      <c r="I801" s="390">
        <v>770</v>
      </c>
      <c r="J801" s="390">
        <v>821</v>
      </c>
      <c r="K801" s="390">
        <v>670</v>
      </c>
      <c r="L801" s="330">
        <v>-6.2119366626065799E-2</v>
      </c>
      <c r="M801" s="390">
        <v>638</v>
      </c>
      <c r="N801" s="390">
        <v>516</v>
      </c>
      <c r="O801" s="390">
        <v>471</v>
      </c>
      <c r="P801" s="206">
        <v>0.23643410852713201</v>
      </c>
    </row>
    <row r="802" spans="1:16" x14ac:dyDescent="0.2">
      <c r="A802" s="212" t="s">
        <v>14308</v>
      </c>
      <c r="B802" s="211"/>
      <c r="C802" s="211" t="s">
        <v>372</v>
      </c>
      <c r="D802" s="410" t="s">
        <v>17475</v>
      </c>
      <c r="E802" s="211"/>
      <c r="F802" s="211" t="s">
        <v>14307</v>
      </c>
      <c r="G802" s="413" t="s">
        <v>19432</v>
      </c>
      <c r="H802" s="429" t="s">
        <v>8560</v>
      </c>
      <c r="I802" s="390">
        <v>768</v>
      </c>
      <c r="J802" s="390">
        <v>613</v>
      </c>
      <c r="K802" s="390">
        <v>831</v>
      </c>
      <c r="L802" s="330">
        <v>0.25285481239804197</v>
      </c>
      <c r="M802" s="390">
        <v>1</v>
      </c>
      <c r="N802" s="390">
        <v>3</v>
      </c>
      <c r="O802" s="390">
        <v>2</v>
      </c>
      <c r="P802" s="206">
        <v>-0.66666666666666696</v>
      </c>
    </row>
    <row r="803" spans="1:16" x14ac:dyDescent="0.2">
      <c r="A803" s="212" t="s">
        <v>12020</v>
      </c>
      <c r="B803" s="211"/>
      <c r="C803" s="211" t="s">
        <v>251</v>
      </c>
      <c r="D803" s="410" t="s">
        <v>20684</v>
      </c>
      <c r="E803" s="211"/>
      <c r="F803" s="211" t="s">
        <v>12019</v>
      </c>
      <c r="G803" s="413" t="s">
        <v>20685</v>
      </c>
      <c r="H803" s="429" t="s">
        <v>8560</v>
      </c>
      <c r="I803" s="390">
        <v>767</v>
      </c>
      <c r="J803" s="390">
        <v>727</v>
      </c>
      <c r="K803" s="390">
        <v>465</v>
      </c>
      <c r="L803" s="330">
        <v>5.50206327372764E-2</v>
      </c>
      <c r="M803" s="390">
        <v>378</v>
      </c>
      <c r="N803" s="390">
        <v>357</v>
      </c>
      <c r="O803" s="390">
        <v>315</v>
      </c>
      <c r="P803" s="206">
        <v>5.8823529411764698E-2</v>
      </c>
    </row>
    <row r="804" spans="1:16" x14ac:dyDescent="0.2">
      <c r="A804" s="212" t="s">
        <v>8947</v>
      </c>
      <c r="B804" s="211"/>
      <c r="C804" s="211" t="s">
        <v>251</v>
      </c>
      <c r="D804" s="410" t="s">
        <v>22223</v>
      </c>
      <c r="E804" s="211"/>
      <c r="F804" s="211" t="s">
        <v>8946</v>
      </c>
      <c r="G804" s="413" t="s">
        <v>22224</v>
      </c>
      <c r="H804" s="429" t="s">
        <v>8560</v>
      </c>
      <c r="I804" s="390">
        <v>762</v>
      </c>
      <c r="J804" s="390">
        <v>1</v>
      </c>
      <c r="K804" s="390">
        <v>13</v>
      </c>
      <c r="L804" s="330">
        <v>761</v>
      </c>
      <c r="M804" s="390">
        <v>1591</v>
      </c>
      <c r="N804" s="390">
        <v>1366</v>
      </c>
      <c r="O804" s="390">
        <v>1442</v>
      </c>
      <c r="P804" s="206">
        <v>0.16471449487554901</v>
      </c>
    </row>
    <row r="805" spans="1:16" x14ac:dyDescent="0.2">
      <c r="A805" s="212" t="s">
        <v>11040</v>
      </c>
      <c r="B805" s="211"/>
      <c r="C805" s="211" t="s">
        <v>249</v>
      </c>
      <c r="D805" s="410" t="s">
        <v>18874</v>
      </c>
      <c r="E805" s="211"/>
      <c r="F805" s="211" t="s">
        <v>11039</v>
      </c>
      <c r="G805" s="413" t="s">
        <v>21316</v>
      </c>
      <c r="H805" s="429" t="s">
        <v>8560</v>
      </c>
      <c r="I805" s="390">
        <v>760</v>
      </c>
      <c r="J805" s="390">
        <v>1326</v>
      </c>
      <c r="K805" s="390">
        <v>1026</v>
      </c>
      <c r="L805" s="330">
        <v>-0.42684766214177999</v>
      </c>
      <c r="M805" s="390">
        <v>11</v>
      </c>
      <c r="N805" s="390">
        <v>15</v>
      </c>
      <c r="O805" s="390">
        <v>6</v>
      </c>
      <c r="P805" s="206">
        <v>-0.266666666666667</v>
      </c>
    </row>
    <row r="806" spans="1:16" x14ac:dyDescent="0.2">
      <c r="A806" s="212" t="s">
        <v>9711</v>
      </c>
      <c r="B806" s="211"/>
      <c r="C806" s="211" t="s">
        <v>14947</v>
      </c>
      <c r="D806" s="410" t="s">
        <v>18713</v>
      </c>
      <c r="E806" s="211"/>
      <c r="F806" s="211" t="s">
        <v>9710</v>
      </c>
      <c r="G806" s="413" t="s">
        <v>21839</v>
      </c>
      <c r="H806" s="429" t="s">
        <v>8560</v>
      </c>
      <c r="I806" s="390">
        <v>760</v>
      </c>
      <c r="J806" s="390">
        <v>747</v>
      </c>
      <c r="K806" s="390">
        <v>839</v>
      </c>
      <c r="L806" s="330">
        <v>1.7402945113788499E-2</v>
      </c>
      <c r="M806" s="390">
        <v>92</v>
      </c>
      <c r="N806" s="390">
        <v>112</v>
      </c>
      <c r="O806" s="390">
        <v>104</v>
      </c>
      <c r="P806" s="206">
        <v>-0.17857142857142899</v>
      </c>
    </row>
    <row r="807" spans="1:16" x14ac:dyDescent="0.2">
      <c r="A807" s="212" t="s">
        <v>11417</v>
      </c>
      <c r="B807" s="211"/>
      <c r="C807" s="211" t="s">
        <v>371</v>
      </c>
      <c r="D807" s="410" t="s">
        <v>17363</v>
      </c>
      <c r="E807" s="211"/>
      <c r="F807" s="211" t="s">
        <v>11416</v>
      </c>
      <c r="G807" s="413" t="s">
        <v>21168</v>
      </c>
      <c r="H807" s="429" t="s">
        <v>8560</v>
      </c>
      <c r="I807" s="390">
        <v>759</v>
      </c>
      <c r="J807" s="390">
        <v>520</v>
      </c>
      <c r="K807" s="390">
        <v>557</v>
      </c>
      <c r="L807" s="330">
        <v>0.45961538461538498</v>
      </c>
      <c r="M807" s="390">
        <v>1</v>
      </c>
      <c r="N807" s="390">
        <v>1</v>
      </c>
      <c r="O807" s="390">
        <v>5</v>
      </c>
      <c r="P807" s="206">
        <v>0</v>
      </c>
    </row>
    <row r="808" spans="1:16" x14ac:dyDescent="0.2">
      <c r="A808" s="212" t="s">
        <v>12704</v>
      </c>
      <c r="B808" s="211"/>
      <c r="C808" s="211" t="s">
        <v>249</v>
      </c>
      <c r="D808" s="410" t="s">
        <v>18163</v>
      </c>
      <c r="E808" s="211"/>
      <c r="F808" s="211" t="s">
        <v>12703</v>
      </c>
      <c r="G808" s="413" t="s">
        <v>19432</v>
      </c>
      <c r="H808" s="429" t="s">
        <v>8560</v>
      </c>
      <c r="I808" s="390">
        <v>756</v>
      </c>
      <c r="J808" s="390">
        <v>689</v>
      </c>
      <c r="K808" s="390">
        <v>730</v>
      </c>
      <c r="L808" s="330">
        <v>9.7242380261248096E-2</v>
      </c>
      <c r="M808" s="390">
        <v>286</v>
      </c>
      <c r="N808" s="390">
        <v>253</v>
      </c>
      <c r="O808" s="390">
        <v>280</v>
      </c>
      <c r="P808" s="206">
        <v>0.13043478260869601</v>
      </c>
    </row>
    <row r="809" spans="1:16" x14ac:dyDescent="0.2">
      <c r="A809" s="212" t="s">
        <v>14129</v>
      </c>
      <c r="B809" s="211" t="s">
        <v>9605</v>
      </c>
      <c r="C809" s="211" t="s">
        <v>253</v>
      </c>
      <c r="D809" s="410" t="s">
        <v>20940</v>
      </c>
      <c r="E809" s="211" t="s">
        <v>14128</v>
      </c>
      <c r="F809" s="211"/>
      <c r="G809" s="413" t="s">
        <v>20941</v>
      </c>
      <c r="H809" s="429" t="s">
        <v>8560</v>
      </c>
      <c r="I809" s="390">
        <v>753</v>
      </c>
      <c r="J809" s="390">
        <v>580</v>
      </c>
      <c r="K809" s="390">
        <v>648</v>
      </c>
      <c r="L809" s="330">
        <v>0.298275862068966</v>
      </c>
      <c r="M809" s="390">
        <v>200</v>
      </c>
      <c r="N809" s="390">
        <v>102</v>
      </c>
      <c r="O809" s="390">
        <v>129</v>
      </c>
      <c r="P809" s="206">
        <v>0.96078431372549</v>
      </c>
    </row>
    <row r="810" spans="1:16" x14ac:dyDescent="0.2">
      <c r="A810" s="212" t="s">
        <v>8867</v>
      </c>
      <c r="B810" s="211"/>
      <c r="C810" s="211" t="s">
        <v>254</v>
      </c>
      <c r="D810" s="410" t="s">
        <v>18612</v>
      </c>
      <c r="E810" s="211"/>
      <c r="F810" s="211" t="s">
        <v>8866</v>
      </c>
      <c r="G810" s="413" t="s">
        <v>202</v>
      </c>
      <c r="H810" s="429" t="s">
        <v>8560</v>
      </c>
      <c r="I810" s="390">
        <v>753</v>
      </c>
      <c r="J810" s="390">
        <v>838</v>
      </c>
      <c r="K810" s="390">
        <v>783</v>
      </c>
      <c r="L810" s="330">
        <v>-0.101431980906921</v>
      </c>
      <c r="M810" s="390">
        <v>0</v>
      </c>
      <c r="N810" s="390">
        <v>0</v>
      </c>
      <c r="O810" s="390">
        <v>0</v>
      </c>
      <c r="P810" s="206">
        <v>0</v>
      </c>
    </row>
    <row r="811" spans="1:16" x14ac:dyDescent="0.2">
      <c r="A811" s="212" t="s">
        <v>11484</v>
      </c>
      <c r="B811" s="211"/>
      <c r="C811" s="211" t="s">
        <v>14947</v>
      </c>
      <c r="D811" s="410" t="s">
        <v>17567</v>
      </c>
      <c r="E811" s="211"/>
      <c r="F811" s="211" t="s">
        <v>11483</v>
      </c>
      <c r="G811" s="413" t="s">
        <v>17568</v>
      </c>
      <c r="H811" s="429" t="s">
        <v>8560</v>
      </c>
      <c r="I811" s="390">
        <v>747</v>
      </c>
      <c r="J811" s="390">
        <v>258</v>
      </c>
      <c r="K811" s="390">
        <v>895</v>
      </c>
      <c r="L811" s="330">
        <v>1.8953488372092999</v>
      </c>
      <c r="M811" s="390">
        <v>117</v>
      </c>
      <c r="N811" s="390">
        <v>88</v>
      </c>
      <c r="O811" s="390">
        <v>124</v>
      </c>
      <c r="P811" s="206">
        <v>0.32954545454545497</v>
      </c>
    </row>
    <row r="812" spans="1:16" x14ac:dyDescent="0.2">
      <c r="A812" s="212" t="s">
        <v>8995</v>
      </c>
      <c r="B812" s="211"/>
      <c r="C812" s="211" t="s">
        <v>263</v>
      </c>
      <c r="D812" s="410" t="s">
        <v>19836</v>
      </c>
      <c r="E812" s="211"/>
      <c r="F812" s="211" t="s">
        <v>8994</v>
      </c>
      <c r="G812" s="413" t="s">
        <v>22161</v>
      </c>
      <c r="H812" s="429" t="s">
        <v>8560</v>
      </c>
      <c r="I812" s="390">
        <v>747</v>
      </c>
      <c r="J812" s="390">
        <v>1109</v>
      </c>
      <c r="K812" s="390">
        <v>1512</v>
      </c>
      <c r="L812" s="330">
        <v>-0.32642019837691599</v>
      </c>
      <c r="M812" s="390">
        <v>233</v>
      </c>
      <c r="N812" s="390">
        <v>198</v>
      </c>
      <c r="O812" s="390">
        <v>222</v>
      </c>
      <c r="P812" s="206">
        <v>0.17676767676767699</v>
      </c>
    </row>
    <row r="813" spans="1:16" x14ac:dyDescent="0.2">
      <c r="A813" s="212" t="s">
        <v>13422</v>
      </c>
      <c r="B813" s="211"/>
      <c r="C813" s="211" t="s">
        <v>487</v>
      </c>
      <c r="D813" s="410" t="s">
        <v>18762</v>
      </c>
      <c r="E813" s="211"/>
      <c r="F813" s="211" t="s">
        <v>13421</v>
      </c>
      <c r="G813" s="413" t="s">
        <v>21255</v>
      </c>
      <c r="H813" s="429" t="s">
        <v>8560</v>
      </c>
      <c r="I813" s="390">
        <v>746</v>
      </c>
      <c r="J813" s="390">
        <v>850</v>
      </c>
      <c r="K813" s="390">
        <v>1709</v>
      </c>
      <c r="L813" s="330">
        <v>-0.122352941176471</v>
      </c>
      <c r="M813" s="390">
        <v>440</v>
      </c>
      <c r="N813" s="390">
        <v>577</v>
      </c>
      <c r="O813" s="390">
        <v>698</v>
      </c>
      <c r="P813" s="206">
        <v>-0.23743500866551101</v>
      </c>
    </row>
    <row r="814" spans="1:16" x14ac:dyDescent="0.2">
      <c r="A814" s="212" t="s">
        <v>13803</v>
      </c>
      <c r="B814" s="211" t="s">
        <v>9698</v>
      </c>
      <c r="C814" s="211" t="s">
        <v>251</v>
      </c>
      <c r="D814" s="410" t="s">
        <v>21822</v>
      </c>
      <c r="E814" s="211" t="s">
        <v>13802</v>
      </c>
      <c r="F814" s="211"/>
      <c r="G814" s="413" t="s">
        <v>21823</v>
      </c>
      <c r="H814" s="429" t="s">
        <v>8560</v>
      </c>
      <c r="I814" s="390">
        <v>745</v>
      </c>
      <c r="J814" s="390">
        <v>415</v>
      </c>
      <c r="K814" s="390">
        <v>368</v>
      </c>
      <c r="L814" s="330">
        <v>0.79518072289156605</v>
      </c>
      <c r="M814" s="390">
        <v>2733</v>
      </c>
      <c r="N814" s="390">
        <v>2083</v>
      </c>
      <c r="O814" s="390">
        <v>2142</v>
      </c>
      <c r="P814" s="206">
        <v>0.31204992798847803</v>
      </c>
    </row>
    <row r="815" spans="1:16" x14ac:dyDescent="0.2">
      <c r="A815" s="212" t="s">
        <v>11601</v>
      </c>
      <c r="B815" s="211" t="s">
        <v>9420</v>
      </c>
      <c r="C815" s="211" t="s">
        <v>253</v>
      </c>
      <c r="D815" s="410" t="s">
        <v>20046</v>
      </c>
      <c r="E815" s="211" t="s">
        <v>11600</v>
      </c>
      <c r="F815" s="211"/>
      <c r="G815" s="413" t="s">
        <v>21012</v>
      </c>
      <c r="H815" s="429" t="s">
        <v>8560</v>
      </c>
      <c r="I815" s="390">
        <v>740</v>
      </c>
      <c r="J815" s="390">
        <v>611</v>
      </c>
      <c r="K815" s="390">
        <v>698</v>
      </c>
      <c r="L815" s="330">
        <v>0.211129296235679</v>
      </c>
      <c r="M815" s="390">
        <v>84</v>
      </c>
      <c r="N815" s="390">
        <v>50</v>
      </c>
      <c r="O815" s="390">
        <v>241</v>
      </c>
      <c r="P815" s="206">
        <v>0.68</v>
      </c>
    </row>
    <row r="816" spans="1:16" x14ac:dyDescent="0.2">
      <c r="A816" s="212" t="s">
        <v>12796</v>
      </c>
      <c r="B816" s="211"/>
      <c r="C816" s="211" t="s">
        <v>252</v>
      </c>
      <c r="D816" s="410" t="s">
        <v>18744</v>
      </c>
      <c r="E816" s="211" t="s">
        <v>12795</v>
      </c>
      <c r="F816" s="211"/>
      <c r="G816" s="413" t="s">
        <v>20256</v>
      </c>
      <c r="H816" s="429" t="s">
        <v>8560</v>
      </c>
      <c r="I816" s="390">
        <v>734</v>
      </c>
      <c r="J816" s="390">
        <v>739</v>
      </c>
      <c r="K816" s="390">
        <v>731</v>
      </c>
      <c r="L816" s="330">
        <v>-6.7658998646820097E-3</v>
      </c>
      <c r="M816" s="390">
        <v>369</v>
      </c>
      <c r="N816" s="390">
        <v>213</v>
      </c>
      <c r="O816" s="390">
        <v>326</v>
      </c>
      <c r="P816" s="206">
        <v>0.73239436619718301</v>
      </c>
    </row>
    <row r="817" spans="1:16" x14ac:dyDescent="0.2">
      <c r="A817" s="212" t="s">
        <v>14635</v>
      </c>
      <c r="B817" s="211" t="s">
        <v>10303</v>
      </c>
      <c r="C817" s="211" t="s">
        <v>254</v>
      </c>
      <c r="D817" s="410" t="s">
        <v>20847</v>
      </c>
      <c r="E817" s="211" t="s">
        <v>14634</v>
      </c>
      <c r="F817" s="211"/>
      <c r="G817" s="413" t="s">
        <v>20848</v>
      </c>
      <c r="H817" s="429" t="s">
        <v>8560</v>
      </c>
      <c r="I817" s="390">
        <v>734</v>
      </c>
      <c r="J817" s="390">
        <v>394</v>
      </c>
      <c r="K817" s="390">
        <v>257</v>
      </c>
      <c r="L817" s="330">
        <v>0.86294416243654803</v>
      </c>
      <c r="M817" s="390">
        <v>4674</v>
      </c>
      <c r="N817" s="390">
        <v>3803</v>
      </c>
      <c r="O817" s="390">
        <v>3393</v>
      </c>
      <c r="P817" s="206">
        <v>0.22902971338417</v>
      </c>
    </row>
    <row r="818" spans="1:16" x14ac:dyDescent="0.2">
      <c r="A818" s="212" t="s">
        <v>14510</v>
      </c>
      <c r="B818" s="211"/>
      <c r="C818" s="211" t="s">
        <v>372</v>
      </c>
      <c r="D818" s="410" t="s">
        <v>21731</v>
      </c>
      <c r="E818" s="211"/>
      <c r="F818" s="211" t="s">
        <v>14509</v>
      </c>
      <c r="G818" s="413" t="s">
        <v>21732</v>
      </c>
      <c r="H818" s="429" t="s">
        <v>8560</v>
      </c>
      <c r="I818" s="390">
        <v>727</v>
      </c>
      <c r="J818" s="390">
        <v>513</v>
      </c>
      <c r="K818" s="390">
        <v>776</v>
      </c>
      <c r="L818" s="330">
        <v>0.417153996101365</v>
      </c>
      <c r="M818" s="390">
        <v>79</v>
      </c>
      <c r="N818" s="390">
        <v>53</v>
      </c>
      <c r="O818" s="390">
        <v>59</v>
      </c>
      <c r="P818" s="206">
        <v>0.490566037735849</v>
      </c>
    </row>
    <row r="819" spans="1:16" x14ac:dyDescent="0.2">
      <c r="A819" s="212" t="s">
        <v>11873</v>
      </c>
      <c r="B819" s="211" t="s">
        <v>10404</v>
      </c>
      <c r="C819" s="211" t="s">
        <v>255</v>
      </c>
      <c r="D819" s="410" t="s">
        <v>17562</v>
      </c>
      <c r="E819" s="211" t="s">
        <v>11872</v>
      </c>
      <c r="F819" s="211"/>
      <c r="G819" s="413" t="s">
        <v>20755</v>
      </c>
      <c r="H819" s="429" t="s">
        <v>8560</v>
      </c>
      <c r="I819" s="390">
        <v>723</v>
      </c>
      <c r="J819" s="390">
        <v>693</v>
      </c>
      <c r="K819" s="390">
        <v>1160</v>
      </c>
      <c r="L819" s="330">
        <v>4.3290043290043399E-2</v>
      </c>
      <c r="M819" s="390">
        <v>434</v>
      </c>
      <c r="N819" s="390">
        <v>384</v>
      </c>
      <c r="O819" s="390">
        <v>627</v>
      </c>
      <c r="P819" s="206">
        <v>0.13020833333333301</v>
      </c>
    </row>
    <row r="820" spans="1:16" x14ac:dyDescent="0.2">
      <c r="A820" s="212" t="s">
        <v>19333</v>
      </c>
      <c r="B820" s="211"/>
      <c r="C820" s="211" t="s">
        <v>254</v>
      </c>
      <c r="D820" s="410" t="s">
        <v>9188</v>
      </c>
      <c r="E820" s="211"/>
      <c r="F820" s="211" t="s">
        <v>19334</v>
      </c>
      <c r="G820" s="413" t="s">
        <v>9186</v>
      </c>
      <c r="H820" s="429" t="s">
        <v>8560</v>
      </c>
      <c r="I820" s="390">
        <v>716</v>
      </c>
      <c r="J820" s="390">
        <v>571</v>
      </c>
      <c r="K820" s="390">
        <v>985</v>
      </c>
      <c r="L820" s="330">
        <v>0.253940455341506</v>
      </c>
      <c r="M820" s="390">
        <v>90</v>
      </c>
      <c r="N820" s="390">
        <v>97</v>
      </c>
      <c r="O820" s="390">
        <v>104</v>
      </c>
      <c r="P820" s="206">
        <v>-7.2164948453608199E-2</v>
      </c>
    </row>
    <row r="821" spans="1:16" x14ac:dyDescent="0.2">
      <c r="A821" s="212" t="s">
        <v>12642</v>
      </c>
      <c r="B821" s="211"/>
      <c r="C821" s="211" t="s">
        <v>14947</v>
      </c>
      <c r="D821" s="410" t="s">
        <v>20295</v>
      </c>
      <c r="E821" s="211"/>
      <c r="F821" s="211" t="s">
        <v>12641</v>
      </c>
      <c r="G821" s="413" t="s">
        <v>20296</v>
      </c>
      <c r="H821" s="429" t="s">
        <v>8560</v>
      </c>
      <c r="I821" s="390">
        <v>715</v>
      </c>
      <c r="J821" s="390">
        <v>596</v>
      </c>
      <c r="K821" s="390">
        <v>2359</v>
      </c>
      <c r="L821" s="330">
        <v>0.199664429530201</v>
      </c>
      <c r="M821" s="390">
        <v>291</v>
      </c>
      <c r="N821" s="390">
        <v>286</v>
      </c>
      <c r="O821" s="390">
        <v>487</v>
      </c>
      <c r="P821" s="206">
        <v>1.7482517482517501E-2</v>
      </c>
    </row>
    <row r="822" spans="1:16" x14ac:dyDescent="0.2">
      <c r="A822" s="212" t="s">
        <v>13978</v>
      </c>
      <c r="B822" s="211" t="s">
        <v>13977</v>
      </c>
      <c r="C822" s="211" t="s">
        <v>263</v>
      </c>
      <c r="D822" s="410" t="s">
        <v>18811</v>
      </c>
      <c r="E822" s="211" t="s">
        <v>13976</v>
      </c>
      <c r="F822" s="211"/>
      <c r="G822" s="413" t="s">
        <v>20416</v>
      </c>
      <c r="H822" s="429" t="s">
        <v>8560</v>
      </c>
      <c r="I822" s="390">
        <v>714</v>
      </c>
      <c r="J822" s="390">
        <v>575</v>
      </c>
      <c r="K822" s="390">
        <v>591</v>
      </c>
      <c r="L822" s="330">
        <v>0.24173913043478301</v>
      </c>
      <c r="M822" s="390">
        <v>395</v>
      </c>
      <c r="N822" s="390">
        <v>337</v>
      </c>
      <c r="O822" s="390">
        <v>346</v>
      </c>
      <c r="P822" s="206">
        <v>0.172106824925816</v>
      </c>
    </row>
    <row r="823" spans="1:16" x14ac:dyDescent="0.2">
      <c r="A823" s="212" t="s">
        <v>11448</v>
      </c>
      <c r="B823" s="211"/>
      <c r="C823" s="211" t="s">
        <v>249</v>
      </c>
      <c r="D823" s="410" t="s">
        <v>18859</v>
      </c>
      <c r="E823" s="211"/>
      <c r="F823" s="211" t="s">
        <v>11446</v>
      </c>
      <c r="G823" s="413" t="s">
        <v>200</v>
      </c>
      <c r="H823" s="429" t="s">
        <v>8560</v>
      </c>
      <c r="I823" s="390">
        <v>714</v>
      </c>
      <c r="J823" s="390">
        <v>676</v>
      </c>
      <c r="K823" s="390">
        <v>592</v>
      </c>
      <c r="L823" s="330">
        <v>5.6213017751479202E-2</v>
      </c>
      <c r="M823" s="390">
        <v>342</v>
      </c>
      <c r="N823" s="390">
        <v>266</v>
      </c>
      <c r="O823" s="390">
        <v>233</v>
      </c>
      <c r="P823" s="206">
        <v>0.28571428571428598</v>
      </c>
    </row>
    <row r="824" spans="1:16" x14ac:dyDescent="0.2">
      <c r="A824" s="212" t="s">
        <v>11437</v>
      </c>
      <c r="B824" s="211"/>
      <c r="C824" s="211" t="s">
        <v>251</v>
      </c>
      <c r="D824" s="410" t="s">
        <v>18674</v>
      </c>
      <c r="E824" s="211"/>
      <c r="F824" s="211" t="s">
        <v>11436</v>
      </c>
      <c r="G824" s="413" t="s">
        <v>21157</v>
      </c>
      <c r="H824" s="429" t="s">
        <v>8560</v>
      </c>
      <c r="I824" s="390">
        <v>712</v>
      </c>
      <c r="J824" s="390">
        <v>572</v>
      </c>
      <c r="K824" s="390">
        <v>688</v>
      </c>
      <c r="L824" s="330">
        <v>0.24475524475524499</v>
      </c>
      <c r="M824" s="390">
        <v>358</v>
      </c>
      <c r="N824" s="390">
        <v>298</v>
      </c>
      <c r="O824" s="390">
        <v>359</v>
      </c>
      <c r="P824" s="206">
        <v>0.20134228187919501</v>
      </c>
    </row>
    <row r="825" spans="1:16" x14ac:dyDescent="0.2">
      <c r="A825" s="212" t="s">
        <v>14330</v>
      </c>
      <c r="B825" s="211" t="s">
        <v>9605</v>
      </c>
      <c r="C825" s="211" t="s">
        <v>253</v>
      </c>
      <c r="D825" s="410" t="s">
        <v>20891</v>
      </c>
      <c r="E825" s="211" t="s">
        <v>14329</v>
      </c>
      <c r="F825" s="211"/>
      <c r="G825" s="413" t="s">
        <v>20892</v>
      </c>
      <c r="H825" s="429" t="s">
        <v>8560</v>
      </c>
      <c r="I825" s="390">
        <v>708</v>
      </c>
      <c r="J825" s="390">
        <v>712</v>
      </c>
      <c r="K825" s="390">
        <v>694</v>
      </c>
      <c r="L825" s="330">
        <v>-5.6179775280898996E-3</v>
      </c>
      <c r="M825" s="390">
        <v>622</v>
      </c>
      <c r="N825" s="390">
        <v>504</v>
      </c>
      <c r="O825" s="390">
        <v>496</v>
      </c>
      <c r="P825" s="206">
        <v>0.23412698412698399</v>
      </c>
    </row>
    <row r="826" spans="1:16" x14ac:dyDescent="0.2">
      <c r="A826" s="212" t="s">
        <v>10725</v>
      </c>
      <c r="B826" s="211"/>
      <c r="C826" s="211" t="s">
        <v>253</v>
      </c>
      <c r="D826" s="410" t="s">
        <v>17153</v>
      </c>
      <c r="E826" s="211"/>
      <c r="F826" s="211" t="s">
        <v>10724</v>
      </c>
      <c r="G826" s="413" t="s">
        <v>19551</v>
      </c>
      <c r="H826" s="429" t="s">
        <v>8560</v>
      </c>
      <c r="I826" s="390">
        <v>707</v>
      </c>
      <c r="J826" s="390">
        <v>646</v>
      </c>
      <c r="K826" s="390">
        <v>727</v>
      </c>
      <c r="L826" s="330">
        <v>9.4427244582043296E-2</v>
      </c>
      <c r="M826" s="390">
        <v>62</v>
      </c>
      <c r="N826" s="390">
        <v>43</v>
      </c>
      <c r="O826" s="390">
        <v>74</v>
      </c>
      <c r="P826" s="206">
        <v>0.44186046511627902</v>
      </c>
    </row>
    <row r="827" spans="1:16" x14ac:dyDescent="0.2">
      <c r="A827" s="212" t="s">
        <v>11348</v>
      </c>
      <c r="B827" s="211"/>
      <c r="C827" s="211" t="s">
        <v>254</v>
      </c>
      <c r="D827" s="410" t="s">
        <v>18148</v>
      </c>
      <c r="E827" s="211"/>
      <c r="F827" s="211" t="s">
        <v>11347</v>
      </c>
      <c r="G827" s="413" t="s">
        <v>21204</v>
      </c>
      <c r="H827" s="429" t="s">
        <v>8560</v>
      </c>
      <c r="I827" s="390">
        <v>703</v>
      </c>
      <c r="J827" s="390">
        <v>207</v>
      </c>
      <c r="K827" s="390">
        <v>208</v>
      </c>
      <c r="L827" s="330">
        <v>2.39613526570048</v>
      </c>
      <c r="M827" s="390">
        <v>37</v>
      </c>
      <c r="N827" s="390">
        <v>31</v>
      </c>
      <c r="O827" s="390">
        <v>23</v>
      </c>
      <c r="P827" s="206">
        <v>0.19354838709677399</v>
      </c>
    </row>
    <row r="828" spans="1:16" x14ac:dyDescent="0.2">
      <c r="A828" s="212" t="s">
        <v>14220</v>
      </c>
      <c r="B828" s="211"/>
      <c r="C828" s="211" t="s">
        <v>250</v>
      </c>
      <c r="D828" s="410" t="s">
        <v>18345</v>
      </c>
      <c r="E828" s="211"/>
      <c r="F828" s="211" t="s">
        <v>14219</v>
      </c>
      <c r="G828" s="413" t="s">
        <v>22191</v>
      </c>
      <c r="H828" s="429" t="s">
        <v>8560</v>
      </c>
      <c r="I828" s="390">
        <v>702</v>
      </c>
      <c r="J828" s="390">
        <v>665</v>
      </c>
      <c r="K828" s="390">
        <v>744</v>
      </c>
      <c r="L828" s="330">
        <v>5.5639097744360801E-2</v>
      </c>
      <c r="M828" s="390">
        <v>494</v>
      </c>
      <c r="N828" s="390">
        <v>396</v>
      </c>
      <c r="O828" s="390">
        <v>258</v>
      </c>
      <c r="P828" s="206">
        <v>0.24747474747474699</v>
      </c>
    </row>
    <row r="829" spans="1:16" x14ac:dyDescent="0.2">
      <c r="A829" s="212" t="s">
        <v>11052</v>
      </c>
      <c r="B829" s="211"/>
      <c r="C829" s="211" t="s">
        <v>249</v>
      </c>
      <c r="D829" s="410" t="s">
        <v>18872</v>
      </c>
      <c r="E829" s="211"/>
      <c r="F829" s="211" t="s">
        <v>11051</v>
      </c>
      <c r="G829" s="413" t="s">
        <v>20293</v>
      </c>
      <c r="H829" s="429" t="s">
        <v>8560</v>
      </c>
      <c r="I829" s="390">
        <v>693</v>
      </c>
      <c r="J829" s="390">
        <v>540</v>
      </c>
      <c r="K829" s="390">
        <v>670</v>
      </c>
      <c r="L829" s="330">
        <v>0.28333333333333299</v>
      </c>
      <c r="M829" s="390">
        <v>329</v>
      </c>
      <c r="N829" s="390">
        <v>323</v>
      </c>
      <c r="O829" s="390">
        <v>459</v>
      </c>
      <c r="P829" s="206">
        <v>1.8575851393188798E-2</v>
      </c>
    </row>
    <row r="830" spans="1:16" x14ac:dyDescent="0.2">
      <c r="A830" s="212" t="s">
        <v>19167</v>
      </c>
      <c r="B830" s="211"/>
      <c r="C830" s="211" t="s">
        <v>487</v>
      </c>
      <c r="D830" s="410" t="s">
        <v>20085</v>
      </c>
      <c r="E830" s="211"/>
      <c r="F830" s="211" t="s">
        <v>19168</v>
      </c>
      <c r="G830" s="413" t="s">
        <v>20533</v>
      </c>
      <c r="H830" s="429" t="s">
        <v>8560</v>
      </c>
      <c r="I830" s="390">
        <v>693</v>
      </c>
      <c r="J830" s="390">
        <v>414</v>
      </c>
      <c r="K830" s="390">
        <v>581</v>
      </c>
      <c r="L830" s="330">
        <v>0.67391304347826098</v>
      </c>
      <c r="M830" s="390">
        <v>134</v>
      </c>
      <c r="N830" s="390">
        <v>136</v>
      </c>
      <c r="O830" s="390">
        <v>167</v>
      </c>
      <c r="P830" s="206">
        <v>-1.47058823529411E-2</v>
      </c>
    </row>
    <row r="831" spans="1:16" x14ac:dyDescent="0.2">
      <c r="A831" s="212" t="s">
        <v>13967</v>
      </c>
      <c r="B831" s="211"/>
      <c r="C831" s="211" t="s">
        <v>258</v>
      </c>
      <c r="D831" s="410" t="s">
        <v>19285</v>
      </c>
      <c r="E831" s="211"/>
      <c r="F831" s="211" t="s">
        <v>13966</v>
      </c>
      <c r="G831" s="413" t="s">
        <v>19808</v>
      </c>
      <c r="H831" s="429" t="s">
        <v>8560</v>
      </c>
      <c r="I831" s="390">
        <v>693</v>
      </c>
      <c r="J831" s="390">
        <v>866</v>
      </c>
      <c r="K831" s="390">
        <v>813</v>
      </c>
      <c r="L831" s="330">
        <v>-0.19976905311778301</v>
      </c>
      <c r="M831" s="390">
        <v>42</v>
      </c>
      <c r="N831" s="390">
        <v>34</v>
      </c>
      <c r="O831" s="390">
        <v>44</v>
      </c>
      <c r="P831" s="206">
        <v>0.23529411764705899</v>
      </c>
    </row>
    <row r="832" spans="1:16" x14ac:dyDescent="0.2">
      <c r="A832" s="212" t="s">
        <v>9001</v>
      </c>
      <c r="B832" s="211"/>
      <c r="C832" s="211" t="s">
        <v>257</v>
      </c>
      <c r="D832" s="410" t="s">
        <v>22156</v>
      </c>
      <c r="E832" s="211"/>
      <c r="F832" s="211" t="s">
        <v>9000</v>
      </c>
      <c r="G832" s="413" t="s">
        <v>22157</v>
      </c>
      <c r="H832" s="429" t="s">
        <v>8560</v>
      </c>
      <c r="I832" s="390">
        <v>693</v>
      </c>
      <c r="J832" s="390">
        <v>556</v>
      </c>
      <c r="K832" s="390">
        <v>686</v>
      </c>
      <c r="L832" s="330">
        <v>0.246402877697842</v>
      </c>
      <c r="M832" s="390">
        <v>294</v>
      </c>
      <c r="N832" s="390">
        <v>272</v>
      </c>
      <c r="O832" s="390">
        <v>291</v>
      </c>
      <c r="P832" s="206">
        <v>8.0882352941176405E-2</v>
      </c>
    </row>
    <row r="833" spans="1:16" x14ac:dyDescent="0.2">
      <c r="A833" s="212" t="s">
        <v>14694</v>
      </c>
      <c r="B833" s="211"/>
      <c r="C833" s="211" t="s">
        <v>14947</v>
      </c>
      <c r="D833" s="410" t="s">
        <v>19805</v>
      </c>
      <c r="E833" s="211"/>
      <c r="F833" s="211" t="s">
        <v>14693</v>
      </c>
      <c r="G833" s="413" t="s">
        <v>22003</v>
      </c>
      <c r="H833" s="429" t="s">
        <v>8560</v>
      </c>
      <c r="I833" s="390">
        <v>692</v>
      </c>
      <c r="J833" s="390">
        <v>476</v>
      </c>
      <c r="K833" s="390">
        <v>567</v>
      </c>
      <c r="L833" s="330">
        <v>0.45378151260504201</v>
      </c>
      <c r="M833" s="390">
        <v>5310</v>
      </c>
      <c r="N833" s="390">
        <v>4513</v>
      </c>
      <c r="O833" s="390">
        <v>4989</v>
      </c>
      <c r="P833" s="206">
        <v>0.17660093064480401</v>
      </c>
    </row>
    <row r="834" spans="1:16" x14ac:dyDescent="0.2">
      <c r="A834" s="212" t="s">
        <v>11747</v>
      </c>
      <c r="B834" s="211" t="s">
        <v>11746</v>
      </c>
      <c r="C834" s="211" t="s">
        <v>258</v>
      </c>
      <c r="D834" s="410" t="s">
        <v>20029</v>
      </c>
      <c r="E834" s="211" t="s">
        <v>11745</v>
      </c>
      <c r="F834" s="211"/>
      <c r="G834" s="413" t="s">
        <v>20867</v>
      </c>
      <c r="H834" s="429" t="s">
        <v>8560</v>
      </c>
      <c r="I834" s="390">
        <v>691</v>
      </c>
      <c r="J834" s="390">
        <v>623</v>
      </c>
      <c r="K834" s="390">
        <v>580</v>
      </c>
      <c r="L834" s="330">
        <v>0.109149277688604</v>
      </c>
      <c r="M834" s="390">
        <v>289</v>
      </c>
      <c r="N834" s="390">
        <v>210</v>
      </c>
      <c r="O834" s="390">
        <v>240</v>
      </c>
      <c r="P834" s="206">
        <v>0.37619047619047602</v>
      </c>
    </row>
    <row r="835" spans="1:16" x14ac:dyDescent="0.2">
      <c r="A835" s="212" t="s">
        <v>13935</v>
      </c>
      <c r="B835" s="211"/>
      <c r="C835" s="211" t="s">
        <v>251</v>
      </c>
      <c r="D835" s="410" t="s">
        <v>17158</v>
      </c>
      <c r="E835" s="211"/>
      <c r="F835" s="211" t="s">
        <v>13934</v>
      </c>
      <c r="G835" s="413" t="s">
        <v>19703</v>
      </c>
      <c r="H835" s="429" t="s">
        <v>8560</v>
      </c>
      <c r="I835" s="390">
        <v>683</v>
      </c>
      <c r="J835" s="390">
        <v>631</v>
      </c>
      <c r="K835" s="390">
        <v>905</v>
      </c>
      <c r="L835" s="330">
        <v>8.2408874801901802E-2</v>
      </c>
      <c r="M835" s="390">
        <v>120</v>
      </c>
      <c r="N835" s="390">
        <v>112</v>
      </c>
      <c r="O835" s="390">
        <v>51</v>
      </c>
      <c r="P835" s="206">
        <v>7.1428571428571397E-2</v>
      </c>
    </row>
    <row r="836" spans="1:16" x14ac:dyDescent="0.2">
      <c r="A836" s="212" t="s">
        <v>16154</v>
      </c>
      <c r="B836" s="211"/>
      <c r="C836" s="211" t="s">
        <v>14947</v>
      </c>
      <c r="D836" s="410" t="s">
        <v>21654</v>
      </c>
      <c r="E836" s="211" t="s">
        <v>16155</v>
      </c>
      <c r="F836" s="211"/>
      <c r="G836" s="413" t="s">
        <v>21655</v>
      </c>
      <c r="H836" s="429" t="s">
        <v>8560</v>
      </c>
      <c r="I836" s="390">
        <v>677</v>
      </c>
      <c r="J836" s="390">
        <v>578</v>
      </c>
      <c r="K836" s="390">
        <v>600</v>
      </c>
      <c r="L836" s="330">
        <v>0.17128027681660901</v>
      </c>
      <c r="M836" s="390">
        <v>5883</v>
      </c>
      <c r="N836" s="390">
        <v>5350</v>
      </c>
      <c r="O836" s="390">
        <v>5429</v>
      </c>
      <c r="P836" s="206">
        <v>9.9626168224299205E-2</v>
      </c>
    </row>
    <row r="837" spans="1:16" x14ac:dyDescent="0.2">
      <c r="A837" s="212" t="s">
        <v>13142</v>
      </c>
      <c r="B837" s="211"/>
      <c r="C837" s="211" t="s">
        <v>250</v>
      </c>
      <c r="D837" s="410" t="s">
        <v>19035</v>
      </c>
      <c r="E837" s="211"/>
      <c r="F837" s="211" t="s">
        <v>13141</v>
      </c>
      <c r="G837" s="413" t="s">
        <v>20664</v>
      </c>
      <c r="H837" s="429" t="s">
        <v>8560</v>
      </c>
      <c r="I837" s="390">
        <v>670</v>
      </c>
      <c r="J837" s="390">
        <v>612</v>
      </c>
      <c r="K837" s="390">
        <v>883</v>
      </c>
      <c r="L837" s="330">
        <v>9.4771241830065495E-2</v>
      </c>
      <c r="M837" s="390">
        <v>57</v>
      </c>
      <c r="N837" s="390">
        <v>62</v>
      </c>
      <c r="O837" s="390">
        <v>76</v>
      </c>
      <c r="P837" s="206">
        <v>-8.0645161290322606E-2</v>
      </c>
    </row>
    <row r="838" spans="1:16" x14ac:dyDescent="0.2">
      <c r="A838" s="212" t="s">
        <v>10814</v>
      </c>
      <c r="B838" s="211"/>
      <c r="C838" s="211" t="s">
        <v>14947</v>
      </c>
      <c r="D838" s="410" t="s">
        <v>21445</v>
      </c>
      <c r="E838" s="211"/>
      <c r="F838" s="211" t="s">
        <v>10813</v>
      </c>
      <c r="G838" s="413" t="s">
        <v>21446</v>
      </c>
      <c r="H838" s="429" t="s">
        <v>8560</v>
      </c>
      <c r="I838" s="390">
        <v>666</v>
      </c>
      <c r="J838" s="390">
        <v>936</v>
      </c>
      <c r="K838" s="390">
        <v>1077</v>
      </c>
      <c r="L838" s="330">
        <v>-0.28846153846153799</v>
      </c>
      <c r="M838" s="390">
        <v>91</v>
      </c>
      <c r="N838" s="390">
        <v>124</v>
      </c>
      <c r="O838" s="390">
        <v>147</v>
      </c>
      <c r="P838" s="206">
        <v>-0.266129032258065</v>
      </c>
    </row>
    <row r="839" spans="1:16" x14ac:dyDescent="0.2">
      <c r="A839" s="212" t="s">
        <v>10937</v>
      </c>
      <c r="B839" s="211"/>
      <c r="C839" s="211" t="s">
        <v>14947</v>
      </c>
      <c r="D839" s="410" t="s">
        <v>18685</v>
      </c>
      <c r="E839" s="211"/>
      <c r="F839" s="211" t="s">
        <v>10936</v>
      </c>
      <c r="G839" s="413" t="s">
        <v>21361</v>
      </c>
      <c r="H839" s="429" t="s">
        <v>8560</v>
      </c>
      <c r="I839" s="390">
        <v>665</v>
      </c>
      <c r="J839" s="390">
        <v>504</v>
      </c>
      <c r="K839" s="390">
        <v>801</v>
      </c>
      <c r="L839" s="330">
        <v>0.31944444444444398</v>
      </c>
      <c r="M839" s="390">
        <v>121</v>
      </c>
      <c r="N839" s="390">
        <v>120</v>
      </c>
      <c r="O839" s="390">
        <v>125</v>
      </c>
      <c r="P839" s="206">
        <v>8.3333333333333003E-3</v>
      </c>
    </row>
    <row r="840" spans="1:16" x14ac:dyDescent="0.2">
      <c r="A840" s="212" t="s">
        <v>11012</v>
      </c>
      <c r="B840" s="211"/>
      <c r="C840" s="211" t="s">
        <v>14947</v>
      </c>
      <c r="D840" s="410" t="s">
        <v>18578</v>
      </c>
      <c r="E840" s="211"/>
      <c r="F840" s="211" t="s">
        <v>11011</v>
      </c>
      <c r="G840" s="413" t="s">
        <v>21129</v>
      </c>
      <c r="H840" s="429" t="s">
        <v>8560</v>
      </c>
      <c r="I840" s="390">
        <v>658</v>
      </c>
      <c r="J840" s="390">
        <v>500</v>
      </c>
      <c r="K840" s="390">
        <v>524</v>
      </c>
      <c r="L840" s="210">
        <v>0.316</v>
      </c>
      <c r="M840" s="390">
        <v>371</v>
      </c>
      <c r="N840" s="390">
        <v>433</v>
      </c>
      <c r="O840" s="390">
        <v>487</v>
      </c>
      <c r="P840" s="206">
        <v>-0.14318706697459599</v>
      </c>
    </row>
    <row r="841" spans="1:16" x14ac:dyDescent="0.2">
      <c r="A841" s="212" t="s">
        <v>10368</v>
      </c>
      <c r="B841" s="211"/>
      <c r="C841" s="211" t="s">
        <v>253</v>
      </c>
      <c r="D841" s="410" t="s">
        <v>17327</v>
      </c>
      <c r="E841" s="211"/>
      <c r="F841" s="211" t="s">
        <v>10367</v>
      </c>
      <c r="G841" s="413" t="s">
        <v>19421</v>
      </c>
      <c r="H841" s="429" t="s">
        <v>8560</v>
      </c>
      <c r="I841" s="390">
        <v>658</v>
      </c>
      <c r="J841" s="390">
        <v>630</v>
      </c>
      <c r="K841" s="390">
        <v>781</v>
      </c>
      <c r="L841" s="330">
        <v>4.4444444444444502E-2</v>
      </c>
      <c r="M841" s="390">
        <v>197</v>
      </c>
      <c r="N841" s="390">
        <v>139</v>
      </c>
      <c r="O841" s="390">
        <v>160</v>
      </c>
      <c r="P841" s="206">
        <v>0.41726618705036</v>
      </c>
    </row>
    <row r="842" spans="1:16" x14ac:dyDescent="0.2">
      <c r="A842" s="212" t="s">
        <v>11894</v>
      </c>
      <c r="B842" s="211" t="s">
        <v>10404</v>
      </c>
      <c r="C842" s="211" t="s">
        <v>255</v>
      </c>
      <c r="D842" s="410" t="s">
        <v>18175</v>
      </c>
      <c r="E842" s="211" t="s">
        <v>11893</v>
      </c>
      <c r="F842" s="211"/>
      <c r="G842" s="413" t="s">
        <v>20387</v>
      </c>
      <c r="H842" s="429" t="s">
        <v>8560</v>
      </c>
      <c r="I842" s="390">
        <v>656</v>
      </c>
      <c r="J842" s="390">
        <v>778</v>
      </c>
      <c r="K842" s="390">
        <v>443</v>
      </c>
      <c r="L842" s="330">
        <v>-0.15681233933162</v>
      </c>
      <c r="M842" s="390">
        <v>200</v>
      </c>
      <c r="N842" s="390">
        <v>237</v>
      </c>
      <c r="O842" s="390">
        <v>253</v>
      </c>
      <c r="P842" s="206">
        <v>-0.15611814345991601</v>
      </c>
    </row>
    <row r="843" spans="1:16" x14ac:dyDescent="0.2">
      <c r="A843" s="212" t="s">
        <v>10796</v>
      </c>
      <c r="B843" s="211"/>
      <c r="C843" s="211" t="s">
        <v>259</v>
      </c>
      <c r="D843" s="410" t="s">
        <v>17444</v>
      </c>
      <c r="E843" s="211"/>
      <c r="F843" s="211" t="s">
        <v>10795</v>
      </c>
      <c r="G843" s="413" t="s">
        <v>21460</v>
      </c>
      <c r="H843" s="429" t="s">
        <v>8560</v>
      </c>
      <c r="I843" s="390">
        <v>654</v>
      </c>
      <c r="J843" s="390">
        <v>1976</v>
      </c>
      <c r="K843" s="390">
        <v>1046</v>
      </c>
      <c r="L843" s="330">
        <v>-0.66902834008097201</v>
      </c>
      <c r="M843" s="390">
        <v>305</v>
      </c>
      <c r="N843" s="390">
        <v>245</v>
      </c>
      <c r="O843" s="390">
        <v>376</v>
      </c>
      <c r="P843" s="206">
        <v>0.24489795918367399</v>
      </c>
    </row>
    <row r="844" spans="1:16" x14ac:dyDescent="0.2">
      <c r="A844" s="212" t="s">
        <v>11632</v>
      </c>
      <c r="B844" s="211" t="s">
        <v>9555</v>
      </c>
      <c r="C844" s="211" t="s">
        <v>252</v>
      </c>
      <c r="D844" s="410" t="s">
        <v>18855</v>
      </c>
      <c r="E844" s="211" t="s">
        <v>11631</v>
      </c>
      <c r="F844" s="211"/>
      <c r="G844" s="413" t="s">
        <v>20983</v>
      </c>
      <c r="H844" s="429" t="s">
        <v>8560</v>
      </c>
      <c r="I844" s="390">
        <v>653</v>
      </c>
      <c r="J844" s="390">
        <v>737</v>
      </c>
      <c r="K844" s="390">
        <v>789</v>
      </c>
      <c r="L844" s="330">
        <v>-0.113975576662144</v>
      </c>
      <c r="M844" s="390">
        <v>325</v>
      </c>
      <c r="N844" s="390">
        <v>83</v>
      </c>
      <c r="O844" s="390">
        <v>300</v>
      </c>
      <c r="P844" s="206">
        <v>2.9156626506024099</v>
      </c>
    </row>
    <row r="845" spans="1:16" x14ac:dyDescent="0.2">
      <c r="A845" s="212" t="s">
        <v>10970</v>
      </c>
      <c r="B845" s="211"/>
      <c r="C845" s="211" t="s">
        <v>255</v>
      </c>
      <c r="D845" s="410" t="s">
        <v>21349</v>
      </c>
      <c r="E845" s="211"/>
      <c r="F845" s="211" t="s">
        <v>10968</v>
      </c>
      <c r="G845" s="413" t="s">
        <v>8861</v>
      </c>
      <c r="H845" s="429" t="s">
        <v>8560</v>
      </c>
      <c r="I845" s="390">
        <v>653</v>
      </c>
      <c r="J845" s="390">
        <v>958</v>
      </c>
      <c r="K845" s="390">
        <v>1189</v>
      </c>
      <c r="L845" s="330">
        <v>-0.31837160751565802</v>
      </c>
      <c r="M845" s="390">
        <v>253</v>
      </c>
      <c r="N845" s="390">
        <v>266</v>
      </c>
      <c r="O845" s="390">
        <v>357</v>
      </c>
      <c r="P845" s="206">
        <v>-4.8872180451127803E-2</v>
      </c>
    </row>
    <row r="846" spans="1:16" x14ac:dyDescent="0.2">
      <c r="A846" s="212" t="s">
        <v>11817</v>
      </c>
      <c r="B846" s="211" t="s">
        <v>9597</v>
      </c>
      <c r="C846" s="211" t="s">
        <v>257</v>
      </c>
      <c r="D846" s="410" t="s">
        <v>19082</v>
      </c>
      <c r="E846" s="211" t="s">
        <v>11816</v>
      </c>
      <c r="F846" s="211"/>
      <c r="G846" s="413" t="s">
        <v>20817</v>
      </c>
      <c r="H846" s="429" t="s">
        <v>8560</v>
      </c>
      <c r="I846" s="390">
        <v>650</v>
      </c>
      <c r="J846" s="390">
        <v>535</v>
      </c>
      <c r="K846" s="390">
        <v>383</v>
      </c>
      <c r="L846" s="330">
        <v>0.21495327102803699</v>
      </c>
      <c r="M846" s="390">
        <v>26</v>
      </c>
      <c r="N846" s="390">
        <v>19</v>
      </c>
      <c r="O846" s="390">
        <v>24</v>
      </c>
      <c r="P846" s="206">
        <v>0.36842105263157898</v>
      </c>
    </row>
    <row r="847" spans="1:16" x14ac:dyDescent="0.2">
      <c r="A847" s="212" t="s">
        <v>13763</v>
      </c>
      <c r="B847" s="211"/>
      <c r="C847" s="211" t="s">
        <v>253</v>
      </c>
      <c r="D847" s="410" t="s">
        <v>21941</v>
      </c>
      <c r="E847" s="211"/>
      <c r="F847" s="211" t="s">
        <v>13762</v>
      </c>
      <c r="G847" s="413" t="s">
        <v>21942</v>
      </c>
      <c r="H847" s="429" t="s">
        <v>8560</v>
      </c>
      <c r="I847" s="390">
        <v>649</v>
      </c>
      <c r="J847" s="390">
        <v>614</v>
      </c>
      <c r="K847" s="390">
        <v>773</v>
      </c>
      <c r="L847" s="330">
        <v>5.7003257328990302E-2</v>
      </c>
      <c r="M847" s="390">
        <v>845</v>
      </c>
      <c r="N847" s="390">
        <v>753</v>
      </c>
      <c r="O847" s="390">
        <v>868</v>
      </c>
      <c r="P847" s="206">
        <v>0.122177954847277</v>
      </c>
    </row>
    <row r="848" spans="1:16" x14ac:dyDescent="0.2">
      <c r="A848" s="212" t="s">
        <v>9400</v>
      </c>
      <c r="B848" s="211"/>
      <c r="C848" s="211" t="s">
        <v>255</v>
      </c>
      <c r="D848" s="410" t="s">
        <v>21974</v>
      </c>
      <c r="E848" s="211"/>
      <c r="F848" s="211" t="s">
        <v>9399</v>
      </c>
      <c r="G848" s="413" t="s">
        <v>21975</v>
      </c>
      <c r="H848" s="429" t="s">
        <v>8560</v>
      </c>
      <c r="I848" s="390">
        <v>649</v>
      </c>
      <c r="J848" s="390">
        <v>624</v>
      </c>
      <c r="K848" s="390">
        <v>2110</v>
      </c>
      <c r="L848" s="330">
        <v>4.0064102564102602E-2</v>
      </c>
      <c r="M848" s="390">
        <v>158</v>
      </c>
      <c r="N848" s="390">
        <v>76</v>
      </c>
      <c r="O848" s="390">
        <v>116</v>
      </c>
      <c r="P848" s="206">
        <v>1.07894736842105</v>
      </c>
    </row>
    <row r="849" spans="1:16" x14ac:dyDescent="0.2">
      <c r="A849" s="212" t="s">
        <v>13680</v>
      </c>
      <c r="B849" s="211" t="s">
        <v>13672</v>
      </c>
      <c r="C849" s="211" t="s">
        <v>258</v>
      </c>
      <c r="D849" s="410" t="s">
        <v>18254</v>
      </c>
      <c r="E849" s="211" t="s">
        <v>13679</v>
      </c>
      <c r="F849" s="211"/>
      <c r="G849" s="413" t="s">
        <v>20458</v>
      </c>
      <c r="H849" s="429" t="s">
        <v>8560</v>
      </c>
      <c r="I849" s="390">
        <v>648</v>
      </c>
      <c r="J849" s="390">
        <v>822</v>
      </c>
      <c r="K849" s="390">
        <v>689</v>
      </c>
      <c r="L849" s="330">
        <v>-0.21167883211678801</v>
      </c>
      <c r="M849" s="390">
        <v>592</v>
      </c>
      <c r="N849" s="390">
        <v>606</v>
      </c>
      <c r="O849" s="390">
        <v>604</v>
      </c>
      <c r="P849" s="206">
        <v>-2.3102310231023101E-2</v>
      </c>
    </row>
    <row r="850" spans="1:16" x14ac:dyDescent="0.2">
      <c r="A850" s="212" t="s">
        <v>10982</v>
      </c>
      <c r="B850" s="211"/>
      <c r="C850" s="211" t="s">
        <v>14947</v>
      </c>
      <c r="D850" s="410" t="s">
        <v>18440</v>
      </c>
      <c r="E850" s="211"/>
      <c r="F850" s="211" t="s">
        <v>10981</v>
      </c>
      <c r="G850" s="413" t="s">
        <v>21343</v>
      </c>
      <c r="H850" s="429" t="s">
        <v>8560</v>
      </c>
      <c r="I850" s="390">
        <v>644</v>
      </c>
      <c r="J850" s="390">
        <v>514</v>
      </c>
      <c r="K850" s="390">
        <v>596</v>
      </c>
      <c r="L850" s="330">
        <v>0.25291828793774301</v>
      </c>
      <c r="M850" s="390">
        <v>628</v>
      </c>
      <c r="N850" s="390">
        <v>708</v>
      </c>
      <c r="O850" s="390">
        <v>834</v>
      </c>
      <c r="P850" s="206">
        <v>-0.112994350282486</v>
      </c>
    </row>
    <row r="851" spans="1:16" x14ac:dyDescent="0.2">
      <c r="A851" s="212" t="s">
        <v>10976</v>
      </c>
      <c r="B851" s="211"/>
      <c r="C851" s="211" t="s">
        <v>14947</v>
      </c>
      <c r="D851" s="410" t="s">
        <v>17151</v>
      </c>
      <c r="E851" s="211"/>
      <c r="F851" s="211" t="s">
        <v>10975</v>
      </c>
      <c r="G851" s="413" t="s">
        <v>8861</v>
      </c>
      <c r="H851" s="429" t="s">
        <v>8560</v>
      </c>
      <c r="I851" s="390">
        <v>642</v>
      </c>
      <c r="J851" s="390">
        <v>498</v>
      </c>
      <c r="K851" s="390">
        <v>708</v>
      </c>
      <c r="L851" s="330">
        <v>0.28915662650602397</v>
      </c>
      <c r="M851" s="390">
        <v>344</v>
      </c>
      <c r="N851" s="390">
        <v>330</v>
      </c>
      <c r="O851" s="390">
        <v>318</v>
      </c>
      <c r="P851" s="206">
        <v>4.2424242424242503E-2</v>
      </c>
    </row>
    <row r="852" spans="1:16" x14ac:dyDescent="0.2">
      <c r="A852" s="212" t="s">
        <v>12792</v>
      </c>
      <c r="B852" s="211"/>
      <c r="C852" s="211" t="s">
        <v>251</v>
      </c>
      <c r="D852" s="410" t="s">
        <v>17256</v>
      </c>
      <c r="E852" s="211" t="s">
        <v>12791</v>
      </c>
      <c r="F852" s="211"/>
      <c r="G852" s="413" t="s">
        <v>9429</v>
      </c>
      <c r="H852" s="429" t="s">
        <v>8560</v>
      </c>
      <c r="I852" s="390">
        <v>641</v>
      </c>
      <c r="J852" s="390">
        <v>219</v>
      </c>
      <c r="K852" s="390">
        <v>474</v>
      </c>
      <c r="L852" s="330">
        <v>1.9269406392694099</v>
      </c>
      <c r="M852" s="390">
        <v>1316</v>
      </c>
      <c r="N852" s="390">
        <v>668</v>
      </c>
      <c r="O852" s="390">
        <v>610</v>
      </c>
      <c r="P852" s="206">
        <v>0.97005988023952106</v>
      </c>
    </row>
    <row r="853" spans="1:16" x14ac:dyDescent="0.2">
      <c r="A853" s="212" t="s">
        <v>8651</v>
      </c>
      <c r="B853" s="211" t="s">
        <v>8650</v>
      </c>
      <c r="C853" s="211" t="s">
        <v>371</v>
      </c>
      <c r="D853" s="410" t="s">
        <v>19856</v>
      </c>
      <c r="E853" s="211" t="s">
        <v>8649</v>
      </c>
      <c r="F853" s="211"/>
      <c r="G853" s="413" t="s">
        <v>22296</v>
      </c>
      <c r="H853" s="429" t="s">
        <v>8560</v>
      </c>
      <c r="I853" s="390">
        <v>640</v>
      </c>
      <c r="J853" s="390">
        <v>491</v>
      </c>
      <c r="K853" s="390">
        <v>776</v>
      </c>
      <c r="L853" s="330">
        <v>0.30346232179226101</v>
      </c>
      <c r="M853" s="390">
        <v>1059</v>
      </c>
      <c r="N853" s="390">
        <v>1092</v>
      </c>
      <c r="O853" s="390">
        <v>1174</v>
      </c>
      <c r="P853" s="206">
        <v>-3.0219780219780199E-2</v>
      </c>
    </row>
    <row r="854" spans="1:16" x14ac:dyDescent="0.2">
      <c r="A854" s="212" t="s">
        <v>13045</v>
      </c>
      <c r="B854" s="211"/>
      <c r="C854" s="211" t="s">
        <v>372</v>
      </c>
      <c r="D854" s="410" t="s">
        <v>18779</v>
      </c>
      <c r="E854" s="211"/>
      <c r="F854" s="211" t="s">
        <v>13044</v>
      </c>
      <c r="G854" s="413" t="s">
        <v>19402</v>
      </c>
      <c r="H854" s="429" t="s">
        <v>8560</v>
      </c>
      <c r="I854" s="390">
        <v>637</v>
      </c>
      <c r="J854" s="390">
        <v>408</v>
      </c>
      <c r="K854" s="390">
        <v>464</v>
      </c>
      <c r="L854" s="330">
        <v>0.56127450980392202</v>
      </c>
      <c r="M854" s="390">
        <v>83</v>
      </c>
      <c r="N854" s="390">
        <v>76</v>
      </c>
      <c r="O854" s="390">
        <v>97</v>
      </c>
      <c r="P854" s="206">
        <v>9.2105263157894704E-2</v>
      </c>
    </row>
    <row r="855" spans="1:16" x14ac:dyDescent="0.2">
      <c r="A855" s="212" t="s">
        <v>13483</v>
      </c>
      <c r="B855" s="211" t="s">
        <v>13051</v>
      </c>
      <c r="C855" s="211" t="s">
        <v>371</v>
      </c>
      <c r="D855" s="410" t="s">
        <v>20494</v>
      </c>
      <c r="E855" s="211" t="s">
        <v>13482</v>
      </c>
      <c r="F855" s="211"/>
      <c r="G855" s="413" t="s">
        <v>20495</v>
      </c>
      <c r="H855" s="429" t="s">
        <v>8560</v>
      </c>
      <c r="I855" s="390">
        <v>633</v>
      </c>
      <c r="J855" s="390">
        <v>472</v>
      </c>
      <c r="K855" s="390">
        <v>484</v>
      </c>
      <c r="L855" s="330">
        <v>0.34110169491525399</v>
      </c>
      <c r="M855" s="390">
        <v>119</v>
      </c>
      <c r="N855" s="390">
        <v>122</v>
      </c>
      <c r="O855" s="390">
        <v>106</v>
      </c>
      <c r="P855" s="206">
        <v>-2.4590163934426298E-2</v>
      </c>
    </row>
    <row r="856" spans="1:16" x14ac:dyDescent="0.2">
      <c r="A856" s="212" t="s">
        <v>9967</v>
      </c>
      <c r="B856" s="211"/>
      <c r="C856" s="211" t="s">
        <v>253</v>
      </c>
      <c r="D856" s="410" t="s">
        <v>18477</v>
      </c>
      <c r="E856" s="211"/>
      <c r="F856" s="211" t="s">
        <v>9966</v>
      </c>
      <c r="G856" s="413" t="s">
        <v>21756</v>
      </c>
      <c r="H856" s="429" t="s">
        <v>8560</v>
      </c>
      <c r="I856" s="390">
        <v>632</v>
      </c>
      <c r="J856" s="390">
        <v>620</v>
      </c>
      <c r="K856" s="390">
        <v>600</v>
      </c>
      <c r="L856" s="330">
        <v>1.9354838709677399E-2</v>
      </c>
      <c r="M856" s="390">
        <v>336</v>
      </c>
      <c r="N856" s="390">
        <v>234</v>
      </c>
      <c r="O856" s="390">
        <v>240</v>
      </c>
      <c r="P856" s="206">
        <v>0.43589743589743601</v>
      </c>
    </row>
    <row r="857" spans="1:16" x14ac:dyDescent="0.2">
      <c r="A857" s="212" t="s">
        <v>11253</v>
      </c>
      <c r="B857" s="211"/>
      <c r="C857" s="211" t="s">
        <v>255</v>
      </c>
      <c r="D857" s="410" t="s">
        <v>18678</v>
      </c>
      <c r="E857" s="211"/>
      <c r="F857" s="211" t="s">
        <v>11252</v>
      </c>
      <c r="G857" s="413" t="s">
        <v>21232</v>
      </c>
      <c r="H857" s="429" t="s">
        <v>8560</v>
      </c>
      <c r="I857" s="390">
        <v>627</v>
      </c>
      <c r="J857" s="390">
        <v>941</v>
      </c>
      <c r="K857" s="390">
        <v>702</v>
      </c>
      <c r="L857" s="330">
        <v>-0.33368756641870301</v>
      </c>
      <c r="M857" s="390">
        <v>538</v>
      </c>
      <c r="N857" s="390">
        <v>112</v>
      </c>
      <c r="O857" s="390">
        <v>564</v>
      </c>
      <c r="P857" s="206">
        <v>3.8035714285714302</v>
      </c>
    </row>
    <row r="858" spans="1:16" x14ac:dyDescent="0.2">
      <c r="A858" s="212" t="s">
        <v>14637</v>
      </c>
      <c r="B858" s="211" t="s">
        <v>9611</v>
      </c>
      <c r="C858" s="211" t="s">
        <v>253</v>
      </c>
      <c r="D858" s="410" t="s">
        <v>19982</v>
      </c>
      <c r="E858" s="211" t="s">
        <v>14636</v>
      </c>
      <c r="F858" s="211"/>
      <c r="G858" s="413" t="s">
        <v>20530</v>
      </c>
      <c r="H858" s="429" t="s">
        <v>8560</v>
      </c>
      <c r="I858" s="390">
        <v>621</v>
      </c>
      <c r="J858" s="390">
        <v>487</v>
      </c>
      <c r="K858" s="390">
        <v>495</v>
      </c>
      <c r="L858" s="330">
        <v>0.27515400410677598</v>
      </c>
      <c r="M858" s="390">
        <v>313</v>
      </c>
      <c r="N858" s="390">
        <v>204</v>
      </c>
      <c r="O858" s="390">
        <v>226</v>
      </c>
      <c r="P858" s="206">
        <v>0.53431372549019596</v>
      </c>
    </row>
    <row r="859" spans="1:16" x14ac:dyDescent="0.2">
      <c r="A859" s="212" t="s">
        <v>11205</v>
      </c>
      <c r="B859" s="211"/>
      <c r="C859" s="211" t="s">
        <v>249</v>
      </c>
      <c r="D859" s="410" t="s">
        <v>18679</v>
      </c>
      <c r="E859" s="211"/>
      <c r="F859" s="211" t="s">
        <v>11204</v>
      </c>
      <c r="G859" s="413" t="s">
        <v>19431</v>
      </c>
      <c r="H859" s="429" t="s">
        <v>8560</v>
      </c>
      <c r="I859" s="390">
        <v>618</v>
      </c>
      <c r="J859" s="390">
        <v>542</v>
      </c>
      <c r="K859" s="390">
        <v>493</v>
      </c>
      <c r="L859" s="330">
        <v>0.14022140221402199</v>
      </c>
      <c r="M859" s="390">
        <v>10</v>
      </c>
      <c r="N859" s="390">
        <v>4</v>
      </c>
      <c r="O859" s="390">
        <v>8</v>
      </c>
      <c r="P859" s="206">
        <v>1.5</v>
      </c>
    </row>
    <row r="860" spans="1:16" x14ac:dyDescent="0.2">
      <c r="A860" s="212" t="s">
        <v>9765</v>
      </c>
      <c r="B860" s="211"/>
      <c r="C860" s="211" t="s">
        <v>252</v>
      </c>
      <c r="D860" s="410" t="s">
        <v>18486</v>
      </c>
      <c r="E860" s="211"/>
      <c r="F860" s="211" t="s">
        <v>9764</v>
      </c>
      <c r="G860" s="413" t="s">
        <v>19452</v>
      </c>
      <c r="H860" s="429" t="s">
        <v>8560</v>
      </c>
      <c r="I860" s="390">
        <v>613</v>
      </c>
      <c r="J860" s="390">
        <v>68</v>
      </c>
      <c r="K860" s="390">
        <v>597</v>
      </c>
      <c r="L860" s="330">
        <v>8.0147058823529402</v>
      </c>
      <c r="M860" s="390">
        <v>550</v>
      </c>
      <c r="N860" s="390">
        <v>36</v>
      </c>
      <c r="O860" s="390">
        <v>508</v>
      </c>
      <c r="P860" s="206">
        <v>14.2777777777778</v>
      </c>
    </row>
    <row r="861" spans="1:16" x14ac:dyDescent="0.2">
      <c r="A861" s="212" t="s">
        <v>12058</v>
      </c>
      <c r="B861" s="211"/>
      <c r="C861" s="211" t="s">
        <v>253</v>
      </c>
      <c r="D861" s="410" t="s">
        <v>19033</v>
      </c>
      <c r="E861" s="211"/>
      <c r="F861" s="211" t="s">
        <v>12057</v>
      </c>
      <c r="G861" s="413" t="s">
        <v>19521</v>
      </c>
      <c r="H861" s="429" t="s">
        <v>8560</v>
      </c>
      <c r="I861" s="390">
        <v>610</v>
      </c>
      <c r="J861" s="390">
        <v>405</v>
      </c>
      <c r="K861" s="390">
        <v>627</v>
      </c>
      <c r="L861" s="330">
        <v>0.50617283950617298</v>
      </c>
      <c r="M861" s="390">
        <v>444</v>
      </c>
      <c r="N861" s="390">
        <v>335</v>
      </c>
      <c r="O861" s="390">
        <v>418</v>
      </c>
      <c r="P861" s="206">
        <v>0.32537313432835802</v>
      </c>
    </row>
    <row r="862" spans="1:16" x14ac:dyDescent="0.2">
      <c r="A862" s="212" t="s">
        <v>10540</v>
      </c>
      <c r="B862" s="211"/>
      <c r="C862" s="211" t="s">
        <v>250</v>
      </c>
      <c r="D862" s="410" t="s">
        <v>18894</v>
      </c>
      <c r="E862" s="211"/>
      <c r="F862" s="211" t="s">
        <v>10539</v>
      </c>
      <c r="G862" s="413" t="s">
        <v>21556</v>
      </c>
      <c r="H862" s="429" t="s">
        <v>8560</v>
      </c>
      <c r="I862" s="390">
        <v>607</v>
      </c>
      <c r="J862" s="390">
        <v>639</v>
      </c>
      <c r="K862" s="390">
        <v>798</v>
      </c>
      <c r="L862" s="210">
        <v>-5.0078247261345799E-2</v>
      </c>
      <c r="M862" s="390">
        <v>82</v>
      </c>
      <c r="N862" s="390">
        <v>93</v>
      </c>
      <c r="O862" s="390">
        <v>86</v>
      </c>
      <c r="P862" s="206">
        <v>-0.118279569892473</v>
      </c>
    </row>
    <row r="863" spans="1:16" x14ac:dyDescent="0.2">
      <c r="A863" s="212" t="s">
        <v>13164</v>
      </c>
      <c r="B863" s="211"/>
      <c r="C863" s="211" t="s">
        <v>14947</v>
      </c>
      <c r="D863" s="410" t="s">
        <v>19461</v>
      </c>
      <c r="E863" s="211"/>
      <c r="F863" s="211" t="s">
        <v>13163</v>
      </c>
      <c r="G863" s="413" t="s">
        <v>8799</v>
      </c>
      <c r="H863" s="429" t="s">
        <v>8560</v>
      </c>
      <c r="I863" s="390">
        <v>604</v>
      </c>
      <c r="J863" s="390">
        <v>394</v>
      </c>
      <c r="K863" s="390">
        <v>286</v>
      </c>
      <c r="L863" s="330">
        <v>0.53299492385786795</v>
      </c>
      <c r="M863" s="390">
        <v>75</v>
      </c>
      <c r="N863" s="390">
        <v>40</v>
      </c>
      <c r="O863" s="390">
        <v>47</v>
      </c>
      <c r="P863" s="206">
        <v>0.875</v>
      </c>
    </row>
    <row r="864" spans="1:16" x14ac:dyDescent="0.2">
      <c r="A864" s="212" t="s">
        <v>10790</v>
      </c>
      <c r="B864" s="211"/>
      <c r="C864" s="211" t="s">
        <v>254</v>
      </c>
      <c r="D864" s="410" t="s">
        <v>17381</v>
      </c>
      <c r="E864" s="211"/>
      <c r="F864" s="211" t="s">
        <v>10789</v>
      </c>
      <c r="G864" s="413" t="s">
        <v>21462</v>
      </c>
      <c r="H864" s="429" t="s">
        <v>8560</v>
      </c>
      <c r="I864" s="390">
        <v>598</v>
      </c>
      <c r="J864" s="390">
        <v>149</v>
      </c>
      <c r="K864" s="390">
        <v>170</v>
      </c>
      <c r="L864" s="330">
        <v>3.0134228187919501</v>
      </c>
      <c r="M864" s="390">
        <v>58</v>
      </c>
      <c r="N864" s="390">
        <v>47</v>
      </c>
      <c r="O864" s="390">
        <v>135</v>
      </c>
      <c r="P864" s="206">
        <v>0.23404255319148901</v>
      </c>
    </row>
    <row r="865" spans="1:16" x14ac:dyDescent="0.2">
      <c r="A865" s="212" t="s">
        <v>11388</v>
      </c>
      <c r="B865" s="211"/>
      <c r="C865" s="211" t="s">
        <v>254</v>
      </c>
      <c r="D865" s="410" t="s">
        <v>17207</v>
      </c>
      <c r="E865" s="211"/>
      <c r="F865" s="211" t="s">
        <v>11387</v>
      </c>
      <c r="G865" s="413" t="s">
        <v>21118</v>
      </c>
      <c r="H865" s="429" t="s">
        <v>8560</v>
      </c>
      <c r="I865" s="390">
        <v>597</v>
      </c>
      <c r="J865" s="390">
        <v>418</v>
      </c>
      <c r="K865" s="390">
        <v>498</v>
      </c>
      <c r="L865" s="330">
        <v>0.42822966507177002</v>
      </c>
      <c r="M865" s="390">
        <v>425</v>
      </c>
      <c r="N865" s="390">
        <v>405</v>
      </c>
      <c r="O865" s="390">
        <v>306</v>
      </c>
      <c r="P865" s="206">
        <v>4.9382716049382699E-2</v>
      </c>
    </row>
    <row r="866" spans="1:16" x14ac:dyDescent="0.2">
      <c r="A866" s="212" t="s">
        <v>13797</v>
      </c>
      <c r="B866" s="211"/>
      <c r="C866" s="211" t="s">
        <v>258</v>
      </c>
      <c r="D866" s="410" t="s">
        <v>20371</v>
      </c>
      <c r="E866" s="211"/>
      <c r="F866" s="211" t="s">
        <v>13796</v>
      </c>
      <c r="G866" s="413" t="s">
        <v>20372</v>
      </c>
      <c r="H866" s="429" t="s">
        <v>8560</v>
      </c>
      <c r="I866" s="390">
        <v>596</v>
      </c>
      <c r="J866" s="390">
        <v>638</v>
      </c>
      <c r="K866" s="390">
        <v>795</v>
      </c>
      <c r="L866" s="330">
        <v>-6.5830721003134807E-2</v>
      </c>
      <c r="M866" s="390">
        <v>1030</v>
      </c>
      <c r="N866" s="390">
        <v>844</v>
      </c>
      <c r="O866" s="390">
        <v>922</v>
      </c>
      <c r="P866" s="206">
        <v>0.220379146919431</v>
      </c>
    </row>
    <row r="867" spans="1:16" x14ac:dyDescent="0.2">
      <c r="A867" s="212" t="s">
        <v>14785</v>
      </c>
      <c r="B867" s="211" t="s">
        <v>13051</v>
      </c>
      <c r="C867" s="211" t="s">
        <v>371</v>
      </c>
      <c r="D867" s="410" t="s">
        <v>18078</v>
      </c>
      <c r="E867" s="211" t="s">
        <v>14784</v>
      </c>
      <c r="F867" s="211"/>
      <c r="G867" s="413" t="s">
        <v>20509</v>
      </c>
      <c r="H867" s="429" t="s">
        <v>8560</v>
      </c>
      <c r="I867" s="390">
        <v>596</v>
      </c>
      <c r="J867" s="390">
        <v>454</v>
      </c>
      <c r="K867" s="390">
        <v>514</v>
      </c>
      <c r="L867" s="330">
        <v>0.31277533039647598</v>
      </c>
      <c r="M867" s="390">
        <v>378</v>
      </c>
      <c r="N867" s="390">
        <v>326</v>
      </c>
      <c r="O867" s="390">
        <v>313</v>
      </c>
      <c r="P867" s="206">
        <v>0.159509202453988</v>
      </c>
    </row>
    <row r="868" spans="1:16" x14ac:dyDescent="0.2">
      <c r="A868" s="212" t="s">
        <v>11791</v>
      </c>
      <c r="B868" s="211" t="s">
        <v>9592</v>
      </c>
      <c r="C868" s="211" t="s">
        <v>252</v>
      </c>
      <c r="D868" s="410" t="s">
        <v>20845</v>
      </c>
      <c r="E868" s="211" t="s">
        <v>11790</v>
      </c>
      <c r="F868" s="211"/>
      <c r="G868" s="413" t="s">
        <v>20846</v>
      </c>
      <c r="H868" s="429" t="s">
        <v>8560</v>
      </c>
      <c r="I868" s="390">
        <v>594</v>
      </c>
      <c r="J868" s="390">
        <v>424</v>
      </c>
      <c r="K868" s="390">
        <v>232</v>
      </c>
      <c r="L868" s="330">
        <v>0.40094339622641501</v>
      </c>
      <c r="M868" s="390">
        <v>402</v>
      </c>
      <c r="N868" s="390">
        <v>380</v>
      </c>
      <c r="O868" s="390">
        <v>365</v>
      </c>
      <c r="P868" s="206">
        <v>5.78947368421052E-2</v>
      </c>
    </row>
    <row r="869" spans="1:16" x14ac:dyDescent="0.2">
      <c r="A869" s="212" t="s">
        <v>11105</v>
      </c>
      <c r="B869" s="211"/>
      <c r="C869" s="211" t="s">
        <v>371</v>
      </c>
      <c r="D869" s="410" t="s">
        <v>21301</v>
      </c>
      <c r="E869" s="211"/>
      <c r="F869" s="211" t="s">
        <v>11104</v>
      </c>
      <c r="G869" s="413" t="s">
        <v>19621</v>
      </c>
      <c r="H869" s="429" t="s">
        <v>8560</v>
      </c>
      <c r="I869" s="390">
        <v>591</v>
      </c>
      <c r="J869" s="390">
        <v>24</v>
      </c>
      <c r="K869" s="390">
        <v>32</v>
      </c>
      <c r="L869" s="330">
        <v>23.625</v>
      </c>
      <c r="M869" s="390">
        <v>110</v>
      </c>
      <c r="N869" s="390">
        <v>84</v>
      </c>
      <c r="O869" s="390">
        <v>85</v>
      </c>
      <c r="P869" s="206">
        <v>0.30952380952380998</v>
      </c>
    </row>
    <row r="870" spans="1:16" x14ac:dyDescent="0.2">
      <c r="A870" s="212" t="s">
        <v>11071</v>
      </c>
      <c r="B870" s="211"/>
      <c r="C870" s="211" t="s">
        <v>14947</v>
      </c>
      <c r="D870" s="410" t="s">
        <v>18279</v>
      </c>
      <c r="E870" s="211"/>
      <c r="F870" s="211" t="s">
        <v>11070</v>
      </c>
      <c r="G870" s="413" t="s">
        <v>21118</v>
      </c>
      <c r="H870" s="429" t="s">
        <v>8560</v>
      </c>
      <c r="I870" s="390">
        <v>591</v>
      </c>
      <c r="J870" s="390">
        <v>668</v>
      </c>
      <c r="K870" s="390">
        <v>472</v>
      </c>
      <c r="L870" s="330">
        <v>-0.115269461077844</v>
      </c>
      <c r="M870" s="390">
        <v>894</v>
      </c>
      <c r="N870" s="390">
        <v>871</v>
      </c>
      <c r="O870" s="390">
        <v>842</v>
      </c>
      <c r="P870" s="206">
        <v>2.6406429391504099E-2</v>
      </c>
    </row>
    <row r="871" spans="1:16" x14ac:dyDescent="0.2">
      <c r="A871" s="212" t="s">
        <v>14578</v>
      </c>
      <c r="B871" s="211"/>
      <c r="C871" s="211" t="s">
        <v>372</v>
      </c>
      <c r="D871" s="410" t="s">
        <v>18287</v>
      </c>
      <c r="E871" s="211"/>
      <c r="F871" s="211" t="s">
        <v>14577</v>
      </c>
      <c r="G871" s="413" t="s">
        <v>21199</v>
      </c>
      <c r="H871" s="429" t="s">
        <v>8560</v>
      </c>
      <c r="I871" s="390">
        <v>588</v>
      </c>
      <c r="J871" s="390">
        <v>614</v>
      </c>
      <c r="K871" s="390">
        <v>560</v>
      </c>
      <c r="L871" s="330">
        <v>-4.2345276872964202E-2</v>
      </c>
      <c r="M871" s="390">
        <v>808</v>
      </c>
      <c r="N871" s="390">
        <v>755</v>
      </c>
      <c r="O871" s="390">
        <v>809</v>
      </c>
      <c r="P871" s="206">
        <v>7.0198675496688803E-2</v>
      </c>
    </row>
    <row r="872" spans="1:16" x14ac:dyDescent="0.2">
      <c r="A872" s="212" t="s">
        <v>11020</v>
      </c>
      <c r="B872" s="211"/>
      <c r="C872" s="211" t="s">
        <v>487</v>
      </c>
      <c r="D872" s="410" t="s">
        <v>20082</v>
      </c>
      <c r="E872" s="211"/>
      <c r="F872" s="211" t="s">
        <v>11019</v>
      </c>
      <c r="G872" s="413" t="s">
        <v>21326</v>
      </c>
      <c r="H872" s="429" t="s">
        <v>8560</v>
      </c>
      <c r="I872" s="390">
        <v>588</v>
      </c>
      <c r="J872" s="390">
        <v>694</v>
      </c>
      <c r="K872" s="390">
        <v>512</v>
      </c>
      <c r="L872" s="330">
        <v>-0.15273775216138299</v>
      </c>
      <c r="M872" s="390">
        <v>254</v>
      </c>
      <c r="N872" s="390">
        <v>294</v>
      </c>
      <c r="O872" s="390">
        <v>244</v>
      </c>
      <c r="P872" s="206">
        <v>-0.13605442176870799</v>
      </c>
    </row>
    <row r="873" spans="1:16" x14ac:dyDescent="0.2">
      <c r="A873" s="212" t="s">
        <v>11445</v>
      </c>
      <c r="B873" s="211"/>
      <c r="C873" s="211" t="s">
        <v>249</v>
      </c>
      <c r="D873" s="410" t="s">
        <v>17667</v>
      </c>
      <c r="E873" s="211"/>
      <c r="F873" s="211" t="s">
        <v>11444</v>
      </c>
      <c r="G873" s="413" t="s">
        <v>21155</v>
      </c>
      <c r="H873" s="429" t="s">
        <v>8560</v>
      </c>
      <c r="I873" s="390">
        <v>580</v>
      </c>
      <c r="J873" s="390">
        <v>493</v>
      </c>
      <c r="K873" s="390">
        <v>544</v>
      </c>
      <c r="L873" s="330">
        <v>0.17647058823529399</v>
      </c>
      <c r="M873" s="390">
        <v>488</v>
      </c>
      <c r="N873" s="390">
        <v>484</v>
      </c>
      <c r="O873" s="390">
        <v>481</v>
      </c>
      <c r="P873" s="206">
        <v>8.2644628099173296E-3</v>
      </c>
    </row>
    <row r="874" spans="1:16" x14ac:dyDescent="0.2">
      <c r="A874" s="212" t="s">
        <v>10996</v>
      </c>
      <c r="B874" s="211"/>
      <c r="C874" s="211" t="s">
        <v>253</v>
      </c>
      <c r="D874" s="410" t="s">
        <v>17633</v>
      </c>
      <c r="E874" s="211"/>
      <c r="F874" s="211" t="s">
        <v>10995</v>
      </c>
      <c r="G874" s="413" t="s">
        <v>21335</v>
      </c>
      <c r="H874" s="429" t="s">
        <v>8560</v>
      </c>
      <c r="I874" s="390">
        <v>577</v>
      </c>
      <c r="J874" s="390">
        <v>612</v>
      </c>
      <c r="K874" s="390">
        <v>482</v>
      </c>
      <c r="L874" s="330">
        <v>-5.7189542483660198E-2</v>
      </c>
      <c r="M874" s="390">
        <v>0</v>
      </c>
      <c r="N874" s="390">
        <v>1</v>
      </c>
      <c r="O874" s="390">
        <v>0</v>
      </c>
      <c r="P874" s="206">
        <v>-1</v>
      </c>
    </row>
    <row r="875" spans="1:16" x14ac:dyDescent="0.2">
      <c r="A875" s="212" t="s">
        <v>14068</v>
      </c>
      <c r="B875" s="211"/>
      <c r="C875" s="211" t="s">
        <v>253</v>
      </c>
      <c r="D875" s="410" t="s">
        <v>18957</v>
      </c>
      <c r="E875" s="211"/>
      <c r="F875" s="211" t="s">
        <v>14067</v>
      </c>
      <c r="G875" s="413" t="s">
        <v>20305</v>
      </c>
      <c r="H875" s="429" t="s">
        <v>8560</v>
      </c>
      <c r="I875" s="390">
        <v>575</v>
      </c>
      <c r="J875" s="390">
        <v>425</v>
      </c>
      <c r="K875" s="390">
        <v>510</v>
      </c>
      <c r="L875" s="330">
        <v>0.35294117647058798</v>
      </c>
      <c r="M875" s="390">
        <v>384</v>
      </c>
      <c r="N875" s="390">
        <v>354</v>
      </c>
      <c r="O875" s="390">
        <v>371</v>
      </c>
      <c r="P875" s="206">
        <v>8.4745762711864403E-2</v>
      </c>
    </row>
    <row r="876" spans="1:16" x14ac:dyDescent="0.2">
      <c r="A876" s="212" t="s">
        <v>13859</v>
      </c>
      <c r="B876" s="211"/>
      <c r="C876" s="211" t="s">
        <v>254</v>
      </c>
      <c r="D876" s="410" t="s">
        <v>21626</v>
      </c>
      <c r="E876" s="211"/>
      <c r="F876" s="211" t="s">
        <v>13858</v>
      </c>
      <c r="G876" s="413" t="s">
        <v>21627</v>
      </c>
      <c r="H876" s="429" t="s">
        <v>8560</v>
      </c>
      <c r="I876" s="390">
        <v>574</v>
      </c>
      <c r="J876" s="390">
        <v>577</v>
      </c>
      <c r="K876" s="390">
        <v>554</v>
      </c>
      <c r="L876" s="330">
        <v>-5.1993067590987404E-3</v>
      </c>
      <c r="M876" s="390">
        <v>19</v>
      </c>
      <c r="N876" s="390">
        <v>22</v>
      </c>
      <c r="O876" s="390">
        <v>20</v>
      </c>
      <c r="P876" s="206">
        <v>-0.13636363636363599</v>
      </c>
    </row>
    <row r="877" spans="1:16" x14ac:dyDescent="0.2">
      <c r="A877" s="212" t="s">
        <v>11177</v>
      </c>
      <c r="B877" s="211"/>
      <c r="C877" s="211" t="s">
        <v>254</v>
      </c>
      <c r="D877" s="410" t="s">
        <v>17264</v>
      </c>
      <c r="E877" s="211"/>
      <c r="F877" s="211" t="s">
        <v>11176</v>
      </c>
      <c r="G877" s="413" t="s">
        <v>21266</v>
      </c>
      <c r="H877" s="429" t="s">
        <v>8560</v>
      </c>
      <c r="I877" s="390">
        <v>572</v>
      </c>
      <c r="J877" s="390">
        <v>2152</v>
      </c>
      <c r="K877" s="390">
        <v>2165</v>
      </c>
      <c r="L877" s="330">
        <v>-0.73420074349442399</v>
      </c>
      <c r="M877" s="390">
        <v>128</v>
      </c>
      <c r="N877" s="390">
        <v>101</v>
      </c>
      <c r="O877" s="390">
        <v>124</v>
      </c>
      <c r="P877" s="206">
        <v>0.26732673267326701</v>
      </c>
    </row>
    <row r="878" spans="1:16" x14ac:dyDescent="0.2">
      <c r="A878" s="212" t="s">
        <v>13259</v>
      </c>
      <c r="B878" s="211"/>
      <c r="C878" s="211" t="s">
        <v>14947</v>
      </c>
      <c r="D878" s="410" t="s">
        <v>18189</v>
      </c>
      <c r="E878" s="211"/>
      <c r="F878" s="211" t="s">
        <v>13258</v>
      </c>
      <c r="G878" s="413" t="s">
        <v>21352</v>
      </c>
      <c r="H878" s="429" t="s">
        <v>8560</v>
      </c>
      <c r="I878" s="390">
        <v>572</v>
      </c>
      <c r="J878" s="390">
        <v>636</v>
      </c>
      <c r="K878" s="390">
        <v>582</v>
      </c>
      <c r="L878" s="330">
        <v>-0.10062893081761</v>
      </c>
      <c r="M878" s="390">
        <v>211</v>
      </c>
      <c r="N878" s="390">
        <v>194</v>
      </c>
      <c r="O878" s="390">
        <v>212</v>
      </c>
      <c r="P878" s="206">
        <v>8.7628865979381396E-2</v>
      </c>
    </row>
    <row r="879" spans="1:16" x14ac:dyDescent="0.2">
      <c r="A879" s="212" t="s">
        <v>11358</v>
      </c>
      <c r="B879" s="211"/>
      <c r="C879" s="211" t="s">
        <v>249</v>
      </c>
      <c r="D879" s="410" t="s">
        <v>18860</v>
      </c>
      <c r="E879" s="211"/>
      <c r="F879" s="211" t="s">
        <v>11357</v>
      </c>
      <c r="G879" s="413" t="s">
        <v>20676</v>
      </c>
      <c r="H879" s="429" t="s">
        <v>8560</v>
      </c>
      <c r="I879" s="390">
        <v>571</v>
      </c>
      <c r="J879" s="390">
        <v>563</v>
      </c>
      <c r="K879" s="390">
        <v>605</v>
      </c>
      <c r="L879" s="330">
        <v>1.42095914742451E-2</v>
      </c>
      <c r="M879" s="390">
        <v>103</v>
      </c>
      <c r="N879" s="390">
        <v>83</v>
      </c>
      <c r="O879" s="390">
        <v>127</v>
      </c>
      <c r="P879" s="206">
        <v>0.240963855421687</v>
      </c>
    </row>
    <row r="880" spans="1:16" x14ac:dyDescent="0.2">
      <c r="A880" s="212" t="s">
        <v>9173</v>
      </c>
      <c r="B880" s="211"/>
      <c r="C880" s="211" t="s">
        <v>371</v>
      </c>
      <c r="D880" s="410" t="s">
        <v>22097</v>
      </c>
      <c r="E880" s="211"/>
      <c r="F880" s="211" t="s">
        <v>9172</v>
      </c>
      <c r="G880" s="413" t="s">
        <v>20250</v>
      </c>
      <c r="H880" s="429" t="s">
        <v>8560</v>
      </c>
      <c r="I880" s="390">
        <v>569</v>
      </c>
      <c r="J880" s="390">
        <v>475</v>
      </c>
      <c r="K880" s="390">
        <v>326</v>
      </c>
      <c r="L880" s="330">
        <v>0.19789473684210501</v>
      </c>
      <c r="M880" s="390">
        <v>0</v>
      </c>
      <c r="N880" s="390">
        <v>0</v>
      </c>
      <c r="O880" s="390">
        <v>2</v>
      </c>
      <c r="P880" s="206">
        <v>0</v>
      </c>
    </row>
    <row r="881" spans="1:16" x14ac:dyDescent="0.2">
      <c r="A881" s="212" t="s">
        <v>10142</v>
      </c>
      <c r="B881" s="211" t="s">
        <v>10141</v>
      </c>
      <c r="C881" s="211" t="s">
        <v>487</v>
      </c>
      <c r="D881" s="410" t="s">
        <v>21708</v>
      </c>
      <c r="E881" s="211" t="s">
        <v>10140</v>
      </c>
      <c r="F881" s="211"/>
      <c r="G881" s="413" t="s">
        <v>21709</v>
      </c>
      <c r="H881" s="429" t="s">
        <v>8560</v>
      </c>
      <c r="I881" s="390">
        <v>560</v>
      </c>
      <c r="J881" s="390">
        <v>3580</v>
      </c>
      <c r="K881" s="390">
        <v>2131</v>
      </c>
      <c r="L881" s="330">
        <v>-0.84357541899441302</v>
      </c>
      <c r="M881" s="390">
        <v>280</v>
      </c>
      <c r="N881" s="390">
        <v>406</v>
      </c>
      <c r="O881" s="390">
        <v>515</v>
      </c>
      <c r="P881" s="206">
        <v>-0.31034482758620702</v>
      </c>
    </row>
    <row r="882" spans="1:16" x14ac:dyDescent="0.2">
      <c r="A882" s="212" t="s">
        <v>10020</v>
      </c>
      <c r="B882" s="211"/>
      <c r="C882" s="211" t="s">
        <v>252</v>
      </c>
      <c r="D882" s="410" t="s">
        <v>17309</v>
      </c>
      <c r="E882" s="211"/>
      <c r="F882" s="211" t="s">
        <v>10019</v>
      </c>
      <c r="G882" s="413" t="s">
        <v>19755</v>
      </c>
      <c r="H882" s="429" t="s">
        <v>8560</v>
      </c>
      <c r="I882" s="390">
        <v>560</v>
      </c>
      <c r="J882" s="390">
        <v>224</v>
      </c>
      <c r="K882" s="390">
        <v>579</v>
      </c>
      <c r="L882" s="330">
        <v>1.5</v>
      </c>
      <c r="M882" s="390">
        <v>168</v>
      </c>
      <c r="N882" s="390">
        <v>46</v>
      </c>
      <c r="O882" s="390">
        <v>92</v>
      </c>
      <c r="P882" s="206">
        <v>2.6521739130434798</v>
      </c>
    </row>
    <row r="883" spans="1:16" x14ac:dyDescent="0.2">
      <c r="A883" s="212" t="s">
        <v>8807</v>
      </c>
      <c r="B883" s="211"/>
      <c r="C883" s="211" t="s">
        <v>249</v>
      </c>
      <c r="D883" s="410" t="s">
        <v>22286</v>
      </c>
      <c r="E883" s="211"/>
      <c r="F883" s="211" t="s">
        <v>8806</v>
      </c>
      <c r="G883" s="413" t="s">
        <v>22287</v>
      </c>
      <c r="H883" s="429" t="s">
        <v>8560</v>
      </c>
      <c r="I883" s="390">
        <v>559</v>
      </c>
      <c r="J883" s="390">
        <v>511</v>
      </c>
      <c r="K883" s="390">
        <v>534</v>
      </c>
      <c r="L883" s="330">
        <v>9.3933463796477504E-2</v>
      </c>
      <c r="M883" s="390">
        <v>221</v>
      </c>
      <c r="N883" s="390">
        <v>102</v>
      </c>
      <c r="O883" s="390">
        <v>116</v>
      </c>
      <c r="P883" s="206">
        <v>1.1666666666666701</v>
      </c>
    </row>
    <row r="884" spans="1:16" x14ac:dyDescent="0.2">
      <c r="A884" s="212" t="s">
        <v>8832</v>
      </c>
      <c r="B884" s="211"/>
      <c r="C884" s="211" t="s">
        <v>252</v>
      </c>
      <c r="D884" s="410" t="s">
        <v>12182</v>
      </c>
      <c r="E884" s="211"/>
      <c r="F884" s="211" t="s">
        <v>8831</v>
      </c>
      <c r="G884" s="413" t="s">
        <v>19444</v>
      </c>
      <c r="H884" s="429" t="s">
        <v>8560</v>
      </c>
      <c r="I884" s="390">
        <v>558</v>
      </c>
      <c r="J884" s="390">
        <v>724</v>
      </c>
      <c r="K884" s="390">
        <v>553</v>
      </c>
      <c r="L884" s="330">
        <v>-0.22928176795580099</v>
      </c>
      <c r="M884" s="390">
        <v>91</v>
      </c>
      <c r="N884" s="390">
        <v>0</v>
      </c>
      <c r="O884" s="390">
        <v>170</v>
      </c>
      <c r="P884" s="206">
        <v>0</v>
      </c>
    </row>
    <row r="885" spans="1:16" x14ac:dyDescent="0.2">
      <c r="A885" s="212" t="s">
        <v>13249</v>
      </c>
      <c r="B885" s="211"/>
      <c r="C885" s="211" t="s">
        <v>253</v>
      </c>
      <c r="D885" s="410" t="s">
        <v>18883</v>
      </c>
      <c r="E885" s="211"/>
      <c r="F885" s="211" t="s">
        <v>13248</v>
      </c>
      <c r="G885" s="413" t="s">
        <v>21440</v>
      </c>
      <c r="H885" s="429" t="s">
        <v>8560</v>
      </c>
      <c r="I885" s="390">
        <v>557</v>
      </c>
      <c r="J885" s="390">
        <v>541</v>
      </c>
      <c r="K885" s="390">
        <v>581</v>
      </c>
      <c r="L885" s="330">
        <v>2.95748613678373E-2</v>
      </c>
      <c r="M885" s="390">
        <v>177</v>
      </c>
      <c r="N885" s="390">
        <v>134</v>
      </c>
      <c r="O885" s="390">
        <v>135</v>
      </c>
      <c r="P885" s="206">
        <v>0.32089552238806002</v>
      </c>
    </row>
    <row r="886" spans="1:16" x14ac:dyDescent="0.2">
      <c r="A886" s="212" t="s">
        <v>13117</v>
      </c>
      <c r="B886" s="211" t="s">
        <v>11678</v>
      </c>
      <c r="C886" s="211" t="s">
        <v>254</v>
      </c>
      <c r="D886" s="410" t="s">
        <v>18086</v>
      </c>
      <c r="E886" s="211" t="s">
        <v>13116</v>
      </c>
      <c r="F886" s="211"/>
      <c r="G886" s="413" t="s">
        <v>20997</v>
      </c>
      <c r="H886" s="429" t="s">
        <v>8560</v>
      </c>
      <c r="I886" s="390">
        <v>556</v>
      </c>
      <c r="J886" s="390">
        <v>422</v>
      </c>
      <c r="K886" s="390">
        <v>500</v>
      </c>
      <c r="L886" s="330">
        <v>0.31753554502369702</v>
      </c>
      <c r="M886" s="390">
        <v>641</v>
      </c>
      <c r="N886" s="390">
        <v>548</v>
      </c>
      <c r="O886" s="390">
        <v>829</v>
      </c>
      <c r="P886" s="206">
        <v>0.16970802919708</v>
      </c>
    </row>
    <row r="887" spans="1:16" x14ac:dyDescent="0.2">
      <c r="A887" s="212" t="s">
        <v>11399</v>
      </c>
      <c r="B887" s="211"/>
      <c r="C887" s="211" t="s">
        <v>252</v>
      </c>
      <c r="D887" s="410" t="s">
        <v>18283</v>
      </c>
      <c r="E887" s="211"/>
      <c r="F887" s="211" t="s">
        <v>11398</v>
      </c>
      <c r="G887" s="413" t="s">
        <v>21183</v>
      </c>
      <c r="H887" s="429" t="s">
        <v>8560</v>
      </c>
      <c r="I887" s="390">
        <v>556</v>
      </c>
      <c r="J887" s="390">
        <v>376</v>
      </c>
      <c r="K887" s="390">
        <v>303</v>
      </c>
      <c r="L887" s="330">
        <v>0.47872340425531901</v>
      </c>
      <c r="M887" s="390">
        <v>72</v>
      </c>
      <c r="N887" s="390">
        <v>12</v>
      </c>
      <c r="O887" s="390">
        <v>64</v>
      </c>
      <c r="P887" s="206">
        <v>5</v>
      </c>
    </row>
    <row r="888" spans="1:16" x14ac:dyDescent="0.2">
      <c r="A888" s="212" t="s">
        <v>10118</v>
      </c>
      <c r="B888" s="211"/>
      <c r="C888" s="211" t="s">
        <v>372</v>
      </c>
      <c r="D888" s="410" t="s">
        <v>21733</v>
      </c>
      <c r="E888" s="211"/>
      <c r="F888" s="211" t="s">
        <v>10117</v>
      </c>
      <c r="G888" s="413" t="s">
        <v>21396</v>
      </c>
      <c r="H888" s="429" t="s">
        <v>8560</v>
      </c>
      <c r="I888" s="390">
        <v>556</v>
      </c>
      <c r="J888" s="390">
        <v>384</v>
      </c>
      <c r="K888" s="390">
        <v>586</v>
      </c>
      <c r="L888" s="330">
        <v>0.44791666666666702</v>
      </c>
      <c r="M888" s="390">
        <v>15</v>
      </c>
      <c r="N888" s="390">
        <v>11</v>
      </c>
      <c r="O888" s="390">
        <v>24</v>
      </c>
      <c r="P888" s="206">
        <v>0.36363636363636398</v>
      </c>
    </row>
    <row r="889" spans="1:16" x14ac:dyDescent="0.2">
      <c r="A889" s="212" t="s">
        <v>8769</v>
      </c>
      <c r="B889" s="211"/>
      <c r="C889" s="211" t="s">
        <v>254</v>
      </c>
      <c r="D889" s="410" t="s">
        <v>18140</v>
      </c>
      <c r="E889" s="211"/>
      <c r="F889" s="211" t="s">
        <v>8768</v>
      </c>
      <c r="G889" s="413" t="s">
        <v>19399</v>
      </c>
      <c r="H889" s="429" t="s">
        <v>8560</v>
      </c>
      <c r="I889" s="390">
        <v>555</v>
      </c>
      <c r="J889" s="390">
        <v>643</v>
      </c>
      <c r="K889" s="390">
        <v>757</v>
      </c>
      <c r="L889" s="330">
        <v>-0.13685847589424599</v>
      </c>
      <c r="M889" s="390">
        <v>1</v>
      </c>
      <c r="N889" s="390">
        <v>0</v>
      </c>
      <c r="O889" s="390">
        <v>0</v>
      </c>
      <c r="P889" s="206">
        <v>0</v>
      </c>
    </row>
    <row r="890" spans="1:16" x14ac:dyDescent="0.2">
      <c r="A890" s="212" t="s">
        <v>14391</v>
      </c>
      <c r="B890" s="211" t="s">
        <v>12364</v>
      </c>
      <c r="C890" s="211" t="s">
        <v>251</v>
      </c>
      <c r="D890" s="410" t="s">
        <v>20539</v>
      </c>
      <c r="E890" s="211" t="s">
        <v>14390</v>
      </c>
      <c r="F890" s="211"/>
      <c r="G890" s="413" t="s">
        <v>20540</v>
      </c>
      <c r="H890" s="429" t="s">
        <v>8560</v>
      </c>
      <c r="I890" s="390">
        <v>554</v>
      </c>
      <c r="J890" s="390">
        <v>521</v>
      </c>
      <c r="K890" s="390">
        <v>511</v>
      </c>
      <c r="L890" s="330">
        <v>6.3339731285988493E-2</v>
      </c>
      <c r="M890" s="390">
        <v>581</v>
      </c>
      <c r="N890" s="390">
        <v>478</v>
      </c>
      <c r="O890" s="390">
        <v>567</v>
      </c>
      <c r="P890" s="206">
        <v>0.215481171548117</v>
      </c>
    </row>
    <row r="891" spans="1:16" x14ac:dyDescent="0.2">
      <c r="A891" s="212" t="s">
        <v>10784</v>
      </c>
      <c r="B891" s="211"/>
      <c r="C891" s="211" t="s">
        <v>487</v>
      </c>
      <c r="D891" s="410" t="s">
        <v>19666</v>
      </c>
      <c r="E891" s="211"/>
      <c r="F891" s="211" t="s">
        <v>10783</v>
      </c>
      <c r="G891" s="413" t="s">
        <v>21464</v>
      </c>
      <c r="H891" s="429" t="s">
        <v>8560</v>
      </c>
      <c r="I891" s="390">
        <v>548</v>
      </c>
      <c r="J891" s="390">
        <v>562</v>
      </c>
      <c r="K891" s="390">
        <v>22</v>
      </c>
      <c r="L891" s="330">
        <v>-2.4911032028469799E-2</v>
      </c>
      <c r="M891" s="390">
        <v>111</v>
      </c>
      <c r="N891" s="390">
        <v>169</v>
      </c>
      <c r="O891" s="390">
        <v>212</v>
      </c>
      <c r="P891" s="206">
        <v>-0.34319526627218899</v>
      </c>
    </row>
    <row r="892" spans="1:16" x14ac:dyDescent="0.2">
      <c r="A892" s="212" t="s">
        <v>14423</v>
      </c>
      <c r="B892" s="211"/>
      <c r="C892" s="211" t="s">
        <v>257</v>
      </c>
      <c r="D892" s="410" t="s">
        <v>21737</v>
      </c>
      <c r="E892" s="211"/>
      <c r="F892" s="211" t="s">
        <v>14422</v>
      </c>
      <c r="G892" s="413" t="s">
        <v>21738</v>
      </c>
      <c r="H892" s="429" t="s">
        <v>8560</v>
      </c>
      <c r="I892" s="390">
        <v>545</v>
      </c>
      <c r="J892" s="390">
        <v>389</v>
      </c>
      <c r="K892" s="390">
        <v>455</v>
      </c>
      <c r="L892" s="330">
        <v>0.40102827763496102</v>
      </c>
      <c r="M892" s="390">
        <v>217</v>
      </c>
      <c r="N892" s="390">
        <v>179</v>
      </c>
      <c r="O892" s="390">
        <v>174</v>
      </c>
      <c r="P892" s="206">
        <v>0.212290502793296</v>
      </c>
    </row>
    <row r="893" spans="1:16" x14ac:dyDescent="0.2">
      <c r="A893" s="212" t="s">
        <v>8744</v>
      </c>
      <c r="B893" s="211"/>
      <c r="C893" s="211" t="s">
        <v>252</v>
      </c>
      <c r="D893" s="410" t="s">
        <v>20197</v>
      </c>
      <c r="E893" s="211"/>
      <c r="F893" s="211" t="s">
        <v>8742</v>
      </c>
      <c r="G893" s="413" t="s">
        <v>213</v>
      </c>
      <c r="H893" s="429" t="s">
        <v>8560</v>
      </c>
      <c r="I893" s="390">
        <v>544</v>
      </c>
      <c r="J893" s="390">
        <v>785</v>
      </c>
      <c r="K893" s="390">
        <v>268</v>
      </c>
      <c r="L893" s="330">
        <v>-0.30700636942675202</v>
      </c>
      <c r="M893" s="390">
        <v>110</v>
      </c>
      <c r="N893" s="390">
        <v>167</v>
      </c>
      <c r="O893" s="390">
        <v>276</v>
      </c>
      <c r="P893" s="206">
        <v>-0.34131736526946099</v>
      </c>
    </row>
    <row r="894" spans="1:16" x14ac:dyDescent="0.2">
      <c r="A894" s="212" t="s">
        <v>8963</v>
      </c>
      <c r="B894" s="211"/>
      <c r="C894" s="211" t="s">
        <v>14947</v>
      </c>
      <c r="D894" s="410" t="s">
        <v>17141</v>
      </c>
      <c r="E894" s="211"/>
      <c r="F894" s="211" t="s">
        <v>8961</v>
      </c>
      <c r="G894" s="413" t="s">
        <v>17142</v>
      </c>
      <c r="H894" s="429" t="s">
        <v>8560</v>
      </c>
      <c r="I894" s="390">
        <v>538</v>
      </c>
      <c r="J894" s="390">
        <v>454</v>
      </c>
      <c r="K894" s="390">
        <v>504</v>
      </c>
      <c r="L894" s="330">
        <v>0.185022026431718</v>
      </c>
      <c r="M894" s="390">
        <v>379</v>
      </c>
      <c r="N894" s="390">
        <v>351</v>
      </c>
      <c r="O894" s="390">
        <v>403</v>
      </c>
      <c r="P894" s="206">
        <v>7.9772079772079799E-2</v>
      </c>
    </row>
    <row r="895" spans="1:16" x14ac:dyDescent="0.2">
      <c r="A895" s="212" t="s">
        <v>19872</v>
      </c>
      <c r="B895" s="211"/>
      <c r="C895" s="211" t="s">
        <v>252</v>
      </c>
      <c r="D895" s="410" t="s">
        <v>13324</v>
      </c>
      <c r="E895" s="211" t="s">
        <v>13323</v>
      </c>
      <c r="F895" s="211"/>
      <c r="G895" s="413" t="s">
        <v>19428</v>
      </c>
      <c r="H895" s="429" t="s">
        <v>8560</v>
      </c>
      <c r="I895" s="390">
        <v>535</v>
      </c>
      <c r="J895" s="390">
        <v>768</v>
      </c>
      <c r="K895" s="390">
        <v>552</v>
      </c>
      <c r="L895" s="330">
        <v>-0.30338541666666702</v>
      </c>
      <c r="M895" s="390">
        <v>12610</v>
      </c>
      <c r="N895" s="390">
        <v>10863</v>
      </c>
      <c r="O895" s="390">
        <v>12077</v>
      </c>
      <c r="P895" s="206">
        <v>0.16082113596612399</v>
      </c>
    </row>
    <row r="896" spans="1:16" x14ac:dyDescent="0.2">
      <c r="A896" s="212" t="s">
        <v>8953</v>
      </c>
      <c r="B896" s="211"/>
      <c r="C896" s="211" t="s">
        <v>254</v>
      </c>
      <c r="D896" s="410" t="s">
        <v>20191</v>
      </c>
      <c r="E896" s="211"/>
      <c r="F896" s="211" t="s">
        <v>8952</v>
      </c>
      <c r="G896" s="413" t="s">
        <v>22206</v>
      </c>
      <c r="H896" s="429" t="s">
        <v>8560</v>
      </c>
      <c r="I896" s="390">
        <v>534</v>
      </c>
      <c r="J896" s="390">
        <v>492</v>
      </c>
      <c r="K896" s="390">
        <v>693</v>
      </c>
      <c r="L896" s="330">
        <v>8.5365853658536703E-2</v>
      </c>
      <c r="M896" s="390">
        <v>19</v>
      </c>
      <c r="N896" s="390">
        <v>27</v>
      </c>
      <c r="O896" s="390">
        <v>25</v>
      </c>
      <c r="P896" s="206">
        <v>-0.296296296296296</v>
      </c>
    </row>
    <row r="897" spans="1:16" x14ac:dyDescent="0.2">
      <c r="A897" s="212" t="s">
        <v>14276</v>
      </c>
      <c r="B897" s="211" t="s">
        <v>11611</v>
      </c>
      <c r="C897" s="211" t="s">
        <v>252</v>
      </c>
      <c r="D897" s="410" t="s">
        <v>18998</v>
      </c>
      <c r="E897" s="211" t="s">
        <v>14275</v>
      </c>
      <c r="F897" s="211"/>
      <c r="G897" s="413" t="s">
        <v>20318</v>
      </c>
      <c r="H897" s="429" t="s">
        <v>8560</v>
      </c>
      <c r="I897" s="390">
        <v>532</v>
      </c>
      <c r="J897" s="390">
        <v>312</v>
      </c>
      <c r="K897" s="390">
        <v>457</v>
      </c>
      <c r="L897" s="330">
        <v>0.70512820512820495</v>
      </c>
      <c r="M897" s="390">
        <v>357</v>
      </c>
      <c r="N897" s="390">
        <v>301</v>
      </c>
      <c r="O897" s="390">
        <v>321</v>
      </c>
      <c r="P897" s="206">
        <v>0.186046511627907</v>
      </c>
    </row>
    <row r="898" spans="1:16" x14ac:dyDescent="0.2">
      <c r="A898" s="212" t="s">
        <v>13453</v>
      </c>
      <c r="B898" s="211"/>
      <c r="C898" s="211" t="s">
        <v>249</v>
      </c>
      <c r="D898" s="410" t="s">
        <v>18136</v>
      </c>
      <c r="E898" s="211"/>
      <c r="F898" s="211" t="s">
        <v>13452</v>
      </c>
      <c r="G898" s="413" t="s">
        <v>22255</v>
      </c>
      <c r="H898" s="429" t="s">
        <v>8560</v>
      </c>
      <c r="I898" s="390">
        <v>530</v>
      </c>
      <c r="J898" s="390">
        <v>424</v>
      </c>
      <c r="K898" s="390">
        <v>416</v>
      </c>
      <c r="L898" s="330">
        <v>0.25</v>
      </c>
      <c r="M898" s="390">
        <v>750</v>
      </c>
      <c r="N898" s="390">
        <v>1360</v>
      </c>
      <c r="O898" s="390">
        <v>1343</v>
      </c>
      <c r="P898" s="206">
        <v>-0.44852941176470601</v>
      </c>
    </row>
    <row r="899" spans="1:16" x14ac:dyDescent="0.2">
      <c r="A899" s="212" t="s">
        <v>8967</v>
      </c>
      <c r="B899" s="211"/>
      <c r="C899" s="211" t="s">
        <v>255</v>
      </c>
      <c r="D899" s="410" t="s">
        <v>22195</v>
      </c>
      <c r="E899" s="211"/>
      <c r="F899" s="211" t="s">
        <v>8966</v>
      </c>
      <c r="G899" s="413" t="s">
        <v>22196</v>
      </c>
      <c r="H899" s="429" t="s">
        <v>8560</v>
      </c>
      <c r="I899" s="390">
        <v>529</v>
      </c>
      <c r="J899" s="390">
        <v>467</v>
      </c>
      <c r="K899" s="390">
        <v>461</v>
      </c>
      <c r="L899" s="330">
        <v>0.13276231263383301</v>
      </c>
      <c r="M899" s="390">
        <v>257</v>
      </c>
      <c r="N899" s="390">
        <v>212</v>
      </c>
      <c r="O899" s="390">
        <v>290</v>
      </c>
      <c r="P899" s="206">
        <v>0.21226415094339601</v>
      </c>
    </row>
    <row r="900" spans="1:16" x14ac:dyDescent="0.2">
      <c r="A900" s="212" t="s">
        <v>12694</v>
      </c>
      <c r="B900" s="211"/>
      <c r="C900" s="211" t="s">
        <v>254</v>
      </c>
      <c r="D900" s="410" t="s">
        <v>18067</v>
      </c>
      <c r="E900" s="211"/>
      <c r="F900" s="211" t="s">
        <v>12693</v>
      </c>
      <c r="G900" s="413" t="s">
        <v>18068</v>
      </c>
      <c r="H900" s="429" t="s">
        <v>8560</v>
      </c>
      <c r="I900" s="390">
        <v>527</v>
      </c>
      <c r="J900" s="390">
        <v>427</v>
      </c>
      <c r="K900" s="390">
        <v>478</v>
      </c>
      <c r="L900" s="330">
        <v>0.23419203747072601</v>
      </c>
      <c r="M900" s="390">
        <v>1</v>
      </c>
      <c r="N900" s="390">
        <v>1</v>
      </c>
      <c r="O900" s="390">
        <v>0</v>
      </c>
      <c r="P900" s="206">
        <v>0</v>
      </c>
    </row>
    <row r="901" spans="1:16" x14ac:dyDescent="0.2">
      <c r="A901" s="212" t="s">
        <v>12692</v>
      </c>
      <c r="B901" s="211"/>
      <c r="C901" s="211" t="s">
        <v>253</v>
      </c>
      <c r="D901" s="410" t="s">
        <v>18635</v>
      </c>
      <c r="E901" s="211"/>
      <c r="F901" s="211" t="s">
        <v>12691</v>
      </c>
      <c r="G901" s="413" t="s">
        <v>20288</v>
      </c>
      <c r="H901" s="429" t="s">
        <v>8560</v>
      </c>
      <c r="I901" s="390">
        <v>527</v>
      </c>
      <c r="J901" s="390">
        <v>415</v>
      </c>
      <c r="K901" s="390">
        <v>521</v>
      </c>
      <c r="L901" s="330">
        <v>0.26987951807228899</v>
      </c>
      <c r="M901" s="390">
        <v>127</v>
      </c>
      <c r="N901" s="390">
        <v>154</v>
      </c>
      <c r="O901" s="390">
        <v>123</v>
      </c>
      <c r="P901" s="206">
        <v>-0.17532467532467499</v>
      </c>
    </row>
    <row r="902" spans="1:16" x14ac:dyDescent="0.2">
      <c r="A902" s="212" t="s">
        <v>11191</v>
      </c>
      <c r="B902" s="211"/>
      <c r="C902" s="211" t="s">
        <v>14947</v>
      </c>
      <c r="D902" s="410" t="s">
        <v>17141</v>
      </c>
      <c r="E902" s="211"/>
      <c r="F902" s="211" t="s">
        <v>11190</v>
      </c>
      <c r="G902" s="413" t="s">
        <v>17142</v>
      </c>
      <c r="H902" s="429" t="s">
        <v>8560</v>
      </c>
      <c r="I902" s="390">
        <v>526</v>
      </c>
      <c r="J902" s="390">
        <v>484</v>
      </c>
      <c r="K902" s="390">
        <v>549</v>
      </c>
      <c r="L902" s="330">
        <v>8.6776859504132303E-2</v>
      </c>
      <c r="M902" s="390">
        <v>787</v>
      </c>
      <c r="N902" s="390">
        <v>761</v>
      </c>
      <c r="O902" s="390">
        <v>621</v>
      </c>
      <c r="P902" s="206">
        <v>3.4165571616294299E-2</v>
      </c>
    </row>
    <row r="903" spans="1:16" x14ac:dyDescent="0.2">
      <c r="A903" s="212" t="s">
        <v>12373</v>
      </c>
      <c r="B903" s="211"/>
      <c r="C903" s="211" t="s">
        <v>250</v>
      </c>
      <c r="D903" s="410" t="s">
        <v>18249</v>
      </c>
      <c r="E903" s="211"/>
      <c r="F903" s="211" t="s">
        <v>12372</v>
      </c>
      <c r="G903" s="413" t="s">
        <v>20349</v>
      </c>
      <c r="H903" s="429" t="s">
        <v>8560</v>
      </c>
      <c r="I903" s="390">
        <v>525</v>
      </c>
      <c r="J903" s="390">
        <v>371</v>
      </c>
      <c r="K903" s="390">
        <v>337</v>
      </c>
      <c r="L903" s="330">
        <v>0.41509433962264097</v>
      </c>
      <c r="M903" s="390">
        <v>80</v>
      </c>
      <c r="N903" s="390">
        <v>97</v>
      </c>
      <c r="O903" s="390">
        <v>86</v>
      </c>
      <c r="P903" s="206">
        <v>-0.17525773195876301</v>
      </c>
    </row>
    <row r="904" spans="1:16" x14ac:dyDescent="0.2">
      <c r="A904" s="212" t="s">
        <v>12362</v>
      </c>
      <c r="B904" s="211"/>
      <c r="C904" s="211" t="s">
        <v>251</v>
      </c>
      <c r="D904" s="410" t="s">
        <v>18400</v>
      </c>
      <c r="E904" s="211"/>
      <c r="F904" s="211" t="s">
        <v>12361</v>
      </c>
      <c r="G904" s="413" t="s">
        <v>19477</v>
      </c>
      <c r="H904" s="429" t="s">
        <v>8560</v>
      </c>
      <c r="I904" s="390">
        <v>522</v>
      </c>
      <c r="J904" s="390">
        <v>552</v>
      </c>
      <c r="K904" s="390">
        <v>551</v>
      </c>
      <c r="L904" s="330">
        <v>-5.4347826086956499E-2</v>
      </c>
      <c r="M904" s="390">
        <v>19</v>
      </c>
      <c r="N904" s="390">
        <v>36</v>
      </c>
      <c r="O904" s="390">
        <v>26</v>
      </c>
      <c r="P904" s="206">
        <v>-0.47222222222222199</v>
      </c>
    </row>
    <row r="905" spans="1:16" x14ac:dyDescent="0.2">
      <c r="A905" s="212" t="s">
        <v>10182</v>
      </c>
      <c r="B905" s="211"/>
      <c r="C905" s="211" t="s">
        <v>251</v>
      </c>
      <c r="D905" s="410" t="s">
        <v>21683</v>
      </c>
      <c r="E905" s="211"/>
      <c r="F905" s="211" t="s">
        <v>10181</v>
      </c>
      <c r="G905" s="413" t="s">
        <v>17152</v>
      </c>
      <c r="H905" s="429" t="s">
        <v>8560</v>
      </c>
      <c r="I905" s="390">
        <v>522</v>
      </c>
      <c r="J905" s="390">
        <v>488</v>
      </c>
      <c r="K905" s="390">
        <v>528</v>
      </c>
      <c r="L905" s="330">
        <v>6.9672131147541005E-2</v>
      </c>
      <c r="M905" s="390">
        <v>337</v>
      </c>
      <c r="N905" s="390">
        <v>344</v>
      </c>
      <c r="O905" s="390">
        <v>353</v>
      </c>
      <c r="P905" s="206">
        <v>-2.03488372093024E-2</v>
      </c>
    </row>
    <row r="906" spans="1:16" x14ac:dyDescent="0.2">
      <c r="A906" s="212" t="s">
        <v>10935</v>
      </c>
      <c r="B906" s="211"/>
      <c r="C906" s="211" t="s">
        <v>14947</v>
      </c>
      <c r="D906" s="410" t="s">
        <v>18445</v>
      </c>
      <c r="E906" s="211"/>
      <c r="F906" s="211" t="s">
        <v>10934</v>
      </c>
      <c r="G906" s="413" t="s">
        <v>19642</v>
      </c>
      <c r="H906" s="429" t="s">
        <v>8560</v>
      </c>
      <c r="I906" s="390">
        <v>521</v>
      </c>
      <c r="J906" s="390">
        <v>380</v>
      </c>
      <c r="K906" s="390">
        <v>500</v>
      </c>
      <c r="L906" s="330">
        <v>0.37105263157894702</v>
      </c>
      <c r="M906" s="390">
        <v>205</v>
      </c>
      <c r="N906" s="390">
        <v>141</v>
      </c>
      <c r="O906" s="390">
        <v>177</v>
      </c>
      <c r="P906" s="206">
        <v>0.45390070921985798</v>
      </c>
    </row>
    <row r="907" spans="1:16" x14ac:dyDescent="0.2">
      <c r="A907" s="212" t="s">
        <v>14107</v>
      </c>
      <c r="B907" s="211"/>
      <c r="C907" s="211" t="s">
        <v>250</v>
      </c>
      <c r="D907" s="410" t="s">
        <v>17639</v>
      </c>
      <c r="E907" s="211"/>
      <c r="F907" s="211" t="s">
        <v>14106</v>
      </c>
      <c r="G907" s="413" t="s">
        <v>17105</v>
      </c>
      <c r="H907" s="429" t="s">
        <v>8560</v>
      </c>
      <c r="I907" s="390">
        <v>521</v>
      </c>
      <c r="J907" s="390">
        <v>579</v>
      </c>
      <c r="K907" s="390">
        <v>460</v>
      </c>
      <c r="L907" s="330">
        <v>-0.100172711571675</v>
      </c>
      <c r="M907" s="390">
        <v>195</v>
      </c>
      <c r="N907" s="390">
        <v>183</v>
      </c>
      <c r="O907" s="390">
        <v>254</v>
      </c>
      <c r="P907" s="206">
        <v>6.5573770491803393E-2</v>
      </c>
    </row>
    <row r="908" spans="1:16" x14ac:dyDescent="0.2">
      <c r="A908" s="212" t="s">
        <v>12367</v>
      </c>
      <c r="B908" s="211" t="s">
        <v>9420</v>
      </c>
      <c r="C908" s="211" t="s">
        <v>253</v>
      </c>
      <c r="D908" s="410" t="s">
        <v>18250</v>
      </c>
      <c r="E908" s="211" t="s">
        <v>12366</v>
      </c>
      <c r="F908" s="211"/>
      <c r="G908" s="413" t="s">
        <v>20351</v>
      </c>
      <c r="H908" s="429" t="s">
        <v>8560</v>
      </c>
      <c r="I908" s="390">
        <v>517</v>
      </c>
      <c r="J908" s="390">
        <v>456</v>
      </c>
      <c r="K908" s="390">
        <v>514</v>
      </c>
      <c r="L908" s="330">
        <v>0.13377192982456099</v>
      </c>
      <c r="M908" s="390">
        <v>605</v>
      </c>
      <c r="N908" s="390">
        <v>422</v>
      </c>
      <c r="O908" s="390">
        <v>413</v>
      </c>
      <c r="P908" s="206">
        <v>0.43364928909952599</v>
      </c>
    </row>
    <row r="909" spans="1:16" x14ac:dyDescent="0.2">
      <c r="A909" s="212" t="s">
        <v>13955</v>
      </c>
      <c r="B909" s="211" t="s">
        <v>9549</v>
      </c>
      <c r="C909" s="211" t="s">
        <v>250</v>
      </c>
      <c r="D909" s="410" t="s">
        <v>18712</v>
      </c>
      <c r="E909" s="211" t="s">
        <v>13954</v>
      </c>
      <c r="F909" s="211"/>
      <c r="G909" s="413" t="s">
        <v>21821</v>
      </c>
      <c r="H909" s="429" t="s">
        <v>8560</v>
      </c>
      <c r="I909" s="390">
        <v>513</v>
      </c>
      <c r="J909" s="390">
        <v>484</v>
      </c>
      <c r="K909" s="390">
        <v>555</v>
      </c>
      <c r="L909" s="330">
        <v>5.99173553719008E-2</v>
      </c>
      <c r="M909" s="390">
        <v>146</v>
      </c>
      <c r="N909" s="390">
        <v>126</v>
      </c>
      <c r="O909" s="390">
        <v>133</v>
      </c>
      <c r="P909" s="206">
        <v>0.158730158730159</v>
      </c>
    </row>
    <row r="910" spans="1:16" x14ac:dyDescent="0.2">
      <c r="A910" s="212" t="s">
        <v>14014</v>
      </c>
      <c r="B910" s="211"/>
      <c r="C910" s="211" t="s">
        <v>258</v>
      </c>
      <c r="D910" s="410" t="s">
        <v>18907</v>
      </c>
      <c r="E910" s="211"/>
      <c r="F910" s="211" t="s">
        <v>14013</v>
      </c>
      <c r="G910" s="413" t="s">
        <v>21745</v>
      </c>
      <c r="H910" s="429" t="s">
        <v>8560</v>
      </c>
      <c r="I910" s="390">
        <v>512</v>
      </c>
      <c r="J910" s="390">
        <v>547</v>
      </c>
      <c r="K910" s="390">
        <v>826</v>
      </c>
      <c r="L910" s="330">
        <v>-6.3985374771480794E-2</v>
      </c>
      <c r="M910" s="390">
        <v>293</v>
      </c>
      <c r="N910" s="390">
        <v>977</v>
      </c>
      <c r="O910" s="390">
        <v>1028</v>
      </c>
      <c r="P910" s="206">
        <v>-0.70010235414534305</v>
      </c>
    </row>
    <row r="911" spans="1:16" x14ac:dyDescent="0.2">
      <c r="A911" s="212" t="s">
        <v>14494</v>
      </c>
      <c r="B911" s="211" t="s">
        <v>9600</v>
      </c>
      <c r="C911" s="211" t="s">
        <v>254</v>
      </c>
      <c r="D911" s="410" t="s">
        <v>19967</v>
      </c>
      <c r="E911" s="211" t="s">
        <v>14493</v>
      </c>
      <c r="F911" s="211"/>
      <c r="G911" s="413" t="s">
        <v>20392</v>
      </c>
      <c r="H911" s="429" t="s">
        <v>8560</v>
      </c>
      <c r="I911" s="390">
        <v>511</v>
      </c>
      <c r="J911" s="390">
        <v>740</v>
      </c>
      <c r="K911" s="390">
        <v>817</v>
      </c>
      <c r="L911" s="330">
        <v>-0.30945945945945902</v>
      </c>
      <c r="M911" s="390">
        <v>1541</v>
      </c>
      <c r="N911" s="390">
        <v>1479</v>
      </c>
      <c r="O911" s="390">
        <v>1444</v>
      </c>
      <c r="P911" s="206">
        <v>4.1920216362407101E-2</v>
      </c>
    </row>
    <row r="912" spans="1:16" x14ac:dyDescent="0.2">
      <c r="A912" s="212" t="s">
        <v>11061</v>
      </c>
      <c r="B912" s="211"/>
      <c r="C912" s="211" t="s">
        <v>252</v>
      </c>
      <c r="D912" s="410" t="s">
        <v>17375</v>
      </c>
      <c r="E912" s="211"/>
      <c r="F912" s="211" t="s">
        <v>11060</v>
      </c>
      <c r="G912" s="413" t="s">
        <v>21104</v>
      </c>
      <c r="H912" s="429" t="s">
        <v>8560</v>
      </c>
      <c r="I912" s="390">
        <v>510</v>
      </c>
      <c r="J912" s="390">
        <v>537</v>
      </c>
      <c r="K912" s="390">
        <v>436</v>
      </c>
      <c r="L912" s="330">
        <v>-5.0279329608938599E-2</v>
      </c>
      <c r="M912" s="390">
        <v>624</v>
      </c>
      <c r="N912" s="390">
        <v>437</v>
      </c>
      <c r="O912" s="390">
        <v>595</v>
      </c>
      <c r="P912" s="206">
        <v>0.4279176201373</v>
      </c>
    </row>
    <row r="913" spans="1:16" x14ac:dyDescent="0.2">
      <c r="A913" s="212" t="s">
        <v>10631</v>
      </c>
      <c r="B913" s="211"/>
      <c r="C913" s="211" t="s">
        <v>255</v>
      </c>
      <c r="D913" s="410" t="s">
        <v>21531</v>
      </c>
      <c r="E913" s="211"/>
      <c r="F913" s="211" t="s">
        <v>10630</v>
      </c>
      <c r="G913" s="413" t="s">
        <v>19687</v>
      </c>
      <c r="H913" s="429" t="s">
        <v>8560</v>
      </c>
      <c r="I913" s="390">
        <v>510</v>
      </c>
      <c r="J913" s="390">
        <v>447</v>
      </c>
      <c r="K913" s="390">
        <v>397</v>
      </c>
      <c r="L913" s="330">
        <v>0.14093959731543601</v>
      </c>
      <c r="M913" s="390">
        <v>248</v>
      </c>
      <c r="N913" s="390">
        <v>250</v>
      </c>
      <c r="O913" s="390">
        <v>200</v>
      </c>
      <c r="P913" s="206">
        <v>-8.0000000000000106E-3</v>
      </c>
    </row>
    <row r="914" spans="1:16" x14ac:dyDescent="0.2">
      <c r="A914" s="212" t="s">
        <v>13277</v>
      </c>
      <c r="B914" s="211" t="s">
        <v>9850</v>
      </c>
      <c r="C914" s="211" t="s">
        <v>257</v>
      </c>
      <c r="D914" s="410" t="s">
        <v>17138</v>
      </c>
      <c r="E914" s="211" t="s">
        <v>13276</v>
      </c>
      <c r="F914" s="211"/>
      <c r="G914" s="413" t="s">
        <v>19467</v>
      </c>
      <c r="H914" s="429" t="s">
        <v>8560</v>
      </c>
      <c r="I914" s="390">
        <v>508</v>
      </c>
      <c r="J914" s="390">
        <v>293</v>
      </c>
      <c r="K914" s="390">
        <v>355</v>
      </c>
      <c r="L914" s="210">
        <v>0.73378839590443701</v>
      </c>
      <c r="M914" s="390">
        <v>571</v>
      </c>
      <c r="N914" s="390">
        <v>525</v>
      </c>
      <c r="O914" s="390">
        <v>540</v>
      </c>
      <c r="P914" s="206">
        <v>8.7619047619047694E-2</v>
      </c>
    </row>
    <row r="915" spans="1:16" x14ac:dyDescent="0.2">
      <c r="A915" s="212" t="s">
        <v>12122</v>
      </c>
      <c r="B915" s="211" t="s">
        <v>11758</v>
      </c>
      <c r="C915" s="211" t="s">
        <v>249</v>
      </c>
      <c r="D915" s="410" t="s">
        <v>18654</v>
      </c>
      <c r="E915" s="211" t="s">
        <v>12121</v>
      </c>
      <c r="F915" s="211"/>
      <c r="G915" s="413" t="s">
        <v>20262</v>
      </c>
      <c r="H915" s="429" t="s">
        <v>8560</v>
      </c>
      <c r="I915" s="390">
        <v>502</v>
      </c>
      <c r="J915" s="390">
        <v>322</v>
      </c>
      <c r="K915" s="390">
        <v>336</v>
      </c>
      <c r="L915" s="330">
        <v>0.55900621118012395</v>
      </c>
      <c r="M915" s="390">
        <v>1116</v>
      </c>
      <c r="N915" s="390">
        <v>762</v>
      </c>
      <c r="O915" s="390">
        <v>879</v>
      </c>
      <c r="P915" s="206">
        <v>0.464566929133858</v>
      </c>
    </row>
    <row r="916" spans="1:16" x14ac:dyDescent="0.2">
      <c r="A916" s="212" t="s">
        <v>11405</v>
      </c>
      <c r="B916" s="211"/>
      <c r="C916" s="211" t="s">
        <v>14947</v>
      </c>
      <c r="D916" s="410" t="s">
        <v>17630</v>
      </c>
      <c r="E916" s="211"/>
      <c r="F916" s="211" t="s">
        <v>11404</v>
      </c>
      <c r="G916" s="413" t="s">
        <v>21180</v>
      </c>
      <c r="H916" s="429" t="s">
        <v>8560</v>
      </c>
      <c r="I916" s="390">
        <v>502</v>
      </c>
      <c r="J916" s="390">
        <v>666</v>
      </c>
      <c r="K916" s="390">
        <v>400</v>
      </c>
      <c r="L916" s="330">
        <v>-0.246246246246246</v>
      </c>
      <c r="M916" s="390">
        <v>2789</v>
      </c>
      <c r="N916" s="390">
        <v>2292</v>
      </c>
      <c r="O916" s="390">
        <v>2942</v>
      </c>
      <c r="P916" s="206">
        <v>0.21684118673647501</v>
      </c>
    </row>
    <row r="917" spans="1:16" x14ac:dyDescent="0.2">
      <c r="A917" s="212" t="s">
        <v>11452</v>
      </c>
      <c r="B917" s="211"/>
      <c r="C917" s="211" t="s">
        <v>249</v>
      </c>
      <c r="D917" s="410" t="s">
        <v>19126</v>
      </c>
      <c r="E917" s="211"/>
      <c r="F917" s="211" t="s">
        <v>11451</v>
      </c>
      <c r="G917" s="413" t="s">
        <v>19582</v>
      </c>
      <c r="H917" s="429" t="s">
        <v>8560</v>
      </c>
      <c r="I917" s="390">
        <v>500</v>
      </c>
      <c r="J917" s="390">
        <v>356</v>
      </c>
      <c r="K917" s="390">
        <v>287</v>
      </c>
      <c r="L917" s="330">
        <v>0.40449438202247201</v>
      </c>
      <c r="M917" s="390">
        <v>737</v>
      </c>
      <c r="N917" s="390">
        <v>629</v>
      </c>
      <c r="O917" s="390">
        <v>544</v>
      </c>
      <c r="P917" s="206">
        <v>0.171701112877583</v>
      </c>
    </row>
    <row r="918" spans="1:16" x14ac:dyDescent="0.2">
      <c r="A918" s="212" t="s">
        <v>13502</v>
      </c>
      <c r="B918" s="211"/>
      <c r="C918" s="211" t="s">
        <v>371</v>
      </c>
      <c r="D918" s="410" t="s">
        <v>21433</v>
      </c>
      <c r="E918" s="211"/>
      <c r="F918" s="211" t="s">
        <v>13501</v>
      </c>
      <c r="G918" s="413" t="s">
        <v>21434</v>
      </c>
      <c r="H918" s="429" t="s">
        <v>8560</v>
      </c>
      <c r="I918" s="390">
        <v>500</v>
      </c>
      <c r="J918" s="390">
        <v>467</v>
      </c>
      <c r="K918" s="390">
        <v>488</v>
      </c>
      <c r="L918" s="330">
        <v>7.0663811563169296E-2</v>
      </c>
      <c r="M918" s="390">
        <v>37</v>
      </c>
      <c r="N918" s="390">
        <v>32</v>
      </c>
      <c r="O918" s="390">
        <v>9</v>
      </c>
      <c r="P918" s="206">
        <v>0.15625</v>
      </c>
    </row>
    <row r="919" spans="1:16" x14ac:dyDescent="0.2">
      <c r="A919" s="212" t="s">
        <v>9040</v>
      </c>
      <c r="B919" s="211"/>
      <c r="C919" s="211" t="s">
        <v>249</v>
      </c>
      <c r="D919" s="410" t="s">
        <v>15896</v>
      </c>
      <c r="E919" s="211"/>
      <c r="F919" s="211" t="s">
        <v>9039</v>
      </c>
      <c r="G919" s="413" t="s">
        <v>15897</v>
      </c>
      <c r="H919" s="429" t="s">
        <v>8560</v>
      </c>
      <c r="I919" s="390">
        <v>500</v>
      </c>
      <c r="J919" s="390">
        <v>218</v>
      </c>
      <c r="K919" s="390">
        <v>461</v>
      </c>
      <c r="L919" s="330">
        <v>1.2935779816513799</v>
      </c>
      <c r="M919" s="390">
        <v>11</v>
      </c>
      <c r="N919" s="390">
        <v>4</v>
      </c>
      <c r="O919" s="390">
        <v>6</v>
      </c>
      <c r="P919" s="206">
        <v>1.75</v>
      </c>
    </row>
    <row r="920" spans="1:16" x14ac:dyDescent="0.2">
      <c r="A920" s="212" t="s">
        <v>13350</v>
      </c>
      <c r="B920" s="211"/>
      <c r="C920" s="211" t="s">
        <v>251</v>
      </c>
      <c r="D920" s="410" t="s">
        <v>21525</v>
      </c>
      <c r="E920" s="211"/>
      <c r="F920" s="211" t="s">
        <v>13349</v>
      </c>
      <c r="G920" s="413" t="s">
        <v>21526</v>
      </c>
      <c r="H920" s="429" t="s">
        <v>8560</v>
      </c>
      <c r="I920" s="390">
        <v>499</v>
      </c>
      <c r="J920" s="390">
        <v>436</v>
      </c>
      <c r="K920" s="390">
        <v>541</v>
      </c>
      <c r="L920" s="330">
        <v>0.144495412844037</v>
      </c>
      <c r="M920" s="390">
        <v>406</v>
      </c>
      <c r="N920" s="390">
        <v>351</v>
      </c>
      <c r="O920" s="390">
        <v>335</v>
      </c>
      <c r="P920" s="206">
        <v>0.15669515669515699</v>
      </c>
    </row>
    <row r="921" spans="1:16" x14ac:dyDescent="0.2">
      <c r="A921" s="212" t="s">
        <v>14568</v>
      </c>
      <c r="B921" s="211" t="s">
        <v>9737</v>
      </c>
      <c r="C921" s="211" t="s">
        <v>250</v>
      </c>
      <c r="D921" s="410" t="s">
        <v>18171</v>
      </c>
      <c r="E921" s="211" t="s">
        <v>14567</v>
      </c>
      <c r="F921" s="211"/>
      <c r="G921" s="413" t="s">
        <v>20601</v>
      </c>
      <c r="H921" s="429" t="s">
        <v>8560</v>
      </c>
      <c r="I921" s="390">
        <v>496</v>
      </c>
      <c r="J921" s="390">
        <v>465</v>
      </c>
      <c r="K921" s="390">
        <v>509</v>
      </c>
      <c r="L921" s="330">
        <v>6.6666666666666693E-2</v>
      </c>
      <c r="M921" s="390">
        <v>286</v>
      </c>
      <c r="N921" s="390">
        <v>210</v>
      </c>
      <c r="O921" s="390">
        <v>227</v>
      </c>
      <c r="P921" s="206">
        <v>0.36190476190476201</v>
      </c>
    </row>
    <row r="922" spans="1:16" x14ac:dyDescent="0.2">
      <c r="A922" s="212" t="s">
        <v>10650</v>
      </c>
      <c r="B922" s="211"/>
      <c r="C922" s="211" t="s">
        <v>371</v>
      </c>
      <c r="D922" s="410" t="s">
        <v>18890</v>
      </c>
      <c r="E922" s="211"/>
      <c r="F922" s="211" t="s">
        <v>10649</v>
      </c>
      <c r="G922" s="413" t="s">
        <v>21204</v>
      </c>
      <c r="H922" s="429" t="s">
        <v>8560</v>
      </c>
      <c r="I922" s="390">
        <v>495</v>
      </c>
      <c r="J922" s="390">
        <v>299</v>
      </c>
      <c r="K922" s="390">
        <v>386</v>
      </c>
      <c r="L922" s="330">
        <v>0.65551839464882899</v>
      </c>
      <c r="M922" s="390">
        <v>27</v>
      </c>
      <c r="N922" s="390">
        <v>41</v>
      </c>
      <c r="O922" s="390">
        <v>37</v>
      </c>
      <c r="P922" s="206">
        <v>-0.34146341463414598</v>
      </c>
    </row>
    <row r="923" spans="1:16" x14ac:dyDescent="0.2">
      <c r="A923" s="212" t="s">
        <v>11326</v>
      </c>
      <c r="B923" s="211"/>
      <c r="C923" s="211" t="s">
        <v>14947</v>
      </c>
      <c r="D923" s="410" t="s">
        <v>20068</v>
      </c>
      <c r="E923" s="211"/>
      <c r="F923" s="211" t="s">
        <v>11325</v>
      </c>
      <c r="G923" s="413" t="s">
        <v>21215</v>
      </c>
      <c r="H923" s="429" t="s">
        <v>8560</v>
      </c>
      <c r="I923" s="390">
        <v>494</v>
      </c>
      <c r="J923" s="390">
        <v>1113</v>
      </c>
      <c r="K923" s="390">
        <v>294</v>
      </c>
      <c r="L923" s="330">
        <v>-0.55615453728661302</v>
      </c>
      <c r="M923" s="390">
        <v>270</v>
      </c>
      <c r="N923" s="390">
        <v>221</v>
      </c>
      <c r="O923" s="390">
        <v>190</v>
      </c>
      <c r="P923" s="206">
        <v>0.22171945701357501</v>
      </c>
    </row>
    <row r="924" spans="1:16" x14ac:dyDescent="0.2">
      <c r="A924" s="212" t="s">
        <v>18805</v>
      </c>
      <c r="B924" s="211"/>
      <c r="C924" s="211" t="s">
        <v>253</v>
      </c>
      <c r="D924" s="410" t="s">
        <v>18806</v>
      </c>
      <c r="E924" s="211"/>
      <c r="F924" s="211" t="s">
        <v>18807</v>
      </c>
      <c r="G924" s="413" t="s">
        <v>19399</v>
      </c>
      <c r="H924" s="429" t="s">
        <v>8560</v>
      </c>
      <c r="I924" s="390">
        <v>487</v>
      </c>
      <c r="J924" s="390">
        <v>606</v>
      </c>
      <c r="K924" s="390">
        <v>337</v>
      </c>
      <c r="L924" s="330">
        <v>-0.196369636963696</v>
      </c>
      <c r="M924" s="390">
        <v>178</v>
      </c>
      <c r="N924" s="390">
        <v>196</v>
      </c>
      <c r="O924" s="390">
        <v>121</v>
      </c>
      <c r="P924" s="206">
        <v>-9.18367346938775E-2</v>
      </c>
    </row>
    <row r="925" spans="1:16" x14ac:dyDescent="0.2">
      <c r="A925" s="212" t="s">
        <v>11691</v>
      </c>
      <c r="B925" s="211" t="s">
        <v>11690</v>
      </c>
      <c r="C925" s="211" t="s">
        <v>257</v>
      </c>
      <c r="D925" s="410" t="s">
        <v>20935</v>
      </c>
      <c r="E925" s="211" t="s">
        <v>11689</v>
      </c>
      <c r="F925" s="211"/>
      <c r="G925" s="413" t="s">
        <v>20936</v>
      </c>
      <c r="H925" s="429" t="s">
        <v>8560</v>
      </c>
      <c r="I925" s="390">
        <v>484</v>
      </c>
      <c r="J925" s="390">
        <v>222</v>
      </c>
      <c r="K925" s="390">
        <v>379</v>
      </c>
      <c r="L925" s="330">
        <v>1.1801801801801799</v>
      </c>
      <c r="M925" s="390">
        <v>1729</v>
      </c>
      <c r="N925" s="390">
        <v>1481</v>
      </c>
      <c r="O925" s="390">
        <v>1620</v>
      </c>
      <c r="P925" s="206">
        <v>0.16745442268737301</v>
      </c>
    </row>
    <row r="926" spans="1:16" x14ac:dyDescent="0.2">
      <c r="A926" s="212" t="s">
        <v>13839</v>
      </c>
      <c r="B926" s="211"/>
      <c r="C926" s="211" t="s">
        <v>250</v>
      </c>
      <c r="D926" s="410" t="s">
        <v>18834</v>
      </c>
      <c r="E926" s="211"/>
      <c r="F926" s="211" t="s">
        <v>13838</v>
      </c>
      <c r="G926" s="413" t="s">
        <v>20665</v>
      </c>
      <c r="H926" s="429" t="s">
        <v>8560</v>
      </c>
      <c r="I926" s="390">
        <v>482</v>
      </c>
      <c r="J926" s="390">
        <v>238</v>
      </c>
      <c r="K926" s="390">
        <v>413</v>
      </c>
      <c r="L926" s="330">
        <v>1.02521008403361</v>
      </c>
      <c r="M926" s="390">
        <v>20</v>
      </c>
      <c r="N926" s="390">
        <v>21</v>
      </c>
      <c r="O926" s="390">
        <v>23</v>
      </c>
      <c r="P926" s="206">
        <v>-4.76190476190477E-2</v>
      </c>
    </row>
    <row r="927" spans="1:16" x14ac:dyDescent="0.2">
      <c r="A927" s="212" t="s">
        <v>13895</v>
      </c>
      <c r="B927" s="211"/>
      <c r="C927" s="211" t="s">
        <v>257</v>
      </c>
      <c r="D927" s="410" t="s">
        <v>18449</v>
      </c>
      <c r="E927" s="211"/>
      <c r="F927" s="211" t="s">
        <v>13894</v>
      </c>
      <c r="G927" s="413" t="s">
        <v>21195</v>
      </c>
      <c r="H927" s="429" t="s">
        <v>8560</v>
      </c>
      <c r="I927" s="390">
        <v>482</v>
      </c>
      <c r="J927" s="390">
        <v>522</v>
      </c>
      <c r="K927" s="390">
        <v>484</v>
      </c>
      <c r="L927" s="330">
        <v>-7.6628352490421395E-2</v>
      </c>
      <c r="M927" s="390">
        <v>48</v>
      </c>
      <c r="N927" s="390">
        <v>29</v>
      </c>
      <c r="O927" s="390">
        <v>28</v>
      </c>
      <c r="P927" s="206">
        <v>0.65517241379310298</v>
      </c>
    </row>
    <row r="928" spans="1:16" x14ac:dyDescent="0.2">
      <c r="A928" s="212" t="s">
        <v>9490</v>
      </c>
      <c r="B928" s="211"/>
      <c r="C928" s="211" t="s">
        <v>14947</v>
      </c>
      <c r="D928" s="410" t="s">
        <v>21908</v>
      </c>
      <c r="E928" s="211"/>
      <c r="F928" s="211" t="s">
        <v>9489</v>
      </c>
      <c r="G928" s="413" t="s">
        <v>21909</v>
      </c>
      <c r="H928" s="429" t="s">
        <v>8560</v>
      </c>
      <c r="I928" s="390">
        <v>482</v>
      </c>
      <c r="J928" s="390">
        <v>570</v>
      </c>
      <c r="K928" s="390">
        <v>963</v>
      </c>
      <c r="L928" s="330">
        <v>-0.15438596491228099</v>
      </c>
      <c r="M928" s="390">
        <v>2363</v>
      </c>
      <c r="N928" s="390">
        <v>2039</v>
      </c>
      <c r="O928" s="390">
        <v>2269</v>
      </c>
      <c r="P928" s="206">
        <v>0.15890142226581699</v>
      </c>
    </row>
    <row r="929" spans="1:16" x14ac:dyDescent="0.2">
      <c r="A929" s="212" t="s">
        <v>14218</v>
      </c>
      <c r="B929" s="211" t="s">
        <v>12364</v>
      </c>
      <c r="C929" s="211" t="s">
        <v>251</v>
      </c>
      <c r="D929" s="410" t="s">
        <v>20554</v>
      </c>
      <c r="E929" s="211" t="s">
        <v>14217</v>
      </c>
      <c r="F929" s="211"/>
      <c r="G929" s="413" t="s">
        <v>19505</v>
      </c>
      <c r="H929" s="429" t="s">
        <v>8560</v>
      </c>
      <c r="I929" s="390">
        <v>481</v>
      </c>
      <c r="J929" s="390">
        <v>428</v>
      </c>
      <c r="K929" s="390">
        <v>352</v>
      </c>
      <c r="L929" s="330">
        <v>0.123831775700935</v>
      </c>
      <c r="M929" s="390">
        <v>516</v>
      </c>
      <c r="N929" s="390">
        <v>369</v>
      </c>
      <c r="O929" s="390">
        <v>496</v>
      </c>
      <c r="P929" s="206">
        <v>0.39837398373983701</v>
      </c>
    </row>
    <row r="930" spans="1:16" x14ac:dyDescent="0.2">
      <c r="A930" s="212" t="s">
        <v>12008</v>
      </c>
      <c r="B930" s="211"/>
      <c r="C930" s="211" t="s">
        <v>253</v>
      </c>
      <c r="D930" s="410" t="s">
        <v>20693</v>
      </c>
      <c r="E930" s="211"/>
      <c r="F930" s="211" t="s">
        <v>12007</v>
      </c>
      <c r="G930" s="413" t="s">
        <v>20694</v>
      </c>
      <c r="H930" s="429" t="s">
        <v>8560</v>
      </c>
      <c r="I930" s="390">
        <v>478</v>
      </c>
      <c r="J930" s="390">
        <v>472</v>
      </c>
      <c r="K930" s="390">
        <v>371</v>
      </c>
      <c r="L930" s="330">
        <v>1.2711864406779599E-2</v>
      </c>
      <c r="M930" s="390">
        <v>461</v>
      </c>
      <c r="N930" s="390">
        <v>305</v>
      </c>
      <c r="O930" s="390">
        <v>325</v>
      </c>
      <c r="P930" s="206">
        <v>0.51147540983606599</v>
      </c>
    </row>
    <row r="931" spans="1:16" x14ac:dyDescent="0.2">
      <c r="A931" s="212" t="s">
        <v>10536</v>
      </c>
      <c r="B931" s="211"/>
      <c r="C931" s="211" t="s">
        <v>255</v>
      </c>
      <c r="D931" s="410" t="s">
        <v>17448</v>
      </c>
      <c r="E931" s="211"/>
      <c r="F931" s="211" t="s">
        <v>10535</v>
      </c>
      <c r="G931" s="413" t="s">
        <v>19702</v>
      </c>
      <c r="H931" s="429" t="s">
        <v>8560</v>
      </c>
      <c r="I931" s="390">
        <v>475</v>
      </c>
      <c r="J931" s="390">
        <v>621</v>
      </c>
      <c r="K931" s="390">
        <v>1003</v>
      </c>
      <c r="L931" s="330">
        <v>-0.23510466988727899</v>
      </c>
      <c r="M931" s="390">
        <v>2</v>
      </c>
      <c r="N931" s="390">
        <v>6</v>
      </c>
      <c r="O931" s="390">
        <v>12</v>
      </c>
      <c r="P931" s="206">
        <v>-0.66666666666666696</v>
      </c>
    </row>
    <row r="932" spans="1:16" x14ac:dyDescent="0.2">
      <c r="A932" s="212" t="s">
        <v>13490</v>
      </c>
      <c r="B932" s="211"/>
      <c r="C932" s="211" t="s">
        <v>14947</v>
      </c>
      <c r="D932" s="410" t="s">
        <v>18781</v>
      </c>
      <c r="E932" s="211"/>
      <c r="F932" s="211" t="s">
        <v>13489</v>
      </c>
      <c r="G932" s="413" t="s">
        <v>21914</v>
      </c>
      <c r="H932" s="429" t="s">
        <v>8560</v>
      </c>
      <c r="I932" s="390">
        <v>475</v>
      </c>
      <c r="J932" s="390">
        <v>342</v>
      </c>
      <c r="K932" s="390">
        <v>434</v>
      </c>
      <c r="L932" s="330">
        <v>0.38888888888888901</v>
      </c>
      <c r="M932" s="390">
        <v>1298</v>
      </c>
      <c r="N932" s="390">
        <v>964</v>
      </c>
      <c r="O932" s="390">
        <v>1242</v>
      </c>
      <c r="P932" s="206">
        <v>0.34647302904564298</v>
      </c>
    </row>
    <row r="933" spans="1:16" x14ac:dyDescent="0.2">
      <c r="A933" s="212" t="s">
        <v>11744</v>
      </c>
      <c r="B933" s="211" t="s">
        <v>11678</v>
      </c>
      <c r="C933" s="211" t="s">
        <v>254</v>
      </c>
      <c r="D933" s="410" t="s">
        <v>20868</v>
      </c>
      <c r="E933" s="211" t="s">
        <v>11743</v>
      </c>
      <c r="F933" s="211"/>
      <c r="G933" s="413" t="s">
        <v>20869</v>
      </c>
      <c r="H933" s="429" t="s">
        <v>8560</v>
      </c>
      <c r="I933" s="390">
        <v>473</v>
      </c>
      <c r="J933" s="390">
        <v>583</v>
      </c>
      <c r="K933" s="390">
        <v>382</v>
      </c>
      <c r="L933" s="330">
        <v>-0.18867924528301899</v>
      </c>
      <c r="M933" s="390">
        <v>182</v>
      </c>
      <c r="N933" s="390">
        <v>102</v>
      </c>
      <c r="O933" s="390">
        <v>129</v>
      </c>
      <c r="P933" s="206">
        <v>0.78431372549019596</v>
      </c>
    </row>
    <row r="934" spans="1:16" x14ac:dyDescent="0.2">
      <c r="A934" s="212" t="s">
        <v>13308</v>
      </c>
      <c r="B934" s="211" t="s">
        <v>9876</v>
      </c>
      <c r="C934" s="211" t="s">
        <v>252</v>
      </c>
      <c r="D934" s="410" t="s">
        <v>20362</v>
      </c>
      <c r="E934" s="211" t="s">
        <v>13307</v>
      </c>
      <c r="F934" s="211"/>
      <c r="G934" s="413" t="s">
        <v>20363</v>
      </c>
      <c r="H934" s="429" t="s">
        <v>8560</v>
      </c>
      <c r="I934" s="390">
        <v>472</v>
      </c>
      <c r="J934" s="390">
        <v>483</v>
      </c>
      <c r="K934" s="390">
        <v>569</v>
      </c>
      <c r="L934" s="330">
        <v>-2.2774327122153201E-2</v>
      </c>
      <c r="M934" s="390">
        <v>1061</v>
      </c>
      <c r="N934" s="390">
        <v>729</v>
      </c>
      <c r="O934" s="390">
        <v>911</v>
      </c>
      <c r="P934" s="206">
        <v>0.45541838134430701</v>
      </c>
    </row>
    <row r="935" spans="1:16" x14ac:dyDescent="0.2">
      <c r="A935" s="212" t="s">
        <v>13156</v>
      </c>
      <c r="B935" s="211" t="s">
        <v>9549</v>
      </c>
      <c r="C935" s="211" t="s">
        <v>250</v>
      </c>
      <c r="D935" s="410" t="s">
        <v>17349</v>
      </c>
      <c r="E935" s="211" t="s">
        <v>13155</v>
      </c>
      <c r="F935" s="211"/>
      <c r="G935" s="413" t="s">
        <v>17090</v>
      </c>
      <c r="H935" s="429" t="s">
        <v>8560</v>
      </c>
      <c r="I935" s="390">
        <v>469</v>
      </c>
      <c r="J935" s="390">
        <v>334</v>
      </c>
      <c r="K935" s="390">
        <v>351</v>
      </c>
      <c r="L935" s="330">
        <v>0.40419161676646698</v>
      </c>
      <c r="M935" s="390">
        <v>49</v>
      </c>
      <c r="N935" s="390">
        <v>33</v>
      </c>
      <c r="O935" s="390">
        <v>35</v>
      </c>
      <c r="P935" s="206">
        <v>0.48484848484848497</v>
      </c>
    </row>
    <row r="936" spans="1:16" x14ac:dyDescent="0.2">
      <c r="A936" s="212" t="s">
        <v>19876</v>
      </c>
      <c r="B936" s="211"/>
      <c r="C936" s="211" t="s">
        <v>258</v>
      </c>
      <c r="D936" s="410" t="s">
        <v>21986</v>
      </c>
      <c r="E936" s="211" t="s">
        <v>13010</v>
      </c>
      <c r="F936" s="211"/>
      <c r="G936" s="413" t="s">
        <v>21987</v>
      </c>
      <c r="H936" s="429" t="s">
        <v>8560</v>
      </c>
      <c r="I936" s="390">
        <v>467</v>
      </c>
      <c r="J936" s="390">
        <v>243</v>
      </c>
      <c r="K936" s="390">
        <v>256</v>
      </c>
      <c r="L936" s="330">
        <v>0.92181069958847695</v>
      </c>
      <c r="M936" s="390">
        <v>2203</v>
      </c>
      <c r="N936" s="390">
        <v>1991</v>
      </c>
      <c r="O936" s="390">
        <v>2087</v>
      </c>
      <c r="P936" s="206">
        <v>0.106479156202913</v>
      </c>
    </row>
    <row r="937" spans="1:16" x14ac:dyDescent="0.2">
      <c r="A937" s="212" t="s">
        <v>14611</v>
      </c>
      <c r="B937" s="211" t="s">
        <v>9223</v>
      </c>
      <c r="C937" s="211" t="s">
        <v>249</v>
      </c>
      <c r="D937" s="410" t="s">
        <v>20461</v>
      </c>
      <c r="E937" s="211" t="s">
        <v>14610</v>
      </c>
      <c r="F937" s="211"/>
      <c r="G937" s="413" t="s">
        <v>20462</v>
      </c>
      <c r="H937" s="429" t="s">
        <v>8560</v>
      </c>
      <c r="I937" s="390">
        <v>466</v>
      </c>
      <c r="J937" s="390">
        <v>280</v>
      </c>
      <c r="K937" s="390">
        <v>396</v>
      </c>
      <c r="L937" s="330">
        <v>0.66428571428571404</v>
      </c>
      <c r="M937" s="390">
        <v>905</v>
      </c>
      <c r="N937" s="390">
        <v>702</v>
      </c>
      <c r="O937" s="390">
        <v>806</v>
      </c>
      <c r="P937" s="206">
        <v>0.289173789173789</v>
      </c>
    </row>
    <row r="938" spans="1:16" x14ac:dyDescent="0.2">
      <c r="A938" s="212" t="s">
        <v>11396</v>
      </c>
      <c r="B938" s="211"/>
      <c r="C938" s="211" t="s">
        <v>14947</v>
      </c>
      <c r="D938" s="410" t="s">
        <v>16208</v>
      </c>
      <c r="E938" s="211"/>
      <c r="F938" s="211" t="s">
        <v>11397</v>
      </c>
      <c r="G938" s="413" t="s">
        <v>16209</v>
      </c>
      <c r="H938" s="429" t="s">
        <v>8560</v>
      </c>
      <c r="I938" s="390">
        <v>465</v>
      </c>
      <c r="J938" s="390">
        <v>490</v>
      </c>
      <c r="K938" s="390">
        <v>520</v>
      </c>
      <c r="L938" s="330">
        <v>-5.10204081632653E-2</v>
      </c>
      <c r="M938" s="390">
        <v>88</v>
      </c>
      <c r="N938" s="390">
        <v>56</v>
      </c>
      <c r="O938" s="390">
        <v>92</v>
      </c>
      <c r="P938" s="206">
        <v>0.57142857142857095</v>
      </c>
    </row>
    <row r="939" spans="1:16" x14ac:dyDescent="0.2">
      <c r="A939" s="212" t="s">
        <v>10845</v>
      </c>
      <c r="B939" s="211"/>
      <c r="C939" s="211" t="s">
        <v>371</v>
      </c>
      <c r="D939" s="410" t="s">
        <v>19656</v>
      </c>
      <c r="E939" s="211"/>
      <c r="F939" s="211" t="s">
        <v>10844</v>
      </c>
      <c r="G939" s="413" t="s">
        <v>21418</v>
      </c>
      <c r="H939" s="429" t="s">
        <v>8560</v>
      </c>
      <c r="I939" s="390">
        <v>465</v>
      </c>
      <c r="J939" s="390">
        <v>659</v>
      </c>
      <c r="K939" s="390">
        <v>1872</v>
      </c>
      <c r="L939" s="210">
        <v>-0.29438543247344501</v>
      </c>
      <c r="M939" s="390">
        <v>206</v>
      </c>
      <c r="N939" s="390">
        <v>169</v>
      </c>
      <c r="O939" s="390">
        <v>163</v>
      </c>
      <c r="P939" s="206">
        <v>0.218934911242604</v>
      </c>
    </row>
    <row r="940" spans="1:16" x14ac:dyDescent="0.2">
      <c r="A940" s="212" t="s">
        <v>13947</v>
      </c>
      <c r="B940" s="211"/>
      <c r="C940" s="211" t="s">
        <v>252</v>
      </c>
      <c r="D940" s="410" t="s">
        <v>20000</v>
      </c>
      <c r="E940" s="211"/>
      <c r="F940" s="211" t="s">
        <v>13946</v>
      </c>
      <c r="G940" s="413" t="s">
        <v>20001</v>
      </c>
      <c r="H940" s="429" t="s">
        <v>8560</v>
      </c>
      <c r="I940" s="390">
        <v>463</v>
      </c>
      <c r="J940" s="390">
        <v>396</v>
      </c>
      <c r="K940" s="390">
        <v>327</v>
      </c>
      <c r="L940" s="330">
        <v>0.169191919191919</v>
      </c>
      <c r="M940" s="390">
        <v>212</v>
      </c>
      <c r="N940" s="390">
        <v>194</v>
      </c>
      <c r="O940" s="390">
        <v>197</v>
      </c>
      <c r="P940" s="206">
        <v>9.2783505154639095E-2</v>
      </c>
    </row>
    <row r="941" spans="1:16" x14ac:dyDescent="0.2">
      <c r="A941" s="212" t="s">
        <v>14196</v>
      </c>
      <c r="B941" s="211"/>
      <c r="C941" s="211" t="s">
        <v>14947</v>
      </c>
      <c r="D941" s="410" t="s">
        <v>17385</v>
      </c>
      <c r="E941" s="211"/>
      <c r="F941" s="211" t="s">
        <v>14195</v>
      </c>
      <c r="G941" s="413" t="s">
        <v>21620</v>
      </c>
      <c r="H941" s="429" t="s">
        <v>8560</v>
      </c>
      <c r="I941" s="390">
        <v>463</v>
      </c>
      <c r="J941" s="390">
        <v>224</v>
      </c>
      <c r="K941" s="390">
        <v>331</v>
      </c>
      <c r="L941" s="330">
        <v>1.06696428571429</v>
      </c>
      <c r="M941" s="390">
        <v>107</v>
      </c>
      <c r="N941" s="390">
        <v>104</v>
      </c>
      <c r="O941" s="390">
        <v>101</v>
      </c>
      <c r="P941" s="206">
        <v>2.8846153846153699E-2</v>
      </c>
    </row>
    <row r="942" spans="1:16" x14ac:dyDescent="0.2">
      <c r="A942" s="212" t="s">
        <v>10768</v>
      </c>
      <c r="B942" s="211"/>
      <c r="C942" s="211" t="s">
        <v>14947</v>
      </c>
      <c r="D942" s="410" t="s">
        <v>18887</v>
      </c>
      <c r="E942" s="211"/>
      <c r="F942" s="211" t="s">
        <v>10767</v>
      </c>
      <c r="G942" s="413" t="s">
        <v>21469</v>
      </c>
      <c r="H942" s="429" t="s">
        <v>8560</v>
      </c>
      <c r="I942" s="390">
        <v>461</v>
      </c>
      <c r="J942" s="390">
        <v>239</v>
      </c>
      <c r="K942" s="390">
        <v>166</v>
      </c>
      <c r="L942" s="330">
        <v>0.92887029288702905</v>
      </c>
      <c r="M942" s="390">
        <v>1188</v>
      </c>
      <c r="N942" s="390">
        <v>922</v>
      </c>
      <c r="O942" s="390">
        <v>506</v>
      </c>
      <c r="P942" s="206">
        <v>0.28850325379609498</v>
      </c>
    </row>
    <row r="943" spans="1:16" x14ac:dyDescent="0.2">
      <c r="A943" s="212" t="s">
        <v>14336</v>
      </c>
      <c r="B943" s="211"/>
      <c r="C943" s="211" t="s">
        <v>14947</v>
      </c>
      <c r="D943" s="410" t="s">
        <v>17234</v>
      </c>
      <c r="E943" s="211"/>
      <c r="F943" s="211" t="s">
        <v>14335</v>
      </c>
      <c r="G943" s="413" t="s">
        <v>22055</v>
      </c>
      <c r="H943" s="429" t="s">
        <v>8560</v>
      </c>
      <c r="I943" s="390">
        <v>460</v>
      </c>
      <c r="J943" s="390">
        <v>539</v>
      </c>
      <c r="K943" s="390">
        <v>592</v>
      </c>
      <c r="L943" s="330">
        <v>-0.14656771799628901</v>
      </c>
      <c r="M943" s="390">
        <v>16</v>
      </c>
      <c r="N943" s="390">
        <v>12</v>
      </c>
      <c r="O943" s="390">
        <v>10</v>
      </c>
      <c r="P943" s="206">
        <v>0.33333333333333298</v>
      </c>
    </row>
    <row r="944" spans="1:16" x14ac:dyDescent="0.2">
      <c r="A944" s="212" t="s">
        <v>11002</v>
      </c>
      <c r="B944" s="211"/>
      <c r="C944" s="211" t="s">
        <v>487</v>
      </c>
      <c r="D944" s="410" t="s">
        <v>20084</v>
      </c>
      <c r="E944" s="211"/>
      <c r="F944" s="211" t="s">
        <v>11001</v>
      </c>
      <c r="G944" s="413" t="s">
        <v>19635</v>
      </c>
      <c r="H944" s="429" t="s">
        <v>8560</v>
      </c>
      <c r="I944" s="390">
        <v>458</v>
      </c>
      <c r="J944" s="390">
        <v>498</v>
      </c>
      <c r="K944" s="390">
        <v>474</v>
      </c>
      <c r="L944" s="330">
        <v>-8.0321285140562304E-2</v>
      </c>
      <c r="M944" s="390">
        <v>156</v>
      </c>
      <c r="N944" s="390">
        <v>191</v>
      </c>
      <c r="O944" s="390">
        <v>159</v>
      </c>
      <c r="P944" s="206">
        <v>-0.18324607329842901</v>
      </c>
    </row>
    <row r="945" spans="1:16" x14ac:dyDescent="0.2">
      <c r="A945" s="212" t="s">
        <v>9522</v>
      </c>
      <c r="B945" s="211" t="s">
        <v>9521</v>
      </c>
      <c r="C945" s="211" t="s">
        <v>252</v>
      </c>
      <c r="D945" s="410" t="s">
        <v>18717</v>
      </c>
      <c r="E945" s="211" t="s">
        <v>9520</v>
      </c>
      <c r="F945" s="211"/>
      <c r="G945" s="413" t="s">
        <v>21408</v>
      </c>
      <c r="H945" s="429" t="s">
        <v>8560</v>
      </c>
      <c r="I945" s="390">
        <v>455</v>
      </c>
      <c r="J945" s="390">
        <v>432</v>
      </c>
      <c r="K945" s="390">
        <v>504</v>
      </c>
      <c r="L945" s="330">
        <v>5.32407407407407E-2</v>
      </c>
      <c r="M945" s="390">
        <v>375</v>
      </c>
      <c r="N945" s="390">
        <v>172</v>
      </c>
      <c r="O945" s="390">
        <v>422</v>
      </c>
      <c r="P945" s="206">
        <v>1.1802325581395301</v>
      </c>
    </row>
    <row r="946" spans="1:16" x14ac:dyDescent="0.2">
      <c r="A946" s="212" t="s">
        <v>9388</v>
      </c>
      <c r="B946" s="211"/>
      <c r="C946" s="211" t="s">
        <v>371</v>
      </c>
      <c r="D946" s="410" t="s">
        <v>19276</v>
      </c>
      <c r="E946" s="211"/>
      <c r="F946" s="211" t="s">
        <v>9387</v>
      </c>
      <c r="G946" s="413" t="s">
        <v>21981</v>
      </c>
      <c r="H946" s="429" t="s">
        <v>8560</v>
      </c>
      <c r="I946" s="390">
        <v>454</v>
      </c>
      <c r="J946" s="390">
        <v>399</v>
      </c>
      <c r="K946" s="390">
        <v>451</v>
      </c>
      <c r="L946" s="330">
        <v>0.13784461152882199</v>
      </c>
      <c r="M946" s="390">
        <v>28</v>
      </c>
      <c r="N946" s="390">
        <v>31</v>
      </c>
      <c r="O946" s="390">
        <v>18</v>
      </c>
      <c r="P946" s="206">
        <v>-9.6774193548387094E-2</v>
      </c>
    </row>
    <row r="947" spans="1:16" x14ac:dyDescent="0.2">
      <c r="A947" s="212" t="s">
        <v>13849</v>
      </c>
      <c r="B947" s="211"/>
      <c r="C947" s="211" t="s">
        <v>253</v>
      </c>
      <c r="D947" s="410" t="s">
        <v>18438</v>
      </c>
      <c r="E947" s="211"/>
      <c r="F947" s="211" t="s">
        <v>13848</v>
      </c>
      <c r="G947" s="413" t="s">
        <v>21289</v>
      </c>
      <c r="H947" s="429" t="s">
        <v>8560</v>
      </c>
      <c r="I947" s="390">
        <v>453</v>
      </c>
      <c r="J947" s="390">
        <v>134</v>
      </c>
      <c r="K947" s="390">
        <v>178</v>
      </c>
      <c r="L947" s="330">
        <v>2.3805970149253701</v>
      </c>
      <c r="M947" s="390">
        <v>342</v>
      </c>
      <c r="N947" s="390">
        <v>328</v>
      </c>
      <c r="O947" s="390">
        <v>327</v>
      </c>
      <c r="P947" s="206">
        <v>4.2682926829268303E-2</v>
      </c>
    </row>
    <row r="948" spans="1:16" x14ac:dyDescent="0.2">
      <c r="A948" s="212" t="s">
        <v>10071</v>
      </c>
      <c r="B948" s="211"/>
      <c r="C948" s="211" t="s">
        <v>14947</v>
      </c>
      <c r="D948" s="410" t="s">
        <v>21743</v>
      </c>
      <c r="E948" s="211"/>
      <c r="F948" s="211" t="s">
        <v>10070</v>
      </c>
      <c r="G948" s="413" t="s">
        <v>21744</v>
      </c>
      <c r="H948" s="429" t="s">
        <v>8560</v>
      </c>
      <c r="I948" s="390">
        <v>453</v>
      </c>
      <c r="J948" s="390">
        <v>388</v>
      </c>
      <c r="K948" s="390">
        <v>1037</v>
      </c>
      <c r="L948" s="330">
        <v>0.167525773195876</v>
      </c>
      <c r="M948" s="390">
        <v>121</v>
      </c>
      <c r="N948" s="390">
        <v>81</v>
      </c>
      <c r="O948" s="390">
        <v>151</v>
      </c>
      <c r="P948" s="206">
        <v>0.49382716049382702</v>
      </c>
    </row>
    <row r="949" spans="1:16" x14ac:dyDescent="0.2">
      <c r="A949" s="212" t="s">
        <v>17721</v>
      </c>
      <c r="B949" s="211"/>
      <c r="C949" s="211" t="s">
        <v>371</v>
      </c>
      <c r="D949" s="410" t="s">
        <v>17722</v>
      </c>
      <c r="E949" s="211" t="s">
        <v>17723</v>
      </c>
      <c r="F949" s="211"/>
      <c r="G949" s="413" t="s">
        <v>270</v>
      </c>
      <c r="H949" s="429" t="s">
        <v>8560</v>
      </c>
      <c r="I949" s="390">
        <v>453</v>
      </c>
      <c r="J949" s="390">
        <v>488</v>
      </c>
      <c r="K949" s="390">
        <v>497</v>
      </c>
      <c r="L949" s="330">
        <v>-7.1721311475409805E-2</v>
      </c>
      <c r="M949" s="390">
        <v>4073</v>
      </c>
      <c r="N949" s="390">
        <v>3316</v>
      </c>
      <c r="O949" s="390">
        <v>3393</v>
      </c>
      <c r="P949" s="206">
        <v>0.22828709288299201</v>
      </c>
    </row>
    <row r="950" spans="1:16" x14ac:dyDescent="0.2">
      <c r="A950" s="212" t="s">
        <v>12536</v>
      </c>
      <c r="B950" s="211"/>
      <c r="C950" s="211" t="s">
        <v>258</v>
      </c>
      <c r="D950" s="410" t="s">
        <v>8791</v>
      </c>
      <c r="E950" s="211"/>
      <c r="F950" s="211" t="s">
        <v>12535</v>
      </c>
      <c r="G950" s="413" t="s">
        <v>223</v>
      </c>
      <c r="H950" s="429" t="s">
        <v>8560</v>
      </c>
      <c r="I950" s="390">
        <v>452</v>
      </c>
      <c r="J950" s="390">
        <v>290</v>
      </c>
      <c r="K950" s="390">
        <v>475</v>
      </c>
      <c r="L950" s="330">
        <v>0.55862068965517198</v>
      </c>
      <c r="M950" s="390">
        <v>5</v>
      </c>
      <c r="N950" s="390">
        <v>0</v>
      </c>
      <c r="O950" s="390">
        <v>4</v>
      </c>
      <c r="P950" s="206">
        <v>0</v>
      </c>
    </row>
    <row r="951" spans="1:16" x14ac:dyDescent="0.2">
      <c r="A951" s="212" t="s">
        <v>11563</v>
      </c>
      <c r="B951" s="211" t="s">
        <v>9884</v>
      </c>
      <c r="C951" s="211" t="s">
        <v>252</v>
      </c>
      <c r="D951" s="410" t="s">
        <v>18856</v>
      </c>
      <c r="E951" s="211" t="s">
        <v>11562</v>
      </c>
      <c r="F951" s="211"/>
      <c r="G951" s="413" t="s">
        <v>20760</v>
      </c>
      <c r="H951" s="429" t="s">
        <v>8560</v>
      </c>
      <c r="I951" s="390">
        <v>452</v>
      </c>
      <c r="J951" s="390">
        <v>5</v>
      </c>
      <c r="K951" s="390">
        <v>272</v>
      </c>
      <c r="L951" s="330">
        <v>89.4</v>
      </c>
      <c r="M951" s="390">
        <v>166</v>
      </c>
      <c r="N951" s="390">
        <v>4</v>
      </c>
      <c r="O951" s="390">
        <v>197</v>
      </c>
      <c r="P951" s="206">
        <v>40.5</v>
      </c>
    </row>
    <row r="952" spans="1:16" x14ac:dyDescent="0.2">
      <c r="A952" s="212" t="s">
        <v>12235</v>
      </c>
      <c r="B952" s="211" t="s">
        <v>9641</v>
      </c>
      <c r="C952" s="211" t="s">
        <v>14947</v>
      </c>
      <c r="D952" s="410" t="s">
        <v>20496</v>
      </c>
      <c r="E952" s="211" t="s">
        <v>12234</v>
      </c>
      <c r="F952" s="211"/>
      <c r="G952" s="413" t="s">
        <v>20497</v>
      </c>
      <c r="H952" s="429" t="s">
        <v>8560</v>
      </c>
      <c r="I952" s="390">
        <v>450</v>
      </c>
      <c r="J952" s="390">
        <v>653</v>
      </c>
      <c r="K952" s="390">
        <v>510</v>
      </c>
      <c r="L952" s="330">
        <v>-0.31087289433384402</v>
      </c>
      <c r="M952" s="390">
        <v>278</v>
      </c>
      <c r="N952" s="390">
        <v>231</v>
      </c>
      <c r="O952" s="390">
        <v>253</v>
      </c>
      <c r="P952" s="206">
        <v>0.20346320346320401</v>
      </c>
    </row>
    <row r="953" spans="1:16" x14ac:dyDescent="0.2">
      <c r="A953" s="212" t="s">
        <v>15473</v>
      </c>
      <c r="B953" s="211" t="s">
        <v>10141</v>
      </c>
      <c r="C953" s="211" t="s">
        <v>487</v>
      </c>
      <c r="D953" s="410" t="s">
        <v>21039</v>
      </c>
      <c r="E953" s="211" t="s">
        <v>14050</v>
      </c>
      <c r="F953" s="211"/>
      <c r="G953" s="413" t="s">
        <v>21040</v>
      </c>
      <c r="H953" s="429" t="s">
        <v>8560</v>
      </c>
      <c r="I953" s="390">
        <v>450</v>
      </c>
      <c r="J953" s="390">
        <v>12357</v>
      </c>
      <c r="K953" s="390">
        <v>17049</v>
      </c>
      <c r="L953" s="330">
        <v>-0.96358339402767701</v>
      </c>
      <c r="M953" s="390">
        <v>3986</v>
      </c>
      <c r="N953" s="390">
        <v>4338</v>
      </c>
      <c r="O953" s="390">
        <v>3648</v>
      </c>
      <c r="P953" s="206">
        <v>-8.1143384047948394E-2</v>
      </c>
    </row>
    <row r="954" spans="1:16" x14ac:dyDescent="0.2">
      <c r="A954" s="212" t="s">
        <v>8957</v>
      </c>
      <c r="B954" s="211"/>
      <c r="C954" s="211" t="s">
        <v>258</v>
      </c>
      <c r="D954" s="410" t="s">
        <v>18523</v>
      </c>
      <c r="E954" s="211"/>
      <c r="F954" s="211" t="s">
        <v>8956</v>
      </c>
      <c r="G954" s="413" t="s">
        <v>22204</v>
      </c>
      <c r="H954" s="429" t="s">
        <v>8560</v>
      </c>
      <c r="I954" s="390">
        <v>450</v>
      </c>
      <c r="J954" s="390">
        <v>380</v>
      </c>
      <c r="K954" s="390">
        <v>351</v>
      </c>
      <c r="L954" s="330">
        <v>0.18421052631578899</v>
      </c>
      <c r="M954" s="390">
        <v>446</v>
      </c>
      <c r="N954" s="390">
        <v>214</v>
      </c>
      <c r="O954" s="390">
        <v>134</v>
      </c>
      <c r="P954" s="206">
        <v>1.08411214953271</v>
      </c>
    </row>
    <row r="955" spans="1:16" x14ac:dyDescent="0.2">
      <c r="A955" s="212" t="s">
        <v>8729</v>
      </c>
      <c r="B955" s="211"/>
      <c r="C955" s="211" t="s">
        <v>372</v>
      </c>
      <c r="D955" s="410" t="s">
        <v>18958</v>
      </c>
      <c r="E955" s="211"/>
      <c r="F955" s="211" t="s">
        <v>8728</v>
      </c>
      <c r="G955" s="413" t="s">
        <v>19853</v>
      </c>
      <c r="H955" s="429" t="s">
        <v>8560</v>
      </c>
      <c r="I955" s="390">
        <v>450</v>
      </c>
      <c r="J955" s="390">
        <v>370</v>
      </c>
      <c r="K955" s="390">
        <v>628</v>
      </c>
      <c r="L955" s="330">
        <v>0.21621621621621601</v>
      </c>
      <c r="M955" s="390">
        <v>0</v>
      </c>
      <c r="N955" s="390">
        <v>1</v>
      </c>
      <c r="O955" s="390">
        <v>1</v>
      </c>
      <c r="P955" s="206">
        <v>-1</v>
      </c>
    </row>
    <row r="956" spans="1:16" x14ac:dyDescent="0.2">
      <c r="A956" s="212" t="s">
        <v>10299</v>
      </c>
      <c r="B956" s="211" t="s">
        <v>10287</v>
      </c>
      <c r="C956" s="211" t="s">
        <v>254</v>
      </c>
      <c r="D956" s="410" t="s">
        <v>18320</v>
      </c>
      <c r="E956" s="211" t="s">
        <v>10298</v>
      </c>
      <c r="F956" s="211"/>
      <c r="G956" s="413" t="s">
        <v>21636</v>
      </c>
      <c r="H956" s="429" t="s">
        <v>8560</v>
      </c>
      <c r="I956" s="390">
        <v>449</v>
      </c>
      <c r="J956" s="390">
        <v>505</v>
      </c>
      <c r="K956" s="390">
        <v>430</v>
      </c>
      <c r="L956" s="330">
        <v>-0.110891089108911</v>
      </c>
      <c r="M956" s="390">
        <v>165</v>
      </c>
      <c r="N956" s="390">
        <v>149</v>
      </c>
      <c r="O956" s="390">
        <v>128</v>
      </c>
      <c r="P956" s="206">
        <v>0.10738255033557099</v>
      </c>
    </row>
    <row r="957" spans="1:16" x14ac:dyDescent="0.2">
      <c r="A957" s="212" t="s">
        <v>14133</v>
      </c>
      <c r="B957" s="211"/>
      <c r="C957" s="211" t="s">
        <v>372</v>
      </c>
      <c r="D957" s="410" t="s">
        <v>18303</v>
      </c>
      <c r="E957" s="211"/>
      <c r="F957" s="211" t="s">
        <v>14132</v>
      </c>
      <c r="G957" s="413" t="s">
        <v>21314</v>
      </c>
      <c r="H957" s="429" t="s">
        <v>8560</v>
      </c>
      <c r="I957" s="390">
        <v>448</v>
      </c>
      <c r="J957" s="390">
        <v>312</v>
      </c>
      <c r="K957" s="390">
        <v>784</v>
      </c>
      <c r="L957" s="330">
        <v>0.43589743589743601</v>
      </c>
      <c r="M957" s="390">
        <v>906</v>
      </c>
      <c r="N957" s="390">
        <v>773</v>
      </c>
      <c r="O957" s="390">
        <v>926</v>
      </c>
      <c r="P957" s="206">
        <v>0.172056921086675</v>
      </c>
    </row>
    <row r="958" spans="1:16" x14ac:dyDescent="0.2">
      <c r="A958" s="212" t="s">
        <v>13621</v>
      </c>
      <c r="B958" s="211" t="s">
        <v>9524</v>
      </c>
      <c r="C958" s="211" t="s">
        <v>250</v>
      </c>
      <c r="D958" s="410" t="s">
        <v>19965</v>
      </c>
      <c r="E958" s="211" t="s">
        <v>13620</v>
      </c>
      <c r="F958" s="211"/>
      <c r="G958" s="413" t="s">
        <v>20333</v>
      </c>
      <c r="H958" s="429" t="s">
        <v>8560</v>
      </c>
      <c r="I958" s="390">
        <v>446</v>
      </c>
      <c r="J958" s="390">
        <v>446</v>
      </c>
      <c r="K958" s="390">
        <v>496</v>
      </c>
      <c r="L958" s="330">
        <v>0</v>
      </c>
      <c r="M958" s="390">
        <v>1000</v>
      </c>
      <c r="N958" s="390">
        <v>930</v>
      </c>
      <c r="O958" s="390">
        <v>956</v>
      </c>
      <c r="P958" s="206">
        <v>7.5268817204300995E-2</v>
      </c>
    </row>
    <row r="959" spans="1:16" x14ac:dyDescent="0.2">
      <c r="A959" s="212" t="s">
        <v>9141</v>
      </c>
      <c r="B959" s="211"/>
      <c r="C959" s="211" t="s">
        <v>251</v>
      </c>
      <c r="D959" s="410" t="s">
        <v>22103</v>
      </c>
      <c r="E959" s="211"/>
      <c r="F959" s="211" t="s">
        <v>9140</v>
      </c>
      <c r="G959" s="413" t="s">
        <v>22104</v>
      </c>
      <c r="H959" s="429" t="s">
        <v>8560</v>
      </c>
      <c r="I959" s="390">
        <v>441</v>
      </c>
      <c r="J959" s="390">
        <v>454</v>
      </c>
      <c r="K959" s="390">
        <v>488</v>
      </c>
      <c r="L959" s="330">
        <v>-2.8634361233480201E-2</v>
      </c>
      <c r="M959" s="390">
        <v>39</v>
      </c>
      <c r="N959" s="390">
        <v>14</v>
      </c>
      <c r="O959" s="390">
        <v>25</v>
      </c>
      <c r="P959" s="206">
        <v>1.78571428571429</v>
      </c>
    </row>
    <row r="960" spans="1:16" x14ac:dyDescent="0.2">
      <c r="A960" s="212" t="s">
        <v>14033</v>
      </c>
      <c r="B960" s="211" t="s">
        <v>9641</v>
      </c>
      <c r="C960" s="211" t="s">
        <v>14947</v>
      </c>
      <c r="D960" s="410" t="s">
        <v>8924</v>
      </c>
      <c r="E960" s="211" t="s">
        <v>14032</v>
      </c>
      <c r="F960" s="211"/>
      <c r="G960" s="413" t="s">
        <v>20457</v>
      </c>
      <c r="H960" s="429" t="s">
        <v>8560</v>
      </c>
      <c r="I960" s="390">
        <v>440</v>
      </c>
      <c r="J960" s="390">
        <v>458</v>
      </c>
      <c r="K960" s="390">
        <v>534</v>
      </c>
      <c r="L960" s="330">
        <v>-3.9301310043668103E-2</v>
      </c>
      <c r="M960" s="390">
        <v>107</v>
      </c>
      <c r="N960" s="390">
        <v>96</v>
      </c>
      <c r="O960" s="390">
        <v>127</v>
      </c>
      <c r="P960" s="206">
        <v>0.114583333333333</v>
      </c>
    </row>
    <row r="961" spans="1:16" x14ac:dyDescent="0.2">
      <c r="A961" s="212" t="s">
        <v>13575</v>
      </c>
      <c r="B961" s="211"/>
      <c r="C961" s="211" t="s">
        <v>371</v>
      </c>
      <c r="D961" s="410" t="s">
        <v>17380</v>
      </c>
      <c r="E961" s="211"/>
      <c r="F961" s="211" t="s">
        <v>13574</v>
      </c>
      <c r="G961" s="413" t="s">
        <v>21430</v>
      </c>
      <c r="H961" s="429" t="s">
        <v>8560</v>
      </c>
      <c r="I961" s="390">
        <v>440</v>
      </c>
      <c r="J961" s="390">
        <v>42</v>
      </c>
      <c r="K961" s="390">
        <v>34</v>
      </c>
      <c r="L961" s="330">
        <v>9.4761904761904798</v>
      </c>
      <c r="M961" s="390">
        <v>838</v>
      </c>
      <c r="N961" s="390">
        <v>678</v>
      </c>
      <c r="O961" s="390">
        <v>716</v>
      </c>
      <c r="P961" s="206">
        <v>0.235988200589971</v>
      </c>
    </row>
    <row r="962" spans="1:16" x14ac:dyDescent="0.2">
      <c r="A962" s="212" t="s">
        <v>9874</v>
      </c>
      <c r="B962" s="211" t="s">
        <v>9592</v>
      </c>
      <c r="C962" s="211" t="s">
        <v>252</v>
      </c>
      <c r="D962" s="410" t="s">
        <v>19255</v>
      </c>
      <c r="E962" s="211" t="s">
        <v>9873</v>
      </c>
      <c r="F962" s="211"/>
      <c r="G962" s="413" t="s">
        <v>21153</v>
      </c>
      <c r="H962" s="429" t="s">
        <v>8560</v>
      </c>
      <c r="I962" s="390">
        <v>440</v>
      </c>
      <c r="J962" s="390">
        <v>522</v>
      </c>
      <c r="K962" s="390">
        <v>341</v>
      </c>
      <c r="L962" s="330">
        <v>-0.15708812260536401</v>
      </c>
      <c r="M962" s="390">
        <v>293</v>
      </c>
      <c r="N962" s="390">
        <v>343</v>
      </c>
      <c r="O962" s="390">
        <v>268</v>
      </c>
      <c r="P962" s="206">
        <v>-0.14577259475218701</v>
      </c>
    </row>
    <row r="963" spans="1:16" x14ac:dyDescent="0.2">
      <c r="A963" s="212" t="s">
        <v>12006</v>
      </c>
      <c r="B963" s="211"/>
      <c r="C963" s="211" t="s">
        <v>249</v>
      </c>
      <c r="D963" s="410" t="s">
        <v>18411</v>
      </c>
      <c r="E963" s="211"/>
      <c r="F963" s="211" t="s">
        <v>12005</v>
      </c>
      <c r="G963" s="413" t="s">
        <v>20695</v>
      </c>
      <c r="H963" s="429" t="s">
        <v>8560</v>
      </c>
      <c r="I963" s="390">
        <v>438</v>
      </c>
      <c r="J963" s="390">
        <v>264</v>
      </c>
      <c r="K963" s="390">
        <v>180</v>
      </c>
      <c r="L963" s="330">
        <v>0.65909090909090895</v>
      </c>
      <c r="M963" s="390">
        <v>106</v>
      </c>
      <c r="N963" s="390">
        <v>89</v>
      </c>
      <c r="O963" s="390">
        <v>67</v>
      </c>
      <c r="P963" s="206">
        <v>0.19101123595505601</v>
      </c>
    </row>
    <row r="964" spans="1:16" x14ac:dyDescent="0.2">
      <c r="A964" s="212" t="s">
        <v>11431</v>
      </c>
      <c r="B964" s="211"/>
      <c r="C964" s="211" t="s">
        <v>262</v>
      </c>
      <c r="D964" s="410" t="s">
        <v>21159</v>
      </c>
      <c r="E964" s="211"/>
      <c r="F964" s="211" t="s">
        <v>11430</v>
      </c>
      <c r="G964" s="413" t="s">
        <v>21160</v>
      </c>
      <c r="H964" s="429" t="s">
        <v>8560</v>
      </c>
      <c r="I964" s="390">
        <v>437</v>
      </c>
      <c r="J964" s="390">
        <v>389</v>
      </c>
      <c r="K964" s="390">
        <v>165</v>
      </c>
      <c r="L964" s="330">
        <v>0.123393316195373</v>
      </c>
      <c r="M964" s="390">
        <v>418</v>
      </c>
      <c r="N964" s="390">
        <v>366</v>
      </c>
      <c r="O964" s="390">
        <v>429</v>
      </c>
      <c r="P964" s="206">
        <v>0.14207650273224001</v>
      </c>
    </row>
    <row r="965" spans="1:16" x14ac:dyDescent="0.2">
      <c r="A965" s="212" t="s">
        <v>11312</v>
      </c>
      <c r="B965" s="211"/>
      <c r="C965" s="211" t="s">
        <v>249</v>
      </c>
      <c r="D965" s="410" t="s">
        <v>21217</v>
      </c>
      <c r="E965" s="211"/>
      <c r="F965" s="211" t="s">
        <v>11310</v>
      </c>
      <c r="G965" s="413" t="s">
        <v>19467</v>
      </c>
      <c r="H965" s="429" t="s">
        <v>8560</v>
      </c>
      <c r="I965" s="390">
        <v>437</v>
      </c>
      <c r="J965" s="390">
        <v>462</v>
      </c>
      <c r="K965" s="390">
        <v>377</v>
      </c>
      <c r="L965" s="330">
        <v>-5.4112554112554098E-2</v>
      </c>
      <c r="M965" s="390">
        <v>40</v>
      </c>
      <c r="N965" s="390">
        <v>21</v>
      </c>
      <c r="O965" s="390">
        <v>32</v>
      </c>
      <c r="P965" s="206">
        <v>0.90476190476190499</v>
      </c>
    </row>
    <row r="966" spans="1:16" x14ac:dyDescent="0.2">
      <c r="A966" s="212" t="s">
        <v>13185</v>
      </c>
      <c r="B966" s="211"/>
      <c r="C966" s="211" t="s">
        <v>251</v>
      </c>
      <c r="D966" s="410" t="s">
        <v>18953</v>
      </c>
      <c r="E966" s="211"/>
      <c r="F966" s="211" t="s">
        <v>13184</v>
      </c>
      <c r="G966" s="413" t="s">
        <v>19845</v>
      </c>
      <c r="H966" s="429" t="s">
        <v>8560</v>
      </c>
      <c r="I966" s="390">
        <v>435</v>
      </c>
      <c r="J966" s="390">
        <v>392</v>
      </c>
      <c r="K966" s="390">
        <v>492</v>
      </c>
      <c r="L966" s="330">
        <v>0.10969387755102</v>
      </c>
      <c r="M966" s="390">
        <v>78</v>
      </c>
      <c r="N966" s="390">
        <v>55</v>
      </c>
      <c r="O966" s="390">
        <v>51</v>
      </c>
      <c r="P966" s="206">
        <v>0.41818181818181799</v>
      </c>
    </row>
    <row r="967" spans="1:16" x14ac:dyDescent="0.2">
      <c r="A967" s="212" t="s">
        <v>8741</v>
      </c>
      <c r="B967" s="211"/>
      <c r="C967" s="211" t="s">
        <v>258</v>
      </c>
      <c r="D967" s="410" t="s">
        <v>8791</v>
      </c>
      <c r="E967" s="211"/>
      <c r="F967" s="211" t="s">
        <v>8740</v>
      </c>
      <c r="G967" s="413" t="s">
        <v>223</v>
      </c>
      <c r="H967" s="429" t="s">
        <v>8560</v>
      </c>
      <c r="I967" s="390">
        <v>435</v>
      </c>
      <c r="J967" s="390">
        <v>546</v>
      </c>
      <c r="K967" s="390">
        <v>399</v>
      </c>
      <c r="L967" s="330">
        <v>-0.20329670329670299</v>
      </c>
      <c r="M967" s="390">
        <v>16</v>
      </c>
      <c r="N967" s="390">
        <v>38</v>
      </c>
      <c r="O967" s="390">
        <v>16</v>
      </c>
      <c r="P967" s="206">
        <v>-0.57894736842105299</v>
      </c>
    </row>
    <row r="968" spans="1:16" x14ac:dyDescent="0.2">
      <c r="A968" s="212" t="s">
        <v>12195</v>
      </c>
      <c r="B968" s="211" t="s">
        <v>9592</v>
      </c>
      <c r="C968" s="211" t="s">
        <v>252</v>
      </c>
      <c r="D968" s="410" t="s">
        <v>17490</v>
      </c>
      <c r="E968" s="211" t="s">
        <v>12194</v>
      </c>
      <c r="F968" s="211"/>
      <c r="G968" s="413" t="s">
        <v>20318</v>
      </c>
      <c r="H968" s="429" t="s">
        <v>8560</v>
      </c>
      <c r="I968" s="390">
        <v>434</v>
      </c>
      <c r="J968" s="390">
        <v>340</v>
      </c>
      <c r="K968" s="390">
        <v>262</v>
      </c>
      <c r="L968" s="330">
        <v>0.27647058823529402</v>
      </c>
      <c r="M968" s="390">
        <v>138</v>
      </c>
      <c r="N968" s="390">
        <v>125</v>
      </c>
      <c r="O968" s="390">
        <v>94</v>
      </c>
      <c r="P968" s="206">
        <v>0.104</v>
      </c>
    </row>
    <row r="969" spans="1:16" x14ac:dyDescent="0.2">
      <c r="A969" s="212" t="s">
        <v>10516</v>
      </c>
      <c r="B969" s="211"/>
      <c r="C969" s="211" t="s">
        <v>251</v>
      </c>
      <c r="D969" s="410" t="s">
        <v>18896</v>
      </c>
      <c r="E969" s="211"/>
      <c r="F969" s="211" t="s">
        <v>10515</v>
      </c>
      <c r="G969" s="413" t="s">
        <v>21569</v>
      </c>
      <c r="H969" s="429" t="s">
        <v>8560</v>
      </c>
      <c r="I969" s="390">
        <v>434</v>
      </c>
      <c r="J969" s="390">
        <v>409</v>
      </c>
      <c r="K969" s="390">
        <v>345</v>
      </c>
      <c r="L969" s="330">
        <v>6.1124694376527997E-2</v>
      </c>
      <c r="M969" s="390">
        <v>117</v>
      </c>
      <c r="N969" s="390">
        <v>114</v>
      </c>
      <c r="O969" s="390">
        <v>242</v>
      </c>
      <c r="P969" s="206">
        <v>2.6315789473684299E-2</v>
      </c>
    </row>
    <row r="970" spans="1:16" x14ac:dyDescent="0.2">
      <c r="A970" s="212" t="s">
        <v>11057</v>
      </c>
      <c r="B970" s="211"/>
      <c r="C970" s="211" t="s">
        <v>253</v>
      </c>
      <c r="D970" s="410" t="s">
        <v>18095</v>
      </c>
      <c r="E970" s="211"/>
      <c r="F970" s="211" t="s">
        <v>11056</v>
      </c>
      <c r="G970" s="413" t="s">
        <v>21311</v>
      </c>
      <c r="H970" s="429" t="s">
        <v>8560</v>
      </c>
      <c r="I970" s="390">
        <v>433</v>
      </c>
      <c r="J970" s="390">
        <v>397</v>
      </c>
      <c r="K970" s="390">
        <v>569</v>
      </c>
      <c r="L970" s="330">
        <v>9.06801007556675E-2</v>
      </c>
      <c r="M970" s="390">
        <v>214</v>
      </c>
      <c r="N970" s="390">
        <v>160</v>
      </c>
      <c r="O970" s="390">
        <v>322</v>
      </c>
      <c r="P970" s="206">
        <v>0.33750000000000002</v>
      </c>
    </row>
    <row r="971" spans="1:16" x14ac:dyDescent="0.2">
      <c r="A971" s="212" t="s">
        <v>9076</v>
      </c>
      <c r="B971" s="211"/>
      <c r="C971" s="211" t="s">
        <v>251</v>
      </c>
      <c r="D971" s="410" t="s">
        <v>20185</v>
      </c>
      <c r="E971" s="211"/>
      <c r="F971" s="211" t="s">
        <v>9075</v>
      </c>
      <c r="G971" s="413" t="s">
        <v>20186</v>
      </c>
      <c r="H971" s="429" t="s">
        <v>8560</v>
      </c>
      <c r="I971" s="390">
        <v>433</v>
      </c>
      <c r="J971" s="390">
        <v>295</v>
      </c>
      <c r="K971" s="390">
        <v>308</v>
      </c>
      <c r="L971" s="330">
        <v>0.46779661016949098</v>
      </c>
      <c r="M971" s="390">
        <v>269</v>
      </c>
      <c r="N971" s="390">
        <v>244</v>
      </c>
      <c r="O971" s="390">
        <v>258</v>
      </c>
      <c r="P971" s="206">
        <v>0.102459016393443</v>
      </c>
    </row>
    <row r="972" spans="1:16" x14ac:dyDescent="0.2">
      <c r="A972" s="212" t="s">
        <v>10224</v>
      </c>
      <c r="B972" s="211"/>
      <c r="C972" s="211" t="s">
        <v>254</v>
      </c>
      <c r="D972" s="410" t="s">
        <v>20127</v>
      </c>
      <c r="E972" s="211" t="s">
        <v>10223</v>
      </c>
      <c r="F972" s="211"/>
      <c r="G972" s="413" t="s">
        <v>20128</v>
      </c>
      <c r="H972" s="429" t="s">
        <v>8560</v>
      </c>
      <c r="I972" s="390">
        <v>431</v>
      </c>
      <c r="J972" s="390">
        <v>452</v>
      </c>
      <c r="K972" s="390">
        <v>0</v>
      </c>
      <c r="L972" s="330">
        <v>-4.6460176991150501E-2</v>
      </c>
      <c r="M972" s="390">
        <v>1</v>
      </c>
      <c r="N972" s="390">
        <v>0</v>
      </c>
      <c r="O972" s="390">
        <v>0</v>
      </c>
      <c r="P972" s="206">
        <v>0</v>
      </c>
    </row>
    <row r="973" spans="1:16" x14ac:dyDescent="0.2">
      <c r="A973" s="212" t="s">
        <v>9296</v>
      </c>
      <c r="B973" s="211"/>
      <c r="C973" s="211" t="s">
        <v>251</v>
      </c>
      <c r="D973" s="410" t="s">
        <v>20178</v>
      </c>
      <c r="E973" s="211"/>
      <c r="F973" s="211" t="s">
        <v>9295</v>
      </c>
      <c r="G973" s="413" t="s">
        <v>19520</v>
      </c>
      <c r="H973" s="429" t="s">
        <v>8560</v>
      </c>
      <c r="I973" s="390">
        <v>430</v>
      </c>
      <c r="J973" s="390">
        <v>264</v>
      </c>
      <c r="K973" s="390">
        <v>237</v>
      </c>
      <c r="L973" s="330">
        <v>0.62878787878787901</v>
      </c>
      <c r="M973" s="390">
        <v>502</v>
      </c>
      <c r="N973" s="390">
        <v>477</v>
      </c>
      <c r="O973" s="390">
        <v>431</v>
      </c>
      <c r="P973" s="206">
        <v>5.2410901467505197E-2</v>
      </c>
    </row>
    <row r="974" spans="1:16" x14ac:dyDescent="0.2">
      <c r="A974" s="212" t="s">
        <v>11299</v>
      </c>
      <c r="B974" s="211"/>
      <c r="C974" s="211" t="s">
        <v>14947</v>
      </c>
      <c r="D974" s="410" t="s">
        <v>20069</v>
      </c>
      <c r="E974" s="211"/>
      <c r="F974" s="211" t="s">
        <v>11298</v>
      </c>
      <c r="G974" s="413" t="s">
        <v>19594</v>
      </c>
      <c r="H974" s="429" t="s">
        <v>8560</v>
      </c>
      <c r="I974" s="390">
        <v>428</v>
      </c>
      <c r="J974" s="390">
        <v>153</v>
      </c>
      <c r="K974" s="390">
        <v>936</v>
      </c>
      <c r="L974" s="330">
        <v>1.7973856209150301</v>
      </c>
      <c r="M974" s="390">
        <v>804</v>
      </c>
      <c r="N974" s="390">
        <v>669</v>
      </c>
      <c r="O974" s="390">
        <v>898</v>
      </c>
      <c r="P974" s="206">
        <v>0.201793721973094</v>
      </c>
    </row>
    <row r="975" spans="1:16" x14ac:dyDescent="0.2">
      <c r="A975" s="212" t="s">
        <v>14025</v>
      </c>
      <c r="B975" s="211"/>
      <c r="C975" s="211" t="s">
        <v>14024</v>
      </c>
      <c r="D975" s="410" t="s">
        <v>20578</v>
      </c>
      <c r="E975" s="211"/>
      <c r="F975" s="211" t="s">
        <v>14023</v>
      </c>
      <c r="G975" s="413" t="s">
        <v>20579</v>
      </c>
      <c r="H975" s="429" t="s">
        <v>8560</v>
      </c>
      <c r="I975" s="390">
        <v>426</v>
      </c>
      <c r="J975" s="390">
        <v>333</v>
      </c>
      <c r="K975" s="390">
        <v>448</v>
      </c>
      <c r="L975" s="330">
        <v>0.27927927927927898</v>
      </c>
      <c r="M975" s="390">
        <v>732</v>
      </c>
      <c r="N975" s="390">
        <v>519</v>
      </c>
      <c r="O975" s="390">
        <v>715</v>
      </c>
      <c r="P975" s="206">
        <v>0.410404624277457</v>
      </c>
    </row>
    <row r="976" spans="1:16" x14ac:dyDescent="0.2">
      <c r="A976" s="212" t="s">
        <v>11163</v>
      </c>
      <c r="B976" s="211"/>
      <c r="C976" s="211" t="s">
        <v>249</v>
      </c>
      <c r="D976" s="410" t="s">
        <v>17575</v>
      </c>
      <c r="E976" s="211"/>
      <c r="F976" s="211" t="s">
        <v>11162</v>
      </c>
      <c r="G976" s="413" t="s">
        <v>19421</v>
      </c>
      <c r="H976" s="429" t="s">
        <v>8560</v>
      </c>
      <c r="I976" s="390">
        <v>425</v>
      </c>
      <c r="J976" s="390">
        <v>599</v>
      </c>
      <c r="K976" s="390">
        <v>425</v>
      </c>
      <c r="L976" s="330">
        <v>-0.29048414023372299</v>
      </c>
      <c r="M976" s="390">
        <v>42</v>
      </c>
      <c r="N976" s="390">
        <v>42</v>
      </c>
      <c r="O976" s="390">
        <v>253</v>
      </c>
      <c r="P976" s="206">
        <v>0</v>
      </c>
    </row>
    <row r="977" spans="1:16" x14ac:dyDescent="0.2">
      <c r="A977" s="212" t="s">
        <v>13782</v>
      </c>
      <c r="B977" s="211"/>
      <c r="C977" s="211" t="s">
        <v>251</v>
      </c>
      <c r="D977" s="410" t="s">
        <v>18698</v>
      </c>
      <c r="E977" s="211"/>
      <c r="F977" s="211" t="s">
        <v>13781</v>
      </c>
      <c r="G977" s="413" t="s">
        <v>21652</v>
      </c>
      <c r="H977" s="429" t="s">
        <v>8560</v>
      </c>
      <c r="I977" s="390">
        <v>425</v>
      </c>
      <c r="J977" s="390">
        <v>497</v>
      </c>
      <c r="K977" s="390">
        <v>442</v>
      </c>
      <c r="L977" s="330">
        <v>-0.14486921529175001</v>
      </c>
      <c r="M977" s="390">
        <v>186</v>
      </c>
      <c r="N977" s="390">
        <v>188</v>
      </c>
      <c r="O977" s="390">
        <v>172</v>
      </c>
      <c r="P977" s="206">
        <v>-1.0638297872340399E-2</v>
      </c>
    </row>
    <row r="978" spans="1:16" x14ac:dyDescent="0.2">
      <c r="A978" s="212" t="s">
        <v>13741</v>
      </c>
      <c r="B978" s="211"/>
      <c r="C978" s="211" t="s">
        <v>254</v>
      </c>
      <c r="D978" s="410" t="s">
        <v>17437</v>
      </c>
      <c r="E978" s="211"/>
      <c r="F978" s="211" t="s">
        <v>13740</v>
      </c>
      <c r="G978" s="413" t="s">
        <v>21104</v>
      </c>
      <c r="H978" s="429" t="s">
        <v>8560</v>
      </c>
      <c r="I978" s="390">
        <v>424</v>
      </c>
      <c r="J978" s="390">
        <v>428</v>
      </c>
      <c r="K978" s="390">
        <v>420</v>
      </c>
      <c r="L978" s="330">
        <v>-9.3457943925233707E-3</v>
      </c>
      <c r="M978" s="390">
        <v>176</v>
      </c>
      <c r="N978" s="390">
        <v>214</v>
      </c>
      <c r="O978" s="390">
        <v>229</v>
      </c>
      <c r="P978" s="206">
        <v>-0.177570093457944</v>
      </c>
    </row>
    <row r="979" spans="1:16" x14ac:dyDescent="0.2">
      <c r="A979" s="212" t="s">
        <v>11654</v>
      </c>
      <c r="B979" s="211" t="s">
        <v>11653</v>
      </c>
      <c r="C979" s="211" t="s">
        <v>258</v>
      </c>
      <c r="D979" s="410" t="s">
        <v>18853</v>
      </c>
      <c r="E979" s="211" t="s">
        <v>11652</v>
      </c>
      <c r="F979" s="211"/>
      <c r="G979" s="413" t="s">
        <v>19565</v>
      </c>
      <c r="H979" s="429" t="s">
        <v>8560</v>
      </c>
      <c r="I979" s="390">
        <v>421</v>
      </c>
      <c r="J979" s="390">
        <v>445</v>
      </c>
      <c r="K979" s="390">
        <v>376</v>
      </c>
      <c r="L979" s="330">
        <v>-5.3932584269662999E-2</v>
      </c>
      <c r="M979" s="390">
        <v>774</v>
      </c>
      <c r="N979" s="390">
        <v>390</v>
      </c>
      <c r="O979" s="390">
        <v>294</v>
      </c>
      <c r="P979" s="206">
        <v>0.984615384615385</v>
      </c>
    </row>
    <row r="980" spans="1:16" x14ac:dyDescent="0.2">
      <c r="A980" s="212" t="s">
        <v>13565</v>
      </c>
      <c r="B980" s="211"/>
      <c r="C980" s="211" t="s">
        <v>14947</v>
      </c>
      <c r="D980" s="410" t="s">
        <v>19264</v>
      </c>
      <c r="E980" s="211"/>
      <c r="F980" s="211" t="s">
        <v>13564</v>
      </c>
      <c r="G980" s="413" t="s">
        <v>21527</v>
      </c>
      <c r="H980" s="429" t="s">
        <v>8560</v>
      </c>
      <c r="I980" s="390">
        <v>421</v>
      </c>
      <c r="J980" s="390">
        <v>259</v>
      </c>
      <c r="K980" s="390">
        <v>481</v>
      </c>
      <c r="L980" s="330">
        <v>0.62548262548262601</v>
      </c>
      <c r="M980" s="390">
        <v>163</v>
      </c>
      <c r="N980" s="390">
        <v>101</v>
      </c>
      <c r="O980" s="390">
        <v>173</v>
      </c>
      <c r="P980" s="206">
        <v>0.61386138613861396</v>
      </c>
    </row>
    <row r="981" spans="1:16" x14ac:dyDescent="0.2">
      <c r="A981" s="212" t="s">
        <v>13727</v>
      </c>
      <c r="B981" s="211"/>
      <c r="C981" s="211" t="s">
        <v>249</v>
      </c>
      <c r="D981" s="410" t="s">
        <v>18669</v>
      </c>
      <c r="E981" s="211"/>
      <c r="F981" s="211" t="s">
        <v>13726</v>
      </c>
      <c r="G981" s="413" t="s">
        <v>20702</v>
      </c>
      <c r="H981" s="429" t="s">
        <v>8560</v>
      </c>
      <c r="I981" s="390">
        <v>414</v>
      </c>
      <c r="J981" s="390">
        <v>406</v>
      </c>
      <c r="K981" s="390">
        <v>377</v>
      </c>
      <c r="L981" s="330">
        <v>1.9704433497536901E-2</v>
      </c>
      <c r="M981" s="390">
        <v>215</v>
      </c>
      <c r="N981" s="390">
        <v>189</v>
      </c>
      <c r="O981" s="390">
        <v>205</v>
      </c>
      <c r="P981" s="206">
        <v>0.137566137566138</v>
      </c>
    </row>
    <row r="982" spans="1:16" x14ac:dyDescent="0.2">
      <c r="A982" s="212" t="s">
        <v>13819</v>
      </c>
      <c r="B982" s="211"/>
      <c r="C982" s="211" t="s">
        <v>249</v>
      </c>
      <c r="D982" s="410" t="s">
        <v>19187</v>
      </c>
      <c r="E982" s="211"/>
      <c r="F982" s="211" t="s">
        <v>13818</v>
      </c>
      <c r="G982" s="413" t="s">
        <v>19522</v>
      </c>
      <c r="H982" s="429" t="s">
        <v>8560</v>
      </c>
      <c r="I982" s="390">
        <v>414</v>
      </c>
      <c r="J982" s="390">
        <v>489</v>
      </c>
      <c r="K982" s="390">
        <v>305</v>
      </c>
      <c r="L982" s="330">
        <v>-0.153374233128834</v>
      </c>
      <c r="M982" s="390">
        <v>46</v>
      </c>
      <c r="N982" s="390">
        <v>41</v>
      </c>
      <c r="O982" s="390">
        <v>40</v>
      </c>
      <c r="P982" s="206">
        <v>0.12195121951219499</v>
      </c>
    </row>
    <row r="983" spans="1:16" x14ac:dyDescent="0.2">
      <c r="A983" s="212" t="s">
        <v>10388</v>
      </c>
      <c r="B983" s="211"/>
      <c r="C983" s="211" t="s">
        <v>252</v>
      </c>
      <c r="D983" s="410" t="s">
        <v>21608</v>
      </c>
      <c r="E983" s="211"/>
      <c r="F983" s="211" t="s">
        <v>10387</v>
      </c>
      <c r="G983" s="413" t="s">
        <v>19410</v>
      </c>
      <c r="H983" s="429" t="s">
        <v>8560</v>
      </c>
      <c r="I983" s="390">
        <v>414</v>
      </c>
      <c r="J983" s="390">
        <v>417</v>
      </c>
      <c r="K983" s="390">
        <v>441</v>
      </c>
      <c r="L983" s="330">
        <v>-7.1942446043165003E-3</v>
      </c>
      <c r="M983" s="390">
        <v>70</v>
      </c>
      <c r="N983" s="390">
        <v>8</v>
      </c>
      <c r="O983" s="390">
        <v>8</v>
      </c>
      <c r="P983" s="206">
        <v>7.75</v>
      </c>
    </row>
    <row r="984" spans="1:16" x14ac:dyDescent="0.2">
      <c r="A984" s="212" t="s">
        <v>11593</v>
      </c>
      <c r="B984" s="211" t="s">
        <v>11592</v>
      </c>
      <c r="C984" s="211" t="s">
        <v>257</v>
      </c>
      <c r="D984" s="410" t="s">
        <v>18420</v>
      </c>
      <c r="E984" s="211" t="s">
        <v>11591</v>
      </c>
      <c r="F984" s="211"/>
      <c r="G984" s="413" t="s">
        <v>21019</v>
      </c>
      <c r="H984" s="429" t="s">
        <v>8560</v>
      </c>
      <c r="I984" s="390">
        <v>412</v>
      </c>
      <c r="J984" s="390">
        <v>418</v>
      </c>
      <c r="K984" s="390">
        <v>467</v>
      </c>
      <c r="L984" s="330">
        <v>-1.43540669856459E-2</v>
      </c>
      <c r="M984" s="390">
        <v>371</v>
      </c>
      <c r="N984" s="390">
        <v>453</v>
      </c>
      <c r="O984" s="390">
        <v>353</v>
      </c>
      <c r="P984" s="206">
        <v>-0.18101545253863099</v>
      </c>
    </row>
    <row r="985" spans="1:16" x14ac:dyDescent="0.2">
      <c r="A985" s="212" t="s">
        <v>9456</v>
      </c>
      <c r="B985" s="211"/>
      <c r="C985" s="211" t="s">
        <v>371</v>
      </c>
      <c r="D985" s="410" t="s">
        <v>18930</v>
      </c>
      <c r="E985" s="211"/>
      <c r="F985" s="211" t="s">
        <v>9455</v>
      </c>
      <c r="G985" s="413" t="s">
        <v>21254</v>
      </c>
      <c r="H985" s="429" t="s">
        <v>8560</v>
      </c>
      <c r="I985" s="390">
        <v>411</v>
      </c>
      <c r="J985" s="390">
        <v>324</v>
      </c>
      <c r="K985" s="390">
        <v>398</v>
      </c>
      <c r="L985" s="330">
        <v>0.26851851851851899</v>
      </c>
      <c r="M985" s="390">
        <v>150</v>
      </c>
      <c r="N985" s="390">
        <v>115</v>
      </c>
      <c r="O985" s="390">
        <v>149</v>
      </c>
      <c r="P985" s="206">
        <v>0.30434782608695699</v>
      </c>
    </row>
    <row r="986" spans="1:16" x14ac:dyDescent="0.2">
      <c r="A986" s="212" t="s">
        <v>13414</v>
      </c>
      <c r="B986" s="211"/>
      <c r="C986" s="211" t="s">
        <v>14947</v>
      </c>
      <c r="D986" s="410" t="s">
        <v>18457</v>
      </c>
      <c r="E986" s="211"/>
      <c r="F986" s="211" t="s">
        <v>13413</v>
      </c>
      <c r="G986" s="413" t="s">
        <v>19711</v>
      </c>
      <c r="H986" s="429" t="s">
        <v>8560</v>
      </c>
      <c r="I986" s="390">
        <v>409</v>
      </c>
      <c r="J986" s="390">
        <v>199</v>
      </c>
      <c r="K986" s="390">
        <v>178</v>
      </c>
      <c r="L986" s="330">
        <v>1.0552763819095501</v>
      </c>
      <c r="M986" s="390">
        <v>16</v>
      </c>
      <c r="N986" s="390">
        <v>13</v>
      </c>
      <c r="O986" s="390">
        <v>22</v>
      </c>
      <c r="P986" s="206">
        <v>0.230769230769231</v>
      </c>
    </row>
    <row r="987" spans="1:16" x14ac:dyDescent="0.2">
      <c r="A987" s="212" t="s">
        <v>13410</v>
      </c>
      <c r="B987" s="211" t="s">
        <v>12300</v>
      </c>
      <c r="C987" s="211" t="s">
        <v>258</v>
      </c>
      <c r="D987" s="410" t="s">
        <v>19724</v>
      </c>
      <c r="E987" s="211" t="s">
        <v>13409</v>
      </c>
      <c r="F987" s="211"/>
      <c r="G987" s="413" t="s">
        <v>21638</v>
      </c>
      <c r="H987" s="429" t="s">
        <v>8560</v>
      </c>
      <c r="I987" s="390">
        <v>404</v>
      </c>
      <c r="J987" s="390">
        <v>497</v>
      </c>
      <c r="K987" s="390">
        <v>410</v>
      </c>
      <c r="L987" s="330">
        <v>-0.18712273641851099</v>
      </c>
      <c r="M987" s="390">
        <v>920</v>
      </c>
      <c r="N987" s="390">
        <v>652</v>
      </c>
      <c r="O987" s="390">
        <v>665</v>
      </c>
      <c r="P987" s="206">
        <v>0.41104294478527598</v>
      </c>
    </row>
    <row r="988" spans="1:16" x14ac:dyDescent="0.2">
      <c r="A988" s="212" t="s">
        <v>12556</v>
      </c>
      <c r="B988" s="211"/>
      <c r="C988" s="211" t="s">
        <v>258</v>
      </c>
      <c r="D988" s="410" t="s">
        <v>17303</v>
      </c>
      <c r="E988" s="211"/>
      <c r="F988" s="211" t="s">
        <v>12555</v>
      </c>
      <c r="G988" s="413" t="s">
        <v>19447</v>
      </c>
      <c r="H988" s="429" t="s">
        <v>8560</v>
      </c>
      <c r="I988" s="390">
        <v>403</v>
      </c>
      <c r="J988" s="390">
        <v>254</v>
      </c>
      <c r="K988" s="390">
        <v>438</v>
      </c>
      <c r="L988" s="330">
        <v>0.58661417322834697</v>
      </c>
      <c r="M988" s="390">
        <v>27</v>
      </c>
      <c r="N988" s="390">
        <v>26</v>
      </c>
      <c r="O988" s="390">
        <v>22</v>
      </c>
      <c r="P988" s="206">
        <v>3.8461538461538498E-2</v>
      </c>
    </row>
    <row r="989" spans="1:16" x14ac:dyDescent="0.2">
      <c r="A989" s="60" t="s">
        <v>11297</v>
      </c>
      <c r="B989" s="213"/>
      <c r="C989" s="213" t="s">
        <v>249</v>
      </c>
      <c r="D989" s="409" t="s">
        <v>19147</v>
      </c>
      <c r="E989" s="213"/>
      <c r="F989" s="213" t="s">
        <v>11296</v>
      </c>
      <c r="G989" s="409" t="s">
        <v>19421</v>
      </c>
      <c r="H989" s="418" t="s">
        <v>8560</v>
      </c>
      <c r="I989" s="376">
        <v>403</v>
      </c>
      <c r="J989" s="376">
        <v>509</v>
      </c>
      <c r="K989" s="376">
        <v>407</v>
      </c>
      <c r="L989" s="330">
        <v>-0.208251473477407</v>
      </c>
      <c r="M989" s="376">
        <v>647</v>
      </c>
      <c r="N989" s="376">
        <v>650</v>
      </c>
      <c r="O989" s="376">
        <v>658</v>
      </c>
      <c r="P989" s="330">
        <v>-4.6153846153845803E-3</v>
      </c>
    </row>
    <row r="990" spans="1:16" x14ac:dyDescent="0.2">
      <c r="A990" s="212" t="s">
        <v>10613</v>
      </c>
      <c r="B990" s="211"/>
      <c r="C990" s="211" t="s">
        <v>251</v>
      </c>
      <c r="D990" s="410" t="s">
        <v>18453</v>
      </c>
      <c r="E990" s="211"/>
      <c r="F990" s="211" t="s">
        <v>10612</v>
      </c>
      <c r="G990" s="413" t="s">
        <v>21537</v>
      </c>
      <c r="H990" s="429" t="s">
        <v>8560</v>
      </c>
      <c r="I990" s="390">
        <v>402</v>
      </c>
      <c r="J990" s="390">
        <v>609</v>
      </c>
      <c r="K990" s="390">
        <v>344</v>
      </c>
      <c r="L990" s="330">
        <v>-0.33990147783251201</v>
      </c>
      <c r="M990" s="390">
        <v>371</v>
      </c>
      <c r="N990" s="390">
        <v>337</v>
      </c>
      <c r="O990" s="390">
        <v>414</v>
      </c>
      <c r="P990" s="206">
        <v>0.100890207715133</v>
      </c>
    </row>
    <row r="991" spans="1:16" x14ac:dyDescent="0.2">
      <c r="A991" s="212" t="s">
        <v>13597</v>
      </c>
      <c r="B991" s="211"/>
      <c r="C991" s="211" t="s">
        <v>14947</v>
      </c>
      <c r="D991" s="410" t="s">
        <v>17087</v>
      </c>
      <c r="E991" s="211"/>
      <c r="F991" s="211" t="s">
        <v>13596</v>
      </c>
      <c r="G991" s="413" t="s">
        <v>19460</v>
      </c>
      <c r="H991" s="429" t="s">
        <v>8560</v>
      </c>
      <c r="I991" s="390">
        <v>398</v>
      </c>
      <c r="J991" s="390">
        <v>280</v>
      </c>
      <c r="K991" s="390">
        <v>261</v>
      </c>
      <c r="L991" s="210">
        <v>0.42142857142857199</v>
      </c>
      <c r="M991" s="390">
        <v>30</v>
      </c>
      <c r="N991" s="390">
        <v>27</v>
      </c>
      <c r="O991" s="390">
        <v>32</v>
      </c>
      <c r="P991" s="206">
        <v>0.11111111111111099</v>
      </c>
    </row>
    <row r="992" spans="1:16" x14ac:dyDescent="0.2">
      <c r="A992" s="212" t="s">
        <v>12425</v>
      </c>
      <c r="B992" s="211"/>
      <c r="C992" s="211" t="s">
        <v>14947</v>
      </c>
      <c r="D992" s="410" t="s">
        <v>8791</v>
      </c>
      <c r="E992" s="211"/>
      <c r="F992" s="211" t="s">
        <v>12424</v>
      </c>
      <c r="G992" s="413" t="s">
        <v>223</v>
      </c>
      <c r="H992" s="429" t="s">
        <v>8560</v>
      </c>
      <c r="I992" s="390">
        <v>396</v>
      </c>
      <c r="J992" s="390">
        <v>6</v>
      </c>
      <c r="K992" s="390">
        <v>2</v>
      </c>
      <c r="L992" s="330">
        <v>65</v>
      </c>
      <c r="M992" s="390">
        <v>2</v>
      </c>
      <c r="N992" s="390">
        <v>0</v>
      </c>
      <c r="O992" s="390">
        <v>0</v>
      </c>
      <c r="P992" s="206">
        <v>0</v>
      </c>
    </row>
    <row r="993" spans="1:16" x14ac:dyDescent="0.2">
      <c r="A993" s="212" t="s">
        <v>12245</v>
      </c>
      <c r="B993" s="211" t="s">
        <v>9600</v>
      </c>
      <c r="C993" s="211" t="s">
        <v>254</v>
      </c>
      <c r="D993" s="410" t="s">
        <v>19977</v>
      </c>
      <c r="E993" s="211" t="s">
        <v>12244</v>
      </c>
      <c r="F993" s="211"/>
      <c r="G993" s="413" t="s">
        <v>20482</v>
      </c>
      <c r="H993" s="429" t="s">
        <v>8560</v>
      </c>
      <c r="I993" s="390">
        <v>396</v>
      </c>
      <c r="J993" s="390">
        <v>404</v>
      </c>
      <c r="K993" s="390">
        <v>115</v>
      </c>
      <c r="L993" s="330">
        <v>-1.9801980198019799E-2</v>
      </c>
      <c r="M993" s="390">
        <v>266</v>
      </c>
      <c r="N993" s="390">
        <v>294</v>
      </c>
      <c r="O993" s="390">
        <v>290</v>
      </c>
      <c r="P993" s="206">
        <v>-9.5238095238095205E-2</v>
      </c>
    </row>
    <row r="994" spans="1:16" x14ac:dyDescent="0.2">
      <c r="A994" s="212" t="s">
        <v>9409</v>
      </c>
      <c r="B994" s="211"/>
      <c r="C994" s="211" t="s">
        <v>14947</v>
      </c>
      <c r="D994" s="410" t="s">
        <v>18931</v>
      </c>
      <c r="E994" s="211"/>
      <c r="F994" s="211" t="s">
        <v>9408</v>
      </c>
      <c r="G994" s="413" t="s">
        <v>19802</v>
      </c>
      <c r="H994" s="429" t="s">
        <v>8560</v>
      </c>
      <c r="I994" s="390">
        <v>394</v>
      </c>
      <c r="J994" s="390">
        <v>62</v>
      </c>
      <c r="K994" s="390">
        <v>4</v>
      </c>
      <c r="L994" s="330">
        <v>5.3548387096774199</v>
      </c>
      <c r="M994" s="390">
        <v>361</v>
      </c>
      <c r="N994" s="390">
        <v>178</v>
      </c>
      <c r="O994" s="390">
        <v>99</v>
      </c>
      <c r="P994" s="206">
        <v>1.0280898876404501</v>
      </c>
    </row>
    <row r="995" spans="1:16" x14ac:dyDescent="0.2">
      <c r="A995" s="212" t="s">
        <v>13418</v>
      </c>
      <c r="B995" s="211"/>
      <c r="C995" s="211" t="s">
        <v>14947</v>
      </c>
      <c r="D995" s="410" t="s">
        <v>15900</v>
      </c>
      <c r="E995" s="211"/>
      <c r="F995" s="211" t="s">
        <v>13417</v>
      </c>
      <c r="G995" s="413" t="s">
        <v>19639</v>
      </c>
      <c r="H995" s="429" t="s">
        <v>8560</v>
      </c>
      <c r="I995" s="390">
        <v>393</v>
      </c>
      <c r="J995" s="390">
        <v>322</v>
      </c>
      <c r="K995" s="390">
        <v>2529</v>
      </c>
      <c r="L995" s="330">
        <v>0.220496894409938</v>
      </c>
      <c r="M995" s="390">
        <v>296</v>
      </c>
      <c r="N995" s="390">
        <v>292</v>
      </c>
      <c r="O995" s="390">
        <v>297</v>
      </c>
      <c r="P995" s="206">
        <v>1.3698630136986399E-2</v>
      </c>
    </row>
    <row r="996" spans="1:16" x14ac:dyDescent="0.2">
      <c r="A996" s="212" t="s">
        <v>10707</v>
      </c>
      <c r="B996" s="211"/>
      <c r="C996" s="211" t="s">
        <v>249</v>
      </c>
      <c r="D996" s="410" t="s">
        <v>19182</v>
      </c>
      <c r="E996" s="211"/>
      <c r="F996" s="211" t="s">
        <v>10706</v>
      </c>
      <c r="G996" s="413" t="s">
        <v>21506</v>
      </c>
      <c r="H996" s="429" t="s">
        <v>8560</v>
      </c>
      <c r="I996" s="390">
        <v>393</v>
      </c>
      <c r="J996" s="390">
        <v>445</v>
      </c>
      <c r="K996" s="390">
        <v>337</v>
      </c>
      <c r="L996" s="330">
        <v>-0.11685393258427</v>
      </c>
      <c r="M996" s="390">
        <v>31</v>
      </c>
      <c r="N996" s="390">
        <v>13</v>
      </c>
      <c r="O996" s="390">
        <v>22</v>
      </c>
      <c r="P996" s="206">
        <v>1.3846153846153799</v>
      </c>
    </row>
    <row r="997" spans="1:16" x14ac:dyDescent="0.2">
      <c r="A997" s="212" t="s">
        <v>10574</v>
      </c>
      <c r="B997" s="211"/>
      <c r="C997" s="211" t="s">
        <v>253</v>
      </c>
      <c r="D997" s="410" t="s">
        <v>18105</v>
      </c>
      <c r="E997" s="211"/>
      <c r="F997" s="211" t="s">
        <v>10573</v>
      </c>
      <c r="G997" s="413" t="s">
        <v>20533</v>
      </c>
      <c r="H997" s="429" t="s">
        <v>8560</v>
      </c>
      <c r="I997" s="390">
        <v>391</v>
      </c>
      <c r="J997" s="390">
        <v>63</v>
      </c>
      <c r="K997" s="390">
        <v>18</v>
      </c>
      <c r="L997" s="330">
        <v>5.2063492063492101</v>
      </c>
      <c r="M997" s="390">
        <v>138</v>
      </c>
      <c r="N997" s="390">
        <v>62</v>
      </c>
      <c r="O997" s="390">
        <v>28</v>
      </c>
      <c r="P997" s="206">
        <v>1.2258064516128999</v>
      </c>
    </row>
    <row r="998" spans="1:16" x14ac:dyDescent="0.2">
      <c r="A998" s="212" t="s">
        <v>9042</v>
      </c>
      <c r="B998" s="211"/>
      <c r="C998" s="211" t="s">
        <v>249</v>
      </c>
      <c r="D998" s="410" t="s">
        <v>17172</v>
      </c>
      <c r="E998" s="211"/>
      <c r="F998" s="211" t="s">
        <v>9041</v>
      </c>
      <c r="G998" s="413" t="s">
        <v>17173</v>
      </c>
      <c r="H998" s="429" t="s">
        <v>8560</v>
      </c>
      <c r="I998" s="390">
        <v>390</v>
      </c>
      <c r="J998" s="390">
        <v>583</v>
      </c>
      <c r="K998" s="390">
        <v>339</v>
      </c>
      <c r="L998" s="330">
        <v>-0.33104631217838798</v>
      </c>
      <c r="M998" s="390">
        <v>13</v>
      </c>
      <c r="N998" s="390">
        <v>28</v>
      </c>
      <c r="O998" s="390">
        <v>7</v>
      </c>
      <c r="P998" s="206">
        <v>-0.53571428571428603</v>
      </c>
    </row>
    <row r="999" spans="1:16" x14ac:dyDescent="0.2">
      <c r="A999" s="212" t="s">
        <v>13924</v>
      </c>
      <c r="B999" s="211"/>
      <c r="C999" s="211" t="s">
        <v>253</v>
      </c>
      <c r="D999" s="410" t="s">
        <v>21191</v>
      </c>
      <c r="E999" s="211"/>
      <c r="F999" s="211" t="s">
        <v>13923</v>
      </c>
      <c r="G999" s="413" t="s">
        <v>19467</v>
      </c>
      <c r="H999" s="429" t="s">
        <v>8560</v>
      </c>
      <c r="I999" s="390">
        <v>387</v>
      </c>
      <c r="J999" s="390">
        <v>463</v>
      </c>
      <c r="K999" s="390">
        <v>618</v>
      </c>
      <c r="L999" s="330">
        <v>-0.16414686825054001</v>
      </c>
      <c r="M999" s="390">
        <v>12</v>
      </c>
      <c r="N999" s="390">
        <v>15</v>
      </c>
      <c r="O999" s="390">
        <v>8</v>
      </c>
      <c r="P999" s="206">
        <v>-0.2</v>
      </c>
    </row>
    <row r="1000" spans="1:16" x14ac:dyDescent="0.2">
      <c r="A1000" s="212" t="s">
        <v>10323</v>
      </c>
      <c r="B1000" s="211"/>
      <c r="C1000" s="211" t="s">
        <v>253</v>
      </c>
      <c r="D1000" s="410" t="s">
        <v>17471</v>
      </c>
      <c r="E1000" s="211"/>
      <c r="F1000" s="211" t="s">
        <v>10321</v>
      </c>
      <c r="G1000" s="413" t="s">
        <v>19617</v>
      </c>
      <c r="H1000" s="429" t="s">
        <v>8560</v>
      </c>
      <c r="I1000" s="390">
        <v>387</v>
      </c>
      <c r="J1000" s="390">
        <v>375</v>
      </c>
      <c r="K1000" s="390">
        <v>517</v>
      </c>
      <c r="L1000" s="330">
        <v>3.2000000000000001E-2</v>
      </c>
      <c r="M1000" s="390">
        <v>0</v>
      </c>
      <c r="N1000" s="390">
        <v>5</v>
      </c>
      <c r="O1000" s="390">
        <v>11</v>
      </c>
      <c r="P1000" s="206">
        <v>-1</v>
      </c>
    </row>
    <row r="1001" spans="1:16" x14ac:dyDescent="0.2">
      <c r="A1001" s="212" t="s">
        <v>8686</v>
      </c>
      <c r="B1001" s="211"/>
      <c r="C1001" s="211" t="s">
        <v>258</v>
      </c>
      <c r="D1001" s="410" t="s">
        <v>17175</v>
      </c>
      <c r="E1001" s="211"/>
      <c r="F1001" s="211" t="s">
        <v>8685</v>
      </c>
      <c r="G1001" s="413" t="s">
        <v>19447</v>
      </c>
      <c r="H1001" s="429" t="s">
        <v>8560</v>
      </c>
      <c r="I1001" s="390">
        <v>387</v>
      </c>
      <c r="J1001" s="390">
        <v>445</v>
      </c>
      <c r="K1001" s="390">
        <v>278</v>
      </c>
      <c r="L1001" s="330">
        <v>-0.13033707865168501</v>
      </c>
      <c r="M1001" s="390">
        <v>40</v>
      </c>
      <c r="N1001" s="390">
        <v>49</v>
      </c>
      <c r="O1001" s="390">
        <v>46</v>
      </c>
      <c r="P1001" s="206">
        <v>-0.183673469387755</v>
      </c>
    </row>
    <row r="1002" spans="1:16" x14ac:dyDescent="0.2">
      <c r="A1002" s="212" t="s">
        <v>9030</v>
      </c>
      <c r="B1002" s="211"/>
      <c r="C1002" s="211" t="s">
        <v>249</v>
      </c>
      <c r="D1002" s="410" t="s">
        <v>18727</v>
      </c>
      <c r="E1002" s="211"/>
      <c r="F1002" s="211" t="s">
        <v>9029</v>
      </c>
      <c r="G1002" s="413" t="s">
        <v>19832</v>
      </c>
      <c r="H1002" s="429" t="s">
        <v>8560</v>
      </c>
      <c r="I1002" s="390">
        <v>385</v>
      </c>
      <c r="J1002" s="390">
        <v>11</v>
      </c>
      <c r="K1002" s="390">
        <v>12</v>
      </c>
      <c r="L1002" s="330">
        <v>34</v>
      </c>
      <c r="M1002" s="390">
        <v>93</v>
      </c>
      <c r="N1002" s="390">
        <v>49</v>
      </c>
      <c r="O1002" s="390">
        <v>52</v>
      </c>
      <c r="P1002" s="206">
        <v>0.89795918367347005</v>
      </c>
    </row>
    <row r="1003" spans="1:16" x14ac:dyDescent="0.2">
      <c r="A1003" s="212" t="s">
        <v>8659</v>
      </c>
      <c r="B1003" s="211"/>
      <c r="C1003" s="211" t="s">
        <v>253</v>
      </c>
      <c r="D1003" s="410" t="s">
        <v>19355</v>
      </c>
      <c r="E1003" s="211"/>
      <c r="F1003" s="211" t="s">
        <v>8658</v>
      </c>
      <c r="G1003" s="413" t="s">
        <v>22293</v>
      </c>
      <c r="H1003" s="429" t="s">
        <v>8560</v>
      </c>
      <c r="I1003" s="390">
        <v>384</v>
      </c>
      <c r="J1003" s="390">
        <v>524</v>
      </c>
      <c r="K1003" s="390">
        <v>554</v>
      </c>
      <c r="L1003" s="330">
        <v>-0.26717557251908403</v>
      </c>
      <c r="M1003" s="390">
        <v>151</v>
      </c>
      <c r="N1003" s="390">
        <v>117</v>
      </c>
      <c r="O1003" s="390">
        <v>200</v>
      </c>
      <c r="P1003" s="206">
        <v>0.29059829059829101</v>
      </c>
    </row>
    <row r="1004" spans="1:16" x14ac:dyDescent="0.2">
      <c r="A1004" s="212" t="s">
        <v>10050</v>
      </c>
      <c r="B1004" s="211"/>
      <c r="C1004" s="211" t="s">
        <v>258</v>
      </c>
      <c r="D1004" s="410" t="s">
        <v>19750</v>
      </c>
      <c r="E1004" s="211"/>
      <c r="F1004" s="211" t="s">
        <v>10049</v>
      </c>
      <c r="G1004" s="413" t="s">
        <v>21746</v>
      </c>
      <c r="H1004" s="429" t="s">
        <v>8560</v>
      </c>
      <c r="I1004" s="390">
        <v>383</v>
      </c>
      <c r="J1004" s="390">
        <v>329</v>
      </c>
      <c r="K1004" s="390">
        <v>59</v>
      </c>
      <c r="L1004" s="330">
        <v>0.16413373860182401</v>
      </c>
      <c r="M1004" s="390">
        <v>6</v>
      </c>
      <c r="N1004" s="390">
        <v>12</v>
      </c>
      <c r="O1004" s="390">
        <v>6</v>
      </c>
      <c r="P1004" s="206">
        <v>-0.5</v>
      </c>
    </row>
    <row r="1005" spans="1:16" x14ac:dyDescent="0.2">
      <c r="A1005" s="212" t="s">
        <v>8941</v>
      </c>
      <c r="B1005" s="211"/>
      <c r="C1005" s="211" t="s">
        <v>254</v>
      </c>
      <c r="D1005" s="410" t="s">
        <v>18135</v>
      </c>
      <c r="E1005" s="211"/>
      <c r="F1005" s="211" t="s">
        <v>8940</v>
      </c>
      <c r="G1005" s="413" t="s">
        <v>22234</v>
      </c>
      <c r="H1005" s="429" t="s">
        <v>8560</v>
      </c>
      <c r="I1005" s="390">
        <v>380</v>
      </c>
      <c r="J1005" s="390">
        <v>255</v>
      </c>
      <c r="K1005" s="390">
        <v>2</v>
      </c>
      <c r="L1005" s="330">
        <v>0.49019607843137297</v>
      </c>
      <c r="M1005" s="390">
        <v>448</v>
      </c>
      <c r="N1005" s="390">
        <v>362</v>
      </c>
      <c r="O1005" s="390">
        <v>450</v>
      </c>
      <c r="P1005" s="206">
        <v>0.237569060773481</v>
      </c>
    </row>
    <row r="1006" spans="1:16" x14ac:dyDescent="0.2">
      <c r="A1006" s="212" t="s">
        <v>10349</v>
      </c>
      <c r="B1006" s="211"/>
      <c r="C1006" s="211" t="s">
        <v>14947</v>
      </c>
      <c r="D1006" s="410" t="s">
        <v>18459</v>
      </c>
      <c r="E1006" s="211"/>
      <c r="F1006" s="211" t="s">
        <v>10348</v>
      </c>
      <c r="G1006" s="413" t="s">
        <v>19719</v>
      </c>
      <c r="H1006" s="429" t="s">
        <v>8560</v>
      </c>
      <c r="I1006" s="390">
        <v>379</v>
      </c>
      <c r="J1006" s="390">
        <v>434</v>
      </c>
      <c r="K1006" s="390">
        <v>495</v>
      </c>
      <c r="L1006" s="330">
        <v>-0.12672811059907799</v>
      </c>
      <c r="M1006" s="390">
        <v>307</v>
      </c>
      <c r="N1006" s="390">
        <v>312</v>
      </c>
      <c r="O1006" s="390">
        <v>363</v>
      </c>
      <c r="P1006" s="206">
        <v>-1.6025641025641101E-2</v>
      </c>
    </row>
    <row r="1007" spans="1:16" x14ac:dyDescent="0.2">
      <c r="A1007" s="212" t="s">
        <v>12112</v>
      </c>
      <c r="B1007" s="211" t="s">
        <v>9549</v>
      </c>
      <c r="C1007" s="211" t="s">
        <v>250</v>
      </c>
      <c r="D1007" s="410" t="s">
        <v>18829</v>
      </c>
      <c r="E1007" s="211" t="s">
        <v>12111</v>
      </c>
      <c r="F1007" s="211"/>
      <c r="G1007" s="413" t="s">
        <v>18830</v>
      </c>
      <c r="H1007" s="429" t="s">
        <v>8560</v>
      </c>
      <c r="I1007" s="390">
        <v>378</v>
      </c>
      <c r="J1007" s="390">
        <v>332</v>
      </c>
      <c r="K1007" s="390">
        <v>299</v>
      </c>
      <c r="L1007" s="330">
        <v>0.13855421686746999</v>
      </c>
      <c r="M1007" s="390">
        <v>947</v>
      </c>
      <c r="N1007" s="390">
        <v>866</v>
      </c>
      <c r="O1007" s="390">
        <v>861</v>
      </c>
      <c r="P1007" s="206">
        <v>9.3533487297921394E-2</v>
      </c>
    </row>
    <row r="1008" spans="1:16" x14ac:dyDescent="0.2">
      <c r="A1008" s="212" t="s">
        <v>9635</v>
      </c>
      <c r="B1008" s="211" t="s">
        <v>9592</v>
      </c>
      <c r="C1008" s="211" t="s">
        <v>252</v>
      </c>
      <c r="D1008" s="410" t="s">
        <v>18493</v>
      </c>
      <c r="E1008" s="211" t="s">
        <v>9634</v>
      </c>
      <c r="F1008" s="211"/>
      <c r="G1008" s="413" t="s">
        <v>19444</v>
      </c>
      <c r="H1008" s="429" t="s">
        <v>8560</v>
      </c>
      <c r="I1008" s="390">
        <v>377</v>
      </c>
      <c r="J1008" s="390">
        <v>191</v>
      </c>
      <c r="K1008" s="390">
        <v>168</v>
      </c>
      <c r="L1008" s="330">
        <v>0.97382198952879595</v>
      </c>
      <c r="M1008" s="390">
        <v>93</v>
      </c>
      <c r="N1008" s="390">
        <v>64</v>
      </c>
      <c r="O1008" s="390">
        <v>76</v>
      </c>
      <c r="P1008" s="206">
        <v>0.453125</v>
      </c>
    </row>
    <row r="1009" spans="1:16" x14ac:dyDescent="0.2">
      <c r="A1009" s="212" t="s">
        <v>11993</v>
      </c>
      <c r="B1009" s="211"/>
      <c r="C1009" s="211" t="s">
        <v>14947</v>
      </c>
      <c r="D1009" s="410" t="s">
        <v>19530</v>
      </c>
      <c r="E1009" s="211"/>
      <c r="F1009" s="211" t="s">
        <v>11992</v>
      </c>
      <c r="G1009" s="413" t="s">
        <v>20700</v>
      </c>
      <c r="H1009" s="429" t="s">
        <v>8560</v>
      </c>
      <c r="I1009" s="390">
        <v>376</v>
      </c>
      <c r="J1009" s="390">
        <v>330</v>
      </c>
      <c r="K1009" s="390">
        <v>293</v>
      </c>
      <c r="L1009" s="330">
        <v>0.13939393939393899</v>
      </c>
      <c r="M1009" s="390">
        <v>51</v>
      </c>
      <c r="N1009" s="390">
        <v>45</v>
      </c>
      <c r="O1009" s="390">
        <v>21</v>
      </c>
      <c r="P1009" s="206">
        <v>0.133333333333333</v>
      </c>
    </row>
    <row r="1010" spans="1:16" x14ac:dyDescent="0.2">
      <c r="A1010" s="212" t="s">
        <v>12528</v>
      </c>
      <c r="B1010" s="211"/>
      <c r="C1010" s="211" t="s">
        <v>371</v>
      </c>
      <c r="D1010" s="410" t="s">
        <v>18390</v>
      </c>
      <c r="E1010" s="211"/>
      <c r="F1010" s="211" t="s">
        <v>12527</v>
      </c>
      <c r="G1010" s="413" t="s">
        <v>20308</v>
      </c>
      <c r="H1010" s="429" t="s">
        <v>8560</v>
      </c>
      <c r="I1010" s="390">
        <v>375</v>
      </c>
      <c r="J1010" s="390">
        <v>227</v>
      </c>
      <c r="K1010" s="390">
        <v>243</v>
      </c>
      <c r="L1010" s="330">
        <v>0.65198237885462595</v>
      </c>
      <c r="M1010" s="390">
        <v>20</v>
      </c>
      <c r="N1010" s="390">
        <v>22</v>
      </c>
      <c r="O1010" s="390">
        <v>12</v>
      </c>
      <c r="P1010" s="206">
        <v>-9.0909090909090898E-2</v>
      </c>
    </row>
    <row r="1011" spans="1:16" x14ac:dyDescent="0.2">
      <c r="A1011" s="212" t="s">
        <v>12552</v>
      </c>
      <c r="B1011" s="211"/>
      <c r="C1011" s="211" t="s">
        <v>371</v>
      </c>
      <c r="D1011" s="410" t="s">
        <v>17124</v>
      </c>
      <c r="E1011" s="211"/>
      <c r="F1011" s="211" t="s">
        <v>12551</v>
      </c>
      <c r="G1011" s="413" t="s">
        <v>8799</v>
      </c>
      <c r="H1011" s="429" t="s">
        <v>8560</v>
      </c>
      <c r="I1011" s="390">
        <v>374</v>
      </c>
      <c r="J1011" s="390">
        <v>148</v>
      </c>
      <c r="K1011" s="390">
        <v>124</v>
      </c>
      <c r="L1011" s="330">
        <v>1.5270270270270301</v>
      </c>
      <c r="M1011" s="390">
        <v>749</v>
      </c>
      <c r="N1011" s="390">
        <v>665</v>
      </c>
      <c r="O1011" s="390">
        <v>603</v>
      </c>
      <c r="P1011" s="206">
        <v>0.12631578947368399</v>
      </c>
    </row>
    <row r="1012" spans="1:16" x14ac:dyDescent="0.2">
      <c r="A1012" s="212" t="s">
        <v>13047</v>
      </c>
      <c r="B1012" s="211"/>
      <c r="C1012" s="211" t="s">
        <v>253</v>
      </c>
      <c r="D1012" s="410" t="s">
        <v>21741</v>
      </c>
      <c r="E1012" s="211"/>
      <c r="F1012" s="211" t="s">
        <v>13046</v>
      </c>
      <c r="G1012" s="413" t="s">
        <v>19552</v>
      </c>
      <c r="H1012" s="429" t="s">
        <v>8560</v>
      </c>
      <c r="I1012" s="390">
        <v>374</v>
      </c>
      <c r="J1012" s="390">
        <v>155</v>
      </c>
      <c r="K1012" s="390">
        <v>115</v>
      </c>
      <c r="L1012" s="330">
        <v>1.41290322580645</v>
      </c>
      <c r="M1012" s="390">
        <v>386</v>
      </c>
      <c r="N1012" s="390">
        <v>239</v>
      </c>
      <c r="O1012" s="390">
        <v>192</v>
      </c>
      <c r="P1012" s="206">
        <v>0.61506276150627603</v>
      </c>
    </row>
    <row r="1013" spans="1:16" x14ac:dyDescent="0.2">
      <c r="A1013" s="212" t="s">
        <v>12488</v>
      </c>
      <c r="B1013" s="211"/>
      <c r="C1013" s="211" t="s">
        <v>254</v>
      </c>
      <c r="D1013" s="410" t="s">
        <v>17205</v>
      </c>
      <c r="E1013" s="211"/>
      <c r="F1013" s="211" t="s">
        <v>12487</v>
      </c>
      <c r="G1013" s="413" t="s">
        <v>19421</v>
      </c>
      <c r="H1013" s="429" t="s">
        <v>8560</v>
      </c>
      <c r="I1013" s="390">
        <v>373</v>
      </c>
      <c r="J1013" s="390">
        <v>316</v>
      </c>
      <c r="K1013" s="390">
        <v>394</v>
      </c>
      <c r="L1013" s="330">
        <v>0.180379746835443</v>
      </c>
      <c r="M1013" s="390">
        <v>132</v>
      </c>
      <c r="N1013" s="390">
        <v>120</v>
      </c>
      <c r="O1013" s="390">
        <v>174</v>
      </c>
      <c r="P1013" s="206">
        <v>0.1</v>
      </c>
    </row>
    <row r="1014" spans="1:16" x14ac:dyDescent="0.2">
      <c r="A1014" s="212" t="s">
        <v>14320</v>
      </c>
      <c r="B1014" s="211"/>
      <c r="C1014" s="211" t="s">
        <v>252</v>
      </c>
      <c r="D1014" s="410" t="s">
        <v>19026</v>
      </c>
      <c r="E1014" s="211"/>
      <c r="F1014" s="211" t="s">
        <v>14319</v>
      </c>
      <c r="G1014" s="413" t="s">
        <v>19514</v>
      </c>
      <c r="H1014" s="429" t="s">
        <v>8560</v>
      </c>
      <c r="I1014" s="390">
        <v>373</v>
      </c>
      <c r="J1014" s="390">
        <v>343</v>
      </c>
      <c r="K1014" s="390">
        <v>384</v>
      </c>
      <c r="L1014" s="330">
        <v>8.7463556851312005E-2</v>
      </c>
      <c r="M1014" s="390">
        <v>316</v>
      </c>
      <c r="N1014" s="390">
        <v>185</v>
      </c>
      <c r="O1014" s="390">
        <v>303</v>
      </c>
      <c r="P1014" s="206">
        <v>0.70810810810810798</v>
      </c>
    </row>
    <row r="1015" spans="1:16" x14ac:dyDescent="0.2">
      <c r="A1015" s="212" t="s">
        <v>11948</v>
      </c>
      <c r="B1015" s="211"/>
      <c r="C1015" s="211" t="s">
        <v>253</v>
      </c>
      <c r="D1015" s="410" t="s">
        <v>17623</v>
      </c>
      <c r="E1015" s="211"/>
      <c r="F1015" s="211" t="s">
        <v>11947</v>
      </c>
      <c r="G1015" s="413" t="s">
        <v>19456</v>
      </c>
      <c r="H1015" s="429" t="s">
        <v>8560</v>
      </c>
      <c r="I1015" s="390">
        <v>373</v>
      </c>
      <c r="J1015" s="390">
        <v>423</v>
      </c>
      <c r="K1015" s="390">
        <v>409</v>
      </c>
      <c r="L1015" s="330">
        <v>-0.118203309692671</v>
      </c>
      <c r="M1015" s="390">
        <v>62</v>
      </c>
      <c r="N1015" s="390">
        <v>67</v>
      </c>
      <c r="O1015" s="390">
        <v>85</v>
      </c>
      <c r="P1015" s="206">
        <v>-7.4626865671641798E-2</v>
      </c>
    </row>
    <row r="1016" spans="1:16" x14ac:dyDescent="0.2">
      <c r="A1016" s="212" t="s">
        <v>12369</v>
      </c>
      <c r="B1016" s="211"/>
      <c r="C1016" s="211" t="s">
        <v>249</v>
      </c>
      <c r="D1016" s="410" t="s">
        <v>20350</v>
      </c>
      <c r="E1016" s="211"/>
      <c r="F1016" s="211" t="s">
        <v>12368</v>
      </c>
      <c r="G1016" s="413" t="s">
        <v>20328</v>
      </c>
      <c r="H1016" s="429" t="s">
        <v>8560</v>
      </c>
      <c r="I1016" s="390">
        <v>372</v>
      </c>
      <c r="J1016" s="390">
        <v>373</v>
      </c>
      <c r="K1016" s="390">
        <v>377</v>
      </c>
      <c r="L1016" s="330">
        <v>-2.6809651474530901E-3</v>
      </c>
      <c r="M1016" s="390">
        <v>170</v>
      </c>
      <c r="N1016" s="390">
        <v>163</v>
      </c>
      <c r="O1016" s="390">
        <v>151</v>
      </c>
      <c r="P1016" s="206">
        <v>4.2944785276073601E-2</v>
      </c>
    </row>
    <row r="1017" spans="1:16" x14ac:dyDescent="0.2">
      <c r="A1017" s="212" t="s">
        <v>14528</v>
      </c>
      <c r="B1017" s="211" t="s">
        <v>9583</v>
      </c>
      <c r="C1017" s="211" t="s">
        <v>251</v>
      </c>
      <c r="D1017" s="410" t="s">
        <v>19019</v>
      </c>
      <c r="E1017" s="211" t="s">
        <v>14527</v>
      </c>
      <c r="F1017" s="211"/>
      <c r="G1017" s="413" t="s">
        <v>20553</v>
      </c>
      <c r="H1017" s="429" t="s">
        <v>8560</v>
      </c>
      <c r="I1017" s="390">
        <v>372</v>
      </c>
      <c r="J1017" s="390">
        <v>191</v>
      </c>
      <c r="K1017" s="390">
        <v>248</v>
      </c>
      <c r="L1017" s="330">
        <v>0.94764397905759201</v>
      </c>
      <c r="M1017" s="390">
        <v>959</v>
      </c>
      <c r="N1017" s="390">
        <v>816</v>
      </c>
      <c r="O1017" s="390">
        <v>794</v>
      </c>
      <c r="P1017" s="206">
        <v>0.17524509803921601</v>
      </c>
    </row>
    <row r="1018" spans="1:16" x14ac:dyDescent="0.2">
      <c r="A1018" s="212" t="s">
        <v>14137</v>
      </c>
      <c r="B1018" s="211" t="s">
        <v>11656</v>
      </c>
      <c r="C1018" s="211" t="s">
        <v>254</v>
      </c>
      <c r="D1018" s="410" t="s">
        <v>17348</v>
      </c>
      <c r="E1018" s="211" t="s">
        <v>14136</v>
      </c>
      <c r="F1018" s="211"/>
      <c r="G1018" s="413" t="s">
        <v>20445</v>
      </c>
      <c r="H1018" s="429" t="s">
        <v>8560</v>
      </c>
      <c r="I1018" s="390">
        <v>371</v>
      </c>
      <c r="J1018" s="390">
        <v>320</v>
      </c>
      <c r="K1018" s="390">
        <v>334</v>
      </c>
      <c r="L1018" s="330">
        <v>0.15937499999999999</v>
      </c>
      <c r="M1018" s="390">
        <v>1012</v>
      </c>
      <c r="N1018" s="390">
        <v>845</v>
      </c>
      <c r="O1018" s="390">
        <v>842</v>
      </c>
      <c r="P1018" s="206">
        <v>0.197633136094675</v>
      </c>
    </row>
    <row r="1019" spans="1:16" x14ac:dyDescent="0.2">
      <c r="A1019" s="212" t="s">
        <v>9516</v>
      </c>
      <c r="B1019" s="211"/>
      <c r="C1019" s="211" t="s">
        <v>14947</v>
      </c>
      <c r="D1019" s="410" t="s">
        <v>21885</v>
      </c>
      <c r="E1019" s="211"/>
      <c r="F1019" s="211" t="s">
        <v>9515</v>
      </c>
      <c r="G1019" s="413" t="s">
        <v>21886</v>
      </c>
      <c r="H1019" s="429" t="s">
        <v>8560</v>
      </c>
      <c r="I1019" s="390">
        <v>369</v>
      </c>
      <c r="J1019" s="390">
        <v>367</v>
      </c>
      <c r="K1019" s="390">
        <v>339</v>
      </c>
      <c r="L1019" s="330">
        <v>5.4495912806540297E-3</v>
      </c>
      <c r="M1019" s="390">
        <v>2204</v>
      </c>
      <c r="N1019" s="390">
        <v>1999</v>
      </c>
      <c r="O1019" s="390">
        <v>1969</v>
      </c>
      <c r="P1019" s="206">
        <v>0.102551275637819</v>
      </c>
    </row>
    <row r="1020" spans="1:16" x14ac:dyDescent="0.2">
      <c r="A1020" s="212" t="s">
        <v>14441</v>
      </c>
      <c r="B1020" s="211"/>
      <c r="C1020" s="211" t="s">
        <v>252</v>
      </c>
      <c r="D1020" s="410" t="s">
        <v>21402</v>
      </c>
      <c r="E1020" s="211"/>
      <c r="F1020" s="211" t="s">
        <v>14440</v>
      </c>
      <c r="G1020" s="413" t="s">
        <v>21403</v>
      </c>
      <c r="H1020" s="429" t="s">
        <v>8560</v>
      </c>
      <c r="I1020" s="390">
        <v>367</v>
      </c>
      <c r="J1020" s="390">
        <v>335</v>
      </c>
      <c r="K1020" s="390">
        <v>419</v>
      </c>
      <c r="L1020" s="330">
        <v>9.5522388059701605E-2</v>
      </c>
      <c r="M1020" s="390">
        <v>683</v>
      </c>
      <c r="N1020" s="390">
        <v>602</v>
      </c>
      <c r="O1020" s="390">
        <v>528</v>
      </c>
      <c r="P1020" s="206">
        <v>0.13455149501661101</v>
      </c>
    </row>
    <row r="1021" spans="1:16" x14ac:dyDescent="0.2">
      <c r="A1021" s="212" t="s">
        <v>13690</v>
      </c>
      <c r="B1021" s="211" t="s">
        <v>9524</v>
      </c>
      <c r="C1021" s="211" t="s">
        <v>250</v>
      </c>
      <c r="D1021" s="410" t="s">
        <v>17164</v>
      </c>
      <c r="E1021" s="211" t="s">
        <v>13689</v>
      </c>
      <c r="F1021" s="211"/>
      <c r="G1021" s="413" t="s">
        <v>19776</v>
      </c>
      <c r="H1021" s="429" t="s">
        <v>8560</v>
      </c>
      <c r="I1021" s="390">
        <v>366</v>
      </c>
      <c r="J1021" s="390">
        <v>425</v>
      </c>
      <c r="K1021" s="390">
        <v>265</v>
      </c>
      <c r="L1021" s="330">
        <v>-0.13882352941176501</v>
      </c>
      <c r="M1021" s="390">
        <v>465</v>
      </c>
      <c r="N1021" s="390">
        <v>443</v>
      </c>
      <c r="O1021" s="390">
        <v>437</v>
      </c>
      <c r="P1021" s="206">
        <v>4.96613995485327E-2</v>
      </c>
    </row>
    <row r="1022" spans="1:16" x14ac:dyDescent="0.2">
      <c r="A1022" s="212" t="s">
        <v>13234</v>
      </c>
      <c r="B1022" s="211"/>
      <c r="C1022" s="211" t="s">
        <v>251</v>
      </c>
      <c r="D1022" s="410" t="s">
        <v>21567</v>
      </c>
      <c r="E1022" s="211"/>
      <c r="F1022" s="211" t="s">
        <v>13233</v>
      </c>
      <c r="G1022" s="413" t="s">
        <v>21568</v>
      </c>
      <c r="H1022" s="429" t="s">
        <v>8560</v>
      </c>
      <c r="I1022" s="390">
        <v>362</v>
      </c>
      <c r="J1022" s="390">
        <v>668</v>
      </c>
      <c r="K1022" s="390">
        <v>628</v>
      </c>
      <c r="L1022" s="330">
        <v>-0.45808383233532901</v>
      </c>
      <c r="M1022" s="390">
        <v>100</v>
      </c>
      <c r="N1022" s="390">
        <v>81</v>
      </c>
      <c r="O1022" s="390">
        <v>97</v>
      </c>
      <c r="P1022" s="206">
        <v>0.234567901234568</v>
      </c>
    </row>
    <row r="1023" spans="1:16" x14ac:dyDescent="0.2">
      <c r="A1023" s="212" t="s">
        <v>13651</v>
      </c>
      <c r="B1023" s="211"/>
      <c r="C1023" s="211" t="s">
        <v>14947</v>
      </c>
      <c r="D1023" s="410" t="s">
        <v>8791</v>
      </c>
      <c r="E1023" s="211"/>
      <c r="F1023" s="211" t="s">
        <v>13650</v>
      </c>
      <c r="G1023" s="413" t="s">
        <v>223</v>
      </c>
      <c r="H1023" s="429" t="s">
        <v>8560</v>
      </c>
      <c r="I1023" s="390">
        <v>362</v>
      </c>
      <c r="J1023" s="390">
        <v>315</v>
      </c>
      <c r="K1023" s="390">
        <v>299</v>
      </c>
      <c r="L1023" s="330">
        <v>0.14920634920634901</v>
      </c>
      <c r="M1023" s="390">
        <v>7</v>
      </c>
      <c r="N1023" s="390">
        <v>7</v>
      </c>
      <c r="O1023" s="390">
        <v>6</v>
      </c>
      <c r="P1023" s="206">
        <v>0</v>
      </c>
    </row>
    <row r="1024" spans="1:16" x14ac:dyDescent="0.2">
      <c r="A1024" s="212" t="s">
        <v>11660</v>
      </c>
      <c r="B1024" s="211" t="s">
        <v>11659</v>
      </c>
      <c r="C1024" s="211" t="s">
        <v>372</v>
      </c>
      <c r="D1024" s="410" t="s">
        <v>20966</v>
      </c>
      <c r="E1024" s="211" t="s">
        <v>11658</v>
      </c>
      <c r="F1024" s="211"/>
      <c r="G1024" s="413" t="s">
        <v>20967</v>
      </c>
      <c r="H1024" s="429" t="s">
        <v>8560</v>
      </c>
      <c r="I1024" s="390">
        <v>361</v>
      </c>
      <c r="J1024" s="390">
        <v>196</v>
      </c>
      <c r="K1024" s="390">
        <v>340</v>
      </c>
      <c r="L1024" s="330">
        <v>0.84183673469387799</v>
      </c>
      <c r="M1024" s="390">
        <v>296</v>
      </c>
      <c r="N1024" s="390">
        <v>282</v>
      </c>
      <c r="O1024" s="390">
        <v>233</v>
      </c>
      <c r="P1024" s="206">
        <v>4.9645390070921898E-2</v>
      </c>
    </row>
    <row r="1025" spans="1:16" x14ac:dyDescent="0.2">
      <c r="A1025" s="212" t="s">
        <v>10363</v>
      </c>
      <c r="B1025" s="211"/>
      <c r="C1025" s="211" t="s">
        <v>253</v>
      </c>
      <c r="D1025" s="410" t="s">
        <v>19200</v>
      </c>
      <c r="E1025" s="211"/>
      <c r="F1025" s="211" t="s">
        <v>10362</v>
      </c>
      <c r="G1025" s="413" t="s">
        <v>19716</v>
      </c>
      <c r="H1025" s="429" t="s">
        <v>8560</v>
      </c>
      <c r="I1025" s="390">
        <v>361</v>
      </c>
      <c r="J1025" s="390">
        <v>455</v>
      </c>
      <c r="K1025" s="390">
        <v>447</v>
      </c>
      <c r="L1025" s="330">
        <v>-0.206593406593407</v>
      </c>
      <c r="M1025" s="390">
        <v>67</v>
      </c>
      <c r="N1025" s="390">
        <v>54</v>
      </c>
      <c r="O1025" s="390">
        <v>86</v>
      </c>
      <c r="P1025" s="206">
        <v>0.240740740740741</v>
      </c>
    </row>
    <row r="1026" spans="1:16" x14ac:dyDescent="0.2">
      <c r="A1026" s="212" t="s">
        <v>10920</v>
      </c>
      <c r="B1026" s="211"/>
      <c r="C1026" s="211" t="s">
        <v>254</v>
      </c>
      <c r="D1026" s="410" t="s">
        <v>15896</v>
      </c>
      <c r="E1026" s="211"/>
      <c r="F1026" s="211" t="s">
        <v>10919</v>
      </c>
      <c r="G1026" s="413" t="s">
        <v>15897</v>
      </c>
      <c r="H1026" s="429" t="s">
        <v>8560</v>
      </c>
      <c r="I1026" s="390">
        <v>357</v>
      </c>
      <c r="J1026" s="390">
        <v>88</v>
      </c>
      <c r="K1026" s="390">
        <v>112</v>
      </c>
      <c r="L1026" s="330">
        <v>3.0568181818181799</v>
      </c>
      <c r="M1026" s="390">
        <v>9</v>
      </c>
      <c r="N1026" s="390">
        <v>8</v>
      </c>
      <c r="O1026" s="390">
        <v>15</v>
      </c>
      <c r="P1026" s="206">
        <v>0.125</v>
      </c>
    </row>
    <row r="1027" spans="1:16" x14ac:dyDescent="0.2">
      <c r="A1027" s="212" t="s">
        <v>10638</v>
      </c>
      <c r="B1027" s="211"/>
      <c r="C1027" s="211" t="s">
        <v>253</v>
      </c>
      <c r="D1027" s="410" t="s">
        <v>17155</v>
      </c>
      <c r="E1027" s="211"/>
      <c r="F1027" s="211" t="s">
        <v>10637</v>
      </c>
      <c r="G1027" s="413" t="s">
        <v>21527</v>
      </c>
      <c r="H1027" s="429" t="s">
        <v>8560</v>
      </c>
      <c r="I1027" s="390">
        <v>352</v>
      </c>
      <c r="J1027" s="390">
        <v>432</v>
      </c>
      <c r="K1027" s="390">
        <v>422</v>
      </c>
      <c r="L1027" s="210">
        <v>-0.18518518518518501</v>
      </c>
      <c r="M1027" s="390">
        <v>150</v>
      </c>
      <c r="N1027" s="390">
        <v>186</v>
      </c>
      <c r="O1027" s="390">
        <v>174</v>
      </c>
      <c r="P1027" s="206">
        <v>-0.19354838709677399</v>
      </c>
    </row>
    <row r="1028" spans="1:16" x14ac:dyDescent="0.2">
      <c r="A1028" s="212" t="s">
        <v>12462</v>
      </c>
      <c r="B1028" s="211"/>
      <c r="C1028" s="211" t="s">
        <v>257</v>
      </c>
      <c r="D1028" s="410" t="s">
        <v>17620</v>
      </c>
      <c r="E1028" s="211"/>
      <c r="F1028" s="211" t="s">
        <v>12461</v>
      </c>
      <c r="G1028" s="413" t="s">
        <v>19463</v>
      </c>
      <c r="H1028" s="429" t="s">
        <v>8560</v>
      </c>
      <c r="I1028" s="390">
        <v>351</v>
      </c>
      <c r="J1028" s="390">
        <v>390</v>
      </c>
      <c r="K1028" s="390">
        <v>485</v>
      </c>
      <c r="L1028" s="330">
        <v>-0.1</v>
      </c>
      <c r="M1028" s="390">
        <v>2</v>
      </c>
      <c r="N1028" s="390">
        <v>3</v>
      </c>
      <c r="O1028" s="390">
        <v>0</v>
      </c>
      <c r="P1028" s="206">
        <v>-0.33333333333333298</v>
      </c>
    </row>
    <row r="1029" spans="1:16" x14ac:dyDescent="0.2">
      <c r="A1029" s="212" t="s">
        <v>8878</v>
      </c>
      <c r="B1029" s="211"/>
      <c r="C1029" s="211" t="s">
        <v>249</v>
      </c>
      <c r="D1029" s="410" t="s">
        <v>18352</v>
      </c>
      <c r="E1029" s="211" t="s">
        <v>8877</v>
      </c>
      <c r="F1029" s="211"/>
      <c r="G1029" s="413" t="s">
        <v>19421</v>
      </c>
      <c r="H1029" s="429" t="s">
        <v>8560</v>
      </c>
      <c r="I1029" s="390">
        <v>351</v>
      </c>
      <c r="J1029" s="390">
        <v>251</v>
      </c>
      <c r="K1029" s="390">
        <v>458</v>
      </c>
      <c r="L1029" s="330">
        <v>0.39840637450199201</v>
      </c>
      <c r="M1029" s="390">
        <v>149</v>
      </c>
      <c r="N1029" s="390">
        <v>128</v>
      </c>
      <c r="O1029" s="390">
        <v>104</v>
      </c>
      <c r="P1029" s="206">
        <v>0.1640625</v>
      </c>
    </row>
    <row r="1030" spans="1:16" x14ac:dyDescent="0.2">
      <c r="A1030" s="212" t="s">
        <v>12588</v>
      </c>
      <c r="B1030" s="211"/>
      <c r="C1030" s="211" t="s">
        <v>253</v>
      </c>
      <c r="D1030" s="410" t="s">
        <v>18069</v>
      </c>
      <c r="E1030" s="211"/>
      <c r="F1030" s="211" t="s">
        <v>12587</v>
      </c>
      <c r="G1030" s="413" t="s">
        <v>20304</v>
      </c>
      <c r="H1030" s="429" t="s">
        <v>8560</v>
      </c>
      <c r="I1030" s="390">
        <v>350</v>
      </c>
      <c r="J1030" s="390">
        <v>417</v>
      </c>
      <c r="K1030" s="390">
        <v>310</v>
      </c>
      <c r="L1030" s="330">
        <v>-0.16067146282973599</v>
      </c>
      <c r="M1030" s="390">
        <v>2</v>
      </c>
      <c r="N1030" s="390">
        <v>1</v>
      </c>
      <c r="O1030" s="390">
        <v>1</v>
      </c>
      <c r="P1030" s="206">
        <v>1</v>
      </c>
    </row>
    <row r="1031" spans="1:16" x14ac:dyDescent="0.2">
      <c r="A1031" s="212" t="s">
        <v>14415</v>
      </c>
      <c r="B1031" s="211"/>
      <c r="C1031" s="211" t="s">
        <v>255</v>
      </c>
      <c r="D1031" s="410" t="s">
        <v>21225</v>
      </c>
      <c r="E1031" s="211"/>
      <c r="F1031" s="211" t="s">
        <v>14414</v>
      </c>
      <c r="G1031" s="413" t="s">
        <v>19440</v>
      </c>
      <c r="H1031" s="429" t="s">
        <v>8560</v>
      </c>
      <c r="I1031" s="390">
        <v>349</v>
      </c>
      <c r="J1031" s="390">
        <v>292</v>
      </c>
      <c r="K1031" s="390">
        <v>270</v>
      </c>
      <c r="L1031" s="330">
        <v>0.19520547945205499</v>
      </c>
      <c r="M1031" s="390">
        <v>315</v>
      </c>
      <c r="N1031" s="390">
        <v>231</v>
      </c>
      <c r="O1031" s="390">
        <v>241</v>
      </c>
      <c r="P1031" s="206">
        <v>0.36363636363636398</v>
      </c>
    </row>
    <row r="1032" spans="1:16" x14ac:dyDescent="0.2">
      <c r="A1032" s="212" t="s">
        <v>11732</v>
      </c>
      <c r="B1032" s="211"/>
      <c r="C1032" s="211" t="s">
        <v>254</v>
      </c>
      <c r="D1032" s="410" t="s">
        <v>18416</v>
      </c>
      <c r="E1032" s="211" t="s">
        <v>11731</v>
      </c>
      <c r="F1032" s="211"/>
      <c r="G1032" s="413" t="s">
        <v>20895</v>
      </c>
      <c r="H1032" s="429" t="s">
        <v>8560</v>
      </c>
      <c r="I1032" s="390">
        <v>348</v>
      </c>
      <c r="J1032" s="390">
        <v>396</v>
      </c>
      <c r="K1032" s="390">
        <v>326</v>
      </c>
      <c r="L1032" s="210">
        <v>-0.12121212121212099</v>
      </c>
      <c r="M1032" s="390">
        <v>202</v>
      </c>
      <c r="N1032" s="390">
        <v>157</v>
      </c>
      <c r="O1032" s="390">
        <v>141</v>
      </c>
      <c r="P1032" s="206">
        <v>0.28662420382165599</v>
      </c>
    </row>
    <row r="1033" spans="1:16" x14ac:dyDescent="0.2">
      <c r="A1033" s="212" t="s">
        <v>10042</v>
      </c>
      <c r="B1033" s="211"/>
      <c r="C1033" s="211" t="s">
        <v>258</v>
      </c>
      <c r="D1033" s="410" t="s">
        <v>19751</v>
      </c>
      <c r="E1033" s="211"/>
      <c r="F1033" s="211" t="s">
        <v>10041</v>
      </c>
      <c r="G1033" s="413" t="s">
        <v>19752</v>
      </c>
      <c r="H1033" s="429" t="s">
        <v>8560</v>
      </c>
      <c r="I1033" s="390">
        <v>348</v>
      </c>
      <c r="J1033" s="390">
        <v>350</v>
      </c>
      <c r="K1033" s="390">
        <v>15</v>
      </c>
      <c r="L1033" s="330">
        <v>-5.71428571428567E-3</v>
      </c>
      <c r="M1033" s="390">
        <v>130</v>
      </c>
      <c r="N1033" s="390">
        <v>101</v>
      </c>
      <c r="O1033" s="390">
        <v>62</v>
      </c>
      <c r="P1033" s="206">
        <v>0.287128712871287</v>
      </c>
    </row>
    <row r="1034" spans="1:16" x14ac:dyDescent="0.2">
      <c r="A1034" s="212" t="s">
        <v>10533</v>
      </c>
      <c r="B1034" s="211" t="s">
        <v>9608</v>
      </c>
      <c r="C1034" s="211" t="s">
        <v>371</v>
      </c>
      <c r="D1034" s="410" t="s">
        <v>21559</v>
      </c>
      <c r="E1034" s="211" t="s">
        <v>10532</v>
      </c>
      <c r="F1034" s="211"/>
      <c r="G1034" s="413" t="s">
        <v>9071</v>
      </c>
      <c r="H1034" s="429" t="s">
        <v>8560</v>
      </c>
      <c r="I1034" s="390">
        <v>347</v>
      </c>
      <c r="J1034" s="390">
        <v>465</v>
      </c>
      <c r="K1034" s="390">
        <v>491</v>
      </c>
      <c r="L1034" s="330">
        <v>-0.25376344086021502</v>
      </c>
      <c r="M1034" s="390">
        <v>0</v>
      </c>
      <c r="N1034" s="390">
        <v>0</v>
      </c>
      <c r="O1034" s="390">
        <v>4</v>
      </c>
      <c r="P1034" s="206">
        <v>0</v>
      </c>
    </row>
    <row r="1035" spans="1:16" x14ac:dyDescent="0.2">
      <c r="A1035" s="212" t="s">
        <v>11819</v>
      </c>
      <c r="B1035" s="211" t="s">
        <v>9509</v>
      </c>
      <c r="C1035" s="211" t="s">
        <v>252</v>
      </c>
      <c r="D1035" s="410" t="s">
        <v>19547</v>
      </c>
      <c r="E1035" s="211" t="s">
        <v>11818</v>
      </c>
      <c r="F1035" s="211"/>
      <c r="G1035" s="413" t="s">
        <v>20816</v>
      </c>
      <c r="H1035" s="429" t="s">
        <v>8560</v>
      </c>
      <c r="I1035" s="390">
        <v>345</v>
      </c>
      <c r="J1035" s="390">
        <v>152</v>
      </c>
      <c r="K1035" s="390">
        <v>362</v>
      </c>
      <c r="L1035" s="330">
        <v>1.2697368421052599</v>
      </c>
      <c r="M1035" s="390">
        <v>1407</v>
      </c>
      <c r="N1035" s="390">
        <v>687</v>
      </c>
      <c r="O1035" s="390">
        <v>1325</v>
      </c>
      <c r="P1035" s="206">
        <v>1.0480349344978199</v>
      </c>
    </row>
    <row r="1036" spans="1:16" x14ac:dyDescent="0.2">
      <c r="A1036" s="212" t="s">
        <v>9958</v>
      </c>
      <c r="B1036" s="211"/>
      <c r="C1036" s="211" t="s">
        <v>371</v>
      </c>
      <c r="D1036" s="410" t="s">
        <v>21760</v>
      </c>
      <c r="E1036" s="211"/>
      <c r="F1036" s="211" t="s">
        <v>9957</v>
      </c>
      <c r="G1036" s="413" t="s">
        <v>20715</v>
      </c>
      <c r="H1036" s="429" t="s">
        <v>8560</v>
      </c>
      <c r="I1036" s="390">
        <v>345</v>
      </c>
      <c r="J1036" s="390">
        <v>628</v>
      </c>
      <c r="K1036" s="390">
        <v>856</v>
      </c>
      <c r="L1036" s="330">
        <v>-0.45063694267515902</v>
      </c>
      <c r="M1036" s="390">
        <v>213</v>
      </c>
      <c r="N1036" s="390">
        <v>8</v>
      </c>
      <c r="O1036" s="390">
        <v>20</v>
      </c>
      <c r="P1036" s="206">
        <v>25.625</v>
      </c>
    </row>
    <row r="1037" spans="1:16" x14ac:dyDescent="0.2">
      <c r="A1037" s="212" t="s">
        <v>9992</v>
      </c>
      <c r="B1037" s="211"/>
      <c r="C1037" s="211" t="s">
        <v>251</v>
      </c>
      <c r="D1037" s="410" t="s">
        <v>18596</v>
      </c>
      <c r="E1037" s="211"/>
      <c r="F1037" s="211" t="s">
        <v>9991</v>
      </c>
      <c r="G1037" s="413" t="s">
        <v>19759</v>
      </c>
      <c r="H1037" s="429" t="s">
        <v>8560</v>
      </c>
      <c r="I1037" s="390">
        <v>344</v>
      </c>
      <c r="J1037" s="390">
        <v>334</v>
      </c>
      <c r="K1037" s="390">
        <v>388</v>
      </c>
      <c r="L1037" s="330">
        <v>2.99401197604789E-2</v>
      </c>
      <c r="M1037" s="390">
        <v>68</v>
      </c>
      <c r="N1037" s="390">
        <v>46</v>
      </c>
      <c r="O1037" s="390">
        <v>66</v>
      </c>
      <c r="P1037" s="206">
        <v>0.47826086956521702</v>
      </c>
    </row>
    <row r="1038" spans="1:16" x14ac:dyDescent="0.2">
      <c r="A1038" s="212" t="s">
        <v>10955</v>
      </c>
      <c r="B1038" s="211"/>
      <c r="C1038" s="211" t="s">
        <v>14947</v>
      </c>
      <c r="D1038" s="410" t="s">
        <v>17318</v>
      </c>
      <c r="E1038" s="211"/>
      <c r="F1038" s="211" t="s">
        <v>10954</v>
      </c>
      <c r="G1038" s="413" t="s">
        <v>17319</v>
      </c>
      <c r="H1038" s="429" t="s">
        <v>8560</v>
      </c>
      <c r="I1038" s="390">
        <v>343</v>
      </c>
      <c r="J1038" s="390">
        <v>512</v>
      </c>
      <c r="K1038" s="390">
        <v>406</v>
      </c>
      <c r="L1038" s="330">
        <v>-0.330078125</v>
      </c>
      <c r="M1038" s="390">
        <v>218</v>
      </c>
      <c r="N1038" s="390">
        <v>216</v>
      </c>
      <c r="O1038" s="390">
        <v>204</v>
      </c>
      <c r="P1038" s="206">
        <v>9.2592592592593004E-3</v>
      </c>
    </row>
    <row r="1039" spans="1:16" x14ac:dyDescent="0.2">
      <c r="A1039" s="212" t="s">
        <v>11766</v>
      </c>
      <c r="B1039" s="211" t="s">
        <v>9535</v>
      </c>
      <c r="C1039" s="211" t="s">
        <v>249</v>
      </c>
      <c r="D1039" s="410" t="s">
        <v>18849</v>
      </c>
      <c r="E1039" s="211" t="s">
        <v>11765</v>
      </c>
      <c r="F1039" s="211"/>
      <c r="G1039" s="413" t="s">
        <v>20305</v>
      </c>
      <c r="H1039" s="429" t="s">
        <v>8560</v>
      </c>
      <c r="I1039" s="390">
        <v>341</v>
      </c>
      <c r="J1039" s="390">
        <v>195</v>
      </c>
      <c r="K1039" s="390">
        <v>193</v>
      </c>
      <c r="L1039" s="330">
        <v>0.74871794871794894</v>
      </c>
      <c r="M1039" s="390">
        <v>172</v>
      </c>
      <c r="N1039" s="390">
        <v>117</v>
      </c>
      <c r="O1039" s="390">
        <v>125</v>
      </c>
      <c r="P1039" s="206">
        <v>0.47008547008547003</v>
      </c>
    </row>
    <row r="1040" spans="1:16" x14ac:dyDescent="0.2">
      <c r="A1040" s="212" t="s">
        <v>14158</v>
      </c>
      <c r="B1040" s="211"/>
      <c r="C1040" s="211" t="s">
        <v>14947</v>
      </c>
      <c r="D1040" s="410" t="s">
        <v>18218</v>
      </c>
      <c r="E1040" s="211"/>
      <c r="F1040" s="211" t="s">
        <v>14157</v>
      </c>
      <c r="G1040" s="413" t="s">
        <v>19809</v>
      </c>
      <c r="H1040" s="429" t="s">
        <v>8560</v>
      </c>
      <c r="I1040" s="390">
        <v>341</v>
      </c>
      <c r="J1040" s="390">
        <v>311</v>
      </c>
      <c r="K1040" s="390">
        <v>225</v>
      </c>
      <c r="L1040" s="330">
        <v>9.6463022508038496E-2</v>
      </c>
      <c r="M1040" s="390">
        <v>19</v>
      </c>
      <c r="N1040" s="390">
        <v>19</v>
      </c>
      <c r="O1040" s="390">
        <v>16</v>
      </c>
      <c r="P1040" s="206">
        <v>0</v>
      </c>
    </row>
    <row r="1041" spans="1:16" x14ac:dyDescent="0.2">
      <c r="A1041" s="212" t="s">
        <v>10552</v>
      </c>
      <c r="B1041" s="211"/>
      <c r="C1041" s="211" t="s">
        <v>252</v>
      </c>
      <c r="D1041" s="410" t="s">
        <v>21543</v>
      </c>
      <c r="E1041" s="211"/>
      <c r="F1041" s="211" t="s">
        <v>10551</v>
      </c>
      <c r="G1041" s="413" t="s">
        <v>19398</v>
      </c>
      <c r="H1041" s="429" t="s">
        <v>8560</v>
      </c>
      <c r="I1041" s="390">
        <v>340</v>
      </c>
      <c r="J1041" s="390">
        <v>310</v>
      </c>
      <c r="K1041" s="390">
        <v>342</v>
      </c>
      <c r="L1041" s="330">
        <v>9.6774193548386997E-2</v>
      </c>
      <c r="M1041" s="390">
        <v>26</v>
      </c>
      <c r="N1041" s="390">
        <v>11</v>
      </c>
      <c r="O1041" s="390">
        <v>23</v>
      </c>
      <c r="P1041" s="206">
        <v>1.36363636363636</v>
      </c>
    </row>
    <row r="1042" spans="1:16" x14ac:dyDescent="0.2">
      <c r="A1042" s="212" t="s">
        <v>10144</v>
      </c>
      <c r="B1042" s="211" t="s">
        <v>9586</v>
      </c>
      <c r="C1042" s="211" t="s">
        <v>250</v>
      </c>
      <c r="D1042" s="410" t="s">
        <v>18904</v>
      </c>
      <c r="E1042" s="211" t="s">
        <v>10143</v>
      </c>
      <c r="F1042" s="211"/>
      <c r="G1042" s="413" t="s">
        <v>21702</v>
      </c>
      <c r="H1042" s="429" t="s">
        <v>8560</v>
      </c>
      <c r="I1042" s="390">
        <v>339</v>
      </c>
      <c r="J1042" s="390">
        <v>284</v>
      </c>
      <c r="K1042" s="390">
        <v>244</v>
      </c>
      <c r="L1042" s="330">
        <v>0.19366197183098599</v>
      </c>
      <c r="M1042" s="390">
        <v>24</v>
      </c>
      <c r="N1042" s="390">
        <v>23</v>
      </c>
      <c r="O1042" s="390">
        <v>24</v>
      </c>
      <c r="P1042" s="206">
        <v>4.3478260869565202E-2</v>
      </c>
    </row>
    <row r="1043" spans="1:16" x14ac:dyDescent="0.2">
      <c r="A1043" s="212" t="s">
        <v>9454</v>
      </c>
      <c r="B1043" s="211"/>
      <c r="C1043" s="211" t="s">
        <v>14947</v>
      </c>
      <c r="D1043" s="410" t="s">
        <v>21949</v>
      </c>
      <c r="E1043" s="211"/>
      <c r="F1043" s="211" t="s">
        <v>9453</v>
      </c>
      <c r="G1043" s="413" t="s">
        <v>21950</v>
      </c>
      <c r="H1043" s="429" t="s">
        <v>8560</v>
      </c>
      <c r="I1043" s="390">
        <v>339</v>
      </c>
      <c r="J1043" s="390">
        <v>402</v>
      </c>
      <c r="K1043" s="390">
        <v>512</v>
      </c>
      <c r="L1043" s="330">
        <v>-0.15671641791044799</v>
      </c>
      <c r="M1043" s="390">
        <v>39</v>
      </c>
      <c r="N1043" s="390">
        <v>40</v>
      </c>
      <c r="O1043" s="390">
        <v>38</v>
      </c>
      <c r="P1043" s="206">
        <v>-2.5000000000000001E-2</v>
      </c>
    </row>
    <row r="1044" spans="1:16" x14ac:dyDescent="0.2">
      <c r="A1044" s="212" t="s">
        <v>12516</v>
      </c>
      <c r="B1044" s="211"/>
      <c r="C1044" s="211" t="s">
        <v>372</v>
      </c>
      <c r="D1044" s="410" t="s">
        <v>8791</v>
      </c>
      <c r="E1044" s="211"/>
      <c r="F1044" s="211" t="s">
        <v>12515</v>
      </c>
      <c r="G1044" s="413" t="s">
        <v>223</v>
      </c>
      <c r="H1044" s="429" t="s">
        <v>8560</v>
      </c>
      <c r="I1044" s="390">
        <v>338</v>
      </c>
      <c r="J1044" s="390">
        <v>381</v>
      </c>
      <c r="K1044" s="390">
        <v>285</v>
      </c>
      <c r="L1044" s="330">
        <v>-0.112860892388451</v>
      </c>
      <c r="M1044" s="390">
        <v>0</v>
      </c>
      <c r="N1044" s="390">
        <v>228</v>
      </c>
      <c r="O1044" s="390">
        <v>25</v>
      </c>
      <c r="P1044" s="206">
        <v>-1</v>
      </c>
    </row>
    <row r="1045" spans="1:16" x14ac:dyDescent="0.2">
      <c r="A1045" s="212" t="s">
        <v>12038</v>
      </c>
      <c r="B1045" s="211"/>
      <c r="C1045" s="211" t="s">
        <v>253</v>
      </c>
      <c r="D1045" s="410" t="s">
        <v>17493</v>
      </c>
      <c r="E1045" s="211"/>
      <c r="F1045" s="211" t="s">
        <v>12037</v>
      </c>
      <c r="G1045" s="413" t="s">
        <v>19399</v>
      </c>
      <c r="H1045" s="429" t="s">
        <v>8560</v>
      </c>
      <c r="I1045" s="390">
        <v>338</v>
      </c>
      <c r="J1045" s="390">
        <v>314</v>
      </c>
      <c r="K1045" s="390">
        <v>240</v>
      </c>
      <c r="L1045" s="330">
        <v>7.6433121019108305E-2</v>
      </c>
      <c r="M1045" s="390">
        <v>270</v>
      </c>
      <c r="N1045" s="390">
        <v>163</v>
      </c>
      <c r="O1045" s="390">
        <v>171</v>
      </c>
      <c r="P1045" s="206">
        <v>0.65644171779141103</v>
      </c>
    </row>
    <row r="1046" spans="1:16" x14ac:dyDescent="0.2">
      <c r="A1046" s="212" t="s">
        <v>13150</v>
      </c>
      <c r="B1046" s="211" t="s">
        <v>11706</v>
      </c>
      <c r="C1046" s="211" t="s">
        <v>251</v>
      </c>
      <c r="D1046" s="410" t="s">
        <v>17434</v>
      </c>
      <c r="E1046" s="211" t="s">
        <v>13149</v>
      </c>
      <c r="F1046" s="211"/>
      <c r="G1046" s="413" t="s">
        <v>20487</v>
      </c>
      <c r="H1046" s="429" t="s">
        <v>8560</v>
      </c>
      <c r="I1046" s="390">
        <v>337</v>
      </c>
      <c r="J1046" s="390">
        <v>336</v>
      </c>
      <c r="K1046" s="390">
        <v>518</v>
      </c>
      <c r="L1046" s="330">
        <v>2.97619047619047E-3</v>
      </c>
      <c r="M1046" s="390">
        <v>1341</v>
      </c>
      <c r="N1046" s="390">
        <v>1262</v>
      </c>
      <c r="O1046" s="390">
        <v>1314</v>
      </c>
      <c r="P1046" s="206">
        <v>6.2599049128367695E-2</v>
      </c>
    </row>
    <row r="1047" spans="1:16" x14ac:dyDescent="0.2">
      <c r="A1047" s="212" t="s">
        <v>11835</v>
      </c>
      <c r="B1047" s="211" t="s">
        <v>9876</v>
      </c>
      <c r="C1047" s="211" t="s">
        <v>252</v>
      </c>
      <c r="D1047" s="410" t="s">
        <v>17563</v>
      </c>
      <c r="E1047" s="211" t="s">
        <v>11834</v>
      </c>
      <c r="F1047" s="211"/>
      <c r="G1047" s="413" t="s">
        <v>19398</v>
      </c>
      <c r="H1047" s="429" t="s">
        <v>8560</v>
      </c>
      <c r="I1047" s="390">
        <v>337</v>
      </c>
      <c r="J1047" s="390">
        <v>102</v>
      </c>
      <c r="K1047" s="390">
        <v>333</v>
      </c>
      <c r="L1047" s="330">
        <v>2.3039215686274499</v>
      </c>
      <c r="M1047" s="390">
        <v>760</v>
      </c>
      <c r="N1047" s="390">
        <v>47</v>
      </c>
      <c r="O1047" s="390">
        <v>615</v>
      </c>
      <c r="P1047" s="206">
        <v>15.1702127659574</v>
      </c>
    </row>
    <row r="1048" spans="1:16" x14ac:dyDescent="0.2">
      <c r="A1048" s="212" t="s">
        <v>10891</v>
      </c>
      <c r="B1048" s="211"/>
      <c r="C1048" s="211" t="s">
        <v>258</v>
      </c>
      <c r="D1048" s="410" t="s">
        <v>18880</v>
      </c>
      <c r="E1048" s="211"/>
      <c r="F1048" s="211" t="s">
        <v>10890</v>
      </c>
      <c r="G1048" s="413" t="s">
        <v>18881</v>
      </c>
      <c r="H1048" s="429" t="s">
        <v>8560</v>
      </c>
      <c r="I1048" s="390">
        <v>337</v>
      </c>
      <c r="J1048" s="390">
        <v>219</v>
      </c>
      <c r="K1048" s="390">
        <v>273</v>
      </c>
      <c r="L1048" s="330">
        <v>0.53881278538812805</v>
      </c>
      <c r="M1048" s="390">
        <v>13</v>
      </c>
      <c r="N1048" s="390">
        <v>7</v>
      </c>
      <c r="O1048" s="390">
        <v>19</v>
      </c>
      <c r="P1048" s="206">
        <v>0.85714285714285698</v>
      </c>
    </row>
    <row r="1049" spans="1:16" x14ac:dyDescent="0.2">
      <c r="A1049" s="212" t="s">
        <v>14445</v>
      </c>
      <c r="B1049" s="211"/>
      <c r="C1049" s="211" t="s">
        <v>372</v>
      </c>
      <c r="D1049" s="410" t="s">
        <v>17329</v>
      </c>
      <c r="E1049" s="211"/>
      <c r="F1049" s="211" t="s">
        <v>14444</v>
      </c>
      <c r="G1049" s="413" t="s">
        <v>19764</v>
      </c>
      <c r="H1049" s="429" t="s">
        <v>8560</v>
      </c>
      <c r="I1049" s="390">
        <v>336</v>
      </c>
      <c r="J1049" s="390">
        <v>506</v>
      </c>
      <c r="K1049" s="390">
        <v>954</v>
      </c>
      <c r="L1049" s="330">
        <v>-0.33596837944663999</v>
      </c>
      <c r="M1049" s="390">
        <v>800</v>
      </c>
      <c r="N1049" s="390">
        <v>834</v>
      </c>
      <c r="O1049" s="390">
        <v>743</v>
      </c>
      <c r="P1049" s="206">
        <v>-4.0767386091127102E-2</v>
      </c>
    </row>
    <row r="1050" spans="1:16" x14ac:dyDescent="0.2">
      <c r="A1050" s="212" t="s">
        <v>9272</v>
      </c>
      <c r="B1050" s="211"/>
      <c r="C1050" s="211" t="s">
        <v>372</v>
      </c>
      <c r="D1050" s="410" t="s">
        <v>17454</v>
      </c>
      <c r="E1050" s="211"/>
      <c r="F1050" s="211" t="s">
        <v>9271</v>
      </c>
      <c r="G1050" s="413" t="s">
        <v>22074</v>
      </c>
      <c r="H1050" s="429" t="s">
        <v>8560</v>
      </c>
      <c r="I1050" s="390">
        <v>336</v>
      </c>
      <c r="J1050" s="390">
        <v>302</v>
      </c>
      <c r="K1050" s="390">
        <v>419</v>
      </c>
      <c r="L1050" s="210">
        <v>0.112582781456954</v>
      </c>
      <c r="M1050" s="390">
        <v>961</v>
      </c>
      <c r="N1050" s="390">
        <v>177</v>
      </c>
      <c r="O1050" s="390">
        <v>834</v>
      </c>
      <c r="P1050" s="206">
        <v>4.4293785310734499</v>
      </c>
    </row>
    <row r="1051" spans="1:16" x14ac:dyDescent="0.2">
      <c r="A1051" s="212" t="s">
        <v>14334</v>
      </c>
      <c r="B1051" s="211"/>
      <c r="C1051" s="211" t="s">
        <v>253</v>
      </c>
      <c r="D1051" s="410" t="s">
        <v>20667</v>
      </c>
      <c r="E1051" s="211"/>
      <c r="F1051" s="211" t="s">
        <v>14333</v>
      </c>
      <c r="G1051" s="413" t="s">
        <v>20274</v>
      </c>
      <c r="H1051" s="429" t="s">
        <v>8560</v>
      </c>
      <c r="I1051" s="390">
        <v>333</v>
      </c>
      <c r="J1051" s="390">
        <v>287</v>
      </c>
      <c r="K1051" s="390">
        <v>186</v>
      </c>
      <c r="L1051" s="330">
        <v>0.16027874564459901</v>
      </c>
      <c r="M1051" s="390">
        <v>202</v>
      </c>
      <c r="N1051" s="390">
        <v>158</v>
      </c>
      <c r="O1051" s="390">
        <v>121</v>
      </c>
      <c r="P1051" s="206">
        <v>0.278481012658228</v>
      </c>
    </row>
    <row r="1052" spans="1:16" x14ac:dyDescent="0.2">
      <c r="A1052" s="212" t="s">
        <v>10018</v>
      </c>
      <c r="B1052" s="211"/>
      <c r="C1052" s="211" t="s">
        <v>249</v>
      </c>
      <c r="D1052" s="410" t="s">
        <v>18707</v>
      </c>
      <c r="E1052" s="211"/>
      <c r="F1052" s="211" t="s">
        <v>10016</v>
      </c>
      <c r="G1052" s="413" t="s">
        <v>21751</v>
      </c>
      <c r="H1052" s="429" t="s">
        <v>8560</v>
      </c>
      <c r="I1052" s="390">
        <v>333</v>
      </c>
      <c r="J1052" s="390">
        <v>366</v>
      </c>
      <c r="K1052" s="390">
        <v>343</v>
      </c>
      <c r="L1052" s="330">
        <v>-9.0163934426229497E-2</v>
      </c>
      <c r="M1052" s="390">
        <v>14</v>
      </c>
      <c r="N1052" s="390">
        <v>7</v>
      </c>
      <c r="O1052" s="390">
        <v>2</v>
      </c>
      <c r="P1052" s="206">
        <v>1</v>
      </c>
    </row>
    <row r="1053" spans="1:16" x14ac:dyDescent="0.2">
      <c r="A1053" s="212" t="s">
        <v>12456</v>
      </c>
      <c r="B1053" s="211"/>
      <c r="C1053" s="211" t="s">
        <v>253</v>
      </c>
      <c r="D1053" s="410" t="s">
        <v>17258</v>
      </c>
      <c r="E1053" s="211"/>
      <c r="F1053" s="211" t="s">
        <v>12454</v>
      </c>
      <c r="G1053" s="413" t="s">
        <v>19467</v>
      </c>
      <c r="H1053" s="429" t="s">
        <v>8560</v>
      </c>
      <c r="I1053" s="390">
        <v>332</v>
      </c>
      <c r="J1053" s="390">
        <v>422</v>
      </c>
      <c r="K1053" s="390">
        <v>401</v>
      </c>
      <c r="L1053" s="330">
        <v>-0.21327014218009499</v>
      </c>
      <c r="M1053" s="390">
        <v>133</v>
      </c>
      <c r="N1053" s="390">
        <v>157</v>
      </c>
      <c r="O1053" s="390">
        <v>145</v>
      </c>
      <c r="P1053" s="206">
        <v>-0.152866242038217</v>
      </c>
    </row>
    <row r="1054" spans="1:16" x14ac:dyDescent="0.2">
      <c r="A1054" s="212" t="s">
        <v>13376</v>
      </c>
      <c r="B1054" s="211"/>
      <c r="C1054" s="211" t="s">
        <v>371</v>
      </c>
      <c r="D1054" s="410" t="s">
        <v>19963</v>
      </c>
      <c r="E1054" s="211"/>
      <c r="F1054" s="211" t="s">
        <v>13375</v>
      </c>
      <c r="G1054" s="413" t="s">
        <v>19964</v>
      </c>
      <c r="H1054" s="429" t="s">
        <v>8560</v>
      </c>
      <c r="I1054" s="390">
        <v>331</v>
      </c>
      <c r="J1054" s="390">
        <v>419</v>
      </c>
      <c r="K1054" s="390">
        <v>307</v>
      </c>
      <c r="L1054" s="330">
        <v>-0.210023866348449</v>
      </c>
      <c r="M1054" s="390">
        <v>171</v>
      </c>
      <c r="N1054" s="390">
        <v>169</v>
      </c>
      <c r="O1054" s="390">
        <v>162</v>
      </c>
      <c r="P1054" s="206">
        <v>1.18343195266273E-2</v>
      </c>
    </row>
    <row r="1055" spans="1:16" x14ac:dyDescent="0.2">
      <c r="A1055" s="212" t="s">
        <v>12251</v>
      </c>
      <c r="B1055" s="211" t="s">
        <v>11696</v>
      </c>
      <c r="C1055" s="211" t="s">
        <v>262</v>
      </c>
      <c r="D1055" s="410" t="s">
        <v>18816</v>
      </c>
      <c r="E1055" s="211" t="s">
        <v>12250</v>
      </c>
      <c r="F1055" s="211"/>
      <c r="G1055" s="413" t="s">
        <v>20472</v>
      </c>
      <c r="H1055" s="429" t="s">
        <v>8560</v>
      </c>
      <c r="I1055" s="390">
        <v>331</v>
      </c>
      <c r="J1055" s="390">
        <v>372</v>
      </c>
      <c r="K1055" s="390">
        <v>301</v>
      </c>
      <c r="L1055" s="330">
        <v>-0.110215053763441</v>
      </c>
      <c r="M1055" s="390">
        <v>290</v>
      </c>
      <c r="N1055" s="390">
        <v>279</v>
      </c>
      <c r="O1055" s="390">
        <v>232</v>
      </c>
      <c r="P1055" s="206">
        <v>3.9426523297491099E-2</v>
      </c>
    </row>
    <row r="1056" spans="1:16" x14ac:dyDescent="0.2">
      <c r="A1056" s="212" t="s">
        <v>11995</v>
      </c>
      <c r="B1056" s="211"/>
      <c r="C1056" s="211" t="s">
        <v>249</v>
      </c>
      <c r="D1056" s="410" t="s">
        <v>20698</v>
      </c>
      <c r="E1056" s="211"/>
      <c r="F1056" s="211" t="s">
        <v>11994</v>
      </c>
      <c r="G1056" s="413" t="s">
        <v>20699</v>
      </c>
      <c r="H1056" s="429" t="s">
        <v>8560</v>
      </c>
      <c r="I1056" s="390">
        <v>330</v>
      </c>
      <c r="J1056" s="390">
        <v>241</v>
      </c>
      <c r="K1056" s="390">
        <v>41</v>
      </c>
      <c r="L1056" s="330">
        <v>0.36929460580912898</v>
      </c>
      <c r="M1056" s="390">
        <v>190</v>
      </c>
      <c r="N1056" s="390">
        <v>262</v>
      </c>
      <c r="O1056" s="390">
        <v>180</v>
      </c>
      <c r="P1056" s="206">
        <v>-0.27480916030534402</v>
      </c>
    </row>
    <row r="1057" spans="1:16" x14ac:dyDescent="0.2">
      <c r="A1057" s="212" t="s">
        <v>10682</v>
      </c>
      <c r="B1057" s="211"/>
      <c r="C1057" s="211" t="s">
        <v>255</v>
      </c>
      <c r="D1057" s="410" t="s">
        <v>17468</v>
      </c>
      <c r="E1057" s="211"/>
      <c r="F1057" s="211" t="s">
        <v>10681</v>
      </c>
      <c r="G1057" s="413" t="s">
        <v>19675</v>
      </c>
      <c r="H1057" s="429" t="s">
        <v>8560</v>
      </c>
      <c r="I1057" s="390">
        <v>327</v>
      </c>
      <c r="J1057" s="390">
        <v>102</v>
      </c>
      <c r="K1057" s="390">
        <v>13</v>
      </c>
      <c r="L1057" s="330">
        <v>2.2058823529411802</v>
      </c>
      <c r="M1057" s="390">
        <v>65</v>
      </c>
      <c r="N1057" s="390">
        <v>70</v>
      </c>
      <c r="O1057" s="390">
        <v>74</v>
      </c>
      <c r="P1057" s="206">
        <v>-7.1428571428571397E-2</v>
      </c>
    </row>
    <row r="1058" spans="1:16" x14ac:dyDescent="0.2">
      <c r="A1058" s="212" t="s">
        <v>9767</v>
      </c>
      <c r="B1058" s="211" t="s">
        <v>9524</v>
      </c>
      <c r="C1058" s="211" t="s">
        <v>250</v>
      </c>
      <c r="D1058" s="410" t="s">
        <v>21800</v>
      </c>
      <c r="E1058" s="211" t="s">
        <v>9766</v>
      </c>
      <c r="F1058" s="211"/>
      <c r="G1058" s="413" t="s">
        <v>21801</v>
      </c>
      <c r="H1058" s="429" t="s">
        <v>8560</v>
      </c>
      <c r="I1058" s="390">
        <v>327</v>
      </c>
      <c r="J1058" s="390">
        <v>352</v>
      </c>
      <c r="K1058" s="390">
        <v>390</v>
      </c>
      <c r="L1058" s="330">
        <v>-7.1022727272727307E-2</v>
      </c>
      <c r="M1058" s="390">
        <v>2595</v>
      </c>
      <c r="N1058" s="390">
        <v>2487</v>
      </c>
      <c r="O1058" s="390">
        <v>2432</v>
      </c>
      <c r="P1058" s="206">
        <v>4.3425814234016903E-2</v>
      </c>
    </row>
    <row r="1059" spans="1:16" x14ac:dyDescent="0.2">
      <c r="A1059" s="212" t="s">
        <v>13069</v>
      </c>
      <c r="B1059" s="211"/>
      <c r="C1059" s="211" t="s">
        <v>251</v>
      </c>
      <c r="D1059" s="410" t="s">
        <v>17325</v>
      </c>
      <c r="E1059" s="211"/>
      <c r="F1059" s="211" t="s">
        <v>13068</v>
      </c>
      <c r="G1059" s="413" t="s">
        <v>19707</v>
      </c>
      <c r="H1059" s="429" t="s">
        <v>8560</v>
      </c>
      <c r="I1059" s="390">
        <v>326</v>
      </c>
      <c r="J1059" s="390">
        <v>602</v>
      </c>
      <c r="K1059" s="390">
        <v>413</v>
      </c>
      <c r="L1059" s="330">
        <v>-0.45847176079734198</v>
      </c>
      <c r="M1059" s="390">
        <v>12</v>
      </c>
      <c r="N1059" s="390">
        <v>2</v>
      </c>
      <c r="O1059" s="390">
        <v>8</v>
      </c>
      <c r="P1059" s="206">
        <v>5</v>
      </c>
    </row>
    <row r="1060" spans="1:16" x14ac:dyDescent="0.2">
      <c r="A1060" s="212" t="s">
        <v>13749</v>
      </c>
      <c r="B1060" s="211"/>
      <c r="C1060" s="211" t="s">
        <v>258</v>
      </c>
      <c r="D1060" s="410" t="s">
        <v>17316</v>
      </c>
      <c r="E1060" s="211"/>
      <c r="F1060" s="211" t="s">
        <v>13748</v>
      </c>
      <c r="G1060" s="413" t="s">
        <v>19523</v>
      </c>
      <c r="H1060" s="429" t="s">
        <v>8560</v>
      </c>
      <c r="I1060" s="390">
        <v>325</v>
      </c>
      <c r="J1060" s="390">
        <v>48</v>
      </c>
      <c r="K1060" s="390">
        <v>73</v>
      </c>
      <c r="L1060" s="330">
        <v>5.7708333333333304</v>
      </c>
      <c r="M1060" s="390">
        <v>266</v>
      </c>
      <c r="N1060" s="390">
        <v>237</v>
      </c>
      <c r="O1060" s="390">
        <v>299</v>
      </c>
      <c r="P1060" s="206">
        <v>0.122362869198312</v>
      </c>
    </row>
    <row r="1061" spans="1:16" x14ac:dyDescent="0.2">
      <c r="A1061" s="212" t="s">
        <v>8981</v>
      </c>
      <c r="B1061" s="211"/>
      <c r="C1061" s="211" t="s">
        <v>371</v>
      </c>
      <c r="D1061" s="410" t="s">
        <v>22185</v>
      </c>
      <c r="E1061" s="211"/>
      <c r="F1061" s="211" t="s">
        <v>8980</v>
      </c>
      <c r="G1061" s="413" t="s">
        <v>22186</v>
      </c>
      <c r="H1061" s="429" t="s">
        <v>8560</v>
      </c>
      <c r="I1061" s="390">
        <v>325</v>
      </c>
      <c r="J1061" s="390">
        <v>153</v>
      </c>
      <c r="K1061" s="390">
        <v>116</v>
      </c>
      <c r="L1061" s="330">
        <v>1.1241830065359499</v>
      </c>
      <c r="M1061" s="390">
        <v>179</v>
      </c>
      <c r="N1061" s="390">
        <v>148</v>
      </c>
      <c r="O1061" s="390">
        <v>130</v>
      </c>
      <c r="P1061" s="206">
        <v>0.20945945945945901</v>
      </c>
    </row>
    <row r="1062" spans="1:16" x14ac:dyDescent="0.2">
      <c r="A1062" s="212" t="s">
        <v>11085</v>
      </c>
      <c r="B1062" s="211"/>
      <c r="C1062" s="211" t="s">
        <v>250</v>
      </c>
      <c r="D1062" s="410" t="s">
        <v>19160</v>
      </c>
      <c r="E1062" s="211"/>
      <c r="F1062" s="211" t="s">
        <v>11084</v>
      </c>
      <c r="G1062" s="413" t="s">
        <v>21303</v>
      </c>
      <c r="H1062" s="429" t="s">
        <v>8560</v>
      </c>
      <c r="I1062" s="390">
        <v>323</v>
      </c>
      <c r="J1062" s="390">
        <v>247</v>
      </c>
      <c r="K1062" s="390">
        <v>128</v>
      </c>
      <c r="L1062" s="330">
        <v>0.30769230769230799</v>
      </c>
      <c r="M1062" s="390">
        <v>0</v>
      </c>
      <c r="N1062" s="390">
        <v>3</v>
      </c>
      <c r="O1062" s="390">
        <v>0</v>
      </c>
      <c r="P1062" s="206">
        <v>-1</v>
      </c>
    </row>
    <row r="1063" spans="1:16" x14ac:dyDescent="0.2">
      <c r="A1063" s="212" t="s">
        <v>8737</v>
      </c>
      <c r="B1063" s="211"/>
      <c r="C1063" s="211" t="s">
        <v>258</v>
      </c>
      <c r="D1063" s="410" t="s">
        <v>16214</v>
      </c>
      <c r="E1063" s="211"/>
      <c r="F1063" s="211" t="s">
        <v>8736</v>
      </c>
      <c r="G1063" s="413" t="s">
        <v>19445</v>
      </c>
      <c r="H1063" s="429" t="s">
        <v>8560</v>
      </c>
      <c r="I1063" s="390">
        <v>323</v>
      </c>
      <c r="J1063" s="390">
        <v>187</v>
      </c>
      <c r="K1063" s="390">
        <v>1127</v>
      </c>
      <c r="L1063" s="330">
        <v>0.72727272727272696</v>
      </c>
      <c r="M1063" s="390">
        <v>58</v>
      </c>
      <c r="N1063" s="390">
        <v>32</v>
      </c>
      <c r="O1063" s="390">
        <v>82</v>
      </c>
      <c r="P1063" s="206">
        <v>0.8125</v>
      </c>
    </row>
    <row r="1064" spans="1:16" x14ac:dyDescent="0.2">
      <c r="A1064" s="212" t="s">
        <v>13148</v>
      </c>
      <c r="B1064" s="211" t="s">
        <v>9608</v>
      </c>
      <c r="C1064" s="211" t="s">
        <v>371</v>
      </c>
      <c r="D1064" s="410" t="s">
        <v>20488</v>
      </c>
      <c r="E1064" s="211" t="s">
        <v>13147</v>
      </c>
      <c r="F1064" s="211"/>
      <c r="G1064" s="413" t="s">
        <v>19497</v>
      </c>
      <c r="H1064" s="429" t="s">
        <v>8560</v>
      </c>
      <c r="I1064" s="390">
        <v>322</v>
      </c>
      <c r="J1064" s="390">
        <v>389</v>
      </c>
      <c r="K1064" s="390">
        <v>449</v>
      </c>
      <c r="L1064" s="330">
        <v>-0.172236503856041</v>
      </c>
      <c r="M1064" s="390">
        <v>68</v>
      </c>
      <c r="N1064" s="390">
        <v>54</v>
      </c>
      <c r="O1064" s="390">
        <v>47</v>
      </c>
      <c r="P1064" s="206">
        <v>0.25925925925925902</v>
      </c>
    </row>
    <row r="1065" spans="1:16" x14ac:dyDescent="0.2">
      <c r="A1065" s="212" t="s">
        <v>11822</v>
      </c>
      <c r="B1065" s="211" t="s">
        <v>11821</v>
      </c>
      <c r="C1065" s="211" t="s">
        <v>252</v>
      </c>
      <c r="D1065" s="410" t="s">
        <v>19077</v>
      </c>
      <c r="E1065" s="211" t="s">
        <v>11820</v>
      </c>
      <c r="F1065" s="211"/>
      <c r="G1065" s="413" t="s">
        <v>19398</v>
      </c>
      <c r="H1065" s="429" t="s">
        <v>8560</v>
      </c>
      <c r="I1065" s="390">
        <v>322</v>
      </c>
      <c r="J1065" s="390">
        <v>138</v>
      </c>
      <c r="K1065" s="390">
        <v>287</v>
      </c>
      <c r="L1065" s="330">
        <v>1.3333333333333299</v>
      </c>
      <c r="M1065" s="390">
        <v>329</v>
      </c>
      <c r="N1065" s="390">
        <v>76</v>
      </c>
      <c r="O1065" s="390">
        <v>135</v>
      </c>
      <c r="P1065" s="206">
        <v>3.32894736842105</v>
      </c>
    </row>
    <row r="1066" spans="1:16" x14ac:dyDescent="0.2">
      <c r="A1066" s="212" t="s">
        <v>9642</v>
      </c>
      <c r="B1066" s="211" t="s">
        <v>9641</v>
      </c>
      <c r="C1066" s="211" t="s">
        <v>14947</v>
      </c>
      <c r="D1066" s="410" t="s">
        <v>21851</v>
      </c>
      <c r="E1066" s="211" t="s">
        <v>9640</v>
      </c>
      <c r="F1066" s="211"/>
      <c r="G1066" s="413" t="s">
        <v>21852</v>
      </c>
      <c r="H1066" s="429" t="s">
        <v>8560</v>
      </c>
      <c r="I1066" s="390">
        <v>322</v>
      </c>
      <c r="J1066" s="390">
        <v>354</v>
      </c>
      <c r="K1066" s="390">
        <v>386</v>
      </c>
      <c r="L1066" s="330">
        <v>-9.0395480225988797E-2</v>
      </c>
      <c r="M1066" s="390">
        <v>736</v>
      </c>
      <c r="N1066" s="390">
        <v>545</v>
      </c>
      <c r="O1066" s="390">
        <v>643</v>
      </c>
      <c r="P1066" s="206">
        <v>0.35045871559633002</v>
      </c>
    </row>
    <row r="1067" spans="1:16" x14ac:dyDescent="0.2">
      <c r="A1067" s="212" t="s">
        <v>10853</v>
      </c>
      <c r="B1067" s="211"/>
      <c r="C1067" s="211" t="s">
        <v>372</v>
      </c>
      <c r="D1067" s="410" t="s">
        <v>8915</v>
      </c>
      <c r="E1067" s="211"/>
      <c r="F1067" s="211" t="s">
        <v>10852</v>
      </c>
      <c r="G1067" s="413" t="s">
        <v>206</v>
      </c>
      <c r="H1067" s="429" t="s">
        <v>8560</v>
      </c>
      <c r="I1067" s="390">
        <v>321</v>
      </c>
      <c r="J1067" s="390">
        <v>314</v>
      </c>
      <c r="K1067" s="390">
        <v>276</v>
      </c>
      <c r="L1067" s="330">
        <v>2.22929936305734E-2</v>
      </c>
      <c r="M1067" s="390">
        <v>93</v>
      </c>
      <c r="N1067" s="390">
        <v>89</v>
      </c>
      <c r="O1067" s="390">
        <v>89</v>
      </c>
      <c r="P1067" s="206">
        <v>4.4943820224719197E-2</v>
      </c>
    </row>
    <row r="1068" spans="1:16" x14ac:dyDescent="0.2">
      <c r="A1068" s="212" t="s">
        <v>11189</v>
      </c>
      <c r="B1068" s="211"/>
      <c r="C1068" s="211" t="s">
        <v>249</v>
      </c>
      <c r="D1068" s="410" t="s">
        <v>18435</v>
      </c>
      <c r="E1068" s="211"/>
      <c r="F1068" s="211" t="s">
        <v>11188</v>
      </c>
      <c r="G1068" s="413" t="s">
        <v>19611</v>
      </c>
      <c r="H1068" s="429" t="s">
        <v>8560</v>
      </c>
      <c r="I1068" s="390">
        <v>320</v>
      </c>
      <c r="J1068" s="390">
        <v>382</v>
      </c>
      <c r="K1068" s="390">
        <v>413</v>
      </c>
      <c r="L1068" s="330">
        <v>-0.162303664921466</v>
      </c>
      <c r="M1068" s="390">
        <v>496</v>
      </c>
      <c r="N1068" s="390">
        <v>568</v>
      </c>
      <c r="O1068" s="390">
        <v>522</v>
      </c>
      <c r="P1068" s="206">
        <v>-0.12676056338028199</v>
      </c>
    </row>
    <row r="1069" spans="1:16" x14ac:dyDescent="0.2">
      <c r="A1069" s="212" t="s">
        <v>11625</v>
      </c>
      <c r="B1069" s="211" t="s">
        <v>9876</v>
      </c>
      <c r="C1069" s="211" t="s">
        <v>252</v>
      </c>
      <c r="D1069" s="410" t="s">
        <v>19568</v>
      </c>
      <c r="E1069" s="211" t="s">
        <v>11624</v>
      </c>
      <c r="F1069" s="211"/>
      <c r="G1069" s="413" t="s">
        <v>19484</v>
      </c>
      <c r="H1069" s="429" t="s">
        <v>8560</v>
      </c>
      <c r="I1069" s="390">
        <v>319</v>
      </c>
      <c r="J1069" s="390">
        <v>170</v>
      </c>
      <c r="K1069" s="390">
        <v>289</v>
      </c>
      <c r="L1069" s="330">
        <v>0.876470588235294</v>
      </c>
      <c r="M1069" s="390">
        <v>191</v>
      </c>
      <c r="N1069" s="390">
        <v>130</v>
      </c>
      <c r="O1069" s="390">
        <v>214</v>
      </c>
      <c r="P1069" s="206">
        <v>0.46923076923076901</v>
      </c>
    </row>
    <row r="1070" spans="1:16" x14ac:dyDescent="0.2">
      <c r="A1070" s="212" t="s">
        <v>8999</v>
      </c>
      <c r="B1070" s="211"/>
      <c r="C1070" s="211" t="s">
        <v>257</v>
      </c>
      <c r="D1070" s="410" t="s">
        <v>22158</v>
      </c>
      <c r="E1070" s="211"/>
      <c r="F1070" s="211" t="s">
        <v>8998</v>
      </c>
      <c r="G1070" s="413" t="s">
        <v>22159</v>
      </c>
      <c r="H1070" s="429" t="s">
        <v>8560</v>
      </c>
      <c r="I1070" s="390">
        <v>319</v>
      </c>
      <c r="J1070" s="390">
        <v>817</v>
      </c>
      <c r="K1070" s="390">
        <v>408</v>
      </c>
      <c r="L1070" s="330">
        <v>-0.609547123623011</v>
      </c>
      <c r="M1070" s="390">
        <v>95</v>
      </c>
      <c r="N1070" s="390">
        <v>47</v>
      </c>
      <c r="O1070" s="390">
        <v>69</v>
      </c>
      <c r="P1070" s="206">
        <v>1.0212765957446801</v>
      </c>
    </row>
    <row r="1071" spans="1:16" x14ac:dyDescent="0.2">
      <c r="A1071" s="212" t="s">
        <v>12249</v>
      </c>
      <c r="B1071" s="211" t="s">
        <v>11830</v>
      </c>
      <c r="C1071" s="211" t="s">
        <v>252</v>
      </c>
      <c r="D1071" s="410" t="s">
        <v>19015</v>
      </c>
      <c r="E1071" s="211" t="s">
        <v>12248</v>
      </c>
      <c r="F1071" s="211"/>
      <c r="G1071" s="413" t="s">
        <v>20476</v>
      </c>
      <c r="H1071" s="429" t="s">
        <v>8560</v>
      </c>
      <c r="I1071" s="390">
        <v>318</v>
      </c>
      <c r="J1071" s="390">
        <v>499</v>
      </c>
      <c r="K1071" s="390">
        <v>248</v>
      </c>
      <c r="L1071" s="330">
        <v>-0.36272545090180403</v>
      </c>
      <c r="M1071" s="390">
        <v>204</v>
      </c>
      <c r="N1071" s="390">
        <v>125</v>
      </c>
      <c r="O1071" s="390">
        <v>147</v>
      </c>
      <c r="P1071" s="206">
        <v>0.63200000000000001</v>
      </c>
    </row>
    <row r="1072" spans="1:16" x14ac:dyDescent="0.2">
      <c r="A1072" s="212" t="s">
        <v>10405</v>
      </c>
      <c r="B1072" s="211" t="s">
        <v>10404</v>
      </c>
      <c r="C1072" s="211" t="s">
        <v>255</v>
      </c>
      <c r="D1072" s="410" t="s">
        <v>21597</v>
      </c>
      <c r="E1072" s="211" t="s">
        <v>10403</v>
      </c>
      <c r="F1072" s="211"/>
      <c r="G1072" s="413" t="s">
        <v>21598</v>
      </c>
      <c r="H1072" s="429" t="s">
        <v>8560</v>
      </c>
      <c r="I1072" s="390">
        <v>317</v>
      </c>
      <c r="J1072" s="390">
        <v>1</v>
      </c>
      <c r="K1072" s="390">
        <v>1</v>
      </c>
      <c r="L1072" s="330">
        <v>316</v>
      </c>
      <c r="M1072" s="390">
        <v>712</v>
      </c>
      <c r="N1072" s="390">
        <v>704</v>
      </c>
      <c r="O1072" s="390">
        <v>707</v>
      </c>
      <c r="P1072" s="206">
        <v>1.1363636363636499E-2</v>
      </c>
    </row>
    <row r="1073" spans="1:16" x14ac:dyDescent="0.2">
      <c r="A1073" s="212" t="s">
        <v>19397</v>
      </c>
      <c r="B1073" s="211"/>
      <c r="C1073" s="211" t="s">
        <v>487</v>
      </c>
      <c r="D1073" s="410" t="s">
        <v>18066</v>
      </c>
      <c r="E1073" s="211" t="s">
        <v>13177</v>
      </c>
      <c r="F1073" s="211"/>
      <c r="G1073" s="413" t="s">
        <v>19426</v>
      </c>
      <c r="H1073" s="429" t="s">
        <v>8560</v>
      </c>
      <c r="I1073" s="390">
        <v>316</v>
      </c>
      <c r="J1073" s="390">
        <v>517</v>
      </c>
      <c r="K1073" s="390">
        <v>568</v>
      </c>
      <c r="L1073" s="330">
        <v>-0.38878143133462301</v>
      </c>
      <c r="M1073" s="390">
        <v>224</v>
      </c>
      <c r="N1073" s="390">
        <v>313</v>
      </c>
      <c r="O1073" s="390">
        <v>275</v>
      </c>
      <c r="P1073" s="206">
        <v>-0.28434504792332299</v>
      </c>
    </row>
    <row r="1074" spans="1:16" x14ac:dyDescent="0.2">
      <c r="A1074" s="212" t="s">
        <v>10601</v>
      </c>
      <c r="B1074" s="211"/>
      <c r="C1074" s="211" t="s">
        <v>257</v>
      </c>
      <c r="D1074" s="410" t="s">
        <v>8791</v>
      </c>
      <c r="E1074" s="211"/>
      <c r="F1074" s="211" t="s">
        <v>10600</v>
      </c>
      <c r="G1074" s="413" t="s">
        <v>223</v>
      </c>
      <c r="H1074" s="429" t="s">
        <v>8560</v>
      </c>
      <c r="I1074" s="390">
        <v>316</v>
      </c>
      <c r="J1074" s="390">
        <v>359</v>
      </c>
      <c r="K1074" s="390">
        <v>507</v>
      </c>
      <c r="L1074" s="330">
        <v>-0.119777158774373</v>
      </c>
      <c r="M1074" s="390">
        <v>0</v>
      </c>
      <c r="N1074" s="390">
        <v>0</v>
      </c>
      <c r="O1074" s="390">
        <v>0</v>
      </c>
      <c r="P1074" s="206">
        <v>0</v>
      </c>
    </row>
    <row r="1075" spans="1:16" x14ac:dyDescent="0.2">
      <c r="A1075" s="212" t="s">
        <v>10593</v>
      </c>
      <c r="B1075" s="211"/>
      <c r="C1075" s="211" t="s">
        <v>263</v>
      </c>
      <c r="D1075" s="410" t="s">
        <v>20108</v>
      </c>
      <c r="E1075" s="211"/>
      <c r="F1075" s="211" t="s">
        <v>10592</v>
      </c>
      <c r="G1075" s="413" t="s">
        <v>19693</v>
      </c>
      <c r="H1075" s="429" t="s">
        <v>8560</v>
      </c>
      <c r="I1075" s="390">
        <v>316</v>
      </c>
      <c r="J1075" s="390">
        <v>432</v>
      </c>
      <c r="K1075" s="390">
        <v>423</v>
      </c>
      <c r="L1075" s="330">
        <v>-0.26851851851851899</v>
      </c>
      <c r="M1075" s="390">
        <v>73</v>
      </c>
      <c r="N1075" s="390">
        <v>94</v>
      </c>
      <c r="O1075" s="390">
        <v>98</v>
      </c>
      <c r="P1075" s="206">
        <v>-0.22340425531914901</v>
      </c>
    </row>
    <row r="1076" spans="1:16" x14ac:dyDescent="0.2">
      <c r="A1076" s="212" t="s">
        <v>12544</v>
      </c>
      <c r="B1076" s="211"/>
      <c r="C1076" s="211" t="s">
        <v>251</v>
      </c>
      <c r="D1076" s="410" t="s">
        <v>17172</v>
      </c>
      <c r="E1076" s="211"/>
      <c r="F1076" s="211" t="s">
        <v>12543</v>
      </c>
      <c r="G1076" s="413" t="s">
        <v>17173</v>
      </c>
      <c r="H1076" s="429" t="s">
        <v>8560</v>
      </c>
      <c r="I1076" s="390">
        <v>314</v>
      </c>
      <c r="J1076" s="390">
        <v>353</v>
      </c>
      <c r="K1076" s="390">
        <v>357</v>
      </c>
      <c r="L1076" s="330">
        <v>-0.110481586402266</v>
      </c>
      <c r="M1076" s="390">
        <v>1</v>
      </c>
      <c r="N1076" s="390">
        <v>0</v>
      </c>
      <c r="O1076" s="390">
        <v>3</v>
      </c>
      <c r="P1076" s="206">
        <v>0</v>
      </c>
    </row>
    <row r="1077" spans="1:16" x14ac:dyDescent="0.2">
      <c r="A1077" s="212" t="s">
        <v>14298</v>
      </c>
      <c r="B1077" s="211"/>
      <c r="C1077" s="211" t="s">
        <v>252</v>
      </c>
      <c r="D1077" s="410" t="s">
        <v>18776</v>
      </c>
      <c r="E1077" s="211"/>
      <c r="F1077" s="211" t="s">
        <v>14297</v>
      </c>
      <c r="G1077" s="413" t="s">
        <v>19705</v>
      </c>
      <c r="H1077" s="429" t="s">
        <v>8560</v>
      </c>
      <c r="I1077" s="390">
        <v>314</v>
      </c>
      <c r="J1077" s="390">
        <v>342</v>
      </c>
      <c r="K1077" s="390">
        <v>374</v>
      </c>
      <c r="L1077" s="330">
        <v>-8.1871345029239803E-2</v>
      </c>
      <c r="M1077" s="390">
        <v>251</v>
      </c>
      <c r="N1077" s="390">
        <v>116</v>
      </c>
      <c r="O1077" s="390">
        <v>111</v>
      </c>
      <c r="P1077" s="206">
        <v>1.16379310344828</v>
      </c>
    </row>
    <row r="1078" spans="1:16" x14ac:dyDescent="0.2">
      <c r="A1078" s="212" t="s">
        <v>10662</v>
      </c>
      <c r="B1078" s="211"/>
      <c r="C1078" s="211" t="s">
        <v>255</v>
      </c>
      <c r="D1078" s="410" t="s">
        <v>17469</v>
      </c>
      <c r="E1078" s="211"/>
      <c r="F1078" s="211" t="s">
        <v>10661</v>
      </c>
      <c r="G1078" s="413" t="s">
        <v>17470</v>
      </c>
      <c r="H1078" s="429" t="s">
        <v>8560</v>
      </c>
      <c r="I1078" s="390">
        <v>313</v>
      </c>
      <c r="J1078" s="390">
        <v>247</v>
      </c>
      <c r="K1078" s="390">
        <v>2</v>
      </c>
      <c r="L1078" s="330">
        <v>0.26720647773279399</v>
      </c>
      <c r="M1078" s="390">
        <v>28</v>
      </c>
      <c r="N1078" s="390">
        <v>35</v>
      </c>
      <c r="O1078" s="390">
        <v>33</v>
      </c>
      <c r="P1078" s="206">
        <v>-0.2</v>
      </c>
    </row>
    <row r="1079" spans="1:16" x14ac:dyDescent="0.2">
      <c r="A1079" s="212" t="s">
        <v>9631</v>
      </c>
      <c r="B1079" s="211" t="s">
        <v>9630</v>
      </c>
      <c r="C1079" s="211" t="s">
        <v>249</v>
      </c>
      <c r="D1079" s="410" t="s">
        <v>18921</v>
      </c>
      <c r="E1079" s="211" t="s">
        <v>9629</v>
      </c>
      <c r="F1079" s="211"/>
      <c r="G1079" s="413" t="s">
        <v>20387</v>
      </c>
      <c r="H1079" s="429" t="s">
        <v>8560</v>
      </c>
      <c r="I1079" s="390">
        <v>313</v>
      </c>
      <c r="J1079" s="390">
        <v>267</v>
      </c>
      <c r="K1079" s="390">
        <v>257</v>
      </c>
      <c r="L1079" s="330">
        <v>0.172284644194757</v>
      </c>
      <c r="M1079" s="390">
        <v>489</v>
      </c>
      <c r="N1079" s="390">
        <v>468</v>
      </c>
      <c r="O1079" s="390">
        <v>420</v>
      </c>
      <c r="P1079" s="206">
        <v>4.48717948717949E-2</v>
      </c>
    </row>
    <row r="1080" spans="1:16" x14ac:dyDescent="0.2">
      <c r="A1080" s="212" t="s">
        <v>11934</v>
      </c>
      <c r="B1080" s="211"/>
      <c r="C1080" s="211" t="s">
        <v>252</v>
      </c>
      <c r="D1080" s="410" t="s">
        <v>18841</v>
      </c>
      <c r="E1080" s="211"/>
      <c r="F1080" s="211" t="s">
        <v>11933</v>
      </c>
      <c r="G1080" s="413" t="s">
        <v>20318</v>
      </c>
      <c r="H1080" s="429" t="s">
        <v>8560</v>
      </c>
      <c r="I1080" s="390">
        <v>312</v>
      </c>
      <c r="J1080" s="390">
        <v>0</v>
      </c>
      <c r="K1080" s="390">
        <v>3</v>
      </c>
      <c r="L1080" s="330">
        <v>0</v>
      </c>
      <c r="M1080" s="390">
        <v>272</v>
      </c>
      <c r="N1080" s="390">
        <v>3</v>
      </c>
      <c r="O1080" s="390">
        <v>152</v>
      </c>
      <c r="P1080" s="206">
        <v>89.6666666666667</v>
      </c>
    </row>
    <row r="1081" spans="1:16" x14ac:dyDescent="0.2">
      <c r="A1081" s="212" t="s">
        <v>9318</v>
      </c>
      <c r="B1081" s="211"/>
      <c r="C1081" s="211" t="s">
        <v>253</v>
      </c>
      <c r="D1081" s="410" t="s">
        <v>22062</v>
      </c>
      <c r="E1081" s="211"/>
      <c r="F1081" s="211" t="s">
        <v>9317</v>
      </c>
      <c r="G1081" s="413" t="s">
        <v>21359</v>
      </c>
      <c r="H1081" s="429" t="s">
        <v>8560</v>
      </c>
      <c r="I1081" s="390">
        <v>309</v>
      </c>
      <c r="J1081" s="390">
        <v>367</v>
      </c>
      <c r="K1081" s="390">
        <v>503</v>
      </c>
      <c r="L1081" s="330">
        <v>-0.158038147138965</v>
      </c>
      <c r="M1081" s="390">
        <v>24</v>
      </c>
      <c r="N1081" s="390">
        <v>21</v>
      </c>
      <c r="O1081" s="390">
        <v>26</v>
      </c>
      <c r="P1081" s="206">
        <v>0.14285714285714299</v>
      </c>
    </row>
    <row r="1082" spans="1:16" x14ac:dyDescent="0.2">
      <c r="A1082" s="212" t="s">
        <v>13071</v>
      </c>
      <c r="B1082" s="211" t="s">
        <v>11656</v>
      </c>
      <c r="C1082" s="211" t="s">
        <v>254</v>
      </c>
      <c r="D1082" s="410" t="s">
        <v>18773</v>
      </c>
      <c r="E1082" s="211" t="s">
        <v>13070</v>
      </c>
      <c r="F1082" s="211"/>
      <c r="G1082" s="413" t="s">
        <v>20533</v>
      </c>
      <c r="H1082" s="429" t="s">
        <v>8560</v>
      </c>
      <c r="I1082" s="390">
        <v>308</v>
      </c>
      <c r="J1082" s="390">
        <v>416</v>
      </c>
      <c r="K1082" s="390">
        <v>405</v>
      </c>
      <c r="L1082" s="330">
        <v>-0.25961538461538503</v>
      </c>
      <c r="M1082" s="390">
        <v>68</v>
      </c>
      <c r="N1082" s="390">
        <v>79</v>
      </c>
      <c r="O1082" s="390">
        <v>72</v>
      </c>
      <c r="P1082" s="206">
        <v>-0.139240506329114</v>
      </c>
    </row>
    <row r="1083" spans="1:16" x14ac:dyDescent="0.2">
      <c r="A1083" s="212" t="s">
        <v>14457</v>
      </c>
      <c r="B1083" s="211"/>
      <c r="C1083" s="211" t="s">
        <v>371</v>
      </c>
      <c r="D1083" s="410" t="s">
        <v>18412</v>
      </c>
      <c r="E1083" s="211"/>
      <c r="F1083" s="211" t="s">
        <v>14456</v>
      </c>
      <c r="G1083" s="413" t="s">
        <v>19535</v>
      </c>
      <c r="H1083" s="429" t="s">
        <v>8560</v>
      </c>
      <c r="I1083" s="390">
        <v>307</v>
      </c>
      <c r="J1083" s="390">
        <v>328</v>
      </c>
      <c r="K1083" s="390">
        <v>294</v>
      </c>
      <c r="L1083" s="330">
        <v>-6.4024390243902399E-2</v>
      </c>
      <c r="M1083" s="390">
        <v>167</v>
      </c>
      <c r="N1083" s="390">
        <v>172</v>
      </c>
      <c r="O1083" s="390">
        <v>122</v>
      </c>
      <c r="P1083" s="206">
        <v>-2.9069767441860499E-2</v>
      </c>
    </row>
    <row r="1084" spans="1:16" x14ac:dyDescent="0.2">
      <c r="A1084" s="212" t="s">
        <v>14467</v>
      </c>
      <c r="B1084" s="211"/>
      <c r="C1084" s="211" t="s">
        <v>251</v>
      </c>
      <c r="D1084" s="410" t="s">
        <v>17572</v>
      </c>
      <c r="E1084" s="211"/>
      <c r="F1084" s="211" t="s">
        <v>14466</v>
      </c>
      <c r="G1084" s="413" t="s">
        <v>21170</v>
      </c>
      <c r="H1084" s="429" t="s">
        <v>8560</v>
      </c>
      <c r="I1084" s="390">
        <v>307</v>
      </c>
      <c r="J1084" s="390">
        <v>210</v>
      </c>
      <c r="K1084" s="390">
        <v>265</v>
      </c>
      <c r="L1084" s="330">
        <v>0.46190476190476198</v>
      </c>
      <c r="M1084" s="390">
        <v>247</v>
      </c>
      <c r="N1084" s="390">
        <v>230</v>
      </c>
      <c r="O1084" s="390">
        <v>275</v>
      </c>
      <c r="P1084" s="206">
        <v>7.3913043478260901E-2</v>
      </c>
    </row>
    <row r="1085" spans="1:16" x14ac:dyDescent="0.2">
      <c r="A1085" s="212" t="s">
        <v>19340</v>
      </c>
      <c r="B1085" s="211"/>
      <c r="C1085" s="211" t="s">
        <v>250</v>
      </c>
      <c r="D1085" s="410" t="s">
        <v>8791</v>
      </c>
      <c r="E1085" s="211"/>
      <c r="F1085" s="211" t="s">
        <v>19341</v>
      </c>
      <c r="G1085" s="413" t="s">
        <v>223</v>
      </c>
      <c r="H1085" s="429" t="s">
        <v>8560</v>
      </c>
      <c r="I1085" s="390">
        <v>307</v>
      </c>
      <c r="J1085" s="390">
        <v>311</v>
      </c>
      <c r="K1085" s="390">
        <v>462</v>
      </c>
      <c r="L1085" s="330">
        <v>-1.2861736334405099E-2</v>
      </c>
      <c r="M1085" s="390">
        <v>15</v>
      </c>
      <c r="N1085" s="390">
        <v>11</v>
      </c>
      <c r="O1085" s="390">
        <v>9</v>
      </c>
      <c r="P1085" s="206">
        <v>0.36363636363636398</v>
      </c>
    </row>
    <row r="1086" spans="1:16" x14ac:dyDescent="0.2">
      <c r="A1086" s="212" t="s">
        <v>13033</v>
      </c>
      <c r="B1086" s="211"/>
      <c r="C1086" s="211" t="s">
        <v>14947</v>
      </c>
      <c r="D1086" s="410" t="s">
        <v>21808</v>
      </c>
      <c r="E1086" s="211"/>
      <c r="F1086" s="211" t="s">
        <v>13032</v>
      </c>
      <c r="G1086" s="413" t="s">
        <v>21809</v>
      </c>
      <c r="H1086" s="429" t="s">
        <v>8560</v>
      </c>
      <c r="I1086" s="390">
        <v>306</v>
      </c>
      <c r="J1086" s="390">
        <v>440</v>
      </c>
      <c r="K1086" s="390">
        <v>184</v>
      </c>
      <c r="L1086" s="210">
        <v>-0.30454545454545501</v>
      </c>
      <c r="M1086" s="390">
        <v>1008</v>
      </c>
      <c r="N1086" s="390">
        <v>902</v>
      </c>
      <c r="O1086" s="390">
        <v>880</v>
      </c>
      <c r="P1086" s="206">
        <v>0.117516629711752</v>
      </c>
    </row>
    <row r="1087" spans="1:16" x14ac:dyDescent="0.2">
      <c r="A1087" s="212" t="s">
        <v>13445</v>
      </c>
      <c r="B1087" s="211" t="s">
        <v>13444</v>
      </c>
      <c r="C1087" s="211" t="s">
        <v>14947</v>
      </c>
      <c r="D1087" s="410" t="s">
        <v>19985</v>
      </c>
      <c r="E1087" s="211" t="s">
        <v>13443</v>
      </c>
      <c r="F1087" s="211"/>
      <c r="G1087" s="413" t="s">
        <v>20543</v>
      </c>
      <c r="H1087" s="429" t="s">
        <v>8560</v>
      </c>
      <c r="I1087" s="390">
        <v>305</v>
      </c>
      <c r="J1087" s="390">
        <v>347</v>
      </c>
      <c r="K1087" s="390">
        <v>207</v>
      </c>
      <c r="L1087" s="330">
        <v>-0.121037463976945</v>
      </c>
      <c r="M1087" s="390">
        <v>989</v>
      </c>
      <c r="N1087" s="390">
        <v>752</v>
      </c>
      <c r="O1087" s="390">
        <v>730</v>
      </c>
      <c r="P1087" s="206">
        <v>0.31515957446808501</v>
      </c>
    </row>
    <row r="1088" spans="1:16" x14ac:dyDescent="0.2">
      <c r="A1088" s="212" t="s">
        <v>10743</v>
      </c>
      <c r="B1088" s="211"/>
      <c r="C1088" s="211" t="s">
        <v>257</v>
      </c>
      <c r="D1088" s="410" t="s">
        <v>20101</v>
      </c>
      <c r="E1088" s="211"/>
      <c r="F1088" s="211" t="s">
        <v>10742</v>
      </c>
      <c r="G1088" s="413" t="s">
        <v>19837</v>
      </c>
      <c r="H1088" s="429" t="s">
        <v>8560</v>
      </c>
      <c r="I1088" s="390">
        <v>305</v>
      </c>
      <c r="J1088" s="390">
        <v>215</v>
      </c>
      <c r="K1088" s="390">
        <v>144</v>
      </c>
      <c r="L1088" s="330">
        <v>0.418604651162791</v>
      </c>
      <c r="M1088" s="390">
        <v>235</v>
      </c>
      <c r="N1088" s="390">
        <v>241</v>
      </c>
      <c r="O1088" s="390">
        <v>243</v>
      </c>
      <c r="P1088" s="206">
        <v>-2.4896265560166001E-2</v>
      </c>
    </row>
    <row r="1089" spans="1:16" x14ac:dyDescent="0.2">
      <c r="A1089" s="212" t="s">
        <v>10652</v>
      </c>
      <c r="B1089" s="211"/>
      <c r="C1089" s="211" t="s">
        <v>257</v>
      </c>
      <c r="D1089" s="410" t="s">
        <v>19683</v>
      </c>
      <c r="E1089" s="211"/>
      <c r="F1089" s="211" t="s">
        <v>10651</v>
      </c>
      <c r="G1089" s="413" t="s">
        <v>21524</v>
      </c>
      <c r="H1089" s="429" t="s">
        <v>8560</v>
      </c>
      <c r="I1089" s="390">
        <v>305</v>
      </c>
      <c r="J1089" s="390">
        <v>230</v>
      </c>
      <c r="K1089" s="390">
        <v>287</v>
      </c>
      <c r="L1089" s="330">
        <v>0.32608695652173902</v>
      </c>
      <c r="M1089" s="390">
        <v>96</v>
      </c>
      <c r="N1089" s="390">
        <v>85</v>
      </c>
      <c r="O1089" s="390">
        <v>80</v>
      </c>
      <c r="P1089" s="206">
        <v>0.129411764705882</v>
      </c>
    </row>
    <row r="1090" spans="1:16" x14ac:dyDescent="0.2">
      <c r="A1090" s="212" t="s">
        <v>13243</v>
      </c>
      <c r="B1090" s="211"/>
      <c r="C1090" s="211" t="s">
        <v>249</v>
      </c>
      <c r="D1090" s="410" t="s">
        <v>18586</v>
      </c>
      <c r="E1090" s="211"/>
      <c r="F1090" s="211" t="s">
        <v>13241</v>
      </c>
      <c r="G1090" s="413" t="s">
        <v>19551</v>
      </c>
      <c r="H1090" s="429" t="s">
        <v>8560</v>
      </c>
      <c r="I1090" s="390">
        <v>305</v>
      </c>
      <c r="J1090" s="390">
        <v>363</v>
      </c>
      <c r="K1090" s="390">
        <v>366</v>
      </c>
      <c r="L1090" s="330">
        <v>-0.15977961432506901</v>
      </c>
      <c r="M1090" s="390">
        <v>12</v>
      </c>
      <c r="N1090" s="390">
        <v>15</v>
      </c>
      <c r="O1090" s="390">
        <v>20</v>
      </c>
      <c r="P1090" s="206">
        <v>-0.2</v>
      </c>
    </row>
    <row r="1091" spans="1:16" x14ac:dyDescent="0.2">
      <c r="A1091" s="212" t="s">
        <v>13801</v>
      </c>
      <c r="B1091" s="211"/>
      <c r="C1091" s="211" t="s">
        <v>253</v>
      </c>
      <c r="D1091" s="410" t="s">
        <v>17335</v>
      </c>
      <c r="E1091" s="211"/>
      <c r="F1091" s="211" t="s">
        <v>13800</v>
      </c>
      <c r="G1091" s="413" t="s">
        <v>19436</v>
      </c>
      <c r="H1091" s="429" t="s">
        <v>8560</v>
      </c>
      <c r="I1091" s="390">
        <v>305</v>
      </c>
      <c r="J1091" s="390">
        <v>125</v>
      </c>
      <c r="K1091" s="390">
        <v>194</v>
      </c>
      <c r="L1091" s="330">
        <v>1.44</v>
      </c>
      <c r="M1091" s="390">
        <v>12</v>
      </c>
      <c r="N1091" s="390">
        <v>19</v>
      </c>
      <c r="O1091" s="390">
        <v>20</v>
      </c>
      <c r="P1091" s="206">
        <v>-0.36842105263157898</v>
      </c>
    </row>
    <row r="1092" spans="1:16" x14ac:dyDescent="0.2">
      <c r="A1092" s="212" t="s">
        <v>9990</v>
      </c>
      <c r="B1092" s="211"/>
      <c r="C1092" s="211" t="s">
        <v>371</v>
      </c>
      <c r="D1092" s="410" t="s">
        <v>17523</v>
      </c>
      <c r="E1092" s="211"/>
      <c r="F1092" s="211" t="s">
        <v>9989</v>
      </c>
      <c r="G1092" s="413" t="s">
        <v>19438</v>
      </c>
      <c r="H1092" s="429" t="s">
        <v>8560</v>
      </c>
      <c r="I1092" s="390">
        <v>304</v>
      </c>
      <c r="J1092" s="390">
        <v>321</v>
      </c>
      <c r="K1092" s="390">
        <v>410</v>
      </c>
      <c r="L1092" s="330">
        <v>-5.2959501557632398E-2</v>
      </c>
      <c r="M1092" s="390">
        <v>8</v>
      </c>
      <c r="N1092" s="390">
        <v>9</v>
      </c>
      <c r="O1092" s="390">
        <v>5</v>
      </c>
      <c r="P1092" s="206">
        <v>-0.11111111111111099</v>
      </c>
    </row>
    <row r="1093" spans="1:16" x14ac:dyDescent="0.2">
      <c r="A1093" s="212" t="s">
        <v>14435</v>
      </c>
      <c r="B1093" s="211"/>
      <c r="C1093" s="211" t="s">
        <v>252</v>
      </c>
      <c r="D1093" s="410" t="s">
        <v>18749</v>
      </c>
      <c r="E1093" s="211"/>
      <c r="F1093" s="211" t="s">
        <v>14434</v>
      </c>
      <c r="G1093" s="413" t="s">
        <v>20635</v>
      </c>
      <c r="H1093" s="429" t="s">
        <v>8560</v>
      </c>
      <c r="I1093" s="390">
        <v>302</v>
      </c>
      <c r="J1093" s="390">
        <v>253</v>
      </c>
      <c r="K1093" s="390">
        <v>320</v>
      </c>
      <c r="L1093" s="330">
        <v>0.19367588932806301</v>
      </c>
      <c r="M1093" s="390">
        <v>848</v>
      </c>
      <c r="N1093" s="390">
        <v>637</v>
      </c>
      <c r="O1093" s="390">
        <v>711</v>
      </c>
      <c r="P1093" s="206">
        <v>0.33124018838304597</v>
      </c>
    </row>
    <row r="1094" spans="1:16" x14ac:dyDescent="0.2">
      <c r="A1094" s="212" t="s">
        <v>11608</v>
      </c>
      <c r="B1094" s="211" t="s">
        <v>9860</v>
      </c>
      <c r="C1094" s="211" t="s">
        <v>252</v>
      </c>
      <c r="D1094" s="410" t="s">
        <v>19570</v>
      </c>
      <c r="E1094" s="211" t="s">
        <v>11607</v>
      </c>
      <c r="F1094" s="211"/>
      <c r="G1094" s="413" t="s">
        <v>20318</v>
      </c>
      <c r="H1094" s="429" t="s">
        <v>8560</v>
      </c>
      <c r="I1094" s="390">
        <v>302</v>
      </c>
      <c r="J1094" s="390">
        <v>142</v>
      </c>
      <c r="K1094" s="390">
        <v>348</v>
      </c>
      <c r="L1094" s="330">
        <v>1.12676056338028</v>
      </c>
      <c r="M1094" s="390">
        <v>417</v>
      </c>
      <c r="N1094" s="390">
        <v>221</v>
      </c>
      <c r="O1094" s="390">
        <v>401</v>
      </c>
      <c r="P1094" s="206">
        <v>0.88687782805429904</v>
      </c>
    </row>
    <row r="1095" spans="1:16" x14ac:dyDescent="0.2">
      <c r="A1095" s="212" t="s">
        <v>10648</v>
      </c>
      <c r="B1095" s="211"/>
      <c r="C1095" s="211" t="s">
        <v>371</v>
      </c>
      <c r="D1095" s="410" t="s">
        <v>19189</v>
      </c>
      <c r="E1095" s="211"/>
      <c r="F1095" s="211" t="s">
        <v>10647</v>
      </c>
      <c r="G1095" s="413" t="s">
        <v>19436</v>
      </c>
      <c r="H1095" s="429" t="s">
        <v>8560</v>
      </c>
      <c r="I1095" s="390">
        <v>302</v>
      </c>
      <c r="J1095" s="390">
        <v>200</v>
      </c>
      <c r="K1095" s="390">
        <v>220</v>
      </c>
      <c r="L1095" s="330">
        <v>0.51</v>
      </c>
      <c r="M1095" s="390">
        <v>65</v>
      </c>
      <c r="N1095" s="390">
        <v>75</v>
      </c>
      <c r="O1095" s="390">
        <v>80</v>
      </c>
      <c r="P1095" s="206">
        <v>-0.133333333333333</v>
      </c>
    </row>
    <row r="1096" spans="1:16" x14ac:dyDescent="0.2">
      <c r="A1096" s="212" t="s">
        <v>10560</v>
      </c>
      <c r="B1096" s="211"/>
      <c r="C1096" s="211" t="s">
        <v>252</v>
      </c>
      <c r="D1096" s="410" t="s">
        <v>20109</v>
      </c>
      <c r="E1096" s="211"/>
      <c r="F1096" s="211" t="s">
        <v>10559</v>
      </c>
      <c r="G1096" s="413" t="s">
        <v>20110</v>
      </c>
      <c r="H1096" s="429" t="s">
        <v>8560</v>
      </c>
      <c r="I1096" s="390">
        <v>302</v>
      </c>
      <c r="J1096" s="390">
        <v>257</v>
      </c>
      <c r="K1096" s="390">
        <v>209</v>
      </c>
      <c r="L1096" s="330">
        <v>0.17509727626459101</v>
      </c>
      <c r="M1096" s="390">
        <v>76</v>
      </c>
      <c r="N1096" s="390">
        <v>16</v>
      </c>
      <c r="O1096" s="390">
        <v>67</v>
      </c>
      <c r="P1096" s="206">
        <v>3.75</v>
      </c>
    </row>
    <row r="1097" spans="1:16" x14ac:dyDescent="0.2">
      <c r="A1097" s="212" t="s">
        <v>19875</v>
      </c>
      <c r="B1097" s="211"/>
      <c r="C1097" s="211" t="s">
        <v>14947</v>
      </c>
      <c r="D1097" s="410" t="s">
        <v>18519</v>
      </c>
      <c r="E1097" s="211" t="s">
        <v>9074</v>
      </c>
      <c r="F1097" s="211"/>
      <c r="G1097" s="413" t="s">
        <v>22120</v>
      </c>
      <c r="H1097" s="429" t="s">
        <v>8560</v>
      </c>
      <c r="I1097" s="390">
        <v>301</v>
      </c>
      <c r="J1097" s="390">
        <v>201</v>
      </c>
      <c r="K1097" s="390">
        <v>260</v>
      </c>
      <c r="L1097" s="210">
        <v>0.49751243781094501</v>
      </c>
      <c r="M1097" s="390">
        <v>505</v>
      </c>
      <c r="N1097" s="390">
        <v>307</v>
      </c>
      <c r="O1097" s="390">
        <v>315</v>
      </c>
      <c r="P1097" s="206">
        <v>0.64495114006514698</v>
      </c>
    </row>
    <row r="1098" spans="1:16" x14ac:dyDescent="0.2">
      <c r="A1098" s="212" t="s">
        <v>14459</v>
      </c>
      <c r="B1098" s="211"/>
      <c r="C1098" s="211" t="s">
        <v>14947</v>
      </c>
      <c r="D1098" s="410" t="s">
        <v>21991</v>
      </c>
      <c r="E1098" s="211"/>
      <c r="F1098" s="211" t="s">
        <v>14458</v>
      </c>
      <c r="G1098" s="413" t="s">
        <v>21992</v>
      </c>
      <c r="H1098" s="429" t="s">
        <v>8560</v>
      </c>
      <c r="I1098" s="390">
        <v>299</v>
      </c>
      <c r="J1098" s="390">
        <v>307</v>
      </c>
      <c r="K1098" s="390">
        <v>259</v>
      </c>
      <c r="L1098" s="330">
        <v>-2.6058631921824098E-2</v>
      </c>
      <c r="M1098" s="390">
        <v>6809</v>
      </c>
      <c r="N1098" s="390">
        <v>5932</v>
      </c>
      <c r="O1098" s="390">
        <v>6633</v>
      </c>
      <c r="P1098" s="206">
        <v>0.14784221173297399</v>
      </c>
    </row>
    <row r="1099" spans="1:16" x14ac:dyDescent="0.2">
      <c r="A1099" s="212" t="s">
        <v>19877</v>
      </c>
      <c r="B1099" s="211"/>
      <c r="C1099" s="211" t="s">
        <v>257</v>
      </c>
      <c r="D1099" s="410" t="s">
        <v>17551</v>
      </c>
      <c r="E1099" s="211" t="s">
        <v>12904</v>
      </c>
      <c r="F1099" s="211"/>
      <c r="G1099" s="413" t="s">
        <v>17152</v>
      </c>
      <c r="H1099" s="429" t="s">
        <v>8560</v>
      </c>
      <c r="I1099" s="390">
        <v>296</v>
      </c>
      <c r="J1099" s="390">
        <v>297</v>
      </c>
      <c r="K1099" s="390">
        <v>253</v>
      </c>
      <c r="L1099" s="330">
        <v>-3.3670033670033499E-3</v>
      </c>
      <c r="M1099" s="390">
        <v>25</v>
      </c>
      <c r="N1099" s="390">
        <v>40</v>
      </c>
      <c r="O1099" s="390">
        <v>18</v>
      </c>
      <c r="P1099" s="206">
        <v>-0.375</v>
      </c>
    </row>
    <row r="1100" spans="1:16" x14ac:dyDescent="0.2">
      <c r="A1100" s="212" t="s">
        <v>11450</v>
      </c>
      <c r="B1100" s="211"/>
      <c r="C1100" s="211" t="s">
        <v>251</v>
      </c>
      <c r="D1100" s="410" t="s">
        <v>17506</v>
      </c>
      <c r="E1100" s="211"/>
      <c r="F1100" s="211" t="s">
        <v>11449</v>
      </c>
      <c r="G1100" s="413" t="s">
        <v>17507</v>
      </c>
      <c r="H1100" s="429" t="s">
        <v>8560</v>
      </c>
      <c r="I1100" s="390">
        <v>296</v>
      </c>
      <c r="J1100" s="390">
        <v>254</v>
      </c>
      <c r="K1100" s="390">
        <v>272</v>
      </c>
      <c r="L1100" s="330">
        <v>0.16535433070866101</v>
      </c>
      <c r="M1100" s="390">
        <v>96</v>
      </c>
      <c r="N1100" s="390">
        <v>59</v>
      </c>
      <c r="O1100" s="390">
        <v>43</v>
      </c>
      <c r="P1100" s="206">
        <v>0.62711864406779705</v>
      </c>
    </row>
    <row r="1101" spans="1:16" x14ac:dyDescent="0.2">
      <c r="A1101" s="212" t="s">
        <v>14522</v>
      </c>
      <c r="B1101" s="211"/>
      <c r="C1101" s="211" t="s">
        <v>371</v>
      </c>
      <c r="D1101" s="410" t="s">
        <v>18949</v>
      </c>
      <c r="E1101" s="211"/>
      <c r="F1101" s="211" t="s">
        <v>14521</v>
      </c>
      <c r="G1101" s="413" t="s">
        <v>22163</v>
      </c>
      <c r="H1101" s="429" t="s">
        <v>8560</v>
      </c>
      <c r="I1101" s="390">
        <v>296</v>
      </c>
      <c r="J1101" s="390">
        <v>341</v>
      </c>
      <c r="K1101" s="390">
        <v>1515</v>
      </c>
      <c r="L1101" s="330">
        <v>-0.13196480938416399</v>
      </c>
      <c r="M1101" s="390">
        <v>882</v>
      </c>
      <c r="N1101" s="390">
        <v>939</v>
      </c>
      <c r="O1101" s="390">
        <v>993</v>
      </c>
      <c r="P1101" s="206">
        <v>-6.0702875399360999E-2</v>
      </c>
    </row>
    <row r="1102" spans="1:16" x14ac:dyDescent="0.2">
      <c r="A1102" s="212" t="s">
        <v>8979</v>
      </c>
      <c r="B1102" s="211"/>
      <c r="C1102" s="211" t="s">
        <v>249</v>
      </c>
      <c r="D1102" s="410" t="s">
        <v>19321</v>
      </c>
      <c r="E1102" s="211"/>
      <c r="F1102" s="211" t="s">
        <v>8978</v>
      </c>
      <c r="G1102" s="413" t="s">
        <v>22187</v>
      </c>
      <c r="H1102" s="429" t="s">
        <v>8560</v>
      </c>
      <c r="I1102" s="390">
        <v>296</v>
      </c>
      <c r="J1102" s="390">
        <v>257</v>
      </c>
      <c r="K1102" s="390">
        <v>242</v>
      </c>
      <c r="L1102" s="330">
        <v>0.15175097276264601</v>
      </c>
      <c r="M1102" s="390">
        <v>130</v>
      </c>
      <c r="N1102" s="390">
        <v>118</v>
      </c>
      <c r="O1102" s="390">
        <v>129</v>
      </c>
      <c r="P1102" s="206">
        <v>0.101694915254237</v>
      </c>
    </row>
    <row r="1103" spans="1:16" x14ac:dyDescent="0.2">
      <c r="A1103" s="212" t="s">
        <v>9331</v>
      </c>
      <c r="B1103" s="211"/>
      <c r="C1103" s="211" t="s">
        <v>253</v>
      </c>
      <c r="D1103" s="410" t="s">
        <v>17595</v>
      </c>
      <c r="E1103" s="211"/>
      <c r="F1103" s="211" t="s">
        <v>9330</v>
      </c>
      <c r="G1103" s="413" t="s">
        <v>19811</v>
      </c>
      <c r="H1103" s="429" t="s">
        <v>8560</v>
      </c>
      <c r="I1103" s="390">
        <v>295</v>
      </c>
      <c r="J1103" s="390">
        <v>340</v>
      </c>
      <c r="K1103" s="390">
        <v>335</v>
      </c>
      <c r="L1103" s="330">
        <v>-0.13235294117647101</v>
      </c>
      <c r="M1103" s="390">
        <v>53</v>
      </c>
      <c r="N1103" s="390">
        <v>30</v>
      </c>
      <c r="O1103" s="390">
        <v>48</v>
      </c>
      <c r="P1103" s="206">
        <v>0.76666666666666705</v>
      </c>
    </row>
    <row r="1104" spans="1:16" x14ac:dyDescent="0.2">
      <c r="A1104" s="212" t="s">
        <v>14172</v>
      </c>
      <c r="B1104" s="211"/>
      <c r="C1104" s="211" t="s">
        <v>14947</v>
      </c>
      <c r="D1104" s="410" t="s">
        <v>19583</v>
      </c>
      <c r="E1104" s="211"/>
      <c r="F1104" s="211" t="s">
        <v>14171</v>
      </c>
      <c r="G1104" s="413" t="s">
        <v>21154</v>
      </c>
      <c r="H1104" s="429" t="s">
        <v>8560</v>
      </c>
      <c r="I1104" s="390">
        <v>294</v>
      </c>
      <c r="J1104" s="390">
        <v>347</v>
      </c>
      <c r="K1104" s="390">
        <v>235</v>
      </c>
      <c r="L1104" s="330">
        <v>-0.15273775216138299</v>
      </c>
      <c r="M1104" s="390">
        <v>15</v>
      </c>
      <c r="N1104" s="390">
        <v>10</v>
      </c>
      <c r="O1104" s="390">
        <v>3</v>
      </c>
      <c r="P1104" s="206">
        <v>0.5</v>
      </c>
    </row>
    <row r="1105" spans="1:16" x14ac:dyDescent="0.2">
      <c r="A1105" s="212" t="s">
        <v>8983</v>
      </c>
      <c r="B1105" s="211"/>
      <c r="C1105" s="211" t="s">
        <v>14947</v>
      </c>
      <c r="D1105" s="410" t="s">
        <v>17290</v>
      </c>
      <c r="E1105" s="211"/>
      <c r="F1105" s="211" t="s">
        <v>8982</v>
      </c>
      <c r="G1105" s="413" t="s">
        <v>19463</v>
      </c>
      <c r="H1105" s="429" t="s">
        <v>8560</v>
      </c>
      <c r="I1105" s="390">
        <v>293</v>
      </c>
      <c r="J1105" s="390">
        <v>277</v>
      </c>
      <c r="K1105" s="390">
        <v>273</v>
      </c>
      <c r="L1105" s="330">
        <v>5.7761732851985499E-2</v>
      </c>
      <c r="M1105" s="390">
        <v>144</v>
      </c>
      <c r="N1105" s="390">
        <v>109</v>
      </c>
      <c r="O1105" s="390">
        <v>107</v>
      </c>
      <c r="P1105" s="206">
        <v>0.32110091743119301</v>
      </c>
    </row>
    <row r="1106" spans="1:16" x14ac:dyDescent="0.2">
      <c r="A1106" s="212" t="s">
        <v>9024</v>
      </c>
      <c r="B1106" s="211"/>
      <c r="C1106" s="211" t="s">
        <v>252</v>
      </c>
      <c r="D1106" s="410" t="s">
        <v>17601</v>
      </c>
      <c r="E1106" s="211"/>
      <c r="F1106" s="211" t="s">
        <v>9023</v>
      </c>
      <c r="G1106" s="413" t="s">
        <v>19552</v>
      </c>
      <c r="H1106" s="429" t="s">
        <v>8560</v>
      </c>
      <c r="I1106" s="390">
        <v>292</v>
      </c>
      <c r="J1106" s="390">
        <v>282</v>
      </c>
      <c r="K1106" s="390">
        <v>392</v>
      </c>
      <c r="L1106" s="330">
        <v>3.54609929078014E-2</v>
      </c>
      <c r="M1106" s="390">
        <v>277</v>
      </c>
      <c r="N1106" s="390">
        <v>8</v>
      </c>
      <c r="O1106" s="390">
        <v>179</v>
      </c>
      <c r="P1106" s="206">
        <v>33.625</v>
      </c>
    </row>
    <row r="1107" spans="1:16" x14ac:dyDescent="0.2">
      <c r="A1107" s="212" t="s">
        <v>10548</v>
      </c>
      <c r="B1107" s="211"/>
      <c r="C1107" s="211" t="s">
        <v>253</v>
      </c>
      <c r="D1107" s="410" t="s">
        <v>18149</v>
      </c>
      <c r="E1107" s="211"/>
      <c r="F1107" s="211" t="s">
        <v>10547</v>
      </c>
      <c r="G1107" s="413" t="s">
        <v>19399</v>
      </c>
      <c r="H1107" s="429" t="s">
        <v>8560</v>
      </c>
      <c r="I1107" s="390">
        <v>289</v>
      </c>
      <c r="J1107" s="390">
        <v>323</v>
      </c>
      <c r="K1107" s="390">
        <v>350</v>
      </c>
      <c r="L1107" s="330">
        <v>-0.105263157894737</v>
      </c>
      <c r="M1107" s="390">
        <v>71</v>
      </c>
      <c r="N1107" s="390">
        <v>65</v>
      </c>
      <c r="O1107" s="390">
        <v>89</v>
      </c>
      <c r="P1107" s="206">
        <v>9.2307692307692202E-2</v>
      </c>
    </row>
    <row r="1108" spans="1:16" x14ac:dyDescent="0.2">
      <c r="A1108" s="212" t="s">
        <v>9274</v>
      </c>
      <c r="B1108" s="211"/>
      <c r="C1108" s="211" t="s">
        <v>251</v>
      </c>
      <c r="D1108" s="410" t="s">
        <v>17453</v>
      </c>
      <c r="E1108" s="211"/>
      <c r="F1108" s="211" t="s">
        <v>9273</v>
      </c>
      <c r="G1108" s="413" t="s">
        <v>19820</v>
      </c>
      <c r="H1108" s="429" t="s">
        <v>8560</v>
      </c>
      <c r="I1108" s="390">
        <v>289</v>
      </c>
      <c r="J1108" s="390">
        <v>336</v>
      </c>
      <c r="K1108" s="390">
        <v>298</v>
      </c>
      <c r="L1108" s="330">
        <v>-0.139880952380952</v>
      </c>
      <c r="M1108" s="390">
        <v>146</v>
      </c>
      <c r="N1108" s="390">
        <v>110</v>
      </c>
      <c r="O1108" s="390">
        <v>69</v>
      </c>
      <c r="P1108" s="206">
        <v>0.32727272727272699</v>
      </c>
    </row>
    <row r="1109" spans="1:16" x14ac:dyDescent="0.2">
      <c r="A1109" s="212" t="s">
        <v>10441</v>
      </c>
      <c r="B1109" s="211"/>
      <c r="C1109" s="211" t="s">
        <v>252</v>
      </c>
      <c r="D1109" s="410" t="s">
        <v>10272</v>
      </c>
      <c r="E1109" s="211"/>
      <c r="F1109" s="211" t="s">
        <v>10440</v>
      </c>
      <c r="G1109" s="413" t="s">
        <v>19705</v>
      </c>
      <c r="H1109" s="429" t="s">
        <v>8560</v>
      </c>
      <c r="I1109" s="390">
        <v>287</v>
      </c>
      <c r="J1109" s="390">
        <v>231</v>
      </c>
      <c r="K1109" s="390">
        <v>261</v>
      </c>
      <c r="L1109" s="330">
        <v>0.24242424242424199</v>
      </c>
      <c r="M1109" s="390">
        <v>274</v>
      </c>
      <c r="N1109" s="390">
        <v>178</v>
      </c>
      <c r="O1109" s="390">
        <v>183</v>
      </c>
      <c r="P1109" s="206">
        <v>0.53932584269662898</v>
      </c>
    </row>
    <row r="1110" spans="1:16" x14ac:dyDescent="0.2">
      <c r="A1110" s="212" t="s">
        <v>14697</v>
      </c>
      <c r="B1110" s="211"/>
      <c r="C1110" s="211" t="s">
        <v>372</v>
      </c>
      <c r="D1110" s="410" t="s">
        <v>20200</v>
      </c>
      <c r="E1110" s="211"/>
      <c r="F1110" s="211" t="s">
        <v>14696</v>
      </c>
      <c r="G1110" s="413" t="s">
        <v>19427</v>
      </c>
      <c r="H1110" s="429" t="s">
        <v>8560</v>
      </c>
      <c r="I1110" s="390">
        <v>286</v>
      </c>
      <c r="J1110" s="390">
        <v>456</v>
      </c>
      <c r="K1110" s="390">
        <v>598</v>
      </c>
      <c r="L1110" s="330">
        <v>-0.37280701754385998</v>
      </c>
      <c r="M1110" s="390">
        <v>151</v>
      </c>
      <c r="N1110" s="390">
        <v>77</v>
      </c>
      <c r="O1110" s="390">
        <v>119</v>
      </c>
      <c r="P1110" s="206">
        <v>0.96103896103896103</v>
      </c>
    </row>
    <row r="1111" spans="1:16" x14ac:dyDescent="0.2">
      <c r="A1111" s="212" t="s">
        <v>10865</v>
      </c>
      <c r="B1111" s="211"/>
      <c r="C1111" s="211" t="s">
        <v>254</v>
      </c>
      <c r="D1111" s="410" t="s">
        <v>10709</v>
      </c>
      <c r="E1111" s="211"/>
      <c r="F1111" s="211" t="s">
        <v>10864</v>
      </c>
      <c r="G1111" s="413" t="s">
        <v>8960</v>
      </c>
      <c r="H1111" s="429" t="s">
        <v>8560</v>
      </c>
      <c r="I1111" s="390">
        <v>285</v>
      </c>
      <c r="J1111" s="390">
        <v>162</v>
      </c>
      <c r="K1111" s="390">
        <v>184</v>
      </c>
      <c r="L1111" s="330">
        <v>0.75925925925925897</v>
      </c>
      <c r="M1111" s="390">
        <v>451</v>
      </c>
      <c r="N1111" s="390">
        <v>352</v>
      </c>
      <c r="O1111" s="390">
        <v>324</v>
      </c>
      <c r="P1111" s="206">
        <v>0.28125</v>
      </c>
    </row>
    <row r="1112" spans="1:16" x14ac:dyDescent="0.2">
      <c r="A1112" s="212" t="s">
        <v>12560</v>
      </c>
      <c r="B1112" s="211"/>
      <c r="C1112" s="211" t="s">
        <v>258</v>
      </c>
      <c r="D1112" s="410" t="s">
        <v>16214</v>
      </c>
      <c r="E1112" s="211"/>
      <c r="F1112" s="211" t="s">
        <v>12559</v>
      </c>
      <c r="G1112" s="413" t="s">
        <v>19445</v>
      </c>
      <c r="H1112" s="429" t="s">
        <v>8560</v>
      </c>
      <c r="I1112" s="390">
        <v>284</v>
      </c>
      <c r="J1112" s="390">
        <v>105</v>
      </c>
      <c r="K1112" s="390">
        <v>256</v>
      </c>
      <c r="L1112" s="330">
        <v>1.70476190476191</v>
      </c>
      <c r="M1112" s="390">
        <v>64</v>
      </c>
      <c r="N1112" s="390">
        <v>30</v>
      </c>
      <c r="O1112" s="390">
        <v>39</v>
      </c>
      <c r="P1112" s="206">
        <v>1.13333333333333</v>
      </c>
    </row>
    <row r="1113" spans="1:16" x14ac:dyDescent="0.2">
      <c r="A1113" s="212" t="s">
        <v>12176</v>
      </c>
      <c r="B1113" s="211" t="s">
        <v>9549</v>
      </c>
      <c r="C1113" s="211" t="s">
        <v>250</v>
      </c>
      <c r="D1113" s="410" t="s">
        <v>20581</v>
      </c>
      <c r="E1113" s="211" t="s">
        <v>12175</v>
      </c>
      <c r="F1113" s="211"/>
      <c r="G1113" s="413" t="s">
        <v>20582</v>
      </c>
      <c r="H1113" s="429" t="s">
        <v>8560</v>
      </c>
      <c r="I1113" s="390">
        <v>284</v>
      </c>
      <c r="J1113" s="390">
        <v>271</v>
      </c>
      <c r="K1113" s="390">
        <v>271</v>
      </c>
      <c r="L1113" s="330">
        <v>4.7970479704797099E-2</v>
      </c>
      <c r="M1113" s="390">
        <v>31</v>
      </c>
      <c r="N1113" s="390">
        <v>27</v>
      </c>
      <c r="O1113" s="390">
        <v>22</v>
      </c>
      <c r="P1113" s="206">
        <v>0.148148148148148</v>
      </c>
    </row>
    <row r="1114" spans="1:16" x14ac:dyDescent="0.2">
      <c r="A1114" s="212" t="s">
        <v>13447</v>
      </c>
      <c r="B1114" s="211" t="s">
        <v>9644</v>
      </c>
      <c r="C1114" s="211" t="s">
        <v>254</v>
      </c>
      <c r="D1114" s="410" t="s">
        <v>20426</v>
      </c>
      <c r="E1114" s="211" t="s">
        <v>13446</v>
      </c>
      <c r="F1114" s="211"/>
      <c r="G1114" s="413" t="s">
        <v>20427</v>
      </c>
      <c r="H1114" s="429" t="s">
        <v>8560</v>
      </c>
      <c r="I1114" s="390">
        <v>281</v>
      </c>
      <c r="J1114" s="390">
        <v>338</v>
      </c>
      <c r="K1114" s="390">
        <v>368</v>
      </c>
      <c r="L1114" s="330">
        <v>-0.16863905325443801</v>
      </c>
      <c r="M1114" s="390">
        <v>676</v>
      </c>
      <c r="N1114" s="390">
        <v>501</v>
      </c>
      <c r="O1114" s="390">
        <v>600</v>
      </c>
      <c r="P1114" s="206">
        <v>0.349301397205589</v>
      </c>
    </row>
    <row r="1115" spans="1:16" x14ac:dyDescent="0.2">
      <c r="A1115" s="212" t="s">
        <v>9497</v>
      </c>
      <c r="B1115" s="211"/>
      <c r="C1115" s="211" t="s">
        <v>14947</v>
      </c>
      <c r="D1115" s="410" t="s">
        <v>17677</v>
      </c>
      <c r="E1115" s="211"/>
      <c r="F1115" s="211" t="s">
        <v>9496</v>
      </c>
      <c r="G1115" s="413" t="s">
        <v>21903</v>
      </c>
      <c r="H1115" s="429" t="s">
        <v>8560</v>
      </c>
      <c r="I1115" s="390">
        <v>281</v>
      </c>
      <c r="J1115" s="390">
        <v>453</v>
      </c>
      <c r="K1115" s="390">
        <v>804</v>
      </c>
      <c r="L1115" s="330">
        <v>-0.37969094922737301</v>
      </c>
      <c r="M1115" s="390">
        <v>64</v>
      </c>
      <c r="N1115" s="390">
        <v>106</v>
      </c>
      <c r="O1115" s="390">
        <v>91</v>
      </c>
      <c r="P1115" s="206">
        <v>-0.39622641509433998</v>
      </c>
    </row>
    <row r="1116" spans="1:16" x14ac:dyDescent="0.2">
      <c r="A1116" s="212" t="s">
        <v>14208</v>
      </c>
      <c r="B1116" s="211"/>
      <c r="C1116" s="211" t="s">
        <v>250</v>
      </c>
      <c r="D1116" s="410" t="s">
        <v>18908</v>
      </c>
      <c r="E1116" s="211"/>
      <c r="F1116" s="211" t="s">
        <v>14207</v>
      </c>
      <c r="G1116" s="413" t="s">
        <v>21755</v>
      </c>
      <c r="H1116" s="429" t="s">
        <v>8560</v>
      </c>
      <c r="I1116" s="390">
        <v>280</v>
      </c>
      <c r="J1116" s="390">
        <v>399</v>
      </c>
      <c r="K1116" s="390">
        <v>329</v>
      </c>
      <c r="L1116" s="330">
        <v>-0.29824561403508798</v>
      </c>
      <c r="M1116" s="390">
        <v>16</v>
      </c>
      <c r="N1116" s="390">
        <v>30</v>
      </c>
      <c r="O1116" s="390">
        <v>31</v>
      </c>
      <c r="P1116" s="206">
        <v>-0.46666666666666701</v>
      </c>
    </row>
    <row r="1117" spans="1:16" x14ac:dyDescent="0.2">
      <c r="A1117" s="212" t="s">
        <v>9433</v>
      </c>
      <c r="B1117" s="211"/>
      <c r="C1117" s="211" t="s">
        <v>258</v>
      </c>
      <c r="D1117" s="410" t="s">
        <v>18502</v>
      </c>
      <c r="E1117" s="211"/>
      <c r="F1117" s="211" t="s">
        <v>9432</v>
      </c>
      <c r="G1117" s="413" t="s">
        <v>19800</v>
      </c>
      <c r="H1117" s="429" t="s">
        <v>8560</v>
      </c>
      <c r="I1117" s="390">
        <v>280</v>
      </c>
      <c r="J1117" s="390">
        <v>284</v>
      </c>
      <c r="K1117" s="390">
        <v>264</v>
      </c>
      <c r="L1117" s="330">
        <v>-1.4084507042253501E-2</v>
      </c>
      <c r="M1117" s="390">
        <v>89</v>
      </c>
      <c r="N1117" s="390">
        <v>57</v>
      </c>
      <c r="O1117" s="390">
        <v>85</v>
      </c>
      <c r="P1117" s="206">
        <v>0.56140350877193002</v>
      </c>
    </row>
    <row r="1118" spans="1:16" x14ac:dyDescent="0.2">
      <c r="A1118" s="212" t="s">
        <v>10808</v>
      </c>
      <c r="B1118" s="211"/>
      <c r="C1118" s="211" t="s">
        <v>253</v>
      </c>
      <c r="D1118" s="410" t="s">
        <v>18688</v>
      </c>
      <c r="E1118" s="211"/>
      <c r="F1118" s="211" t="s">
        <v>10807</v>
      </c>
      <c r="G1118" s="413" t="s">
        <v>20702</v>
      </c>
      <c r="H1118" s="429" t="s">
        <v>8560</v>
      </c>
      <c r="I1118" s="390">
        <v>278</v>
      </c>
      <c r="J1118" s="390">
        <v>224</v>
      </c>
      <c r="K1118" s="390">
        <v>169</v>
      </c>
      <c r="L1118" s="330">
        <v>0.24107142857142899</v>
      </c>
      <c r="M1118" s="390">
        <v>68</v>
      </c>
      <c r="N1118" s="390">
        <v>50</v>
      </c>
      <c r="O1118" s="390">
        <v>41</v>
      </c>
      <c r="P1118" s="206">
        <v>0.36</v>
      </c>
    </row>
    <row r="1119" spans="1:16" x14ac:dyDescent="0.2">
      <c r="A1119" s="212" t="s">
        <v>11464</v>
      </c>
      <c r="B1119" s="211"/>
      <c r="C1119" s="211" t="s">
        <v>250</v>
      </c>
      <c r="D1119" s="410" t="s">
        <v>18757</v>
      </c>
      <c r="E1119" s="211"/>
      <c r="F1119" s="211" t="s">
        <v>11463</v>
      </c>
      <c r="G1119" s="413" t="s">
        <v>21144</v>
      </c>
      <c r="H1119" s="429" t="s">
        <v>8560</v>
      </c>
      <c r="I1119" s="390">
        <v>277</v>
      </c>
      <c r="J1119" s="390">
        <v>370</v>
      </c>
      <c r="K1119" s="390">
        <v>431</v>
      </c>
      <c r="L1119" s="330">
        <v>-0.251351351351351</v>
      </c>
      <c r="M1119" s="390">
        <v>123</v>
      </c>
      <c r="N1119" s="390">
        <v>94</v>
      </c>
      <c r="O1119" s="390">
        <v>111</v>
      </c>
      <c r="P1119" s="206">
        <v>0.30851063829787201</v>
      </c>
    </row>
    <row r="1120" spans="1:16" x14ac:dyDescent="0.2">
      <c r="A1120" s="212" t="s">
        <v>11411</v>
      </c>
      <c r="B1120" s="211"/>
      <c r="C1120" s="211" t="s">
        <v>14947</v>
      </c>
      <c r="D1120" s="410" t="s">
        <v>18279</v>
      </c>
      <c r="E1120" s="211"/>
      <c r="F1120" s="211" t="s">
        <v>11410</v>
      </c>
      <c r="G1120" s="413" t="s">
        <v>21118</v>
      </c>
      <c r="H1120" s="429" t="s">
        <v>8560</v>
      </c>
      <c r="I1120" s="390">
        <v>277</v>
      </c>
      <c r="J1120" s="390">
        <v>236</v>
      </c>
      <c r="K1120" s="390">
        <v>374</v>
      </c>
      <c r="L1120" s="330">
        <v>0.17372881355932199</v>
      </c>
      <c r="M1120" s="390">
        <v>291</v>
      </c>
      <c r="N1120" s="390">
        <v>238</v>
      </c>
      <c r="O1120" s="390">
        <v>264</v>
      </c>
      <c r="P1120" s="206">
        <v>0.222689075630252</v>
      </c>
    </row>
    <row r="1121" spans="1:16" x14ac:dyDescent="0.2">
      <c r="A1121" s="212" t="s">
        <v>13571</v>
      </c>
      <c r="B1121" s="211"/>
      <c r="C1121" s="211" t="s">
        <v>254</v>
      </c>
      <c r="D1121" s="410" t="s">
        <v>18585</v>
      </c>
      <c r="E1121" s="211"/>
      <c r="F1121" s="211" t="s">
        <v>13570</v>
      </c>
      <c r="G1121" s="413" t="s">
        <v>21170</v>
      </c>
      <c r="H1121" s="429" t="s">
        <v>8560</v>
      </c>
      <c r="I1121" s="390">
        <v>277</v>
      </c>
      <c r="J1121" s="390">
        <v>140</v>
      </c>
      <c r="K1121" s="390">
        <v>220</v>
      </c>
      <c r="L1121" s="330">
        <v>0.97857142857142898</v>
      </c>
      <c r="M1121" s="390">
        <v>84</v>
      </c>
      <c r="N1121" s="390">
        <v>102</v>
      </c>
      <c r="O1121" s="390">
        <v>87</v>
      </c>
      <c r="P1121" s="206">
        <v>-0.17647058823529399</v>
      </c>
    </row>
    <row r="1122" spans="1:16" x14ac:dyDescent="0.2">
      <c r="A1122" s="212" t="s">
        <v>14184</v>
      </c>
      <c r="B1122" s="211" t="s">
        <v>10141</v>
      </c>
      <c r="C1122" s="211" t="s">
        <v>487</v>
      </c>
      <c r="D1122" s="410" t="s">
        <v>19507</v>
      </c>
      <c r="E1122" s="211" t="s">
        <v>14183</v>
      </c>
      <c r="F1122" s="211"/>
      <c r="G1122" s="413" t="s">
        <v>20580</v>
      </c>
      <c r="H1122" s="429" t="s">
        <v>8560</v>
      </c>
      <c r="I1122" s="390">
        <v>275</v>
      </c>
      <c r="J1122" s="390">
        <v>9184</v>
      </c>
      <c r="K1122" s="390">
        <v>8933</v>
      </c>
      <c r="L1122" s="330">
        <v>-0.97005662020905903</v>
      </c>
      <c r="M1122" s="390">
        <v>550</v>
      </c>
      <c r="N1122" s="390">
        <v>2190</v>
      </c>
      <c r="O1122" s="390">
        <v>2310</v>
      </c>
      <c r="P1122" s="206">
        <v>-0.74885844748858499</v>
      </c>
    </row>
    <row r="1123" spans="1:16" x14ac:dyDescent="0.2">
      <c r="A1123" s="212" t="s">
        <v>10643</v>
      </c>
      <c r="B1123" s="211"/>
      <c r="C1123" s="211" t="s">
        <v>372</v>
      </c>
      <c r="D1123" s="410" t="s">
        <v>10642</v>
      </c>
      <c r="E1123" s="211"/>
      <c r="F1123" s="211" t="s">
        <v>10641</v>
      </c>
      <c r="G1123" s="413" t="s">
        <v>19684</v>
      </c>
      <c r="H1123" s="429" t="s">
        <v>8560</v>
      </c>
      <c r="I1123" s="390">
        <v>275</v>
      </c>
      <c r="J1123" s="390">
        <v>368</v>
      </c>
      <c r="K1123" s="390">
        <v>187</v>
      </c>
      <c r="L1123" s="330">
        <v>-0.252717391304348</v>
      </c>
      <c r="M1123" s="390">
        <v>184</v>
      </c>
      <c r="N1123" s="390">
        <v>149</v>
      </c>
      <c r="O1123" s="390">
        <v>134</v>
      </c>
      <c r="P1123" s="206">
        <v>0.23489932885906001</v>
      </c>
    </row>
    <row r="1124" spans="1:16" x14ac:dyDescent="0.2">
      <c r="A1124" s="212" t="s">
        <v>11811</v>
      </c>
      <c r="B1124" s="211"/>
      <c r="C1124" s="211" t="s">
        <v>252</v>
      </c>
      <c r="D1124" s="410" t="s">
        <v>20024</v>
      </c>
      <c r="E1124" s="211" t="s">
        <v>11810</v>
      </c>
      <c r="F1124" s="211"/>
      <c r="G1124" s="413" t="s">
        <v>19490</v>
      </c>
      <c r="H1124" s="429" t="s">
        <v>8560</v>
      </c>
      <c r="I1124" s="390">
        <v>274</v>
      </c>
      <c r="J1124" s="390">
        <v>156</v>
      </c>
      <c r="K1124" s="390">
        <v>158</v>
      </c>
      <c r="L1124" s="330">
        <v>0.75641025641025605</v>
      </c>
      <c r="M1124" s="390">
        <v>64</v>
      </c>
      <c r="N1124" s="390">
        <v>30</v>
      </c>
      <c r="O1124" s="390">
        <v>57</v>
      </c>
      <c r="P1124" s="206">
        <v>1.13333333333333</v>
      </c>
    </row>
    <row r="1125" spans="1:16" x14ac:dyDescent="0.2">
      <c r="A1125" s="212" t="s">
        <v>13992</v>
      </c>
      <c r="B1125" s="211"/>
      <c r="C1125" s="211" t="s">
        <v>252</v>
      </c>
      <c r="D1125" s="410" t="s">
        <v>17377</v>
      </c>
      <c r="E1125" s="211"/>
      <c r="F1125" s="211" t="s">
        <v>13991</v>
      </c>
      <c r="G1125" s="413" t="s">
        <v>21158</v>
      </c>
      <c r="H1125" s="429" t="s">
        <v>8560</v>
      </c>
      <c r="I1125" s="390">
        <v>274</v>
      </c>
      <c r="J1125" s="390">
        <v>182</v>
      </c>
      <c r="K1125" s="390">
        <v>21</v>
      </c>
      <c r="L1125" s="330">
        <v>0.50549450549450503</v>
      </c>
      <c r="M1125" s="390">
        <v>116</v>
      </c>
      <c r="N1125" s="390">
        <v>3</v>
      </c>
      <c r="O1125" s="390">
        <v>61</v>
      </c>
      <c r="P1125" s="206">
        <v>37.6666666666667</v>
      </c>
    </row>
    <row r="1126" spans="1:16" x14ac:dyDescent="0.2">
      <c r="A1126" s="212" t="s">
        <v>10097</v>
      </c>
      <c r="B1126" s="211"/>
      <c r="C1126" s="211" t="s">
        <v>371</v>
      </c>
      <c r="D1126" s="410" t="s">
        <v>17586</v>
      </c>
      <c r="E1126" s="211"/>
      <c r="F1126" s="211" t="s">
        <v>10096</v>
      </c>
      <c r="G1126" s="413" t="s">
        <v>21735</v>
      </c>
      <c r="H1126" s="429" t="s">
        <v>8560</v>
      </c>
      <c r="I1126" s="390">
        <v>274</v>
      </c>
      <c r="J1126" s="390">
        <v>161</v>
      </c>
      <c r="K1126" s="390">
        <v>268</v>
      </c>
      <c r="L1126" s="330">
        <v>0.70186335403726696</v>
      </c>
      <c r="M1126" s="390">
        <v>43</v>
      </c>
      <c r="N1126" s="390">
        <v>22</v>
      </c>
      <c r="O1126" s="390">
        <v>26</v>
      </c>
      <c r="P1126" s="206">
        <v>0.95454545454545503</v>
      </c>
    </row>
    <row r="1127" spans="1:16" x14ac:dyDescent="0.2">
      <c r="A1127" s="212" t="s">
        <v>13027</v>
      </c>
      <c r="B1127" s="211" t="s">
        <v>9549</v>
      </c>
      <c r="C1127" s="211" t="s">
        <v>250</v>
      </c>
      <c r="D1127" s="410" t="s">
        <v>19782</v>
      </c>
      <c r="E1127" s="211" t="s">
        <v>13026</v>
      </c>
      <c r="F1127" s="211"/>
      <c r="G1127" s="413" t="s">
        <v>21820</v>
      </c>
      <c r="H1127" s="429" t="s">
        <v>8560</v>
      </c>
      <c r="I1127" s="390">
        <v>274</v>
      </c>
      <c r="J1127" s="390">
        <v>251</v>
      </c>
      <c r="K1127" s="390">
        <v>190</v>
      </c>
      <c r="L1127" s="330">
        <v>9.16334661354581E-2</v>
      </c>
      <c r="M1127" s="390">
        <v>74</v>
      </c>
      <c r="N1127" s="390">
        <v>57</v>
      </c>
      <c r="O1127" s="390">
        <v>43</v>
      </c>
      <c r="P1127" s="206">
        <v>0.29824561403508798</v>
      </c>
    </row>
    <row r="1128" spans="1:16" x14ac:dyDescent="0.2">
      <c r="A1128" s="212" t="s">
        <v>13813</v>
      </c>
      <c r="B1128" s="211"/>
      <c r="C1128" s="211" t="s">
        <v>14947</v>
      </c>
      <c r="D1128" s="410" t="s">
        <v>22017</v>
      </c>
      <c r="E1128" s="211"/>
      <c r="F1128" s="211" t="s">
        <v>13812</v>
      </c>
      <c r="G1128" s="413" t="s">
        <v>22018</v>
      </c>
      <c r="H1128" s="429" t="s">
        <v>8560</v>
      </c>
      <c r="I1128" s="390">
        <v>274</v>
      </c>
      <c r="J1128" s="390">
        <v>227</v>
      </c>
      <c r="K1128" s="390">
        <v>297</v>
      </c>
      <c r="L1128" s="330">
        <v>0.20704845814978001</v>
      </c>
      <c r="M1128" s="390">
        <v>1843</v>
      </c>
      <c r="N1128" s="390">
        <v>1584</v>
      </c>
      <c r="O1128" s="390">
        <v>1757</v>
      </c>
      <c r="P1128" s="206">
        <v>0.16351010101010099</v>
      </c>
    </row>
    <row r="1129" spans="1:16" x14ac:dyDescent="0.2">
      <c r="A1129" s="212" t="s">
        <v>9306</v>
      </c>
      <c r="B1129" s="211"/>
      <c r="C1129" s="211" t="s">
        <v>257</v>
      </c>
      <c r="D1129" s="410" t="s">
        <v>20177</v>
      </c>
      <c r="E1129" s="211"/>
      <c r="F1129" s="211" t="s">
        <v>9305</v>
      </c>
      <c r="G1129" s="413" t="s">
        <v>22067</v>
      </c>
      <c r="H1129" s="429" t="s">
        <v>8560</v>
      </c>
      <c r="I1129" s="390">
        <v>274</v>
      </c>
      <c r="J1129" s="390">
        <v>315</v>
      </c>
      <c r="K1129" s="390">
        <v>337</v>
      </c>
      <c r="L1129" s="330">
        <v>-0.13015873015873</v>
      </c>
      <c r="M1129" s="390">
        <v>40</v>
      </c>
      <c r="N1129" s="390">
        <v>33</v>
      </c>
      <c r="O1129" s="390">
        <v>22</v>
      </c>
      <c r="P1129" s="206">
        <v>0.21212121212121199</v>
      </c>
    </row>
    <row r="1130" spans="1:16" x14ac:dyDescent="0.2">
      <c r="A1130" s="212" t="s">
        <v>12524</v>
      </c>
      <c r="B1130" s="211"/>
      <c r="C1130" s="211" t="s">
        <v>253</v>
      </c>
      <c r="D1130" s="410" t="s">
        <v>18638</v>
      </c>
      <c r="E1130" s="211"/>
      <c r="F1130" s="211" t="s">
        <v>12523</v>
      </c>
      <c r="G1130" s="413" t="s">
        <v>20311</v>
      </c>
      <c r="H1130" s="429" t="s">
        <v>8560</v>
      </c>
      <c r="I1130" s="390">
        <v>273</v>
      </c>
      <c r="J1130" s="390">
        <v>245</v>
      </c>
      <c r="K1130" s="390">
        <v>233</v>
      </c>
      <c r="L1130" s="330">
        <v>0.114285714285714</v>
      </c>
      <c r="M1130" s="390">
        <v>1</v>
      </c>
      <c r="N1130" s="390">
        <v>6</v>
      </c>
      <c r="O1130" s="390">
        <v>4</v>
      </c>
      <c r="P1130" s="206">
        <v>-0.83333333333333304</v>
      </c>
    </row>
    <row r="1131" spans="1:16" x14ac:dyDescent="0.2">
      <c r="A1131" s="212" t="s">
        <v>14296</v>
      </c>
      <c r="B1131" s="211"/>
      <c r="C1131" s="211" t="s">
        <v>253</v>
      </c>
      <c r="D1131" s="410" t="s">
        <v>20009</v>
      </c>
      <c r="E1131" s="211"/>
      <c r="F1131" s="211" t="s">
        <v>14295</v>
      </c>
      <c r="G1131" s="413" t="s">
        <v>20010</v>
      </c>
      <c r="H1131" s="429" t="s">
        <v>8560</v>
      </c>
      <c r="I1131" s="390">
        <v>273</v>
      </c>
      <c r="J1131" s="390">
        <v>334</v>
      </c>
      <c r="K1131" s="390">
        <v>279</v>
      </c>
      <c r="L1131" s="330">
        <v>-0.18263473053892201</v>
      </c>
      <c r="M1131" s="390">
        <v>72</v>
      </c>
      <c r="N1131" s="390">
        <v>63</v>
      </c>
      <c r="O1131" s="390">
        <v>60</v>
      </c>
      <c r="P1131" s="206">
        <v>0.14285714285714299</v>
      </c>
    </row>
    <row r="1132" spans="1:16" x14ac:dyDescent="0.2">
      <c r="A1132" s="212" t="s">
        <v>10262</v>
      </c>
      <c r="B1132" s="211"/>
      <c r="C1132" s="211" t="s">
        <v>253</v>
      </c>
      <c r="D1132" s="410" t="s">
        <v>20121</v>
      </c>
      <c r="E1132" s="211"/>
      <c r="F1132" s="211" t="s">
        <v>10261</v>
      </c>
      <c r="G1132" s="413" t="s">
        <v>19718</v>
      </c>
      <c r="H1132" s="429" t="s">
        <v>8560</v>
      </c>
      <c r="I1132" s="390">
        <v>271</v>
      </c>
      <c r="J1132" s="390">
        <v>133</v>
      </c>
      <c r="K1132" s="390">
        <v>140</v>
      </c>
      <c r="L1132" s="330">
        <v>1.0375939849624101</v>
      </c>
      <c r="M1132" s="390">
        <v>6</v>
      </c>
      <c r="N1132" s="390">
        <v>7</v>
      </c>
      <c r="O1132" s="390">
        <v>4</v>
      </c>
      <c r="P1132" s="206">
        <v>-0.14285714285714299</v>
      </c>
    </row>
    <row r="1133" spans="1:16" x14ac:dyDescent="0.2">
      <c r="A1133" s="212" t="s">
        <v>11099</v>
      </c>
      <c r="B1133" s="211"/>
      <c r="C1133" s="211" t="s">
        <v>251</v>
      </c>
      <c r="D1133" s="410" t="s">
        <v>20078</v>
      </c>
      <c r="E1133" s="211"/>
      <c r="F1133" s="211" t="s">
        <v>11098</v>
      </c>
      <c r="G1133" s="413" t="s">
        <v>20079</v>
      </c>
      <c r="H1133" s="429" t="s">
        <v>8560</v>
      </c>
      <c r="I1133" s="390">
        <v>270</v>
      </c>
      <c r="J1133" s="390">
        <v>298</v>
      </c>
      <c r="K1133" s="390">
        <v>196</v>
      </c>
      <c r="L1133" s="330">
        <v>-9.3959731543624095E-2</v>
      </c>
      <c r="M1133" s="390">
        <v>113</v>
      </c>
      <c r="N1133" s="390">
        <v>102</v>
      </c>
      <c r="O1133" s="390">
        <v>76</v>
      </c>
      <c r="P1133" s="206">
        <v>0.10784313725490199</v>
      </c>
    </row>
    <row r="1134" spans="1:16" x14ac:dyDescent="0.2">
      <c r="A1134" s="212" t="s">
        <v>11585</v>
      </c>
      <c r="B1134" s="211"/>
      <c r="C1134" s="211" t="s">
        <v>249</v>
      </c>
      <c r="D1134" s="410" t="s">
        <v>21024</v>
      </c>
      <c r="E1134" s="211" t="s">
        <v>11584</v>
      </c>
      <c r="F1134" s="211"/>
      <c r="G1134" s="413" t="s">
        <v>21025</v>
      </c>
      <c r="H1134" s="429" t="s">
        <v>8560</v>
      </c>
      <c r="I1134" s="390">
        <v>269</v>
      </c>
      <c r="J1134" s="390">
        <v>309</v>
      </c>
      <c r="K1134" s="390">
        <v>267</v>
      </c>
      <c r="L1134" s="330">
        <v>-0.129449838187702</v>
      </c>
      <c r="M1134" s="390">
        <v>209</v>
      </c>
      <c r="N1134" s="390">
        <v>153</v>
      </c>
      <c r="O1134" s="390">
        <v>234</v>
      </c>
      <c r="P1134" s="206">
        <v>0.36601307189542498</v>
      </c>
    </row>
    <row r="1135" spans="1:16" x14ac:dyDescent="0.2">
      <c r="A1135" s="212" t="s">
        <v>14152</v>
      </c>
      <c r="B1135" s="211"/>
      <c r="C1135" s="211" t="s">
        <v>252</v>
      </c>
      <c r="D1135" s="410" t="s">
        <v>17365</v>
      </c>
      <c r="E1135" s="211"/>
      <c r="F1135" s="211" t="s">
        <v>14151</v>
      </c>
      <c r="G1135" s="413" t="s">
        <v>20682</v>
      </c>
      <c r="H1135" s="429" t="s">
        <v>8560</v>
      </c>
      <c r="I1135" s="390">
        <v>268</v>
      </c>
      <c r="J1135" s="390">
        <v>162</v>
      </c>
      <c r="K1135" s="390">
        <v>255</v>
      </c>
      <c r="L1135" s="330">
        <v>0.65432098765432101</v>
      </c>
      <c r="M1135" s="390">
        <v>33</v>
      </c>
      <c r="N1135" s="390">
        <v>29</v>
      </c>
      <c r="O1135" s="390">
        <v>24</v>
      </c>
      <c r="P1135" s="206">
        <v>0.13793103448275901</v>
      </c>
    </row>
    <row r="1136" spans="1:16" x14ac:dyDescent="0.2">
      <c r="A1136" s="212" t="s">
        <v>11207</v>
      </c>
      <c r="B1136" s="211"/>
      <c r="C1136" s="211" t="s">
        <v>249</v>
      </c>
      <c r="D1136" s="410" t="s">
        <v>19150</v>
      </c>
      <c r="E1136" s="211"/>
      <c r="F1136" s="211" t="s">
        <v>11206</v>
      </c>
      <c r="G1136" s="413" t="s">
        <v>19608</v>
      </c>
      <c r="H1136" s="429" t="s">
        <v>8560</v>
      </c>
      <c r="I1136" s="390">
        <v>265</v>
      </c>
      <c r="J1136" s="390">
        <v>257</v>
      </c>
      <c r="K1136" s="390">
        <v>252</v>
      </c>
      <c r="L1136" s="330">
        <v>3.11284046692606E-2</v>
      </c>
      <c r="M1136" s="390">
        <v>22</v>
      </c>
      <c r="N1136" s="390">
        <v>14</v>
      </c>
      <c r="O1136" s="390">
        <v>13</v>
      </c>
      <c r="P1136" s="206">
        <v>0.57142857142857095</v>
      </c>
    </row>
    <row r="1137" spans="1:16" x14ac:dyDescent="0.2">
      <c r="A1137" s="212" t="s">
        <v>10040</v>
      </c>
      <c r="B1137" s="211"/>
      <c r="C1137" s="211" t="s">
        <v>258</v>
      </c>
      <c r="D1137" s="410" t="s">
        <v>16214</v>
      </c>
      <c r="E1137" s="211"/>
      <c r="F1137" s="211" t="s">
        <v>10039</v>
      </c>
      <c r="G1137" s="413" t="s">
        <v>19445</v>
      </c>
      <c r="H1137" s="429" t="s">
        <v>8560</v>
      </c>
      <c r="I1137" s="390">
        <v>264</v>
      </c>
      <c r="J1137" s="390">
        <v>178</v>
      </c>
      <c r="K1137" s="390">
        <v>4</v>
      </c>
      <c r="L1137" s="330">
        <v>0.48314606741573002</v>
      </c>
      <c r="M1137" s="390">
        <v>34</v>
      </c>
      <c r="N1137" s="390">
        <v>21</v>
      </c>
      <c r="O1137" s="390">
        <v>11</v>
      </c>
      <c r="P1137" s="206">
        <v>0.61904761904761896</v>
      </c>
    </row>
    <row r="1138" spans="1:16" x14ac:dyDescent="0.2">
      <c r="A1138" s="212" t="s">
        <v>11852</v>
      </c>
      <c r="B1138" s="211" t="s">
        <v>11659</v>
      </c>
      <c r="C1138" s="211" t="s">
        <v>372</v>
      </c>
      <c r="D1138" s="410" t="s">
        <v>19065</v>
      </c>
      <c r="E1138" s="211" t="s">
        <v>11851</v>
      </c>
      <c r="F1138" s="211"/>
      <c r="G1138" s="413" t="s">
        <v>20774</v>
      </c>
      <c r="H1138" s="429" t="s">
        <v>8560</v>
      </c>
      <c r="I1138" s="390">
        <v>262</v>
      </c>
      <c r="J1138" s="390">
        <v>253</v>
      </c>
      <c r="K1138" s="390">
        <v>372</v>
      </c>
      <c r="L1138" s="330">
        <v>3.5573122529644299E-2</v>
      </c>
      <c r="M1138" s="390">
        <v>414</v>
      </c>
      <c r="N1138" s="390">
        <v>350</v>
      </c>
      <c r="O1138" s="390">
        <v>465</v>
      </c>
      <c r="P1138" s="206">
        <v>0.182857142857143</v>
      </c>
    </row>
    <row r="1139" spans="1:16" x14ac:dyDescent="0.2">
      <c r="A1139" s="212" t="s">
        <v>11059</v>
      </c>
      <c r="B1139" s="211"/>
      <c r="C1139" s="211" t="s">
        <v>249</v>
      </c>
      <c r="D1139" s="410" t="s">
        <v>18577</v>
      </c>
      <c r="E1139" s="211"/>
      <c r="F1139" s="211" t="s">
        <v>11058</v>
      </c>
      <c r="G1139" s="413" t="s">
        <v>21310</v>
      </c>
      <c r="H1139" s="429" t="s">
        <v>8560</v>
      </c>
      <c r="I1139" s="390">
        <v>262</v>
      </c>
      <c r="J1139" s="390">
        <v>351</v>
      </c>
      <c r="K1139" s="390">
        <v>212</v>
      </c>
      <c r="L1139" s="330">
        <v>-0.25356125356125397</v>
      </c>
      <c r="M1139" s="390">
        <v>106</v>
      </c>
      <c r="N1139" s="390">
        <v>111</v>
      </c>
      <c r="O1139" s="390">
        <v>73</v>
      </c>
      <c r="P1139" s="206">
        <v>-4.5045045045045001E-2</v>
      </c>
    </row>
    <row r="1140" spans="1:16" x14ac:dyDescent="0.2">
      <c r="A1140" s="212" t="s">
        <v>10749</v>
      </c>
      <c r="B1140" s="211"/>
      <c r="C1140" s="211" t="s">
        <v>254</v>
      </c>
      <c r="D1140" s="410" t="s">
        <v>17466</v>
      </c>
      <c r="E1140" s="211"/>
      <c r="F1140" s="211" t="s">
        <v>10748</v>
      </c>
      <c r="G1140" s="413" t="s">
        <v>20457</v>
      </c>
      <c r="H1140" s="429" t="s">
        <v>8560</v>
      </c>
      <c r="I1140" s="390">
        <v>262</v>
      </c>
      <c r="J1140" s="390">
        <v>246</v>
      </c>
      <c r="K1140" s="390">
        <v>428</v>
      </c>
      <c r="L1140" s="330">
        <v>6.5040650406504003E-2</v>
      </c>
      <c r="M1140" s="390">
        <v>48</v>
      </c>
      <c r="N1140" s="390">
        <v>39</v>
      </c>
      <c r="O1140" s="390">
        <v>43</v>
      </c>
      <c r="P1140" s="206">
        <v>0.230769230769231</v>
      </c>
    </row>
    <row r="1141" spans="1:16" x14ac:dyDescent="0.2">
      <c r="A1141" s="212" t="s">
        <v>9153</v>
      </c>
      <c r="B1141" s="211"/>
      <c r="C1141" s="211" t="s">
        <v>14947</v>
      </c>
      <c r="D1141" s="410" t="s">
        <v>12272</v>
      </c>
      <c r="E1141" s="211"/>
      <c r="F1141" s="211" t="s">
        <v>9152</v>
      </c>
      <c r="G1141" s="413" t="s">
        <v>9186</v>
      </c>
      <c r="H1141" s="429" t="s">
        <v>8560</v>
      </c>
      <c r="I1141" s="390">
        <v>261</v>
      </c>
      <c r="J1141" s="390">
        <v>236</v>
      </c>
      <c r="K1141" s="390">
        <v>224</v>
      </c>
      <c r="L1141" s="330">
        <v>0.10593220338983</v>
      </c>
      <c r="M1141" s="390">
        <v>0</v>
      </c>
      <c r="N1141" s="390">
        <v>0</v>
      </c>
      <c r="O1141" s="390">
        <v>0</v>
      </c>
      <c r="P1141" s="206">
        <v>0</v>
      </c>
    </row>
    <row r="1142" spans="1:16" x14ac:dyDescent="0.2">
      <c r="A1142" s="212" t="s">
        <v>11237</v>
      </c>
      <c r="B1142" s="211"/>
      <c r="C1142" s="211" t="s">
        <v>255</v>
      </c>
      <c r="D1142" s="410" t="s">
        <v>18093</v>
      </c>
      <c r="E1142" s="211"/>
      <c r="F1142" s="211" t="s">
        <v>11236</v>
      </c>
      <c r="G1142" s="413" t="s">
        <v>19601</v>
      </c>
      <c r="H1142" s="429" t="s">
        <v>8560</v>
      </c>
      <c r="I1142" s="390">
        <v>260</v>
      </c>
      <c r="J1142" s="390">
        <v>311</v>
      </c>
      <c r="K1142" s="390">
        <v>288</v>
      </c>
      <c r="L1142" s="330">
        <v>-0.16398713826366601</v>
      </c>
      <c r="M1142" s="390">
        <v>47</v>
      </c>
      <c r="N1142" s="390">
        <v>37</v>
      </c>
      <c r="O1142" s="390">
        <v>59</v>
      </c>
      <c r="P1142" s="206">
        <v>0.27027027027027001</v>
      </c>
    </row>
    <row r="1143" spans="1:16" x14ac:dyDescent="0.2">
      <c r="A1143" s="212" t="s">
        <v>19884</v>
      </c>
      <c r="B1143" s="211"/>
      <c r="C1143" s="211" t="s">
        <v>255</v>
      </c>
      <c r="D1143" s="410" t="s">
        <v>17339</v>
      </c>
      <c r="E1143" s="211" t="s">
        <v>8903</v>
      </c>
      <c r="F1143" s="211"/>
      <c r="G1143" s="413" t="s">
        <v>22266</v>
      </c>
      <c r="H1143" s="429" t="s">
        <v>8560</v>
      </c>
      <c r="I1143" s="390">
        <v>260</v>
      </c>
      <c r="J1143" s="390">
        <v>278</v>
      </c>
      <c r="K1143" s="390">
        <v>139</v>
      </c>
      <c r="L1143" s="330">
        <v>-6.4748201438849004E-2</v>
      </c>
      <c r="M1143" s="390">
        <v>464</v>
      </c>
      <c r="N1143" s="390">
        <v>356</v>
      </c>
      <c r="O1143" s="390">
        <v>360</v>
      </c>
      <c r="P1143" s="206">
        <v>0.30337078651685401</v>
      </c>
    </row>
    <row r="1144" spans="1:16" x14ac:dyDescent="0.2">
      <c r="A1144" s="212" t="s">
        <v>11875</v>
      </c>
      <c r="B1144" s="211" t="s">
        <v>9566</v>
      </c>
      <c r="C1144" s="211" t="s">
        <v>255</v>
      </c>
      <c r="D1144" s="410" t="s">
        <v>20753</v>
      </c>
      <c r="E1144" s="211" t="s">
        <v>11874</v>
      </c>
      <c r="F1144" s="211"/>
      <c r="G1144" s="413" t="s">
        <v>20754</v>
      </c>
      <c r="H1144" s="429" t="s">
        <v>8560</v>
      </c>
      <c r="I1144" s="390">
        <v>259</v>
      </c>
      <c r="J1144" s="390">
        <v>184</v>
      </c>
      <c r="K1144" s="390">
        <v>245</v>
      </c>
      <c r="L1144" s="330">
        <v>0.407608695652174</v>
      </c>
      <c r="M1144" s="390">
        <v>75</v>
      </c>
      <c r="N1144" s="390">
        <v>107</v>
      </c>
      <c r="O1144" s="390">
        <v>105</v>
      </c>
      <c r="P1144" s="206">
        <v>-0.29906542056074797</v>
      </c>
    </row>
    <row r="1145" spans="1:16" x14ac:dyDescent="0.2">
      <c r="A1145" s="212" t="s">
        <v>11749</v>
      </c>
      <c r="B1145" s="211" t="s">
        <v>11678</v>
      </c>
      <c r="C1145" s="211" t="s">
        <v>254</v>
      </c>
      <c r="D1145" s="410" t="s">
        <v>18664</v>
      </c>
      <c r="E1145" s="211" t="s">
        <v>11748</v>
      </c>
      <c r="F1145" s="211"/>
      <c r="G1145" s="413" t="s">
        <v>20866</v>
      </c>
      <c r="H1145" s="429" t="s">
        <v>8560</v>
      </c>
      <c r="I1145" s="390">
        <v>259</v>
      </c>
      <c r="J1145" s="390">
        <v>8</v>
      </c>
      <c r="K1145" s="390">
        <v>7</v>
      </c>
      <c r="L1145" s="330">
        <v>31.375</v>
      </c>
      <c r="M1145" s="390">
        <v>284</v>
      </c>
      <c r="N1145" s="390">
        <v>254</v>
      </c>
      <c r="O1145" s="390">
        <v>282</v>
      </c>
      <c r="P1145" s="206">
        <v>0.118110236220472</v>
      </c>
    </row>
    <row r="1146" spans="1:16" x14ac:dyDescent="0.2">
      <c r="A1146" s="212" t="s">
        <v>14168</v>
      </c>
      <c r="B1146" s="211"/>
      <c r="C1146" s="211" t="s">
        <v>14947</v>
      </c>
      <c r="D1146" s="410" t="s">
        <v>19584</v>
      </c>
      <c r="E1146" s="211"/>
      <c r="F1146" s="211" t="s">
        <v>14167</v>
      </c>
      <c r="G1146" s="413" t="s">
        <v>21156</v>
      </c>
      <c r="H1146" s="429" t="s">
        <v>8560</v>
      </c>
      <c r="I1146" s="390">
        <v>259</v>
      </c>
      <c r="J1146" s="390">
        <v>249</v>
      </c>
      <c r="K1146" s="390">
        <v>231</v>
      </c>
      <c r="L1146" s="330">
        <v>4.0160642570281201E-2</v>
      </c>
      <c r="M1146" s="390">
        <v>331</v>
      </c>
      <c r="N1146" s="390">
        <v>257</v>
      </c>
      <c r="O1146" s="390">
        <v>290</v>
      </c>
      <c r="P1146" s="206">
        <v>0.28793774319066201</v>
      </c>
    </row>
    <row r="1147" spans="1:16" x14ac:dyDescent="0.2">
      <c r="A1147" s="212" t="s">
        <v>11018</v>
      </c>
      <c r="B1147" s="211"/>
      <c r="C1147" s="211" t="s">
        <v>487</v>
      </c>
      <c r="D1147" s="410" t="s">
        <v>19633</v>
      </c>
      <c r="E1147" s="211"/>
      <c r="F1147" s="211" t="s">
        <v>11017</v>
      </c>
      <c r="G1147" s="413" t="s">
        <v>19634</v>
      </c>
      <c r="H1147" s="429" t="s">
        <v>8560</v>
      </c>
      <c r="I1147" s="390">
        <v>259</v>
      </c>
      <c r="J1147" s="390">
        <v>324</v>
      </c>
      <c r="K1147" s="390">
        <v>410</v>
      </c>
      <c r="L1147" s="210">
        <v>-0.20061728395061701</v>
      </c>
      <c r="M1147" s="390">
        <v>78</v>
      </c>
      <c r="N1147" s="390">
        <v>106</v>
      </c>
      <c r="O1147" s="390">
        <v>143</v>
      </c>
      <c r="P1147" s="206">
        <v>-0.26415094339622602</v>
      </c>
    </row>
    <row r="1148" spans="1:16" x14ac:dyDescent="0.2">
      <c r="A1148" s="212" t="s">
        <v>10216</v>
      </c>
      <c r="B1148" s="211"/>
      <c r="C1148" s="211" t="s">
        <v>257</v>
      </c>
      <c r="D1148" s="410" t="s">
        <v>19735</v>
      </c>
      <c r="E1148" s="211" t="s">
        <v>10215</v>
      </c>
      <c r="F1148" s="211"/>
      <c r="G1148" s="413" t="s">
        <v>21666</v>
      </c>
      <c r="H1148" s="429" t="s">
        <v>8560</v>
      </c>
      <c r="I1148" s="390">
        <v>258</v>
      </c>
      <c r="J1148" s="390">
        <v>467</v>
      </c>
      <c r="K1148" s="390">
        <v>283</v>
      </c>
      <c r="L1148" s="330">
        <v>-0.44753747323340498</v>
      </c>
      <c r="M1148" s="390">
        <v>1051</v>
      </c>
      <c r="N1148" s="390">
        <v>1224</v>
      </c>
      <c r="O1148" s="390">
        <v>825</v>
      </c>
      <c r="P1148" s="206">
        <v>-0.141339869281046</v>
      </c>
    </row>
    <row r="1149" spans="1:16" x14ac:dyDescent="0.2">
      <c r="A1149" s="212" t="s">
        <v>14359</v>
      </c>
      <c r="B1149" s="211"/>
      <c r="C1149" s="211" t="s">
        <v>14947</v>
      </c>
      <c r="D1149" s="410" t="s">
        <v>18186</v>
      </c>
      <c r="E1149" s="211"/>
      <c r="F1149" s="211" t="s">
        <v>14358</v>
      </c>
      <c r="G1149" s="413" t="s">
        <v>17228</v>
      </c>
      <c r="H1149" s="429" t="s">
        <v>8560</v>
      </c>
      <c r="I1149" s="390">
        <v>257</v>
      </c>
      <c r="J1149" s="390">
        <v>351</v>
      </c>
      <c r="K1149" s="390">
        <v>396</v>
      </c>
      <c r="L1149" s="330">
        <v>-0.26780626780626798</v>
      </c>
      <c r="M1149" s="390">
        <v>2025</v>
      </c>
      <c r="N1149" s="390">
        <v>1817</v>
      </c>
      <c r="O1149" s="390">
        <v>2047</v>
      </c>
      <c r="P1149" s="206">
        <v>0.114474408365437</v>
      </c>
    </row>
    <row r="1150" spans="1:16" x14ac:dyDescent="0.2">
      <c r="A1150" s="212" t="s">
        <v>19184</v>
      </c>
      <c r="B1150" s="211"/>
      <c r="C1150" s="211" t="s">
        <v>255</v>
      </c>
      <c r="D1150" s="410" t="s">
        <v>19185</v>
      </c>
      <c r="E1150" s="211"/>
      <c r="F1150" s="211" t="s">
        <v>19186</v>
      </c>
      <c r="G1150" s="413" t="s">
        <v>21510</v>
      </c>
      <c r="H1150" s="429" t="s">
        <v>8560</v>
      </c>
      <c r="I1150" s="390">
        <v>256</v>
      </c>
      <c r="J1150" s="390">
        <v>354</v>
      </c>
      <c r="K1150" s="390">
        <v>324</v>
      </c>
      <c r="L1150" s="330">
        <v>-0.27683615819209001</v>
      </c>
      <c r="M1150" s="390">
        <v>254</v>
      </c>
      <c r="N1150" s="390">
        <v>186</v>
      </c>
      <c r="O1150" s="390">
        <v>237</v>
      </c>
      <c r="P1150" s="206">
        <v>0.36559139784946199</v>
      </c>
    </row>
    <row r="1151" spans="1:16" x14ac:dyDescent="0.2">
      <c r="A1151" s="212" t="s">
        <v>18986</v>
      </c>
      <c r="B1151" s="211"/>
      <c r="C1151" s="211" t="s">
        <v>371</v>
      </c>
      <c r="D1151" s="410" t="s">
        <v>20322</v>
      </c>
      <c r="E1151" s="211"/>
      <c r="F1151" s="211" t="s">
        <v>18987</v>
      </c>
      <c r="G1151" s="413" t="s">
        <v>19458</v>
      </c>
      <c r="H1151" s="429" t="s">
        <v>8560</v>
      </c>
      <c r="I1151" s="390">
        <v>255</v>
      </c>
      <c r="J1151" s="390">
        <v>231</v>
      </c>
      <c r="K1151" s="390">
        <v>250</v>
      </c>
      <c r="L1151" s="330">
        <v>0.103896103896104</v>
      </c>
      <c r="M1151" s="390">
        <v>14</v>
      </c>
      <c r="N1151" s="390">
        <v>11</v>
      </c>
      <c r="O1151" s="390">
        <v>34</v>
      </c>
      <c r="P1151" s="206">
        <v>0.27272727272727298</v>
      </c>
    </row>
    <row r="1152" spans="1:16" x14ac:dyDescent="0.2">
      <c r="A1152" s="212" t="s">
        <v>13124</v>
      </c>
      <c r="B1152" s="211" t="s">
        <v>9420</v>
      </c>
      <c r="C1152" s="211" t="s">
        <v>253</v>
      </c>
      <c r="D1152" s="410" t="s">
        <v>20038</v>
      </c>
      <c r="E1152" s="211" t="s">
        <v>13123</v>
      </c>
      <c r="F1152" s="211"/>
      <c r="G1152" s="413" t="s">
        <v>20039</v>
      </c>
      <c r="H1152" s="429" t="s">
        <v>8560</v>
      </c>
      <c r="I1152" s="390">
        <v>255</v>
      </c>
      <c r="J1152" s="390">
        <v>288</v>
      </c>
      <c r="K1152" s="390">
        <v>312</v>
      </c>
      <c r="L1152" s="330">
        <v>-0.114583333333333</v>
      </c>
      <c r="M1152" s="390">
        <v>2970</v>
      </c>
      <c r="N1152" s="390">
        <v>2813</v>
      </c>
      <c r="O1152" s="390">
        <v>2387</v>
      </c>
      <c r="P1152" s="206">
        <v>5.5812300035549302E-2</v>
      </c>
    </row>
    <row r="1153" spans="1:16" x14ac:dyDescent="0.2">
      <c r="A1153" s="212" t="s">
        <v>14484</v>
      </c>
      <c r="B1153" s="211" t="s">
        <v>9737</v>
      </c>
      <c r="C1153" s="211" t="s">
        <v>250</v>
      </c>
      <c r="D1153" s="410" t="s">
        <v>19000</v>
      </c>
      <c r="E1153" s="211" t="s">
        <v>14483</v>
      </c>
      <c r="F1153" s="211"/>
      <c r="G1153" s="413" t="s">
        <v>20385</v>
      </c>
      <c r="H1153" s="429" t="s">
        <v>8560</v>
      </c>
      <c r="I1153" s="390">
        <v>254</v>
      </c>
      <c r="J1153" s="390">
        <v>194</v>
      </c>
      <c r="K1153" s="390">
        <v>254</v>
      </c>
      <c r="L1153" s="330">
        <v>0.30927835051546398</v>
      </c>
      <c r="M1153" s="390">
        <v>420</v>
      </c>
      <c r="N1153" s="390">
        <v>338</v>
      </c>
      <c r="O1153" s="390">
        <v>286</v>
      </c>
      <c r="P1153" s="206">
        <v>0.24260355029585801</v>
      </c>
    </row>
    <row r="1154" spans="1:16" x14ac:dyDescent="0.2">
      <c r="A1154" s="212" t="s">
        <v>12139</v>
      </c>
      <c r="B1154" s="211" t="s">
        <v>12138</v>
      </c>
      <c r="C1154" s="211" t="s">
        <v>251</v>
      </c>
      <c r="D1154" s="410" t="s">
        <v>18825</v>
      </c>
      <c r="E1154" s="211" t="s">
        <v>12136</v>
      </c>
      <c r="F1154" s="211"/>
      <c r="G1154" s="413" t="s">
        <v>18653</v>
      </c>
      <c r="H1154" s="429" t="s">
        <v>8560</v>
      </c>
      <c r="I1154" s="390">
        <v>254</v>
      </c>
      <c r="J1154" s="390">
        <v>244</v>
      </c>
      <c r="K1154" s="390">
        <v>198</v>
      </c>
      <c r="L1154" s="330">
        <v>4.0983606557376998E-2</v>
      </c>
      <c r="M1154" s="390">
        <v>16</v>
      </c>
      <c r="N1154" s="390">
        <v>18</v>
      </c>
      <c r="O1154" s="390">
        <v>11</v>
      </c>
      <c r="P1154" s="206">
        <v>-0.11111111111111099</v>
      </c>
    </row>
    <row r="1155" spans="1:16" x14ac:dyDescent="0.2">
      <c r="A1155" s="212" t="s">
        <v>19313</v>
      </c>
      <c r="B1155" s="211"/>
      <c r="C1155" s="211" t="s">
        <v>254</v>
      </c>
      <c r="D1155" s="410" t="s">
        <v>8791</v>
      </c>
      <c r="E1155" s="211"/>
      <c r="F1155" s="211" t="s">
        <v>19314</v>
      </c>
      <c r="G1155" s="413" t="s">
        <v>223</v>
      </c>
      <c r="H1155" s="429" t="s">
        <v>8560</v>
      </c>
      <c r="I1155" s="390">
        <v>254</v>
      </c>
      <c r="J1155" s="390">
        <v>317</v>
      </c>
      <c r="K1155" s="390">
        <v>332</v>
      </c>
      <c r="L1155" s="330">
        <v>-0.198738170347003</v>
      </c>
      <c r="M1155" s="390">
        <v>0</v>
      </c>
      <c r="N1155" s="390">
        <v>1</v>
      </c>
      <c r="O1155" s="390">
        <v>0</v>
      </c>
      <c r="P1155" s="206">
        <v>-1</v>
      </c>
    </row>
    <row r="1156" spans="1:16" x14ac:dyDescent="0.2">
      <c r="A1156" s="212" t="s">
        <v>14425</v>
      </c>
      <c r="B1156" s="211" t="s">
        <v>13977</v>
      </c>
      <c r="C1156" s="211" t="s">
        <v>263</v>
      </c>
      <c r="D1156" s="410" t="s">
        <v>20035</v>
      </c>
      <c r="E1156" s="211" t="s">
        <v>14424</v>
      </c>
      <c r="F1156" s="211"/>
      <c r="G1156" s="413" t="s">
        <v>19467</v>
      </c>
      <c r="H1156" s="429" t="s">
        <v>8560</v>
      </c>
      <c r="I1156" s="390">
        <v>253</v>
      </c>
      <c r="J1156" s="390">
        <v>69</v>
      </c>
      <c r="K1156" s="390">
        <v>483</v>
      </c>
      <c r="L1156" s="330">
        <v>2.6666666666666701</v>
      </c>
      <c r="M1156" s="390">
        <v>106</v>
      </c>
      <c r="N1156" s="390">
        <v>61</v>
      </c>
      <c r="O1156" s="390">
        <v>57</v>
      </c>
      <c r="P1156" s="206">
        <v>0.73770491803278704</v>
      </c>
    </row>
    <row r="1157" spans="1:16" x14ac:dyDescent="0.2">
      <c r="A1157" s="212" t="s">
        <v>10818</v>
      </c>
      <c r="B1157" s="211"/>
      <c r="C1157" s="211" t="s">
        <v>253</v>
      </c>
      <c r="D1157" s="410" t="s">
        <v>21438</v>
      </c>
      <c r="E1157" s="211"/>
      <c r="F1157" s="211" t="s">
        <v>10817</v>
      </c>
      <c r="G1157" s="413" t="s">
        <v>21439</v>
      </c>
      <c r="H1157" s="429" t="s">
        <v>8560</v>
      </c>
      <c r="I1157" s="390">
        <v>253</v>
      </c>
      <c r="J1157" s="390">
        <v>61</v>
      </c>
      <c r="K1157" s="390">
        <v>72</v>
      </c>
      <c r="L1157" s="330">
        <v>3.14754098360656</v>
      </c>
      <c r="M1157" s="390">
        <v>113</v>
      </c>
      <c r="N1157" s="390">
        <v>22</v>
      </c>
      <c r="O1157" s="390">
        <v>25</v>
      </c>
      <c r="P1157" s="206">
        <v>4.1363636363636402</v>
      </c>
    </row>
    <row r="1158" spans="1:16" x14ac:dyDescent="0.2">
      <c r="A1158" s="212" t="s">
        <v>11195</v>
      </c>
      <c r="B1158" s="211"/>
      <c r="C1158" s="211" t="s">
        <v>249</v>
      </c>
      <c r="D1158" s="410" t="s">
        <v>17573</v>
      </c>
      <c r="E1158" s="211"/>
      <c r="F1158" s="211" t="s">
        <v>11194</v>
      </c>
      <c r="G1158" s="413" t="s">
        <v>19610</v>
      </c>
      <c r="H1158" s="429" t="s">
        <v>8560</v>
      </c>
      <c r="I1158" s="390">
        <v>252</v>
      </c>
      <c r="J1158" s="390">
        <v>222</v>
      </c>
      <c r="K1158" s="390">
        <v>234</v>
      </c>
      <c r="L1158" s="330">
        <v>0.135135135135135</v>
      </c>
      <c r="M1158" s="390">
        <v>33</v>
      </c>
      <c r="N1158" s="390">
        <v>21</v>
      </c>
      <c r="O1158" s="390">
        <v>41</v>
      </c>
      <c r="P1158" s="206">
        <v>0.57142857142857095</v>
      </c>
    </row>
    <row r="1159" spans="1:16" x14ac:dyDescent="0.2">
      <c r="A1159" s="212" t="s">
        <v>14332</v>
      </c>
      <c r="B1159" s="211"/>
      <c r="C1159" s="211" t="s">
        <v>251</v>
      </c>
      <c r="D1159" s="410" t="s">
        <v>17326</v>
      </c>
      <c r="E1159" s="211"/>
      <c r="F1159" s="211" t="s">
        <v>14331</v>
      </c>
      <c r="G1159" s="413" t="s">
        <v>19714</v>
      </c>
      <c r="H1159" s="429" t="s">
        <v>8560</v>
      </c>
      <c r="I1159" s="390">
        <v>252</v>
      </c>
      <c r="J1159" s="390">
        <v>305</v>
      </c>
      <c r="K1159" s="390">
        <v>345</v>
      </c>
      <c r="L1159" s="330">
        <v>-0.173770491803279</v>
      </c>
      <c r="M1159" s="390">
        <v>53</v>
      </c>
      <c r="N1159" s="390">
        <v>48</v>
      </c>
      <c r="O1159" s="390">
        <v>58</v>
      </c>
      <c r="P1159" s="206">
        <v>0.104166666666667</v>
      </c>
    </row>
    <row r="1160" spans="1:16" x14ac:dyDescent="0.2">
      <c r="A1160" s="212" t="s">
        <v>14226</v>
      </c>
      <c r="B1160" s="211"/>
      <c r="C1160" s="211" t="s">
        <v>263</v>
      </c>
      <c r="D1160" s="410" t="s">
        <v>19199</v>
      </c>
      <c r="E1160" s="211" t="s">
        <v>14225</v>
      </c>
      <c r="F1160" s="211"/>
      <c r="G1160" s="413" t="s">
        <v>21603</v>
      </c>
      <c r="H1160" s="429" t="s">
        <v>8560</v>
      </c>
      <c r="I1160" s="390">
        <v>250</v>
      </c>
      <c r="J1160" s="390">
        <v>161</v>
      </c>
      <c r="K1160" s="390">
        <v>264</v>
      </c>
      <c r="L1160" s="330">
        <v>0.552795031055901</v>
      </c>
      <c r="M1160" s="390">
        <v>289</v>
      </c>
      <c r="N1160" s="390">
        <v>193</v>
      </c>
      <c r="O1160" s="390">
        <v>176</v>
      </c>
      <c r="P1160" s="206">
        <v>0.49740932642487101</v>
      </c>
    </row>
    <row r="1161" spans="1:16" x14ac:dyDescent="0.2">
      <c r="A1161" s="212" t="s">
        <v>19874</v>
      </c>
      <c r="B1161" s="211"/>
      <c r="C1161" s="211" t="s">
        <v>14947</v>
      </c>
      <c r="D1161" s="410" t="s">
        <v>18152</v>
      </c>
      <c r="E1161" s="211" t="s">
        <v>18153</v>
      </c>
      <c r="F1161" s="211"/>
      <c r="G1161" s="413" t="s">
        <v>18154</v>
      </c>
      <c r="H1161" s="429" t="s">
        <v>8560</v>
      </c>
      <c r="I1161" s="390">
        <v>250</v>
      </c>
      <c r="J1161" s="390">
        <v>178</v>
      </c>
      <c r="K1161" s="390">
        <v>322</v>
      </c>
      <c r="L1161" s="330">
        <v>0.40449438202247201</v>
      </c>
      <c r="M1161" s="390">
        <v>0</v>
      </c>
      <c r="N1161" s="390">
        <v>0</v>
      </c>
      <c r="O1161" s="390">
        <v>1</v>
      </c>
      <c r="P1161" s="206">
        <v>0</v>
      </c>
    </row>
    <row r="1162" spans="1:16" x14ac:dyDescent="0.2">
      <c r="A1162" s="212" t="s">
        <v>13003</v>
      </c>
      <c r="B1162" s="211"/>
      <c r="C1162" s="211" t="s">
        <v>253</v>
      </c>
      <c r="D1162" s="410" t="s">
        <v>18513</v>
      </c>
      <c r="E1162" s="211"/>
      <c r="F1162" s="211" t="s">
        <v>13002</v>
      </c>
      <c r="G1162" s="413" t="s">
        <v>18514</v>
      </c>
      <c r="H1162" s="429" t="s">
        <v>8560</v>
      </c>
      <c r="I1162" s="390">
        <v>250</v>
      </c>
      <c r="J1162" s="390">
        <v>338</v>
      </c>
      <c r="K1162" s="390">
        <v>342</v>
      </c>
      <c r="L1162" s="330">
        <v>-0.26035502958579898</v>
      </c>
      <c r="M1162" s="390">
        <v>348</v>
      </c>
      <c r="N1162" s="390">
        <v>277</v>
      </c>
      <c r="O1162" s="390">
        <v>364</v>
      </c>
      <c r="P1162" s="206">
        <v>0.25631768953068601</v>
      </c>
    </row>
    <row r="1163" spans="1:16" x14ac:dyDescent="0.2">
      <c r="A1163" s="212" t="s">
        <v>13224</v>
      </c>
      <c r="B1163" s="211" t="s">
        <v>9572</v>
      </c>
      <c r="C1163" s="211" t="s">
        <v>255</v>
      </c>
      <c r="D1163" s="410" t="s">
        <v>18911</v>
      </c>
      <c r="E1163" s="211" t="s">
        <v>13223</v>
      </c>
      <c r="F1163" s="211"/>
      <c r="G1163" s="413" t="s">
        <v>20655</v>
      </c>
      <c r="H1163" s="429" t="s">
        <v>8560</v>
      </c>
      <c r="I1163" s="390">
        <v>249</v>
      </c>
      <c r="J1163" s="390">
        <v>109</v>
      </c>
      <c r="K1163" s="390">
        <v>100</v>
      </c>
      <c r="L1163" s="330">
        <v>1.28440366972477</v>
      </c>
      <c r="M1163" s="390">
        <v>2</v>
      </c>
      <c r="N1163" s="390">
        <v>0</v>
      </c>
      <c r="O1163" s="390">
        <v>0</v>
      </c>
      <c r="P1163" s="206">
        <v>0</v>
      </c>
    </row>
    <row r="1164" spans="1:16" x14ac:dyDescent="0.2">
      <c r="A1164" s="212" t="s">
        <v>12044</v>
      </c>
      <c r="B1164" s="211"/>
      <c r="C1164" s="211" t="s">
        <v>371</v>
      </c>
      <c r="D1164" s="410" t="s">
        <v>17694</v>
      </c>
      <c r="E1164" s="211"/>
      <c r="F1164" s="211" t="s">
        <v>12043</v>
      </c>
      <c r="G1164" s="413" t="s">
        <v>19525</v>
      </c>
      <c r="H1164" s="429" t="s">
        <v>8560</v>
      </c>
      <c r="I1164" s="390">
        <v>247</v>
      </c>
      <c r="J1164" s="390">
        <v>257</v>
      </c>
      <c r="K1164" s="390">
        <v>258</v>
      </c>
      <c r="L1164" s="330">
        <v>-3.8910505836575897E-2</v>
      </c>
      <c r="M1164" s="390">
        <v>2</v>
      </c>
      <c r="N1164" s="390">
        <v>0</v>
      </c>
      <c r="O1164" s="390">
        <v>0</v>
      </c>
      <c r="P1164" s="206">
        <v>0</v>
      </c>
    </row>
    <row r="1165" spans="1:16" x14ac:dyDescent="0.2">
      <c r="A1165" s="212" t="s">
        <v>14703</v>
      </c>
      <c r="B1165" s="211" t="s">
        <v>9420</v>
      </c>
      <c r="C1165" s="211" t="s">
        <v>253</v>
      </c>
      <c r="D1165" s="410" t="s">
        <v>19413</v>
      </c>
      <c r="E1165" s="211"/>
      <c r="F1165" s="211" t="s">
        <v>14702</v>
      </c>
      <c r="G1165" s="413" t="s">
        <v>20245</v>
      </c>
      <c r="H1165" s="429" t="s">
        <v>8560</v>
      </c>
      <c r="I1165" s="390">
        <v>245</v>
      </c>
      <c r="J1165" s="390">
        <v>314</v>
      </c>
      <c r="K1165" s="390">
        <v>986</v>
      </c>
      <c r="L1165" s="330">
        <v>-0.21974522292993601</v>
      </c>
      <c r="M1165" s="390">
        <v>1629</v>
      </c>
      <c r="N1165" s="390">
        <v>1306</v>
      </c>
      <c r="O1165" s="390">
        <v>1462</v>
      </c>
      <c r="P1165" s="206">
        <v>0.24732006125574299</v>
      </c>
    </row>
    <row r="1166" spans="1:16" x14ac:dyDescent="0.2">
      <c r="A1166" s="212" t="s">
        <v>11861</v>
      </c>
      <c r="B1166" s="211" t="s">
        <v>9860</v>
      </c>
      <c r="C1166" s="211" t="s">
        <v>252</v>
      </c>
      <c r="D1166" s="410" t="s">
        <v>18660</v>
      </c>
      <c r="E1166" s="211" t="s">
        <v>11860</v>
      </c>
      <c r="F1166" s="211"/>
      <c r="G1166" s="413" t="s">
        <v>20768</v>
      </c>
      <c r="H1166" s="429" t="s">
        <v>8560</v>
      </c>
      <c r="I1166" s="390">
        <v>245</v>
      </c>
      <c r="J1166" s="390">
        <v>176</v>
      </c>
      <c r="K1166" s="390">
        <v>635</v>
      </c>
      <c r="L1166" s="330">
        <v>0.39204545454545497</v>
      </c>
      <c r="M1166" s="390">
        <v>470</v>
      </c>
      <c r="N1166" s="390">
        <v>179</v>
      </c>
      <c r="O1166" s="390">
        <v>344</v>
      </c>
      <c r="P1166" s="206">
        <v>1.6256983240223499</v>
      </c>
    </row>
    <row r="1167" spans="1:16" x14ac:dyDescent="0.2">
      <c r="A1167" s="212" t="s">
        <v>11730</v>
      </c>
      <c r="B1167" s="211" t="s">
        <v>9756</v>
      </c>
      <c r="C1167" s="211" t="s">
        <v>14947</v>
      </c>
      <c r="D1167" s="410" t="s">
        <v>20898</v>
      </c>
      <c r="E1167" s="211" t="s">
        <v>11729</v>
      </c>
      <c r="F1167" s="211"/>
      <c r="G1167" s="413" t="s">
        <v>20899</v>
      </c>
      <c r="H1167" s="429" t="s">
        <v>8560</v>
      </c>
      <c r="I1167" s="390">
        <v>245</v>
      </c>
      <c r="J1167" s="390">
        <v>341</v>
      </c>
      <c r="K1167" s="390">
        <v>347</v>
      </c>
      <c r="L1167" s="330">
        <v>-0.28152492668621698</v>
      </c>
      <c r="M1167" s="390">
        <v>1084</v>
      </c>
      <c r="N1167" s="390">
        <v>871</v>
      </c>
      <c r="O1167" s="390">
        <v>917</v>
      </c>
      <c r="P1167" s="206">
        <v>0.244546498277842</v>
      </c>
    </row>
    <row r="1168" spans="1:16" x14ac:dyDescent="0.2">
      <c r="A1168" s="212" t="s">
        <v>14409</v>
      </c>
      <c r="B1168" s="211"/>
      <c r="C1168" s="211" t="s">
        <v>251</v>
      </c>
      <c r="D1168" s="410" t="s">
        <v>18927</v>
      </c>
      <c r="E1168" s="211"/>
      <c r="F1168" s="211" t="s">
        <v>14408</v>
      </c>
      <c r="G1168" s="413" t="s">
        <v>21887</v>
      </c>
      <c r="H1168" s="429" t="s">
        <v>8560</v>
      </c>
      <c r="I1168" s="390">
        <v>245</v>
      </c>
      <c r="J1168" s="390">
        <v>196</v>
      </c>
      <c r="K1168" s="390">
        <v>213</v>
      </c>
      <c r="L1168" s="330">
        <v>0.25</v>
      </c>
      <c r="M1168" s="390">
        <v>588</v>
      </c>
      <c r="N1168" s="390">
        <v>461</v>
      </c>
      <c r="O1168" s="390">
        <v>524</v>
      </c>
      <c r="P1168" s="206">
        <v>0.27548806941431703</v>
      </c>
    </row>
    <row r="1169" spans="1:16" x14ac:dyDescent="0.2">
      <c r="A1169" s="212" t="s">
        <v>10578</v>
      </c>
      <c r="B1169" s="211"/>
      <c r="C1169" s="211" t="s">
        <v>371</v>
      </c>
      <c r="D1169" s="410" t="s">
        <v>18891</v>
      </c>
      <c r="E1169" s="211"/>
      <c r="F1169" s="211" t="s">
        <v>10577</v>
      </c>
      <c r="G1169" s="413" t="s">
        <v>19695</v>
      </c>
      <c r="H1169" s="429" t="s">
        <v>8560</v>
      </c>
      <c r="I1169" s="390">
        <v>241</v>
      </c>
      <c r="J1169" s="390">
        <v>250</v>
      </c>
      <c r="K1169" s="390">
        <v>193</v>
      </c>
      <c r="L1169" s="330">
        <v>-3.5999999999999997E-2</v>
      </c>
      <c r="M1169" s="390">
        <v>35</v>
      </c>
      <c r="N1169" s="390">
        <v>40</v>
      </c>
      <c r="O1169" s="390">
        <v>49</v>
      </c>
      <c r="P1169" s="206">
        <v>-0.125</v>
      </c>
    </row>
    <row r="1170" spans="1:16" x14ac:dyDescent="0.2">
      <c r="A1170" s="212" t="s">
        <v>13025</v>
      </c>
      <c r="B1170" s="211"/>
      <c r="C1170" s="211" t="s">
        <v>257</v>
      </c>
      <c r="D1170" s="410" t="s">
        <v>21833</v>
      </c>
      <c r="E1170" s="211"/>
      <c r="F1170" s="211" t="s">
        <v>13024</v>
      </c>
      <c r="G1170" s="413" t="s">
        <v>21834</v>
      </c>
      <c r="H1170" s="429" t="s">
        <v>8560</v>
      </c>
      <c r="I1170" s="390">
        <v>240</v>
      </c>
      <c r="J1170" s="390">
        <v>132</v>
      </c>
      <c r="K1170" s="390">
        <v>492</v>
      </c>
      <c r="L1170" s="330">
        <v>0.81818181818181801</v>
      </c>
      <c r="M1170" s="390">
        <v>102</v>
      </c>
      <c r="N1170" s="390">
        <v>128</v>
      </c>
      <c r="O1170" s="390">
        <v>148</v>
      </c>
      <c r="P1170" s="206">
        <v>-0.203125</v>
      </c>
    </row>
    <row r="1171" spans="1:16" x14ac:dyDescent="0.2">
      <c r="A1171" s="212" t="s">
        <v>9298</v>
      </c>
      <c r="B1171" s="211"/>
      <c r="C1171" s="211" t="s">
        <v>252</v>
      </c>
      <c r="D1171" s="410" t="s">
        <v>22068</v>
      </c>
      <c r="E1171" s="211"/>
      <c r="F1171" s="211" t="s">
        <v>9297</v>
      </c>
      <c r="G1171" s="413" t="s">
        <v>19815</v>
      </c>
      <c r="H1171" s="429" t="s">
        <v>8560</v>
      </c>
      <c r="I1171" s="390">
        <v>240</v>
      </c>
      <c r="J1171" s="390">
        <v>275</v>
      </c>
      <c r="K1171" s="390">
        <v>331</v>
      </c>
      <c r="L1171" s="330">
        <v>-0.12727272727272701</v>
      </c>
      <c r="M1171" s="390">
        <v>51</v>
      </c>
      <c r="N1171" s="390">
        <v>5</v>
      </c>
      <c r="O1171" s="390">
        <v>28</v>
      </c>
      <c r="P1171" s="206">
        <v>9.1999999999999993</v>
      </c>
    </row>
    <row r="1172" spans="1:16" x14ac:dyDescent="0.2">
      <c r="A1172" s="212" t="s">
        <v>11663</v>
      </c>
      <c r="B1172" s="211" t="s">
        <v>11662</v>
      </c>
      <c r="C1172" s="211" t="s">
        <v>257</v>
      </c>
      <c r="D1172" s="410" t="s">
        <v>18852</v>
      </c>
      <c r="E1172" s="211" t="s">
        <v>11661</v>
      </c>
      <c r="F1172" s="211"/>
      <c r="G1172" s="413" t="s">
        <v>20864</v>
      </c>
      <c r="H1172" s="429" t="s">
        <v>8560</v>
      </c>
      <c r="I1172" s="390">
        <v>239</v>
      </c>
      <c r="J1172" s="390">
        <v>212</v>
      </c>
      <c r="K1172" s="390">
        <v>170</v>
      </c>
      <c r="L1172" s="330">
        <v>0.12735849056603801</v>
      </c>
      <c r="M1172" s="390">
        <v>123</v>
      </c>
      <c r="N1172" s="390">
        <v>185</v>
      </c>
      <c r="O1172" s="390">
        <v>157</v>
      </c>
      <c r="P1172" s="206">
        <v>-0.33513513513513499</v>
      </c>
    </row>
    <row r="1173" spans="1:16" x14ac:dyDescent="0.2">
      <c r="A1173" s="212" t="s">
        <v>13751</v>
      </c>
      <c r="B1173" s="211"/>
      <c r="C1173" s="211" t="s">
        <v>252</v>
      </c>
      <c r="D1173" s="410" t="s">
        <v>17261</v>
      </c>
      <c r="E1173" s="211"/>
      <c r="F1173" s="211" t="s">
        <v>13750</v>
      </c>
      <c r="G1173" s="413" t="s">
        <v>19429</v>
      </c>
      <c r="H1173" s="429" t="s">
        <v>8560</v>
      </c>
      <c r="I1173" s="390">
        <v>238</v>
      </c>
      <c r="J1173" s="390">
        <v>326</v>
      </c>
      <c r="K1173" s="390">
        <v>316</v>
      </c>
      <c r="L1173" s="330">
        <v>-0.26993865030674802</v>
      </c>
      <c r="M1173" s="390">
        <v>126</v>
      </c>
      <c r="N1173" s="390">
        <v>78</v>
      </c>
      <c r="O1173" s="390">
        <v>113</v>
      </c>
      <c r="P1173" s="206">
        <v>0.61538461538461497</v>
      </c>
    </row>
    <row r="1174" spans="1:16" x14ac:dyDescent="0.2">
      <c r="A1174" s="212" t="s">
        <v>10895</v>
      </c>
      <c r="B1174" s="211"/>
      <c r="C1174" s="211" t="s">
        <v>14947</v>
      </c>
      <c r="D1174" s="410" t="s">
        <v>21391</v>
      </c>
      <c r="E1174" s="211"/>
      <c r="F1174" s="211" t="s">
        <v>10894</v>
      </c>
      <c r="G1174" s="413" t="s">
        <v>21392</v>
      </c>
      <c r="H1174" s="429" t="s">
        <v>8560</v>
      </c>
      <c r="I1174" s="390">
        <v>238</v>
      </c>
      <c r="J1174" s="390">
        <v>291</v>
      </c>
      <c r="K1174" s="390">
        <v>350</v>
      </c>
      <c r="L1174" s="330">
        <v>-0.18213058419243999</v>
      </c>
      <c r="M1174" s="390">
        <v>236</v>
      </c>
      <c r="N1174" s="390">
        <v>166</v>
      </c>
      <c r="O1174" s="390">
        <v>200</v>
      </c>
      <c r="P1174" s="206">
        <v>0.421686746987952</v>
      </c>
    </row>
    <row r="1175" spans="1:16" x14ac:dyDescent="0.2">
      <c r="A1175" s="212" t="s">
        <v>14486</v>
      </c>
      <c r="B1175" s="211" t="s">
        <v>9420</v>
      </c>
      <c r="C1175" s="211" t="s">
        <v>253</v>
      </c>
      <c r="D1175" s="410" t="s">
        <v>20239</v>
      </c>
      <c r="E1175" s="211"/>
      <c r="F1175" s="211" t="s">
        <v>14485</v>
      </c>
      <c r="G1175" s="413" t="s">
        <v>20240</v>
      </c>
      <c r="H1175" s="429" t="s">
        <v>8560</v>
      </c>
      <c r="I1175" s="390">
        <v>237</v>
      </c>
      <c r="J1175" s="390">
        <v>249</v>
      </c>
      <c r="K1175" s="390">
        <v>385</v>
      </c>
      <c r="L1175" s="330">
        <v>-4.81927710843374E-2</v>
      </c>
      <c r="M1175" s="390">
        <v>1387</v>
      </c>
      <c r="N1175" s="390">
        <v>1369</v>
      </c>
      <c r="O1175" s="390">
        <v>1262</v>
      </c>
      <c r="P1175" s="206">
        <v>1.3148283418553701E-2</v>
      </c>
    </row>
    <row r="1176" spans="1:16" x14ac:dyDescent="0.2">
      <c r="A1176" s="212" t="s">
        <v>9054</v>
      </c>
      <c r="B1176" s="211"/>
      <c r="C1176" s="211" t="s">
        <v>372</v>
      </c>
      <c r="D1176" s="410" t="s">
        <v>22127</v>
      </c>
      <c r="E1176" s="211"/>
      <c r="F1176" s="211" t="s">
        <v>9053</v>
      </c>
      <c r="G1176" s="413" t="s">
        <v>19452</v>
      </c>
      <c r="H1176" s="429" t="s">
        <v>8560</v>
      </c>
      <c r="I1176" s="390">
        <v>237</v>
      </c>
      <c r="J1176" s="390">
        <v>279</v>
      </c>
      <c r="K1176" s="390">
        <v>66</v>
      </c>
      <c r="L1176" s="330">
        <v>-0.15053763440860199</v>
      </c>
      <c r="M1176" s="390">
        <v>135</v>
      </c>
      <c r="N1176" s="390">
        <v>136</v>
      </c>
      <c r="O1176" s="390">
        <v>117</v>
      </c>
      <c r="P1176" s="206">
        <v>-7.3529411764705604E-3</v>
      </c>
    </row>
    <row r="1177" spans="1:16" x14ac:dyDescent="0.2">
      <c r="A1177" s="212" t="s">
        <v>13263</v>
      </c>
      <c r="B1177" s="211"/>
      <c r="C1177" s="211" t="s">
        <v>371</v>
      </c>
      <c r="D1177" s="410" t="s">
        <v>21188</v>
      </c>
      <c r="E1177" s="211"/>
      <c r="F1177" s="211" t="s">
        <v>13262</v>
      </c>
      <c r="G1177" s="413" t="s">
        <v>21189</v>
      </c>
      <c r="H1177" s="429" t="s">
        <v>8560</v>
      </c>
      <c r="I1177" s="390">
        <v>236</v>
      </c>
      <c r="J1177" s="390">
        <v>143</v>
      </c>
      <c r="K1177" s="390">
        <v>251</v>
      </c>
      <c r="L1177" s="330">
        <v>0.65034965034964998</v>
      </c>
      <c r="M1177" s="390">
        <v>718</v>
      </c>
      <c r="N1177" s="390">
        <v>517</v>
      </c>
      <c r="O1177" s="390">
        <v>536</v>
      </c>
      <c r="P1177" s="206">
        <v>0.38878143133462301</v>
      </c>
    </row>
    <row r="1178" spans="1:16" x14ac:dyDescent="0.2">
      <c r="A1178" s="212" t="s">
        <v>14723</v>
      </c>
      <c r="B1178" s="211" t="s">
        <v>13022</v>
      </c>
      <c r="C1178" s="211" t="s">
        <v>263</v>
      </c>
      <c r="D1178" s="410" t="s">
        <v>18403</v>
      </c>
      <c r="E1178" s="211" t="s">
        <v>14722</v>
      </c>
      <c r="F1178" s="211"/>
      <c r="G1178" s="413" t="s">
        <v>20393</v>
      </c>
      <c r="H1178" s="429" t="s">
        <v>8560</v>
      </c>
      <c r="I1178" s="390">
        <v>234</v>
      </c>
      <c r="J1178" s="390">
        <v>242</v>
      </c>
      <c r="K1178" s="390">
        <v>291</v>
      </c>
      <c r="L1178" s="330">
        <v>-3.3057851239669402E-2</v>
      </c>
      <c r="M1178" s="390">
        <v>1443</v>
      </c>
      <c r="N1178" s="390">
        <v>934</v>
      </c>
      <c r="O1178" s="390">
        <v>1063</v>
      </c>
      <c r="P1178" s="206">
        <v>0.544967880085653</v>
      </c>
    </row>
    <row r="1179" spans="1:16" x14ac:dyDescent="0.2">
      <c r="A1179" s="212" t="s">
        <v>14143</v>
      </c>
      <c r="B1179" s="211"/>
      <c r="C1179" s="211" t="s">
        <v>253</v>
      </c>
      <c r="D1179" s="410" t="s">
        <v>18489</v>
      </c>
      <c r="E1179" s="211"/>
      <c r="F1179" s="211" t="s">
        <v>14142</v>
      </c>
      <c r="G1179" s="413" t="s">
        <v>21813</v>
      </c>
      <c r="H1179" s="429" t="s">
        <v>8560</v>
      </c>
      <c r="I1179" s="390">
        <v>234</v>
      </c>
      <c r="J1179" s="390">
        <v>308</v>
      </c>
      <c r="K1179" s="390">
        <v>304</v>
      </c>
      <c r="L1179" s="330">
        <v>-0.24025974025974001</v>
      </c>
      <c r="M1179" s="390">
        <v>955</v>
      </c>
      <c r="N1179" s="390">
        <v>850</v>
      </c>
      <c r="O1179" s="390">
        <v>863</v>
      </c>
      <c r="P1179" s="206">
        <v>0.123529411764706</v>
      </c>
    </row>
    <row r="1180" spans="1:16" x14ac:dyDescent="0.2">
      <c r="A1180" s="212" t="s">
        <v>11571</v>
      </c>
      <c r="B1180" s="211" t="s">
        <v>11570</v>
      </c>
      <c r="C1180" s="211" t="s">
        <v>262</v>
      </c>
      <c r="D1180" s="410" t="s">
        <v>20052</v>
      </c>
      <c r="E1180" s="211" t="s">
        <v>11569</v>
      </c>
      <c r="F1180" s="211"/>
      <c r="G1180" s="413" t="s">
        <v>21048</v>
      </c>
      <c r="H1180" s="429" t="s">
        <v>8560</v>
      </c>
      <c r="I1180" s="390">
        <v>233</v>
      </c>
      <c r="J1180" s="390">
        <v>11164</v>
      </c>
      <c r="K1180" s="390">
        <v>418</v>
      </c>
      <c r="L1180" s="330">
        <v>-0.97912934432103205</v>
      </c>
      <c r="M1180" s="390">
        <v>2476</v>
      </c>
      <c r="N1180" s="390">
        <v>2351</v>
      </c>
      <c r="O1180" s="390">
        <v>2510</v>
      </c>
      <c r="P1180" s="206">
        <v>5.3168864313058298E-2</v>
      </c>
    </row>
    <row r="1181" spans="1:16" x14ac:dyDescent="0.2">
      <c r="A1181" s="212" t="s">
        <v>9462</v>
      </c>
      <c r="B1181" s="211"/>
      <c r="C1181" s="211" t="s">
        <v>371</v>
      </c>
      <c r="D1181" s="410" t="s">
        <v>17649</v>
      </c>
      <c r="E1181" s="211"/>
      <c r="F1181" s="211" t="s">
        <v>9461</v>
      </c>
      <c r="G1181" s="413" t="s">
        <v>21945</v>
      </c>
      <c r="H1181" s="429" t="s">
        <v>8560</v>
      </c>
      <c r="I1181" s="390">
        <v>233</v>
      </c>
      <c r="J1181" s="390">
        <v>206</v>
      </c>
      <c r="K1181" s="390">
        <v>216</v>
      </c>
      <c r="L1181" s="330">
        <v>0.13106796116504801</v>
      </c>
      <c r="M1181" s="390">
        <v>1677</v>
      </c>
      <c r="N1181" s="390">
        <v>1550</v>
      </c>
      <c r="O1181" s="390">
        <v>1610</v>
      </c>
      <c r="P1181" s="206">
        <v>8.1935483870967801E-2</v>
      </c>
    </row>
    <row r="1182" spans="1:16" x14ac:dyDescent="0.2">
      <c r="A1182" s="212" t="s">
        <v>9313</v>
      </c>
      <c r="B1182" s="211"/>
      <c r="C1182" s="211" t="s">
        <v>249</v>
      </c>
      <c r="D1182" s="410" t="s">
        <v>9312</v>
      </c>
      <c r="E1182" s="211"/>
      <c r="F1182" s="211" t="s">
        <v>9311</v>
      </c>
      <c r="G1182" s="413" t="s">
        <v>19411</v>
      </c>
      <c r="H1182" s="429" t="s">
        <v>8560</v>
      </c>
      <c r="I1182" s="390">
        <v>232</v>
      </c>
      <c r="J1182" s="390">
        <v>286</v>
      </c>
      <c r="K1182" s="390">
        <v>203</v>
      </c>
      <c r="L1182" s="330">
        <v>-0.188811188811189</v>
      </c>
      <c r="M1182" s="390">
        <v>0</v>
      </c>
      <c r="N1182" s="390">
        <v>1</v>
      </c>
      <c r="O1182" s="390">
        <v>0</v>
      </c>
      <c r="P1182" s="206">
        <v>-1</v>
      </c>
    </row>
    <row r="1183" spans="1:16" x14ac:dyDescent="0.2">
      <c r="A1183" s="212" t="s">
        <v>9284</v>
      </c>
      <c r="B1183" s="211"/>
      <c r="C1183" s="211" t="s">
        <v>251</v>
      </c>
      <c r="D1183" s="410" t="s">
        <v>18509</v>
      </c>
      <c r="E1183" s="211"/>
      <c r="F1183" s="211" t="s">
        <v>9283</v>
      </c>
      <c r="G1183" s="413" t="s">
        <v>22070</v>
      </c>
      <c r="H1183" s="429" t="s">
        <v>8560</v>
      </c>
      <c r="I1183" s="390">
        <v>230</v>
      </c>
      <c r="J1183" s="390">
        <v>222</v>
      </c>
      <c r="K1183" s="390">
        <v>215</v>
      </c>
      <c r="L1183" s="330">
        <v>3.6036036036036098E-2</v>
      </c>
      <c r="M1183" s="390">
        <v>140</v>
      </c>
      <c r="N1183" s="390">
        <v>109</v>
      </c>
      <c r="O1183" s="390">
        <v>140</v>
      </c>
      <c r="P1183" s="206">
        <v>0.28440366972477099</v>
      </c>
    </row>
    <row r="1184" spans="1:16" x14ac:dyDescent="0.2">
      <c r="A1184" s="212" t="s">
        <v>8442</v>
      </c>
      <c r="B1184" s="211"/>
      <c r="C1184" s="211" t="s">
        <v>14947</v>
      </c>
      <c r="D1184" s="410" t="s">
        <v>8791</v>
      </c>
      <c r="E1184" s="211"/>
      <c r="F1184" s="211" t="s">
        <v>8441</v>
      </c>
      <c r="G1184" s="413" t="s">
        <v>223</v>
      </c>
      <c r="H1184" s="429" t="s">
        <v>8560</v>
      </c>
      <c r="I1184" s="390">
        <v>230</v>
      </c>
      <c r="J1184" s="390">
        <v>205</v>
      </c>
      <c r="K1184" s="390">
        <v>270</v>
      </c>
      <c r="L1184" s="330">
        <v>0.12195121951219499</v>
      </c>
      <c r="M1184" s="390">
        <v>66</v>
      </c>
      <c r="N1184" s="390">
        <v>44</v>
      </c>
      <c r="O1184" s="390">
        <v>68</v>
      </c>
      <c r="P1184" s="206">
        <v>0.5</v>
      </c>
    </row>
    <row r="1185" spans="1:16" x14ac:dyDescent="0.2">
      <c r="A1185" s="212" t="s">
        <v>19873</v>
      </c>
      <c r="B1185" s="211"/>
      <c r="C1185" s="211" t="s">
        <v>257</v>
      </c>
      <c r="D1185" s="410" t="s">
        <v>8962</v>
      </c>
      <c r="E1185" s="211" t="s">
        <v>17272</v>
      </c>
      <c r="F1185" s="211"/>
      <c r="G1185" s="413" t="s">
        <v>8960</v>
      </c>
      <c r="H1185" s="429" t="s">
        <v>8560</v>
      </c>
      <c r="I1185" s="390">
        <v>229</v>
      </c>
      <c r="J1185" s="390">
        <v>531</v>
      </c>
      <c r="K1185" s="390">
        <v>358</v>
      </c>
      <c r="L1185" s="330">
        <v>-0.56873822975517896</v>
      </c>
      <c r="M1185" s="390">
        <v>31</v>
      </c>
      <c r="N1185" s="390">
        <v>20</v>
      </c>
      <c r="O1185" s="390">
        <v>27</v>
      </c>
      <c r="P1185" s="206">
        <v>0.55000000000000004</v>
      </c>
    </row>
    <row r="1186" spans="1:16" x14ac:dyDescent="0.2">
      <c r="A1186" s="212" t="s">
        <v>11682</v>
      </c>
      <c r="B1186" s="211" t="s">
        <v>11681</v>
      </c>
      <c r="C1186" s="211" t="s">
        <v>252</v>
      </c>
      <c r="D1186" s="410" t="s">
        <v>17094</v>
      </c>
      <c r="E1186" s="211" t="s">
        <v>11680</v>
      </c>
      <c r="F1186" s="211"/>
      <c r="G1186" s="413" t="s">
        <v>19398</v>
      </c>
      <c r="H1186" s="429" t="s">
        <v>8560</v>
      </c>
      <c r="I1186" s="390">
        <v>228</v>
      </c>
      <c r="J1186" s="390">
        <v>139</v>
      </c>
      <c r="K1186" s="390">
        <v>419</v>
      </c>
      <c r="L1186" s="330">
        <v>0.64028776978417301</v>
      </c>
      <c r="M1186" s="390">
        <v>522</v>
      </c>
      <c r="N1186" s="390">
        <v>220</v>
      </c>
      <c r="O1186" s="390">
        <v>683</v>
      </c>
      <c r="P1186" s="206">
        <v>1.3727272727272699</v>
      </c>
    </row>
    <row r="1187" spans="1:16" x14ac:dyDescent="0.2">
      <c r="A1187" s="212" t="s">
        <v>11121</v>
      </c>
      <c r="B1187" s="211"/>
      <c r="C1187" s="211" t="s">
        <v>255</v>
      </c>
      <c r="D1187" s="410" t="s">
        <v>18300</v>
      </c>
      <c r="E1187" s="211"/>
      <c r="F1187" s="211" t="s">
        <v>11120</v>
      </c>
      <c r="G1187" s="413" t="s">
        <v>19456</v>
      </c>
      <c r="H1187" s="429" t="s">
        <v>8560</v>
      </c>
      <c r="I1187" s="390">
        <v>228</v>
      </c>
      <c r="J1187" s="390">
        <v>347</v>
      </c>
      <c r="K1187" s="390">
        <v>271</v>
      </c>
      <c r="L1187" s="330">
        <v>-0.34293948126801199</v>
      </c>
      <c r="M1187" s="390">
        <v>0</v>
      </c>
      <c r="N1187" s="390">
        <v>3</v>
      </c>
      <c r="O1187" s="390">
        <v>4</v>
      </c>
      <c r="P1187" s="206">
        <v>-1</v>
      </c>
    </row>
    <row r="1188" spans="1:16" x14ac:dyDescent="0.2">
      <c r="A1188" s="212" t="s">
        <v>8939</v>
      </c>
      <c r="B1188" s="211"/>
      <c r="C1188" s="211" t="s">
        <v>262</v>
      </c>
      <c r="D1188" s="410" t="s">
        <v>18348</v>
      </c>
      <c r="E1188" s="211"/>
      <c r="F1188" s="211" t="s">
        <v>8937</v>
      </c>
      <c r="G1188" s="413" t="s">
        <v>21315</v>
      </c>
      <c r="H1188" s="429" t="s">
        <v>8560</v>
      </c>
      <c r="I1188" s="390">
        <v>228</v>
      </c>
      <c r="J1188" s="390">
        <v>170</v>
      </c>
      <c r="K1188" s="390">
        <v>160</v>
      </c>
      <c r="L1188" s="330">
        <v>0.34117647058823503</v>
      </c>
      <c r="M1188" s="390">
        <v>2</v>
      </c>
      <c r="N1188" s="390">
        <v>0</v>
      </c>
      <c r="O1188" s="390">
        <v>7</v>
      </c>
      <c r="P1188" s="206">
        <v>0</v>
      </c>
    </row>
    <row r="1189" spans="1:16" x14ac:dyDescent="0.2">
      <c r="A1189" s="212" t="s">
        <v>11046</v>
      </c>
      <c r="B1189" s="211"/>
      <c r="C1189" s="211" t="s">
        <v>254</v>
      </c>
      <c r="D1189" s="410" t="s">
        <v>8915</v>
      </c>
      <c r="E1189" s="211"/>
      <c r="F1189" s="211" t="s">
        <v>11045</v>
      </c>
      <c r="G1189" s="413" t="s">
        <v>206</v>
      </c>
      <c r="H1189" s="429" t="s">
        <v>8560</v>
      </c>
      <c r="I1189" s="390">
        <v>227</v>
      </c>
      <c r="J1189" s="390">
        <v>236</v>
      </c>
      <c r="K1189" s="390">
        <v>205</v>
      </c>
      <c r="L1189" s="330">
        <v>-3.8135593220338999E-2</v>
      </c>
      <c r="M1189" s="390">
        <v>0</v>
      </c>
      <c r="N1189" s="390">
        <v>0</v>
      </c>
      <c r="O1189" s="390">
        <v>0</v>
      </c>
      <c r="P1189" s="206">
        <v>0</v>
      </c>
    </row>
    <row r="1190" spans="1:16" x14ac:dyDescent="0.2">
      <c r="A1190" s="212" t="s">
        <v>9844</v>
      </c>
      <c r="B1190" s="211" t="s">
        <v>9521</v>
      </c>
      <c r="C1190" s="211" t="s">
        <v>252</v>
      </c>
      <c r="D1190" s="410" t="s">
        <v>18915</v>
      </c>
      <c r="E1190" s="211" t="s">
        <v>9843</v>
      </c>
      <c r="F1190" s="211"/>
      <c r="G1190" s="413" t="s">
        <v>20305</v>
      </c>
      <c r="H1190" s="429" t="s">
        <v>8560</v>
      </c>
      <c r="I1190" s="390">
        <v>227</v>
      </c>
      <c r="J1190" s="390">
        <v>240</v>
      </c>
      <c r="K1190" s="390">
        <v>248</v>
      </c>
      <c r="L1190" s="330">
        <v>-5.4166666666666703E-2</v>
      </c>
      <c r="M1190" s="390">
        <v>938</v>
      </c>
      <c r="N1190" s="390">
        <v>443</v>
      </c>
      <c r="O1190" s="390">
        <v>961</v>
      </c>
      <c r="P1190" s="206">
        <v>1.11738148984199</v>
      </c>
    </row>
    <row r="1191" spans="1:16" x14ac:dyDescent="0.2">
      <c r="A1191" s="212" t="s">
        <v>14841</v>
      </c>
      <c r="B1191" s="211"/>
      <c r="C1191" s="211" t="s">
        <v>14947</v>
      </c>
      <c r="D1191" s="410" t="s">
        <v>20174</v>
      </c>
      <c r="E1191" s="211"/>
      <c r="F1191" s="211" t="s">
        <v>14840</v>
      </c>
      <c r="G1191" s="413" t="s">
        <v>22052</v>
      </c>
      <c r="H1191" s="429" t="s">
        <v>8560</v>
      </c>
      <c r="I1191" s="390">
        <v>227</v>
      </c>
      <c r="J1191" s="390">
        <v>4500</v>
      </c>
      <c r="K1191" s="390">
        <v>5870</v>
      </c>
      <c r="L1191" s="330">
        <v>-0.94955555555555604</v>
      </c>
      <c r="M1191" s="390">
        <v>1628</v>
      </c>
      <c r="N1191" s="390">
        <v>3978</v>
      </c>
      <c r="O1191" s="390">
        <v>4733</v>
      </c>
      <c r="P1191" s="206">
        <v>-0.59074912016088499</v>
      </c>
    </row>
    <row r="1192" spans="1:16" x14ac:dyDescent="0.2">
      <c r="A1192" s="212" t="s">
        <v>13603</v>
      </c>
      <c r="B1192" s="211"/>
      <c r="C1192" s="211" t="s">
        <v>255</v>
      </c>
      <c r="D1192" s="410" t="s">
        <v>22281</v>
      </c>
      <c r="E1192" s="211"/>
      <c r="F1192" s="211" t="s">
        <v>13601</v>
      </c>
      <c r="G1192" s="413" t="s">
        <v>22282</v>
      </c>
      <c r="H1192" s="429" t="s">
        <v>8560</v>
      </c>
      <c r="I1192" s="390">
        <v>227</v>
      </c>
      <c r="J1192" s="390">
        <v>242</v>
      </c>
      <c r="K1192" s="390">
        <v>267</v>
      </c>
      <c r="L1192" s="330">
        <v>-6.1983471074380202E-2</v>
      </c>
      <c r="M1192" s="390">
        <v>0</v>
      </c>
      <c r="N1192" s="390">
        <v>1</v>
      </c>
      <c r="O1192" s="390">
        <v>0</v>
      </c>
      <c r="P1192" s="206">
        <v>-1</v>
      </c>
    </row>
    <row r="1193" spans="1:16" x14ac:dyDescent="0.2">
      <c r="A1193" s="212" t="s">
        <v>19879</v>
      </c>
      <c r="B1193" s="211"/>
      <c r="C1193" s="211" t="s">
        <v>253</v>
      </c>
      <c r="D1193" s="410" t="s">
        <v>18535</v>
      </c>
      <c r="E1193" s="211" t="s">
        <v>13178</v>
      </c>
      <c r="F1193" s="211"/>
      <c r="G1193" s="413" t="s">
        <v>19422</v>
      </c>
      <c r="H1193" s="429" t="s">
        <v>8560</v>
      </c>
      <c r="I1193" s="390">
        <v>226</v>
      </c>
      <c r="J1193" s="390">
        <v>153</v>
      </c>
      <c r="K1193" s="390">
        <v>237</v>
      </c>
      <c r="L1193" s="330">
        <v>0.47712418300653597</v>
      </c>
      <c r="M1193" s="390">
        <v>14</v>
      </c>
      <c r="N1193" s="390">
        <v>10</v>
      </c>
      <c r="O1193" s="390">
        <v>11</v>
      </c>
      <c r="P1193" s="206">
        <v>0.4</v>
      </c>
    </row>
    <row r="1194" spans="1:16" x14ac:dyDescent="0.2">
      <c r="A1194" s="212" t="s">
        <v>13095</v>
      </c>
      <c r="B1194" s="211"/>
      <c r="C1194" s="211" t="s">
        <v>252</v>
      </c>
      <c r="D1194" s="410" t="s">
        <v>18575</v>
      </c>
      <c r="E1194" s="211"/>
      <c r="F1194" s="211" t="s">
        <v>13094</v>
      </c>
      <c r="G1194" s="413" t="s">
        <v>21231</v>
      </c>
      <c r="H1194" s="429" t="s">
        <v>8560</v>
      </c>
      <c r="I1194" s="390">
        <v>226</v>
      </c>
      <c r="J1194" s="390">
        <v>144</v>
      </c>
      <c r="K1194" s="390">
        <v>133</v>
      </c>
      <c r="L1194" s="330">
        <v>0.56944444444444398</v>
      </c>
      <c r="M1194" s="390">
        <v>152</v>
      </c>
      <c r="N1194" s="390">
        <v>33</v>
      </c>
      <c r="O1194" s="390">
        <v>110</v>
      </c>
      <c r="P1194" s="206">
        <v>3.60606060606061</v>
      </c>
    </row>
    <row r="1195" spans="1:16" x14ac:dyDescent="0.2">
      <c r="A1195" s="212" t="s">
        <v>14060</v>
      </c>
      <c r="B1195" s="211" t="s">
        <v>10155</v>
      </c>
      <c r="C1195" s="211" t="s">
        <v>251</v>
      </c>
      <c r="D1195" s="410" t="s">
        <v>20510</v>
      </c>
      <c r="E1195" s="211" t="s">
        <v>14059</v>
      </c>
      <c r="F1195" s="211"/>
      <c r="G1195" s="413" t="s">
        <v>20511</v>
      </c>
      <c r="H1195" s="429" t="s">
        <v>8560</v>
      </c>
      <c r="I1195" s="390">
        <v>225</v>
      </c>
      <c r="J1195" s="390">
        <v>164</v>
      </c>
      <c r="K1195" s="390">
        <v>193</v>
      </c>
      <c r="L1195" s="330">
        <v>0.37195121951219501</v>
      </c>
      <c r="M1195" s="390">
        <v>802</v>
      </c>
      <c r="N1195" s="390">
        <v>700</v>
      </c>
      <c r="O1195" s="390">
        <v>693</v>
      </c>
      <c r="P1195" s="206">
        <v>0.14571428571428599</v>
      </c>
    </row>
    <row r="1196" spans="1:16" x14ac:dyDescent="0.2">
      <c r="A1196" s="212" t="s">
        <v>14121</v>
      </c>
      <c r="B1196" s="211" t="s">
        <v>13297</v>
      </c>
      <c r="C1196" s="211" t="s">
        <v>14947</v>
      </c>
      <c r="D1196" s="410" t="s">
        <v>20908</v>
      </c>
      <c r="E1196" s="211" t="s">
        <v>14120</v>
      </c>
      <c r="F1196" s="211"/>
      <c r="G1196" s="413" t="s">
        <v>20909</v>
      </c>
      <c r="H1196" s="429" t="s">
        <v>8560</v>
      </c>
      <c r="I1196" s="390">
        <v>225</v>
      </c>
      <c r="J1196" s="390">
        <v>187</v>
      </c>
      <c r="K1196" s="390">
        <v>214</v>
      </c>
      <c r="L1196" s="330">
        <v>0.20320855614973299</v>
      </c>
      <c r="M1196" s="390">
        <v>2538</v>
      </c>
      <c r="N1196" s="390">
        <v>1481</v>
      </c>
      <c r="O1196" s="390">
        <v>1646</v>
      </c>
      <c r="P1196" s="206">
        <v>0.713706954760297</v>
      </c>
    </row>
    <row r="1197" spans="1:16" x14ac:dyDescent="0.2">
      <c r="A1197" s="212" t="s">
        <v>10700</v>
      </c>
      <c r="B1197" s="211"/>
      <c r="C1197" s="211" t="s">
        <v>249</v>
      </c>
      <c r="D1197" s="410" t="s">
        <v>18583</v>
      </c>
      <c r="E1197" s="211"/>
      <c r="F1197" s="211" t="s">
        <v>10699</v>
      </c>
      <c r="G1197" s="413" t="s">
        <v>20262</v>
      </c>
      <c r="H1197" s="429" t="s">
        <v>8560</v>
      </c>
      <c r="I1197" s="390">
        <v>225</v>
      </c>
      <c r="J1197" s="390">
        <v>288</v>
      </c>
      <c r="K1197" s="390">
        <v>304</v>
      </c>
      <c r="L1197" s="330">
        <v>-0.21875</v>
      </c>
      <c r="M1197" s="390">
        <v>74</v>
      </c>
      <c r="N1197" s="390">
        <v>57</v>
      </c>
      <c r="O1197" s="390">
        <v>69</v>
      </c>
      <c r="P1197" s="206">
        <v>0.29824561403508798</v>
      </c>
    </row>
    <row r="1198" spans="1:16" x14ac:dyDescent="0.2">
      <c r="A1198" s="212" t="s">
        <v>8653</v>
      </c>
      <c r="B1198" s="211"/>
      <c r="C1198" s="211" t="s">
        <v>249</v>
      </c>
      <c r="D1198" s="410" t="s">
        <v>19356</v>
      </c>
      <c r="E1198" s="211" t="s">
        <v>8652</v>
      </c>
      <c r="F1198" s="211"/>
      <c r="G1198" s="413" t="s">
        <v>22295</v>
      </c>
      <c r="H1198" s="429" t="s">
        <v>8560</v>
      </c>
      <c r="I1198" s="390">
        <v>225</v>
      </c>
      <c r="J1198" s="390">
        <v>353</v>
      </c>
      <c r="K1198" s="390">
        <v>329</v>
      </c>
      <c r="L1198" s="330">
        <v>-0.36260623229461802</v>
      </c>
      <c r="M1198" s="390">
        <v>39</v>
      </c>
      <c r="N1198" s="390">
        <v>38</v>
      </c>
      <c r="O1198" s="390">
        <v>37</v>
      </c>
      <c r="P1198" s="206">
        <v>2.6315789473684299E-2</v>
      </c>
    </row>
    <row r="1199" spans="1:16" x14ac:dyDescent="0.2">
      <c r="A1199" s="212" t="s">
        <v>13516</v>
      </c>
      <c r="B1199" s="211" t="s">
        <v>9808</v>
      </c>
      <c r="C1199" s="211" t="s">
        <v>371</v>
      </c>
      <c r="D1199" s="410" t="s">
        <v>18753</v>
      </c>
      <c r="E1199" s="211" t="s">
        <v>13515</v>
      </c>
      <c r="F1199" s="211"/>
      <c r="G1199" s="413" t="s">
        <v>20873</v>
      </c>
      <c r="H1199" s="429" t="s">
        <v>8560</v>
      </c>
      <c r="I1199" s="390">
        <v>224</v>
      </c>
      <c r="J1199" s="390">
        <v>204</v>
      </c>
      <c r="K1199" s="390">
        <v>212</v>
      </c>
      <c r="L1199" s="210">
        <v>9.8039215686274606E-2</v>
      </c>
      <c r="M1199" s="390">
        <v>226</v>
      </c>
      <c r="N1199" s="390">
        <v>207</v>
      </c>
      <c r="O1199" s="390">
        <v>215</v>
      </c>
      <c r="P1199" s="206">
        <v>9.1787439613526506E-2</v>
      </c>
    </row>
    <row r="1200" spans="1:16" x14ac:dyDescent="0.2">
      <c r="A1200" s="212" t="s">
        <v>10562</v>
      </c>
      <c r="B1200" s="211"/>
      <c r="C1200" s="211" t="s">
        <v>257</v>
      </c>
      <c r="D1200" s="410" t="s">
        <v>18693</v>
      </c>
      <c r="E1200" s="211"/>
      <c r="F1200" s="211" t="s">
        <v>10561</v>
      </c>
      <c r="G1200" s="413" t="s">
        <v>19698</v>
      </c>
      <c r="H1200" s="429" t="s">
        <v>8560</v>
      </c>
      <c r="I1200" s="390">
        <v>224</v>
      </c>
      <c r="J1200" s="390">
        <v>172</v>
      </c>
      <c r="K1200" s="390">
        <v>187</v>
      </c>
      <c r="L1200" s="330">
        <v>0.30232558139534899</v>
      </c>
      <c r="M1200" s="390">
        <v>48</v>
      </c>
      <c r="N1200" s="390">
        <v>31</v>
      </c>
      <c r="O1200" s="390">
        <v>36</v>
      </c>
      <c r="P1200" s="206">
        <v>0.54838709677419395</v>
      </c>
    </row>
    <row r="1201" spans="1:16" x14ac:dyDescent="0.2">
      <c r="A1201" s="212" t="s">
        <v>9356</v>
      </c>
      <c r="B1201" s="211"/>
      <c r="C1201" s="211" t="s">
        <v>253</v>
      </c>
      <c r="D1201" s="410" t="s">
        <v>18935</v>
      </c>
      <c r="E1201" s="211"/>
      <c r="F1201" s="211" t="s">
        <v>9355</v>
      </c>
      <c r="G1201" s="413" t="s">
        <v>22036</v>
      </c>
      <c r="H1201" s="429" t="s">
        <v>8560</v>
      </c>
      <c r="I1201" s="390">
        <v>224</v>
      </c>
      <c r="J1201" s="390">
        <v>207</v>
      </c>
      <c r="K1201" s="390">
        <v>209</v>
      </c>
      <c r="L1201" s="330">
        <v>8.2125603864734206E-2</v>
      </c>
      <c r="M1201" s="390">
        <v>291</v>
      </c>
      <c r="N1201" s="390">
        <v>314</v>
      </c>
      <c r="O1201" s="390">
        <v>296</v>
      </c>
      <c r="P1201" s="206">
        <v>-7.32484076433121E-2</v>
      </c>
    </row>
    <row r="1202" spans="1:16" x14ac:dyDescent="0.2">
      <c r="A1202" s="212" t="s">
        <v>10077</v>
      </c>
      <c r="B1202" s="211"/>
      <c r="C1202" s="211" t="s">
        <v>372</v>
      </c>
      <c r="D1202" s="410" t="s">
        <v>18906</v>
      </c>
      <c r="E1202" s="211"/>
      <c r="F1202" s="211" t="s">
        <v>10076</v>
      </c>
      <c r="G1202" s="413" t="s">
        <v>19421</v>
      </c>
      <c r="H1202" s="429" t="s">
        <v>8560</v>
      </c>
      <c r="I1202" s="390">
        <v>223</v>
      </c>
      <c r="J1202" s="390">
        <v>115</v>
      </c>
      <c r="K1202" s="390">
        <v>16</v>
      </c>
      <c r="L1202" s="210">
        <v>0.93913043478260905</v>
      </c>
      <c r="M1202" s="390">
        <v>2</v>
      </c>
      <c r="N1202" s="390">
        <v>0</v>
      </c>
      <c r="O1202" s="390">
        <v>0</v>
      </c>
      <c r="P1202" s="206">
        <v>0</v>
      </c>
    </row>
    <row r="1203" spans="1:16" x14ac:dyDescent="0.2">
      <c r="A1203" s="212" t="s">
        <v>9984</v>
      </c>
      <c r="B1203" s="211"/>
      <c r="C1203" s="211" t="s">
        <v>372</v>
      </c>
      <c r="D1203" s="410" t="s">
        <v>17524</v>
      </c>
      <c r="E1203" s="211"/>
      <c r="F1203" s="211" t="s">
        <v>9983</v>
      </c>
      <c r="G1203" s="413" t="s">
        <v>200</v>
      </c>
      <c r="H1203" s="429" t="s">
        <v>8560</v>
      </c>
      <c r="I1203" s="390">
        <v>223</v>
      </c>
      <c r="J1203" s="390">
        <v>163</v>
      </c>
      <c r="K1203" s="390">
        <v>246</v>
      </c>
      <c r="L1203" s="330">
        <v>0.36809815950920299</v>
      </c>
      <c r="M1203" s="390">
        <v>0</v>
      </c>
      <c r="N1203" s="390">
        <v>0</v>
      </c>
      <c r="O1203" s="390">
        <v>0</v>
      </c>
      <c r="P1203" s="206">
        <v>0</v>
      </c>
    </row>
    <row r="1204" spans="1:16" x14ac:dyDescent="0.2">
      <c r="A1204" s="212" t="s">
        <v>13791</v>
      </c>
      <c r="B1204" s="211"/>
      <c r="C1204" s="211" t="s">
        <v>251</v>
      </c>
      <c r="D1204" s="410" t="s">
        <v>20668</v>
      </c>
      <c r="E1204" s="211"/>
      <c r="F1204" s="211" t="s">
        <v>13790</v>
      </c>
      <c r="G1204" s="413" t="s">
        <v>20669</v>
      </c>
      <c r="H1204" s="429" t="s">
        <v>8560</v>
      </c>
      <c r="I1204" s="390">
        <v>221</v>
      </c>
      <c r="J1204" s="390">
        <v>187</v>
      </c>
      <c r="K1204" s="390">
        <v>239</v>
      </c>
      <c r="L1204" s="330">
        <v>0.18181818181818199</v>
      </c>
      <c r="M1204" s="390">
        <v>131</v>
      </c>
      <c r="N1204" s="390">
        <v>121</v>
      </c>
      <c r="O1204" s="390">
        <v>153</v>
      </c>
      <c r="P1204" s="206">
        <v>8.2644628099173501E-2</v>
      </c>
    </row>
    <row r="1205" spans="1:16" x14ac:dyDescent="0.2">
      <c r="A1205" s="212" t="s">
        <v>9512</v>
      </c>
      <c r="B1205" s="211"/>
      <c r="C1205" s="211" t="s">
        <v>14947</v>
      </c>
      <c r="D1205" s="410" t="s">
        <v>17592</v>
      </c>
      <c r="E1205" s="211"/>
      <c r="F1205" s="211" t="s">
        <v>9511</v>
      </c>
      <c r="G1205" s="413" t="s">
        <v>19790</v>
      </c>
      <c r="H1205" s="429" t="s">
        <v>8560</v>
      </c>
      <c r="I1205" s="390">
        <v>221</v>
      </c>
      <c r="J1205" s="390">
        <v>255</v>
      </c>
      <c r="K1205" s="390">
        <v>241</v>
      </c>
      <c r="L1205" s="330">
        <v>-0.133333333333333</v>
      </c>
      <c r="M1205" s="390">
        <v>10</v>
      </c>
      <c r="N1205" s="390">
        <v>29</v>
      </c>
      <c r="O1205" s="390">
        <v>20</v>
      </c>
      <c r="P1205" s="206">
        <v>-0.65517241379310298</v>
      </c>
    </row>
    <row r="1206" spans="1:16" x14ac:dyDescent="0.2">
      <c r="A1206" s="212" t="s">
        <v>9310</v>
      </c>
      <c r="B1206" s="211"/>
      <c r="C1206" s="211" t="s">
        <v>252</v>
      </c>
      <c r="D1206" s="410" t="s">
        <v>22065</v>
      </c>
      <c r="E1206" s="211"/>
      <c r="F1206" s="211" t="s">
        <v>9309</v>
      </c>
      <c r="G1206" s="413" t="s">
        <v>19616</v>
      </c>
      <c r="H1206" s="429" t="s">
        <v>8560</v>
      </c>
      <c r="I1206" s="390">
        <v>221</v>
      </c>
      <c r="J1206" s="390">
        <v>67</v>
      </c>
      <c r="K1206" s="390">
        <v>64</v>
      </c>
      <c r="L1206" s="330">
        <v>2.2985074626865698</v>
      </c>
      <c r="M1206" s="390">
        <v>68</v>
      </c>
      <c r="N1206" s="390">
        <v>62</v>
      </c>
      <c r="O1206" s="390">
        <v>40</v>
      </c>
      <c r="P1206" s="206">
        <v>9.6774193548386997E-2</v>
      </c>
    </row>
    <row r="1207" spans="1:16" x14ac:dyDescent="0.2">
      <c r="A1207" s="212" t="s">
        <v>8869</v>
      </c>
      <c r="B1207" s="211"/>
      <c r="C1207" s="211" t="s">
        <v>487</v>
      </c>
      <c r="D1207" s="410" t="s">
        <v>19335</v>
      </c>
      <c r="E1207" s="211"/>
      <c r="F1207" s="211" t="s">
        <v>8868</v>
      </c>
      <c r="G1207" s="413" t="s">
        <v>19847</v>
      </c>
      <c r="H1207" s="429" t="s">
        <v>8560</v>
      </c>
      <c r="I1207" s="390">
        <v>221</v>
      </c>
      <c r="J1207" s="390">
        <v>20</v>
      </c>
      <c r="K1207" s="390">
        <v>10</v>
      </c>
      <c r="L1207" s="330">
        <v>10.050000000000001</v>
      </c>
      <c r="M1207" s="390">
        <v>73</v>
      </c>
      <c r="N1207" s="390">
        <v>27</v>
      </c>
      <c r="O1207" s="390">
        <v>9</v>
      </c>
      <c r="P1207" s="206">
        <v>1.7037037037036999</v>
      </c>
    </row>
    <row r="1208" spans="1:16" x14ac:dyDescent="0.2">
      <c r="A1208" s="212" t="s">
        <v>10863</v>
      </c>
      <c r="B1208" s="211"/>
      <c r="C1208" s="211" t="s">
        <v>249</v>
      </c>
      <c r="D1208" s="410" t="s">
        <v>20092</v>
      </c>
      <c r="E1208" s="211"/>
      <c r="F1208" s="211" t="s">
        <v>10862</v>
      </c>
      <c r="G1208" s="413" t="s">
        <v>21155</v>
      </c>
      <c r="H1208" s="429" t="s">
        <v>8560</v>
      </c>
      <c r="I1208" s="390">
        <v>220</v>
      </c>
      <c r="J1208" s="390">
        <v>125</v>
      </c>
      <c r="K1208" s="390">
        <v>142</v>
      </c>
      <c r="L1208" s="330">
        <v>0.76</v>
      </c>
      <c r="M1208" s="390">
        <v>209</v>
      </c>
      <c r="N1208" s="390">
        <v>211</v>
      </c>
      <c r="O1208" s="390">
        <v>310</v>
      </c>
      <c r="P1208" s="206">
        <v>-9.4786729857819808E-3</v>
      </c>
    </row>
    <row r="1209" spans="1:16" x14ac:dyDescent="0.2">
      <c r="A1209" s="212" t="s">
        <v>13273</v>
      </c>
      <c r="B1209" s="211" t="s">
        <v>12138</v>
      </c>
      <c r="C1209" s="211" t="s">
        <v>251</v>
      </c>
      <c r="D1209" s="410" t="s">
        <v>18754</v>
      </c>
      <c r="E1209" s="211" t="s">
        <v>13272</v>
      </c>
      <c r="F1209" s="211"/>
      <c r="G1209" s="413" t="s">
        <v>19554</v>
      </c>
      <c r="H1209" s="429" t="s">
        <v>8560</v>
      </c>
      <c r="I1209" s="390">
        <v>219</v>
      </c>
      <c r="J1209" s="390">
        <v>158</v>
      </c>
      <c r="K1209" s="390">
        <v>1</v>
      </c>
      <c r="L1209" s="330">
        <v>0.386075949367089</v>
      </c>
      <c r="M1209" s="390">
        <v>23</v>
      </c>
      <c r="N1209" s="390">
        <v>35</v>
      </c>
      <c r="O1209" s="390">
        <v>26</v>
      </c>
      <c r="P1209" s="206">
        <v>-0.34285714285714303</v>
      </c>
    </row>
    <row r="1210" spans="1:16" x14ac:dyDescent="0.2">
      <c r="A1210" s="212" t="s">
        <v>13901</v>
      </c>
      <c r="B1210" s="211"/>
      <c r="C1210" s="211" t="s">
        <v>252</v>
      </c>
      <c r="D1210" s="410" t="s">
        <v>17671</v>
      </c>
      <c r="E1210" s="211"/>
      <c r="F1210" s="211" t="s">
        <v>13900</v>
      </c>
      <c r="G1210" s="413" t="s">
        <v>21396</v>
      </c>
      <c r="H1210" s="429" t="s">
        <v>8560</v>
      </c>
      <c r="I1210" s="390">
        <v>219</v>
      </c>
      <c r="J1210" s="390">
        <v>213</v>
      </c>
      <c r="K1210" s="390">
        <v>206</v>
      </c>
      <c r="L1210" s="330">
        <v>2.8169014084507001E-2</v>
      </c>
      <c r="M1210" s="390">
        <v>160</v>
      </c>
      <c r="N1210" s="390">
        <v>18</v>
      </c>
      <c r="O1210" s="390">
        <v>103</v>
      </c>
      <c r="P1210" s="206">
        <v>7.8888888888888902</v>
      </c>
    </row>
    <row r="1211" spans="1:16" x14ac:dyDescent="0.2">
      <c r="A1211" s="212" t="s">
        <v>14500</v>
      </c>
      <c r="B1211" s="211" t="s">
        <v>11858</v>
      </c>
      <c r="C1211" s="211" t="s">
        <v>251</v>
      </c>
      <c r="D1211" s="410" t="s">
        <v>20815</v>
      </c>
      <c r="E1211" s="211" t="s">
        <v>14499</v>
      </c>
      <c r="F1211" s="211"/>
      <c r="G1211" s="413" t="s">
        <v>20292</v>
      </c>
      <c r="H1211" s="429" t="s">
        <v>8560</v>
      </c>
      <c r="I1211" s="390">
        <v>218</v>
      </c>
      <c r="J1211" s="390">
        <v>169</v>
      </c>
      <c r="K1211" s="390">
        <v>224</v>
      </c>
      <c r="L1211" s="330">
        <v>0.28994082840236701</v>
      </c>
      <c r="M1211" s="390">
        <v>183</v>
      </c>
      <c r="N1211" s="390">
        <v>205</v>
      </c>
      <c r="O1211" s="390">
        <v>218</v>
      </c>
      <c r="P1211" s="206">
        <v>-0.107317073170732</v>
      </c>
    </row>
    <row r="1212" spans="1:16" x14ac:dyDescent="0.2">
      <c r="A1212" s="212" t="s">
        <v>11303</v>
      </c>
      <c r="B1212" s="211"/>
      <c r="C1212" s="211" t="s">
        <v>252</v>
      </c>
      <c r="D1212" s="410" t="s">
        <v>19146</v>
      </c>
      <c r="E1212" s="211"/>
      <c r="F1212" s="211" t="s">
        <v>11302</v>
      </c>
      <c r="G1212" s="413" t="s">
        <v>19593</v>
      </c>
      <c r="H1212" s="429" t="s">
        <v>8560</v>
      </c>
      <c r="I1212" s="390">
        <v>218</v>
      </c>
      <c r="J1212" s="390">
        <v>289</v>
      </c>
      <c r="K1212" s="390">
        <v>175</v>
      </c>
      <c r="L1212" s="330">
        <v>-0.245674740484429</v>
      </c>
      <c r="M1212" s="390">
        <v>904</v>
      </c>
      <c r="N1212" s="390">
        <v>405</v>
      </c>
      <c r="O1212" s="390">
        <v>776</v>
      </c>
      <c r="P1212" s="206">
        <v>1.2320987654321001</v>
      </c>
    </row>
    <row r="1213" spans="1:16" x14ac:dyDescent="0.2">
      <c r="A1213" s="212" t="s">
        <v>9007</v>
      </c>
      <c r="B1213" s="211"/>
      <c r="C1213" s="211" t="s">
        <v>249</v>
      </c>
      <c r="D1213" s="410" t="s">
        <v>22142</v>
      </c>
      <c r="E1213" s="211"/>
      <c r="F1213" s="211" t="s">
        <v>9006</v>
      </c>
      <c r="G1213" s="413" t="s">
        <v>21254</v>
      </c>
      <c r="H1213" s="429" t="s">
        <v>8560</v>
      </c>
      <c r="I1213" s="390">
        <v>218</v>
      </c>
      <c r="J1213" s="390">
        <v>172</v>
      </c>
      <c r="K1213" s="390">
        <v>154</v>
      </c>
      <c r="L1213" s="330">
        <v>0.26744186046511598</v>
      </c>
      <c r="M1213" s="390">
        <v>172</v>
      </c>
      <c r="N1213" s="390">
        <v>203</v>
      </c>
      <c r="O1213" s="390">
        <v>61</v>
      </c>
      <c r="P1213" s="206">
        <v>-0.152709359605911</v>
      </c>
    </row>
    <row r="1214" spans="1:16" x14ac:dyDescent="0.2">
      <c r="A1214" s="212" t="s">
        <v>13312</v>
      </c>
      <c r="B1214" s="211"/>
      <c r="C1214" s="211" t="s">
        <v>250</v>
      </c>
      <c r="D1214" s="410" t="s">
        <v>13311</v>
      </c>
      <c r="E1214" s="211"/>
      <c r="F1214" s="211" t="s">
        <v>13310</v>
      </c>
      <c r="G1214" s="413" t="s">
        <v>13309</v>
      </c>
      <c r="H1214" s="429" t="s">
        <v>8560</v>
      </c>
      <c r="I1214" s="390">
        <v>216</v>
      </c>
      <c r="J1214" s="390">
        <v>216</v>
      </c>
      <c r="K1214" s="390">
        <v>196</v>
      </c>
      <c r="L1214" s="330">
        <v>0</v>
      </c>
      <c r="M1214" s="390">
        <v>91</v>
      </c>
      <c r="N1214" s="390">
        <v>85</v>
      </c>
      <c r="O1214" s="390">
        <v>98</v>
      </c>
      <c r="P1214" s="206">
        <v>7.0588235294117604E-2</v>
      </c>
    </row>
    <row r="1215" spans="1:16" x14ac:dyDescent="0.2">
      <c r="A1215" s="212" t="s">
        <v>10099</v>
      </c>
      <c r="B1215" s="211"/>
      <c r="C1215" s="211" t="s">
        <v>254</v>
      </c>
      <c r="D1215" s="410" t="s">
        <v>18327</v>
      </c>
      <c r="E1215" s="211"/>
      <c r="F1215" s="211" t="s">
        <v>10098</v>
      </c>
      <c r="G1215" s="413" t="s">
        <v>17077</v>
      </c>
      <c r="H1215" s="429" t="s">
        <v>8560</v>
      </c>
      <c r="I1215" s="390">
        <v>216</v>
      </c>
      <c r="J1215" s="390">
        <v>192</v>
      </c>
      <c r="K1215" s="390">
        <v>161</v>
      </c>
      <c r="L1215" s="330">
        <v>0.125</v>
      </c>
      <c r="M1215" s="390">
        <v>49</v>
      </c>
      <c r="N1215" s="390">
        <v>52</v>
      </c>
      <c r="O1215" s="390">
        <v>59</v>
      </c>
      <c r="P1215" s="206">
        <v>-5.7692307692307702E-2</v>
      </c>
    </row>
    <row r="1216" spans="1:16" x14ac:dyDescent="0.2">
      <c r="A1216" s="212" t="s">
        <v>13506</v>
      </c>
      <c r="B1216" s="211"/>
      <c r="C1216" s="211" t="s">
        <v>251</v>
      </c>
      <c r="D1216" s="410" t="s">
        <v>18568</v>
      </c>
      <c r="E1216" s="211"/>
      <c r="F1216" s="211" t="s">
        <v>13505</v>
      </c>
      <c r="G1216" s="413" t="s">
        <v>21128</v>
      </c>
      <c r="H1216" s="429" t="s">
        <v>8560</v>
      </c>
      <c r="I1216" s="390">
        <v>215</v>
      </c>
      <c r="J1216" s="390">
        <v>148</v>
      </c>
      <c r="K1216" s="390">
        <v>240</v>
      </c>
      <c r="L1216" s="330">
        <v>0.45270270270270302</v>
      </c>
      <c r="M1216" s="390">
        <v>60</v>
      </c>
      <c r="N1216" s="390">
        <v>53</v>
      </c>
      <c r="O1216" s="390">
        <v>66</v>
      </c>
      <c r="P1216" s="206">
        <v>0.13207547169811301</v>
      </c>
    </row>
    <row r="1217" spans="1:16" x14ac:dyDescent="0.2">
      <c r="A1217" s="212" t="s">
        <v>9721</v>
      </c>
      <c r="B1217" s="211"/>
      <c r="C1217" s="211" t="s">
        <v>14947</v>
      </c>
      <c r="D1217" s="410" t="s">
        <v>21827</v>
      </c>
      <c r="E1217" s="211"/>
      <c r="F1217" s="211" t="s">
        <v>9720</v>
      </c>
      <c r="G1217" s="413" t="s">
        <v>21828</v>
      </c>
      <c r="H1217" s="429" t="s">
        <v>8560</v>
      </c>
      <c r="I1217" s="390">
        <v>215</v>
      </c>
      <c r="J1217" s="390">
        <v>186</v>
      </c>
      <c r="K1217" s="390">
        <v>138</v>
      </c>
      <c r="L1217" s="330">
        <v>0.15591397849462399</v>
      </c>
      <c r="M1217" s="390">
        <v>21</v>
      </c>
      <c r="N1217" s="390">
        <v>18</v>
      </c>
      <c r="O1217" s="390">
        <v>10</v>
      </c>
      <c r="P1217" s="206">
        <v>0.16666666666666699</v>
      </c>
    </row>
    <row r="1218" spans="1:16" x14ac:dyDescent="0.2">
      <c r="A1218" s="212" t="s">
        <v>12760</v>
      </c>
      <c r="B1218" s="211"/>
      <c r="C1218" s="211" t="s">
        <v>253</v>
      </c>
      <c r="D1218" s="410" t="s">
        <v>17684</v>
      </c>
      <c r="E1218" s="211"/>
      <c r="F1218" s="211" t="s">
        <v>12759</v>
      </c>
      <c r="G1218" s="413" t="s">
        <v>19423</v>
      </c>
      <c r="H1218" s="429" t="s">
        <v>8560</v>
      </c>
      <c r="I1218" s="390">
        <v>214</v>
      </c>
      <c r="J1218" s="390">
        <v>170</v>
      </c>
      <c r="K1218" s="390">
        <v>169</v>
      </c>
      <c r="L1218" s="330">
        <v>0.25882352941176501</v>
      </c>
      <c r="M1218" s="390">
        <v>125</v>
      </c>
      <c r="N1218" s="390">
        <v>145</v>
      </c>
      <c r="O1218" s="390">
        <v>128</v>
      </c>
      <c r="P1218" s="206">
        <v>-0.13793103448275901</v>
      </c>
    </row>
    <row r="1219" spans="1:16" x14ac:dyDescent="0.2">
      <c r="A1219" s="212" t="s">
        <v>11854</v>
      </c>
      <c r="B1219" s="211" t="s">
        <v>9618</v>
      </c>
      <c r="C1219" s="211" t="s">
        <v>371</v>
      </c>
      <c r="D1219" s="410" t="s">
        <v>20772</v>
      </c>
      <c r="E1219" s="211"/>
      <c r="F1219" s="211" t="s">
        <v>11853</v>
      </c>
      <c r="G1219" s="413" t="s">
        <v>20773</v>
      </c>
      <c r="H1219" s="429" t="s">
        <v>8560</v>
      </c>
      <c r="I1219" s="390">
        <v>214</v>
      </c>
      <c r="J1219" s="390">
        <v>156</v>
      </c>
      <c r="K1219" s="390">
        <v>200</v>
      </c>
      <c r="L1219" s="330">
        <v>0.37179487179487197</v>
      </c>
      <c r="M1219" s="390">
        <v>304</v>
      </c>
      <c r="N1219" s="390">
        <v>190</v>
      </c>
      <c r="O1219" s="390">
        <v>262</v>
      </c>
      <c r="P1219" s="206">
        <v>0.6</v>
      </c>
    </row>
    <row r="1220" spans="1:16" x14ac:dyDescent="0.2">
      <c r="A1220" s="212" t="s">
        <v>11107</v>
      </c>
      <c r="B1220" s="211"/>
      <c r="C1220" s="211" t="s">
        <v>252</v>
      </c>
      <c r="D1220" s="410" t="s">
        <v>21300</v>
      </c>
      <c r="E1220" s="211"/>
      <c r="F1220" s="211" t="s">
        <v>11106</v>
      </c>
      <c r="G1220" s="413" t="s">
        <v>19620</v>
      </c>
      <c r="H1220" s="429" t="s">
        <v>8560</v>
      </c>
      <c r="I1220" s="390">
        <v>214</v>
      </c>
      <c r="J1220" s="390">
        <v>101</v>
      </c>
      <c r="K1220" s="390">
        <v>227</v>
      </c>
      <c r="L1220" s="330">
        <v>1.11881188118812</v>
      </c>
      <c r="M1220" s="390">
        <v>23</v>
      </c>
      <c r="N1220" s="390">
        <v>0</v>
      </c>
      <c r="O1220" s="390">
        <v>24</v>
      </c>
      <c r="P1220" s="206">
        <v>0</v>
      </c>
    </row>
    <row r="1221" spans="1:16" x14ac:dyDescent="0.2">
      <c r="A1221" s="212" t="s">
        <v>9895</v>
      </c>
      <c r="B1221" s="211"/>
      <c r="C1221" s="211" t="s">
        <v>253</v>
      </c>
      <c r="D1221" s="410" t="s">
        <v>17330</v>
      </c>
      <c r="E1221" s="211"/>
      <c r="F1221" s="211" t="s">
        <v>9894</v>
      </c>
      <c r="G1221" s="413" t="s">
        <v>17331</v>
      </c>
      <c r="H1221" s="429" t="s">
        <v>8560</v>
      </c>
      <c r="I1221" s="390">
        <v>213</v>
      </c>
      <c r="J1221" s="390">
        <v>204</v>
      </c>
      <c r="K1221" s="390">
        <v>169</v>
      </c>
      <c r="L1221" s="330">
        <v>4.4117647058823602E-2</v>
      </c>
      <c r="M1221" s="390">
        <v>13</v>
      </c>
      <c r="N1221" s="390">
        <v>26</v>
      </c>
      <c r="O1221" s="390">
        <v>11</v>
      </c>
      <c r="P1221" s="206">
        <v>-0.5</v>
      </c>
    </row>
    <row r="1222" spans="1:16" x14ac:dyDescent="0.2">
      <c r="A1222" s="212" t="s">
        <v>9903</v>
      </c>
      <c r="B1222" s="211"/>
      <c r="C1222" s="211" t="s">
        <v>253</v>
      </c>
      <c r="D1222" s="410" t="s">
        <v>17143</v>
      </c>
      <c r="E1222" s="211"/>
      <c r="F1222" s="211" t="s">
        <v>9902</v>
      </c>
      <c r="G1222" s="413" t="s">
        <v>19432</v>
      </c>
      <c r="H1222" s="429" t="s">
        <v>8560</v>
      </c>
      <c r="I1222" s="390">
        <v>212</v>
      </c>
      <c r="J1222" s="390">
        <v>148</v>
      </c>
      <c r="K1222" s="390">
        <v>179</v>
      </c>
      <c r="L1222" s="330">
        <v>0.43243243243243201</v>
      </c>
      <c r="M1222" s="390">
        <v>4</v>
      </c>
      <c r="N1222" s="390">
        <v>5</v>
      </c>
      <c r="O1222" s="390">
        <v>3</v>
      </c>
      <c r="P1222" s="206">
        <v>-0.2</v>
      </c>
    </row>
    <row r="1223" spans="1:16" x14ac:dyDescent="0.2">
      <c r="A1223" s="212" t="s">
        <v>9647</v>
      </c>
      <c r="B1223" s="211" t="s">
        <v>9605</v>
      </c>
      <c r="C1223" s="211" t="s">
        <v>253</v>
      </c>
      <c r="D1223" s="410" t="s">
        <v>8791</v>
      </c>
      <c r="E1223" s="211" t="s">
        <v>9646</v>
      </c>
      <c r="F1223" s="211"/>
      <c r="G1223" s="413" t="s">
        <v>223</v>
      </c>
      <c r="H1223" s="429" t="s">
        <v>8560</v>
      </c>
      <c r="I1223" s="390">
        <v>212</v>
      </c>
      <c r="J1223" s="390">
        <v>169</v>
      </c>
      <c r="K1223" s="390">
        <v>218</v>
      </c>
      <c r="L1223" s="330">
        <v>0.25443786982248501</v>
      </c>
      <c r="M1223" s="390">
        <v>0</v>
      </c>
      <c r="N1223" s="390">
        <v>0</v>
      </c>
      <c r="O1223" s="390">
        <v>0</v>
      </c>
      <c r="P1223" s="206">
        <v>0</v>
      </c>
    </row>
    <row r="1224" spans="1:16" x14ac:dyDescent="0.2">
      <c r="A1224" s="212" t="s">
        <v>13897</v>
      </c>
      <c r="B1224" s="211"/>
      <c r="C1224" s="211" t="s">
        <v>250</v>
      </c>
      <c r="D1224" s="410" t="s">
        <v>8791</v>
      </c>
      <c r="E1224" s="211"/>
      <c r="F1224" s="211" t="s">
        <v>13896</v>
      </c>
      <c r="G1224" s="413" t="s">
        <v>223</v>
      </c>
      <c r="H1224" s="429" t="s">
        <v>8560</v>
      </c>
      <c r="I1224" s="390">
        <v>211</v>
      </c>
      <c r="J1224" s="390">
        <v>168</v>
      </c>
      <c r="K1224" s="390">
        <v>214</v>
      </c>
      <c r="L1224" s="330">
        <v>0.25595238095238099</v>
      </c>
      <c r="M1224" s="390">
        <v>1</v>
      </c>
      <c r="N1224" s="390">
        <v>0</v>
      </c>
      <c r="O1224" s="390">
        <v>1</v>
      </c>
      <c r="P1224" s="206">
        <v>0</v>
      </c>
    </row>
    <row r="1225" spans="1:16" x14ac:dyDescent="0.2">
      <c r="A1225" s="212" t="s">
        <v>12032</v>
      </c>
      <c r="B1225" s="211"/>
      <c r="C1225" s="211" t="s">
        <v>371</v>
      </c>
      <c r="D1225" s="410" t="s">
        <v>17561</v>
      </c>
      <c r="E1225" s="211"/>
      <c r="F1225" s="211" t="s">
        <v>12031</v>
      </c>
      <c r="G1225" s="413" t="s">
        <v>19456</v>
      </c>
      <c r="H1225" s="429" t="s">
        <v>8560</v>
      </c>
      <c r="I1225" s="390">
        <v>211</v>
      </c>
      <c r="J1225" s="390">
        <v>148</v>
      </c>
      <c r="K1225" s="390">
        <v>169</v>
      </c>
      <c r="L1225" s="330">
        <v>0.42567567567567599</v>
      </c>
      <c r="M1225" s="390">
        <v>0</v>
      </c>
      <c r="N1225" s="390">
        <v>0</v>
      </c>
      <c r="O1225" s="390">
        <v>0</v>
      </c>
      <c r="P1225" s="206">
        <v>0</v>
      </c>
    </row>
    <row r="1226" spans="1:16" x14ac:dyDescent="0.2">
      <c r="A1226" s="212" t="s">
        <v>13073</v>
      </c>
      <c r="B1226" s="211"/>
      <c r="C1226" s="211" t="s">
        <v>254</v>
      </c>
      <c r="D1226" s="410" t="s">
        <v>18042</v>
      </c>
      <c r="E1226" s="211"/>
      <c r="F1226" s="211" t="s">
        <v>13072</v>
      </c>
      <c r="G1226" s="413" t="s">
        <v>19522</v>
      </c>
      <c r="H1226" s="429" t="s">
        <v>8560</v>
      </c>
      <c r="I1226" s="390">
        <v>211</v>
      </c>
      <c r="J1226" s="390">
        <v>249</v>
      </c>
      <c r="K1226" s="390">
        <v>205</v>
      </c>
      <c r="L1226" s="330">
        <v>-0.15261044176706801</v>
      </c>
      <c r="M1226" s="390">
        <v>37</v>
      </c>
      <c r="N1226" s="390">
        <v>37</v>
      </c>
      <c r="O1226" s="390">
        <v>42</v>
      </c>
      <c r="P1226" s="206">
        <v>0</v>
      </c>
    </row>
    <row r="1227" spans="1:16" x14ac:dyDescent="0.2">
      <c r="A1227" s="212" t="s">
        <v>13014</v>
      </c>
      <c r="B1227" s="211"/>
      <c r="C1227" s="211" t="s">
        <v>251</v>
      </c>
      <c r="D1227" s="410" t="s">
        <v>21976</v>
      </c>
      <c r="E1227" s="211"/>
      <c r="F1227" s="211" t="s">
        <v>13013</v>
      </c>
      <c r="G1227" s="413" t="s">
        <v>21977</v>
      </c>
      <c r="H1227" s="429" t="s">
        <v>8560</v>
      </c>
      <c r="I1227" s="390">
        <v>211</v>
      </c>
      <c r="J1227" s="390">
        <v>256</v>
      </c>
      <c r="K1227" s="390">
        <v>261</v>
      </c>
      <c r="L1227" s="330">
        <v>-0.17578125</v>
      </c>
      <c r="M1227" s="390">
        <v>97</v>
      </c>
      <c r="N1227" s="390">
        <v>105</v>
      </c>
      <c r="O1227" s="390">
        <v>69</v>
      </c>
      <c r="P1227" s="206">
        <v>-7.61904761904761E-2</v>
      </c>
    </row>
    <row r="1228" spans="1:16" x14ac:dyDescent="0.2">
      <c r="A1228" s="212" t="s">
        <v>13875</v>
      </c>
      <c r="B1228" s="211"/>
      <c r="C1228" s="211" t="s">
        <v>254</v>
      </c>
      <c r="D1228" s="410" t="s">
        <v>17366</v>
      </c>
      <c r="E1228" s="211"/>
      <c r="F1228" s="211" t="s">
        <v>13874</v>
      </c>
      <c r="G1228" s="413" t="s">
        <v>20533</v>
      </c>
      <c r="H1228" s="429" t="s">
        <v>8560</v>
      </c>
      <c r="I1228" s="390">
        <v>210</v>
      </c>
      <c r="J1228" s="390">
        <v>196</v>
      </c>
      <c r="K1228" s="390">
        <v>202</v>
      </c>
      <c r="L1228" s="330">
        <v>7.1428571428571397E-2</v>
      </c>
      <c r="M1228" s="390">
        <v>145</v>
      </c>
      <c r="N1228" s="390">
        <v>113</v>
      </c>
      <c r="O1228" s="390">
        <v>137</v>
      </c>
      <c r="P1228" s="206">
        <v>0.28318584070796499</v>
      </c>
    </row>
    <row r="1229" spans="1:16" x14ac:dyDescent="0.2">
      <c r="A1229" s="212" t="s">
        <v>12048</v>
      </c>
      <c r="B1229" s="211"/>
      <c r="C1229" s="211" t="s">
        <v>250</v>
      </c>
      <c r="D1229" s="410" t="s">
        <v>17131</v>
      </c>
      <c r="E1229" s="211"/>
      <c r="F1229" s="211" t="s">
        <v>12047</v>
      </c>
      <c r="G1229" s="413" t="s">
        <v>19524</v>
      </c>
      <c r="H1229" s="429" t="s">
        <v>8560</v>
      </c>
      <c r="I1229" s="390">
        <v>209</v>
      </c>
      <c r="J1229" s="390">
        <v>193</v>
      </c>
      <c r="K1229" s="390">
        <v>159</v>
      </c>
      <c r="L1229" s="330">
        <v>8.2901554404145206E-2</v>
      </c>
      <c r="M1229" s="390">
        <v>31</v>
      </c>
      <c r="N1229" s="390">
        <v>18</v>
      </c>
      <c r="O1229" s="390">
        <v>32</v>
      </c>
      <c r="P1229" s="206">
        <v>0.72222222222222199</v>
      </c>
    </row>
    <row r="1230" spans="1:16" x14ac:dyDescent="0.2">
      <c r="A1230" s="212" t="s">
        <v>14119</v>
      </c>
      <c r="B1230" s="211"/>
      <c r="C1230" s="211" t="s">
        <v>255</v>
      </c>
      <c r="D1230" s="410" t="s">
        <v>18895</v>
      </c>
      <c r="E1230" s="211"/>
      <c r="F1230" s="211" t="s">
        <v>14118</v>
      </c>
      <c r="G1230" s="413" t="s">
        <v>21566</v>
      </c>
      <c r="H1230" s="429" t="s">
        <v>8560</v>
      </c>
      <c r="I1230" s="390">
        <v>209</v>
      </c>
      <c r="J1230" s="390">
        <v>167</v>
      </c>
      <c r="K1230" s="390">
        <v>109</v>
      </c>
      <c r="L1230" s="330">
        <v>0.25149700598802399</v>
      </c>
      <c r="M1230" s="390">
        <v>8</v>
      </c>
      <c r="N1230" s="390">
        <v>12</v>
      </c>
      <c r="O1230" s="390">
        <v>8</v>
      </c>
      <c r="P1230" s="206">
        <v>-0.33333333333333298</v>
      </c>
    </row>
    <row r="1231" spans="1:16" x14ac:dyDescent="0.2">
      <c r="A1231" s="212" t="s">
        <v>13230</v>
      </c>
      <c r="B1231" s="211"/>
      <c r="C1231" s="211" t="s">
        <v>251</v>
      </c>
      <c r="D1231" s="410" t="s">
        <v>18201</v>
      </c>
      <c r="E1231" s="211"/>
      <c r="F1231" s="211" t="s">
        <v>13229</v>
      </c>
      <c r="G1231" s="413" t="s">
        <v>21749</v>
      </c>
      <c r="H1231" s="429" t="s">
        <v>8560</v>
      </c>
      <c r="I1231" s="390">
        <v>209</v>
      </c>
      <c r="J1231" s="390">
        <v>202</v>
      </c>
      <c r="K1231" s="390">
        <v>164</v>
      </c>
      <c r="L1231" s="330">
        <v>3.4653465346534698E-2</v>
      </c>
      <c r="M1231" s="390">
        <v>5</v>
      </c>
      <c r="N1231" s="390">
        <v>7</v>
      </c>
      <c r="O1231" s="390">
        <v>8</v>
      </c>
      <c r="P1231" s="206">
        <v>-0.28571428571428598</v>
      </c>
    </row>
    <row r="1232" spans="1:16" x14ac:dyDescent="0.2">
      <c r="A1232" s="212" t="s">
        <v>18043</v>
      </c>
      <c r="B1232" s="211"/>
      <c r="C1232" s="211" t="s">
        <v>249</v>
      </c>
      <c r="D1232" s="410" t="s">
        <v>18158</v>
      </c>
      <c r="E1232" s="211" t="s">
        <v>9025</v>
      </c>
      <c r="F1232" s="211"/>
      <c r="G1232" s="413" t="s">
        <v>20533</v>
      </c>
      <c r="H1232" s="429" t="s">
        <v>8560</v>
      </c>
      <c r="I1232" s="390">
        <v>209</v>
      </c>
      <c r="J1232" s="390">
        <v>205</v>
      </c>
      <c r="K1232" s="390">
        <v>188</v>
      </c>
      <c r="L1232" s="330">
        <v>1.9512195121951199E-2</v>
      </c>
      <c r="M1232" s="390">
        <v>11</v>
      </c>
      <c r="N1232" s="390">
        <v>5</v>
      </c>
      <c r="O1232" s="390">
        <v>14</v>
      </c>
      <c r="P1232" s="206">
        <v>1.2</v>
      </c>
    </row>
    <row r="1233" spans="1:16" x14ac:dyDescent="0.2">
      <c r="A1233" s="212" t="s">
        <v>13440</v>
      </c>
      <c r="B1233" s="211"/>
      <c r="C1233" s="211" t="s">
        <v>252</v>
      </c>
      <c r="D1233" s="410" t="s">
        <v>17560</v>
      </c>
      <c r="E1233" s="211"/>
      <c r="F1233" s="211" t="s">
        <v>13439</v>
      </c>
      <c r="G1233" s="413" t="s">
        <v>20660</v>
      </c>
      <c r="H1233" s="429" t="s">
        <v>8560</v>
      </c>
      <c r="I1233" s="390">
        <v>208</v>
      </c>
      <c r="J1233" s="390">
        <v>74</v>
      </c>
      <c r="K1233" s="390">
        <v>210</v>
      </c>
      <c r="L1233" s="330">
        <v>1.8108108108108101</v>
      </c>
      <c r="M1233" s="390">
        <v>158</v>
      </c>
      <c r="N1233" s="390">
        <v>38</v>
      </c>
      <c r="O1233" s="390">
        <v>222</v>
      </c>
      <c r="P1233" s="206">
        <v>3.1578947368421102</v>
      </c>
    </row>
    <row r="1234" spans="1:16" x14ac:dyDescent="0.2">
      <c r="A1234" s="212" t="s">
        <v>10209</v>
      </c>
      <c r="B1234" s="211"/>
      <c r="C1234" s="211" t="s">
        <v>249</v>
      </c>
      <c r="D1234" s="410" t="s">
        <v>19218</v>
      </c>
      <c r="E1234" s="211"/>
      <c r="F1234" s="211" t="s">
        <v>10208</v>
      </c>
      <c r="G1234" s="413" t="s">
        <v>19490</v>
      </c>
      <c r="H1234" s="429" t="s">
        <v>8560</v>
      </c>
      <c r="I1234" s="390">
        <v>208</v>
      </c>
      <c r="J1234" s="390">
        <v>193</v>
      </c>
      <c r="K1234" s="390">
        <v>228</v>
      </c>
      <c r="L1234" s="330">
        <v>7.7720207253886106E-2</v>
      </c>
      <c r="M1234" s="390">
        <v>517</v>
      </c>
      <c r="N1234" s="390">
        <v>352</v>
      </c>
      <c r="O1234" s="390">
        <v>391</v>
      </c>
      <c r="P1234" s="206">
        <v>0.46875</v>
      </c>
    </row>
    <row r="1235" spans="1:16" x14ac:dyDescent="0.2">
      <c r="A1235" s="212" t="s">
        <v>14111</v>
      </c>
      <c r="B1235" s="211"/>
      <c r="C1235" s="211" t="s">
        <v>258</v>
      </c>
      <c r="D1235" s="410" t="s">
        <v>17321</v>
      </c>
      <c r="E1235" s="211"/>
      <c r="F1235" s="211" t="s">
        <v>14110</v>
      </c>
      <c r="G1235" s="413" t="s">
        <v>21530</v>
      </c>
      <c r="H1235" s="429" t="s">
        <v>8560</v>
      </c>
      <c r="I1235" s="390">
        <v>207</v>
      </c>
      <c r="J1235" s="390">
        <v>235</v>
      </c>
      <c r="K1235" s="390">
        <v>212</v>
      </c>
      <c r="L1235" s="330">
        <v>-0.11914893617021299</v>
      </c>
      <c r="M1235" s="390">
        <v>59</v>
      </c>
      <c r="N1235" s="390">
        <v>43</v>
      </c>
      <c r="O1235" s="390">
        <v>47</v>
      </c>
      <c r="P1235" s="206">
        <v>0.372093023255814</v>
      </c>
    </row>
    <row r="1236" spans="1:16" x14ac:dyDescent="0.2">
      <c r="A1236" s="212" t="s">
        <v>11520</v>
      </c>
      <c r="B1236" s="211"/>
      <c r="C1236" s="211" t="s">
        <v>253</v>
      </c>
      <c r="D1236" s="410" t="s">
        <v>18422</v>
      </c>
      <c r="E1236" s="211"/>
      <c r="F1236" s="211" t="s">
        <v>11519</v>
      </c>
      <c r="G1236" s="413" t="s">
        <v>20274</v>
      </c>
      <c r="H1236" s="429" t="s">
        <v>8560</v>
      </c>
      <c r="I1236" s="390">
        <v>206</v>
      </c>
      <c r="J1236" s="390">
        <v>302</v>
      </c>
      <c r="K1236" s="390">
        <v>306</v>
      </c>
      <c r="L1236" s="330">
        <v>-0.31788079470198699</v>
      </c>
      <c r="M1236" s="390">
        <v>25</v>
      </c>
      <c r="N1236" s="390">
        <v>26</v>
      </c>
      <c r="O1236" s="390">
        <v>29</v>
      </c>
      <c r="P1236" s="206">
        <v>-3.8461538461538401E-2</v>
      </c>
    </row>
    <row r="1237" spans="1:16" x14ac:dyDescent="0.2">
      <c r="A1237" s="212" t="s">
        <v>11169</v>
      </c>
      <c r="B1237" s="211"/>
      <c r="C1237" s="211" t="s">
        <v>14947</v>
      </c>
      <c r="D1237" s="410" t="s">
        <v>8915</v>
      </c>
      <c r="E1237" s="211"/>
      <c r="F1237" s="211" t="s">
        <v>11168</v>
      </c>
      <c r="G1237" s="413" t="s">
        <v>206</v>
      </c>
      <c r="H1237" s="429" t="s">
        <v>8560</v>
      </c>
      <c r="I1237" s="390">
        <v>206</v>
      </c>
      <c r="J1237" s="390">
        <v>235</v>
      </c>
      <c r="K1237" s="390">
        <v>618</v>
      </c>
      <c r="L1237" s="330">
        <v>-0.123404255319149</v>
      </c>
      <c r="M1237" s="390">
        <v>7</v>
      </c>
      <c r="N1237" s="390">
        <v>5</v>
      </c>
      <c r="O1237" s="390">
        <v>15</v>
      </c>
      <c r="P1237" s="206">
        <v>0.4</v>
      </c>
    </row>
    <row r="1238" spans="1:16" x14ac:dyDescent="0.2">
      <c r="A1238" s="212" t="s">
        <v>9282</v>
      </c>
      <c r="B1238" s="211"/>
      <c r="C1238" s="211" t="s">
        <v>252</v>
      </c>
      <c r="D1238" s="410" t="s">
        <v>17452</v>
      </c>
      <c r="E1238" s="211"/>
      <c r="F1238" s="211" t="s">
        <v>9281</v>
      </c>
      <c r="G1238" s="413" t="s">
        <v>22071</v>
      </c>
      <c r="H1238" s="429" t="s">
        <v>8560</v>
      </c>
      <c r="I1238" s="390">
        <v>206</v>
      </c>
      <c r="J1238" s="390">
        <v>74</v>
      </c>
      <c r="K1238" s="390">
        <v>243</v>
      </c>
      <c r="L1238" s="210">
        <v>1.78378378378378</v>
      </c>
      <c r="M1238" s="390">
        <v>157</v>
      </c>
      <c r="N1238" s="390">
        <v>3</v>
      </c>
      <c r="O1238" s="390">
        <v>150</v>
      </c>
      <c r="P1238" s="206">
        <v>51.3333333333333</v>
      </c>
    </row>
    <row r="1239" spans="1:16" x14ac:dyDescent="0.2">
      <c r="A1239" s="212" t="s">
        <v>10903</v>
      </c>
      <c r="B1239" s="211"/>
      <c r="C1239" s="211" t="s">
        <v>257</v>
      </c>
      <c r="D1239" s="410" t="s">
        <v>17210</v>
      </c>
      <c r="E1239" s="211"/>
      <c r="F1239" s="211" t="s">
        <v>10902</v>
      </c>
      <c r="G1239" s="413" t="s">
        <v>17211</v>
      </c>
      <c r="H1239" s="429" t="s">
        <v>8560</v>
      </c>
      <c r="I1239" s="390">
        <v>205</v>
      </c>
      <c r="J1239" s="390">
        <v>153</v>
      </c>
      <c r="K1239" s="390">
        <v>188</v>
      </c>
      <c r="L1239" s="330">
        <v>0.33986928104575198</v>
      </c>
      <c r="M1239" s="390">
        <v>265</v>
      </c>
      <c r="N1239" s="390">
        <v>185</v>
      </c>
      <c r="O1239" s="390">
        <v>171</v>
      </c>
      <c r="P1239" s="206">
        <v>0.43243243243243201</v>
      </c>
    </row>
    <row r="1240" spans="1:16" x14ac:dyDescent="0.2">
      <c r="A1240" s="212" t="s">
        <v>11022</v>
      </c>
      <c r="B1240" s="211"/>
      <c r="C1240" s="211" t="s">
        <v>253</v>
      </c>
      <c r="D1240" s="410" t="s">
        <v>17699</v>
      </c>
      <c r="E1240" s="211"/>
      <c r="F1240" s="211" t="s">
        <v>11021</v>
      </c>
      <c r="G1240" s="413" t="s">
        <v>19632</v>
      </c>
      <c r="H1240" s="429" t="s">
        <v>8560</v>
      </c>
      <c r="I1240" s="390">
        <v>204</v>
      </c>
      <c r="J1240" s="390">
        <v>308</v>
      </c>
      <c r="K1240" s="390">
        <v>251</v>
      </c>
      <c r="L1240" s="330">
        <v>-0.337662337662338</v>
      </c>
      <c r="M1240" s="390">
        <v>46</v>
      </c>
      <c r="N1240" s="390">
        <v>46</v>
      </c>
      <c r="O1240" s="390">
        <v>20</v>
      </c>
      <c r="P1240" s="206">
        <v>0</v>
      </c>
    </row>
    <row r="1241" spans="1:16" x14ac:dyDescent="0.2">
      <c r="A1241" s="212" t="s">
        <v>10875</v>
      </c>
      <c r="B1241" s="211"/>
      <c r="C1241" s="211" t="s">
        <v>252</v>
      </c>
      <c r="D1241" s="410" t="s">
        <v>21404</v>
      </c>
      <c r="E1241" s="211"/>
      <c r="F1241" s="211" t="s">
        <v>10874</v>
      </c>
      <c r="G1241" s="413" t="s">
        <v>21405</v>
      </c>
      <c r="H1241" s="429" t="s">
        <v>8560</v>
      </c>
      <c r="I1241" s="390">
        <v>202</v>
      </c>
      <c r="J1241" s="390">
        <v>198</v>
      </c>
      <c r="K1241" s="390">
        <v>181</v>
      </c>
      <c r="L1241" s="330">
        <v>2.02020202020201E-2</v>
      </c>
      <c r="M1241" s="390">
        <v>92</v>
      </c>
      <c r="N1241" s="390">
        <v>76</v>
      </c>
      <c r="O1241" s="390">
        <v>77</v>
      </c>
      <c r="P1241" s="206">
        <v>0.21052631578947401</v>
      </c>
    </row>
    <row r="1242" spans="1:16" x14ac:dyDescent="0.2">
      <c r="A1242" s="212" t="s">
        <v>14109</v>
      </c>
      <c r="B1242" s="211"/>
      <c r="C1242" s="211" t="s">
        <v>249</v>
      </c>
      <c r="D1242" s="410" t="s">
        <v>20104</v>
      </c>
      <c r="E1242" s="211"/>
      <c r="F1242" s="211" t="s">
        <v>14108</v>
      </c>
      <c r="G1242" s="413" t="s">
        <v>20676</v>
      </c>
      <c r="H1242" s="429" t="s">
        <v>8560</v>
      </c>
      <c r="I1242" s="390">
        <v>202</v>
      </c>
      <c r="J1242" s="390">
        <v>232</v>
      </c>
      <c r="K1242" s="390">
        <v>478</v>
      </c>
      <c r="L1242" s="330">
        <v>-0.12931034482758599</v>
      </c>
      <c r="M1242" s="390">
        <v>178</v>
      </c>
      <c r="N1242" s="390">
        <v>181</v>
      </c>
      <c r="O1242" s="390">
        <v>203</v>
      </c>
      <c r="P1242" s="206">
        <v>-1.6574585635359101E-2</v>
      </c>
    </row>
    <row r="1243" spans="1:16" x14ac:dyDescent="0.2">
      <c r="A1243" s="212" t="s">
        <v>10400</v>
      </c>
      <c r="B1243" s="211"/>
      <c r="C1243" s="211" t="s">
        <v>371</v>
      </c>
      <c r="D1243" s="410" t="s">
        <v>17449</v>
      </c>
      <c r="E1243" s="211"/>
      <c r="F1243" s="211" t="s">
        <v>10399</v>
      </c>
      <c r="G1243" s="413" t="s">
        <v>19706</v>
      </c>
      <c r="H1243" s="429" t="s">
        <v>8560</v>
      </c>
      <c r="I1243" s="390">
        <v>202</v>
      </c>
      <c r="J1243" s="390">
        <v>217</v>
      </c>
      <c r="K1243" s="390">
        <v>190</v>
      </c>
      <c r="L1243" s="330">
        <v>-6.9124423963133702E-2</v>
      </c>
      <c r="M1243" s="390">
        <v>40</v>
      </c>
      <c r="N1243" s="390">
        <v>31</v>
      </c>
      <c r="O1243" s="390">
        <v>35</v>
      </c>
      <c r="P1243" s="206">
        <v>0.29032258064516098</v>
      </c>
    </row>
    <row r="1244" spans="1:16" x14ac:dyDescent="0.2">
      <c r="A1244" s="212" t="s">
        <v>12480</v>
      </c>
      <c r="B1244" s="211"/>
      <c r="C1244" s="211" t="s">
        <v>252</v>
      </c>
      <c r="D1244" s="410" t="s">
        <v>18393</v>
      </c>
      <c r="E1244" s="211"/>
      <c r="F1244" s="211" t="s">
        <v>12479</v>
      </c>
      <c r="G1244" s="413" t="s">
        <v>20327</v>
      </c>
      <c r="H1244" s="429" t="s">
        <v>8560</v>
      </c>
      <c r="I1244" s="390">
        <v>201</v>
      </c>
      <c r="J1244" s="390">
        <v>200</v>
      </c>
      <c r="K1244" s="390">
        <v>185</v>
      </c>
      <c r="L1244" s="330">
        <v>4.9999999999998899E-3</v>
      </c>
      <c r="M1244" s="390">
        <v>76</v>
      </c>
      <c r="N1244" s="390">
        <v>48</v>
      </c>
      <c r="O1244" s="390">
        <v>79</v>
      </c>
      <c r="P1244" s="206">
        <v>0.58333333333333304</v>
      </c>
    </row>
    <row r="1245" spans="1:16" x14ac:dyDescent="0.2">
      <c r="A1245" s="212" t="s">
        <v>19102</v>
      </c>
      <c r="B1245" s="211"/>
      <c r="C1245" s="211" t="s">
        <v>249</v>
      </c>
      <c r="D1245" s="410" t="s">
        <v>20040</v>
      </c>
      <c r="E1245" s="211"/>
      <c r="F1245" s="211" t="s">
        <v>19103</v>
      </c>
      <c r="G1245" s="413" t="s">
        <v>20957</v>
      </c>
      <c r="H1245" s="429" t="s">
        <v>8560</v>
      </c>
      <c r="I1245" s="390">
        <v>200</v>
      </c>
      <c r="J1245" s="390">
        <v>214</v>
      </c>
      <c r="K1245" s="390">
        <v>225</v>
      </c>
      <c r="L1245" s="330">
        <v>-6.54205607476636E-2</v>
      </c>
      <c r="M1245" s="390">
        <v>2353</v>
      </c>
      <c r="N1245" s="390">
        <v>1981</v>
      </c>
      <c r="O1245" s="390">
        <v>2111</v>
      </c>
      <c r="P1245" s="206">
        <v>0.18778394750126201</v>
      </c>
    </row>
    <row r="1246" spans="1:16" x14ac:dyDescent="0.2">
      <c r="A1246" s="212" t="s">
        <v>11494</v>
      </c>
      <c r="B1246" s="211"/>
      <c r="C1246" s="211" t="s">
        <v>371</v>
      </c>
      <c r="D1246" s="410" t="s">
        <v>19125</v>
      </c>
      <c r="E1246" s="211"/>
      <c r="F1246" s="211" t="s">
        <v>11493</v>
      </c>
      <c r="G1246" s="413" t="s">
        <v>19432</v>
      </c>
      <c r="H1246" s="429" t="s">
        <v>8560</v>
      </c>
      <c r="I1246" s="390">
        <v>200</v>
      </c>
      <c r="J1246" s="390">
        <v>752</v>
      </c>
      <c r="K1246" s="390">
        <v>644</v>
      </c>
      <c r="L1246" s="330">
        <v>-0.73404255319148903</v>
      </c>
      <c r="M1246" s="390">
        <v>86</v>
      </c>
      <c r="N1246" s="390">
        <v>81</v>
      </c>
      <c r="O1246" s="390">
        <v>51</v>
      </c>
      <c r="P1246" s="206">
        <v>6.1728395061728503E-2</v>
      </c>
    </row>
    <row r="1247" spans="1:16" x14ac:dyDescent="0.2">
      <c r="A1247" s="212" t="s">
        <v>9965</v>
      </c>
      <c r="B1247" s="211"/>
      <c r="C1247" s="211" t="s">
        <v>251</v>
      </c>
      <c r="D1247" s="410" t="s">
        <v>18115</v>
      </c>
      <c r="E1247" s="211"/>
      <c r="F1247" s="211" t="s">
        <v>9964</v>
      </c>
      <c r="G1247" s="413" t="s">
        <v>21758</v>
      </c>
      <c r="H1247" s="429" t="s">
        <v>8560</v>
      </c>
      <c r="I1247" s="390">
        <v>200</v>
      </c>
      <c r="J1247" s="390">
        <v>211</v>
      </c>
      <c r="K1247" s="390">
        <v>214</v>
      </c>
      <c r="L1247" s="330">
        <v>-5.2132701421800903E-2</v>
      </c>
      <c r="M1247" s="390">
        <v>193</v>
      </c>
      <c r="N1247" s="390">
        <v>211</v>
      </c>
      <c r="O1247" s="390">
        <v>83</v>
      </c>
      <c r="P1247" s="206">
        <v>-8.5308056872037893E-2</v>
      </c>
    </row>
    <row r="1248" spans="1:16" x14ac:dyDescent="0.2">
      <c r="A1248" s="212" t="s">
        <v>11382</v>
      </c>
      <c r="B1248" s="211"/>
      <c r="C1248" s="211" t="s">
        <v>254</v>
      </c>
      <c r="D1248" s="410" t="s">
        <v>17147</v>
      </c>
      <c r="E1248" s="211"/>
      <c r="F1248" s="211" t="s">
        <v>11381</v>
      </c>
      <c r="G1248" s="413" t="s">
        <v>8960</v>
      </c>
      <c r="H1248" s="429" t="s">
        <v>8560</v>
      </c>
      <c r="I1248" s="390">
        <v>199</v>
      </c>
      <c r="J1248" s="390">
        <v>136</v>
      </c>
      <c r="K1248" s="390">
        <v>268</v>
      </c>
      <c r="L1248" s="330">
        <v>0.46323529411764702</v>
      </c>
      <c r="M1248" s="390">
        <v>39</v>
      </c>
      <c r="N1248" s="390">
        <v>22</v>
      </c>
      <c r="O1248" s="390">
        <v>29</v>
      </c>
      <c r="P1248" s="206">
        <v>0.77272727272727304</v>
      </c>
    </row>
    <row r="1249" spans="1:16" x14ac:dyDescent="0.2">
      <c r="A1249" s="212" t="s">
        <v>14750</v>
      </c>
      <c r="B1249" s="211" t="s">
        <v>9420</v>
      </c>
      <c r="C1249" s="211" t="s">
        <v>253</v>
      </c>
      <c r="D1249" s="410" t="s">
        <v>20243</v>
      </c>
      <c r="E1249" s="211"/>
      <c r="F1249" s="211" t="s">
        <v>14749</v>
      </c>
      <c r="G1249" s="413" t="s">
        <v>20244</v>
      </c>
      <c r="H1249" s="429" t="s">
        <v>8560</v>
      </c>
      <c r="I1249" s="390">
        <v>197</v>
      </c>
      <c r="J1249" s="390">
        <v>123</v>
      </c>
      <c r="K1249" s="390">
        <v>199</v>
      </c>
      <c r="L1249" s="330">
        <v>0.60162601626016299</v>
      </c>
      <c r="M1249" s="390">
        <v>334</v>
      </c>
      <c r="N1249" s="390">
        <v>126</v>
      </c>
      <c r="O1249" s="390">
        <v>218</v>
      </c>
      <c r="P1249" s="206">
        <v>1.65079365079365</v>
      </c>
    </row>
    <row r="1250" spans="1:16" x14ac:dyDescent="0.2">
      <c r="A1250" s="212" t="s">
        <v>14312</v>
      </c>
      <c r="B1250" s="211" t="s">
        <v>11638</v>
      </c>
      <c r="C1250" s="211" t="s">
        <v>372</v>
      </c>
      <c r="D1250" s="410" t="s">
        <v>20020</v>
      </c>
      <c r="E1250" s="211" t="s">
        <v>14311</v>
      </c>
      <c r="F1250" s="211"/>
      <c r="G1250" s="413" t="s">
        <v>20780</v>
      </c>
      <c r="H1250" s="429" t="s">
        <v>8560</v>
      </c>
      <c r="I1250" s="390">
        <v>197</v>
      </c>
      <c r="J1250" s="390">
        <v>146</v>
      </c>
      <c r="K1250" s="390">
        <v>218</v>
      </c>
      <c r="L1250" s="330">
        <v>0.34931506849315103</v>
      </c>
      <c r="M1250" s="390">
        <v>508</v>
      </c>
      <c r="N1250" s="390">
        <v>512</v>
      </c>
      <c r="O1250" s="390">
        <v>520</v>
      </c>
      <c r="P1250" s="206">
        <v>-7.8125E-3</v>
      </c>
    </row>
    <row r="1251" spans="1:16" x14ac:dyDescent="0.2">
      <c r="A1251" s="212" t="s">
        <v>10625</v>
      </c>
      <c r="B1251" s="211"/>
      <c r="C1251" s="211" t="s">
        <v>263</v>
      </c>
      <c r="D1251" s="410" t="s">
        <v>18309</v>
      </c>
      <c r="E1251" s="211"/>
      <c r="F1251" s="211" t="s">
        <v>10624</v>
      </c>
      <c r="G1251" s="413" t="s">
        <v>21170</v>
      </c>
      <c r="H1251" s="429" t="s">
        <v>8560</v>
      </c>
      <c r="I1251" s="390">
        <v>197</v>
      </c>
      <c r="J1251" s="390">
        <v>261</v>
      </c>
      <c r="K1251" s="390">
        <v>89</v>
      </c>
      <c r="L1251" s="330">
        <v>-0.24521072796934901</v>
      </c>
      <c r="M1251" s="390">
        <v>299</v>
      </c>
      <c r="N1251" s="390">
        <v>224</v>
      </c>
      <c r="O1251" s="390">
        <v>225</v>
      </c>
      <c r="P1251" s="206">
        <v>0.33482142857142899</v>
      </c>
    </row>
    <row r="1252" spans="1:16" x14ac:dyDescent="0.2">
      <c r="A1252" s="212" t="s">
        <v>10443</v>
      </c>
      <c r="B1252" s="211"/>
      <c r="C1252" s="211" t="s">
        <v>252</v>
      </c>
      <c r="D1252" s="410" t="s">
        <v>18314</v>
      </c>
      <c r="E1252" s="211"/>
      <c r="F1252" s="211" t="s">
        <v>10442</v>
      </c>
      <c r="G1252" s="413" t="s">
        <v>21578</v>
      </c>
      <c r="H1252" s="429" t="s">
        <v>8560</v>
      </c>
      <c r="I1252" s="390">
        <v>197</v>
      </c>
      <c r="J1252" s="390">
        <v>216</v>
      </c>
      <c r="K1252" s="390">
        <v>274</v>
      </c>
      <c r="L1252" s="330">
        <v>-8.7962962962962896E-2</v>
      </c>
      <c r="M1252" s="390">
        <v>18</v>
      </c>
      <c r="N1252" s="390">
        <v>12</v>
      </c>
      <c r="O1252" s="390">
        <v>39</v>
      </c>
      <c r="P1252" s="206">
        <v>0.5</v>
      </c>
    </row>
    <row r="1253" spans="1:16" x14ac:dyDescent="0.2">
      <c r="A1253" s="212" t="s">
        <v>11133</v>
      </c>
      <c r="B1253" s="211"/>
      <c r="C1253" s="211" t="s">
        <v>371</v>
      </c>
      <c r="D1253" s="410" t="s">
        <v>18439</v>
      </c>
      <c r="E1253" s="211"/>
      <c r="F1253" s="211" t="s">
        <v>11132</v>
      </c>
      <c r="G1253" s="413" t="s">
        <v>21292</v>
      </c>
      <c r="H1253" s="429" t="s">
        <v>8560</v>
      </c>
      <c r="I1253" s="390">
        <v>196</v>
      </c>
      <c r="J1253" s="390">
        <v>177</v>
      </c>
      <c r="K1253" s="390">
        <v>175</v>
      </c>
      <c r="L1253" s="330">
        <v>0.10734463276836199</v>
      </c>
      <c r="M1253" s="390">
        <v>185</v>
      </c>
      <c r="N1253" s="390">
        <v>149</v>
      </c>
      <c r="O1253" s="390">
        <v>143</v>
      </c>
      <c r="P1253" s="206">
        <v>0.24161073825503401</v>
      </c>
    </row>
    <row r="1254" spans="1:16" x14ac:dyDescent="0.2">
      <c r="A1254" s="212" t="s">
        <v>10359</v>
      </c>
      <c r="B1254" s="211"/>
      <c r="C1254" s="211" t="s">
        <v>259</v>
      </c>
      <c r="D1254" s="410" t="s">
        <v>8791</v>
      </c>
      <c r="E1254" s="211"/>
      <c r="F1254" s="211" t="s">
        <v>10358</v>
      </c>
      <c r="G1254" s="413" t="s">
        <v>223</v>
      </c>
      <c r="H1254" s="429" t="s">
        <v>8560</v>
      </c>
      <c r="I1254" s="390">
        <v>196</v>
      </c>
      <c r="J1254" s="390">
        <v>189</v>
      </c>
      <c r="K1254" s="390">
        <v>517</v>
      </c>
      <c r="L1254" s="330">
        <v>3.7037037037037E-2</v>
      </c>
      <c r="M1254" s="390">
        <v>1</v>
      </c>
      <c r="N1254" s="390">
        <v>0</v>
      </c>
      <c r="O1254" s="390">
        <v>0</v>
      </c>
      <c r="P1254" s="206">
        <v>0</v>
      </c>
    </row>
    <row r="1255" spans="1:16" x14ac:dyDescent="0.2">
      <c r="A1255" s="212" t="s">
        <v>9744</v>
      </c>
      <c r="B1255" s="211" t="s">
        <v>9440</v>
      </c>
      <c r="C1255" s="211" t="s">
        <v>259</v>
      </c>
      <c r="D1255" s="410" t="s">
        <v>19263</v>
      </c>
      <c r="E1255" s="211" t="s">
        <v>9743</v>
      </c>
      <c r="F1255" s="211"/>
      <c r="G1255" s="413" t="s">
        <v>21811</v>
      </c>
      <c r="H1255" s="429" t="s">
        <v>8560</v>
      </c>
      <c r="I1255" s="390">
        <v>196</v>
      </c>
      <c r="J1255" s="390">
        <v>373</v>
      </c>
      <c r="K1255" s="390">
        <v>114</v>
      </c>
      <c r="L1255" s="330">
        <v>-0.47453083109919603</v>
      </c>
      <c r="M1255" s="390">
        <v>32</v>
      </c>
      <c r="N1255" s="390">
        <v>16</v>
      </c>
      <c r="O1255" s="390">
        <v>36</v>
      </c>
      <c r="P1255" s="206">
        <v>1</v>
      </c>
    </row>
    <row r="1256" spans="1:16" x14ac:dyDescent="0.2">
      <c r="A1256" s="212" t="s">
        <v>13430</v>
      </c>
      <c r="B1256" s="211"/>
      <c r="C1256" s="211" t="s">
        <v>257</v>
      </c>
      <c r="D1256" s="410" t="s">
        <v>13429</v>
      </c>
      <c r="E1256" s="211"/>
      <c r="F1256" s="211" t="s">
        <v>13428</v>
      </c>
      <c r="G1256" s="413" t="s">
        <v>10517</v>
      </c>
      <c r="H1256" s="429" t="s">
        <v>8560</v>
      </c>
      <c r="I1256" s="390">
        <v>195</v>
      </c>
      <c r="J1256" s="390">
        <v>209</v>
      </c>
      <c r="K1256" s="390">
        <v>301</v>
      </c>
      <c r="L1256" s="330">
        <v>-6.6985645933014398E-2</v>
      </c>
      <c r="M1256" s="390">
        <v>33</v>
      </c>
      <c r="N1256" s="390">
        <v>20</v>
      </c>
      <c r="O1256" s="390">
        <v>29</v>
      </c>
      <c r="P1256" s="206">
        <v>0.65</v>
      </c>
    </row>
    <row r="1257" spans="1:16" x14ac:dyDescent="0.2">
      <c r="A1257" s="212" t="s">
        <v>8449</v>
      </c>
      <c r="B1257" s="211"/>
      <c r="C1257" s="211" t="s">
        <v>253</v>
      </c>
      <c r="D1257" s="410" t="s">
        <v>19859</v>
      </c>
      <c r="E1257" s="211"/>
      <c r="F1257" s="211" t="s">
        <v>8447</v>
      </c>
      <c r="G1257" s="413" t="s">
        <v>200</v>
      </c>
      <c r="H1257" s="429" t="s">
        <v>8560</v>
      </c>
      <c r="I1257" s="390">
        <v>195</v>
      </c>
      <c r="J1257" s="390">
        <v>381</v>
      </c>
      <c r="K1257" s="390">
        <v>391</v>
      </c>
      <c r="L1257" s="330">
        <v>-0.488188976377953</v>
      </c>
      <c r="M1257" s="390">
        <v>81</v>
      </c>
      <c r="N1257" s="390">
        <v>78</v>
      </c>
      <c r="O1257" s="390">
        <v>103</v>
      </c>
      <c r="P1257" s="206">
        <v>3.8461538461538498E-2</v>
      </c>
    </row>
    <row r="1258" spans="1:16" x14ac:dyDescent="0.2">
      <c r="A1258" s="212" t="s">
        <v>11831</v>
      </c>
      <c r="B1258" s="211" t="s">
        <v>11830</v>
      </c>
      <c r="C1258" s="211" t="s">
        <v>252</v>
      </c>
      <c r="D1258" s="410" t="s">
        <v>18083</v>
      </c>
      <c r="E1258" s="211" t="s">
        <v>11829</v>
      </c>
      <c r="F1258" s="211"/>
      <c r="G1258" s="413" t="s">
        <v>20318</v>
      </c>
      <c r="H1258" s="429" t="s">
        <v>8560</v>
      </c>
      <c r="I1258" s="390">
        <v>194</v>
      </c>
      <c r="J1258" s="390">
        <v>94</v>
      </c>
      <c r="K1258" s="390">
        <v>131</v>
      </c>
      <c r="L1258" s="330">
        <v>1.0638297872340401</v>
      </c>
      <c r="M1258" s="390">
        <v>132</v>
      </c>
      <c r="N1258" s="390">
        <v>52</v>
      </c>
      <c r="O1258" s="390">
        <v>32</v>
      </c>
      <c r="P1258" s="206">
        <v>1.5384615384615401</v>
      </c>
    </row>
    <row r="1259" spans="1:16" x14ac:dyDescent="0.2">
      <c r="A1259" s="212" t="s">
        <v>10083</v>
      </c>
      <c r="B1259" s="211"/>
      <c r="C1259" s="211" t="s">
        <v>258</v>
      </c>
      <c r="D1259" s="410" t="s">
        <v>19744</v>
      </c>
      <c r="E1259" s="211"/>
      <c r="F1259" s="211" t="s">
        <v>10082</v>
      </c>
      <c r="G1259" s="413" t="s">
        <v>19745</v>
      </c>
      <c r="H1259" s="429" t="s">
        <v>8560</v>
      </c>
      <c r="I1259" s="390">
        <v>194</v>
      </c>
      <c r="J1259" s="390">
        <v>186</v>
      </c>
      <c r="K1259" s="390">
        <v>13</v>
      </c>
      <c r="L1259" s="330">
        <v>4.3010752688171998E-2</v>
      </c>
      <c r="M1259" s="390">
        <v>20</v>
      </c>
      <c r="N1259" s="390">
        <v>23</v>
      </c>
      <c r="O1259" s="390">
        <v>25</v>
      </c>
      <c r="P1259" s="206">
        <v>-0.13043478260869601</v>
      </c>
    </row>
    <row r="1260" spans="1:16" x14ac:dyDescent="0.2">
      <c r="A1260" s="212" t="s">
        <v>10739</v>
      </c>
      <c r="B1260" s="211"/>
      <c r="C1260" s="211" t="s">
        <v>249</v>
      </c>
      <c r="D1260" s="410" t="s">
        <v>21493</v>
      </c>
      <c r="E1260" s="211"/>
      <c r="F1260" s="211" t="s">
        <v>10738</v>
      </c>
      <c r="G1260" s="413" t="s">
        <v>21494</v>
      </c>
      <c r="H1260" s="429" t="s">
        <v>8560</v>
      </c>
      <c r="I1260" s="390">
        <v>193</v>
      </c>
      <c r="J1260" s="390">
        <v>58</v>
      </c>
      <c r="K1260" s="390">
        <v>98</v>
      </c>
      <c r="L1260" s="330">
        <v>2.3275862068965498</v>
      </c>
      <c r="M1260" s="390">
        <v>22</v>
      </c>
      <c r="N1260" s="390">
        <v>12</v>
      </c>
      <c r="O1260" s="390">
        <v>20</v>
      </c>
      <c r="P1260" s="206">
        <v>0.83333333333333304</v>
      </c>
    </row>
    <row r="1261" spans="1:16" x14ac:dyDescent="0.2">
      <c r="A1261" s="212" t="s">
        <v>13380</v>
      </c>
      <c r="B1261" s="211"/>
      <c r="C1261" s="211" t="s">
        <v>251</v>
      </c>
      <c r="D1261" s="410" t="s">
        <v>20289</v>
      </c>
      <c r="E1261" s="211"/>
      <c r="F1261" s="211" t="s">
        <v>13379</v>
      </c>
      <c r="G1261" s="413" t="s">
        <v>20290</v>
      </c>
      <c r="H1261" s="429" t="s">
        <v>8560</v>
      </c>
      <c r="I1261" s="390">
        <v>192</v>
      </c>
      <c r="J1261" s="390">
        <v>166</v>
      </c>
      <c r="K1261" s="390">
        <v>203</v>
      </c>
      <c r="L1261" s="330">
        <v>0.156626506024096</v>
      </c>
      <c r="M1261" s="390">
        <v>182</v>
      </c>
      <c r="N1261" s="390">
        <v>171</v>
      </c>
      <c r="O1261" s="390">
        <v>249</v>
      </c>
      <c r="P1261" s="206">
        <v>6.4327485380116997E-2</v>
      </c>
    </row>
    <row r="1262" spans="1:16" x14ac:dyDescent="0.2">
      <c r="A1262" s="212" t="s">
        <v>12508</v>
      </c>
      <c r="B1262" s="211"/>
      <c r="C1262" s="211" t="s">
        <v>251</v>
      </c>
      <c r="D1262" s="410" t="s">
        <v>17689</v>
      </c>
      <c r="E1262" s="211"/>
      <c r="F1262" s="211" t="s">
        <v>12507</v>
      </c>
      <c r="G1262" s="413" t="s">
        <v>19455</v>
      </c>
      <c r="H1262" s="429" t="s">
        <v>8560</v>
      </c>
      <c r="I1262" s="390">
        <v>192</v>
      </c>
      <c r="J1262" s="390">
        <v>239</v>
      </c>
      <c r="K1262" s="390">
        <v>217</v>
      </c>
      <c r="L1262" s="330">
        <v>-0.19665271966527201</v>
      </c>
      <c r="M1262" s="390">
        <v>29</v>
      </c>
      <c r="N1262" s="390">
        <v>20</v>
      </c>
      <c r="O1262" s="390">
        <v>27</v>
      </c>
      <c r="P1262" s="206">
        <v>0.45</v>
      </c>
    </row>
    <row r="1263" spans="1:16" x14ac:dyDescent="0.2">
      <c r="A1263" s="212" t="s">
        <v>14174</v>
      </c>
      <c r="B1263" s="211"/>
      <c r="C1263" s="211" t="s">
        <v>253</v>
      </c>
      <c r="D1263" s="410" t="s">
        <v>18090</v>
      </c>
      <c r="E1263" s="211"/>
      <c r="F1263" s="211" t="s">
        <v>14173</v>
      </c>
      <c r="G1263" s="413" t="s">
        <v>19467</v>
      </c>
      <c r="H1263" s="429" t="s">
        <v>8560</v>
      </c>
      <c r="I1263" s="390">
        <v>192</v>
      </c>
      <c r="J1263" s="390">
        <v>146</v>
      </c>
      <c r="K1263" s="390">
        <v>146</v>
      </c>
      <c r="L1263" s="330">
        <v>0.31506849315068503</v>
      </c>
      <c r="M1263" s="390">
        <v>93</v>
      </c>
      <c r="N1263" s="390">
        <v>119</v>
      </c>
      <c r="O1263" s="390">
        <v>96</v>
      </c>
      <c r="P1263" s="206">
        <v>-0.218487394957983</v>
      </c>
    </row>
    <row r="1264" spans="1:16" x14ac:dyDescent="0.2">
      <c r="A1264" s="212" t="s">
        <v>11024</v>
      </c>
      <c r="B1264" s="211"/>
      <c r="C1264" s="211" t="s">
        <v>252</v>
      </c>
      <c r="D1264" s="410" t="s">
        <v>17442</v>
      </c>
      <c r="E1264" s="211"/>
      <c r="F1264" s="211" t="s">
        <v>11023</v>
      </c>
      <c r="G1264" s="413" t="s">
        <v>19631</v>
      </c>
      <c r="H1264" s="429" t="s">
        <v>8560</v>
      </c>
      <c r="I1264" s="390">
        <v>192</v>
      </c>
      <c r="J1264" s="390">
        <v>113</v>
      </c>
      <c r="K1264" s="390">
        <v>150</v>
      </c>
      <c r="L1264" s="330">
        <v>0.69911504424778803</v>
      </c>
      <c r="M1264" s="390">
        <v>133</v>
      </c>
      <c r="N1264" s="390">
        <v>99</v>
      </c>
      <c r="O1264" s="390">
        <v>20</v>
      </c>
      <c r="P1264" s="206">
        <v>0.34343434343434298</v>
      </c>
    </row>
    <row r="1265" spans="1:16" x14ac:dyDescent="0.2">
      <c r="A1265" s="212" t="s">
        <v>9594</v>
      </c>
      <c r="B1265" s="211" t="s">
        <v>9524</v>
      </c>
      <c r="C1265" s="211" t="s">
        <v>250</v>
      </c>
      <c r="D1265" s="410" t="s">
        <v>18714</v>
      </c>
      <c r="E1265" s="211" t="s">
        <v>9595</v>
      </c>
      <c r="F1265" s="211"/>
      <c r="G1265" s="413" t="s">
        <v>21860</v>
      </c>
      <c r="H1265" s="429" t="s">
        <v>8560</v>
      </c>
      <c r="I1265" s="390">
        <v>192</v>
      </c>
      <c r="J1265" s="390">
        <v>281</v>
      </c>
      <c r="K1265" s="390">
        <v>295</v>
      </c>
      <c r="L1265" s="330">
        <v>-0.31672597864768698</v>
      </c>
      <c r="M1265" s="390">
        <v>276</v>
      </c>
      <c r="N1265" s="390">
        <v>349</v>
      </c>
      <c r="O1265" s="390">
        <v>370</v>
      </c>
      <c r="P1265" s="206">
        <v>-0.20916905444126099</v>
      </c>
    </row>
    <row r="1266" spans="1:16" x14ac:dyDescent="0.2">
      <c r="A1266" s="212" t="s">
        <v>13799</v>
      </c>
      <c r="B1266" s="211"/>
      <c r="C1266" s="211" t="s">
        <v>257</v>
      </c>
      <c r="D1266" s="410" t="s">
        <v>22173</v>
      </c>
      <c r="E1266" s="211"/>
      <c r="F1266" s="211" t="s">
        <v>13798</v>
      </c>
      <c r="G1266" s="413" t="s">
        <v>21103</v>
      </c>
      <c r="H1266" s="429" t="s">
        <v>8560</v>
      </c>
      <c r="I1266" s="390">
        <v>192</v>
      </c>
      <c r="J1266" s="390">
        <v>169</v>
      </c>
      <c r="K1266" s="390">
        <v>169</v>
      </c>
      <c r="L1266" s="330">
        <v>0.13609467455621299</v>
      </c>
      <c r="M1266" s="390">
        <v>105</v>
      </c>
      <c r="N1266" s="390">
        <v>34</v>
      </c>
      <c r="O1266" s="390">
        <v>22</v>
      </c>
      <c r="P1266" s="206">
        <v>2.0882352941176499</v>
      </c>
    </row>
    <row r="1267" spans="1:16" x14ac:dyDescent="0.2">
      <c r="A1267" s="212" t="s">
        <v>12638</v>
      </c>
      <c r="B1267" s="211"/>
      <c r="C1267" s="211" t="s">
        <v>249</v>
      </c>
      <c r="D1267" s="410" t="s">
        <v>20301</v>
      </c>
      <c r="E1267" s="211"/>
      <c r="F1267" s="211" t="s">
        <v>12637</v>
      </c>
      <c r="G1267" s="413" t="s">
        <v>20302</v>
      </c>
      <c r="H1267" s="429" t="s">
        <v>8560</v>
      </c>
      <c r="I1267" s="390">
        <v>191</v>
      </c>
      <c r="J1267" s="390">
        <v>230</v>
      </c>
      <c r="K1267" s="390">
        <v>275</v>
      </c>
      <c r="L1267" s="330">
        <v>-0.16956521739130401</v>
      </c>
      <c r="M1267" s="390">
        <v>155</v>
      </c>
      <c r="N1267" s="390">
        <v>149</v>
      </c>
      <c r="O1267" s="390">
        <v>163</v>
      </c>
      <c r="P1267" s="206">
        <v>4.0268456375838903E-2</v>
      </c>
    </row>
    <row r="1268" spans="1:16" x14ac:dyDescent="0.2">
      <c r="A1268" s="212" t="s">
        <v>12449</v>
      </c>
      <c r="B1268" s="211"/>
      <c r="C1268" s="211" t="s">
        <v>258</v>
      </c>
      <c r="D1268" s="410" t="s">
        <v>20336</v>
      </c>
      <c r="E1268" s="211"/>
      <c r="F1268" s="211" t="s">
        <v>12448</v>
      </c>
      <c r="G1268" s="413" t="s">
        <v>20337</v>
      </c>
      <c r="H1268" s="429" t="s">
        <v>8560</v>
      </c>
      <c r="I1268" s="390">
        <v>190</v>
      </c>
      <c r="J1268" s="390">
        <v>195</v>
      </c>
      <c r="K1268" s="390">
        <v>117</v>
      </c>
      <c r="L1268" s="330">
        <v>-2.5641025641025699E-2</v>
      </c>
      <c r="M1268" s="390">
        <v>81</v>
      </c>
      <c r="N1268" s="390">
        <v>56</v>
      </c>
      <c r="O1268" s="390">
        <v>31</v>
      </c>
      <c r="P1268" s="206">
        <v>0.44642857142857101</v>
      </c>
    </row>
    <row r="1269" spans="1:16" x14ac:dyDescent="0.2">
      <c r="A1269" s="212" t="s">
        <v>14498</v>
      </c>
      <c r="B1269" s="211" t="s">
        <v>11611</v>
      </c>
      <c r="C1269" s="211" t="s">
        <v>252</v>
      </c>
      <c r="D1269" s="410" t="s">
        <v>17665</v>
      </c>
      <c r="E1269" s="211" t="s">
        <v>14497</v>
      </c>
      <c r="F1269" s="211"/>
      <c r="G1269" s="413" t="s">
        <v>19398</v>
      </c>
      <c r="H1269" s="429" t="s">
        <v>8560</v>
      </c>
      <c r="I1269" s="390">
        <v>190</v>
      </c>
      <c r="J1269" s="390">
        <v>59</v>
      </c>
      <c r="K1269" s="390">
        <v>113</v>
      </c>
      <c r="L1269" s="330">
        <v>2.22033898305085</v>
      </c>
      <c r="M1269" s="390">
        <v>638</v>
      </c>
      <c r="N1269" s="390">
        <v>89</v>
      </c>
      <c r="O1269" s="390">
        <v>640</v>
      </c>
      <c r="P1269" s="206">
        <v>6.1685393258427004</v>
      </c>
    </row>
    <row r="1270" spans="1:16" x14ac:dyDescent="0.2">
      <c r="A1270" s="212" t="s">
        <v>10619</v>
      </c>
      <c r="B1270" s="211"/>
      <c r="C1270" s="211" t="s">
        <v>252</v>
      </c>
      <c r="D1270" s="410" t="s">
        <v>21535</v>
      </c>
      <c r="E1270" s="211"/>
      <c r="F1270" s="211" t="s">
        <v>10618</v>
      </c>
      <c r="G1270" s="413" t="s">
        <v>21536</v>
      </c>
      <c r="H1270" s="429" t="s">
        <v>8560</v>
      </c>
      <c r="I1270" s="390">
        <v>190</v>
      </c>
      <c r="J1270" s="390">
        <v>65</v>
      </c>
      <c r="K1270" s="390">
        <v>98</v>
      </c>
      <c r="L1270" s="330">
        <v>1.92307692307692</v>
      </c>
      <c r="M1270" s="390">
        <v>207</v>
      </c>
      <c r="N1270" s="390">
        <v>2</v>
      </c>
      <c r="O1270" s="390">
        <v>202</v>
      </c>
      <c r="P1270" s="206">
        <v>102.5</v>
      </c>
    </row>
    <row r="1271" spans="1:16" x14ac:dyDescent="0.2">
      <c r="A1271" s="212" t="s">
        <v>12510</v>
      </c>
      <c r="B1271" s="211"/>
      <c r="C1271" s="211" t="s">
        <v>252</v>
      </c>
      <c r="D1271" s="410" t="s">
        <v>18070</v>
      </c>
      <c r="E1271" s="211"/>
      <c r="F1271" s="211" t="s">
        <v>12509</v>
      </c>
      <c r="G1271" s="413" t="s">
        <v>20318</v>
      </c>
      <c r="H1271" s="429" t="s">
        <v>8560</v>
      </c>
      <c r="I1271" s="390">
        <v>189</v>
      </c>
      <c r="J1271" s="390">
        <v>147</v>
      </c>
      <c r="K1271" s="390">
        <v>145</v>
      </c>
      <c r="L1271" s="330">
        <v>0.28571428571428598</v>
      </c>
      <c r="M1271" s="390">
        <v>323</v>
      </c>
      <c r="N1271" s="390">
        <v>95</v>
      </c>
      <c r="O1271" s="390">
        <v>263</v>
      </c>
      <c r="P1271" s="206">
        <v>2.4</v>
      </c>
    </row>
    <row r="1272" spans="1:16" x14ac:dyDescent="0.2">
      <c r="A1272" s="212" t="s">
        <v>10512</v>
      </c>
      <c r="B1272" s="211"/>
      <c r="C1272" s="211" t="s">
        <v>14947</v>
      </c>
      <c r="D1272" s="410" t="s">
        <v>21570</v>
      </c>
      <c r="E1272" s="211"/>
      <c r="F1272" s="211" t="s">
        <v>10511</v>
      </c>
      <c r="G1272" s="413" t="s">
        <v>21571</v>
      </c>
      <c r="H1272" s="429" t="s">
        <v>8560</v>
      </c>
      <c r="I1272" s="390">
        <v>189</v>
      </c>
      <c r="J1272" s="390">
        <v>184</v>
      </c>
      <c r="K1272" s="390">
        <v>191</v>
      </c>
      <c r="L1272" s="330">
        <v>2.7173913043478298E-2</v>
      </c>
      <c r="M1272" s="390">
        <v>281</v>
      </c>
      <c r="N1272" s="390">
        <v>237</v>
      </c>
      <c r="O1272" s="390">
        <v>210</v>
      </c>
      <c r="P1272" s="206">
        <v>0.18565400843881899</v>
      </c>
    </row>
    <row r="1273" spans="1:16" x14ac:dyDescent="0.2">
      <c r="A1273" s="212" t="s">
        <v>14803</v>
      </c>
      <c r="B1273" s="211" t="s">
        <v>9420</v>
      </c>
      <c r="C1273" s="211" t="s">
        <v>253</v>
      </c>
      <c r="D1273" s="410" t="s">
        <v>20241</v>
      </c>
      <c r="E1273" s="211"/>
      <c r="F1273" s="211" t="s">
        <v>14802</v>
      </c>
      <c r="G1273" s="413" t="s">
        <v>20242</v>
      </c>
      <c r="H1273" s="429" t="s">
        <v>8560</v>
      </c>
      <c r="I1273" s="390">
        <v>188</v>
      </c>
      <c r="J1273" s="390">
        <v>170</v>
      </c>
      <c r="K1273" s="390">
        <v>311</v>
      </c>
      <c r="L1273" s="330">
        <v>0.105882352941177</v>
      </c>
      <c r="M1273" s="390">
        <v>3599</v>
      </c>
      <c r="N1273" s="390">
        <v>2568</v>
      </c>
      <c r="O1273" s="390">
        <v>2856</v>
      </c>
      <c r="P1273" s="206">
        <v>0.40147975077881598</v>
      </c>
    </row>
    <row r="1274" spans="1:16" x14ac:dyDescent="0.2">
      <c r="A1274" s="212" t="s">
        <v>11249</v>
      </c>
      <c r="B1274" s="211"/>
      <c r="C1274" s="211" t="s">
        <v>249</v>
      </c>
      <c r="D1274" s="410" t="s">
        <v>21233</v>
      </c>
      <c r="E1274" s="211"/>
      <c r="F1274" s="211" t="s">
        <v>11248</v>
      </c>
      <c r="G1274" s="413" t="s">
        <v>21234</v>
      </c>
      <c r="H1274" s="429" t="s">
        <v>8560</v>
      </c>
      <c r="I1274" s="390">
        <v>188</v>
      </c>
      <c r="J1274" s="390">
        <v>197</v>
      </c>
      <c r="K1274" s="390">
        <v>237</v>
      </c>
      <c r="L1274" s="330">
        <v>-4.5685279187817299E-2</v>
      </c>
      <c r="M1274" s="390">
        <v>1351</v>
      </c>
      <c r="N1274" s="390">
        <v>1538</v>
      </c>
      <c r="O1274" s="390">
        <v>1591</v>
      </c>
      <c r="P1274" s="206">
        <v>-0.121586475942783</v>
      </c>
    </row>
    <row r="1275" spans="1:16" x14ac:dyDescent="0.2">
      <c r="A1275" s="212" t="s">
        <v>10087</v>
      </c>
      <c r="B1275" s="211"/>
      <c r="C1275" s="211" t="s">
        <v>14947</v>
      </c>
      <c r="D1275" s="410" t="s">
        <v>12272</v>
      </c>
      <c r="E1275" s="211"/>
      <c r="F1275" s="211" t="s">
        <v>10086</v>
      </c>
      <c r="G1275" s="413" t="s">
        <v>9186</v>
      </c>
      <c r="H1275" s="429" t="s">
        <v>8560</v>
      </c>
      <c r="I1275" s="390">
        <v>188</v>
      </c>
      <c r="J1275" s="390">
        <v>25</v>
      </c>
      <c r="K1275" s="390">
        <v>0</v>
      </c>
      <c r="L1275" s="330">
        <v>6.52</v>
      </c>
      <c r="M1275" s="390">
        <v>175</v>
      </c>
      <c r="N1275" s="390">
        <v>110</v>
      </c>
      <c r="O1275" s="390">
        <v>103</v>
      </c>
      <c r="P1275" s="206">
        <v>0.59090909090909105</v>
      </c>
    </row>
    <row r="1276" spans="1:16" x14ac:dyDescent="0.2">
      <c r="A1276" s="212" t="s">
        <v>19271</v>
      </c>
      <c r="B1276" s="211"/>
      <c r="C1276" s="211" t="s">
        <v>371</v>
      </c>
      <c r="D1276" s="410" t="s">
        <v>20156</v>
      </c>
      <c r="E1276" s="211"/>
      <c r="F1276" s="211" t="s">
        <v>19272</v>
      </c>
      <c r="G1276" s="413" t="s">
        <v>21927</v>
      </c>
      <c r="H1276" s="429" t="s">
        <v>8560</v>
      </c>
      <c r="I1276" s="390">
        <v>187</v>
      </c>
      <c r="J1276" s="390">
        <v>168</v>
      </c>
      <c r="K1276" s="390">
        <v>183</v>
      </c>
      <c r="L1276" s="330">
        <v>0.113095238095238</v>
      </c>
      <c r="M1276" s="390">
        <v>618</v>
      </c>
      <c r="N1276" s="390">
        <v>309</v>
      </c>
      <c r="O1276" s="390">
        <v>196</v>
      </c>
      <c r="P1276" s="206">
        <v>1</v>
      </c>
    </row>
    <row r="1277" spans="1:16" x14ac:dyDescent="0.2">
      <c r="A1277" s="212" t="s">
        <v>12758</v>
      </c>
      <c r="B1277" s="211"/>
      <c r="C1277" s="211" t="s">
        <v>253</v>
      </c>
      <c r="D1277" s="410" t="s">
        <v>15896</v>
      </c>
      <c r="E1277" s="211"/>
      <c r="F1277" s="211" t="s">
        <v>12757</v>
      </c>
      <c r="G1277" s="413" t="s">
        <v>15897</v>
      </c>
      <c r="H1277" s="429" t="s">
        <v>8560</v>
      </c>
      <c r="I1277" s="390">
        <v>186</v>
      </c>
      <c r="J1277" s="390">
        <v>89</v>
      </c>
      <c r="K1277" s="390">
        <v>37</v>
      </c>
      <c r="L1277" s="330">
        <v>1.08988764044944</v>
      </c>
      <c r="M1277" s="390">
        <v>0</v>
      </c>
      <c r="N1277" s="390">
        <v>0</v>
      </c>
      <c r="O1277" s="390">
        <v>0</v>
      </c>
      <c r="P1277" s="206">
        <v>0</v>
      </c>
    </row>
    <row r="1278" spans="1:16" x14ac:dyDescent="0.2">
      <c r="A1278" s="212" t="s">
        <v>12028</v>
      </c>
      <c r="B1278" s="211"/>
      <c r="C1278" s="211" t="s">
        <v>253</v>
      </c>
      <c r="D1278" s="410" t="s">
        <v>18409</v>
      </c>
      <c r="E1278" s="211"/>
      <c r="F1278" s="211" t="s">
        <v>12027</v>
      </c>
      <c r="G1278" s="413" t="s">
        <v>20680</v>
      </c>
      <c r="H1278" s="429" t="s">
        <v>8560</v>
      </c>
      <c r="I1278" s="390">
        <v>185</v>
      </c>
      <c r="J1278" s="390">
        <v>181</v>
      </c>
      <c r="K1278" s="390">
        <v>289</v>
      </c>
      <c r="L1278" s="330">
        <v>2.2099447513812102E-2</v>
      </c>
      <c r="M1278" s="390">
        <v>7</v>
      </c>
      <c r="N1278" s="390">
        <v>5</v>
      </c>
      <c r="O1278" s="390">
        <v>2</v>
      </c>
      <c r="P1278" s="206">
        <v>0.4</v>
      </c>
    </row>
    <row r="1279" spans="1:16" x14ac:dyDescent="0.2">
      <c r="A1279" s="212" t="s">
        <v>11928</v>
      </c>
      <c r="B1279" s="211"/>
      <c r="C1279" s="211" t="s">
        <v>249</v>
      </c>
      <c r="D1279" s="410" t="s">
        <v>20717</v>
      </c>
      <c r="E1279" s="211"/>
      <c r="F1279" s="211" t="s">
        <v>11927</v>
      </c>
      <c r="G1279" s="413" t="s">
        <v>20682</v>
      </c>
      <c r="H1279" s="429" t="s">
        <v>8560</v>
      </c>
      <c r="I1279" s="390">
        <v>185</v>
      </c>
      <c r="J1279" s="390">
        <v>136</v>
      </c>
      <c r="K1279" s="390">
        <v>203</v>
      </c>
      <c r="L1279" s="330">
        <v>0.36029411764705899</v>
      </c>
      <c r="M1279" s="390">
        <v>116</v>
      </c>
      <c r="N1279" s="390">
        <v>84</v>
      </c>
      <c r="O1279" s="390">
        <v>96</v>
      </c>
      <c r="P1279" s="206">
        <v>0.38095238095238099</v>
      </c>
    </row>
    <row r="1280" spans="1:16" x14ac:dyDescent="0.2">
      <c r="A1280" s="212" t="s">
        <v>10576</v>
      </c>
      <c r="B1280" s="211"/>
      <c r="C1280" s="211" t="s">
        <v>371</v>
      </c>
      <c r="D1280" s="410" t="s">
        <v>17584</v>
      </c>
      <c r="E1280" s="211"/>
      <c r="F1280" s="211" t="s">
        <v>10575</v>
      </c>
      <c r="G1280" s="413" t="s">
        <v>19399</v>
      </c>
      <c r="H1280" s="429" t="s">
        <v>8560</v>
      </c>
      <c r="I1280" s="390">
        <v>185</v>
      </c>
      <c r="J1280" s="390">
        <v>178</v>
      </c>
      <c r="K1280" s="390">
        <v>132</v>
      </c>
      <c r="L1280" s="330">
        <v>3.9325842696629199E-2</v>
      </c>
      <c r="M1280" s="390">
        <v>0</v>
      </c>
      <c r="N1280" s="390">
        <v>0</v>
      </c>
      <c r="O1280" s="390">
        <v>0</v>
      </c>
      <c r="P1280" s="206">
        <v>0</v>
      </c>
    </row>
    <row r="1281" spans="1:16" x14ac:dyDescent="0.2">
      <c r="A1281" s="212" t="s">
        <v>13492</v>
      </c>
      <c r="B1281" s="211" t="s">
        <v>9546</v>
      </c>
      <c r="C1281" s="211" t="s">
        <v>249</v>
      </c>
      <c r="D1281" s="410" t="s">
        <v>19789</v>
      </c>
      <c r="E1281" s="211" t="s">
        <v>13491</v>
      </c>
      <c r="F1281" s="211"/>
      <c r="G1281" s="413" t="s">
        <v>21881</v>
      </c>
      <c r="H1281" s="429" t="s">
        <v>8560</v>
      </c>
      <c r="I1281" s="390">
        <v>183</v>
      </c>
      <c r="J1281" s="390">
        <v>263</v>
      </c>
      <c r="K1281" s="390">
        <v>117</v>
      </c>
      <c r="L1281" s="330">
        <v>-0.30418250950570302</v>
      </c>
      <c r="M1281" s="390">
        <v>2254</v>
      </c>
      <c r="N1281" s="390">
        <v>1683</v>
      </c>
      <c r="O1281" s="390">
        <v>1573</v>
      </c>
      <c r="P1281" s="206">
        <v>0.33927510398098598</v>
      </c>
    </row>
    <row r="1282" spans="1:16" x14ac:dyDescent="0.2">
      <c r="A1282" s="212" t="s">
        <v>12961</v>
      </c>
      <c r="B1282" s="211"/>
      <c r="C1282" s="211" t="s">
        <v>252</v>
      </c>
      <c r="D1282" s="410" t="s">
        <v>18534</v>
      </c>
      <c r="E1282" s="211"/>
      <c r="F1282" s="211" t="s">
        <v>12960</v>
      </c>
      <c r="G1282" s="413" t="s">
        <v>19398</v>
      </c>
      <c r="H1282" s="429" t="s">
        <v>8560</v>
      </c>
      <c r="I1282" s="390">
        <v>182</v>
      </c>
      <c r="J1282" s="390">
        <v>79</v>
      </c>
      <c r="K1282" s="390">
        <v>169</v>
      </c>
      <c r="L1282" s="330">
        <v>1.30379746835443</v>
      </c>
      <c r="M1282" s="390">
        <v>50</v>
      </c>
      <c r="N1282" s="390">
        <v>29</v>
      </c>
      <c r="O1282" s="390">
        <v>46</v>
      </c>
      <c r="P1282" s="206">
        <v>0.72413793103448298</v>
      </c>
    </row>
    <row r="1283" spans="1:16" x14ac:dyDescent="0.2">
      <c r="A1283" s="212" t="s">
        <v>12330</v>
      </c>
      <c r="B1283" s="211" t="s">
        <v>9425</v>
      </c>
      <c r="C1283" s="211" t="s">
        <v>249</v>
      </c>
      <c r="D1283" s="410" t="s">
        <v>19483</v>
      </c>
      <c r="E1283" s="211" t="s">
        <v>12329</v>
      </c>
      <c r="F1283" s="211"/>
      <c r="G1283" s="413" t="s">
        <v>19484</v>
      </c>
      <c r="H1283" s="429" t="s">
        <v>8560</v>
      </c>
      <c r="I1283" s="390">
        <v>182</v>
      </c>
      <c r="J1283" s="390">
        <v>189</v>
      </c>
      <c r="K1283" s="390">
        <v>112</v>
      </c>
      <c r="L1283" s="330">
        <v>-3.7037037037037097E-2</v>
      </c>
      <c r="M1283" s="390">
        <v>149</v>
      </c>
      <c r="N1283" s="390">
        <v>120</v>
      </c>
      <c r="O1283" s="390">
        <v>146</v>
      </c>
      <c r="P1283" s="206">
        <v>0.241666666666667</v>
      </c>
    </row>
    <row r="1284" spans="1:16" x14ac:dyDescent="0.2">
      <c r="A1284" s="212" t="s">
        <v>9270</v>
      </c>
      <c r="B1284" s="211"/>
      <c r="C1284" s="211" t="s">
        <v>372</v>
      </c>
      <c r="D1284" s="410" t="s">
        <v>22075</v>
      </c>
      <c r="E1284" s="211"/>
      <c r="F1284" s="211" t="s">
        <v>9269</v>
      </c>
      <c r="G1284" s="413" t="s">
        <v>22076</v>
      </c>
      <c r="H1284" s="429" t="s">
        <v>8560</v>
      </c>
      <c r="I1284" s="390">
        <v>182</v>
      </c>
      <c r="J1284" s="390">
        <v>135</v>
      </c>
      <c r="K1284" s="390">
        <v>89</v>
      </c>
      <c r="L1284" s="330">
        <v>0.34814814814814798</v>
      </c>
      <c r="M1284" s="390">
        <v>33</v>
      </c>
      <c r="N1284" s="390">
        <v>35</v>
      </c>
      <c r="O1284" s="390">
        <v>19</v>
      </c>
      <c r="P1284" s="206">
        <v>-5.7142857142857197E-2</v>
      </c>
    </row>
    <row r="1285" spans="1:16" x14ac:dyDescent="0.2">
      <c r="A1285" s="212" t="s">
        <v>12445</v>
      </c>
      <c r="B1285" s="211"/>
      <c r="C1285" s="211" t="s">
        <v>253</v>
      </c>
      <c r="D1285" s="410" t="s">
        <v>12353</v>
      </c>
      <c r="E1285" s="211"/>
      <c r="F1285" s="211" t="s">
        <v>12444</v>
      </c>
      <c r="G1285" s="413" t="s">
        <v>200</v>
      </c>
      <c r="H1285" s="429" t="s">
        <v>8560</v>
      </c>
      <c r="I1285" s="390">
        <v>181</v>
      </c>
      <c r="J1285" s="390">
        <v>96</v>
      </c>
      <c r="K1285" s="390">
        <v>265</v>
      </c>
      <c r="L1285" s="330">
        <v>0.88541666666666696</v>
      </c>
      <c r="M1285" s="390">
        <v>66</v>
      </c>
      <c r="N1285" s="390">
        <v>43</v>
      </c>
      <c r="O1285" s="390">
        <v>71</v>
      </c>
      <c r="P1285" s="206">
        <v>0.53488372093023295</v>
      </c>
    </row>
    <row r="1286" spans="1:16" x14ac:dyDescent="0.2">
      <c r="A1286" s="212" t="s">
        <v>11789</v>
      </c>
      <c r="B1286" s="211" t="s">
        <v>11662</v>
      </c>
      <c r="C1286" s="211" t="s">
        <v>257</v>
      </c>
      <c r="D1286" s="410" t="s">
        <v>20028</v>
      </c>
      <c r="E1286" s="211" t="s">
        <v>11788</v>
      </c>
      <c r="F1286" s="211"/>
      <c r="G1286" s="413" t="s">
        <v>10827</v>
      </c>
      <c r="H1286" s="429" t="s">
        <v>8560</v>
      </c>
      <c r="I1286" s="390">
        <v>181</v>
      </c>
      <c r="J1286" s="390">
        <v>2</v>
      </c>
      <c r="K1286" s="390">
        <v>0</v>
      </c>
      <c r="L1286" s="330">
        <v>89.5</v>
      </c>
      <c r="M1286" s="390">
        <v>129</v>
      </c>
      <c r="N1286" s="390">
        <v>8</v>
      </c>
      <c r="O1286" s="390">
        <v>13</v>
      </c>
      <c r="P1286" s="206">
        <v>15.125</v>
      </c>
    </row>
    <row r="1287" spans="1:16" x14ac:dyDescent="0.2">
      <c r="A1287" s="212" t="s">
        <v>11524</v>
      </c>
      <c r="B1287" s="211"/>
      <c r="C1287" s="211" t="s">
        <v>14947</v>
      </c>
      <c r="D1287" s="410" t="s">
        <v>18180</v>
      </c>
      <c r="E1287" s="211"/>
      <c r="F1287" s="211" t="s">
        <v>11523</v>
      </c>
      <c r="G1287" s="413" t="s">
        <v>19552</v>
      </c>
      <c r="H1287" s="429" t="s">
        <v>8560</v>
      </c>
      <c r="I1287" s="390">
        <v>181</v>
      </c>
      <c r="J1287" s="390">
        <v>121</v>
      </c>
      <c r="K1287" s="390">
        <v>164</v>
      </c>
      <c r="L1287" s="330">
        <v>0.495867768595041</v>
      </c>
      <c r="M1287" s="390">
        <v>59</v>
      </c>
      <c r="N1287" s="390">
        <v>48</v>
      </c>
      <c r="O1287" s="390">
        <v>54</v>
      </c>
      <c r="P1287" s="206">
        <v>0.22916666666666699</v>
      </c>
    </row>
    <row r="1288" spans="1:16" x14ac:dyDescent="0.2">
      <c r="A1288" s="212" t="s">
        <v>9250</v>
      </c>
      <c r="B1288" s="211"/>
      <c r="C1288" s="211" t="s">
        <v>249</v>
      </c>
      <c r="D1288" s="410" t="s">
        <v>22078</v>
      </c>
      <c r="E1288" s="211"/>
      <c r="F1288" s="211" t="s">
        <v>9249</v>
      </c>
      <c r="G1288" s="413" t="s">
        <v>22079</v>
      </c>
      <c r="H1288" s="429" t="s">
        <v>8560</v>
      </c>
      <c r="I1288" s="390">
        <v>181</v>
      </c>
      <c r="J1288" s="390">
        <v>112</v>
      </c>
      <c r="K1288" s="390">
        <v>195</v>
      </c>
      <c r="L1288" s="330">
        <v>0.61607142857142905</v>
      </c>
      <c r="M1288" s="390">
        <v>23</v>
      </c>
      <c r="N1288" s="390">
        <v>11</v>
      </c>
      <c r="O1288" s="390">
        <v>18</v>
      </c>
      <c r="P1288" s="206">
        <v>1.0909090909090899</v>
      </c>
    </row>
    <row r="1289" spans="1:16" x14ac:dyDescent="0.2">
      <c r="A1289" s="212" t="s">
        <v>12498</v>
      </c>
      <c r="B1289" s="211"/>
      <c r="C1289" s="211" t="s">
        <v>371</v>
      </c>
      <c r="D1289" s="410" t="s">
        <v>20319</v>
      </c>
      <c r="E1289" s="211"/>
      <c r="F1289" s="211" t="s">
        <v>12497</v>
      </c>
      <c r="G1289" s="413" t="s">
        <v>19421</v>
      </c>
      <c r="H1289" s="429" t="s">
        <v>8560</v>
      </c>
      <c r="I1289" s="390">
        <v>180</v>
      </c>
      <c r="J1289" s="390">
        <v>132</v>
      </c>
      <c r="K1289" s="390">
        <v>120</v>
      </c>
      <c r="L1289" s="330">
        <v>0.36363636363636398</v>
      </c>
      <c r="M1289" s="390">
        <v>64</v>
      </c>
      <c r="N1289" s="390">
        <v>0</v>
      </c>
      <c r="O1289" s="390">
        <v>0</v>
      </c>
      <c r="P1289" s="206">
        <v>0</v>
      </c>
    </row>
    <row r="1290" spans="1:16" x14ac:dyDescent="0.2">
      <c r="A1290" s="212" t="s">
        <v>11269</v>
      </c>
      <c r="B1290" s="211"/>
      <c r="C1290" s="211" t="s">
        <v>255</v>
      </c>
      <c r="D1290" s="410" t="s">
        <v>18866</v>
      </c>
      <c r="E1290" s="211"/>
      <c r="F1290" s="211" t="s">
        <v>11268</v>
      </c>
      <c r="G1290" s="413" t="s">
        <v>19526</v>
      </c>
      <c r="H1290" s="429" t="s">
        <v>8560</v>
      </c>
      <c r="I1290" s="390">
        <v>180</v>
      </c>
      <c r="J1290" s="390">
        <v>234</v>
      </c>
      <c r="K1290" s="390">
        <v>220</v>
      </c>
      <c r="L1290" s="330">
        <v>-0.230769230769231</v>
      </c>
      <c r="M1290" s="390">
        <v>118</v>
      </c>
      <c r="N1290" s="390">
        <v>135</v>
      </c>
      <c r="O1290" s="390">
        <v>163</v>
      </c>
      <c r="P1290" s="206">
        <v>-0.125925925925926</v>
      </c>
    </row>
    <row r="1291" spans="1:16" x14ac:dyDescent="0.2">
      <c r="A1291" s="212" t="s">
        <v>9759</v>
      </c>
      <c r="B1291" s="211"/>
      <c r="C1291" s="211" t="s">
        <v>14947</v>
      </c>
      <c r="D1291" s="410" t="s">
        <v>18487</v>
      </c>
      <c r="E1291" s="211"/>
      <c r="F1291" s="211" t="s">
        <v>9758</v>
      </c>
      <c r="G1291" s="413" t="s">
        <v>19467</v>
      </c>
      <c r="H1291" s="429" t="s">
        <v>8560</v>
      </c>
      <c r="I1291" s="390">
        <v>180</v>
      </c>
      <c r="J1291" s="390">
        <v>140</v>
      </c>
      <c r="K1291" s="390">
        <v>158</v>
      </c>
      <c r="L1291" s="330">
        <v>0.28571428571428598</v>
      </c>
      <c r="M1291" s="390">
        <v>268</v>
      </c>
      <c r="N1291" s="390">
        <v>155</v>
      </c>
      <c r="O1291" s="390">
        <v>173</v>
      </c>
      <c r="P1291" s="206">
        <v>0.72903225806451599</v>
      </c>
    </row>
    <row r="1292" spans="1:16" x14ac:dyDescent="0.2">
      <c r="A1292" s="212" t="s">
        <v>12802</v>
      </c>
      <c r="B1292" s="211"/>
      <c r="C1292" s="211" t="s">
        <v>252</v>
      </c>
      <c r="D1292" s="410" t="s">
        <v>18064</v>
      </c>
      <c r="E1292" s="211" t="s">
        <v>12801</v>
      </c>
      <c r="F1292" s="211"/>
      <c r="G1292" s="413" t="s">
        <v>19419</v>
      </c>
      <c r="H1292" s="429" t="s">
        <v>8560</v>
      </c>
      <c r="I1292" s="390">
        <v>179</v>
      </c>
      <c r="J1292" s="390">
        <v>154</v>
      </c>
      <c r="K1292" s="390">
        <v>155</v>
      </c>
      <c r="L1292" s="330">
        <v>0.162337662337662</v>
      </c>
      <c r="M1292" s="390">
        <v>144</v>
      </c>
      <c r="N1292" s="390">
        <v>19</v>
      </c>
      <c r="O1292" s="390">
        <v>177</v>
      </c>
      <c r="P1292" s="206">
        <v>6.5789473684210504</v>
      </c>
    </row>
    <row r="1293" spans="1:16" x14ac:dyDescent="0.2">
      <c r="A1293" s="212" t="s">
        <v>12082</v>
      </c>
      <c r="B1293" s="211"/>
      <c r="C1293" s="211" t="s">
        <v>250</v>
      </c>
      <c r="D1293" s="410" t="s">
        <v>18174</v>
      </c>
      <c r="E1293" s="211"/>
      <c r="F1293" s="211" t="s">
        <v>12081</v>
      </c>
      <c r="G1293" s="413" t="s">
        <v>17693</v>
      </c>
      <c r="H1293" s="429" t="s">
        <v>8560</v>
      </c>
      <c r="I1293" s="390">
        <v>179</v>
      </c>
      <c r="J1293" s="390">
        <v>261</v>
      </c>
      <c r="K1293" s="390">
        <v>350</v>
      </c>
      <c r="L1293" s="330">
        <v>-0.31417624521072801</v>
      </c>
      <c r="M1293" s="390">
        <v>33</v>
      </c>
      <c r="N1293" s="390">
        <v>34</v>
      </c>
      <c r="O1293" s="390">
        <v>22</v>
      </c>
      <c r="P1293" s="206">
        <v>-2.9411764705882401E-2</v>
      </c>
    </row>
    <row r="1294" spans="1:16" x14ac:dyDescent="0.2">
      <c r="A1294" s="212" t="s">
        <v>13579</v>
      </c>
      <c r="B1294" s="211"/>
      <c r="C1294" s="211" t="s">
        <v>251</v>
      </c>
      <c r="D1294" s="410" t="s">
        <v>17378</v>
      </c>
      <c r="E1294" s="211"/>
      <c r="F1294" s="211" t="s">
        <v>13578</v>
      </c>
      <c r="G1294" s="413" t="s">
        <v>21372</v>
      </c>
      <c r="H1294" s="429" t="s">
        <v>8560</v>
      </c>
      <c r="I1294" s="390">
        <v>179</v>
      </c>
      <c r="J1294" s="390">
        <v>147</v>
      </c>
      <c r="K1294" s="390">
        <v>177</v>
      </c>
      <c r="L1294" s="330">
        <v>0.21768707482993199</v>
      </c>
      <c r="M1294" s="390">
        <v>293</v>
      </c>
      <c r="N1294" s="390">
        <v>221</v>
      </c>
      <c r="O1294" s="390">
        <v>168</v>
      </c>
      <c r="P1294" s="206">
        <v>0.32579185520361997</v>
      </c>
    </row>
    <row r="1295" spans="1:16" x14ac:dyDescent="0.2">
      <c r="A1295" s="212" t="s">
        <v>13281</v>
      </c>
      <c r="B1295" s="211" t="s">
        <v>11706</v>
      </c>
      <c r="C1295" s="211" t="s">
        <v>251</v>
      </c>
      <c r="D1295" s="410" t="s">
        <v>20831</v>
      </c>
      <c r="E1295" s="211" t="s">
        <v>13280</v>
      </c>
      <c r="F1295" s="211"/>
      <c r="G1295" s="413" t="s">
        <v>20832</v>
      </c>
      <c r="H1295" s="429" t="s">
        <v>8560</v>
      </c>
      <c r="I1295" s="390">
        <v>178</v>
      </c>
      <c r="J1295" s="390">
        <v>182</v>
      </c>
      <c r="K1295" s="390">
        <v>182</v>
      </c>
      <c r="L1295" s="330">
        <v>-2.1978021978022001E-2</v>
      </c>
      <c r="M1295" s="390">
        <v>116</v>
      </c>
      <c r="N1295" s="390">
        <v>111</v>
      </c>
      <c r="O1295" s="390">
        <v>129</v>
      </c>
      <c r="P1295" s="206">
        <v>4.5045045045045001E-2</v>
      </c>
    </row>
    <row r="1296" spans="1:16" x14ac:dyDescent="0.2">
      <c r="A1296" s="212" t="s">
        <v>11522</v>
      </c>
      <c r="B1296" s="211"/>
      <c r="C1296" s="211" t="s">
        <v>14947</v>
      </c>
      <c r="D1296" s="410" t="s">
        <v>21098</v>
      </c>
      <c r="E1296" s="211"/>
      <c r="F1296" s="211" t="s">
        <v>11521</v>
      </c>
      <c r="G1296" s="413" t="s">
        <v>19522</v>
      </c>
      <c r="H1296" s="429" t="s">
        <v>8560</v>
      </c>
      <c r="I1296" s="390">
        <v>178</v>
      </c>
      <c r="J1296" s="390">
        <v>253</v>
      </c>
      <c r="K1296" s="390">
        <v>277</v>
      </c>
      <c r="L1296" s="330">
        <v>-0.29644268774703603</v>
      </c>
      <c r="M1296" s="390">
        <v>53</v>
      </c>
      <c r="N1296" s="390">
        <v>51</v>
      </c>
      <c r="O1296" s="390">
        <v>39</v>
      </c>
      <c r="P1296" s="206">
        <v>3.9215686274509901E-2</v>
      </c>
    </row>
    <row r="1297" spans="1:16" x14ac:dyDescent="0.2">
      <c r="A1297" s="212" t="s">
        <v>13884</v>
      </c>
      <c r="B1297" s="211"/>
      <c r="C1297" s="211" t="s">
        <v>14947</v>
      </c>
      <c r="D1297" s="410" t="s">
        <v>19279</v>
      </c>
      <c r="E1297" s="211"/>
      <c r="F1297" s="211" t="s">
        <v>13883</v>
      </c>
      <c r="G1297" s="413" t="s">
        <v>22005</v>
      </c>
      <c r="H1297" s="429" t="s">
        <v>8560</v>
      </c>
      <c r="I1297" s="390">
        <v>178</v>
      </c>
      <c r="J1297" s="390">
        <v>282</v>
      </c>
      <c r="K1297" s="390">
        <v>221</v>
      </c>
      <c r="L1297" s="330">
        <v>-0.36879432624113501</v>
      </c>
      <c r="M1297" s="390">
        <v>2140</v>
      </c>
      <c r="N1297" s="390">
        <v>1849</v>
      </c>
      <c r="O1297" s="390">
        <v>2173</v>
      </c>
      <c r="P1297" s="206">
        <v>0.15738236884802601</v>
      </c>
    </row>
    <row r="1298" spans="1:16" x14ac:dyDescent="0.2">
      <c r="A1298" s="212" t="s">
        <v>9338</v>
      </c>
      <c r="B1298" s="211"/>
      <c r="C1298" s="211" t="s">
        <v>14947</v>
      </c>
      <c r="D1298" s="410" t="s">
        <v>22053</v>
      </c>
      <c r="E1298" s="211"/>
      <c r="F1298" s="211" t="s">
        <v>9337</v>
      </c>
      <c r="G1298" s="413" t="s">
        <v>22054</v>
      </c>
      <c r="H1298" s="429" t="s">
        <v>8560</v>
      </c>
      <c r="I1298" s="390">
        <v>178</v>
      </c>
      <c r="J1298" s="390">
        <v>160</v>
      </c>
      <c r="K1298" s="390">
        <v>178</v>
      </c>
      <c r="L1298" s="330">
        <v>0.1125</v>
      </c>
      <c r="M1298" s="390">
        <v>52</v>
      </c>
      <c r="N1298" s="390">
        <v>50</v>
      </c>
      <c r="O1298" s="390">
        <v>51</v>
      </c>
      <c r="P1298" s="206">
        <v>0.04</v>
      </c>
    </row>
    <row r="1299" spans="1:16" x14ac:dyDescent="0.2">
      <c r="A1299" s="212" t="s">
        <v>12279</v>
      </c>
      <c r="B1299" s="211" t="s">
        <v>9535</v>
      </c>
      <c r="C1299" s="211" t="s">
        <v>249</v>
      </c>
      <c r="D1299" s="410" t="s">
        <v>18812</v>
      </c>
      <c r="E1299" s="211" t="s">
        <v>12278</v>
      </c>
      <c r="F1299" s="211"/>
      <c r="G1299" s="413" t="s">
        <v>19490</v>
      </c>
      <c r="H1299" s="429" t="s">
        <v>8560</v>
      </c>
      <c r="I1299" s="390">
        <v>176</v>
      </c>
      <c r="J1299" s="390">
        <v>156</v>
      </c>
      <c r="K1299" s="390">
        <v>193</v>
      </c>
      <c r="L1299" s="330">
        <v>0.128205128205128</v>
      </c>
      <c r="M1299" s="390">
        <v>63</v>
      </c>
      <c r="N1299" s="390">
        <v>70</v>
      </c>
      <c r="O1299" s="390">
        <v>58</v>
      </c>
      <c r="P1299" s="206">
        <v>-0.1</v>
      </c>
    </row>
    <row r="1300" spans="1:16" x14ac:dyDescent="0.2">
      <c r="A1300" s="212" t="s">
        <v>14176</v>
      </c>
      <c r="B1300" s="211"/>
      <c r="C1300" s="211" t="s">
        <v>249</v>
      </c>
      <c r="D1300" s="410" t="s">
        <v>19342</v>
      </c>
      <c r="E1300" s="211"/>
      <c r="F1300" s="211" t="s">
        <v>14175</v>
      </c>
      <c r="G1300" s="413" t="s">
        <v>19552</v>
      </c>
      <c r="H1300" s="429" t="s">
        <v>8560</v>
      </c>
      <c r="I1300" s="390">
        <v>176</v>
      </c>
      <c r="J1300" s="390">
        <v>138</v>
      </c>
      <c r="K1300" s="390">
        <v>148</v>
      </c>
      <c r="L1300" s="330">
        <v>0.27536231884057999</v>
      </c>
      <c r="M1300" s="390">
        <v>55</v>
      </c>
      <c r="N1300" s="390">
        <v>39</v>
      </c>
      <c r="O1300" s="390">
        <v>55</v>
      </c>
      <c r="P1300" s="206">
        <v>0.41025641025641002</v>
      </c>
    </row>
    <row r="1301" spans="1:16" x14ac:dyDescent="0.2">
      <c r="A1301" s="212" t="s">
        <v>9308</v>
      </c>
      <c r="B1301" s="211"/>
      <c r="C1301" s="211" t="s">
        <v>251</v>
      </c>
      <c r="D1301" s="410" t="s">
        <v>18508</v>
      </c>
      <c r="E1301" s="211"/>
      <c r="F1301" s="211" t="s">
        <v>9307</v>
      </c>
      <c r="G1301" s="413" t="s">
        <v>22066</v>
      </c>
      <c r="H1301" s="429" t="s">
        <v>8560</v>
      </c>
      <c r="I1301" s="390">
        <v>175</v>
      </c>
      <c r="J1301" s="390">
        <v>275</v>
      </c>
      <c r="K1301" s="390">
        <v>259</v>
      </c>
      <c r="L1301" s="330">
        <v>-0.36363636363636398</v>
      </c>
      <c r="M1301" s="390">
        <v>164</v>
      </c>
      <c r="N1301" s="390">
        <v>112</v>
      </c>
      <c r="O1301" s="390">
        <v>112</v>
      </c>
      <c r="P1301" s="206">
        <v>0.46428571428571402</v>
      </c>
    </row>
    <row r="1302" spans="1:16" x14ac:dyDescent="0.2">
      <c r="A1302" s="212" t="s">
        <v>13552</v>
      </c>
      <c r="B1302" s="211" t="s">
        <v>11592</v>
      </c>
      <c r="C1302" s="211" t="s">
        <v>257</v>
      </c>
      <c r="D1302" s="410" t="s">
        <v>21072</v>
      </c>
      <c r="E1302" s="211" t="s">
        <v>13551</v>
      </c>
      <c r="F1302" s="211"/>
      <c r="G1302" s="413" t="s">
        <v>21073</v>
      </c>
      <c r="H1302" s="429" t="s">
        <v>8560</v>
      </c>
      <c r="I1302" s="390">
        <v>174</v>
      </c>
      <c r="J1302" s="390">
        <v>121</v>
      </c>
      <c r="K1302" s="390">
        <v>132</v>
      </c>
      <c r="L1302" s="330">
        <v>0.43801652892561999</v>
      </c>
      <c r="M1302" s="390">
        <v>338</v>
      </c>
      <c r="N1302" s="390">
        <v>292</v>
      </c>
      <c r="O1302" s="390">
        <v>320</v>
      </c>
      <c r="P1302" s="206">
        <v>0.15753424657534201</v>
      </c>
    </row>
    <row r="1303" spans="1:16" x14ac:dyDescent="0.2">
      <c r="A1303" s="212" t="s">
        <v>10492</v>
      </c>
      <c r="B1303" s="211"/>
      <c r="C1303" s="211" t="s">
        <v>372</v>
      </c>
      <c r="D1303" s="410" t="s">
        <v>19209</v>
      </c>
      <c r="E1303" s="211"/>
      <c r="F1303" s="211" t="s">
        <v>10491</v>
      </c>
      <c r="G1303" s="413" t="s">
        <v>20457</v>
      </c>
      <c r="H1303" s="429" t="s">
        <v>8560</v>
      </c>
      <c r="I1303" s="390">
        <v>174</v>
      </c>
      <c r="J1303" s="390">
        <v>199</v>
      </c>
      <c r="K1303" s="390">
        <v>162</v>
      </c>
      <c r="L1303" s="330">
        <v>-0.12562814070351799</v>
      </c>
      <c r="M1303" s="390">
        <v>10</v>
      </c>
      <c r="N1303" s="390">
        <v>9</v>
      </c>
      <c r="O1303" s="390">
        <v>145</v>
      </c>
      <c r="P1303" s="206">
        <v>0.11111111111111099</v>
      </c>
    </row>
    <row r="1304" spans="1:16" x14ac:dyDescent="0.2">
      <c r="A1304" s="212" t="s">
        <v>19882</v>
      </c>
      <c r="B1304" s="211"/>
      <c r="C1304" s="211" t="s">
        <v>14947</v>
      </c>
      <c r="D1304" s="410" t="s">
        <v>18905</v>
      </c>
      <c r="E1304" s="211" t="s">
        <v>10129</v>
      </c>
      <c r="F1304" s="211"/>
      <c r="G1304" s="413" t="s">
        <v>21719</v>
      </c>
      <c r="H1304" s="429" t="s">
        <v>8560</v>
      </c>
      <c r="I1304" s="390">
        <v>174</v>
      </c>
      <c r="J1304" s="390">
        <v>189</v>
      </c>
      <c r="K1304" s="390">
        <v>189</v>
      </c>
      <c r="L1304" s="330">
        <v>-7.9365079365079402E-2</v>
      </c>
      <c r="M1304" s="390">
        <v>1153</v>
      </c>
      <c r="N1304" s="390">
        <v>728</v>
      </c>
      <c r="O1304" s="390">
        <v>945</v>
      </c>
      <c r="P1304" s="206">
        <v>0.58379120879120905</v>
      </c>
    </row>
    <row r="1305" spans="1:16" x14ac:dyDescent="0.2">
      <c r="A1305" s="212" t="s">
        <v>12754</v>
      </c>
      <c r="B1305" s="211"/>
      <c r="C1305" s="211" t="s">
        <v>253</v>
      </c>
      <c r="D1305" s="410" t="s">
        <v>17553</v>
      </c>
      <c r="E1305" s="211"/>
      <c r="F1305" s="211" t="s">
        <v>12753</v>
      </c>
      <c r="G1305" s="413" t="s">
        <v>19424</v>
      </c>
      <c r="H1305" s="429" t="s">
        <v>8560</v>
      </c>
      <c r="I1305" s="390">
        <v>173</v>
      </c>
      <c r="J1305" s="390">
        <v>5</v>
      </c>
      <c r="K1305" s="390">
        <v>0</v>
      </c>
      <c r="L1305" s="330">
        <v>33.6</v>
      </c>
      <c r="M1305" s="390">
        <v>0</v>
      </c>
      <c r="N1305" s="390">
        <v>0</v>
      </c>
      <c r="O1305" s="390">
        <v>0</v>
      </c>
      <c r="P1305" s="206">
        <v>0</v>
      </c>
    </row>
    <row r="1306" spans="1:16" x14ac:dyDescent="0.2">
      <c r="A1306" s="212" t="s">
        <v>12447</v>
      </c>
      <c r="B1306" s="211"/>
      <c r="C1306" s="211" t="s">
        <v>258</v>
      </c>
      <c r="D1306" s="410" t="s">
        <v>18802</v>
      </c>
      <c r="E1306" s="211"/>
      <c r="F1306" s="211" t="s">
        <v>12446</v>
      </c>
      <c r="G1306" s="413" t="s">
        <v>19469</v>
      </c>
      <c r="H1306" s="429" t="s">
        <v>8560</v>
      </c>
      <c r="I1306" s="390">
        <v>173</v>
      </c>
      <c r="J1306" s="390">
        <v>230</v>
      </c>
      <c r="K1306" s="390">
        <v>175</v>
      </c>
      <c r="L1306" s="330">
        <v>-0.247826086956522</v>
      </c>
      <c r="M1306" s="390">
        <v>7</v>
      </c>
      <c r="N1306" s="390">
        <v>10</v>
      </c>
      <c r="O1306" s="390">
        <v>2</v>
      </c>
      <c r="P1306" s="206">
        <v>-0.3</v>
      </c>
    </row>
    <row r="1307" spans="1:16" x14ac:dyDescent="0.2">
      <c r="A1307" s="212" t="s">
        <v>10449</v>
      </c>
      <c r="B1307" s="211"/>
      <c r="C1307" s="211" t="s">
        <v>252</v>
      </c>
      <c r="D1307" s="410" t="s">
        <v>17711</v>
      </c>
      <c r="E1307" s="211"/>
      <c r="F1307" s="211" t="s">
        <v>10448</v>
      </c>
      <c r="G1307" s="413" t="s">
        <v>213</v>
      </c>
      <c r="H1307" s="429" t="s">
        <v>8560</v>
      </c>
      <c r="I1307" s="390">
        <v>173</v>
      </c>
      <c r="J1307" s="390">
        <v>245</v>
      </c>
      <c r="K1307" s="390">
        <v>61</v>
      </c>
      <c r="L1307" s="330">
        <v>-0.29387755102040802</v>
      </c>
      <c r="M1307" s="390">
        <v>155</v>
      </c>
      <c r="N1307" s="390">
        <v>97</v>
      </c>
      <c r="O1307" s="390">
        <v>81</v>
      </c>
      <c r="P1307" s="206">
        <v>0.597938144329897</v>
      </c>
    </row>
    <row r="1308" spans="1:16" x14ac:dyDescent="0.2">
      <c r="A1308" s="212" t="s">
        <v>19880</v>
      </c>
      <c r="B1308" s="211"/>
      <c r="C1308" s="211" t="s">
        <v>14947</v>
      </c>
      <c r="D1308" s="410" t="s">
        <v>18525</v>
      </c>
      <c r="E1308" s="211" t="s">
        <v>17185</v>
      </c>
      <c r="F1308" s="211"/>
      <c r="G1308" s="413" t="s">
        <v>22258</v>
      </c>
      <c r="H1308" s="429" t="s">
        <v>8560</v>
      </c>
      <c r="I1308" s="390">
        <v>173</v>
      </c>
      <c r="J1308" s="390">
        <v>127</v>
      </c>
      <c r="K1308" s="390">
        <v>216</v>
      </c>
      <c r="L1308" s="330">
        <v>0.36220472440944901</v>
      </c>
      <c r="M1308" s="390">
        <v>49</v>
      </c>
      <c r="N1308" s="390">
        <v>52</v>
      </c>
      <c r="O1308" s="390">
        <v>54</v>
      </c>
      <c r="P1308" s="206">
        <v>-5.7692307692307702E-2</v>
      </c>
    </row>
    <row r="1309" spans="1:16" x14ac:dyDescent="0.2">
      <c r="A1309" s="212" t="s">
        <v>14149</v>
      </c>
      <c r="B1309" s="211"/>
      <c r="C1309" s="211" t="s">
        <v>372</v>
      </c>
      <c r="D1309" s="410" t="s">
        <v>19330</v>
      </c>
      <c r="E1309" s="211"/>
      <c r="F1309" s="211" t="s">
        <v>14148</v>
      </c>
      <c r="G1309" s="413" t="s">
        <v>19331</v>
      </c>
      <c r="H1309" s="429" t="s">
        <v>8560</v>
      </c>
      <c r="I1309" s="390">
        <v>173</v>
      </c>
      <c r="J1309" s="390">
        <v>246</v>
      </c>
      <c r="K1309" s="390">
        <v>208</v>
      </c>
      <c r="L1309" s="330">
        <v>-0.29674796747967502</v>
      </c>
      <c r="M1309" s="390">
        <v>20</v>
      </c>
      <c r="N1309" s="390">
        <v>68</v>
      </c>
      <c r="O1309" s="390">
        <v>115</v>
      </c>
      <c r="P1309" s="206">
        <v>-0.70588235294117596</v>
      </c>
    </row>
    <row r="1310" spans="1:16" x14ac:dyDescent="0.2">
      <c r="A1310" s="212" t="s">
        <v>19349</v>
      </c>
      <c r="B1310" s="211"/>
      <c r="C1310" s="211" t="s">
        <v>14947</v>
      </c>
      <c r="D1310" s="410" t="s">
        <v>8791</v>
      </c>
      <c r="E1310" s="211"/>
      <c r="F1310" s="211" t="s">
        <v>19350</v>
      </c>
      <c r="G1310" s="413" t="s">
        <v>223</v>
      </c>
      <c r="H1310" s="429" t="s">
        <v>8560</v>
      </c>
      <c r="I1310" s="390">
        <v>172</v>
      </c>
      <c r="J1310" s="390">
        <v>208</v>
      </c>
      <c r="K1310" s="390">
        <v>257</v>
      </c>
      <c r="L1310" s="330">
        <v>-0.17307692307692299</v>
      </c>
      <c r="M1310" s="390">
        <v>0</v>
      </c>
      <c r="N1310" s="390">
        <v>0</v>
      </c>
      <c r="O1310" s="390">
        <v>1</v>
      </c>
      <c r="P1310" s="206">
        <v>0</v>
      </c>
    </row>
    <row r="1311" spans="1:16" x14ac:dyDescent="0.2">
      <c r="A1311" s="212" t="s">
        <v>11077</v>
      </c>
      <c r="B1311" s="211"/>
      <c r="C1311" s="211" t="s">
        <v>253</v>
      </c>
      <c r="D1311" s="410" t="s">
        <v>18871</v>
      </c>
      <c r="E1311" s="211"/>
      <c r="F1311" s="211" t="s">
        <v>11076</v>
      </c>
      <c r="G1311" s="413" t="s">
        <v>21308</v>
      </c>
      <c r="H1311" s="429" t="s">
        <v>8560</v>
      </c>
      <c r="I1311" s="390">
        <v>171</v>
      </c>
      <c r="J1311" s="390">
        <v>295</v>
      </c>
      <c r="K1311" s="390">
        <v>242</v>
      </c>
      <c r="L1311" s="330">
        <v>-0.42033898305084799</v>
      </c>
      <c r="M1311" s="390">
        <v>85</v>
      </c>
      <c r="N1311" s="390">
        <v>83</v>
      </c>
      <c r="O1311" s="390">
        <v>95</v>
      </c>
      <c r="P1311" s="206">
        <v>2.4096385542168801E-2</v>
      </c>
    </row>
    <row r="1312" spans="1:16" x14ac:dyDescent="0.2">
      <c r="A1312" s="212" t="s">
        <v>11032</v>
      </c>
      <c r="B1312" s="211"/>
      <c r="C1312" s="211" t="s">
        <v>249</v>
      </c>
      <c r="D1312" s="410" t="s">
        <v>17698</v>
      </c>
      <c r="E1312" s="211"/>
      <c r="F1312" s="211" t="s">
        <v>11031</v>
      </c>
      <c r="G1312" s="413" t="s">
        <v>200</v>
      </c>
      <c r="H1312" s="429" t="s">
        <v>8560</v>
      </c>
      <c r="I1312" s="390">
        <v>171</v>
      </c>
      <c r="J1312" s="390">
        <v>216</v>
      </c>
      <c r="K1312" s="390">
        <v>145</v>
      </c>
      <c r="L1312" s="330">
        <v>-0.20833333333333301</v>
      </c>
      <c r="M1312" s="390">
        <v>0</v>
      </c>
      <c r="N1312" s="390">
        <v>0</v>
      </c>
      <c r="O1312" s="390">
        <v>0</v>
      </c>
      <c r="P1312" s="206">
        <v>0</v>
      </c>
    </row>
    <row r="1313" spans="1:16" x14ac:dyDescent="0.2">
      <c r="A1313" s="212" t="s">
        <v>10627</v>
      </c>
      <c r="B1313" s="211"/>
      <c r="C1313" s="211" t="s">
        <v>251</v>
      </c>
      <c r="D1313" s="410" t="s">
        <v>18103</v>
      </c>
      <c r="E1313" s="211"/>
      <c r="F1313" s="211" t="s">
        <v>10626</v>
      </c>
      <c r="G1313" s="413" t="s">
        <v>18104</v>
      </c>
      <c r="H1313" s="429" t="s">
        <v>8560</v>
      </c>
      <c r="I1313" s="390">
        <v>170</v>
      </c>
      <c r="J1313" s="390">
        <v>251</v>
      </c>
      <c r="K1313" s="390">
        <v>205</v>
      </c>
      <c r="L1313" s="330">
        <v>-0.32270916334661398</v>
      </c>
      <c r="M1313" s="390">
        <v>0</v>
      </c>
      <c r="N1313" s="390">
        <v>0</v>
      </c>
      <c r="O1313" s="390">
        <v>1</v>
      </c>
      <c r="P1313" s="206">
        <v>0</v>
      </c>
    </row>
    <row r="1314" spans="1:16" x14ac:dyDescent="0.2">
      <c r="A1314" s="212" t="s">
        <v>13204</v>
      </c>
      <c r="B1314" s="211"/>
      <c r="C1314" s="211" t="s">
        <v>14947</v>
      </c>
      <c r="D1314" s="410" t="s">
        <v>20170</v>
      </c>
      <c r="E1314" s="211"/>
      <c r="F1314" s="211" t="s">
        <v>13203</v>
      </c>
      <c r="G1314" s="413" t="s">
        <v>22022</v>
      </c>
      <c r="H1314" s="429" t="s">
        <v>8560</v>
      </c>
      <c r="I1314" s="390">
        <v>170</v>
      </c>
      <c r="J1314" s="390">
        <v>123</v>
      </c>
      <c r="K1314" s="390">
        <v>178</v>
      </c>
      <c r="L1314" s="330">
        <v>0.38211382113821102</v>
      </c>
      <c r="M1314" s="390">
        <v>2678</v>
      </c>
      <c r="N1314" s="390">
        <v>2376</v>
      </c>
      <c r="O1314" s="390">
        <v>2599</v>
      </c>
      <c r="P1314" s="206">
        <v>0.127104377104377</v>
      </c>
    </row>
    <row r="1315" spans="1:16" x14ac:dyDescent="0.2">
      <c r="A1315" s="212" t="s">
        <v>10629</v>
      </c>
      <c r="B1315" s="211"/>
      <c r="C1315" s="211" t="s">
        <v>252</v>
      </c>
      <c r="D1315" s="410" t="s">
        <v>17707</v>
      </c>
      <c r="E1315" s="211"/>
      <c r="F1315" s="211" t="s">
        <v>10628</v>
      </c>
      <c r="G1315" s="413" t="s">
        <v>19688</v>
      </c>
      <c r="H1315" s="429" t="s">
        <v>8560</v>
      </c>
      <c r="I1315" s="390">
        <v>169</v>
      </c>
      <c r="J1315" s="390">
        <v>106</v>
      </c>
      <c r="K1315" s="390">
        <v>179</v>
      </c>
      <c r="L1315" s="330">
        <v>0.59433962264150897</v>
      </c>
      <c r="M1315" s="390">
        <v>169</v>
      </c>
      <c r="N1315" s="390">
        <v>11</v>
      </c>
      <c r="O1315" s="390">
        <v>85</v>
      </c>
      <c r="P1315" s="206">
        <v>14.363636363636401</v>
      </c>
    </row>
    <row r="1316" spans="1:16" x14ac:dyDescent="0.2">
      <c r="A1316" s="212" t="s">
        <v>13487</v>
      </c>
      <c r="B1316" s="211"/>
      <c r="C1316" s="211" t="s">
        <v>258</v>
      </c>
      <c r="D1316" s="410" t="s">
        <v>18803</v>
      </c>
      <c r="E1316" s="211"/>
      <c r="F1316" s="211" t="s">
        <v>13486</v>
      </c>
      <c r="G1316" s="413" t="s">
        <v>19470</v>
      </c>
      <c r="H1316" s="429" t="s">
        <v>8560</v>
      </c>
      <c r="I1316" s="390">
        <v>168</v>
      </c>
      <c r="J1316" s="390">
        <v>211</v>
      </c>
      <c r="K1316" s="390">
        <v>206</v>
      </c>
      <c r="L1316" s="330">
        <v>-0.20379146919431301</v>
      </c>
      <c r="M1316" s="390">
        <v>35</v>
      </c>
      <c r="N1316" s="390">
        <v>30</v>
      </c>
      <c r="O1316" s="390">
        <v>30</v>
      </c>
      <c r="P1316" s="206">
        <v>0.16666666666666699</v>
      </c>
    </row>
    <row r="1317" spans="1:16" x14ac:dyDescent="0.2">
      <c r="A1317" s="212" t="s">
        <v>8949</v>
      </c>
      <c r="B1317" s="211"/>
      <c r="C1317" s="211" t="s">
        <v>263</v>
      </c>
      <c r="D1317" s="410" t="s">
        <v>22215</v>
      </c>
      <c r="E1317" s="211"/>
      <c r="F1317" s="211" t="s">
        <v>8948</v>
      </c>
      <c r="G1317" s="413" t="s">
        <v>22216</v>
      </c>
      <c r="H1317" s="429" t="s">
        <v>8560</v>
      </c>
      <c r="I1317" s="390">
        <v>168</v>
      </c>
      <c r="J1317" s="390">
        <v>115</v>
      </c>
      <c r="K1317" s="390">
        <v>132</v>
      </c>
      <c r="L1317" s="330">
        <v>0.46086956521739098</v>
      </c>
      <c r="M1317" s="390">
        <v>422</v>
      </c>
      <c r="N1317" s="390">
        <v>223</v>
      </c>
      <c r="O1317" s="390">
        <v>216</v>
      </c>
      <c r="P1317" s="206">
        <v>0.89237668161435002</v>
      </c>
    </row>
    <row r="1318" spans="1:16" x14ac:dyDescent="0.2">
      <c r="A1318" s="212" t="s">
        <v>11643</v>
      </c>
      <c r="B1318" s="211" t="s">
        <v>9566</v>
      </c>
      <c r="C1318" s="211" t="s">
        <v>255</v>
      </c>
      <c r="D1318" s="410" t="s">
        <v>20972</v>
      </c>
      <c r="E1318" s="211" t="s">
        <v>11642</v>
      </c>
      <c r="F1318" s="211"/>
      <c r="G1318" s="413" t="s">
        <v>19108</v>
      </c>
      <c r="H1318" s="429" t="s">
        <v>8560</v>
      </c>
      <c r="I1318" s="390">
        <v>167</v>
      </c>
      <c r="J1318" s="390">
        <v>137</v>
      </c>
      <c r="K1318" s="390">
        <v>172</v>
      </c>
      <c r="L1318" s="210">
        <v>0.218978102189781</v>
      </c>
      <c r="M1318" s="390">
        <v>2</v>
      </c>
      <c r="N1318" s="390">
        <v>2</v>
      </c>
      <c r="O1318" s="390">
        <v>3</v>
      </c>
      <c r="P1318" s="206">
        <v>0</v>
      </c>
    </row>
    <row r="1319" spans="1:16" x14ac:dyDescent="0.2">
      <c r="A1319" s="212" t="s">
        <v>13867</v>
      </c>
      <c r="B1319" s="211"/>
      <c r="C1319" s="211" t="s">
        <v>253</v>
      </c>
      <c r="D1319" s="410" t="s">
        <v>17640</v>
      </c>
      <c r="E1319" s="211"/>
      <c r="F1319" s="211" t="s">
        <v>13866</v>
      </c>
      <c r="G1319" s="413" t="s">
        <v>19715</v>
      </c>
      <c r="H1319" s="429" t="s">
        <v>8560</v>
      </c>
      <c r="I1319" s="390">
        <v>167</v>
      </c>
      <c r="J1319" s="390">
        <v>160</v>
      </c>
      <c r="K1319" s="390">
        <v>133</v>
      </c>
      <c r="L1319" s="330">
        <v>4.3749999999999997E-2</v>
      </c>
      <c r="M1319" s="390">
        <v>220</v>
      </c>
      <c r="N1319" s="390">
        <v>137</v>
      </c>
      <c r="O1319" s="390">
        <v>150</v>
      </c>
      <c r="P1319" s="206">
        <v>0.60583941605839398</v>
      </c>
    </row>
    <row r="1320" spans="1:16" x14ac:dyDescent="0.2">
      <c r="A1320" s="212" t="s">
        <v>12267</v>
      </c>
      <c r="B1320" s="211" t="s">
        <v>11656</v>
      </c>
      <c r="C1320" s="211" t="s">
        <v>254</v>
      </c>
      <c r="D1320" s="410" t="s">
        <v>17282</v>
      </c>
      <c r="E1320" s="211" t="s">
        <v>12266</v>
      </c>
      <c r="F1320" s="211"/>
      <c r="G1320" s="413" t="s">
        <v>20442</v>
      </c>
      <c r="H1320" s="429" t="s">
        <v>8560</v>
      </c>
      <c r="I1320" s="390">
        <v>166</v>
      </c>
      <c r="J1320" s="390">
        <v>92</v>
      </c>
      <c r="K1320" s="390">
        <v>140</v>
      </c>
      <c r="L1320" s="330">
        <v>0.80434782608695699</v>
      </c>
      <c r="M1320" s="390">
        <v>162</v>
      </c>
      <c r="N1320" s="390">
        <v>96</v>
      </c>
      <c r="O1320" s="390">
        <v>30</v>
      </c>
      <c r="P1320" s="206">
        <v>0.6875</v>
      </c>
    </row>
    <row r="1321" spans="1:16" x14ac:dyDescent="0.2">
      <c r="A1321" s="212" t="s">
        <v>14256</v>
      </c>
      <c r="B1321" s="211" t="s">
        <v>9566</v>
      </c>
      <c r="C1321" s="211" t="s">
        <v>255</v>
      </c>
      <c r="D1321" s="410" t="s">
        <v>17664</v>
      </c>
      <c r="E1321" s="211" t="s">
        <v>14255</v>
      </c>
      <c r="F1321" s="211"/>
      <c r="G1321" s="413" t="s">
        <v>20756</v>
      </c>
      <c r="H1321" s="429" t="s">
        <v>8560</v>
      </c>
      <c r="I1321" s="390">
        <v>166</v>
      </c>
      <c r="J1321" s="390">
        <v>114</v>
      </c>
      <c r="K1321" s="390">
        <v>4</v>
      </c>
      <c r="L1321" s="330">
        <v>0.45614035087719301</v>
      </c>
      <c r="M1321" s="390">
        <v>108</v>
      </c>
      <c r="N1321" s="390">
        <v>117</v>
      </c>
      <c r="O1321" s="390">
        <v>94</v>
      </c>
      <c r="P1321" s="206">
        <v>-7.69230769230769E-2</v>
      </c>
    </row>
    <row r="1322" spans="1:16" x14ac:dyDescent="0.2">
      <c r="A1322" s="212" t="s">
        <v>8776</v>
      </c>
      <c r="B1322" s="211"/>
      <c r="C1322" s="211" t="s">
        <v>252</v>
      </c>
      <c r="D1322" s="410" t="s">
        <v>17732</v>
      </c>
      <c r="E1322" s="211"/>
      <c r="F1322" s="211" t="s">
        <v>8775</v>
      </c>
      <c r="G1322" s="413" t="s">
        <v>22290</v>
      </c>
      <c r="H1322" s="429" t="s">
        <v>8560</v>
      </c>
      <c r="I1322" s="390">
        <v>166</v>
      </c>
      <c r="J1322" s="390">
        <v>111</v>
      </c>
      <c r="K1322" s="390">
        <v>141</v>
      </c>
      <c r="L1322" s="330">
        <v>0.49549549549549599</v>
      </c>
      <c r="M1322" s="390">
        <v>69</v>
      </c>
      <c r="N1322" s="390">
        <v>16</v>
      </c>
      <c r="O1322" s="390">
        <v>85</v>
      </c>
      <c r="P1322" s="206">
        <v>3.3125</v>
      </c>
    </row>
    <row r="1323" spans="1:16" x14ac:dyDescent="0.2">
      <c r="A1323" s="212" t="s">
        <v>12725</v>
      </c>
      <c r="B1323" s="211"/>
      <c r="C1323" s="211" t="s">
        <v>371</v>
      </c>
      <c r="D1323" s="410" t="s">
        <v>18506</v>
      </c>
      <c r="E1323" s="211"/>
      <c r="F1323" s="211" t="s">
        <v>12724</v>
      </c>
      <c r="G1323" s="413" t="s">
        <v>19429</v>
      </c>
      <c r="H1323" s="429" t="s">
        <v>8560</v>
      </c>
      <c r="I1323" s="390">
        <v>164</v>
      </c>
      <c r="J1323" s="390">
        <v>184</v>
      </c>
      <c r="K1323" s="390">
        <v>153</v>
      </c>
      <c r="L1323" s="330">
        <v>-0.108695652173913</v>
      </c>
      <c r="M1323" s="390">
        <v>1</v>
      </c>
      <c r="N1323" s="390">
        <v>0</v>
      </c>
      <c r="O1323" s="390">
        <v>0</v>
      </c>
      <c r="P1323" s="206">
        <v>0</v>
      </c>
    </row>
    <row r="1324" spans="1:16" x14ac:dyDescent="0.2">
      <c r="A1324" s="212" t="s">
        <v>12584</v>
      </c>
      <c r="B1324" s="211"/>
      <c r="C1324" s="211" t="s">
        <v>257</v>
      </c>
      <c r="D1324" s="410" t="s">
        <v>18798</v>
      </c>
      <c r="E1324" s="211"/>
      <c r="F1324" s="211" t="s">
        <v>12583</v>
      </c>
      <c r="G1324" s="413" t="s">
        <v>20306</v>
      </c>
      <c r="H1324" s="429" t="s">
        <v>8560</v>
      </c>
      <c r="I1324" s="390">
        <v>163</v>
      </c>
      <c r="J1324" s="390">
        <v>257</v>
      </c>
      <c r="K1324" s="390">
        <v>214</v>
      </c>
      <c r="L1324" s="330">
        <v>-0.36575875486381298</v>
      </c>
      <c r="M1324" s="390">
        <v>58</v>
      </c>
      <c r="N1324" s="390">
        <v>103</v>
      </c>
      <c r="O1324" s="390">
        <v>74</v>
      </c>
      <c r="P1324" s="206">
        <v>-0.43689320388349501</v>
      </c>
    </row>
    <row r="1325" spans="1:16" x14ac:dyDescent="0.2">
      <c r="A1325" s="212" t="s">
        <v>11342</v>
      </c>
      <c r="B1325" s="211"/>
      <c r="C1325" s="211" t="s">
        <v>252</v>
      </c>
      <c r="D1325" s="410" t="s">
        <v>19137</v>
      </c>
      <c r="E1325" s="211"/>
      <c r="F1325" s="211" t="s">
        <v>11341</v>
      </c>
      <c r="G1325" s="413" t="s">
        <v>21206</v>
      </c>
      <c r="H1325" s="429" t="s">
        <v>8560</v>
      </c>
      <c r="I1325" s="390">
        <v>163</v>
      </c>
      <c r="J1325" s="390">
        <v>128</v>
      </c>
      <c r="K1325" s="390">
        <v>113</v>
      </c>
      <c r="L1325" s="330">
        <v>0.2734375</v>
      </c>
      <c r="M1325" s="390">
        <v>23</v>
      </c>
      <c r="N1325" s="390">
        <v>20</v>
      </c>
      <c r="O1325" s="390">
        <v>31</v>
      </c>
      <c r="P1325" s="206">
        <v>0.15</v>
      </c>
    </row>
    <row r="1326" spans="1:16" x14ac:dyDescent="0.2">
      <c r="A1326" s="212" t="s">
        <v>11590</v>
      </c>
      <c r="B1326" s="211" t="s">
        <v>11589</v>
      </c>
      <c r="C1326" s="211" t="s">
        <v>254</v>
      </c>
      <c r="D1326" s="410" t="s">
        <v>19112</v>
      </c>
      <c r="E1326" s="211" t="s">
        <v>11588</v>
      </c>
      <c r="F1326" s="211"/>
      <c r="G1326" s="413" t="s">
        <v>21021</v>
      </c>
      <c r="H1326" s="429" t="s">
        <v>8560</v>
      </c>
      <c r="I1326" s="390">
        <v>162</v>
      </c>
      <c r="J1326" s="390">
        <v>222</v>
      </c>
      <c r="K1326" s="390">
        <v>0</v>
      </c>
      <c r="L1326" s="330">
        <v>-0.27027027027027001</v>
      </c>
      <c r="M1326" s="390">
        <v>75</v>
      </c>
      <c r="N1326" s="390">
        <v>30</v>
      </c>
      <c r="O1326" s="390">
        <v>38</v>
      </c>
      <c r="P1326" s="206">
        <v>1.5</v>
      </c>
    </row>
    <row r="1327" spans="1:16" x14ac:dyDescent="0.2">
      <c r="A1327" s="212" t="s">
        <v>10922</v>
      </c>
      <c r="B1327" s="211"/>
      <c r="C1327" s="211" t="s">
        <v>249</v>
      </c>
      <c r="D1327" s="410" t="s">
        <v>21373</v>
      </c>
      <c r="E1327" s="211"/>
      <c r="F1327" s="211" t="s">
        <v>10921</v>
      </c>
      <c r="G1327" s="413" t="s">
        <v>21374</v>
      </c>
      <c r="H1327" s="429" t="s">
        <v>8560</v>
      </c>
      <c r="I1327" s="390">
        <v>162</v>
      </c>
      <c r="J1327" s="390">
        <v>120</v>
      </c>
      <c r="K1327" s="390">
        <v>167</v>
      </c>
      <c r="L1327" s="330">
        <v>0.35</v>
      </c>
      <c r="M1327" s="390">
        <v>36</v>
      </c>
      <c r="N1327" s="390">
        <v>26</v>
      </c>
      <c r="O1327" s="390">
        <v>44</v>
      </c>
      <c r="P1327" s="206">
        <v>0.38461538461538503</v>
      </c>
    </row>
    <row r="1328" spans="1:16" x14ac:dyDescent="0.2">
      <c r="A1328" s="212" t="s">
        <v>13085</v>
      </c>
      <c r="B1328" s="211"/>
      <c r="C1328" s="211" t="s">
        <v>252</v>
      </c>
      <c r="D1328" s="410" t="s">
        <v>17443</v>
      </c>
      <c r="E1328" s="211"/>
      <c r="F1328" s="211" t="s">
        <v>13084</v>
      </c>
      <c r="G1328" s="413" t="s">
        <v>20678</v>
      </c>
      <c r="H1328" s="429" t="s">
        <v>8560</v>
      </c>
      <c r="I1328" s="390">
        <v>161</v>
      </c>
      <c r="J1328" s="390">
        <v>166</v>
      </c>
      <c r="K1328" s="390">
        <v>154</v>
      </c>
      <c r="L1328" s="330">
        <v>-3.0120481927710899E-2</v>
      </c>
      <c r="M1328" s="390">
        <v>72</v>
      </c>
      <c r="N1328" s="390">
        <v>30</v>
      </c>
      <c r="O1328" s="390">
        <v>47</v>
      </c>
      <c r="P1328" s="206">
        <v>1.4</v>
      </c>
    </row>
    <row r="1329" spans="1:16" x14ac:dyDescent="0.2">
      <c r="A1329" s="212" t="s">
        <v>11115</v>
      </c>
      <c r="B1329" s="211"/>
      <c r="C1329" s="211" t="s">
        <v>14947</v>
      </c>
      <c r="D1329" s="410" t="s">
        <v>17441</v>
      </c>
      <c r="E1329" s="211"/>
      <c r="F1329" s="211" t="s">
        <v>11114</v>
      </c>
      <c r="G1329" s="413" t="s">
        <v>19628</v>
      </c>
      <c r="H1329" s="429" t="s">
        <v>8560</v>
      </c>
      <c r="I1329" s="390">
        <v>159</v>
      </c>
      <c r="J1329" s="390">
        <v>135</v>
      </c>
      <c r="K1329" s="390">
        <v>134</v>
      </c>
      <c r="L1329" s="210">
        <v>0.17777777777777801</v>
      </c>
      <c r="M1329" s="390">
        <v>3</v>
      </c>
      <c r="N1329" s="390">
        <v>1</v>
      </c>
      <c r="O1329" s="390">
        <v>5</v>
      </c>
      <c r="P1329" s="206">
        <v>2</v>
      </c>
    </row>
    <row r="1330" spans="1:16" x14ac:dyDescent="0.2">
      <c r="A1330" s="212" t="s">
        <v>13236</v>
      </c>
      <c r="B1330" s="211"/>
      <c r="C1330" s="211" t="s">
        <v>251</v>
      </c>
      <c r="D1330" s="410" t="s">
        <v>21555</v>
      </c>
      <c r="E1330" s="211"/>
      <c r="F1330" s="211" t="s">
        <v>13235</v>
      </c>
      <c r="G1330" s="413" t="s">
        <v>19701</v>
      </c>
      <c r="H1330" s="429" t="s">
        <v>8560</v>
      </c>
      <c r="I1330" s="390">
        <v>159</v>
      </c>
      <c r="J1330" s="390">
        <v>230</v>
      </c>
      <c r="K1330" s="390">
        <v>105</v>
      </c>
      <c r="L1330" s="330">
        <v>-0.30869565217391298</v>
      </c>
      <c r="M1330" s="390">
        <v>178</v>
      </c>
      <c r="N1330" s="390">
        <v>69</v>
      </c>
      <c r="O1330" s="390">
        <v>42</v>
      </c>
      <c r="P1330" s="206">
        <v>1.5797101449275399</v>
      </c>
    </row>
    <row r="1331" spans="1:16" x14ac:dyDescent="0.2">
      <c r="A1331" s="212" t="s">
        <v>10345</v>
      </c>
      <c r="B1331" s="211"/>
      <c r="C1331" s="211" t="s">
        <v>255</v>
      </c>
      <c r="D1331" s="410" t="s">
        <v>18695</v>
      </c>
      <c r="E1331" s="211"/>
      <c r="F1331" s="211" t="s">
        <v>10344</v>
      </c>
      <c r="G1331" s="413" t="s">
        <v>17547</v>
      </c>
      <c r="H1331" s="429" t="s">
        <v>8560</v>
      </c>
      <c r="I1331" s="390">
        <v>159</v>
      </c>
      <c r="J1331" s="390">
        <v>58</v>
      </c>
      <c r="K1331" s="390">
        <v>0</v>
      </c>
      <c r="L1331" s="330">
        <v>1.7413793103448301</v>
      </c>
      <c r="M1331" s="390">
        <v>7</v>
      </c>
      <c r="N1331" s="390">
        <v>5</v>
      </c>
      <c r="O1331" s="390">
        <v>8</v>
      </c>
      <c r="P1331" s="206">
        <v>0.4</v>
      </c>
    </row>
    <row r="1332" spans="1:16" x14ac:dyDescent="0.2">
      <c r="A1332" s="212" t="s">
        <v>13910</v>
      </c>
      <c r="B1332" s="211"/>
      <c r="C1332" s="211" t="s">
        <v>14947</v>
      </c>
      <c r="D1332" s="410" t="s">
        <v>18933</v>
      </c>
      <c r="E1332" s="211"/>
      <c r="F1332" s="211" t="s">
        <v>13909</v>
      </c>
      <c r="G1332" s="413" t="s">
        <v>22011</v>
      </c>
      <c r="H1332" s="429" t="s">
        <v>8560</v>
      </c>
      <c r="I1332" s="390">
        <v>159</v>
      </c>
      <c r="J1332" s="390">
        <v>115</v>
      </c>
      <c r="K1332" s="390">
        <v>112</v>
      </c>
      <c r="L1332" s="330">
        <v>0.38260869565217398</v>
      </c>
      <c r="M1332" s="390">
        <v>3687</v>
      </c>
      <c r="N1332" s="390">
        <v>3423</v>
      </c>
      <c r="O1332" s="390">
        <v>3602</v>
      </c>
      <c r="P1332" s="206">
        <v>7.7125328659070999E-2</v>
      </c>
    </row>
    <row r="1333" spans="1:16" x14ac:dyDescent="0.2">
      <c r="A1333" s="212" t="s">
        <v>12548</v>
      </c>
      <c r="B1333" s="211"/>
      <c r="C1333" s="211" t="s">
        <v>253</v>
      </c>
      <c r="D1333" s="410" t="s">
        <v>12388</v>
      </c>
      <c r="E1333" s="211"/>
      <c r="F1333" s="211" t="s">
        <v>12547</v>
      </c>
      <c r="G1333" s="413" t="s">
        <v>208</v>
      </c>
      <c r="H1333" s="429" t="s">
        <v>8560</v>
      </c>
      <c r="I1333" s="390">
        <v>158</v>
      </c>
      <c r="J1333" s="390">
        <v>162</v>
      </c>
      <c r="K1333" s="390">
        <v>146</v>
      </c>
      <c r="L1333" s="330">
        <v>-2.4691358024691398E-2</v>
      </c>
      <c r="M1333" s="390">
        <v>29</v>
      </c>
      <c r="N1333" s="390">
        <v>40</v>
      </c>
      <c r="O1333" s="390">
        <v>56</v>
      </c>
      <c r="P1333" s="206">
        <v>-0.27500000000000002</v>
      </c>
    </row>
    <row r="1334" spans="1:16" x14ac:dyDescent="0.2">
      <c r="A1334" s="212" t="s">
        <v>11415</v>
      </c>
      <c r="B1334" s="211"/>
      <c r="C1334" s="211" t="s">
        <v>253</v>
      </c>
      <c r="D1334" s="410" t="s">
        <v>21169</v>
      </c>
      <c r="E1334" s="211"/>
      <c r="F1334" s="211" t="s">
        <v>11414</v>
      </c>
      <c r="G1334" s="413" t="s">
        <v>21170</v>
      </c>
      <c r="H1334" s="429" t="s">
        <v>8560</v>
      </c>
      <c r="I1334" s="390">
        <v>158</v>
      </c>
      <c r="J1334" s="390">
        <v>268</v>
      </c>
      <c r="K1334" s="390">
        <v>262</v>
      </c>
      <c r="L1334" s="330">
        <v>-0.41044776119402998</v>
      </c>
      <c r="M1334" s="390">
        <v>41</v>
      </c>
      <c r="N1334" s="390">
        <v>81</v>
      </c>
      <c r="O1334" s="390">
        <v>93</v>
      </c>
      <c r="P1334" s="206">
        <v>-0.49382716049382702</v>
      </c>
    </row>
    <row r="1335" spans="1:16" x14ac:dyDescent="0.2">
      <c r="A1335" s="212" t="s">
        <v>8752</v>
      </c>
      <c r="B1335" s="211"/>
      <c r="C1335" s="211" t="s">
        <v>257</v>
      </c>
      <c r="D1335" s="410" t="s">
        <v>17147</v>
      </c>
      <c r="E1335" s="211"/>
      <c r="F1335" s="211" t="s">
        <v>8751</v>
      </c>
      <c r="G1335" s="413" t="s">
        <v>8960</v>
      </c>
      <c r="H1335" s="429" t="s">
        <v>8560</v>
      </c>
      <c r="I1335" s="390">
        <v>158</v>
      </c>
      <c r="J1335" s="390">
        <v>122</v>
      </c>
      <c r="K1335" s="390">
        <v>337</v>
      </c>
      <c r="L1335" s="330">
        <v>0.29508196721311503</v>
      </c>
      <c r="M1335" s="390">
        <v>41</v>
      </c>
      <c r="N1335" s="390">
        <v>30</v>
      </c>
      <c r="O1335" s="390">
        <v>29</v>
      </c>
      <c r="P1335" s="206">
        <v>0.36666666666666697</v>
      </c>
    </row>
    <row r="1336" spans="1:16" x14ac:dyDescent="0.2">
      <c r="A1336" s="212" t="s">
        <v>11089</v>
      </c>
      <c r="B1336" s="211"/>
      <c r="C1336" s="211" t="s">
        <v>249</v>
      </c>
      <c r="D1336" s="410" t="s">
        <v>19159</v>
      </c>
      <c r="E1336" s="211"/>
      <c r="F1336" s="211" t="s">
        <v>11088</v>
      </c>
      <c r="G1336" s="413" t="s">
        <v>21302</v>
      </c>
      <c r="H1336" s="429" t="s">
        <v>8560</v>
      </c>
      <c r="I1336" s="390">
        <v>157</v>
      </c>
      <c r="J1336" s="390">
        <v>10139</v>
      </c>
      <c r="K1336" s="390">
        <v>120</v>
      </c>
      <c r="L1336" s="330">
        <v>-0.98451523818917097</v>
      </c>
      <c r="M1336" s="390">
        <v>199</v>
      </c>
      <c r="N1336" s="390">
        <v>149</v>
      </c>
      <c r="O1336" s="390">
        <v>145</v>
      </c>
      <c r="P1336" s="206">
        <v>0.33557046979865801</v>
      </c>
    </row>
    <row r="1337" spans="1:16" x14ac:dyDescent="0.2">
      <c r="A1337" s="212" t="s">
        <v>10658</v>
      </c>
      <c r="B1337" s="211"/>
      <c r="C1337" s="211" t="s">
        <v>372</v>
      </c>
      <c r="D1337" s="410" t="s">
        <v>17076</v>
      </c>
      <c r="E1337" s="211"/>
      <c r="F1337" s="211" t="s">
        <v>10657</v>
      </c>
      <c r="G1337" s="413" t="s">
        <v>19399</v>
      </c>
      <c r="H1337" s="429" t="s">
        <v>8560</v>
      </c>
      <c r="I1337" s="390">
        <v>157</v>
      </c>
      <c r="J1337" s="390">
        <v>261</v>
      </c>
      <c r="K1337" s="390">
        <v>127</v>
      </c>
      <c r="L1337" s="330">
        <v>-0.39846743295019199</v>
      </c>
      <c r="M1337" s="390">
        <v>40</v>
      </c>
      <c r="N1337" s="390">
        <v>65</v>
      </c>
      <c r="O1337" s="390">
        <v>14</v>
      </c>
      <c r="P1337" s="206">
        <v>-0.38461538461538503</v>
      </c>
    </row>
    <row r="1338" spans="1:16" x14ac:dyDescent="0.2">
      <c r="A1338" s="212" t="s">
        <v>10378</v>
      </c>
      <c r="B1338" s="211"/>
      <c r="C1338" s="211" t="s">
        <v>249</v>
      </c>
      <c r="D1338" s="410" t="s">
        <v>17172</v>
      </c>
      <c r="E1338" s="211"/>
      <c r="F1338" s="211" t="s">
        <v>10377</v>
      </c>
      <c r="G1338" s="413" t="s">
        <v>17173</v>
      </c>
      <c r="H1338" s="429" t="s">
        <v>8560</v>
      </c>
      <c r="I1338" s="390">
        <v>157</v>
      </c>
      <c r="J1338" s="390">
        <v>206</v>
      </c>
      <c r="K1338" s="390">
        <v>191</v>
      </c>
      <c r="L1338" s="330">
        <v>-0.237864077669903</v>
      </c>
      <c r="M1338" s="390">
        <v>29</v>
      </c>
      <c r="N1338" s="390">
        <v>16</v>
      </c>
      <c r="O1338" s="390">
        <v>22</v>
      </c>
      <c r="P1338" s="206">
        <v>0.8125</v>
      </c>
    </row>
    <row r="1339" spans="1:16" x14ac:dyDescent="0.2">
      <c r="A1339" s="212" t="s">
        <v>13498</v>
      </c>
      <c r="B1339" s="211"/>
      <c r="C1339" s="211" t="s">
        <v>14947</v>
      </c>
      <c r="D1339" s="410" t="s">
        <v>19717</v>
      </c>
      <c r="E1339" s="211"/>
      <c r="F1339" s="211" t="s">
        <v>13497</v>
      </c>
      <c r="G1339" s="413" t="s">
        <v>19718</v>
      </c>
      <c r="H1339" s="429" t="s">
        <v>8560</v>
      </c>
      <c r="I1339" s="390">
        <v>157</v>
      </c>
      <c r="J1339" s="390">
        <v>227</v>
      </c>
      <c r="K1339" s="390">
        <v>163</v>
      </c>
      <c r="L1339" s="330">
        <v>-0.308370044052863</v>
      </c>
      <c r="M1339" s="390">
        <v>150</v>
      </c>
      <c r="N1339" s="390">
        <v>170</v>
      </c>
      <c r="O1339" s="390">
        <v>182</v>
      </c>
      <c r="P1339" s="206">
        <v>-0.11764705882352899</v>
      </c>
    </row>
    <row r="1340" spans="1:16" x14ac:dyDescent="0.2">
      <c r="A1340" s="212" t="s">
        <v>13232</v>
      </c>
      <c r="B1340" s="211" t="s">
        <v>12229</v>
      </c>
      <c r="C1340" s="211" t="s">
        <v>258</v>
      </c>
      <c r="D1340" s="410" t="s">
        <v>18462</v>
      </c>
      <c r="E1340" s="211" t="s">
        <v>13231</v>
      </c>
      <c r="F1340" s="211"/>
      <c r="G1340" s="413" t="s">
        <v>21641</v>
      </c>
      <c r="H1340" s="429" t="s">
        <v>8560</v>
      </c>
      <c r="I1340" s="390">
        <v>157</v>
      </c>
      <c r="J1340" s="390">
        <v>105</v>
      </c>
      <c r="K1340" s="390">
        <v>0</v>
      </c>
      <c r="L1340" s="330">
        <v>0.49523809523809498</v>
      </c>
      <c r="M1340" s="390">
        <v>56</v>
      </c>
      <c r="N1340" s="390">
        <v>74</v>
      </c>
      <c r="O1340" s="390">
        <v>69</v>
      </c>
      <c r="P1340" s="206">
        <v>-0.24324324324324301</v>
      </c>
    </row>
    <row r="1341" spans="1:16" x14ac:dyDescent="0.2">
      <c r="A1341" s="212" t="s">
        <v>11103</v>
      </c>
      <c r="B1341" s="211"/>
      <c r="C1341" s="211" t="s">
        <v>253</v>
      </c>
      <c r="D1341" s="410" t="s">
        <v>18683</v>
      </c>
      <c r="E1341" s="211"/>
      <c r="F1341" s="211" t="s">
        <v>11102</v>
      </c>
      <c r="G1341" s="413" t="s">
        <v>19622</v>
      </c>
      <c r="H1341" s="429" t="s">
        <v>8560</v>
      </c>
      <c r="I1341" s="390">
        <v>156</v>
      </c>
      <c r="J1341" s="390">
        <v>160</v>
      </c>
      <c r="K1341" s="390">
        <v>157</v>
      </c>
      <c r="L1341" s="330">
        <v>-2.5000000000000001E-2</v>
      </c>
      <c r="M1341" s="390">
        <v>31</v>
      </c>
      <c r="N1341" s="390">
        <v>29</v>
      </c>
      <c r="O1341" s="390">
        <v>29</v>
      </c>
      <c r="P1341" s="206">
        <v>6.8965517241379198E-2</v>
      </c>
    </row>
    <row r="1342" spans="1:16" x14ac:dyDescent="0.2">
      <c r="A1342" s="212" t="s">
        <v>11513</v>
      </c>
      <c r="B1342" s="211"/>
      <c r="C1342" s="211" t="s">
        <v>252</v>
      </c>
      <c r="D1342" s="410" t="s">
        <v>17436</v>
      </c>
      <c r="E1342" s="211"/>
      <c r="F1342" s="211" t="s">
        <v>11512</v>
      </c>
      <c r="G1342" s="413" t="s">
        <v>21101</v>
      </c>
      <c r="H1342" s="429" t="s">
        <v>8560</v>
      </c>
      <c r="I1342" s="390">
        <v>155</v>
      </c>
      <c r="J1342" s="390">
        <v>110</v>
      </c>
      <c r="K1342" s="390">
        <v>110</v>
      </c>
      <c r="L1342" s="330">
        <v>0.40909090909090901</v>
      </c>
      <c r="M1342" s="390">
        <v>271</v>
      </c>
      <c r="N1342" s="390">
        <v>68</v>
      </c>
      <c r="O1342" s="390">
        <v>244</v>
      </c>
      <c r="P1342" s="206">
        <v>2.9852941176470602</v>
      </c>
    </row>
    <row r="1343" spans="1:16" x14ac:dyDescent="0.2">
      <c r="A1343" s="212" t="s">
        <v>13863</v>
      </c>
      <c r="B1343" s="211" t="s">
        <v>9549</v>
      </c>
      <c r="C1343" s="211" t="s">
        <v>250</v>
      </c>
      <c r="D1343" s="410" t="s">
        <v>18334</v>
      </c>
      <c r="E1343" s="211" t="s">
        <v>13862</v>
      </c>
      <c r="F1343" s="211"/>
      <c r="G1343" s="413" t="s">
        <v>21824</v>
      </c>
      <c r="H1343" s="429" t="s">
        <v>8560</v>
      </c>
      <c r="I1343" s="390">
        <v>153</v>
      </c>
      <c r="J1343" s="390">
        <v>34</v>
      </c>
      <c r="K1343" s="390">
        <v>40</v>
      </c>
      <c r="L1343" s="330">
        <v>3.5</v>
      </c>
      <c r="M1343" s="390">
        <v>488</v>
      </c>
      <c r="N1343" s="390">
        <v>382</v>
      </c>
      <c r="O1343" s="390">
        <v>349</v>
      </c>
      <c r="P1343" s="206">
        <v>0.27748691099476402</v>
      </c>
    </row>
    <row r="1344" spans="1:16" x14ac:dyDescent="0.2">
      <c r="A1344" s="212" t="s">
        <v>8562</v>
      </c>
      <c r="B1344" s="211"/>
      <c r="C1344" s="211" t="s">
        <v>14947</v>
      </c>
      <c r="D1344" s="410" t="s">
        <v>15896</v>
      </c>
      <c r="E1344" s="211"/>
      <c r="F1344" s="211" t="s">
        <v>8561</v>
      </c>
      <c r="G1344" s="413" t="s">
        <v>15897</v>
      </c>
      <c r="H1344" s="429" t="s">
        <v>8560</v>
      </c>
      <c r="I1344" s="390">
        <v>153</v>
      </c>
      <c r="J1344" s="390">
        <v>239</v>
      </c>
      <c r="K1344" s="390">
        <v>212</v>
      </c>
      <c r="L1344" s="330">
        <v>-0.35983263598326398</v>
      </c>
      <c r="M1344" s="390">
        <v>43</v>
      </c>
      <c r="N1344" s="390">
        <v>30</v>
      </c>
      <c r="O1344" s="390">
        <v>35</v>
      </c>
      <c r="P1344" s="206">
        <v>0.43333333333333302</v>
      </c>
    </row>
    <row r="1345" spans="1:16" x14ac:dyDescent="0.2">
      <c r="A1345" s="212" t="s">
        <v>14115</v>
      </c>
      <c r="B1345" s="211"/>
      <c r="C1345" s="211" t="s">
        <v>249</v>
      </c>
      <c r="D1345" s="410" t="s">
        <v>20638</v>
      </c>
      <c r="E1345" s="211"/>
      <c r="F1345" s="211" t="s">
        <v>14114</v>
      </c>
      <c r="G1345" s="413" t="s">
        <v>20639</v>
      </c>
      <c r="H1345" s="429" t="s">
        <v>8560</v>
      </c>
      <c r="I1345" s="390">
        <v>152</v>
      </c>
      <c r="J1345" s="390">
        <v>155</v>
      </c>
      <c r="K1345" s="390">
        <v>168</v>
      </c>
      <c r="L1345" s="330">
        <v>-1.93548387096775E-2</v>
      </c>
      <c r="M1345" s="390">
        <v>63</v>
      </c>
      <c r="N1345" s="390">
        <v>62</v>
      </c>
      <c r="O1345" s="390">
        <v>61</v>
      </c>
      <c r="P1345" s="206">
        <v>1.6129032258064498E-2</v>
      </c>
    </row>
    <row r="1346" spans="1:16" x14ac:dyDescent="0.2">
      <c r="A1346" s="212" t="s">
        <v>10241</v>
      </c>
      <c r="B1346" s="211"/>
      <c r="C1346" s="211" t="s">
        <v>251</v>
      </c>
      <c r="D1346" s="410" t="s">
        <v>17621</v>
      </c>
      <c r="E1346" s="211"/>
      <c r="F1346" s="211" t="s">
        <v>10240</v>
      </c>
      <c r="G1346" s="413" t="s">
        <v>9071</v>
      </c>
      <c r="H1346" s="429" t="s">
        <v>8560</v>
      </c>
      <c r="I1346" s="390">
        <v>152</v>
      </c>
      <c r="J1346" s="390">
        <v>143</v>
      </c>
      <c r="K1346" s="390">
        <v>164</v>
      </c>
      <c r="L1346" s="330">
        <v>6.2937062937062901E-2</v>
      </c>
      <c r="M1346" s="390">
        <v>16</v>
      </c>
      <c r="N1346" s="390">
        <v>12</v>
      </c>
      <c r="O1346" s="390">
        <v>10</v>
      </c>
      <c r="P1346" s="206">
        <v>0.33333333333333298</v>
      </c>
    </row>
    <row r="1347" spans="1:16" x14ac:dyDescent="0.2">
      <c r="A1347" s="212" t="s">
        <v>12074</v>
      </c>
      <c r="B1347" s="211"/>
      <c r="C1347" s="211" t="s">
        <v>250</v>
      </c>
      <c r="D1347" s="410" t="s">
        <v>13311</v>
      </c>
      <c r="E1347" s="211"/>
      <c r="F1347" s="211" t="s">
        <v>12073</v>
      </c>
      <c r="G1347" s="413" t="s">
        <v>13309</v>
      </c>
      <c r="H1347" s="429" t="s">
        <v>8560</v>
      </c>
      <c r="I1347" s="390">
        <v>151</v>
      </c>
      <c r="J1347" s="390">
        <v>160</v>
      </c>
      <c r="K1347" s="390">
        <v>117</v>
      </c>
      <c r="L1347" s="330">
        <v>-5.6250000000000001E-2</v>
      </c>
      <c r="M1347" s="390">
        <v>153</v>
      </c>
      <c r="N1347" s="390">
        <v>131</v>
      </c>
      <c r="O1347" s="390">
        <v>80</v>
      </c>
      <c r="P1347" s="206">
        <v>0.16793893129771001</v>
      </c>
    </row>
    <row r="1348" spans="1:16" x14ac:dyDescent="0.2">
      <c r="A1348" s="212" t="s">
        <v>9715</v>
      </c>
      <c r="B1348" s="211" t="s">
        <v>9425</v>
      </c>
      <c r="C1348" s="211" t="s">
        <v>249</v>
      </c>
      <c r="D1348" s="410" t="s">
        <v>19265</v>
      </c>
      <c r="E1348" s="211" t="s">
        <v>9714</v>
      </c>
      <c r="F1348" s="211"/>
      <c r="G1348" s="413" t="s">
        <v>200</v>
      </c>
      <c r="H1348" s="429" t="s">
        <v>8560</v>
      </c>
      <c r="I1348" s="390">
        <v>151</v>
      </c>
      <c r="J1348" s="390">
        <v>200</v>
      </c>
      <c r="K1348" s="390">
        <v>159</v>
      </c>
      <c r="L1348" s="330">
        <v>-0.245</v>
      </c>
      <c r="M1348" s="390">
        <v>72</v>
      </c>
      <c r="N1348" s="390">
        <v>89</v>
      </c>
      <c r="O1348" s="390">
        <v>75</v>
      </c>
      <c r="P1348" s="206">
        <v>-0.19101123595505601</v>
      </c>
    </row>
    <row r="1349" spans="1:16" x14ac:dyDescent="0.2">
      <c r="A1349" s="212" t="s">
        <v>9209</v>
      </c>
      <c r="B1349" s="211"/>
      <c r="C1349" s="211" t="s">
        <v>263</v>
      </c>
      <c r="D1349" s="410" t="s">
        <v>17287</v>
      </c>
      <c r="E1349" s="211"/>
      <c r="F1349" s="211" t="s">
        <v>9208</v>
      </c>
      <c r="G1349" s="413" t="s">
        <v>19399</v>
      </c>
      <c r="H1349" s="429" t="s">
        <v>8560</v>
      </c>
      <c r="I1349" s="390">
        <v>151</v>
      </c>
      <c r="J1349" s="390">
        <v>103</v>
      </c>
      <c r="K1349" s="390">
        <v>120</v>
      </c>
      <c r="L1349" s="330">
        <v>0.466019417475728</v>
      </c>
      <c r="M1349" s="390">
        <v>19</v>
      </c>
      <c r="N1349" s="390">
        <v>12</v>
      </c>
      <c r="O1349" s="390">
        <v>10</v>
      </c>
      <c r="P1349" s="206">
        <v>0.58333333333333304</v>
      </c>
    </row>
    <row r="1350" spans="1:16" x14ac:dyDescent="0.2">
      <c r="A1350" s="212" t="s">
        <v>17497</v>
      </c>
      <c r="B1350" s="211" t="s">
        <v>9348</v>
      </c>
      <c r="C1350" s="211" t="s">
        <v>252</v>
      </c>
      <c r="D1350" s="410" t="s">
        <v>19087</v>
      </c>
      <c r="E1350" s="211" t="s">
        <v>17498</v>
      </c>
      <c r="F1350" s="211"/>
      <c r="G1350" s="413" t="s">
        <v>19398</v>
      </c>
      <c r="H1350" s="429" t="s">
        <v>8560</v>
      </c>
      <c r="I1350" s="390">
        <v>150</v>
      </c>
      <c r="J1350" s="390">
        <v>114</v>
      </c>
      <c r="K1350" s="390">
        <v>12</v>
      </c>
      <c r="L1350" s="330">
        <v>0.31578947368421101</v>
      </c>
      <c r="M1350" s="390">
        <v>144</v>
      </c>
      <c r="N1350" s="390">
        <v>34</v>
      </c>
      <c r="O1350" s="390">
        <v>65</v>
      </c>
      <c r="P1350" s="206">
        <v>3.2352941176470602</v>
      </c>
    </row>
    <row r="1351" spans="1:16" x14ac:dyDescent="0.2">
      <c r="A1351" s="212" t="s">
        <v>11558</v>
      </c>
      <c r="B1351" s="211"/>
      <c r="C1351" s="211" t="s">
        <v>372</v>
      </c>
      <c r="D1351" s="410" t="s">
        <v>18561</v>
      </c>
      <c r="E1351" s="211"/>
      <c r="F1351" s="211" t="s">
        <v>11557</v>
      </c>
      <c r="G1351" s="413" t="s">
        <v>18562</v>
      </c>
      <c r="H1351" s="429" t="s">
        <v>8560</v>
      </c>
      <c r="I1351" s="390">
        <v>150</v>
      </c>
      <c r="J1351" s="390">
        <v>0</v>
      </c>
      <c r="K1351" s="390">
        <v>0</v>
      </c>
      <c r="L1351" s="330">
        <v>0</v>
      </c>
      <c r="M1351" s="390">
        <v>2</v>
      </c>
      <c r="N1351" s="390">
        <v>0</v>
      </c>
      <c r="O1351" s="390">
        <v>0</v>
      </c>
      <c r="P1351" s="206">
        <v>0</v>
      </c>
    </row>
    <row r="1352" spans="1:16" x14ac:dyDescent="0.2">
      <c r="A1352" s="212" t="s">
        <v>10945</v>
      </c>
      <c r="B1352" s="211"/>
      <c r="C1352" s="211" t="s">
        <v>252</v>
      </c>
      <c r="D1352" s="410" t="s">
        <v>17305</v>
      </c>
      <c r="E1352" s="211"/>
      <c r="F1352" s="211" t="s">
        <v>10943</v>
      </c>
      <c r="G1352" s="413" t="s">
        <v>19448</v>
      </c>
      <c r="H1352" s="429" t="s">
        <v>8560</v>
      </c>
      <c r="I1352" s="390">
        <v>150</v>
      </c>
      <c r="J1352" s="390">
        <v>192</v>
      </c>
      <c r="K1352" s="390">
        <v>104</v>
      </c>
      <c r="L1352" s="330">
        <v>-0.21875</v>
      </c>
      <c r="M1352" s="390">
        <v>110</v>
      </c>
      <c r="N1352" s="390">
        <v>126</v>
      </c>
      <c r="O1352" s="390">
        <v>74</v>
      </c>
      <c r="P1352" s="206">
        <v>-0.126984126984127</v>
      </c>
    </row>
    <row r="1353" spans="1:16" x14ac:dyDescent="0.2">
      <c r="A1353" s="212" t="s">
        <v>10566</v>
      </c>
      <c r="B1353" s="211"/>
      <c r="C1353" s="211" t="s">
        <v>252</v>
      </c>
      <c r="D1353" s="410" t="s">
        <v>21541</v>
      </c>
      <c r="E1353" s="211"/>
      <c r="F1353" s="211" t="s">
        <v>10565</v>
      </c>
      <c r="G1353" s="413" t="s">
        <v>19506</v>
      </c>
      <c r="H1353" s="429" t="s">
        <v>8560</v>
      </c>
      <c r="I1353" s="390">
        <v>150</v>
      </c>
      <c r="J1353" s="390">
        <v>126</v>
      </c>
      <c r="K1353" s="390">
        <v>176</v>
      </c>
      <c r="L1353" s="330">
        <v>0.19047619047618999</v>
      </c>
      <c r="M1353" s="390">
        <v>172</v>
      </c>
      <c r="N1353" s="390">
        <v>69</v>
      </c>
      <c r="O1353" s="390">
        <v>169</v>
      </c>
      <c r="P1353" s="206">
        <v>1.49275362318841</v>
      </c>
    </row>
    <row r="1354" spans="1:16" x14ac:dyDescent="0.2">
      <c r="A1354" s="212" t="s">
        <v>10232</v>
      </c>
      <c r="B1354" s="211" t="s">
        <v>9518</v>
      </c>
      <c r="C1354" s="211" t="s">
        <v>257</v>
      </c>
      <c r="D1354" s="410" t="s">
        <v>18700</v>
      </c>
      <c r="E1354" s="211" t="s">
        <v>10231</v>
      </c>
      <c r="F1354" s="211"/>
      <c r="G1354" s="413" t="s">
        <v>21663</v>
      </c>
      <c r="H1354" s="429" t="s">
        <v>8560</v>
      </c>
      <c r="I1354" s="390">
        <v>150</v>
      </c>
      <c r="J1354" s="390">
        <v>351</v>
      </c>
      <c r="K1354" s="390">
        <v>280</v>
      </c>
      <c r="L1354" s="330">
        <v>-0.57264957264957295</v>
      </c>
      <c r="M1354" s="390">
        <v>83</v>
      </c>
      <c r="N1354" s="390">
        <v>60</v>
      </c>
      <c r="O1354" s="390">
        <v>71</v>
      </c>
      <c r="P1354" s="206">
        <v>0.38333333333333303</v>
      </c>
    </row>
    <row r="1355" spans="1:16" x14ac:dyDescent="0.2">
      <c r="A1355" s="212" t="s">
        <v>19881</v>
      </c>
      <c r="B1355" s="211"/>
      <c r="C1355" s="211" t="s">
        <v>251</v>
      </c>
      <c r="D1355" s="410" t="s">
        <v>21667</v>
      </c>
      <c r="E1355" s="211" t="s">
        <v>14150</v>
      </c>
      <c r="F1355" s="211"/>
      <c r="G1355" s="413" t="s">
        <v>21668</v>
      </c>
      <c r="H1355" s="429" t="s">
        <v>8560</v>
      </c>
      <c r="I1355" s="390">
        <v>150</v>
      </c>
      <c r="J1355" s="390">
        <v>167</v>
      </c>
      <c r="K1355" s="390">
        <v>206</v>
      </c>
      <c r="L1355" s="330">
        <v>-0.101796407185629</v>
      </c>
      <c r="M1355" s="390">
        <v>770</v>
      </c>
      <c r="N1355" s="390">
        <v>798</v>
      </c>
      <c r="O1355" s="390">
        <v>814</v>
      </c>
      <c r="P1355" s="206">
        <v>-3.5087719298245598E-2</v>
      </c>
    </row>
    <row r="1356" spans="1:16" x14ac:dyDescent="0.2">
      <c r="A1356" s="212" t="s">
        <v>18234</v>
      </c>
      <c r="B1356" s="211"/>
      <c r="C1356" s="211" t="s">
        <v>372</v>
      </c>
      <c r="D1356" s="410" t="s">
        <v>18972</v>
      </c>
      <c r="E1356" s="211" t="s">
        <v>18162</v>
      </c>
      <c r="F1356" s="211"/>
      <c r="G1356" s="413" t="s">
        <v>19406</v>
      </c>
      <c r="H1356" s="429" t="s">
        <v>8560</v>
      </c>
      <c r="I1356" s="390">
        <v>149</v>
      </c>
      <c r="J1356" s="390">
        <v>152</v>
      </c>
      <c r="K1356" s="390">
        <v>168</v>
      </c>
      <c r="L1356" s="330">
        <v>-1.9736842105263198E-2</v>
      </c>
      <c r="M1356" s="390">
        <v>27</v>
      </c>
      <c r="N1356" s="390">
        <v>21</v>
      </c>
      <c r="O1356" s="390">
        <v>14</v>
      </c>
      <c r="P1356" s="206">
        <v>0.28571428571428598</v>
      </c>
    </row>
    <row r="1357" spans="1:16" x14ac:dyDescent="0.2">
      <c r="A1357" s="212" t="s">
        <v>9276</v>
      </c>
      <c r="B1357" s="211"/>
      <c r="C1357" s="211" t="s">
        <v>253</v>
      </c>
      <c r="D1357" s="410" t="s">
        <v>18510</v>
      </c>
      <c r="E1357" s="211"/>
      <c r="F1357" s="211" t="s">
        <v>9275</v>
      </c>
      <c r="G1357" s="413" t="s">
        <v>19466</v>
      </c>
      <c r="H1357" s="429" t="s">
        <v>8560</v>
      </c>
      <c r="I1357" s="390">
        <v>149</v>
      </c>
      <c r="J1357" s="390">
        <v>165</v>
      </c>
      <c r="K1357" s="390">
        <v>113</v>
      </c>
      <c r="L1357" s="330">
        <v>-9.69696969696969E-2</v>
      </c>
      <c r="M1357" s="390">
        <v>13</v>
      </c>
      <c r="N1357" s="390">
        <v>10</v>
      </c>
      <c r="O1357" s="390">
        <v>17</v>
      </c>
      <c r="P1357" s="206">
        <v>0.3</v>
      </c>
    </row>
    <row r="1358" spans="1:16" x14ac:dyDescent="0.2">
      <c r="A1358" s="212" t="s">
        <v>8421</v>
      </c>
      <c r="B1358" s="211"/>
      <c r="C1358" s="211" t="s">
        <v>255</v>
      </c>
      <c r="D1358" s="410" t="s">
        <v>18232</v>
      </c>
      <c r="E1358" s="211"/>
      <c r="F1358" s="211" t="s">
        <v>8420</v>
      </c>
      <c r="G1358" s="413" t="s">
        <v>22299</v>
      </c>
      <c r="H1358" s="429" t="s">
        <v>8560</v>
      </c>
      <c r="I1358" s="390">
        <v>149</v>
      </c>
      <c r="J1358" s="390">
        <v>49</v>
      </c>
      <c r="K1358" s="390">
        <v>105</v>
      </c>
      <c r="L1358" s="330">
        <v>2.0408163265306101</v>
      </c>
      <c r="M1358" s="390">
        <v>4</v>
      </c>
      <c r="N1358" s="390">
        <v>2</v>
      </c>
      <c r="O1358" s="390">
        <v>3</v>
      </c>
      <c r="P1358" s="206">
        <v>1</v>
      </c>
    </row>
    <row r="1359" spans="1:16" x14ac:dyDescent="0.2">
      <c r="A1359" s="212" t="s">
        <v>12427</v>
      </c>
      <c r="B1359" s="211"/>
      <c r="C1359" s="211" t="s">
        <v>250</v>
      </c>
      <c r="D1359" s="410" t="s">
        <v>18996</v>
      </c>
      <c r="E1359" s="211"/>
      <c r="F1359" s="211" t="s">
        <v>12426</v>
      </c>
      <c r="G1359" s="413" t="s">
        <v>20343</v>
      </c>
      <c r="H1359" s="429" t="s">
        <v>8560</v>
      </c>
      <c r="I1359" s="390">
        <v>148</v>
      </c>
      <c r="J1359" s="390">
        <v>50</v>
      </c>
      <c r="K1359" s="390">
        <v>263</v>
      </c>
      <c r="L1359" s="330">
        <v>1.96</v>
      </c>
      <c r="M1359" s="390">
        <v>398</v>
      </c>
      <c r="N1359" s="390">
        <v>373</v>
      </c>
      <c r="O1359" s="390">
        <v>371</v>
      </c>
      <c r="P1359" s="206">
        <v>6.7024128686327095E-2</v>
      </c>
    </row>
    <row r="1360" spans="1:16" x14ac:dyDescent="0.2">
      <c r="A1360" s="212" t="s">
        <v>12253</v>
      </c>
      <c r="B1360" s="211" t="s">
        <v>10238</v>
      </c>
      <c r="C1360" s="211" t="s">
        <v>371</v>
      </c>
      <c r="D1360" s="410" t="s">
        <v>20467</v>
      </c>
      <c r="E1360" s="211" t="s">
        <v>12252</v>
      </c>
      <c r="F1360" s="211"/>
      <c r="G1360" s="413" t="s">
        <v>20468</v>
      </c>
      <c r="H1360" s="429" t="s">
        <v>8560</v>
      </c>
      <c r="I1360" s="390">
        <v>148</v>
      </c>
      <c r="J1360" s="390">
        <v>120</v>
      </c>
      <c r="K1360" s="390">
        <v>161</v>
      </c>
      <c r="L1360" s="330">
        <v>0.233333333333333</v>
      </c>
      <c r="M1360" s="390">
        <v>875</v>
      </c>
      <c r="N1360" s="390">
        <v>665</v>
      </c>
      <c r="O1360" s="390">
        <v>599</v>
      </c>
      <c r="P1360" s="206">
        <v>0.31578947368421101</v>
      </c>
    </row>
    <row r="1361" spans="1:16" x14ac:dyDescent="0.2">
      <c r="A1361" s="212" t="s">
        <v>11069</v>
      </c>
      <c r="B1361" s="211"/>
      <c r="C1361" s="211" t="s">
        <v>253</v>
      </c>
      <c r="D1361" s="410" t="s">
        <v>18094</v>
      </c>
      <c r="E1361" s="211"/>
      <c r="F1361" s="211" t="s">
        <v>11067</v>
      </c>
      <c r="G1361" s="413" t="s">
        <v>19552</v>
      </c>
      <c r="H1361" s="429" t="s">
        <v>8560</v>
      </c>
      <c r="I1361" s="390">
        <v>148</v>
      </c>
      <c r="J1361" s="390">
        <v>67</v>
      </c>
      <c r="K1361" s="390">
        <v>76</v>
      </c>
      <c r="L1361" s="330">
        <v>1.2089552238806001</v>
      </c>
      <c r="M1361" s="390">
        <v>10</v>
      </c>
      <c r="N1361" s="390">
        <v>20</v>
      </c>
      <c r="O1361" s="390">
        <v>12</v>
      </c>
      <c r="P1361" s="206">
        <v>-0.5</v>
      </c>
    </row>
    <row r="1362" spans="1:16" x14ac:dyDescent="0.2">
      <c r="A1362" s="212" t="s">
        <v>10967</v>
      </c>
      <c r="B1362" s="211"/>
      <c r="C1362" s="211" t="s">
        <v>255</v>
      </c>
      <c r="D1362" s="410" t="s">
        <v>21350</v>
      </c>
      <c r="E1362" s="211"/>
      <c r="F1362" s="211" t="s">
        <v>10966</v>
      </c>
      <c r="G1362" s="413" t="s">
        <v>21351</v>
      </c>
      <c r="H1362" s="429" t="s">
        <v>8560</v>
      </c>
      <c r="I1362" s="390">
        <v>148</v>
      </c>
      <c r="J1362" s="390">
        <v>81</v>
      </c>
      <c r="K1362" s="390">
        <v>0</v>
      </c>
      <c r="L1362" s="330">
        <v>0.82716049382715995</v>
      </c>
      <c r="M1362" s="390">
        <v>62</v>
      </c>
      <c r="N1362" s="390">
        <v>4</v>
      </c>
      <c r="O1362" s="390">
        <v>3</v>
      </c>
      <c r="P1362" s="206">
        <v>14.5</v>
      </c>
    </row>
    <row r="1363" spans="1:16" x14ac:dyDescent="0.2">
      <c r="A1363" s="212" t="s">
        <v>10380</v>
      </c>
      <c r="B1363" s="211"/>
      <c r="C1363" s="211" t="s">
        <v>371</v>
      </c>
      <c r="D1363" s="410" t="s">
        <v>9092</v>
      </c>
      <c r="E1363" s="211"/>
      <c r="F1363" s="211" t="s">
        <v>10379</v>
      </c>
      <c r="G1363" s="413" t="s">
        <v>208</v>
      </c>
      <c r="H1363" s="429" t="s">
        <v>8560</v>
      </c>
      <c r="I1363" s="390">
        <v>148</v>
      </c>
      <c r="J1363" s="390">
        <v>102</v>
      </c>
      <c r="K1363" s="390">
        <v>106</v>
      </c>
      <c r="L1363" s="330">
        <v>0.45098039215686297</v>
      </c>
      <c r="M1363" s="390">
        <v>2</v>
      </c>
      <c r="N1363" s="390">
        <v>2</v>
      </c>
      <c r="O1363" s="390">
        <v>4</v>
      </c>
      <c r="P1363" s="206">
        <v>0</v>
      </c>
    </row>
    <row r="1364" spans="1:16" x14ac:dyDescent="0.2">
      <c r="A1364" s="212" t="s">
        <v>12574</v>
      </c>
      <c r="B1364" s="211"/>
      <c r="C1364" s="211" t="s">
        <v>252</v>
      </c>
      <c r="D1364" s="410" t="s">
        <v>12182</v>
      </c>
      <c r="E1364" s="211"/>
      <c r="F1364" s="211" t="s">
        <v>12573</v>
      </c>
      <c r="G1364" s="413" t="s">
        <v>19444</v>
      </c>
      <c r="H1364" s="429" t="s">
        <v>8560</v>
      </c>
      <c r="I1364" s="390">
        <v>147</v>
      </c>
      <c r="J1364" s="390">
        <v>255</v>
      </c>
      <c r="K1364" s="390">
        <v>143</v>
      </c>
      <c r="L1364" s="330">
        <v>-0.42352941176470599</v>
      </c>
      <c r="M1364" s="390">
        <v>4</v>
      </c>
      <c r="N1364" s="390">
        <v>7</v>
      </c>
      <c r="O1364" s="390">
        <v>6</v>
      </c>
      <c r="P1364" s="206">
        <v>-0.42857142857142899</v>
      </c>
    </row>
    <row r="1365" spans="1:16" x14ac:dyDescent="0.2">
      <c r="A1365" s="212" t="s">
        <v>10116</v>
      </c>
      <c r="B1365" s="211"/>
      <c r="C1365" s="211" t="s">
        <v>252</v>
      </c>
      <c r="D1365" s="410" t="s">
        <v>19240</v>
      </c>
      <c r="E1365" s="211"/>
      <c r="F1365" s="211" t="s">
        <v>10115</v>
      </c>
      <c r="G1365" s="413" t="s">
        <v>19398</v>
      </c>
      <c r="H1365" s="429" t="s">
        <v>8560</v>
      </c>
      <c r="I1365" s="390">
        <v>147</v>
      </c>
      <c r="J1365" s="390">
        <v>137</v>
      </c>
      <c r="K1365" s="390">
        <v>173</v>
      </c>
      <c r="L1365" s="330">
        <v>7.2992700729926904E-2</v>
      </c>
      <c r="M1365" s="390">
        <v>175</v>
      </c>
      <c r="N1365" s="390">
        <v>163</v>
      </c>
      <c r="O1365" s="390">
        <v>147</v>
      </c>
      <c r="P1365" s="206">
        <v>7.3619631901840496E-2</v>
      </c>
    </row>
    <row r="1366" spans="1:16" x14ac:dyDescent="0.2">
      <c r="A1366" s="212" t="s">
        <v>14090</v>
      </c>
      <c r="B1366" s="211"/>
      <c r="C1366" s="211" t="s">
        <v>14947</v>
      </c>
      <c r="D1366" s="410" t="s">
        <v>20168</v>
      </c>
      <c r="E1366" s="211"/>
      <c r="F1366" s="211" t="s">
        <v>14089</v>
      </c>
      <c r="G1366" s="413" t="s">
        <v>22007</v>
      </c>
      <c r="H1366" s="429" t="s">
        <v>8560</v>
      </c>
      <c r="I1366" s="390">
        <v>147</v>
      </c>
      <c r="J1366" s="390">
        <v>109</v>
      </c>
      <c r="K1366" s="390">
        <v>199</v>
      </c>
      <c r="L1366" s="330">
        <v>0.34862385321100903</v>
      </c>
      <c r="M1366" s="390">
        <v>4026</v>
      </c>
      <c r="N1366" s="390">
        <v>3791</v>
      </c>
      <c r="O1366" s="390">
        <v>4188</v>
      </c>
      <c r="P1366" s="206">
        <v>6.1988921128989703E-2</v>
      </c>
    </row>
    <row r="1367" spans="1:16" x14ac:dyDescent="0.2">
      <c r="A1367" s="212" t="s">
        <v>12804</v>
      </c>
      <c r="B1367" s="211"/>
      <c r="C1367" s="211" t="s">
        <v>258</v>
      </c>
      <c r="D1367" s="410" t="s">
        <v>17552</v>
      </c>
      <c r="E1367" s="211"/>
      <c r="F1367" s="211" t="s">
        <v>12803</v>
      </c>
      <c r="G1367" s="413" t="s">
        <v>20252</v>
      </c>
      <c r="H1367" s="429" t="s">
        <v>8560</v>
      </c>
      <c r="I1367" s="390">
        <v>146</v>
      </c>
      <c r="J1367" s="390">
        <v>111</v>
      </c>
      <c r="K1367" s="390">
        <v>79</v>
      </c>
      <c r="L1367" s="330">
        <v>0.31531531531531498</v>
      </c>
      <c r="M1367" s="390">
        <v>313</v>
      </c>
      <c r="N1367" s="390">
        <v>272</v>
      </c>
      <c r="O1367" s="390">
        <v>226</v>
      </c>
      <c r="P1367" s="206">
        <v>0.150735294117647</v>
      </c>
    </row>
    <row r="1368" spans="1:16" x14ac:dyDescent="0.2">
      <c r="A1368" s="212" t="s">
        <v>13005</v>
      </c>
      <c r="B1368" s="211"/>
      <c r="C1368" s="211" t="s">
        <v>14947</v>
      </c>
      <c r="D1368" s="410" t="s">
        <v>19806</v>
      </c>
      <c r="E1368" s="211"/>
      <c r="F1368" s="211" t="s">
        <v>13004</v>
      </c>
      <c r="G1368" s="413" t="s">
        <v>22012</v>
      </c>
      <c r="H1368" s="429" t="s">
        <v>8560</v>
      </c>
      <c r="I1368" s="390">
        <v>146</v>
      </c>
      <c r="J1368" s="390">
        <v>160</v>
      </c>
      <c r="K1368" s="390">
        <v>116</v>
      </c>
      <c r="L1368" s="330">
        <v>-8.7499999999999994E-2</v>
      </c>
      <c r="M1368" s="390">
        <v>225</v>
      </c>
      <c r="N1368" s="390">
        <v>250</v>
      </c>
      <c r="O1368" s="390">
        <v>247</v>
      </c>
      <c r="P1368" s="206">
        <v>-0.1</v>
      </c>
    </row>
    <row r="1369" spans="1:16" x14ac:dyDescent="0.2">
      <c r="A1369" s="212" t="s">
        <v>9368</v>
      </c>
      <c r="B1369" s="211"/>
      <c r="C1369" s="211" t="s">
        <v>14947</v>
      </c>
      <c r="D1369" s="410" t="s">
        <v>22015</v>
      </c>
      <c r="E1369" s="211"/>
      <c r="F1369" s="211" t="s">
        <v>9367</v>
      </c>
      <c r="G1369" s="413" t="s">
        <v>22016</v>
      </c>
      <c r="H1369" s="429" t="s">
        <v>8560</v>
      </c>
      <c r="I1369" s="390">
        <v>146</v>
      </c>
      <c r="J1369" s="390">
        <v>45</v>
      </c>
      <c r="K1369" s="390">
        <v>338</v>
      </c>
      <c r="L1369" s="330">
        <v>2.24444444444444</v>
      </c>
      <c r="M1369" s="390">
        <v>5497</v>
      </c>
      <c r="N1369" s="390">
        <v>4963</v>
      </c>
      <c r="O1369" s="390">
        <v>5342</v>
      </c>
      <c r="P1369" s="206">
        <v>0.107596211968567</v>
      </c>
    </row>
    <row r="1370" spans="1:16" x14ac:dyDescent="0.2">
      <c r="A1370" s="212" t="s">
        <v>10804</v>
      </c>
      <c r="B1370" s="211"/>
      <c r="C1370" s="211" t="s">
        <v>253</v>
      </c>
      <c r="D1370" s="410" t="s">
        <v>17635</v>
      </c>
      <c r="E1370" s="211"/>
      <c r="F1370" s="211" t="s">
        <v>10803</v>
      </c>
      <c r="G1370" s="413" t="s">
        <v>8960</v>
      </c>
      <c r="H1370" s="429" t="s">
        <v>8560</v>
      </c>
      <c r="I1370" s="390">
        <v>145</v>
      </c>
      <c r="J1370" s="390">
        <v>96</v>
      </c>
      <c r="K1370" s="390">
        <v>37</v>
      </c>
      <c r="L1370" s="330">
        <v>0.51041666666666696</v>
      </c>
      <c r="M1370" s="390">
        <v>32</v>
      </c>
      <c r="N1370" s="390">
        <v>13</v>
      </c>
      <c r="O1370" s="390">
        <v>48</v>
      </c>
      <c r="P1370" s="206">
        <v>1.4615384615384599</v>
      </c>
    </row>
    <row r="1371" spans="1:16" x14ac:dyDescent="0.2">
      <c r="A1371" s="212" t="s">
        <v>10794</v>
      </c>
      <c r="B1371" s="211"/>
      <c r="C1371" s="211" t="s">
        <v>249</v>
      </c>
      <c r="D1371" s="410" t="s">
        <v>18307</v>
      </c>
      <c r="E1371" s="211"/>
      <c r="F1371" s="211" t="s">
        <v>10793</v>
      </c>
      <c r="G1371" s="413" t="s">
        <v>20328</v>
      </c>
      <c r="H1371" s="429" t="s">
        <v>8560</v>
      </c>
      <c r="I1371" s="390">
        <v>145</v>
      </c>
      <c r="J1371" s="390">
        <v>107</v>
      </c>
      <c r="K1371" s="390">
        <v>231</v>
      </c>
      <c r="L1371" s="330">
        <v>0.355140186915888</v>
      </c>
      <c r="M1371" s="390">
        <v>312</v>
      </c>
      <c r="N1371" s="390">
        <v>289</v>
      </c>
      <c r="O1371" s="390">
        <v>312</v>
      </c>
      <c r="P1371" s="206">
        <v>7.9584775086505299E-2</v>
      </c>
    </row>
    <row r="1372" spans="1:16" x14ac:dyDescent="0.2">
      <c r="A1372" s="212" t="s">
        <v>13275</v>
      </c>
      <c r="B1372" s="211" t="s">
        <v>9223</v>
      </c>
      <c r="C1372" s="211" t="s">
        <v>249</v>
      </c>
      <c r="D1372" s="410" t="s">
        <v>18085</v>
      </c>
      <c r="E1372" s="211" t="s">
        <v>13274</v>
      </c>
      <c r="F1372" s="211"/>
      <c r="G1372" s="413" t="s">
        <v>19552</v>
      </c>
      <c r="H1372" s="429" t="s">
        <v>8560</v>
      </c>
      <c r="I1372" s="390">
        <v>144</v>
      </c>
      <c r="J1372" s="390">
        <v>115</v>
      </c>
      <c r="K1372" s="390">
        <v>140</v>
      </c>
      <c r="L1372" s="330">
        <v>0.25217391304347803</v>
      </c>
      <c r="M1372" s="390">
        <v>56</v>
      </c>
      <c r="N1372" s="390">
        <v>41</v>
      </c>
      <c r="O1372" s="390">
        <v>32</v>
      </c>
      <c r="P1372" s="206">
        <v>0.36585365853658502</v>
      </c>
    </row>
    <row r="1373" spans="1:16" x14ac:dyDescent="0.2">
      <c r="A1373" s="212" t="s">
        <v>10718</v>
      </c>
      <c r="B1373" s="211"/>
      <c r="C1373" s="211" t="s">
        <v>253</v>
      </c>
      <c r="D1373" s="410" t="s">
        <v>17515</v>
      </c>
      <c r="E1373" s="211"/>
      <c r="F1373" s="211" t="s">
        <v>10717</v>
      </c>
      <c r="G1373" s="413" t="s">
        <v>21502</v>
      </c>
      <c r="H1373" s="429" t="s">
        <v>8560</v>
      </c>
      <c r="I1373" s="390">
        <v>144</v>
      </c>
      <c r="J1373" s="390">
        <v>140</v>
      </c>
      <c r="K1373" s="390">
        <v>80</v>
      </c>
      <c r="L1373" s="330">
        <v>2.8571428571428501E-2</v>
      </c>
      <c r="M1373" s="390">
        <v>20</v>
      </c>
      <c r="N1373" s="390">
        <v>29</v>
      </c>
      <c r="O1373" s="390">
        <v>24</v>
      </c>
      <c r="P1373" s="206">
        <v>-0.31034482758620702</v>
      </c>
    </row>
    <row r="1374" spans="1:16" x14ac:dyDescent="0.2">
      <c r="A1374" s="212" t="s">
        <v>10101</v>
      </c>
      <c r="B1374" s="211"/>
      <c r="C1374" s="211" t="s">
        <v>253</v>
      </c>
      <c r="D1374" s="410" t="s">
        <v>18326</v>
      </c>
      <c r="E1374" s="211"/>
      <c r="F1374" s="211" t="s">
        <v>10100</v>
      </c>
      <c r="G1374" s="413" t="s">
        <v>19421</v>
      </c>
      <c r="H1374" s="429" t="s">
        <v>8560</v>
      </c>
      <c r="I1374" s="390">
        <v>144</v>
      </c>
      <c r="J1374" s="390">
        <v>133</v>
      </c>
      <c r="K1374" s="390">
        <v>140</v>
      </c>
      <c r="L1374" s="330">
        <v>8.2706766917293201E-2</v>
      </c>
      <c r="M1374" s="390">
        <v>91</v>
      </c>
      <c r="N1374" s="390">
        <v>29</v>
      </c>
      <c r="O1374" s="390">
        <v>12</v>
      </c>
      <c r="P1374" s="206">
        <v>2.1379310344827598</v>
      </c>
    </row>
    <row r="1375" spans="1:16" x14ac:dyDescent="0.2">
      <c r="A1375" s="212" t="s">
        <v>14190</v>
      </c>
      <c r="B1375" s="211"/>
      <c r="C1375" s="211" t="s">
        <v>258</v>
      </c>
      <c r="D1375" s="410" t="s">
        <v>18512</v>
      </c>
      <c r="E1375" s="211"/>
      <c r="F1375" s="211" t="s">
        <v>14189</v>
      </c>
      <c r="G1375" s="413" t="s">
        <v>19468</v>
      </c>
      <c r="H1375" s="429" t="s">
        <v>8560</v>
      </c>
      <c r="I1375" s="390">
        <v>144</v>
      </c>
      <c r="J1375" s="390">
        <v>202</v>
      </c>
      <c r="K1375" s="390">
        <v>118</v>
      </c>
      <c r="L1375" s="210">
        <v>-0.287128712871287</v>
      </c>
      <c r="M1375" s="390">
        <v>118</v>
      </c>
      <c r="N1375" s="390">
        <v>102</v>
      </c>
      <c r="O1375" s="390">
        <v>107</v>
      </c>
      <c r="P1375" s="206">
        <v>0.15686274509803899</v>
      </c>
    </row>
    <row r="1376" spans="1:16" x14ac:dyDescent="0.2">
      <c r="A1376" s="212" t="s">
        <v>8787</v>
      </c>
      <c r="B1376" s="211"/>
      <c r="C1376" s="211" t="s">
        <v>252</v>
      </c>
      <c r="D1376" s="410" t="s">
        <v>22288</v>
      </c>
      <c r="E1376" s="211"/>
      <c r="F1376" s="211" t="s">
        <v>8785</v>
      </c>
      <c r="G1376" s="413" t="s">
        <v>19427</v>
      </c>
      <c r="H1376" s="429" t="s">
        <v>8560</v>
      </c>
      <c r="I1376" s="390">
        <v>144</v>
      </c>
      <c r="J1376" s="390">
        <v>151</v>
      </c>
      <c r="K1376" s="390">
        <v>128</v>
      </c>
      <c r="L1376" s="330">
        <v>-4.6357615894039798E-2</v>
      </c>
      <c r="M1376" s="390">
        <v>16</v>
      </c>
      <c r="N1376" s="390">
        <v>0</v>
      </c>
      <c r="O1376" s="390">
        <v>8</v>
      </c>
      <c r="P1376" s="206">
        <v>0</v>
      </c>
    </row>
    <row r="1377" spans="1:16" x14ac:dyDescent="0.2">
      <c r="A1377" s="212" t="s">
        <v>13265</v>
      </c>
      <c r="B1377" s="211"/>
      <c r="C1377" s="211" t="s">
        <v>251</v>
      </c>
      <c r="D1377" s="410" t="s">
        <v>18565</v>
      </c>
      <c r="E1377" s="211"/>
      <c r="F1377" s="211" t="s">
        <v>13264</v>
      </c>
      <c r="G1377" s="413" t="s">
        <v>21108</v>
      </c>
      <c r="H1377" s="429" t="s">
        <v>8560</v>
      </c>
      <c r="I1377" s="390">
        <v>143</v>
      </c>
      <c r="J1377" s="390">
        <v>113</v>
      </c>
      <c r="K1377" s="390">
        <v>99</v>
      </c>
      <c r="L1377" s="330">
        <v>0.265486725663717</v>
      </c>
      <c r="M1377" s="390">
        <v>61</v>
      </c>
      <c r="N1377" s="390">
        <v>59</v>
      </c>
      <c r="O1377" s="390">
        <v>60</v>
      </c>
      <c r="P1377" s="206">
        <v>3.38983050847457E-2</v>
      </c>
    </row>
    <row r="1378" spans="1:16" x14ac:dyDescent="0.2">
      <c r="A1378" s="212" t="s">
        <v>10942</v>
      </c>
      <c r="B1378" s="211"/>
      <c r="C1378" s="211" t="s">
        <v>252</v>
      </c>
      <c r="D1378" s="410" t="s">
        <v>21358</v>
      </c>
      <c r="E1378" s="211"/>
      <c r="F1378" s="211" t="s">
        <v>10941</v>
      </c>
      <c r="G1378" s="413" t="s">
        <v>21359</v>
      </c>
      <c r="H1378" s="429" t="s">
        <v>8560</v>
      </c>
      <c r="I1378" s="390">
        <v>143</v>
      </c>
      <c r="J1378" s="390">
        <v>153</v>
      </c>
      <c r="K1378" s="390">
        <v>77</v>
      </c>
      <c r="L1378" s="330">
        <v>-6.5359477124182996E-2</v>
      </c>
      <c r="M1378" s="390">
        <v>33</v>
      </c>
      <c r="N1378" s="390">
        <v>27</v>
      </c>
      <c r="O1378" s="390">
        <v>65</v>
      </c>
      <c r="P1378" s="206">
        <v>0.22222222222222199</v>
      </c>
    </row>
    <row r="1379" spans="1:16" x14ac:dyDescent="0.2">
      <c r="A1379" s="212" t="s">
        <v>9719</v>
      </c>
      <c r="B1379" s="211"/>
      <c r="C1379" s="211" t="s">
        <v>14947</v>
      </c>
      <c r="D1379" s="410" t="s">
        <v>18117</v>
      </c>
      <c r="E1379" s="211"/>
      <c r="F1379" s="211" t="s">
        <v>9718</v>
      </c>
      <c r="G1379" s="413" t="s">
        <v>20533</v>
      </c>
      <c r="H1379" s="429" t="s">
        <v>8560</v>
      </c>
      <c r="I1379" s="390">
        <v>143</v>
      </c>
      <c r="J1379" s="390">
        <v>116</v>
      </c>
      <c r="K1379" s="390">
        <v>136</v>
      </c>
      <c r="L1379" s="330">
        <v>0.232758620689655</v>
      </c>
      <c r="M1379" s="390">
        <v>91</v>
      </c>
      <c r="N1379" s="390">
        <v>83</v>
      </c>
      <c r="O1379" s="390">
        <v>96</v>
      </c>
      <c r="P1379" s="206">
        <v>9.6385542168674801E-2</v>
      </c>
    </row>
    <row r="1380" spans="1:16" x14ac:dyDescent="0.2">
      <c r="A1380" s="212" t="s">
        <v>10729</v>
      </c>
      <c r="B1380" s="211"/>
      <c r="C1380" s="211" t="s">
        <v>253</v>
      </c>
      <c r="D1380" s="410" t="s">
        <v>18690</v>
      </c>
      <c r="E1380" s="211"/>
      <c r="F1380" s="211" t="s">
        <v>10728</v>
      </c>
      <c r="G1380" s="413" t="s">
        <v>21496</v>
      </c>
      <c r="H1380" s="429" t="s">
        <v>8560</v>
      </c>
      <c r="I1380" s="390">
        <v>142</v>
      </c>
      <c r="J1380" s="390">
        <v>118</v>
      </c>
      <c r="K1380" s="390">
        <v>161</v>
      </c>
      <c r="L1380" s="330">
        <v>0.20338983050847401</v>
      </c>
      <c r="M1380" s="390">
        <v>369</v>
      </c>
      <c r="N1380" s="390">
        <v>321</v>
      </c>
      <c r="O1380" s="390">
        <v>294</v>
      </c>
      <c r="P1380" s="206">
        <v>0.14953271028037399</v>
      </c>
    </row>
    <row r="1381" spans="1:16" x14ac:dyDescent="0.2">
      <c r="A1381" s="212" t="s">
        <v>13841</v>
      </c>
      <c r="B1381" s="211"/>
      <c r="C1381" s="211" t="s">
        <v>258</v>
      </c>
      <c r="D1381" s="410" t="s">
        <v>19992</v>
      </c>
      <c r="E1381" s="211" t="s">
        <v>13840</v>
      </c>
      <c r="F1381" s="211"/>
      <c r="G1381" s="413" t="s">
        <v>20585</v>
      </c>
      <c r="H1381" s="429" t="s">
        <v>8560</v>
      </c>
      <c r="I1381" s="390">
        <v>141</v>
      </c>
      <c r="J1381" s="390">
        <v>93</v>
      </c>
      <c r="K1381" s="390">
        <v>120</v>
      </c>
      <c r="L1381" s="210">
        <v>0.51612903225806495</v>
      </c>
      <c r="M1381" s="390">
        <v>1474</v>
      </c>
      <c r="N1381" s="390">
        <v>1186</v>
      </c>
      <c r="O1381" s="390">
        <v>1331</v>
      </c>
      <c r="P1381" s="206">
        <v>0.24283305227655999</v>
      </c>
    </row>
    <row r="1382" spans="1:16" x14ac:dyDescent="0.2">
      <c r="A1382" s="212" t="s">
        <v>10680</v>
      </c>
      <c r="B1382" s="211"/>
      <c r="C1382" s="211" t="s">
        <v>257</v>
      </c>
      <c r="D1382" s="410" t="s">
        <v>17704</v>
      </c>
      <c r="E1382" s="211"/>
      <c r="F1382" s="211" t="s">
        <v>10679</v>
      </c>
      <c r="G1382" s="413" t="s">
        <v>21518</v>
      </c>
      <c r="H1382" s="429" t="s">
        <v>8560</v>
      </c>
      <c r="I1382" s="390">
        <v>141</v>
      </c>
      <c r="J1382" s="390">
        <v>119</v>
      </c>
      <c r="K1382" s="390">
        <v>68</v>
      </c>
      <c r="L1382" s="330">
        <v>0.184873949579832</v>
      </c>
      <c r="M1382" s="390">
        <v>137</v>
      </c>
      <c r="N1382" s="390">
        <v>129</v>
      </c>
      <c r="O1382" s="390">
        <v>126</v>
      </c>
      <c r="P1382" s="206">
        <v>6.2015503875969102E-2</v>
      </c>
    </row>
    <row r="1383" spans="1:16" x14ac:dyDescent="0.2">
      <c r="A1383" s="212" t="s">
        <v>9147</v>
      </c>
      <c r="B1383" s="211"/>
      <c r="C1383" s="211" t="s">
        <v>249</v>
      </c>
      <c r="D1383" s="410" t="s">
        <v>20181</v>
      </c>
      <c r="E1383" s="211"/>
      <c r="F1383" s="211" t="s">
        <v>9146</v>
      </c>
      <c r="G1383" s="413" t="s">
        <v>22101</v>
      </c>
      <c r="H1383" s="429" t="s">
        <v>8560</v>
      </c>
      <c r="I1383" s="390">
        <v>140</v>
      </c>
      <c r="J1383" s="390">
        <v>152</v>
      </c>
      <c r="K1383" s="390">
        <v>167</v>
      </c>
      <c r="L1383" s="330">
        <v>-7.8947368421052697E-2</v>
      </c>
      <c r="M1383" s="390">
        <v>6</v>
      </c>
      <c r="N1383" s="390">
        <v>5</v>
      </c>
      <c r="O1383" s="390">
        <v>11</v>
      </c>
      <c r="P1383" s="206">
        <v>0.2</v>
      </c>
    </row>
    <row r="1384" spans="1:16" x14ac:dyDescent="0.2">
      <c r="A1384" s="212" t="s">
        <v>14238</v>
      </c>
      <c r="B1384" s="211"/>
      <c r="C1384" s="211" t="s">
        <v>249</v>
      </c>
      <c r="D1384" s="410" t="s">
        <v>21258</v>
      </c>
      <c r="E1384" s="211"/>
      <c r="F1384" s="211" t="s">
        <v>14237</v>
      </c>
      <c r="G1384" s="413" t="s">
        <v>21259</v>
      </c>
      <c r="H1384" s="429" t="s">
        <v>8560</v>
      </c>
      <c r="I1384" s="390">
        <v>139</v>
      </c>
      <c r="J1384" s="390">
        <v>175</v>
      </c>
      <c r="K1384" s="390">
        <v>183</v>
      </c>
      <c r="L1384" s="330">
        <v>-0.20571428571428599</v>
      </c>
      <c r="M1384" s="390">
        <v>23</v>
      </c>
      <c r="N1384" s="390">
        <v>25</v>
      </c>
      <c r="O1384" s="390">
        <v>18</v>
      </c>
      <c r="P1384" s="206">
        <v>-0.08</v>
      </c>
    </row>
    <row r="1385" spans="1:16" x14ac:dyDescent="0.2">
      <c r="A1385" s="212" t="s">
        <v>10089</v>
      </c>
      <c r="B1385" s="211"/>
      <c r="C1385" s="211" t="s">
        <v>253</v>
      </c>
      <c r="D1385" s="410" t="s">
        <v>18328</v>
      </c>
      <c r="E1385" s="211"/>
      <c r="F1385" s="211" t="s">
        <v>10088</v>
      </c>
      <c r="G1385" s="413" t="s">
        <v>21736</v>
      </c>
      <c r="H1385" s="429" t="s">
        <v>8560</v>
      </c>
      <c r="I1385" s="390">
        <v>139</v>
      </c>
      <c r="J1385" s="390">
        <v>58</v>
      </c>
      <c r="K1385" s="390">
        <v>61</v>
      </c>
      <c r="L1385" s="330">
        <v>1.3965517241379299</v>
      </c>
      <c r="M1385" s="390">
        <v>4</v>
      </c>
      <c r="N1385" s="390">
        <v>2</v>
      </c>
      <c r="O1385" s="390">
        <v>3</v>
      </c>
      <c r="P1385" s="206">
        <v>1</v>
      </c>
    </row>
    <row r="1386" spans="1:16" x14ac:dyDescent="0.2">
      <c r="A1386" s="212" t="s">
        <v>12062</v>
      </c>
      <c r="B1386" s="211"/>
      <c r="C1386" s="211" t="s">
        <v>251</v>
      </c>
      <c r="D1386" s="410" t="s">
        <v>18407</v>
      </c>
      <c r="E1386" s="211"/>
      <c r="F1386" s="211" t="s">
        <v>12061</v>
      </c>
      <c r="G1386" s="413" t="s">
        <v>20475</v>
      </c>
      <c r="H1386" s="429" t="s">
        <v>8560</v>
      </c>
      <c r="I1386" s="390">
        <v>138</v>
      </c>
      <c r="J1386" s="390">
        <v>154</v>
      </c>
      <c r="K1386" s="390">
        <v>190</v>
      </c>
      <c r="L1386" s="330">
        <v>-0.103896103896104</v>
      </c>
      <c r="M1386" s="390">
        <v>145</v>
      </c>
      <c r="N1386" s="390">
        <v>110</v>
      </c>
      <c r="O1386" s="390">
        <v>130</v>
      </c>
      <c r="P1386" s="206">
        <v>0.31818181818181801</v>
      </c>
    </row>
    <row r="1387" spans="1:16" x14ac:dyDescent="0.2">
      <c r="A1387" s="212" t="s">
        <v>11847</v>
      </c>
      <c r="B1387" s="211" t="s">
        <v>11830</v>
      </c>
      <c r="C1387" s="211" t="s">
        <v>252</v>
      </c>
      <c r="D1387" s="410" t="s">
        <v>18751</v>
      </c>
      <c r="E1387" s="211" t="s">
        <v>11846</v>
      </c>
      <c r="F1387" s="211"/>
      <c r="G1387" s="413" t="s">
        <v>20318</v>
      </c>
      <c r="H1387" s="429" t="s">
        <v>8560</v>
      </c>
      <c r="I1387" s="390">
        <v>138</v>
      </c>
      <c r="J1387" s="390">
        <v>199</v>
      </c>
      <c r="K1387" s="390">
        <v>91</v>
      </c>
      <c r="L1387" s="330">
        <v>-0.30653266331658302</v>
      </c>
      <c r="M1387" s="390">
        <v>258</v>
      </c>
      <c r="N1387" s="390">
        <v>179</v>
      </c>
      <c r="O1387" s="390">
        <v>159</v>
      </c>
      <c r="P1387" s="206">
        <v>0.44134078212290501</v>
      </c>
    </row>
    <row r="1388" spans="1:16" x14ac:dyDescent="0.2">
      <c r="A1388" s="212" t="s">
        <v>11722</v>
      </c>
      <c r="B1388" s="211" t="s">
        <v>10235</v>
      </c>
      <c r="C1388" s="211" t="s">
        <v>249</v>
      </c>
      <c r="D1388" s="410" t="s">
        <v>18417</v>
      </c>
      <c r="E1388" s="211" t="s">
        <v>11721</v>
      </c>
      <c r="F1388" s="211"/>
      <c r="G1388" s="413" t="s">
        <v>19421</v>
      </c>
      <c r="H1388" s="429" t="s">
        <v>8560</v>
      </c>
      <c r="I1388" s="390">
        <v>138</v>
      </c>
      <c r="J1388" s="390">
        <v>64</v>
      </c>
      <c r="K1388" s="390">
        <v>44</v>
      </c>
      <c r="L1388" s="330">
        <v>1.15625</v>
      </c>
      <c r="M1388" s="390">
        <v>0</v>
      </c>
      <c r="N1388" s="390">
        <v>1</v>
      </c>
      <c r="O1388" s="390">
        <v>0</v>
      </c>
      <c r="P1388" s="206">
        <v>-1</v>
      </c>
    </row>
    <row r="1389" spans="1:16" x14ac:dyDescent="0.2">
      <c r="A1389" s="212" t="s">
        <v>9258</v>
      </c>
      <c r="B1389" s="211"/>
      <c r="C1389" s="211" t="s">
        <v>251</v>
      </c>
      <c r="D1389" s="410" t="s">
        <v>18220</v>
      </c>
      <c r="E1389" s="211"/>
      <c r="F1389" s="211" t="s">
        <v>9257</v>
      </c>
      <c r="G1389" s="413" t="s">
        <v>19529</v>
      </c>
      <c r="H1389" s="429" t="s">
        <v>8560</v>
      </c>
      <c r="I1389" s="390">
        <v>138</v>
      </c>
      <c r="J1389" s="390">
        <v>250</v>
      </c>
      <c r="K1389" s="390">
        <v>158</v>
      </c>
      <c r="L1389" s="330">
        <v>-0.44800000000000001</v>
      </c>
      <c r="M1389" s="390">
        <v>39</v>
      </c>
      <c r="N1389" s="390">
        <v>71</v>
      </c>
      <c r="O1389" s="390">
        <v>42</v>
      </c>
      <c r="P1389" s="206">
        <v>-0.45070422535211302</v>
      </c>
    </row>
    <row r="1390" spans="1:16" x14ac:dyDescent="0.2">
      <c r="A1390" s="212" t="s">
        <v>8774</v>
      </c>
      <c r="B1390" s="211"/>
      <c r="C1390" s="211" t="s">
        <v>249</v>
      </c>
      <c r="D1390" s="410" t="s">
        <v>19852</v>
      </c>
      <c r="E1390" s="211"/>
      <c r="F1390" s="211" t="s">
        <v>8772</v>
      </c>
      <c r="G1390" s="413" t="s">
        <v>19620</v>
      </c>
      <c r="H1390" s="429" t="s">
        <v>8560</v>
      </c>
      <c r="I1390" s="390">
        <v>138</v>
      </c>
      <c r="J1390" s="390">
        <v>106</v>
      </c>
      <c r="K1390" s="390">
        <v>121</v>
      </c>
      <c r="L1390" s="330">
        <v>0.30188679245283001</v>
      </c>
      <c r="M1390" s="390">
        <v>45</v>
      </c>
      <c r="N1390" s="390">
        <v>38</v>
      </c>
      <c r="O1390" s="390">
        <v>52</v>
      </c>
      <c r="P1390" s="206">
        <v>0.18421052631578899</v>
      </c>
    </row>
    <row r="1391" spans="1:16" x14ac:dyDescent="0.2">
      <c r="A1391" s="212" t="s">
        <v>13735</v>
      </c>
      <c r="B1391" s="211"/>
      <c r="C1391" s="211" t="s">
        <v>255</v>
      </c>
      <c r="D1391" s="410" t="s">
        <v>18793</v>
      </c>
      <c r="E1391" s="211" t="s">
        <v>13734</v>
      </c>
      <c r="F1391" s="211"/>
      <c r="G1391" s="413" t="s">
        <v>20255</v>
      </c>
      <c r="H1391" s="429" t="s">
        <v>8560</v>
      </c>
      <c r="I1391" s="390">
        <v>137</v>
      </c>
      <c r="J1391" s="390">
        <v>69</v>
      </c>
      <c r="K1391" s="390">
        <v>143</v>
      </c>
      <c r="L1391" s="330">
        <v>0.98550724637681197</v>
      </c>
      <c r="M1391" s="390">
        <v>564</v>
      </c>
      <c r="N1391" s="390">
        <v>511</v>
      </c>
      <c r="O1391" s="390">
        <v>435</v>
      </c>
      <c r="P1391" s="206">
        <v>0.10371819960861101</v>
      </c>
    </row>
    <row r="1392" spans="1:16" x14ac:dyDescent="0.2">
      <c r="A1392" s="212" t="s">
        <v>13481</v>
      </c>
      <c r="B1392" s="211"/>
      <c r="C1392" s="211" t="s">
        <v>258</v>
      </c>
      <c r="D1392" s="410" t="s">
        <v>18840</v>
      </c>
      <c r="E1392" s="211"/>
      <c r="F1392" s="211" t="s">
        <v>13480</v>
      </c>
      <c r="G1392" s="413" t="s">
        <v>20708</v>
      </c>
      <c r="H1392" s="429" t="s">
        <v>8560</v>
      </c>
      <c r="I1392" s="390">
        <v>137</v>
      </c>
      <c r="J1392" s="390">
        <v>137</v>
      </c>
      <c r="K1392" s="390">
        <v>100</v>
      </c>
      <c r="L1392" s="330">
        <v>0</v>
      </c>
      <c r="M1392" s="390">
        <v>61</v>
      </c>
      <c r="N1392" s="390">
        <v>47</v>
      </c>
      <c r="O1392" s="390">
        <v>51</v>
      </c>
      <c r="P1392" s="206">
        <v>0.29787234042553201</v>
      </c>
    </row>
    <row r="1393" spans="1:16" x14ac:dyDescent="0.2">
      <c r="A1393" s="212" t="s">
        <v>11117</v>
      </c>
      <c r="B1393" s="211"/>
      <c r="C1393" s="211" t="s">
        <v>253</v>
      </c>
      <c r="D1393" s="410" t="s">
        <v>19615</v>
      </c>
      <c r="E1393" s="211"/>
      <c r="F1393" s="211" t="s">
        <v>11116</v>
      </c>
      <c r="G1393" s="413" t="s">
        <v>19616</v>
      </c>
      <c r="H1393" s="429" t="s">
        <v>8560</v>
      </c>
      <c r="I1393" s="390">
        <v>137</v>
      </c>
      <c r="J1393" s="390">
        <v>149</v>
      </c>
      <c r="K1393" s="390">
        <v>133</v>
      </c>
      <c r="L1393" s="330">
        <v>-8.0536912751677805E-2</v>
      </c>
      <c r="M1393" s="390">
        <v>10</v>
      </c>
      <c r="N1393" s="390">
        <v>22</v>
      </c>
      <c r="O1393" s="390">
        <v>16</v>
      </c>
      <c r="P1393" s="206">
        <v>-0.54545454545454497</v>
      </c>
    </row>
    <row r="1394" spans="1:16" x14ac:dyDescent="0.2">
      <c r="A1394" s="212" t="s">
        <v>9165</v>
      </c>
      <c r="B1394" s="211"/>
      <c r="C1394" s="211" t="s">
        <v>252</v>
      </c>
      <c r="D1394" s="410" t="s">
        <v>8743</v>
      </c>
      <c r="E1394" s="211"/>
      <c r="F1394" s="211" t="s">
        <v>9164</v>
      </c>
      <c r="G1394" s="413" t="s">
        <v>213</v>
      </c>
      <c r="H1394" s="429" t="s">
        <v>8560</v>
      </c>
      <c r="I1394" s="390">
        <v>137</v>
      </c>
      <c r="J1394" s="390">
        <v>25</v>
      </c>
      <c r="K1394" s="390">
        <v>122</v>
      </c>
      <c r="L1394" s="330">
        <v>4.4800000000000004</v>
      </c>
      <c r="M1394" s="390">
        <v>84</v>
      </c>
      <c r="N1394" s="390">
        <v>26</v>
      </c>
      <c r="O1394" s="390">
        <v>86</v>
      </c>
      <c r="P1394" s="206">
        <v>2.2307692307692299</v>
      </c>
    </row>
    <row r="1395" spans="1:16" x14ac:dyDescent="0.2">
      <c r="A1395" s="212" t="s">
        <v>12969</v>
      </c>
      <c r="B1395" s="211"/>
      <c r="C1395" s="211" t="s">
        <v>251</v>
      </c>
      <c r="D1395" s="410" t="s">
        <v>17299</v>
      </c>
      <c r="E1395" s="211"/>
      <c r="F1395" s="211" t="s">
        <v>12968</v>
      </c>
      <c r="G1395" s="413" t="s">
        <v>17300</v>
      </c>
      <c r="H1395" s="429" t="s">
        <v>8560</v>
      </c>
      <c r="I1395" s="390">
        <v>136</v>
      </c>
      <c r="J1395" s="390">
        <v>254</v>
      </c>
      <c r="K1395" s="390">
        <v>149</v>
      </c>
      <c r="L1395" s="330">
        <v>-0.464566929133858</v>
      </c>
      <c r="M1395" s="390">
        <v>13</v>
      </c>
      <c r="N1395" s="390">
        <v>18</v>
      </c>
      <c r="O1395" s="390">
        <v>27</v>
      </c>
      <c r="P1395" s="206">
        <v>-0.27777777777777801</v>
      </c>
    </row>
    <row r="1396" spans="1:16" x14ac:dyDescent="0.2">
      <c r="A1396" s="212" t="s">
        <v>12348</v>
      </c>
      <c r="B1396" s="211"/>
      <c r="C1396" s="211" t="s">
        <v>250</v>
      </c>
      <c r="D1396" s="410" t="s">
        <v>18075</v>
      </c>
      <c r="E1396" s="211"/>
      <c r="F1396" s="211" t="s">
        <v>12347</v>
      </c>
      <c r="G1396" s="413" t="s">
        <v>20355</v>
      </c>
      <c r="H1396" s="429" t="s">
        <v>8560</v>
      </c>
      <c r="I1396" s="390">
        <v>136</v>
      </c>
      <c r="J1396" s="390">
        <v>37</v>
      </c>
      <c r="K1396" s="390">
        <v>265</v>
      </c>
      <c r="L1396" s="330">
        <v>2.6756756756756799</v>
      </c>
      <c r="M1396" s="390">
        <v>364</v>
      </c>
      <c r="N1396" s="390">
        <v>314</v>
      </c>
      <c r="O1396" s="390">
        <v>330</v>
      </c>
      <c r="P1396" s="206">
        <v>0.15923566878980899</v>
      </c>
    </row>
    <row r="1397" spans="1:16" x14ac:dyDescent="0.2">
      <c r="A1397" s="212" t="s">
        <v>12036</v>
      </c>
      <c r="B1397" s="211"/>
      <c r="C1397" s="211" t="s">
        <v>371</v>
      </c>
      <c r="D1397" s="410" t="s">
        <v>18553</v>
      </c>
      <c r="E1397" s="211"/>
      <c r="F1397" s="211" t="s">
        <v>12035</v>
      </c>
      <c r="G1397" s="413" t="s">
        <v>20676</v>
      </c>
      <c r="H1397" s="429" t="s">
        <v>8560</v>
      </c>
      <c r="I1397" s="390">
        <v>136</v>
      </c>
      <c r="J1397" s="390">
        <v>117</v>
      </c>
      <c r="K1397" s="390">
        <v>120</v>
      </c>
      <c r="L1397" s="330">
        <v>0.16239316239316201</v>
      </c>
      <c r="M1397" s="390">
        <v>208</v>
      </c>
      <c r="N1397" s="390">
        <v>179</v>
      </c>
      <c r="O1397" s="390">
        <v>156</v>
      </c>
      <c r="P1397" s="206">
        <v>0.16201117318435801</v>
      </c>
    </row>
    <row r="1398" spans="1:16" x14ac:dyDescent="0.2">
      <c r="A1398" s="212" t="s">
        <v>13591</v>
      </c>
      <c r="B1398" s="211"/>
      <c r="C1398" s="211" t="s">
        <v>252</v>
      </c>
      <c r="D1398" s="410" t="s">
        <v>20007</v>
      </c>
      <c r="E1398" s="211"/>
      <c r="F1398" s="211" t="s">
        <v>13590</v>
      </c>
      <c r="G1398" s="413" t="s">
        <v>20683</v>
      </c>
      <c r="H1398" s="429" t="s">
        <v>8560</v>
      </c>
      <c r="I1398" s="390">
        <v>136</v>
      </c>
      <c r="J1398" s="390">
        <v>81</v>
      </c>
      <c r="K1398" s="390">
        <v>156</v>
      </c>
      <c r="L1398" s="330">
        <v>0.67901234567901203</v>
      </c>
      <c r="M1398" s="390">
        <v>69</v>
      </c>
      <c r="N1398" s="390">
        <v>13</v>
      </c>
      <c r="O1398" s="390">
        <v>51</v>
      </c>
      <c r="P1398" s="206">
        <v>4.3076923076923102</v>
      </c>
    </row>
    <row r="1399" spans="1:16" x14ac:dyDescent="0.2">
      <c r="A1399" s="212" t="s">
        <v>13637</v>
      </c>
      <c r="B1399" s="211" t="s">
        <v>9420</v>
      </c>
      <c r="C1399" s="211" t="s">
        <v>253</v>
      </c>
      <c r="D1399" s="410" t="s">
        <v>18275</v>
      </c>
      <c r="E1399" s="211" t="s">
        <v>13636</v>
      </c>
      <c r="F1399" s="211"/>
      <c r="G1399" s="413" t="s">
        <v>19572</v>
      </c>
      <c r="H1399" s="429" t="s">
        <v>8560</v>
      </c>
      <c r="I1399" s="390">
        <v>136</v>
      </c>
      <c r="J1399" s="390">
        <v>133</v>
      </c>
      <c r="K1399" s="390">
        <v>153</v>
      </c>
      <c r="L1399" s="330">
        <v>2.2556390977443601E-2</v>
      </c>
      <c r="M1399" s="390">
        <v>731</v>
      </c>
      <c r="N1399" s="390">
        <v>540</v>
      </c>
      <c r="O1399" s="390">
        <v>583</v>
      </c>
      <c r="P1399" s="206">
        <v>0.35370370370370402</v>
      </c>
    </row>
    <row r="1400" spans="1:16" x14ac:dyDescent="0.2">
      <c r="A1400" s="212" t="s">
        <v>13251</v>
      </c>
      <c r="B1400" s="211"/>
      <c r="C1400" s="211" t="s">
        <v>14947</v>
      </c>
      <c r="D1400" s="410" t="s">
        <v>21435</v>
      </c>
      <c r="E1400" s="211"/>
      <c r="F1400" s="211" t="s">
        <v>13250</v>
      </c>
      <c r="G1400" s="413" t="s">
        <v>21436</v>
      </c>
      <c r="H1400" s="429" t="s">
        <v>8560</v>
      </c>
      <c r="I1400" s="390">
        <v>136</v>
      </c>
      <c r="J1400" s="390">
        <v>57</v>
      </c>
      <c r="K1400" s="390">
        <v>95</v>
      </c>
      <c r="L1400" s="330">
        <v>1.3859649122807001</v>
      </c>
      <c r="M1400" s="390">
        <v>204</v>
      </c>
      <c r="N1400" s="390">
        <v>213</v>
      </c>
      <c r="O1400" s="390">
        <v>243</v>
      </c>
      <c r="P1400" s="206">
        <v>-4.2253521126760597E-2</v>
      </c>
    </row>
    <row r="1401" spans="1:16" x14ac:dyDescent="0.2">
      <c r="A1401" s="212" t="s">
        <v>11000</v>
      </c>
      <c r="B1401" s="211"/>
      <c r="C1401" s="211" t="s">
        <v>14947</v>
      </c>
      <c r="D1401" s="410" t="s">
        <v>18097</v>
      </c>
      <c r="E1401" s="211"/>
      <c r="F1401" s="211" t="s">
        <v>10999</v>
      </c>
      <c r="G1401" s="413" t="s">
        <v>19636</v>
      </c>
      <c r="H1401" s="429" t="s">
        <v>8560</v>
      </c>
      <c r="I1401" s="390">
        <v>135</v>
      </c>
      <c r="J1401" s="390">
        <v>116</v>
      </c>
      <c r="K1401" s="390">
        <v>141</v>
      </c>
      <c r="L1401" s="330">
        <v>0.163793103448276</v>
      </c>
      <c r="M1401" s="390">
        <v>45</v>
      </c>
      <c r="N1401" s="390">
        <v>34</v>
      </c>
      <c r="O1401" s="390">
        <v>43</v>
      </c>
      <c r="P1401" s="206">
        <v>0.32352941176470601</v>
      </c>
    </row>
    <row r="1402" spans="1:16" x14ac:dyDescent="0.2">
      <c r="A1402" s="212" t="s">
        <v>10887</v>
      </c>
      <c r="B1402" s="211"/>
      <c r="C1402" s="211" t="s">
        <v>252</v>
      </c>
      <c r="D1402" s="410" t="s">
        <v>17513</v>
      </c>
      <c r="E1402" s="211"/>
      <c r="F1402" s="211" t="s">
        <v>10886</v>
      </c>
      <c r="G1402" s="413" t="s">
        <v>19653</v>
      </c>
      <c r="H1402" s="429" t="s">
        <v>8560</v>
      </c>
      <c r="I1402" s="390">
        <v>135</v>
      </c>
      <c r="J1402" s="390">
        <v>161</v>
      </c>
      <c r="K1402" s="390">
        <v>193</v>
      </c>
      <c r="L1402" s="330">
        <v>-0.161490683229814</v>
      </c>
      <c r="M1402" s="390">
        <v>1</v>
      </c>
      <c r="N1402" s="390">
        <v>3</v>
      </c>
      <c r="O1402" s="390">
        <v>0</v>
      </c>
      <c r="P1402" s="206">
        <v>-0.66666666666666696</v>
      </c>
    </row>
    <row r="1403" spans="1:16" x14ac:dyDescent="0.2">
      <c r="A1403" s="212" t="s">
        <v>10245</v>
      </c>
      <c r="B1403" s="211"/>
      <c r="C1403" s="211" t="s">
        <v>371</v>
      </c>
      <c r="D1403" s="410" t="s">
        <v>19214</v>
      </c>
      <c r="E1403" s="211"/>
      <c r="F1403" s="211" t="s">
        <v>10244</v>
      </c>
      <c r="G1403" s="413" t="s">
        <v>19729</v>
      </c>
      <c r="H1403" s="429" t="s">
        <v>8560</v>
      </c>
      <c r="I1403" s="390">
        <v>135</v>
      </c>
      <c r="J1403" s="390">
        <v>160</v>
      </c>
      <c r="K1403" s="390">
        <v>183</v>
      </c>
      <c r="L1403" s="330">
        <v>-0.15625</v>
      </c>
      <c r="M1403" s="390">
        <v>24</v>
      </c>
      <c r="N1403" s="390">
        <v>20</v>
      </c>
      <c r="O1403" s="390">
        <v>25</v>
      </c>
      <c r="P1403" s="206">
        <v>0.2</v>
      </c>
    </row>
    <row r="1404" spans="1:16" x14ac:dyDescent="0.2">
      <c r="A1404" s="212" t="s">
        <v>9149</v>
      </c>
      <c r="B1404" s="211"/>
      <c r="C1404" s="211" t="s">
        <v>252</v>
      </c>
      <c r="D1404" s="410" t="s">
        <v>22100</v>
      </c>
      <c r="E1404" s="211"/>
      <c r="F1404" s="211" t="s">
        <v>9148</v>
      </c>
      <c r="G1404" s="413" t="s">
        <v>19826</v>
      </c>
      <c r="H1404" s="429" t="s">
        <v>8560</v>
      </c>
      <c r="I1404" s="390">
        <v>135</v>
      </c>
      <c r="J1404" s="390">
        <v>183</v>
      </c>
      <c r="K1404" s="390">
        <v>39</v>
      </c>
      <c r="L1404" s="330">
        <v>-0.26229508196721302</v>
      </c>
      <c r="M1404" s="390">
        <v>9</v>
      </c>
      <c r="N1404" s="390">
        <v>6</v>
      </c>
      <c r="O1404" s="390">
        <v>9</v>
      </c>
      <c r="P1404" s="206">
        <v>0.5</v>
      </c>
    </row>
    <row r="1405" spans="1:16" x14ac:dyDescent="0.2">
      <c r="A1405" s="212" t="s">
        <v>14264</v>
      </c>
      <c r="B1405" s="211"/>
      <c r="C1405" s="211" t="s">
        <v>251</v>
      </c>
      <c r="D1405" s="410" t="s">
        <v>18130</v>
      </c>
      <c r="E1405" s="211"/>
      <c r="F1405" s="211" t="s">
        <v>14263</v>
      </c>
      <c r="G1405" s="413" t="s">
        <v>22122</v>
      </c>
      <c r="H1405" s="429" t="s">
        <v>8560</v>
      </c>
      <c r="I1405" s="390">
        <v>135</v>
      </c>
      <c r="J1405" s="390">
        <v>168</v>
      </c>
      <c r="K1405" s="390">
        <v>321</v>
      </c>
      <c r="L1405" s="330">
        <v>-0.19642857142857101</v>
      </c>
      <c r="M1405" s="390">
        <v>42</v>
      </c>
      <c r="N1405" s="390">
        <v>36</v>
      </c>
      <c r="O1405" s="390">
        <v>34</v>
      </c>
      <c r="P1405" s="206">
        <v>0.16666666666666699</v>
      </c>
    </row>
    <row r="1406" spans="1:16" x14ac:dyDescent="0.2">
      <c r="A1406" s="212" t="s">
        <v>10998</v>
      </c>
      <c r="B1406" s="211"/>
      <c r="C1406" s="211" t="s">
        <v>14947</v>
      </c>
      <c r="D1406" s="410" t="s">
        <v>17700</v>
      </c>
      <c r="E1406" s="211"/>
      <c r="F1406" s="211" t="s">
        <v>10997</v>
      </c>
      <c r="G1406" s="413" t="s">
        <v>21334</v>
      </c>
      <c r="H1406" s="429" t="s">
        <v>8560</v>
      </c>
      <c r="I1406" s="390">
        <v>134</v>
      </c>
      <c r="J1406" s="390">
        <v>155</v>
      </c>
      <c r="K1406" s="390">
        <v>116</v>
      </c>
      <c r="L1406" s="330">
        <v>-0.135483870967742</v>
      </c>
      <c r="M1406" s="390">
        <v>106</v>
      </c>
      <c r="N1406" s="390">
        <v>137</v>
      </c>
      <c r="O1406" s="390">
        <v>153</v>
      </c>
      <c r="P1406" s="206">
        <v>-0.226277372262774</v>
      </c>
    </row>
    <row r="1407" spans="1:16" x14ac:dyDescent="0.2">
      <c r="A1407" s="212" t="s">
        <v>10674</v>
      </c>
      <c r="B1407" s="211"/>
      <c r="C1407" s="211" t="s">
        <v>372</v>
      </c>
      <c r="D1407" s="410" t="s">
        <v>21521</v>
      </c>
      <c r="E1407" s="211"/>
      <c r="F1407" s="211" t="s">
        <v>10673</v>
      </c>
      <c r="G1407" s="413" t="s">
        <v>19522</v>
      </c>
      <c r="H1407" s="429" t="s">
        <v>8560</v>
      </c>
      <c r="I1407" s="390">
        <v>134</v>
      </c>
      <c r="J1407" s="390">
        <v>111</v>
      </c>
      <c r="K1407" s="390">
        <v>112</v>
      </c>
      <c r="L1407" s="330">
        <v>0.20720720720720701</v>
      </c>
      <c r="M1407" s="390">
        <v>71</v>
      </c>
      <c r="N1407" s="390">
        <v>56</v>
      </c>
      <c r="O1407" s="390">
        <v>63</v>
      </c>
      <c r="P1407" s="206">
        <v>0.26785714285714302</v>
      </c>
    </row>
    <row r="1408" spans="1:16" x14ac:dyDescent="0.2">
      <c r="A1408" s="212" t="s">
        <v>9302</v>
      </c>
      <c r="B1408" s="211"/>
      <c r="C1408" s="211" t="s">
        <v>255</v>
      </c>
      <c r="D1408" s="410" t="s">
        <v>17450</v>
      </c>
      <c r="E1408" s="211"/>
      <c r="F1408" s="211" t="s">
        <v>9301</v>
      </c>
      <c r="G1408" s="413" t="s">
        <v>19620</v>
      </c>
      <c r="H1408" s="429" t="s">
        <v>8560</v>
      </c>
      <c r="I1408" s="390">
        <v>134</v>
      </c>
      <c r="J1408" s="390">
        <v>108</v>
      </c>
      <c r="K1408" s="390">
        <v>138</v>
      </c>
      <c r="L1408" s="330">
        <v>0.240740740740741</v>
      </c>
      <c r="M1408" s="390">
        <v>319</v>
      </c>
      <c r="N1408" s="390">
        <v>79</v>
      </c>
      <c r="O1408" s="390">
        <v>292</v>
      </c>
      <c r="P1408" s="206">
        <v>3.0379746835443</v>
      </c>
    </row>
    <row r="1409" spans="1:16" x14ac:dyDescent="0.2">
      <c r="A1409" s="212" t="s">
        <v>9189</v>
      </c>
      <c r="B1409" s="211"/>
      <c r="C1409" s="211" t="s">
        <v>250</v>
      </c>
      <c r="D1409" s="410" t="s">
        <v>18726</v>
      </c>
      <c r="E1409" s="211"/>
      <c r="F1409" s="211" t="s">
        <v>9187</v>
      </c>
      <c r="G1409" s="413" t="s">
        <v>22092</v>
      </c>
      <c r="H1409" s="429" t="s">
        <v>8560</v>
      </c>
      <c r="I1409" s="390">
        <v>134</v>
      </c>
      <c r="J1409" s="390">
        <v>154</v>
      </c>
      <c r="K1409" s="390">
        <v>655</v>
      </c>
      <c r="L1409" s="330">
        <v>-0.12987012987013</v>
      </c>
      <c r="M1409" s="390">
        <v>85</v>
      </c>
      <c r="N1409" s="390">
        <v>102</v>
      </c>
      <c r="O1409" s="390">
        <v>312</v>
      </c>
      <c r="P1409" s="206">
        <v>-0.16666666666666699</v>
      </c>
    </row>
    <row r="1410" spans="1:16" x14ac:dyDescent="0.2">
      <c r="A1410" s="212" t="s">
        <v>10609</v>
      </c>
      <c r="B1410" s="211"/>
      <c r="C1410" s="211" t="s">
        <v>372</v>
      </c>
      <c r="D1410" s="410" t="s">
        <v>19690</v>
      </c>
      <c r="E1410" s="211"/>
      <c r="F1410" s="211" t="s">
        <v>10608</v>
      </c>
      <c r="G1410" s="413" t="s">
        <v>19691</v>
      </c>
      <c r="H1410" s="429" t="s">
        <v>8560</v>
      </c>
      <c r="I1410" s="390">
        <v>133</v>
      </c>
      <c r="J1410" s="390">
        <v>104</v>
      </c>
      <c r="K1410" s="390">
        <v>168</v>
      </c>
      <c r="L1410" s="330">
        <v>0.27884615384615402</v>
      </c>
      <c r="M1410" s="390">
        <v>41</v>
      </c>
      <c r="N1410" s="390">
        <v>38</v>
      </c>
      <c r="O1410" s="390">
        <v>35</v>
      </c>
      <c r="P1410" s="206">
        <v>7.8947368421052697E-2</v>
      </c>
    </row>
    <row r="1411" spans="1:16" x14ac:dyDescent="0.2">
      <c r="A1411" s="212" t="s">
        <v>12443</v>
      </c>
      <c r="B1411" s="211"/>
      <c r="C1411" s="211" t="s">
        <v>257</v>
      </c>
      <c r="D1411" s="410" t="s">
        <v>17621</v>
      </c>
      <c r="E1411" s="211"/>
      <c r="F1411" s="211" t="s">
        <v>12442</v>
      </c>
      <c r="G1411" s="413" t="s">
        <v>9071</v>
      </c>
      <c r="H1411" s="429" t="s">
        <v>8560</v>
      </c>
      <c r="I1411" s="390">
        <v>132</v>
      </c>
      <c r="J1411" s="390">
        <v>108</v>
      </c>
      <c r="K1411" s="390">
        <v>157</v>
      </c>
      <c r="L1411" s="330">
        <v>0.22222222222222199</v>
      </c>
      <c r="M1411" s="390">
        <v>2</v>
      </c>
      <c r="N1411" s="390">
        <v>4</v>
      </c>
      <c r="O1411" s="390">
        <v>7</v>
      </c>
      <c r="P1411" s="206">
        <v>-0.5</v>
      </c>
    </row>
    <row r="1412" spans="1:16" x14ac:dyDescent="0.2">
      <c r="A1412" s="212" t="s">
        <v>14135</v>
      </c>
      <c r="B1412" s="211" t="s">
        <v>11678</v>
      </c>
      <c r="C1412" s="211" t="s">
        <v>254</v>
      </c>
      <c r="D1412" s="410" t="s">
        <v>17426</v>
      </c>
      <c r="E1412" s="211" t="s">
        <v>14134</v>
      </c>
      <c r="F1412" s="211"/>
      <c r="G1412" s="413" t="s">
        <v>20949</v>
      </c>
      <c r="H1412" s="429" t="s">
        <v>8560</v>
      </c>
      <c r="I1412" s="390">
        <v>132</v>
      </c>
      <c r="J1412" s="390">
        <v>83</v>
      </c>
      <c r="K1412" s="390">
        <v>128</v>
      </c>
      <c r="L1412" s="330">
        <v>0.59036144578313299</v>
      </c>
      <c r="M1412" s="390">
        <v>532</v>
      </c>
      <c r="N1412" s="390">
        <v>466</v>
      </c>
      <c r="O1412" s="390">
        <v>521</v>
      </c>
      <c r="P1412" s="206">
        <v>0.14163090128755401</v>
      </c>
    </row>
    <row r="1413" spans="1:16" x14ac:dyDescent="0.2">
      <c r="A1413" s="212" t="s">
        <v>11490</v>
      </c>
      <c r="B1413" s="211"/>
      <c r="C1413" s="211" t="s">
        <v>251</v>
      </c>
      <c r="D1413" s="410" t="s">
        <v>18425</v>
      </c>
      <c r="E1413" s="211"/>
      <c r="F1413" s="211" t="s">
        <v>11489</v>
      </c>
      <c r="G1413" s="413" t="s">
        <v>19579</v>
      </c>
      <c r="H1413" s="429" t="s">
        <v>8560</v>
      </c>
      <c r="I1413" s="390">
        <v>132</v>
      </c>
      <c r="J1413" s="390">
        <v>155</v>
      </c>
      <c r="K1413" s="390">
        <v>159</v>
      </c>
      <c r="L1413" s="330">
        <v>-0.14838709677419401</v>
      </c>
      <c r="M1413" s="390">
        <v>59</v>
      </c>
      <c r="N1413" s="390">
        <v>61</v>
      </c>
      <c r="O1413" s="390">
        <v>44</v>
      </c>
      <c r="P1413" s="206">
        <v>-3.2786885245901697E-2</v>
      </c>
    </row>
    <row r="1414" spans="1:16" x14ac:dyDescent="0.2">
      <c r="A1414" s="212" t="s">
        <v>11111</v>
      </c>
      <c r="B1414" s="211"/>
      <c r="C1414" s="211" t="s">
        <v>252</v>
      </c>
      <c r="D1414" s="410" t="s">
        <v>17440</v>
      </c>
      <c r="E1414" s="211"/>
      <c r="F1414" s="211" t="s">
        <v>11110</v>
      </c>
      <c r="G1414" s="413" t="s">
        <v>19619</v>
      </c>
      <c r="H1414" s="429" t="s">
        <v>8560</v>
      </c>
      <c r="I1414" s="390">
        <v>132</v>
      </c>
      <c r="J1414" s="390">
        <v>152</v>
      </c>
      <c r="K1414" s="390">
        <v>122</v>
      </c>
      <c r="L1414" s="330">
        <v>-0.13157894736842099</v>
      </c>
      <c r="M1414" s="390">
        <v>41</v>
      </c>
      <c r="N1414" s="390">
        <v>35</v>
      </c>
      <c r="O1414" s="390">
        <v>27</v>
      </c>
      <c r="P1414" s="206">
        <v>0.17142857142857101</v>
      </c>
    </row>
    <row r="1415" spans="1:16" x14ac:dyDescent="0.2">
      <c r="A1415" s="212" t="s">
        <v>9242</v>
      </c>
      <c r="B1415" s="211"/>
      <c r="C1415" s="211" t="s">
        <v>372</v>
      </c>
      <c r="D1415" s="410" t="s">
        <v>19822</v>
      </c>
      <c r="E1415" s="211"/>
      <c r="F1415" s="211" t="s">
        <v>9241</v>
      </c>
      <c r="G1415" s="413" t="s">
        <v>19421</v>
      </c>
      <c r="H1415" s="429" t="s">
        <v>8560</v>
      </c>
      <c r="I1415" s="390">
        <v>132</v>
      </c>
      <c r="J1415" s="390">
        <v>195</v>
      </c>
      <c r="K1415" s="390">
        <v>99</v>
      </c>
      <c r="L1415" s="330">
        <v>-0.32307692307692298</v>
      </c>
      <c r="M1415" s="390">
        <v>0</v>
      </c>
      <c r="N1415" s="390">
        <v>0</v>
      </c>
      <c r="O1415" s="390">
        <v>1</v>
      </c>
      <c r="P1415" s="206">
        <v>0</v>
      </c>
    </row>
    <row r="1416" spans="1:16" x14ac:dyDescent="0.2">
      <c r="A1416" s="212" t="s">
        <v>12261</v>
      </c>
      <c r="B1416" s="211" t="s">
        <v>9518</v>
      </c>
      <c r="C1416" s="211" t="s">
        <v>257</v>
      </c>
      <c r="D1416" s="410" t="s">
        <v>20454</v>
      </c>
      <c r="E1416" s="211" t="s">
        <v>12260</v>
      </c>
      <c r="F1416" s="211"/>
      <c r="G1416" s="413" t="s">
        <v>20455</v>
      </c>
      <c r="H1416" s="429" t="s">
        <v>8560</v>
      </c>
      <c r="I1416" s="390">
        <v>131</v>
      </c>
      <c r="J1416" s="390">
        <v>161</v>
      </c>
      <c r="K1416" s="390">
        <v>195</v>
      </c>
      <c r="L1416" s="330">
        <v>-0.18633540372670801</v>
      </c>
      <c r="M1416" s="390">
        <v>1035</v>
      </c>
      <c r="N1416" s="390">
        <v>570</v>
      </c>
      <c r="O1416" s="390">
        <v>695</v>
      </c>
      <c r="P1416" s="206">
        <v>0.81578947368421095</v>
      </c>
    </row>
    <row r="1417" spans="1:16" x14ac:dyDescent="0.2">
      <c r="A1417" s="212" t="s">
        <v>11179</v>
      </c>
      <c r="B1417" s="211"/>
      <c r="C1417" s="211" t="s">
        <v>372</v>
      </c>
      <c r="D1417" s="410" t="s">
        <v>9092</v>
      </c>
      <c r="E1417" s="211"/>
      <c r="F1417" s="211" t="s">
        <v>11178</v>
      </c>
      <c r="G1417" s="413" t="s">
        <v>208</v>
      </c>
      <c r="H1417" s="429" t="s">
        <v>8560</v>
      </c>
      <c r="I1417" s="390">
        <v>130</v>
      </c>
      <c r="J1417" s="390">
        <v>152</v>
      </c>
      <c r="K1417" s="390">
        <v>146</v>
      </c>
      <c r="L1417" s="330">
        <v>-0.144736842105263</v>
      </c>
      <c r="M1417" s="390">
        <v>84</v>
      </c>
      <c r="N1417" s="390">
        <v>53</v>
      </c>
      <c r="O1417" s="390">
        <v>58</v>
      </c>
      <c r="P1417" s="206">
        <v>0.58490566037735903</v>
      </c>
    </row>
    <row r="1418" spans="1:16" x14ac:dyDescent="0.2">
      <c r="A1418" s="212" t="s">
        <v>10544</v>
      </c>
      <c r="B1418" s="211"/>
      <c r="C1418" s="211" t="s">
        <v>257</v>
      </c>
      <c r="D1418" s="410" t="s">
        <v>21547</v>
      </c>
      <c r="E1418" s="211"/>
      <c r="F1418" s="211" t="s">
        <v>10543</v>
      </c>
      <c r="G1418" s="413" t="s">
        <v>21548</v>
      </c>
      <c r="H1418" s="429" t="s">
        <v>8560</v>
      </c>
      <c r="I1418" s="390">
        <v>130</v>
      </c>
      <c r="J1418" s="390">
        <v>1</v>
      </c>
      <c r="K1418" s="390">
        <v>58</v>
      </c>
      <c r="L1418" s="330">
        <v>129</v>
      </c>
      <c r="M1418" s="390">
        <v>1702</v>
      </c>
      <c r="N1418" s="390">
        <v>1386</v>
      </c>
      <c r="O1418" s="390">
        <v>1487</v>
      </c>
      <c r="P1418" s="206">
        <v>0.227994227994228</v>
      </c>
    </row>
    <row r="1419" spans="1:16" x14ac:dyDescent="0.2">
      <c r="A1419" s="212" t="s">
        <v>13631</v>
      </c>
      <c r="B1419" s="211"/>
      <c r="C1419" s="211" t="s">
        <v>258</v>
      </c>
      <c r="D1419" s="410" t="s">
        <v>20083</v>
      </c>
      <c r="E1419" s="211"/>
      <c r="F1419" s="211" t="s">
        <v>13630</v>
      </c>
      <c r="G1419" s="413" t="s">
        <v>21327</v>
      </c>
      <c r="H1419" s="429" t="s">
        <v>8560</v>
      </c>
      <c r="I1419" s="390">
        <v>129</v>
      </c>
      <c r="J1419" s="390">
        <v>178</v>
      </c>
      <c r="K1419" s="390">
        <v>143</v>
      </c>
      <c r="L1419" s="330">
        <v>-0.275280898876405</v>
      </c>
      <c r="M1419" s="390">
        <v>20</v>
      </c>
      <c r="N1419" s="390">
        <v>15</v>
      </c>
      <c r="O1419" s="390">
        <v>28</v>
      </c>
      <c r="P1419" s="206">
        <v>0.33333333333333298</v>
      </c>
    </row>
    <row r="1420" spans="1:16" x14ac:dyDescent="0.2">
      <c r="A1420" s="212" t="s">
        <v>19219</v>
      </c>
      <c r="B1420" s="211"/>
      <c r="C1420" s="211" t="s">
        <v>249</v>
      </c>
      <c r="D1420" s="410" t="s">
        <v>19220</v>
      </c>
      <c r="E1420" s="211"/>
      <c r="F1420" s="211" t="s">
        <v>19221</v>
      </c>
      <c r="G1420" s="413" t="s">
        <v>19421</v>
      </c>
      <c r="H1420" s="429" t="s">
        <v>8560</v>
      </c>
      <c r="I1420" s="390">
        <v>129</v>
      </c>
      <c r="J1420" s="390">
        <v>163</v>
      </c>
      <c r="K1420" s="390">
        <v>191</v>
      </c>
      <c r="L1420" s="330">
        <v>-0.20858895705521499</v>
      </c>
      <c r="M1420" s="390">
        <v>2</v>
      </c>
      <c r="N1420" s="390">
        <v>4</v>
      </c>
      <c r="O1420" s="390">
        <v>2</v>
      </c>
      <c r="P1420" s="206">
        <v>-0.5</v>
      </c>
    </row>
    <row r="1421" spans="1:16" x14ac:dyDescent="0.2">
      <c r="A1421" s="212" t="s">
        <v>11370</v>
      </c>
      <c r="B1421" s="211"/>
      <c r="C1421" s="211" t="s">
        <v>258</v>
      </c>
      <c r="D1421" s="410" t="s">
        <v>17144</v>
      </c>
      <c r="E1421" s="211"/>
      <c r="F1421" s="211" t="s">
        <v>11369</v>
      </c>
      <c r="G1421" s="413" t="s">
        <v>8799</v>
      </c>
      <c r="H1421" s="429" t="s">
        <v>8560</v>
      </c>
      <c r="I1421" s="390">
        <v>128</v>
      </c>
      <c r="J1421" s="390">
        <v>144</v>
      </c>
      <c r="K1421" s="390">
        <v>150</v>
      </c>
      <c r="L1421" s="330">
        <v>-0.11111111111111099</v>
      </c>
      <c r="M1421" s="390">
        <v>0</v>
      </c>
      <c r="N1421" s="390">
        <v>0</v>
      </c>
      <c r="O1421" s="390">
        <v>0</v>
      </c>
      <c r="P1421" s="206">
        <v>0</v>
      </c>
    </row>
    <row r="1422" spans="1:16" x14ac:dyDescent="0.2">
      <c r="A1422" s="212" t="s">
        <v>10760</v>
      </c>
      <c r="B1422" s="211"/>
      <c r="C1422" s="211" t="s">
        <v>249</v>
      </c>
      <c r="D1422" s="410" t="s">
        <v>20100</v>
      </c>
      <c r="E1422" s="211"/>
      <c r="F1422" s="211" t="s">
        <v>10759</v>
      </c>
      <c r="G1422" s="413" t="s">
        <v>21477</v>
      </c>
      <c r="H1422" s="429" t="s">
        <v>8560</v>
      </c>
      <c r="I1422" s="390">
        <v>128</v>
      </c>
      <c r="J1422" s="390">
        <v>176</v>
      </c>
      <c r="K1422" s="390">
        <v>67</v>
      </c>
      <c r="L1422" s="330">
        <v>-0.27272727272727298</v>
      </c>
      <c r="M1422" s="390">
        <v>60</v>
      </c>
      <c r="N1422" s="390">
        <v>48</v>
      </c>
      <c r="O1422" s="390">
        <v>52</v>
      </c>
      <c r="P1422" s="206">
        <v>0.25</v>
      </c>
    </row>
    <row r="1423" spans="1:16" x14ac:dyDescent="0.2">
      <c r="A1423" s="212" t="s">
        <v>13465</v>
      </c>
      <c r="B1423" s="211" t="s">
        <v>9608</v>
      </c>
      <c r="C1423" s="211" t="s">
        <v>371</v>
      </c>
      <c r="D1423" s="410" t="s">
        <v>18461</v>
      </c>
      <c r="E1423" s="211" t="s">
        <v>13464</v>
      </c>
      <c r="F1423" s="211"/>
      <c r="G1423" s="413" t="s">
        <v>21632</v>
      </c>
      <c r="H1423" s="429" t="s">
        <v>8560</v>
      </c>
      <c r="I1423" s="390">
        <v>128</v>
      </c>
      <c r="J1423" s="390">
        <v>63</v>
      </c>
      <c r="K1423" s="390">
        <v>123</v>
      </c>
      <c r="L1423" s="330">
        <v>1.0317460317460301</v>
      </c>
      <c r="M1423" s="390">
        <v>732</v>
      </c>
      <c r="N1423" s="390">
        <v>643</v>
      </c>
      <c r="O1423" s="390">
        <v>798</v>
      </c>
      <c r="P1423" s="206">
        <v>0.13841368584759001</v>
      </c>
    </row>
    <row r="1424" spans="1:16" x14ac:dyDescent="0.2">
      <c r="A1424" s="212" t="s">
        <v>13031</v>
      </c>
      <c r="B1424" s="211" t="s">
        <v>9641</v>
      </c>
      <c r="C1424" s="211" t="s">
        <v>14947</v>
      </c>
      <c r="D1424" s="410" t="s">
        <v>20144</v>
      </c>
      <c r="E1424" s="211" t="s">
        <v>13030</v>
      </c>
      <c r="F1424" s="211"/>
      <c r="G1424" s="413" t="s">
        <v>19778</v>
      </c>
      <c r="H1424" s="429" t="s">
        <v>8560</v>
      </c>
      <c r="I1424" s="390">
        <v>128</v>
      </c>
      <c r="J1424" s="390">
        <v>110</v>
      </c>
      <c r="K1424" s="390">
        <v>164</v>
      </c>
      <c r="L1424" s="330">
        <v>0.163636363636364</v>
      </c>
      <c r="M1424" s="390">
        <v>297</v>
      </c>
      <c r="N1424" s="390">
        <v>224</v>
      </c>
      <c r="O1424" s="390">
        <v>235</v>
      </c>
      <c r="P1424" s="206">
        <v>0.32589285714285698</v>
      </c>
    </row>
    <row r="1425" spans="1:16" x14ac:dyDescent="0.2">
      <c r="A1425" s="212" t="s">
        <v>9056</v>
      </c>
      <c r="B1425" s="211"/>
      <c r="C1425" s="211" t="s">
        <v>251</v>
      </c>
      <c r="D1425" s="410" t="s">
        <v>9188</v>
      </c>
      <c r="E1425" s="211"/>
      <c r="F1425" s="211" t="s">
        <v>9055</v>
      </c>
      <c r="G1425" s="413" t="s">
        <v>9186</v>
      </c>
      <c r="H1425" s="429" t="s">
        <v>8560</v>
      </c>
      <c r="I1425" s="390">
        <v>128</v>
      </c>
      <c r="J1425" s="390">
        <v>94</v>
      </c>
      <c r="K1425" s="390">
        <v>78</v>
      </c>
      <c r="L1425" s="330">
        <v>0.36170212765957399</v>
      </c>
      <c r="M1425" s="390">
        <v>13</v>
      </c>
      <c r="N1425" s="390">
        <v>8</v>
      </c>
      <c r="O1425" s="390">
        <v>22</v>
      </c>
      <c r="P1425" s="206">
        <v>0.625</v>
      </c>
    </row>
    <row r="1426" spans="1:16" x14ac:dyDescent="0.2">
      <c r="A1426" s="212" t="s">
        <v>19888</v>
      </c>
      <c r="B1426" s="211"/>
      <c r="C1426" s="211" t="s">
        <v>258</v>
      </c>
      <c r="D1426" s="410" t="s">
        <v>19207</v>
      </c>
      <c r="E1426" s="211" t="s">
        <v>10311</v>
      </c>
      <c r="F1426" s="211"/>
      <c r="G1426" s="413" t="s">
        <v>21631</v>
      </c>
      <c r="H1426" s="429" t="s">
        <v>8560</v>
      </c>
      <c r="I1426" s="390">
        <v>127</v>
      </c>
      <c r="J1426" s="390">
        <v>76</v>
      </c>
      <c r="K1426" s="390">
        <v>49</v>
      </c>
      <c r="L1426" s="330">
        <v>0.67105263157894701</v>
      </c>
      <c r="M1426" s="390">
        <v>299</v>
      </c>
      <c r="N1426" s="390">
        <v>241</v>
      </c>
      <c r="O1426" s="390">
        <v>323</v>
      </c>
      <c r="P1426" s="206">
        <v>0.24066390041493799</v>
      </c>
    </row>
    <row r="1427" spans="1:16" x14ac:dyDescent="0.2">
      <c r="A1427" s="212" t="s">
        <v>14170</v>
      </c>
      <c r="B1427" s="211"/>
      <c r="C1427" s="211" t="s">
        <v>372</v>
      </c>
      <c r="D1427" s="410" t="s">
        <v>18791</v>
      </c>
      <c r="E1427" s="211"/>
      <c r="F1427" s="211" t="s">
        <v>14169</v>
      </c>
      <c r="G1427" s="413" t="s">
        <v>10827</v>
      </c>
      <c r="H1427" s="429" t="s">
        <v>8560</v>
      </c>
      <c r="I1427" s="390">
        <v>126</v>
      </c>
      <c r="J1427" s="390">
        <v>177</v>
      </c>
      <c r="K1427" s="390">
        <v>172</v>
      </c>
      <c r="L1427" s="330">
        <v>-0.28813559322033899</v>
      </c>
      <c r="M1427" s="390">
        <v>300</v>
      </c>
      <c r="N1427" s="390">
        <v>251</v>
      </c>
      <c r="O1427" s="390">
        <v>227</v>
      </c>
      <c r="P1427" s="206">
        <v>0.19521912350597601</v>
      </c>
    </row>
    <row r="1428" spans="1:16" x14ac:dyDescent="0.2">
      <c r="A1428" s="212" t="s">
        <v>12303</v>
      </c>
      <c r="B1428" s="211" t="s">
        <v>9808</v>
      </c>
      <c r="C1428" s="211" t="s">
        <v>371</v>
      </c>
      <c r="D1428" s="410" t="s">
        <v>19005</v>
      </c>
      <c r="E1428" s="211" t="s">
        <v>12302</v>
      </c>
      <c r="F1428" s="211"/>
      <c r="G1428" s="413" t="s">
        <v>20402</v>
      </c>
      <c r="H1428" s="429" t="s">
        <v>8560</v>
      </c>
      <c r="I1428" s="390">
        <v>126</v>
      </c>
      <c r="J1428" s="390">
        <v>140</v>
      </c>
      <c r="K1428" s="390">
        <v>129</v>
      </c>
      <c r="L1428" s="330">
        <v>-0.1</v>
      </c>
      <c r="M1428" s="390">
        <v>538</v>
      </c>
      <c r="N1428" s="390">
        <v>500</v>
      </c>
      <c r="O1428" s="390">
        <v>527</v>
      </c>
      <c r="P1428" s="206">
        <v>7.6000000000000095E-2</v>
      </c>
    </row>
    <row r="1429" spans="1:16" x14ac:dyDescent="0.2">
      <c r="A1429" s="212" t="s">
        <v>14855</v>
      </c>
      <c r="B1429" s="211"/>
      <c r="C1429" s="211" t="s">
        <v>14947</v>
      </c>
      <c r="D1429" s="410" t="s">
        <v>18473</v>
      </c>
      <c r="E1429" s="211" t="s">
        <v>14854</v>
      </c>
      <c r="F1429" s="211"/>
      <c r="G1429" s="413" t="s">
        <v>21725</v>
      </c>
      <c r="H1429" s="429" t="s">
        <v>8560</v>
      </c>
      <c r="I1429" s="390">
        <v>126</v>
      </c>
      <c r="J1429" s="390">
        <v>92</v>
      </c>
      <c r="K1429" s="390">
        <v>0</v>
      </c>
      <c r="L1429" s="330">
        <v>0.36956521739130399</v>
      </c>
      <c r="M1429" s="390">
        <v>519</v>
      </c>
      <c r="N1429" s="390">
        <v>398</v>
      </c>
      <c r="O1429" s="390">
        <v>435</v>
      </c>
      <c r="P1429" s="206">
        <v>0.30402010050251299</v>
      </c>
    </row>
    <row r="1430" spans="1:16" x14ac:dyDescent="0.2">
      <c r="A1430" s="212" t="s">
        <v>13961</v>
      </c>
      <c r="B1430" s="211"/>
      <c r="C1430" s="211" t="s">
        <v>249</v>
      </c>
      <c r="D1430" s="410" t="s">
        <v>20661</v>
      </c>
      <c r="E1430" s="211"/>
      <c r="F1430" s="211" t="s">
        <v>13960</v>
      </c>
      <c r="G1430" s="413" t="s">
        <v>20662</v>
      </c>
      <c r="H1430" s="429" t="s">
        <v>8560</v>
      </c>
      <c r="I1430" s="390">
        <v>125</v>
      </c>
      <c r="J1430" s="390">
        <v>24</v>
      </c>
      <c r="K1430" s="390">
        <v>73</v>
      </c>
      <c r="L1430" s="330">
        <v>4.2083333333333304</v>
      </c>
      <c r="M1430" s="390">
        <v>465</v>
      </c>
      <c r="N1430" s="390">
        <v>414</v>
      </c>
      <c r="O1430" s="390">
        <v>310</v>
      </c>
      <c r="P1430" s="206">
        <v>0.123188405797102</v>
      </c>
    </row>
    <row r="1431" spans="1:16" x14ac:dyDescent="0.2">
      <c r="A1431" s="212" t="s">
        <v>11273</v>
      </c>
      <c r="B1431" s="211"/>
      <c r="C1431" s="211" t="s">
        <v>249</v>
      </c>
      <c r="D1431" s="410" t="s">
        <v>18865</v>
      </c>
      <c r="E1431" s="211"/>
      <c r="F1431" s="211" t="s">
        <v>11272</v>
      </c>
      <c r="G1431" s="413" t="s">
        <v>20274</v>
      </c>
      <c r="H1431" s="429" t="s">
        <v>8560</v>
      </c>
      <c r="I1431" s="390">
        <v>125</v>
      </c>
      <c r="J1431" s="390">
        <v>82</v>
      </c>
      <c r="K1431" s="390">
        <v>136</v>
      </c>
      <c r="L1431" s="330">
        <v>0.52439024390243905</v>
      </c>
      <c r="M1431" s="390">
        <v>420</v>
      </c>
      <c r="N1431" s="390">
        <v>329</v>
      </c>
      <c r="O1431" s="390">
        <v>320</v>
      </c>
      <c r="P1431" s="206">
        <v>0.27659574468085102</v>
      </c>
    </row>
    <row r="1432" spans="1:16" x14ac:dyDescent="0.2">
      <c r="A1432" s="212" t="s">
        <v>11165</v>
      </c>
      <c r="B1432" s="211"/>
      <c r="C1432" s="211" t="s">
        <v>254</v>
      </c>
      <c r="D1432" s="410" t="s">
        <v>8915</v>
      </c>
      <c r="E1432" s="211"/>
      <c r="F1432" s="211" t="s">
        <v>11164</v>
      </c>
      <c r="G1432" s="413" t="s">
        <v>206</v>
      </c>
      <c r="H1432" s="429" t="s">
        <v>8560</v>
      </c>
      <c r="I1432" s="390">
        <v>125</v>
      </c>
      <c r="J1432" s="390">
        <v>76</v>
      </c>
      <c r="K1432" s="390">
        <v>86</v>
      </c>
      <c r="L1432" s="330">
        <v>0.64473684210526305</v>
      </c>
      <c r="M1432" s="390">
        <v>56</v>
      </c>
      <c r="N1432" s="390">
        <v>45</v>
      </c>
      <c r="O1432" s="390">
        <v>41</v>
      </c>
      <c r="P1432" s="206">
        <v>0.24444444444444399</v>
      </c>
    </row>
    <row r="1433" spans="1:16" x14ac:dyDescent="0.2">
      <c r="A1433" s="212" t="s">
        <v>13316</v>
      </c>
      <c r="B1433" s="211"/>
      <c r="C1433" s="211" t="s">
        <v>251</v>
      </c>
      <c r="D1433" s="410" t="s">
        <v>18539</v>
      </c>
      <c r="E1433" s="211"/>
      <c r="F1433" s="211" t="s">
        <v>13315</v>
      </c>
      <c r="G1433" s="413" t="s">
        <v>18540</v>
      </c>
      <c r="H1433" s="429" t="s">
        <v>8560</v>
      </c>
      <c r="I1433" s="390">
        <v>124</v>
      </c>
      <c r="J1433" s="390">
        <v>166</v>
      </c>
      <c r="K1433" s="390">
        <v>139</v>
      </c>
      <c r="L1433" s="330">
        <v>-0.25301204819277101</v>
      </c>
      <c r="M1433" s="390">
        <v>210</v>
      </c>
      <c r="N1433" s="390">
        <v>99</v>
      </c>
      <c r="O1433" s="390">
        <v>89</v>
      </c>
      <c r="P1433" s="206">
        <v>1.12121212121212</v>
      </c>
    </row>
    <row r="1434" spans="1:16" x14ac:dyDescent="0.2">
      <c r="A1434" s="212" t="s">
        <v>11055</v>
      </c>
      <c r="B1434" s="211"/>
      <c r="C1434" s="211" t="s">
        <v>253</v>
      </c>
      <c r="D1434" s="410" t="s">
        <v>20081</v>
      </c>
      <c r="E1434" s="211"/>
      <c r="F1434" s="211" t="s">
        <v>11054</v>
      </c>
      <c r="G1434" s="413" t="s">
        <v>19436</v>
      </c>
      <c r="H1434" s="429" t="s">
        <v>8560</v>
      </c>
      <c r="I1434" s="390">
        <v>124</v>
      </c>
      <c r="J1434" s="390">
        <v>149</v>
      </c>
      <c r="K1434" s="390">
        <v>148</v>
      </c>
      <c r="L1434" s="330">
        <v>-0.16778523489932901</v>
      </c>
      <c r="M1434" s="390">
        <v>69</v>
      </c>
      <c r="N1434" s="390">
        <v>48</v>
      </c>
      <c r="O1434" s="390">
        <v>45</v>
      </c>
      <c r="P1434" s="206">
        <v>0.4375</v>
      </c>
    </row>
    <row r="1435" spans="1:16" x14ac:dyDescent="0.2">
      <c r="A1435" s="212" t="s">
        <v>10780</v>
      </c>
      <c r="B1435" s="211"/>
      <c r="C1435" s="211" t="s">
        <v>263</v>
      </c>
      <c r="D1435" s="410" t="s">
        <v>18308</v>
      </c>
      <c r="E1435" s="211"/>
      <c r="F1435" s="211" t="s">
        <v>10779</v>
      </c>
      <c r="G1435" s="413" t="s">
        <v>21466</v>
      </c>
      <c r="H1435" s="429" t="s">
        <v>8560</v>
      </c>
      <c r="I1435" s="390">
        <v>124</v>
      </c>
      <c r="J1435" s="390">
        <v>69</v>
      </c>
      <c r="K1435" s="390">
        <v>109</v>
      </c>
      <c r="L1435" s="330">
        <v>0.79710144927536197</v>
      </c>
      <c r="M1435" s="390">
        <v>0</v>
      </c>
      <c r="N1435" s="390">
        <v>0</v>
      </c>
      <c r="O1435" s="390">
        <v>1</v>
      </c>
      <c r="P1435" s="206">
        <v>0</v>
      </c>
    </row>
    <row r="1436" spans="1:16" x14ac:dyDescent="0.2">
      <c r="A1436" s="212" t="s">
        <v>19208</v>
      </c>
      <c r="B1436" s="211"/>
      <c r="C1436" s="211" t="s">
        <v>251</v>
      </c>
      <c r="D1436" s="410" t="s">
        <v>19209</v>
      </c>
      <c r="E1436" s="211"/>
      <c r="F1436" s="211" t="s">
        <v>19210</v>
      </c>
      <c r="G1436" s="413" t="s">
        <v>20457</v>
      </c>
      <c r="H1436" s="429" t="s">
        <v>8560</v>
      </c>
      <c r="I1436" s="390">
        <v>124</v>
      </c>
      <c r="J1436" s="390">
        <v>80</v>
      </c>
      <c r="K1436" s="390">
        <v>141</v>
      </c>
      <c r="L1436" s="330">
        <v>0.55000000000000004</v>
      </c>
      <c r="M1436" s="390">
        <v>0</v>
      </c>
      <c r="N1436" s="390">
        <v>0</v>
      </c>
      <c r="O1436" s="390">
        <v>0</v>
      </c>
      <c r="P1436" s="206">
        <v>0</v>
      </c>
    </row>
    <row r="1437" spans="1:16" x14ac:dyDescent="0.2">
      <c r="A1437" s="212" t="s">
        <v>12579</v>
      </c>
      <c r="B1437" s="211"/>
      <c r="C1437" s="211" t="s">
        <v>249</v>
      </c>
      <c r="D1437" s="410" t="s">
        <v>18982</v>
      </c>
      <c r="E1437" s="211"/>
      <c r="F1437" s="211" t="s">
        <v>12577</v>
      </c>
      <c r="G1437" s="413" t="s">
        <v>19399</v>
      </c>
      <c r="H1437" s="429" t="s">
        <v>8560</v>
      </c>
      <c r="I1437" s="390">
        <v>123</v>
      </c>
      <c r="J1437" s="390">
        <v>122</v>
      </c>
      <c r="K1437" s="390">
        <v>149</v>
      </c>
      <c r="L1437" s="330">
        <v>8.1967213114753096E-3</v>
      </c>
      <c r="M1437" s="390">
        <v>42</v>
      </c>
      <c r="N1437" s="390">
        <v>39</v>
      </c>
      <c r="O1437" s="390">
        <v>38</v>
      </c>
      <c r="P1437" s="206">
        <v>7.69230769230769E-2</v>
      </c>
    </row>
    <row r="1438" spans="1:16" x14ac:dyDescent="0.2">
      <c r="A1438" s="212" t="s">
        <v>12072</v>
      </c>
      <c r="B1438" s="211"/>
      <c r="C1438" s="211" t="s">
        <v>250</v>
      </c>
      <c r="D1438" s="410" t="s">
        <v>9322</v>
      </c>
      <c r="E1438" s="211"/>
      <c r="F1438" s="211" t="s">
        <v>12071</v>
      </c>
      <c r="G1438" s="413" t="s">
        <v>212</v>
      </c>
      <c r="H1438" s="429" t="s">
        <v>8560</v>
      </c>
      <c r="I1438" s="390">
        <v>123</v>
      </c>
      <c r="J1438" s="390">
        <v>109</v>
      </c>
      <c r="K1438" s="390">
        <v>99</v>
      </c>
      <c r="L1438" s="330">
        <v>0.12844036697247699</v>
      </c>
      <c r="M1438" s="390">
        <v>0</v>
      </c>
      <c r="N1438" s="390">
        <v>0</v>
      </c>
      <c r="O1438" s="390">
        <v>0</v>
      </c>
      <c r="P1438" s="206">
        <v>0</v>
      </c>
    </row>
    <row r="1439" spans="1:16" x14ac:dyDescent="0.2">
      <c r="A1439" s="212" t="s">
        <v>12054</v>
      </c>
      <c r="B1439" s="211"/>
      <c r="C1439" s="211" t="s">
        <v>255</v>
      </c>
      <c r="D1439" s="410" t="s">
        <v>17260</v>
      </c>
      <c r="E1439" s="211"/>
      <c r="F1439" s="211" t="s">
        <v>12053</v>
      </c>
      <c r="G1439" s="413" t="s">
        <v>8799</v>
      </c>
      <c r="H1439" s="429" t="s">
        <v>8560</v>
      </c>
      <c r="I1439" s="390">
        <v>123</v>
      </c>
      <c r="J1439" s="390">
        <v>105</v>
      </c>
      <c r="K1439" s="390">
        <v>129</v>
      </c>
      <c r="L1439" s="330">
        <v>0.17142857142857101</v>
      </c>
      <c r="M1439" s="390">
        <v>726</v>
      </c>
      <c r="N1439" s="390">
        <v>543</v>
      </c>
      <c r="O1439" s="390">
        <v>638</v>
      </c>
      <c r="P1439" s="206">
        <v>0.337016574585635</v>
      </c>
    </row>
    <row r="1440" spans="1:16" x14ac:dyDescent="0.2">
      <c r="A1440" s="212" t="s">
        <v>9288</v>
      </c>
      <c r="B1440" s="211"/>
      <c r="C1440" s="211" t="s">
        <v>253</v>
      </c>
      <c r="D1440" s="410" t="s">
        <v>18783</v>
      </c>
      <c r="E1440" s="211"/>
      <c r="F1440" s="211" t="s">
        <v>9287</v>
      </c>
      <c r="G1440" s="413" t="s">
        <v>21262</v>
      </c>
      <c r="H1440" s="429" t="s">
        <v>8560</v>
      </c>
      <c r="I1440" s="390">
        <v>123</v>
      </c>
      <c r="J1440" s="390">
        <v>109</v>
      </c>
      <c r="K1440" s="390">
        <v>116</v>
      </c>
      <c r="L1440" s="330">
        <v>0.12844036697247699</v>
      </c>
      <c r="M1440" s="390">
        <v>87</v>
      </c>
      <c r="N1440" s="390">
        <v>46</v>
      </c>
      <c r="O1440" s="390">
        <v>71</v>
      </c>
      <c r="P1440" s="206">
        <v>0.89130434782608703</v>
      </c>
    </row>
    <row r="1441" spans="1:16" x14ac:dyDescent="0.2">
      <c r="A1441" s="212" t="s">
        <v>10869</v>
      </c>
      <c r="B1441" s="211"/>
      <c r="C1441" s="211" t="s">
        <v>14947</v>
      </c>
      <c r="D1441" s="410" t="s">
        <v>19654</v>
      </c>
      <c r="E1441" s="211"/>
      <c r="F1441" s="211" t="s">
        <v>10868</v>
      </c>
      <c r="G1441" s="413" t="s">
        <v>19655</v>
      </c>
      <c r="H1441" s="429" t="s">
        <v>8560</v>
      </c>
      <c r="I1441" s="390">
        <v>122</v>
      </c>
      <c r="J1441" s="390">
        <v>113</v>
      </c>
      <c r="K1441" s="390">
        <v>195</v>
      </c>
      <c r="L1441" s="330">
        <v>7.9646017699115002E-2</v>
      </c>
      <c r="M1441" s="390">
        <v>7</v>
      </c>
      <c r="N1441" s="390">
        <v>6</v>
      </c>
      <c r="O1441" s="390">
        <v>7</v>
      </c>
      <c r="P1441" s="206">
        <v>0.16666666666666699</v>
      </c>
    </row>
    <row r="1442" spans="1:16" x14ac:dyDescent="0.2">
      <c r="A1442" s="212" t="s">
        <v>10112</v>
      </c>
      <c r="B1442" s="211"/>
      <c r="C1442" s="211" t="s">
        <v>252</v>
      </c>
      <c r="D1442" s="410" t="s">
        <v>21734</v>
      </c>
      <c r="E1442" s="211"/>
      <c r="F1442" s="211" t="s">
        <v>10111</v>
      </c>
      <c r="G1442" s="413" t="s">
        <v>19431</v>
      </c>
      <c r="H1442" s="429" t="s">
        <v>8560</v>
      </c>
      <c r="I1442" s="390">
        <v>122</v>
      </c>
      <c r="J1442" s="390">
        <v>69</v>
      </c>
      <c r="K1442" s="390">
        <v>162</v>
      </c>
      <c r="L1442" s="210">
        <v>0.76811594202898603</v>
      </c>
      <c r="M1442" s="390">
        <v>76</v>
      </c>
      <c r="N1442" s="390">
        <v>4</v>
      </c>
      <c r="O1442" s="390">
        <v>103</v>
      </c>
      <c r="P1442" s="206">
        <v>18</v>
      </c>
    </row>
    <row r="1443" spans="1:16" x14ac:dyDescent="0.2">
      <c r="A1443" s="212" t="s">
        <v>11350</v>
      </c>
      <c r="B1443" s="211"/>
      <c r="C1443" s="211" t="s">
        <v>252</v>
      </c>
      <c r="D1443" s="410" t="s">
        <v>21203</v>
      </c>
      <c r="E1443" s="211"/>
      <c r="F1443" s="211" t="s">
        <v>11349</v>
      </c>
      <c r="G1443" s="413" t="s">
        <v>19437</v>
      </c>
      <c r="H1443" s="429" t="s">
        <v>8560</v>
      </c>
      <c r="I1443" s="390">
        <v>121</v>
      </c>
      <c r="J1443" s="390">
        <v>74</v>
      </c>
      <c r="K1443" s="390">
        <v>72</v>
      </c>
      <c r="L1443" s="330">
        <v>0.63513513513513498</v>
      </c>
      <c r="M1443" s="390">
        <v>40</v>
      </c>
      <c r="N1443" s="390">
        <v>31</v>
      </c>
      <c r="O1443" s="390">
        <v>29</v>
      </c>
      <c r="P1443" s="206">
        <v>0.29032258064516098</v>
      </c>
    </row>
    <row r="1444" spans="1:16" x14ac:dyDescent="0.2">
      <c r="A1444" s="212" t="s">
        <v>14018</v>
      </c>
      <c r="B1444" s="211"/>
      <c r="C1444" s="211" t="s">
        <v>14947</v>
      </c>
      <c r="D1444" s="410" t="s">
        <v>21519</v>
      </c>
      <c r="E1444" s="211"/>
      <c r="F1444" s="211" t="s">
        <v>14017</v>
      </c>
      <c r="G1444" s="413" t="s">
        <v>21520</v>
      </c>
      <c r="H1444" s="429" t="s">
        <v>8560</v>
      </c>
      <c r="I1444" s="390">
        <v>121</v>
      </c>
      <c r="J1444" s="390">
        <v>239</v>
      </c>
      <c r="K1444" s="390">
        <v>377</v>
      </c>
      <c r="L1444" s="330">
        <v>-0.493723849372385</v>
      </c>
      <c r="M1444" s="390">
        <v>54</v>
      </c>
      <c r="N1444" s="390">
        <v>85</v>
      </c>
      <c r="O1444" s="390">
        <v>134</v>
      </c>
      <c r="P1444" s="206">
        <v>-0.36470588235294099</v>
      </c>
    </row>
    <row r="1445" spans="1:16" x14ac:dyDescent="0.2">
      <c r="A1445" s="212" t="s">
        <v>10640</v>
      </c>
      <c r="B1445" s="211"/>
      <c r="C1445" s="211" t="s">
        <v>257</v>
      </c>
      <c r="D1445" s="410" t="s">
        <v>17706</v>
      </c>
      <c r="E1445" s="211"/>
      <c r="F1445" s="211" t="s">
        <v>10639</v>
      </c>
      <c r="G1445" s="413" t="s">
        <v>19685</v>
      </c>
      <c r="H1445" s="429" t="s">
        <v>8560</v>
      </c>
      <c r="I1445" s="390">
        <v>121</v>
      </c>
      <c r="J1445" s="390">
        <v>135</v>
      </c>
      <c r="K1445" s="390">
        <v>147</v>
      </c>
      <c r="L1445" s="330">
        <v>-0.10370370370370401</v>
      </c>
      <c r="M1445" s="390">
        <v>36</v>
      </c>
      <c r="N1445" s="390">
        <v>18</v>
      </c>
      <c r="O1445" s="390">
        <v>25</v>
      </c>
      <c r="P1445" s="206">
        <v>1</v>
      </c>
    </row>
    <row r="1446" spans="1:16" x14ac:dyDescent="0.2">
      <c r="A1446" s="212" t="s">
        <v>11145</v>
      </c>
      <c r="B1446" s="211"/>
      <c r="C1446" s="211" t="s">
        <v>253</v>
      </c>
      <c r="D1446" s="410" t="s">
        <v>21283</v>
      </c>
      <c r="E1446" s="211"/>
      <c r="F1446" s="211" t="s">
        <v>11144</v>
      </c>
      <c r="G1446" s="413" t="s">
        <v>19399</v>
      </c>
      <c r="H1446" s="429" t="s">
        <v>8560</v>
      </c>
      <c r="I1446" s="390">
        <v>120</v>
      </c>
      <c r="J1446" s="390">
        <v>124</v>
      </c>
      <c r="K1446" s="390">
        <v>100</v>
      </c>
      <c r="L1446" s="330">
        <v>-3.2258064516128997E-2</v>
      </c>
      <c r="M1446" s="390">
        <v>41</v>
      </c>
      <c r="N1446" s="390">
        <v>25</v>
      </c>
      <c r="O1446" s="390">
        <v>39</v>
      </c>
      <c r="P1446" s="206">
        <v>0.64</v>
      </c>
    </row>
    <row r="1447" spans="1:16" x14ac:dyDescent="0.2">
      <c r="A1447" s="212" t="s">
        <v>13829</v>
      </c>
      <c r="B1447" s="211"/>
      <c r="C1447" s="211" t="s">
        <v>371</v>
      </c>
      <c r="D1447" s="410" t="s">
        <v>18704</v>
      </c>
      <c r="E1447" s="211"/>
      <c r="F1447" s="211" t="s">
        <v>13828</v>
      </c>
      <c r="G1447" s="413" t="s">
        <v>21740</v>
      </c>
      <c r="H1447" s="429" t="s">
        <v>8560</v>
      </c>
      <c r="I1447" s="390">
        <v>120</v>
      </c>
      <c r="J1447" s="390">
        <v>122</v>
      </c>
      <c r="K1447" s="390">
        <v>97</v>
      </c>
      <c r="L1447" s="330">
        <v>-1.63934426229508E-2</v>
      </c>
      <c r="M1447" s="390">
        <v>6</v>
      </c>
      <c r="N1447" s="390">
        <v>4</v>
      </c>
      <c r="O1447" s="390">
        <v>2</v>
      </c>
      <c r="P1447" s="206">
        <v>0.5</v>
      </c>
    </row>
    <row r="1448" spans="1:16" x14ac:dyDescent="0.2">
      <c r="A1448" s="212" t="s">
        <v>9899</v>
      </c>
      <c r="B1448" s="211" t="s">
        <v>9509</v>
      </c>
      <c r="C1448" s="211" t="s">
        <v>252</v>
      </c>
      <c r="D1448" s="410" t="s">
        <v>17194</v>
      </c>
      <c r="E1448" s="211" t="s">
        <v>9898</v>
      </c>
      <c r="F1448" s="211"/>
      <c r="G1448" s="413" t="s">
        <v>19484</v>
      </c>
      <c r="H1448" s="429" t="s">
        <v>8560</v>
      </c>
      <c r="I1448" s="390">
        <v>120</v>
      </c>
      <c r="J1448" s="390">
        <v>138</v>
      </c>
      <c r="K1448" s="390">
        <v>90</v>
      </c>
      <c r="L1448" s="330">
        <v>-0.13043478260869601</v>
      </c>
      <c r="M1448" s="390">
        <v>506</v>
      </c>
      <c r="N1448" s="390">
        <v>176</v>
      </c>
      <c r="O1448" s="390">
        <v>489</v>
      </c>
      <c r="P1448" s="206">
        <v>1.875</v>
      </c>
    </row>
    <row r="1449" spans="1:16" x14ac:dyDescent="0.2">
      <c r="A1449" s="212" t="s">
        <v>8425</v>
      </c>
      <c r="B1449" s="211"/>
      <c r="C1449" s="211" t="s">
        <v>255</v>
      </c>
      <c r="D1449" s="410" t="s">
        <v>18215</v>
      </c>
      <c r="E1449" s="211"/>
      <c r="F1449" s="211" t="s">
        <v>8424</v>
      </c>
      <c r="G1449" s="413" t="s">
        <v>19421</v>
      </c>
      <c r="H1449" s="429" t="s">
        <v>8560</v>
      </c>
      <c r="I1449" s="390">
        <v>120</v>
      </c>
      <c r="J1449" s="390">
        <v>60</v>
      </c>
      <c r="K1449" s="390">
        <v>70</v>
      </c>
      <c r="L1449" s="330">
        <v>1</v>
      </c>
      <c r="M1449" s="390">
        <v>66</v>
      </c>
      <c r="N1449" s="390">
        <v>41</v>
      </c>
      <c r="O1449" s="390">
        <v>42</v>
      </c>
      <c r="P1449" s="206">
        <v>0.60975609756097604</v>
      </c>
    </row>
    <row r="1450" spans="1:16" x14ac:dyDescent="0.2">
      <c r="A1450" s="212" t="s">
        <v>11255</v>
      </c>
      <c r="B1450" s="211"/>
      <c r="C1450" s="211" t="s">
        <v>252</v>
      </c>
      <c r="D1450" s="410" t="s">
        <v>17123</v>
      </c>
      <c r="E1450" s="211"/>
      <c r="F1450" s="211" t="s">
        <v>11254</v>
      </c>
      <c r="G1450" s="413" t="s">
        <v>19429</v>
      </c>
      <c r="H1450" s="429" t="s">
        <v>8560</v>
      </c>
      <c r="I1450" s="390">
        <v>119</v>
      </c>
      <c r="J1450" s="390">
        <v>95</v>
      </c>
      <c r="K1450" s="390">
        <v>114</v>
      </c>
      <c r="L1450" s="330">
        <v>0.25263157894736799</v>
      </c>
      <c r="M1450" s="390">
        <v>1</v>
      </c>
      <c r="N1450" s="390">
        <v>0</v>
      </c>
      <c r="O1450" s="390">
        <v>1</v>
      </c>
      <c r="P1450" s="206">
        <v>0</v>
      </c>
    </row>
    <row r="1451" spans="1:16" x14ac:dyDescent="0.2">
      <c r="A1451" s="212" t="s">
        <v>9268</v>
      </c>
      <c r="B1451" s="211"/>
      <c r="C1451" s="211" t="s">
        <v>253</v>
      </c>
      <c r="D1451" s="410" t="s">
        <v>18939</v>
      </c>
      <c r="E1451" s="211"/>
      <c r="F1451" s="211" t="s">
        <v>9267</v>
      </c>
      <c r="G1451" s="413" t="s">
        <v>19711</v>
      </c>
      <c r="H1451" s="429" t="s">
        <v>8560</v>
      </c>
      <c r="I1451" s="390">
        <v>119</v>
      </c>
      <c r="J1451" s="390">
        <v>43</v>
      </c>
      <c r="K1451" s="390">
        <v>45</v>
      </c>
      <c r="L1451" s="330">
        <v>1.7674418604651201</v>
      </c>
      <c r="M1451" s="390">
        <v>180</v>
      </c>
      <c r="N1451" s="390">
        <v>69</v>
      </c>
      <c r="O1451" s="390">
        <v>63</v>
      </c>
      <c r="P1451" s="206">
        <v>1.60869565217391</v>
      </c>
    </row>
    <row r="1452" spans="1:16" x14ac:dyDescent="0.2">
      <c r="A1452" s="212" t="s">
        <v>12995</v>
      </c>
      <c r="B1452" s="211"/>
      <c r="C1452" s="211" t="s">
        <v>253</v>
      </c>
      <c r="D1452" s="410" t="s">
        <v>17395</v>
      </c>
      <c r="E1452" s="211"/>
      <c r="F1452" s="211" t="s">
        <v>12994</v>
      </c>
      <c r="G1452" s="413" t="s">
        <v>22199</v>
      </c>
      <c r="H1452" s="429" t="s">
        <v>8560</v>
      </c>
      <c r="I1452" s="390">
        <v>119</v>
      </c>
      <c r="J1452" s="390">
        <v>72</v>
      </c>
      <c r="K1452" s="390">
        <v>37</v>
      </c>
      <c r="L1452" s="330">
        <v>0.65277777777777801</v>
      </c>
      <c r="M1452" s="390">
        <v>154</v>
      </c>
      <c r="N1452" s="390">
        <v>148</v>
      </c>
      <c r="O1452" s="390">
        <v>180</v>
      </c>
      <c r="P1452" s="206">
        <v>4.0540540540540598E-2</v>
      </c>
    </row>
    <row r="1453" spans="1:16" x14ac:dyDescent="0.2">
      <c r="A1453" s="212" t="s">
        <v>10829</v>
      </c>
      <c r="B1453" s="211"/>
      <c r="C1453" s="211" t="s">
        <v>250</v>
      </c>
      <c r="D1453" s="410" t="s">
        <v>17100</v>
      </c>
      <c r="E1453" s="211"/>
      <c r="F1453" s="211" t="s">
        <v>10828</v>
      </c>
      <c r="G1453" s="413" t="s">
        <v>21428</v>
      </c>
      <c r="H1453" s="429" t="s">
        <v>8560</v>
      </c>
      <c r="I1453" s="390">
        <v>118</v>
      </c>
      <c r="J1453" s="390">
        <v>44</v>
      </c>
      <c r="K1453" s="390">
        <v>954</v>
      </c>
      <c r="L1453" s="330">
        <v>1.6818181818181801</v>
      </c>
      <c r="M1453" s="390">
        <v>430</v>
      </c>
      <c r="N1453" s="390">
        <v>342</v>
      </c>
      <c r="O1453" s="390">
        <v>369</v>
      </c>
      <c r="P1453" s="206">
        <v>0.25730994152046799</v>
      </c>
    </row>
    <row r="1454" spans="1:16" x14ac:dyDescent="0.2">
      <c r="A1454" s="212" t="s">
        <v>12441</v>
      </c>
      <c r="B1454" s="211"/>
      <c r="C1454" s="211" t="s">
        <v>250</v>
      </c>
      <c r="D1454" s="410" t="s">
        <v>18072</v>
      </c>
      <c r="E1454" s="211"/>
      <c r="F1454" s="211" t="s">
        <v>12440</v>
      </c>
      <c r="G1454" s="413" t="s">
        <v>20338</v>
      </c>
      <c r="H1454" s="429" t="s">
        <v>8560</v>
      </c>
      <c r="I1454" s="390">
        <v>117</v>
      </c>
      <c r="J1454" s="390">
        <v>47</v>
      </c>
      <c r="K1454" s="390">
        <v>31</v>
      </c>
      <c r="L1454" s="330">
        <v>1.4893617021276599</v>
      </c>
      <c r="M1454" s="390">
        <v>65</v>
      </c>
      <c r="N1454" s="390">
        <v>32</v>
      </c>
      <c r="O1454" s="390">
        <v>33</v>
      </c>
      <c r="P1454" s="206">
        <v>1.03125</v>
      </c>
    </row>
    <row r="1455" spans="1:16" x14ac:dyDescent="0.2">
      <c r="A1455" s="212" t="s">
        <v>10654</v>
      </c>
      <c r="B1455" s="211"/>
      <c r="C1455" s="211" t="s">
        <v>249</v>
      </c>
      <c r="D1455" s="410" t="s">
        <v>19682</v>
      </c>
      <c r="E1455" s="211"/>
      <c r="F1455" s="211" t="s">
        <v>10653</v>
      </c>
      <c r="G1455" s="413" t="s">
        <v>19484</v>
      </c>
      <c r="H1455" s="429" t="s">
        <v>8560</v>
      </c>
      <c r="I1455" s="390">
        <v>117</v>
      </c>
      <c r="J1455" s="390">
        <v>229</v>
      </c>
      <c r="K1455" s="390">
        <v>187</v>
      </c>
      <c r="L1455" s="330">
        <v>-0.489082969432314</v>
      </c>
      <c r="M1455" s="390">
        <v>50</v>
      </c>
      <c r="N1455" s="390">
        <v>52</v>
      </c>
      <c r="O1455" s="390">
        <v>78</v>
      </c>
      <c r="P1455" s="206">
        <v>-3.8461538461538401E-2</v>
      </c>
    </row>
    <row r="1456" spans="1:16" x14ac:dyDescent="0.2">
      <c r="A1456" s="212" t="s">
        <v>9901</v>
      </c>
      <c r="B1456" s="211"/>
      <c r="C1456" s="211" t="s">
        <v>252</v>
      </c>
      <c r="D1456" s="410" t="s">
        <v>21765</v>
      </c>
      <c r="E1456" s="211"/>
      <c r="F1456" s="211" t="s">
        <v>9900</v>
      </c>
      <c r="G1456" s="413" t="s">
        <v>21766</v>
      </c>
      <c r="H1456" s="429" t="s">
        <v>8560</v>
      </c>
      <c r="I1456" s="390">
        <v>117</v>
      </c>
      <c r="J1456" s="390">
        <v>30</v>
      </c>
      <c r="K1456" s="390">
        <v>0</v>
      </c>
      <c r="L1456" s="210">
        <v>2.9</v>
      </c>
      <c r="M1456" s="390">
        <v>280</v>
      </c>
      <c r="N1456" s="390">
        <v>103</v>
      </c>
      <c r="O1456" s="390">
        <v>167</v>
      </c>
      <c r="P1456" s="206">
        <v>1.7184466019417499</v>
      </c>
    </row>
    <row r="1457" spans="1:16" x14ac:dyDescent="0.2">
      <c r="A1457" s="212" t="s">
        <v>11936</v>
      </c>
      <c r="B1457" s="211"/>
      <c r="C1457" s="211" t="s">
        <v>250</v>
      </c>
      <c r="D1457" s="410" t="s">
        <v>19533</v>
      </c>
      <c r="E1457" s="211"/>
      <c r="F1457" s="211" t="s">
        <v>11935</v>
      </c>
      <c r="G1457" s="413" t="s">
        <v>19534</v>
      </c>
      <c r="H1457" s="429" t="s">
        <v>8560</v>
      </c>
      <c r="I1457" s="390">
        <v>116</v>
      </c>
      <c r="J1457" s="390">
        <v>164</v>
      </c>
      <c r="K1457" s="390">
        <v>48</v>
      </c>
      <c r="L1457" s="330">
        <v>-0.292682926829268</v>
      </c>
      <c r="M1457" s="390">
        <v>19</v>
      </c>
      <c r="N1457" s="390">
        <v>32</v>
      </c>
      <c r="O1457" s="390">
        <v>12</v>
      </c>
      <c r="P1457" s="206">
        <v>-0.40625</v>
      </c>
    </row>
    <row r="1458" spans="1:16" x14ac:dyDescent="0.2">
      <c r="A1458" s="212" t="s">
        <v>11889</v>
      </c>
      <c r="B1458" s="211" t="s">
        <v>11888</v>
      </c>
      <c r="C1458" s="211" t="s">
        <v>254</v>
      </c>
      <c r="D1458" s="410" t="s">
        <v>17149</v>
      </c>
      <c r="E1458" s="211" t="s">
        <v>11887</v>
      </c>
      <c r="F1458" s="211"/>
      <c r="G1458" s="413" t="s">
        <v>20655</v>
      </c>
      <c r="H1458" s="429" t="s">
        <v>8560</v>
      </c>
      <c r="I1458" s="390">
        <v>116</v>
      </c>
      <c r="J1458" s="390">
        <v>105</v>
      </c>
      <c r="K1458" s="390">
        <v>95</v>
      </c>
      <c r="L1458" s="330">
        <v>0.104761904761905</v>
      </c>
      <c r="M1458" s="390">
        <v>140</v>
      </c>
      <c r="N1458" s="390">
        <v>115</v>
      </c>
      <c r="O1458" s="390">
        <v>115</v>
      </c>
      <c r="P1458" s="206">
        <v>0.217391304347826</v>
      </c>
    </row>
    <row r="1459" spans="1:16" x14ac:dyDescent="0.2">
      <c r="A1459" s="212" t="s">
        <v>11742</v>
      </c>
      <c r="B1459" s="211" t="s">
        <v>9348</v>
      </c>
      <c r="C1459" s="211" t="s">
        <v>252</v>
      </c>
      <c r="D1459" s="410" t="s">
        <v>18665</v>
      </c>
      <c r="E1459" s="211" t="s">
        <v>11741</v>
      </c>
      <c r="F1459" s="211"/>
      <c r="G1459" s="413" t="s">
        <v>19398</v>
      </c>
      <c r="H1459" s="429" t="s">
        <v>8560</v>
      </c>
      <c r="I1459" s="390">
        <v>116</v>
      </c>
      <c r="J1459" s="390">
        <v>128</v>
      </c>
      <c r="K1459" s="390">
        <v>160</v>
      </c>
      <c r="L1459" s="330">
        <v>-9.375E-2</v>
      </c>
      <c r="M1459" s="390">
        <v>39</v>
      </c>
      <c r="N1459" s="390">
        <v>28</v>
      </c>
      <c r="O1459" s="390">
        <v>69</v>
      </c>
      <c r="P1459" s="206">
        <v>0.39285714285714302</v>
      </c>
    </row>
    <row r="1460" spans="1:16" x14ac:dyDescent="0.2">
      <c r="A1460" s="212" t="s">
        <v>19883</v>
      </c>
      <c r="B1460" s="211"/>
      <c r="C1460" s="211" t="s">
        <v>249</v>
      </c>
      <c r="D1460" s="410" t="s">
        <v>13767</v>
      </c>
      <c r="E1460" s="211" t="s">
        <v>17267</v>
      </c>
      <c r="F1460" s="211"/>
      <c r="G1460" s="413" t="s">
        <v>19448</v>
      </c>
      <c r="H1460" s="429" t="s">
        <v>8560</v>
      </c>
      <c r="I1460" s="390">
        <v>116</v>
      </c>
      <c r="J1460" s="390">
        <v>127</v>
      </c>
      <c r="K1460" s="390">
        <v>142</v>
      </c>
      <c r="L1460" s="330">
        <v>-8.66141732283464E-2</v>
      </c>
      <c r="M1460" s="390">
        <v>12</v>
      </c>
      <c r="N1460" s="390">
        <v>10</v>
      </c>
      <c r="O1460" s="390">
        <v>26</v>
      </c>
      <c r="P1460" s="206">
        <v>0.2</v>
      </c>
    </row>
    <row r="1461" spans="1:16" x14ac:dyDescent="0.2">
      <c r="A1461" s="212" t="s">
        <v>14012</v>
      </c>
      <c r="B1461" s="211" t="s">
        <v>13337</v>
      </c>
      <c r="C1461" s="211" t="s">
        <v>250</v>
      </c>
      <c r="D1461" s="410" t="s">
        <v>17286</v>
      </c>
      <c r="E1461" s="211" t="s">
        <v>14011</v>
      </c>
      <c r="F1461" s="211"/>
      <c r="G1461" s="413" t="s">
        <v>21862</v>
      </c>
      <c r="H1461" s="429" t="s">
        <v>8560</v>
      </c>
      <c r="I1461" s="390">
        <v>116</v>
      </c>
      <c r="J1461" s="390">
        <v>133</v>
      </c>
      <c r="K1461" s="390">
        <v>123</v>
      </c>
      <c r="L1461" s="330">
        <v>-0.127819548872181</v>
      </c>
      <c r="M1461" s="390">
        <v>672</v>
      </c>
      <c r="N1461" s="390">
        <v>637</v>
      </c>
      <c r="O1461" s="390">
        <v>640</v>
      </c>
      <c r="P1461" s="206">
        <v>5.4945054945055E-2</v>
      </c>
    </row>
    <row r="1462" spans="1:16" x14ac:dyDescent="0.2">
      <c r="A1462" s="212" t="s">
        <v>8816</v>
      </c>
      <c r="B1462" s="211"/>
      <c r="C1462" s="211" t="s">
        <v>254</v>
      </c>
      <c r="D1462" s="410" t="s">
        <v>18528</v>
      </c>
      <c r="E1462" s="211"/>
      <c r="F1462" s="211" t="s">
        <v>8814</v>
      </c>
      <c r="G1462" s="413" t="s">
        <v>19399</v>
      </c>
      <c r="H1462" s="429" t="s">
        <v>8560</v>
      </c>
      <c r="I1462" s="390">
        <v>116</v>
      </c>
      <c r="J1462" s="390">
        <v>119</v>
      </c>
      <c r="K1462" s="390">
        <v>157</v>
      </c>
      <c r="L1462" s="330">
        <v>-2.5210084033613502E-2</v>
      </c>
      <c r="M1462" s="390">
        <v>1</v>
      </c>
      <c r="N1462" s="390">
        <v>4</v>
      </c>
      <c r="O1462" s="390">
        <v>4</v>
      </c>
      <c r="P1462" s="206">
        <v>-0.75</v>
      </c>
    </row>
    <row r="1463" spans="1:16" x14ac:dyDescent="0.2">
      <c r="A1463" s="212" t="s">
        <v>13795</v>
      </c>
      <c r="B1463" s="211" t="s">
        <v>13444</v>
      </c>
      <c r="C1463" s="211" t="s">
        <v>14947</v>
      </c>
      <c r="D1463" s="410" t="s">
        <v>20435</v>
      </c>
      <c r="E1463" s="211" t="s">
        <v>13794</v>
      </c>
      <c r="F1463" s="211"/>
      <c r="G1463" s="413" t="s">
        <v>20436</v>
      </c>
      <c r="H1463" s="429" t="s">
        <v>8560</v>
      </c>
      <c r="I1463" s="390">
        <v>115</v>
      </c>
      <c r="J1463" s="390">
        <v>125</v>
      </c>
      <c r="K1463" s="390">
        <v>266</v>
      </c>
      <c r="L1463" s="330">
        <v>-0.08</v>
      </c>
      <c r="M1463" s="390">
        <v>1164</v>
      </c>
      <c r="N1463" s="390">
        <v>1057</v>
      </c>
      <c r="O1463" s="390">
        <v>981</v>
      </c>
      <c r="P1463" s="206">
        <v>0.101229895931883</v>
      </c>
    </row>
    <row r="1464" spans="1:16" x14ac:dyDescent="0.2">
      <c r="A1464" s="212" t="s">
        <v>13154</v>
      </c>
      <c r="B1464" s="211" t="s">
        <v>12364</v>
      </c>
      <c r="C1464" s="211" t="s">
        <v>251</v>
      </c>
      <c r="D1464" s="410" t="s">
        <v>20474</v>
      </c>
      <c r="E1464" s="211" t="s">
        <v>13153</v>
      </c>
      <c r="F1464" s="211"/>
      <c r="G1464" s="413" t="s">
        <v>20475</v>
      </c>
      <c r="H1464" s="429" t="s">
        <v>8560</v>
      </c>
      <c r="I1464" s="390">
        <v>115</v>
      </c>
      <c r="J1464" s="390">
        <v>0</v>
      </c>
      <c r="K1464" s="390">
        <v>0</v>
      </c>
      <c r="L1464" s="330">
        <v>0</v>
      </c>
      <c r="M1464" s="390">
        <v>739</v>
      </c>
      <c r="N1464" s="390">
        <v>509</v>
      </c>
      <c r="O1464" s="390">
        <v>724</v>
      </c>
      <c r="P1464" s="206">
        <v>0.45186640471512801</v>
      </c>
    </row>
    <row r="1465" spans="1:16" x14ac:dyDescent="0.2">
      <c r="A1465" s="212" t="s">
        <v>14222</v>
      </c>
      <c r="B1465" s="211" t="s">
        <v>11858</v>
      </c>
      <c r="C1465" s="211" t="s">
        <v>251</v>
      </c>
      <c r="D1465" s="410" t="s">
        <v>18845</v>
      </c>
      <c r="E1465" s="211" t="s">
        <v>14221</v>
      </c>
      <c r="F1465" s="211"/>
      <c r="G1465" s="413" t="s">
        <v>20751</v>
      </c>
      <c r="H1465" s="429" t="s">
        <v>8560</v>
      </c>
      <c r="I1465" s="390">
        <v>115</v>
      </c>
      <c r="J1465" s="390">
        <v>117</v>
      </c>
      <c r="K1465" s="390">
        <v>122</v>
      </c>
      <c r="L1465" s="330">
        <v>-1.7094017094017099E-2</v>
      </c>
      <c r="M1465" s="390">
        <v>512</v>
      </c>
      <c r="N1465" s="390">
        <v>438</v>
      </c>
      <c r="O1465" s="390">
        <v>406</v>
      </c>
      <c r="P1465" s="206">
        <v>0.16894977168949801</v>
      </c>
    </row>
    <row r="1466" spans="1:16" x14ac:dyDescent="0.2">
      <c r="A1466" s="212" t="s">
        <v>10326</v>
      </c>
      <c r="B1466" s="211"/>
      <c r="C1466" s="211" t="s">
        <v>262</v>
      </c>
      <c r="D1466" s="410" t="s">
        <v>18316</v>
      </c>
      <c r="E1466" s="211"/>
      <c r="F1466" s="211" t="s">
        <v>10324</v>
      </c>
      <c r="G1466" s="413" t="s">
        <v>21623</v>
      </c>
      <c r="H1466" s="429" t="s">
        <v>8560</v>
      </c>
      <c r="I1466" s="390">
        <v>115</v>
      </c>
      <c r="J1466" s="390">
        <v>75</v>
      </c>
      <c r="K1466" s="390">
        <v>116</v>
      </c>
      <c r="L1466" s="330">
        <v>0.53333333333333299</v>
      </c>
      <c r="M1466" s="390">
        <v>2</v>
      </c>
      <c r="N1466" s="390">
        <v>3</v>
      </c>
      <c r="O1466" s="390">
        <v>3</v>
      </c>
      <c r="P1466" s="206">
        <v>-0.33333333333333298</v>
      </c>
    </row>
    <row r="1467" spans="1:16" x14ac:dyDescent="0.2">
      <c r="A1467" s="212" t="s">
        <v>8865</v>
      </c>
      <c r="B1467" s="211"/>
      <c r="C1467" s="211" t="s">
        <v>372</v>
      </c>
      <c r="D1467" s="410" t="s">
        <v>8791</v>
      </c>
      <c r="E1467" s="211"/>
      <c r="F1467" s="211" t="s">
        <v>8864</v>
      </c>
      <c r="G1467" s="413" t="s">
        <v>223</v>
      </c>
      <c r="H1467" s="429" t="s">
        <v>8560</v>
      </c>
      <c r="I1467" s="390">
        <v>115</v>
      </c>
      <c r="J1467" s="390">
        <v>90</v>
      </c>
      <c r="K1467" s="390">
        <v>181</v>
      </c>
      <c r="L1467" s="330">
        <v>0.27777777777777801</v>
      </c>
      <c r="M1467" s="390">
        <v>0</v>
      </c>
      <c r="N1467" s="390">
        <v>1</v>
      </c>
      <c r="O1467" s="390">
        <v>0</v>
      </c>
      <c r="P1467" s="206">
        <v>-1</v>
      </c>
    </row>
    <row r="1468" spans="1:16" x14ac:dyDescent="0.2">
      <c r="A1468" s="212" t="s">
        <v>11380</v>
      </c>
      <c r="B1468" s="211"/>
      <c r="C1468" s="211" t="s">
        <v>258</v>
      </c>
      <c r="D1468" s="410" t="s">
        <v>18429</v>
      </c>
      <c r="E1468" s="211"/>
      <c r="F1468" s="211" t="s">
        <v>11379</v>
      </c>
      <c r="G1468" s="413" t="s">
        <v>18430</v>
      </c>
      <c r="H1468" s="429" t="s">
        <v>8560</v>
      </c>
      <c r="I1468" s="390">
        <v>114</v>
      </c>
      <c r="J1468" s="390">
        <v>165</v>
      </c>
      <c r="K1468" s="390">
        <v>77</v>
      </c>
      <c r="L1468" s="330">
        <v>-0.30909090909090903</v>
      </c>
      <c r="M1468" s="390">
        <v>38</v>
      </c>
      <c r="N1468" s="390">
        <v>58</v>
      </c>
      <c r="O1468" s="390">
        <v>91</v>
      </c>
      <c r="P1468" s="206">
        <v>-0.34482758620689702</v>
      </c>
    </row>
    <row r="1469" spans="1:16" x14ac:dyDescent="0.2">
      <c r="A1469" s="212" t="s">
        <v>10316</v>
      </c>
      <c r="B1469" s="211"/>
      <c r="C1469" s="211" t="s">
        <v>371</v>
      </c>
      <c r="D1469" s="410" t="s">
        <v>18590</v>
      </c>
      <c r="E1469" s="211"/>
      <c r="F1469" s="211" t="s">
        <v>10315</v>
      </c>
      <c r="G1469" s="413" t="s">
        <v>8799</v>
      </c>
      <c r="H1469" s="429" t="s">
        <v>8560</v>
      </c>
      <c r="I1469" s="390">
        <v>114</v>
      </c>
      <c r="J1469" s="390">
        <v>52</v>
      </c>
      <c r="K1469" s="390">
        <v>45</v>
      </c>
      <c r="L1469" s="210">
        <v>1.1923076923076901</v>
      </c>
      <c r="M1469" s="390">
        <v>7</v>
      </c>
      <c r="N1469" s="390">
        <v>9</v>
      </c>
      <c r="O1469" s="390">
        <v>9</v>
      </c>
      <c r="P1469" s="206">
        <v>-0.22222222222222199</v>
      </c>
    </row>
    <row r="1470" spans="1:16" x14ac:dyDescent="0.2">
      <c r="A1470" s="212" t="s">
        <v>12636</v>
      </c>
      <c r="B1470" s="211"/>
      <c r="C1470" s="211" t="s">
        <v>249</v>
      </c>
      <c r="D1470" s="410" t="s">
        <v>17555</v>
      </c>
      <c r="E1470" s="211"/>
      <c r="F1470" s="211" t="s">
        <v>12634</v>
      </c>
      <c r="G1470" s="413" t="s">
        <v>19421</v>
      </c>
      <c r="H1470" s="429" t="s">
        <v>8560</v>
      </c>
      <c r="I1470" s="390">
        <v>113</v>
      </c>
      <c r="J1470" s="390">
        <v>128</v>
      </c>
      <c r="K1470" s="390">
        <v>114</v>
      </c>
      <c r="L1470" s="330">
        <v>-0.1171875</v>
      </c>
      <c r="M1470" s="390">
        <v>46</v>
      </c>
      <c r="N1470" s="390">
        <v>40</v>
      </c>
      <c r="O1470" s="390">
        <v>45</v>
      </c>
      <c r="P1470" s="206">
        <v>0.15</v>
      </c>
    </row>
    <row r="1471" spans="1:16" x14ac:dyDescent="0.2">
      <c r="A1471" s="212" t="s">
        <v>13928</v>
      </c>
      <c r="B1471" s="211" t="s">
        <v>12300</v>
      </c>
      <c r="C1471" s="211" t="s">
        <v>258</v>
      </c>
      <c r="D1471" s="410" t="s">
        <v>18080</v>
      </c>
      <c r="E1471" s="211" t="s">
        <v>13927</v>
      </c>
      <c r="F1471" s="211"/>
      <c r="G1471" s="413" t="s">
        <v>20609</v>
      </c>
      <c r="H1471" s="429" t="s">
        <v>8560</v>
      </c>
      <c r="I1471" s="390">
        <v>113</v>
      </c>
      <c r="J1471" s="390">
        <v>94</v>
      </c>
      <c r="K1471" s="390">
        <v>161</v>
      </c>
      <c r="L1471" s="330">
        <v>0.20212765957446799</v>
      </c>
      <c r="M1471" s="390">
        <v>451</v>
      </c>
      <c r="N1471" s="390">
        <v>419</v>
      </c>
      <c r="O1471" s="390">
        <v>374</v>
      </c>
      <c r="P1471" s="206">
        <v>7.6372315035799596E-2</v>
      </c>
    </row>
    <row r="1472" spans="1:16" x14ac:dyDescent="0.2">
      <c r="A1472" s="212" t="s">
        <v>11480</v>
      </c>
      <c r="B1472" s="211"/>
      <c r="C1472" s="211" t="s">
        <v>251</v>
      </c>
      <c r="D1472" s="410" t="s">
        <v>10944</v>
      </c>
      <c r="E1472" s="211"/>
      <c r="F1472" s="211" t="s">
        <v>11479</v>
      </c>
      <c r="G1472" s="413" t="s">
        <v>208</v>
      </c>
      <c r="H1472" s="429" t="s">
        <v>8560</v>
      </c>
      <c r="I1472" s="390">
        <v>113</v>
      </c>
      <c r="J1472" s="390">
        <v>58</v>
      </c>
      <c r="K1472" s="390">
        <v>97</v>
      </c>
      <c r="L1472" s="330">
        <v>0.94827586206896597</v>
      </c>
      <c r="M1472" s="390">
        <v>42</v>
      </c>
      <c r="N1472" s="390">
        <v>38</v>
      </c>
      <c r="O1472" s="390">
        <v>49</v>
      </c>
      <c r="P1472" s="206">
        <v>0.105263157894737</v>
      </c>
    </row>
    <row r="1473" spans="1:16" x14ac:dyDescent="0.2">
      <c r="A1473" s="212" t="s">
        <v>10839</v>
      </c>
      <c r="B1473" s="211"/>
      <c r="C1473" s="211" t="s">
        <v>253</v>
      </c>
      <c r="D1473" s="410" t="s">
        <v>17320</v>
      </c>
      <c r="E1473" s="211"/>
      <c r="F1473" s="211" t="s">
        <v>10838</v>
      </c>
      <c r="G1473" s="413" t="s">
        <v>19657</v>
      </c>
      <c r="H1473" s="429" t="s">
        <v>8560</v>
      </c>
      <c r="I1473" s="390">
        <v>113</v>
      </c>
      <c r="J1473" s="390">
        <v>108</v>
      </c>
      <c r="K1473" s="390">
        <v>85</v>
      </c>
      <c r="L1473" s="330">
        <v>4.6296296296296301E-2</v>
      </c>
      <c r="M1473" s="390">
        <v>11</v>
      </c>
      <c r="N1473" s="390">
        <v>7</v>
      </c>
      <c r="O1473" s="390">
        <v>3</v>
      </c>
      <c r="P1473" s="206">
        <v>0.57142857142857095</v>
      </c>
    </row>
    <row r="1474" spans="1:16" x14ac:dyDescent="0.2">
      <c r="A1474" s="212" t="s">
        <v>10494</v>
      </c>
      <c r="B1474" s="211"/>
      <c r="C1474" s="211" t="s">
        <v>255</v>
      </c>
      <c r="D1474" s="410" t="s">
        <v>19704</v>
      </c>
      <c r="E1474" s="211"/>
      <c r="F1474" s="211" t="s">
        <v>10493</v>
      </c>
      <c r="G1474" s="413" t="s">
        <v>21574</v>
      </c>
      <c r="H1474" s="429" t="s">
        <v>8560</v>
      </c>
      <c r="I1474" s="390">
        <v>113</v>
      </c>
      <c r="J1474" s="390">
        <v>118</v>
      </c>
      <c r="K1474" s="390">
        <v>129</v>
      </c>
      <c r="L1474" s="210">
        <v>-4.2372881355932202E-2</v>
      </c>
      <c r="M1474" s="390">
        <v>8</v>
      </c>
      <c r="N1474" s="390">
        <v>5</v>
      </c>
      <c r="O1474" s="390">
        <v>3</v>
      </c>
      <c r="P1474" s="206">
        <v>0.6</v>
      </c>
    </row>
    <row r="1475" spans="1:16" x14ac:dyDescent="0.2">
      <c r="A1475" s="212" t="s">
        <v>9861</v>
      </c>
      <c r="B1475" s="211" t="s">
        <v>9860</v>
      </c>
      <c r="C1475" s="211" t="s">
        <v>252</v>
      </c>
      <c r="D1475" s="410" t="s">
        <v>17713</v>
      </c>
      <c r="E1475" s="211" t="s">
        <v>9858</v>
      </c>
      <c r="F1475" s="211"/>
      <c r="G1475" s="413" t="s">
        <v>213</v>
      </c>
      <c r="H1475" s="429" t="s">
        <v>8560</v>
      </c>
      <c r="I1475" s="390">
        <v>113</v>
      </c>
      <c r="J1475" s="390">
        <v>117</v>
      </c>
      <c r="K1475" s="390">
        <v>124</v>
      </c>
      <c r="L1475" s="330">
        <v>-3.4188034188034198E-2</v>
      </c>
      <c r="M1475" s="390">
        <v>148</v>
      </c>
      <c r="N1475" s="390">
        <v>82</v>
      </c>
      <c r="O1475" s="390">
        <v>158</v>
      </c>
      <c r="P1475" s="206">
        <v>0.80487804878048796</v>
      </c>
    </row>
    <row r="1476" spans="1:16" x14ac:dyDescent="0.2">
      <c r="A1476" s="212" t="s">
        <v>13599</v>
      </c>
      <c r="B1476" s="211"/>
      <c r="C1476" s="211" t="s">
        <v>371</v>
      </c>
      <c r="D1476" s="410" t="s">
        <v>18379</v>
      </c>
      <c r="E1476" s="211"/>
      <c r="F1476" s="211" t="s">
        <v>13598</v>
      </c>
      <c r="G1476" s="413" t="s">
        <v>20259</v>
      </c>
      <c r="H1476" s="429" t="s">
        <v>8560</v>
      </c>
      <c r="I1476" s="390">
        <v>112</v>
      </c>
      <c r="J1476" s="390">
        <v>97</v>
      </c>
      <c r="K1476" s="390">
        <v>102</v>
      </c>
      <c r="L1476" s="330">
        <v>0.15463917525773199</v>
      </c>
      <c r="M1476" s="390">
        <v>109</v>
      </c>
      <c r="N1476" s="390">
        <v>97</v>
      </c>
      <c r="O1476" s="390">
        <v>113</v>
      </c>
      <c r="P1476" s="206">
        <v>0.123711340206186</v>
      </c>
    </row>
    <row r="1477" spans="1:16" x14ac:dyDescent="0.2">
      <c r="A1477" s="212" t="s">
        <v>12317</v>
      </c>
      <c r="B1477" s="211" t="s">
        <v>10235</v>
      </c>
      <c r="C1477" s="211" t="s">
        <v>249</v>
      </c>
      <c r="D1477" s="410" t="s">
        <v>17556</v>
      </c>
      <c r="E1477" s="211" t="s">
        <v>12316</v>
      </c>
      <c r="F1477" s="211"/>
      <c r="G1477" s="413" t="s">
        <v>20387</v>
      </c>
      <c r="H1477" s="429" t="s">
        <v>8560</v>
      </c>
      <c r="I1477" s="390">
        <v>112</v>
      </c>
      <c r="J1477" s="390">
        <v>118</v>
      </c>
      <c r="K1477" s="390">
        <v>89</v>
      </c>
      <c r="L1477" s="330">
        <v>-5.0847457627118599E-2</v>
      </c>
      <c r="M1477" s="390">
        <v>527</v>
      </c>
      <c r="N1477" s="390">
        <v>337</v>
      </c>
      <c r="O1477" s="390">
        <v>407</v>
      </c>
      <c r="P1477" s="206">
        <v>0.56379821958456999</v>
      </c>
    </row>
    <row r="1478" spans="1:16" x14ac:dyDescent="0.2">
      <c r="A1478" s="212" t="s">
        <v>12110</v>
      </c>
      <c r="B1478" s="211" t="s">
        <v>10238</v>
      </c>
      <c r="C1478" s="211" t="s">
        <v>371</v>
      </c>
      <c r="D1478" s="410" t="s">
        <v>19027</v>
      </c>
      <c r="E1478" s="211" t="s">
        <v>12109</v>
      </c>
      <c r="F1478" s="211"/>
      <c r="G1478" s="413" t="s">
        <v>20641</v>
      </c>
      <c r="H1478" s="429" t="s">
        <v>8560</v>
      </c>
      <c r="I1478" s="390">
        <v>112</v>
      </c>
      <c r="J1478" s="390">
        <v>83</v>
      </c>
      <c r="K1478" s="390">
        <v>47</v>
      </c>
      <c r="L1478" s="330">
        <v>0.34939759036144602</v>
      </c>
      <c r="M1478" s="390">
        <v>17</v>
      </c>
      <c r="N1478" s="390">
        <v>19</v>
      </c>
      <c r="O1478" s="390">
        <v>22</v>
      </c>
      <c r="P1478" s="206">
        <v>-0.105263157894737</v>
      </c>
    </row>
    <row r="1479" spans="1:16" x14ac:dyDescent="0.2">
      <c r="A1479" s="212" t="s">
        <v>10963</v>
      </c>
      <c r="B1479" s="211"/>
      <c r="C1479" s="211" t="s">
        <v>14947</v>
      </c>
      <c r="D1479" s="410" t="s">
        <v>10720</v>
      </c>
      <c r="E1479" s="211"/>
      <c r="F1479" s="211" t="s">
        <v>10962</v>
      </c>
      <c r="G1479" s="413" t="s">
        <v>200</v>
      </c>
      <c r="H1479" s="429" t="s">
        <v>8560</v>
      </c>
      <c r="I1479" s="390">
        <v>112</v>
      </c>
      <c r="J1479" s="390">
        <v>193</v>
      </c>
      <c r="K1479" s="390">
        <v>169</v>
      </c>
      <c r="L1479" s="330">
        <v>-0.419689119170985</v>
      </c>
      <c r="M1479" s="390">
        <v>22</v>
      </c>
      <c r="N1479" s="390">
        <v>18</v>
      </c>
      <c r="O1479" s="390">
        <v>22</v>
      </c>
      <c r="P1479" s="206">
        <v>0.22222222222222199</v>
      </c>
    </row>
    <row r="1480" spans="1:16" x14ac:dyDescent="0.2">
      <c r="A1480" s="212" t="s">
        <v>13768</v>
      </c>
      <c r="B1480" s="211"/>
      <c r="C1480" s="211" t="s">
        <v>252</v>
      </c>
      <c r="D1480" s="410" t="s">
        <v>13767</v>
      </c>
      <c r="E1480" s="211"/>
      <c r="F1480" s="211" t="s">
        <v>13766</v>
      </c>
      <c r="G1480" s="413" t="s">
        <v>19448</v>
      </c>
      <c r="H1480" s="429" t="s">
        <v>8560</v>
      </c>
      <c r="I1480" s="390">
        <v>112</v>
      </c>
      <c r="J1480" s="390">
        <v>85</v>
      </c>
      <c r="K1480" s="390">
        <v>105</v>
      </c>
      <c r="L1480" s="330">
        <v>0.317647058823529</v>
      </c>
      <c r="M1480" s="390">
        <v>25</v>
      </c>
      <c r="N1480" s="390">
        <v>531</v>
      </c>
      <c r="O1480" s="390">
        <v>20</v>
      </c>
      <c r="P1480" s="206">
        <v>-0.95291902071563095</v>
      </c>
    </row>
    <row r="1481" spans="1:16" x14ac:dyDescent="0.2">
      <c r="A1481" s="212" t="s">
        <v>9550</v>
      </c>
      <c r="B1481" s="211" t="s">
        <v>9549</v>
      </c>
      <c r="C1481" s="211" t="s">
        <v>250</v>
      </c>
      <c r="D1481" s="410" t="s">
        <v>9188</v>
      </c>
      <c r="E1481" s="211" t="s">
        <v>9548</v>
      </c>
      <c r="F1481" s="211"/>
      <c r="G1481" s="413" t="s">
        <v>9186</v>
      </c>
      <c r="H1481" s="429" t="s">
        <v>8560</v>
      </c>
      <c r="I1481" s="390">
        <v>112</v>
      </c>
      <c r="J1481" s="390">
        <v>51</v>
      </c>
      <c r="K1481" s="390">
        <v>27</v>
      </c>
      <c r="L1481" s="330">
        <v>1.1960784313725501</v>
      </c>
      <c r="M1481" s="390">
        <v>128</v>
      </c>
      <c r="N1481" s="390">
        <v>0</v>
      </c>
      <c r="O1481" s="390">
        <v>2</v>
      </c>
      <c r="P1481" s="206">
        <v>0</v>
      </c>
    </row>
    <row r="1482" spans="1:16" x14ac:dyDescent="0.2">
      <c r="A1482" s="212" t="s">
        <v>9197</v>
      </c>
      <c r="B1482" s="211"/>
      <c r="C1482" s="211" t="s">
        <v>255</v>
      </c>
      <c r="D1482" s="410" t="s">
        <v>22090</v>
      </c>
      <c r="E1482" s="211"/>
      <c r="F1482" s="211" t="s">
        <v>9196</v>
      </c>
      <c r="G1482" s="413" t="s">
        <v>22091</v>
      </c>
      <c r="H1482" s="429" t="s">
        <v>8560</v>
      </c>
      <c r="I1482" s="390">
        <v>112</v>
      </c>
      <c r="J1482" s="390">
        <v>181</v>
      </c>
      <c r="K1482" s="390">
        <v>179</v>
      </c>
      <c r="L1482" s="330">
        <v>-0.38121546961326003</v>
      </c>
      <c r="M1482" s="390">
        <v>0</v>
      </c>
      <c r="N1482" s="390">
        <v>0</v>
      </c>
      <c r="O1482" s="390">
        <v>0</v>
      </c>
      <c r="P1482" s="206">
        <v>0</v>
      </c>
    </row>
    <row r="1483" spans="1:16" x14ac:dyDescent="0.2">
      <c r="A1483" s="212" t="s">
        <v>11879</v>
      </c>
      <c r="B1483" s="211" t="s">
        <v>10303</v>
      </c>
      <c r="C1483" s="211" t="s">
        <v>254</v>
      </c>
      <c r="D1483" s="410" t="s">
        <v>20744</v>
      </c>
      <c r="E1483" s="211" t="s">
        <v>11878</v>
      </c>
      <c r="F1483" s="211"/>
      <c r="G1483" s="413" t="s">
        <v>20745</v>
      </c>
      <c r="H1483" s="429" t="s">
        <v>8560</v>
      </c>
      <c r="I1483" s="390">
        <v>111</v>
      </c>
      <c r="J1483" s="390">
        <v>80</v>
      </c>
      <c r="K1483" s="390">
        <v>112</v>
      </c>
      <c r="L1483" s="330">
        <v>0.38750000000000001</v>
      </c>
      <c r="M1483" s="390">
        <v>1288</v>
      </c>
      <c r="N1483" s="390">
        <v>1048</v>
      </c>
      <c r="O1483" s="390">
        <v>1171</v>
      </c>
      <c r="P1483" s="206">
        <v>0.229007633587786</v>
      </c>
    </row>
    <row r="1484" spans="1:16" x14ac:dyDescent="0.2">
      <c r="A1484" s="212" t="s">
        <v>13113</v>
      </c>
      <c r="B1484" s="211" t="s">
        <v>8650</v>
      </c>
      <c r="C1484" s="211" t="s">
        <v>371</v>
      </c>
      <c r="D1484" s="410" t="s">
        <v>19111</v>
      </c>
      <c r="E1484" s="211" t="s">
        <v>13112</v>
      </c>
      <c r="F1484" s="211"/>
      <c r="G1484" s="413" t="s">
        <v>21009</v>
      </c>
      <c r="H1484" s="429" t="s">
        <v>8560</v>
      </c>
      <c r="I1484" s="390">
        <v>111</v>
      </c>
      <c r="J1484" s="390">
        <v>105</v>
      </c>
      <c r="K1484" s="390">
        <v>70</v>
      </c>
      <c r="L1484" s="330">
        <v>5.7142857142857197E-2</v>
      </c>
      <c r="M1484" s="390">
        <v>0</v>
      </c>
      <c r="N1484" s="390">
        <v>1</v>
      </c>
      <c r="O1484" s="390">
        <v>0</v>
      </c>
      <c r="P1484" s="206">
        <v>-1</v>
      </c>
    </row>
    <row r="1485" spans="1:16" x14ac:dyDescent="0.2">
      <c r="A1485" s="212" t="s">
        <v>13388</v>
      </c>
      <c r="B1485" s="211"/>
      <c r="C1485" s="211" t="s">
        <v>254</v>
      </c>
      <c r="D1485" s="410" t="s">
        <v>20190</v>
      </c>
      <c r="E1485" s="211"/>
      <c r="F1485" s="211" t="s">
        <v>13387</v>
      </c>
      <c r="G1485" s="413" t="s">
        <v>22203</v>
      </c>
      <c r="H1485" s="429" t="s">
        <v>8560</v>
      </c>
      <c r="I1485" s="390">
        <v>111</v>
      </c>
      <c r="J1485" s="390">
        <v>9</v>
      </c>
      <c r="K1485" s="390">
        <v>0</v>
      </c>
      <c r="L1485" s="330">
        <v>11.3333333333333</v>
      </c>
      <c r="M1485" s="390">
        <v>8</v>
      </c>
      <c r="N1485" s="390">
        <v>2</v>
      </c>
      <c r="O1485" s="390">
        <v>0</v>
      </c>
      <c r="P1485" s="206">
        <v>3</v>
      </c>
    </row>
    <row r="1486" spans="1:16" x14ac:dyDescent="0.2">
      <c r="A1486" s="212" t="s">
        <v>12143</v>
      </c>
      <c r="B1486" s="211" t="s">
        <v>9605</v>
      </c>
      <c r="C1486" s="211" t="s">
        <v>253</v>
      </c>
      <c r="D1486" s="410" t="s">
        <v>19025</v>
      </c>
      <c r="E1486" s="211" t="s">
        <v>12142</v>
      </c>
      <c r="F1486" s="211"/>
      <c r="G1486" s="413" t="s">
        <v>20612</v>
      </c>
      <c r="H1486" s="429" t="s">
        <v>8560</v>
      </c>
      <c r="I1486" s="390">
        <v>110</v>
      </c>
      <c r="J1486" s="390">
        <v>130</v>
      </c>
      <c r="K1486" s="390">
        <v>147</v>
      </c>
      <c r="L1486" s="330">
        <v>-0.15384615384615399</v>
      </c>
      <c r="M1486" s="390">
        <v>265</v>
      </c>
      <c r="N1486" s="390">
        <v>160</v>
      </c>
      <c r="O1486" s="390">
        <v>199</v>
      </c>
      <c r="P1486" s="206">
        <v>0.65625</v>
      </c>
    </row>
    <row r="1487" spans="1:16" x14ac:dyDescent="0.2">
      <c r="A1487" s="212" t="s">
        <v>11991</v>
      </c>
      <c r="B1487" s="211"/>
      <c r="C1487" s="211" t="s">
        <v>249</v>
      </c>
      <c r="D1487" s="410" t="s">
        <v>18264</v>
      </c>
      <c r="E1487" s="211"/>
      <c r="F1487" s="211" t="s">
        <v>11990</v>
      </c>
      <c r="G1487" s="413" t="s">
        <v>20533</v>
      </c>
      <c r="H1487" s="429" t="s">
        <v>8560</v>
      </c>
      <c r="I1487" s="390">
        <v>110</v>
      </c>
      <c r="J1487" s="390">
        <v>170</v>
      </c>
      <c r="K1487" s="390">
        <v>57</v>
      </c>
      <c r="L1487" s="330">
        <v>-0.35294117647058798</v>
      </c>
      <c r="M1487" s="390">
        <v>156</v>
      </c>
      <c r="N1487" s="390">
        <v>164</v>
      </c>
      <c r="O1487" s="390">
        <v>152</v>
      </c>
      <c r="P1487" s="206">
        <v>-4.8780487804878099E-2</v>
      </c>
    </row>
    <row r="1488" spans="1:16" x14ac:dyDescent="0.2">
      <c r="A1488" s="212" t="s">
        <v>11800</v>
      </c>
      <c r="B1488" s="211" t="s">
        <v>9679</v>
      </c>
      <c r="C1488" s="211" t="s">
        <v>252</v>
      </c>
      <c r="D1488" s="410" t="s">
        <v>20025</v>
      </c>
      <c r="E1488" s="211" t="s">
        <v>11799</v>
      </c>
      <c r="F1488" s="211"/>
      <c r="G1488" s="413" t="s">
        <v>20827</v>
      </c>
      <c r="H1488" s="429" t="s">
        <v>8560</v>
      </c>
      <c r="I1488" s="390">
        <v>110</v>
      </c>
      <c r="J1488" s="390">
        <v>10</v>
      </c>
      <c r="K1488" s="390">
        <v>105</v>
      </c>
      <c r="L1488" s="330">
        <v>10</v>
      </c>
      <c r="M1488" s="390">
        <v>384</v>
      </c>
      <c r="N1488" s="390">
        <v>115</v>
      </c>
      <c r="O1488" s="390">
        <v>261</v>
      </c>
      <c r="P1488" s="206">
        <v>2.3391304347826098</v>
      </c>
    </row>
    <row r="1489" spans="1:16" x14ac:dyDescent="0.2">
      <c r="A1489" s="212" t="s">
        <v>9323</v>
      </c>
      <c r="B1489" s="211"/>
      <c r="C1489" s="211" t="s">
        <v>250</v>
      </c>
      <c r="D1489" s="410" t="s">
        <v>9322</v>
      </c>
      <c r="E1489" s="211"/>
      <c r="F1489" s="211" t="s">
        <v>9321</v>
      </c>
      <c r="G1489" s="413" t="s">
        <v>212</v>
      </c>
      <c r="H1489" s="429" t="s">
        <v>8560</v>
      </c>
      <c r="I1489" s="390">
        <v>110</v>
      </c>
      <c r="J1489" s="390">
        <v>190</v>
      </c>
      <c r="K1489" s="390">
        <v>39</v>
      </c>
      <c r="L1489" s="330">
        <v>-0.42105263157894701</v>
      </c>
      <c r="M1489" s="390">
        <v>47</v>
      </c>
      <c r="N1489" s="390">
        <v>97</v>
      </c>
      <c r="O1489" s="390">
        <v>16</v>
      </c>
      <c r="P1489" s="206">
        <v>-0.51546391752577303</v>
      </c>
    </row>
    <row r="1490" spans="1:16" x14ac:dyDescent="0.2">
      <c r="A1490" s="212" t="s">
        <v>12241</v>
      </c>
      <c r="B1490" s="211" t="s">
        <v>9653</v>
      </c>
      <c r="C1490" s="211" t="s">
        <v>371</v>
      </c>
      <c r="D1490" s="410" t="s">
        <v>18077</v>
      </c>
      <c r="E1490" s="211" t="s">
        <v>12240</v>
      </c>
      <c r="F1490" s="211"/>
      <c r="G1490" s="413" t="s">
        <v>20250</v>
      </c>
      <c r="H1490" s="429" t="s">
        <v>8560</v>
      </c>
      <c r="I1490" s="390">
        <v>109</v>
      </c>
      <c r="J1490" s="390">
        <v>180</v>
      </c>
      <c r="K1490" s="390">
        <v>120</v>
      </c>
      <c r="L1490" s="330">
        <v>-0.39444444444444499</v>
      </c>
      <c r="M1490" s="390">
        <v>0</v>
      </c>
      <c r="N1490" s="390">
        <v>2</v>
      </c>
      <c r="O1490" s="390">
        <v>0</v>
      </c>
      <c r="P1490" s="206">
        <v>-1</v>
      </c>
    </row>
    <row r="1491" spans="1:16" x14ac:dyDescent="0.2">
      <c r="A1491" s="212" t="s">
        <v>11989</v>
      </c>
      <c r="B1491" s="211"/>
      <c r="C1491" s="211" t="s">
        <v>249</v>
      </c>
      <c r="D1491" s="410" t="s">
        <v>20701</v>
      </c>
      <c r="E1491" s="211"/>
      <c r="F1491" s="211" t="s">
        <v>11988</v>
      </c>
      <c r="G1491" s="413" t="s">
        <v>20702</v>
      </c>
      <c r="H1491" s="429" t="s">
        <v>8560</v>
      </c>
      <c r="I1491" s="390">
        <v>109</v>
      </c>
      <c r="J1491" s="390">
        <v>106</v>
      </c>
      <c r="K1491" s="390">
        <v>43</v>
      </c>
      <c r="L1491" s="330">
        <v>2.83018867924529E-2</v>
      </c>
      <c r="M1491" s="390">
        <v>26</v>
      </c>
      <c r="N1491" s="390">
        <v>51</v>
      </c>
      <c r="O1491" s="390">
        <v>38</v>
      </c>
      <c r="P1491" s="206">
        <v>-0.49019607843137297</v>
      </c>
    </row>
    <row r="1492" spans="1:16" x14ac:dyDescent="0.2">
      <c r="A1492" s="212" t="s">
        <v>17095</v>
      </c>
      <c r="B1492" s="211"/>
      <c r="C1492" s="211" t="s">
        <v>252</v>
      </c>
      <c r="D1492" s="410" t="s">
        <v>21260</v>
      </c>
      <c r="E1492" s="211"/>
      <c r="F1492" s="211" t="s">
        <v>17096</v>
      </c>
      <c r="G1492" s="413" t="s">
        <v>21261</v>
      </c>
      <c r="H1492" s="429" t="s">
        <v>8560</v>
      </c>
      <c r="I1492" s="390">
        <v>109</v>
      </c>
      <c r="J1492" s="390">
        <v>111</v>
      </c>
      <c r="K1492" s="390">
        <v>135</v>
      </c>
      <c r="L1492" s="330">
        <v>-1.8018018018018101E-2</v>
      </c>
      <c r="M1492" s="390">
        <v>50</v>
      </c>
      <c r="N1492" s="390">
        <v>11</v>
      </c>
      <c r="O1492" s="390">
        <v>32</v>
      </c>
      <c r="P1492" s="206">
        <v>3.5454545454545499</v>
      </c>
    </row>
    <row r="1493" spans="1:16" x14ac:dyDescent="0.2">
      <c r="A1493" s="212" t="s">
        <v>11193</v>
      </c>
      <c r="B1493" s="211"/>
      <c r="C1493" s="211" t="s">
        <v>252</v>
      </c>
      <c r="D1493" s="410" t="s">
        <v>18434</v>
      </c>
      <c r="E1493" s="211"/>
      <c r="F1493" s="211" t="s">
        <v>11192</v>
      </c>
      <c r="G1493" s="413" t="s">
        <v>21262</v>
      </c>
      <c r="H1493" s="429" t="s">
        <v>8560</v>
      </c>
      <c r="I1493" s="390">
        <v>109</v>
      </c>
      <c r="J1493" s="390">
        <v>121</v>
      </c>
      <c r="K1493" s="390">
        <v>737</v>
      </c>
      <c r="L1493" s="330">
        <v>-9.9173553719008295E-2</v>
      </c>
      <c r="M1493" s="390">
        <v>72</v>
      </c>
      <c r="N1493" s="390">
        <v>50</v>
      </c>
      <c r="O1493" s="390">
        <v>72</v>
      </c>
      <c r="P1493" s="206">
        <v>0.44</v>
      </c>
    </row>
    <row r="1494" spans="1:16" x14ac:dyDescent="0.2">
      <c r="A1494" s="212" t="s">
        <v>11109</v>
      </c>
      <c r="B1494" s="211"/>
      <c r="C1494" s="211" t="s">
        <v>14947</v>
      </c>
      <c r="D1494" s="410" t="s">
        <v>17589</v>
      </c>
      <c r="E1494" s="211"/>
      <c r="F1494" s="211" t="s">
        <v>11108</v>
      </c>
      <c r="G1494" s="413" t="s">
        <v>19520</v>
      </c>
      <c r="H1494" s="429" t="s">
        <v>8560</v>
      </c>
      <c r="I1494" s="390">
        <v>109</v>
      </c>
      <c r="J1494" s="390">
        <v>118</v>
      </c>
      <c r="K1494" s="390">
        <v>76</v>
      </c>
      <c r="L1494" s="210">
        <v>-7.6271186440677999E-2</v>
      </c>
      <c r="M1494" s="390">
        <v>518</v>
      </c>
      <c r="N1494" s="390">
        <v>510</v>
      </c>
      <c r="O1494" s="390">
        <v>101</v>
      </c>
      <c r="P1494" s="206">
        <v>1.5686274509803901E-2</v>
      </c>
    </row>
    <row r="1495" spans="1:16" x14ac:dyDescent="0.2">
      <c r="A1495" s="212" t="s">
        <v>13739</v>
      </c>
      <c r="B1495" s="211"/>
      <c r="C1495" s="211" t="s">
        <v>253</v>
      </c>
      <c r="D1495" s="410" t="s">
        <v>17709</v>
      </c>
      <c r="E1495" s="211"/>
      <c r="F1495" s="211" t="s">
        <v>13738</v>
      </c>
      <c r="G1495" s="413" t="s">
        <v>19421</v>
      </c>
      <c r="H1495" s="429" t="s">
        <v>8560</v>
      </c>
      <c r="I1495" s="390">
        <v>108</v>
      </c>
      <c r="J1495" s="390">
        <v>79</v>
      </c>
      <c r="K1495" s="390">
        <v>155</v>
      </c>
      <c r="L1495" s="330">
        <v>0.367088607594937</v>
      </c>
      <c r="M1495" s="390">
        <v>22</v>
      </c>
      <c r="N1495" s="390">
        <v>51</v>
      </c>
      <c r="O1495" s="390">
        <v>80</v>
      </c>
      <c r="P1495" s="206">
        <v>-0.56862745098039202</v>
      </c>
    </row>
    <row r="1496" spans="1:16" x14ac:dyDescent="0.2">
      <c r="A1496" s="212" t="s">
        <v>13837</v>
      </c>
      <c r="B1496" s="211"/>
      <c r="C1496" s="211" t="s">
        <v>14947</v>
      </c>
      <c r="D1496" s="410" t="s">
        <v>20964</v>
      </c>
      <c r="E1496" s="211" t="s">
        <v>13836</v>
      </c>
      <c r="F1496" s="211"/>
      <c r="G1496" s="413" t="s">
        <v>20965</v>
      </c>
      <c r="H1496" s="429" t="s">
        <v>8560</v>
      </c>
      <c r="I1496" s="390">
        <v>107</v>
      </c>
      <c r="J1496" s="390">
        <v>73</v>
      </c>
      <c r="K1496" s="390">
        <v>61</v>
      </c>
      <c r="L1496" s="330">
        <v>0.465753424657534</v>
      </c>
      <c r="M1496" s="390">
        <v>292</v>
      </c>
      <c r="N1496" s="390">
        <v>233</v>
      </c>
      <c r="O1496" s="390">
        <v>284</v>
      </c>
      <c r="P1496" s="206">
        <v>0.25321888412017202</v>
      </c>
    </row>
    <row r="1497" spans="1:16" x14ac:dyDescent="0.2">
      <c r="A1497" s="212" t="s">
        <v>11536</v>
      </c>
      <c r="B1497" s="211"/>
      <c r="C1497" s="211" t="s">
        <v>251</v>
      </c>
      <c r="D1497" s="410" t="s">
        <v>19575</v>
      </c>
      <c r="E1497" s="211"/>
      <c r="F1497" s="211" t="s">
        <v>11535</v>
      </c>
      <c r="G1497" s="413" t="s">
        <v>19576</v>
      </c>
      <c r="H1497" s="429" t="s">
        <v>8560</v>
      </c>
      <c r="I1497" s="390">
        <v>107</v>
      </c>
      <c r="J1497" s="390">
        <v>138</v>
      </c>
      <c r="K1497" s="390">
        <v>134</v>
      </c>
      <c r="L1497" s="330">
        <v>-0.22463768115942001</v>
      </c>
      <c r="M1497" s="390">
        <v>14</v>
      </c>
      <c r="N1497" s="390">
        <v>15</v>
      </c>
      <c r="O1497" s="390">
        <v>9</v>
      </c>
      <c r="P1497" s="206">
        <v>-6.6666666666666693E-2</v>
      </c>
    </row>
    <row r="1498" spans="1:16" x14ac:dyDescent="0.2">
      <c r="A1498" s="212" t="s">
        <v>11496</v>
      </c>
      <c r="B1498" s="211"/>
      <c r="C1498" s="211" t="s">
        <v>372</v>
      </c>
      <c r="D1498" s="410" t="s">
        <v>18424</v>
      </c>
      <c r="E1498" s="211"/>
      <c r="F1498" s="211" t="s">
        <v>11495</v>
      </c>
      <c r="G1498" s="413" t="s">
        <v>21113</v>
      </c>
      <c r="H1498" s="429" t="s">
        <v>8560</v>
      </c>
      <c r="I1498" s="390">
        <v>107</v>
      </c>
      <c r="J1498" s="390">
        <v>161</v>
      </c>
      <c r="K1498" s="390">
        <v>101</v>
      </c>
      <c r="L1498" s="330">
        <v>-0.335403726708075</v>
      </c>
      <c r="M1498" s="390">
        <v>44</v>
      </c>
      <c r="N1498" s="390">
        <v>68</v>
      </c>
      <c r="O1498" s="390">
        <v>48</v>
      </c>
      <c r="P1498" s="206">
        <v>-0.35294117647058798</v>
      </c>
    </row>
    <row r="1499" spans="1:16" x14ac:dyDescent="0.2">
      <c r="A1499" s="212" t="s">
        <v>11229</v>
      </c>
      <c r="B1499" s="211"/>
      <c r="C1499" s="211" t="s">
        <v>250</v>
      </c>
      <c r="D1499" s="410" t="s">
        <v>8915</v>
      </c>
      <c r="E1499" s="211"/>
      <c r="F1499" s="211" t="s">
        <v>11228</v>
      </c>
      <c r="G1499" s="413" t="s">
        <v>206</v>
      </c>
      <c r="H1499" s="429" t="s">
        <v>8560</v>
      </c>
      <c r="I1499" s="390">
        <v>107</v>
      </c>
      <c r="J1499" s="390">
        <v>131</v>
      </c>
      <c r="K1499" s="390">
        <v>133</v>
      </c>
      <c r="L1499" s="330">
        <v>-0.18320610687022901</v>
      </c>
      <c r="M1499" s="390">
        <v>33</v>
      </c>
      <c r="N1499" s="390">
        <v>37</v>
      </c>
      <c r="O1499" s="390">
        <v>35</v>
      </c>
      <c r="P1499" s="206">
        <v>-0.108108108108108</v>
      </c>
    </row>
    <row r="1500" spans="1:16" x14ac:dyDescent="0.2">
      <c r="A1500" s="212" t="s">
        <v>11101</v>
      </c>
      <c r="B1500" s="211"/>
      <c r="C1500" s="211" t="s">
        <v>251</v>
      </c>
      <c r="D1500" s="410" t="s">
        <v>19623</v>
      </c>
      <c r="E1500" s="211"/>
      <c r="F1500" s="211" t="s">
        <v>11100</v>
      </c>
      <c r="G1500" s="413" t="s">
        <v>21101</v>
      </c>
      <c r="H1500" s="429" t="s">
        <v>8560</v>
      </c>
      <c r="I1500" s="390">
        <v>107</v>
      </c>
      <c r="J1500" s="390">
        <v>162</v>
      </c>
      <c r="K1500" s="390">
        <v>141</v>
      </c>
      <c r="L1500" s="330">
        <v>-0.33950617283950602</v>
      </c>
      <c r="M1500" s="390">
        <v>58</v>
      </c>
      <c r="N1500" s="390">
        <v>27</v>
      </c>
      <c r="O1500" s="390">
        <v>43</v>
      </c>
      <c r="P1500" s="206">
        <v>1.1481481481481499</v>
      </c>
    </row>
    <row r="1501" spans="1:16" x14ac:dyDescent="0.2">
      <c r="A1501" s="212" t="s">
        <v>10034</v>
      </c>
      <c r="B1501" s="211"/>
      <c r="C1501" s="211" t="s">
        <v>257</v>
      </c>
      <c r="D1501" s="410" t="s">
        <v>17163</v>
      </c>
      <c r="E1501" s="211"/>
      <c r="F1501" s="211" t="s">
        <v>10033</v>
      </c>
      <c r="G1501" s="413" t="s">
        <v>19421</v>
      </c>
      <c r="H1501" s="429" t="s">
        <v>8560</v>
      </c>
      <c r="I1501" s="390">
        <v>107</v>
      </c>
      <c r="J1501" s="390">
        <v>128</v>
      </c>
      <c r="K1501" s="390">
        <v>151</v>
      </c>
      <c r="L1501" s="330">
        <v>-0.1640625</v>
      </c>
      <c r="M1501" s="390">
        <v>46</v>
      </c>
      <c r="N1501" s="390">
        <v>49</v>
      </c>
      <c r="O1501" s="390">
        <v>33</v>
      </c>
      <c r="P1501" s="206">
        <v>-6.1224489795918297E-2</v>
      </c>
    </row>
    <row r="1502" spans="1:16" x14ac:dyDescent="0.2">
      <c r="A1502" s="212" t="s">
        <v>9278</v>
      </c>
      <c r="B1502" s="211"/>
      <c r="C1502" s="211" t="s">
        <v>255</v>
      </c>
      <c r="D1502" s="410" t="s">
        <v>19819</v>
      </c>
      <c r="E1502" s="211"/>
      <c r="F1502" s="211" t="s">
        <v>9277</v>
      </c>
      <c r="G1502" s="413" t="s">
        <v>19616</v>
      </c>
      <c r="H1502" s="429" t="s">
        <v>8560</v>
      </c>
      <c r="I1502" s="390">
        <v>107</v>
      </c>
      <c r="J1502" s="390">
        <v>95</v>
      </c>
      <c r="K1502" s="390">
        <v>89</v>
      </c>
      <c r="L1502" s="330">
        <v>0.12631578947368399</v>
      </c>
      <c r="M1502" s="390">
        <v>32</v>
      </c>
      <c r="N1502" s="390">
        <v>67</v>
      </c>
      <c r="O1502" s="390">
        <v>59</v>
      </c>
      <c r="P1502" s="206">
        <v>-0.52238805970149305</v>
      </c>
    </row>
    <row r="1503" spans="1:16" x14ac:dyDescent="0.2">
      <c r="A1503" s="212" t="s">
        <v>12397</v>
      </c>
      <c r="B1503" s="211"/>
      <c r="C1503" s="211" t="s">
        <v>258</v>
      </c>
      <c r="D1503" s="410" t="s">
        <v>17223</v>
      </c>
      <c r="E1503" s="211"/>
      <c r="F1503" s="211" t="s">
        <v>12396</v>
      </c>
      <c r="G1503" s="413" t="s">
        <v>19475</v>
      </c>
      <c r="H1503" s="429" t="s">
        <v>8560</v>
      </c>
      <c r="I1503" s="390">
        <v>106</v>
      </c>
      <c r="J1503" s="390">
        <v>58</v>
      </c>
      <c r="K1503" s="390">
        <v>98</v>
      </c>
      <c r="L1503" s="330">
        <v>0.82758620689655205</v>
      </c>
      <c r="M1503" s="390">
        <v>29</v>
      </c>
      <c r="N1503" s="390">
        <v>12</v>
      </c>
      <c r="O1503" s="390">
        <v>16</v>
      </c>
      <c r="P1503" s="206">
        <v>1.4166666666666701</v>
      </c>
    </row>
    <row r="1504" spans="1:16" x14ac:dyDescent="0.2">
      <c r="A1504" s="212" t="s">
        <v>13130</v>
      </c>
      <c r="B1504" s="211" t="s">
        <v>11662</v>
      </c>
      <c r="C1504" s="211" t="s">
        <v>257</v>
      </c>
      <c r="D1504" s="410" t="s">
        <v>17262</v>
      </c>
      <c r="E1504" s="211" t="s">
        <v>13129</v>
      </c>
      <c r="F1504" s="211"/>
      <c r="G1504" s="413" t="s">
        <v>19550</v>
      </c>
      <c r="H1504" s="429" t="s">
        <v>8560</v>
      </c>
      <c r="I1504" s="390">
        <v>106</v>
      </c>
      <c r="J1504" s="390">
        <v>81</v>
      </c>
      <c r="K1504" s="390">
        <v>88</v>
      </c>
      <c r="L1504" s="330">
        <v>0.30864197530864201</v>
      </c>
      <c r="M1504" s="390">
        <v>38</v>
      </c>
      <c r="N1504" s="390">
        <v>31</v>
      </c>
      <c r="O1504" s="390">
        <v>31</v>
      </c>
      <c r="P1504" s="206">
        <v>0.225806451612903</v>
      </c>
    </row>
    <row r="1505" spans="1:16" x14ac:dyDescent="0.2">
      <c r="A1505" s="212" t="s">
        <v>11354</v>
      </c>
      <c r="B1505" s="211"/>
      <c r="C1505" s="211" t="s">
        <v>253</v>
      </c>
      <c r="D1505" s="410" t="s">
        <v>18431</v>
      </c>
      <c r="E1505" s="211"/>
      <c r="F1505" s="211" t="s">
        <v>11353</v>
      </c>
      <c r="G1505" s="413" t="s">
        <v>17142</v>
      </c>
      <c r="H1505" s="429" t="s">
        <v>8560</v>
      </c>
      <c r="I1505" s="390">
        <v>106</v>
      </c>
      <c r="J1505" s="390">
        <v>95</v>
      </c>
      <c r="K1505" s="390">
        <v>170</v>
      </c>
      <c r="L1505" s="330">
        <v>0.11578947368421</v>
      </c>
      <c r="M1505" s="390">
        <v>203</v>
      </c>
      <c r="N1505" s="390">
        <v>167</v>
      </c>
      <c r="O1505" s="390">
        <v>155</v>
      </c>
      <c r="P1505" s="206">
        <v>0.215568862275449</v>
      </c>
    </row>
    <row r="1506" spans="1:16" x14ac:dyDescent="0.2">
      <c r="A1506" s="212" t="s">
        <v>10879</v>
      </c>
      <c r="B1506" s="211"/>
      <c r="C1506" s="211" t="s">
        <v>252</v>
      </c>
      <c r="D1506" s="410" t="s">
        <v>20675</v>
      </c>
      <c r="E1506" s="211"/>
      <c r="F1506" s="211" t="s">
        <v>10878</v>
      </c>
      <c r="G1506" s="413" t="s">
        <v>19526</v>
      </c>
      <c r="H1506" s="429" t="s">
        <v>8560</v>
      </c>
      <c r="I1506" s="390">
        <v>106</v>
      </c>
      <c r="J1506" s="390">
        <v>66</v>
      </c>
      <c r="K1506" s="390">
        <v>75</v>
      </c>
      <c r="L1506" s="330">
        <v>0.60606060606060597</v>
      </c>
      <c r="M1506" s="390">
        <v>89</v>
      </c>
      <c r="N1506" s="390">
        <v>105</v>
      </c>
      <c r="O1506" s="390">
        <v>120</v>
      </c>
      <c r="P1506" s="206">
        <v>-0.15238095238095201</v>
      </c>
    </row>
    <row r="1507" spans="1:16" x14ac:dyDescent="0.2">
      <c r="A1507" s="212" t="s">
        <v>10766</v>
      </c>
      <c r="B1507" s="211"/>
      <c r="C1507" s="211" t="s">
        <v>249</v>
      </c>
      <c r="D1507" s="410" t="s">
        <v>21470</v>
      </c>
      <c r="E1507" s="211"/>
      <c r="F1507" s="211" t="s">
        <v>10765</v>
      </c>
      <c r="G1507" s="413" t="s">
        <v>21471</v>
      </c>
      <c r="H1507" s="429" t="s">
        <v>8560</v>
      </c>
      <c r="I1507" s="390">
        <v>106</v>
      </c>
      <c r="J1507" s="390">
        <v>90</v>
      </c>
      <c r="K1507" s="390">
        <v>50</v>
      </c>
      <c r="L1507" s="330">
        <v>0.17777777777777801</v>
      </c>
      <c r="M1507" s="390">
        <v>36</v>
      </c>
      <c r="N1507" s="390">
        <v>16</v>
      </c>
      <c r="O1507" s="390">
        <v>23</v>
      </c>
      <c r="P1507" s="206">
        <v>1.25</v>
      </c>
    </row>
    <row r="1508" spans="1:16" x14ac:dyDescent="0.2">
      <c r="A1508" s="212" t="s">
        <v>10694</v>
      </c>
      <c r="B1508" s="211"/>
      <c r="C1508" s="211" t="s">
        <v>249</v>
      </c>
      <c r="D1508" s="410" t="s">
        <v>17446</v>
      </c>
      <c r="E1508" s="211"/>
      <c r="F1508" s="211" t="s">
        <v>10693</v>
      </c>
      <c r="G1508" s="413" t="s">
        <v>19674</v>
      </c>
      <c r="H1508" s="429" t="s">
        <v>8560</v>
      </c>
      <c r="I1508" s="390">
        <v>106</v>
      </c>
      <c r="J1508" s="390">
        <v>85</v>
      </c>
      <c r="K1508" s="390">
        <v>123</v>
      </c>
      <c r="L1508" s="330">
        <v>0.247058823529412</v>
      </c>
      <c r="M1508" s="390">
        <v>33</v>
      </c>
      <c r="N1508" s="390">
        <v>56</v>
      </c>
      <c r="O1508" s="390">
        <v>60</v>
      </c>
      <c r="P1508" s="206">
        <v>-0.41071428571428598</v>
      </c>
    </row>
    <row r="1509" spans="1:16" x14ac:dyDescent="0.2">
      <c r="A1509" s="212" t="s">
        <v>13684</v>
      </c>
      <c r="B1509" s="211"/>
      <c r="C1509" s="211" t="s">
        <v>251</v>
      </c>
      <c r="D1509" s="410" t="s">
        <v>20184</v>
      </c>
      <c r="E1509" s="211"/>
      <c r="F1509" s="211" t="s">
        <v>13683</v>
      </c>
      <c r="G1509" s="413" t="s">
        <v>19421</v>
      </c>
      <c r="H1509" s="429" t="s">
        <v>8560</v>
      </c>
      <c r="I1509" s="390">
        <v>106</v>
      </c>
      <c r="J1509" s="390">
        <v>91</v>
      </c>
      <c r="K1509" s="390">
        <v>92</v>
      </c>
      <c r="L1509" s="330">
        <v>0.164835164835165</v>
      </c>
      <c r="M1509" s="390">
        <v>70</v>
      </c>
      <c r="N1509" s="390">
        <v>47</v>
      </c>
      <c r="O1509" s="390">
        <v>78</v>
      </c>
      <c r="P1509" s="206">
        <v>0.48936170212766</v>
      </c>
    </row>
    <row r="1510" spans="1:16" x14ac:dyDescent="0.2">
      <c r="A1510" s="212" t="s">
        <v>13362</v>
      </c>
      <c r="B1510" s="211" t="s">
        <v>11614</v>
      </c>
      <c r="C1510" s="211" t="s">
        <v>372</v>
      </c>
      <c r="D1510" s="410" t="s">
        <v>19562</v>
      </c>
      <c r="E1510" s="211" t="s">
        <v>13361</v>
      </c>
      <c r="F1510" s="211"/>
      <c r="G1510" s="413" t="s">
        <v>20943</v>
      </c>
      <c r="H1510" s="429" t="s">
        <v>8560</v>
      </c>
      <c r="I1510" s="390">
        <v>105</v>
      </c>
      <c r="J1510" s="390">
        <v>87</v>
      </c>
      <c r="K1510" s="390">
        <v>259</v>
      </c>
      <c r="L1510" s="330">
        <v>0.20689655172413801</v>
      </c>
      <c r="M1510" s="390">
        <v>1062</v>
      </c>
      <c r="N1510" s="390">
        <v>857</v>
      </c>
      <c r="O1510" s="390">
        <v>1367</v>
      </c>
      <c r="P1510" s="206">
        <v>0.239206534422404</v>
      </c>
    </row>
    <row r="1511" spans="1:16" x14ac:dyDescent="0.2">
      <c r="A1511" s="212" t="s">
        <v>13787</v>
      </c>
      <c r="B1511" s="211"/>
      <c r="C1511" s="211" t="s">
        <v>253</v>
      </c>
      <c r="D1511" s="410" t="s">
        <v>17374</v>
      </c>
      <c r="E1511" s="211"/>
      <c r="F1511" s="211" t="s">
        <v>13785</v>
      </c>
      <c r="G1511" s="413" t="s">
        <v>20328</v>
      </c>
      <c r="H1511" s="429" t="s">
        <v>8560</v>
      </c>
      <c r="I1511" s="390">
        <v>105</v>
      </c>
      <c r="J1511" s="390">
        <v>232</v>
      </c>
      <c r="K1511" s="390">
        <v>114</v>
      </c>
      <c r="L1511" s="330">
        <v>-0.54741379310344795</v>
      </c>
      <c r="M1511" s="390">
        <v>13</v>
      </c>
      <c r="N1511" s="390">
        <v>15</v>
      </c>
      <c r="O1511" s="390">
        <v>11</v>
      </c>
      <c r="P1511" s="206">
        <v>-0.133333333333333</v>
      </c>
    </row>
    <row r="1512" spans="1:16" x14ac:dyDescent="0.2">
      <c r="A1512" s="212" t="s">
        <v>11066</v>
      </c>
      <c r="B1512" s="211"/>
      <c r="C1512" s="211" t="s">
        <v>14947</v>
      </c>
      <c r="D1512" s="410" t="s">
        <v>17127</v>
      </c>
      <c r="E1512" s="211"/>
      <c r="F1512" s="211" t="s">
        <v>11064</v>
      </c>
      <c r="G1512" s="413" t="s">
        <v>19399</v>
      </c>
      <c r="H1512" s="429" t="s">
        <v>8560</v>
      </c>
      <c r="I1512" s="390">
        <v>105</v>
      </c>
      <c r="J1512" s="390">
        <v>71</v>
      </c>
      <c r="K1512" s="390">
        <v>92</v>
      </c>
      <c r="L1512" s="330">
        <v>0.47887323943662002</v>
      </c>
      <c r="M1512" s="390">
        <v>24</v>
      </c>
      <c r="N1512" s="390">
        <v>7</v>
      </c>
      <c r="O1512" s="390">
        <v>4</v>
      </c>
      <c r="P1512" s="206">
        <v>2.4285714285714302</v>
      </c>
    </row>
    <row r="1513" spans="1:16" x14ac:dyDescent="0.2">
      <c r="A1513" s="212" t="s">
        <v>10122</v>
      </c>
      <c r="B1513" s="211"/>
      <c r="C1513" s="211" t="s">
        <v>255</v>
      </c>
      <c r="D1513" s="410" t="s">
        <v>18200</v>
      </c>
      <c r="E1513" s="211"/>
      <c r="F1513" s="211" t="s">
        <v>10121</v>
      </c>
      <c r="G1513" s="413" t="s">
        <v>19484</v>
      </c>
      <c r="H1513" s="429" t="s">
        <v>8560</v>
      </c>
      <c r="I1513" s="390">
        <v>105</v>
      </c>
      <c r="J1513" s="390">
        <v>26</v>
      </c>
      <c r="K1513" s="390">
        <v>22</v>
      </c>
      <c r="L1513" s="330">
        <v>3.0384615384615401</v>
      </c>
      <c r="M1513" s="390">
        <v>0</v>
      </c>
      <c r="N1513" s="390">
        <v>0</v>
      </c>
      <c r="O1513" s="390">
        <v>0</v>
      </c>
      <c r="P1513" s="206">
        <v>0</v>
      </c>
    </row>
    <row r="1514" spans="1:16" x14ac:dyDescent="0.2">
      <c r="A1514" s="212" t="s">
        <v>10048</v>
      </c>
      <c r="B1514" s="211"/>
      <c r="C1514" s="211" t="s">
        <v>257</v>
      </c>
      <c r="D1514" s="410" t="s">
        <v>8815</v>
      </c>
      <c r="E1514" s="211"/>
      <c r="F1514" s="211" t="s">
        <v>10047</v>
      </c>
      <c r="G1514" s="413" t="s">
        <v>201</v>
      </c>
      <c r="H1514" s="429" t="s">
        <v>8560</v>
      </c>
      <c r="I1514" s="390">
        <v>105</v>
      </c>
      <c r="J1514" s="390">
        <v>110</v>
      </c>
      <c r="K1514" s="390">
        <v>143</v>
      </c>
      <c r="L1514" s="330">
        <v>-4.54545454545454E-2</v>
      </c>
      <c r="M1514" s="390">
        <v>30</v>
      </c>
      <c r="N1514" s="390">
        <v>27</v>
      </c>
      <c r="O1514" s="390">
        <v>38</v>
      </c>
      <c r="P1514" s="206">
        <v>0.11111111111111099</v>
      </c>
    </row>
    <row r="1515" spans="1:16" x14ac:dyDescent="0.2">
      <c r="A1515" s="212" t="s">
        <v>9994</v>
      </c>
      <c r="B1515" s="211"/>
      <c r="C1515" s="211" t="s">
        <v>249</v>
      </c>
      <c r="D1515" s="410" t="s">
        <v>17588</v>
      </c>
      <c r="E1515" s="211"/>
      <c r="F1515" s="211" t="s">
        <v>9993</v>
      </c>
      <c r="G1515" s="413" t="s">
        <v>19758</v>
      </c>
      <c r="H1515" s="429" t="s">
        <v>8560</v>
      </c>
      <c r="I1515" s="390">
        <v>105</v>
      </c>
      <c r="J1515" s="390">
        <v>78</v>
      </c>
      <c r="K1515" s="390">
        <v>86</v>
      </c>
      <c r="L1515" s="330">
        <v>0.34615384615384598</v>
      </c>
      <c r="M1515" s="390">
        <v>3</v>
      </c>
      <c r="N1515" s="390">
        <v>0</v>
      </c>
      <c r="O1515" s="390">
        <v>1</v>
      </c>
      <c r="P1515" s="206">
        <v>0</v>
      </c>
    </row>
    <row r="1516" spans="1:16" x14ac:dyDescent="0.2">
      <c r="A1516" s="212" t="s">
        <v>9891</v>
      </c>
      <c r="B1516" s="211" t="s">
        <v>9679</v>
      </c>
      <c r="C1516" s="211" t="s">
        <v>252</v>
      </c>
      <c r="D1516" s="410" t="s">
        <v>18710</v>
      </c>
      <c r="E1516" s="211" t="s">
        <v>9890</v>
      </c>
      <c r="F1516" s="211"/>
      <c r="G1516" s="413" t="s">
        <v>21775</v>
      </c>
      <c r="H1516" s="429" t="s">
        <v>8560</v>
      </c>
      <c r="I1516" s="390">
        <v>105</v>
      </c>
      <c r="J1516" s="390">
        <v>54</v>
      </c>
      <c r="K1516" s="390">
        <v>177</v>
      </c>
      <c r="L1516" s="330">
        <v>0.94444444444444398</v>
      </c>
      <c r="M1516" s="390">
        <v>226</v>
      </c>
      <c r="N1516" s="390">
        <v>92</v>
      </c>
      <c r="O1516" s="390">
        <v>219</v>
      </c>
      <c r="P1516" s="206">
        <v>1.4565217391304299</v>
      </c>
    </row>
    <row r="1517" spans="1:16" x14ac:dyDescent="0.2">
      <c r="A1517" s="212" t="s">
        <v>9725</v>
      </c>
      <c r="B1517" s="211" t="s">
        <v>9524</v>
      </c>
      <c r="C1517" s="211" t="s">
        <v>250</v>
      </c>
      <c r="D1517" s="410" t="s">
        <v>21825</v>
      </c>
      <c r="E1517" s="211" t="s">
        <v>9724</v>
      </c>
      <c r="F1517" s="211"/>
      <c r="G1517" s="413" t="s">
        <v>21826</v>
      </c>
      <c r="H1517" s="429" t="s">
        <v>8560</v>
      </c>
      <c r="I1517" s="390">
        <v>105</v>
      </c>
      <c r="J1517" s="390">
        <v>105</v>
      </c>
      <c r="K1517" s="390">
        <v>171</v>
      </c>
      <c r="L1517" s="330">
        <v>0</v>
      </c>
      <c r="M1517" s="390">
        <v>69</v>
      </c>
      <c r="N1517" s="390">
        <v>30</v>
      </c>
      <c r="O1517" s="390">
        <v>53</v>
      </c>
      <c r="P1517" s="206">
        <v>1.3</v>
      </c>
    </row>
    <row r="1518" spans="1:16" x14ac:dyDescent="0.2">
      <c r="A1518" s="212" t="s">
        <v>9664</v>
      </c>
      <c r="B1518" s="211" t="s">
        <v>9348</v>
      </c>
      <c r="C1518" s="211" t="s">
        <v>252</v>
      </c>
      <c r="D1518" s="410" t="s">
        <v>17137</v>
      </c>
      <c r="E1518" s="211" t="s">
        <v>9663</v>
      </c>
      <c r="F1518" s="211"/>
      <c r="G1518" s="413" t="s">
        <v>19398</v>
      </c>
      <c r="H1518" s="429" t="s">
        <v>8560</v>
      </c>
      <c r="I1518" s="390">
        <v>105</v>
      </c>
      <c r="J1518" s="390">
        <v>2</v>
      </c>
      <c r="K1518" s="390">
        <v>117</v>
      </c>
      <c r="L1518" s="330">
        <v>51.5</v>
      </c>
      <c r="M1518" s="390">
        <v>8</v>
      </c>
      <c r="N1518" s="390">
        <v>8</v>
      </c>
      <c r="O1518" s="390">
        <v>13</v>
      </c>
      <c r="P1518" s="206">
        <v>0</v>
      </c>
    </row>
    <row r="1519" spans="1:16" x14ac:dyDescent="0.2">
      <c r="A1519" s="212" t="s">
        <v>9248</v>
      </c>
      <c r="B1519" s="211"/>
      <c r="C1519" s="211" t="s">
        <v>254</v>
      </c>
      <c r="D1519" s="410" t="s">
        <v>17144</v>
      </c>
      <c r="E1519" s="211"/>
      <c r="F1519" s="211" t="s">
        <v>9247</v>
      </c>
      <c r="G1519" s="413" t="s">
        <v>8799</v>
      </c>
      <c r="H1519" s="429" t="s">
        <v>8560</v>
      </c>
      <c r="I1519" s="390">
        <v>105</v>
      </c>
      <c r="J1519" s="390">
        <v>116</v>
      </c>
      <c r="K1519" s="390">
        <v>85</v>
      </c>
      <c r="L1519" s="330">
        <v>-9.4827586206896602E-2</v>
      </c>
      <c r="M1519" s="390">
        <v>6</v>
      </c>
      <c r="N1519" s="390">
        <v>4</v>
      </c>
      <c r="O1519" s="390">
        <v>4</v>
      </c>
      <c r="P1519" s="206">
        <v>0.5</v>
      </c>
    </row>
    <row r="1520" spans="1:16" x14ac:dyDescent="0.2">
      <c r="A1520" s="212" t="s">
        <v>9203</v>
      </c>
      <c r="B1520" s="211"/>
      <c r="C1520" s="211" t="s">
        <v>249</v>
      </c>
      <c r="D1520" s="410" t="s">
        <v>17260</v>
      </c>
      <c r="E1520" s="211"/>
      <c r="F1520" s="211" t="s">
        <v>9202</v>
      </c>
      <c r="G1520" s="413" t="s">
        <v>8799</v>
      </c>
      <c r="H1520" s="429" t="s">
        <v>8560</v>
      </c>
      <c r="I1520" s="390">
        <v>105</v>
      </c>
      <c r="J1520" s="390">
        <v>106</v>
      </c>
      <c r="K1520" s="390">
        <v>0</v>
      </c>
      <c r="L1520" s="330">
        <v>-9.4339622641509396E-3</v>
      </c>
      <c r="M1520" s="390">
        <v>3</v>
      </c>
      <c r="N1520" s="390">
        <v>0</v>
      </c>
      <c r="O1520" s="390">
        <v>1</v>
      </c>
      <c r="P1520" s="206">
        <v>0</v>
      </c>
    </row>
    <row r="1521" spans="1:16" x14ac:dyDescent="0.2">
      <c r="A1521" s="212" t="s">
        <v>11710</v>
      </c>
      <c r="B1521" s="211" t="s">
        <v>11709</v>
      </c>
      <c r="C1521" s="211" t="s">
        <v>255</v>
      </c>
      <c r="D1521" s="410" t="s">
        <v>20923</v>
      </c>
      <c r="E1521" s="211" t="s">
        <v>11708</v>
      </c>
      <c r="F1521" s="211"/>
      <c r="G1521" s="413" t="s">
        <v>20036</v>
      </c>
      <c r="H1521" s="429" t="s">
        <v>8560</v>
      </c>
      <c r="I1521" s="390">
        <v>104</v>
      </c>
      <c r="J1521" s="390">
        <v>0</v>
      </c>
      <c r="K1521" s="390">
        <v>0</v>
      </c>
      <c r="L1521" s="330">
        <v>0</v>
      </c>
      <c r="M1521" s="390">
        <v>260</v>
      </c>
      <c r="N1521" s="390">
        <v>31</v>
      </c>
      <c r="O1521" s="390">
        <v>16</v>
      </c>
      <c r="P1521" s="206">
        <v>7.3870967741935498</v>
      </c>
    </row>
    <row r="1522" spans="1:16" x14ac:dyDescent="0.2">
      <c r="A1522" s="212" t="s">
        <v>13473</v>
      </c>
      <c r="B1522" s="211"/>
      <c r="C1522" s="211" t="s">
        <v>14947</v>
      </c>
      <c r="D1522" s="410" t="s">
        <v>19171</v>
      </c>
      <c r="E1522" s="211"/>
      <c r="F1522" s="211" t="s">
        <v>13472</v>
      </c>
      <c r="G1522" s="413" t="s">
        <v>21305</v>
      </c>
      <c r="H1522" s="429" t="s">
        <v>8560</v>
      </c>
      <c r="I1522" s="390">
        <v>104</v>
      </c>
      <c r="J1522" s="390">
        <v>86</v>
      </c>
      <c r="K1522" s="390">
        <v>112</v>
      </c>
      <c r="L1522" s="330">
        <v>0.209302325581395</v>
      </c>
      <c r="M1522" s="390">
        <v>15</v>
      </c>
      <c r="N1522" s="390">
        <v>8</v>
      </c>
      <c r="O1522" s="390">
        <v>17</v>
      </c>
      <c r="P1522" s="206">
        <v>0.875</v>
      </c>
    </row>
    <row r="1523" spans="1:16" x14ac:dyDescent="0.2">
      <c r="A1523" s="212" t="s">
        <v>9590</v>
      </c>
      <c r="B1523" s="211" t="s">
        <v>9589</v>
      </c>
      <c r="C1523" s="211" t="s">
        <v>252</v>
      </c>
      <c r="D1523" s="410" t="s">
        <v>17644</v>
      </c>
      <c r="E1523" s="211" t="s">
        <v>9588</v>
      </c>
      <c r="F1523" s="211"/>
      <c r="G1523" s="413" t="s">
        <v>20682</v>
      </c>
      <c r="H1523" s="429" t="s">
        <v>8560</v>
      </c>
      <c r="I1523" s="390">
        <v>104</v>
      </c>
      <c r="J1523" s="390">
        <v>56</v>
      </c>
      <c r="K1523" s="390">
        <v>94</v>
      </c>
      <c r="L1523" s="330">
        <v>0.85714285714285698</v>
      </c>
      <c r="M1523" s="390">
        <v>530</v>
      </c>
      <c r="N1523" s="390">
        <v>70</v>
      </c>
      <c r="O1523" s="390">
        <v>482</v>
      </c>
      <c r="P1523" s="206">
        <v>6.5714285714285703</v>
      </c>
    </row>
    <row r="1524" spans="1:16" x14ac:dyDescent="0.2">
      <c r="A1524" s="212" t="s">
        <v>9244</v>
      </c>
      <c r="B1524" s="211"/>
      <c r="C1524" s="211" t="s">
        <v>253</v>
      </c>
      <c r="D1524" s="410" t="s">
        <v>17125</v>
      </c>
      <c r="E1524" s="211"/>
      <c r="F1524" s="211" t="s">
        <v>9243</v>
      </c>
      <c r="G1524" s="413" t="s">
        <v>9071</v>
      </c>
      <c r="H1524" s="429" t="s">
        <v>8560</v>
      </c>
      <c r="I1524" s="390">
        <v>104</v>
      </c>
      <c r="J1524" s="390">
        <v>359</v>
      </c>
      <c r="K1524" s="390">
        <v>177</v>
      </c>
      <c r="L1524" s="330">
        <v>-0.71030640668523704</v>
      </c>
      <c r="M1524" s="390">
        <v>2</v>
      </c>
      <c r="N1524" s="390">
        <v>4</v>
      </c>
      <c r="O1524" s="390">
        <v>5</v>
      </c>
      <c r="P1524" s="206">
        <v>-0.5</v>
      </c>
    </row>
    <row r="1525" spans="1:16" x14ac:dyDescent="0.2">
      <c r="A1525" s="212" t="s">
        <v>8778</v>
      </c>
      <c r="B1525" s="211"/>
      <c r="C1525" s="211" t="s">
        <v>249</v>
      </c>
      <c r="D1525" s="410" t="s">
        <v>18529</v>
      </c>
      <c r="E1525" s="211"/>
      <c r="F1525" s="211" t="s">
        <v>8777</v>
      </c>
      <c r="G1525" s="413" t="s">
        <v>19851</v>
      </c>
      <c r="H1525" s="429" t="s">
        <v>8560</v>
      </c>
      <c r="I1525" s="390">
        <v>103</v>
      </c>
      <c r="J1525" s="390">
        <v>149</v>
      </c>
      <c r="K1525" s="390">
        <v>139</v>
      </c>
      <c r="L1525" s="330">
        <v>-0.30872483221476499</v>
      </c>
      <c r="M1525" s="390">
        <v>82</v>
      </c>
      <c r="N1525" s="390">
        <v>69</v>
      </c>
      <c r="O1525" s="390">
        <v>100</v>
      </c>
      <c r="P1525" s="206">
        <v>0.188405797101449</v>
      </c>
    </row>
    <row r="1526" spans="1:16" x14ac:dyDescent="0.2">
      <c r="A1526" s="212" t="s">
        <v>13811</v>
      </c>
      <c r="B1526" s="211"/>
      <c r="C1526" s="211" t="s">
        <v>14947</v>
      </c>
      <c r="D1526" s="410" t="s">
        <v>17148</v>
      </c>
      <c r="E1526" s="211"/>
      <c r="F1526" s="211" t="s">
        <v>13810</v>
      </c>
      <c r="G1526" s="413" t="s">
        <v>19728</v>
      </c>
      <c r="H1526" s="429" t="s">
        <v>8560</v>
      </c>
      <c r="I1526" s="390">
        <v>102</v>
      </c>
      <c r="J1526" s="390">
        <v>142</v>
      </c>
      <c r="K1526" s="390">
        <v>266</v>
      </c>
      <c r="L1526" s="330">
        <v>-0.28169014084506999</v>
      </c>
      <c r="M1526" s="390">
        <v>23</v>
      </c>
      <c r="N1526" s="390">
        <v>10</v>
      </c>
      <c r="O1526" s="390">
        <v>17</v>
      </c>
      <c r="P1526" s="206">
        <v>1.3</v>
      </c>
    </row>
    <row r="1527" spans="1:16" x14ac:dyDescent="0.2">
      <c r="A1527" s="212" t="s">
        <v>8813</v>
      </c>
      <c r="B1527" s="211"/>
      <c r="C1527" s="211" t="s">
        <v>252</v>
      </c>
      <c r="D1527" s="410" t="s">
        <v>22285</v>
      </c>
      <c r="E1527" s="211"/>
      <c r="F1527" s="211" t="s">
        <v>8812</v>
      </c>
      <c r="G1527" s="413" t="s">
        <v>19398</v>
      </c>
      <c r="H1527" s="429" t="s">
        <v>8560</v>
      </c>
      <c r="I1527" s="390">
        <v>102</v>
      </c>
      <c r="J1527" s="390">
        <v>250</v>
      </c>
      <c r="K1527" s="390">
        <v>62</v>
      </c>
      <c r="L1527" s="330">
        <v>-0.59199999999999997</v>
      </c>
      <c r="M1527" s="390">
        <v>78</v>
      </c>
      <c r="N1527" s="390">
        <v>72</v>
      </c>
      <c r="O1527" s="390">
        <v>68</v>
      </c>
      <c r="P1527" s="206">
        <v>8.3333333333333301E-2</v>
      </c>
    </row>
    <row r="1528" spans="1:16" x14ac:dyDescent="0.2">
      <c r="A1528" s="212" t="s">
        <v>9286</v>
      </c>
      <c r="B1528" s="211"/>
      <c r="C1528" s="211" t="s">
        <v>251</v>
      </c>
      <c r="D1528" s="410" t="s">
        <v>17451</v>
      </c>
      <c r="E1528" s="211"/>
      <c r="F1528" s="211" t="s">
        <v>9285</v>
      </c>
      <c r="G1528" s="413" t="s">
        <v>19818</v>
      </c>
      <c r="H1528" s="429" t="s">
        <v>8560</v>
      </c>
      <c r="I1528" s="390">
        <v>101</v>
      </c>
      <c r="J1528" s="390">
        <v>96</v>
      </c>
      <c r="K1528" s="390">
        <v>102</v>
      </c>
      <c r="L1528" s="330">
        <v>5.2083333333333301E-2</v>
      </c>
      <c r="M1528" s="390">
        <v>34</v>
      </c>
      <c r="N1528" s="390">
        <v>20</v>
      </c>
      <c r="O1528" s="390">
        <v>29</v>
      </c>
      <c r="P1528" s="206">
        <v>0.7</v>
      </c>
    </row>
    <row r="1529" spans="1:16" x14ac:dyDescent="0.2">
      <c r="A1529" s="212" t="s">
        <v>9280</v>
      </c>
      <c r="B1529" s="211"/>
      <c r="C1529" s="211" t="s">
        <v>253</v>
      </c>
      <c r="D1529" s="410" t="s">
        <v>18219</v>
      </c>
      <c r="E1529" s="211"/>
      <c r="F1529" s="211" t="s">
        <v>9279</v>
      </c>
      <c r="G1529" s="413" t="s">
        <v>22073</v>
      </c>
      <c r="H1529" s="429" t="s">
        <v>8560</v>
      </c>
      <c r="I1529" s="390">
        <v>101</v>
      </c>
      <c r="J1529" s="390">
        <v>108</v>
      </c>
      <c r="K1529" s="390">
        <v>149</v>
      </c>
      <c r="L1529" s="330">
        <v>-6.4814814814814797E-2</v>
      </c>
      <c r="M1529" s="390">
        <v>581</v>
      </c>
      <c r="N1529" s="390">
        <v>510</v>
      </c>
      <c r="O1529" s="390">
        <v>470</v>
      </c>
      <c r="P1529" s="206">
        <v>0.13921568627451</v>
      </c>
    </row>
    <row r="1530" spans="1:16" x14ac:dyDescent="0.2">
      <c r="A1530" s="212" t="s">
        <v>8993</v>
      </c>
      <c r="B1530" s="211"/>
      <c r="C1530" s="211" t="s">
        <v>249</v>
      </c>
      <c r="D1530" s="410" t="s">
        <v>22162</v>
      </c>
      <c r="E1530" s="211"/>
      <c r="F1530" s="211" t="s">
        <v>8992</v>
      </c>
      <c r="G1530" s="413" t="s">
        <v>20387</v>
      </c>
      <c r="H1530" s="429" t="s">
        <v>8560</v>
      </c>
      <c r="I1530" s="390">
        <v>101</v>
      </c>
      <c r="J1530" s="390">
        <v>207</v>
      </c>
      <c r="K1530" s="390">
        <v>230</v>
      </c>
      <c r="L1530" s="330">
        <v>-0.51207729468598995</v>
      </c>
      <c r="M1530" s="390">
        <v>258</v>
      </c>
      <c r="N1530" s="390">
        <v>299</v>
      </c>
      <c r="O1530" s="390">
        <v>340</v>
      </c>
      <c r="P1530" s="206">
        <v>-0.13712374581939801</v>
      </c>
    </row>
    <row r="1531" spans="1:16" x14ac:dyDescent="0.2">
      <c r="A1531" s="212" t="s">
        <v>12352</v>
      </c>
      <c r="B1531" s="211"/>
      <c r="C1531" s="211" t="s">
        <v>250</v>
      </c>
      <c r="D1531" s="410" t="s">
        <v>15870</v>
      </c>
      <c r="E1531" s="211"/>
      <c r="F1531" s="211" t="s">
        <v>12351</v>
      </c>
      <c r="G1531" s="413" t="s">
        <v>15871</v>
      </c>
      <c r="H1531" s="429" t="s">
        <v>8560</v>
      </c>
      <c r="I1531" s="390">
        <v>100</v>
      </c>
      <c r="J1531" s="390">
        <v>94</v>
      </c>
      <c r="K1531" s="390">
        <v>219</v>
      </c>
      <c r="L1531" s="330">
        <v>6.3829787234042507E-2</v>
      </c>
      <c r="M1531" s="390">
        <v>149</v>
      </c>
      <c r="N1531" s="390">
        <v>141</v>
      </c>
      <c r="O1531" s="390">
        <v>187</v>
      </c>
      <c r="P1531" s="206">
        <v>5.67375886524824E-2</v>
      </c>
    </row>
    <row r="1532" spans="1:16" x14ac:dyDescent="0.2">
      <c r="A1532" s="212" t="s">
        <v>10822</v>
      </c>
      <c r="B1532" s="211"/>
      <c r="C1532" s="211" t="s">
        <v>253</v>
      </c>
      <c r="D1532" s="410" t="s">
        <v>18305</v>
      </c>
      <c r="E1532" s="211"/>
      <c r="F1532" s="211" t="s">
        <v>10821</v>
      </c>
      <c r="G1532" s="413" t="s">
        <v>19658</v>
      </c>
      <c r="H1532" s="429" t="s">
        <v>8560</v>
      </c>
      <c r="I1532" s="390">
        <v>100</v>
      </c>
      <c r="J1532" s="390">
        <v>50</v>
      </c>
      <c r="K1532" s="390">
        <v>37</v>
      </c>
      <c r="L1532" s="330">
        <v>1</v>
      </c>
      <c r="M1532" s="390">
        <v>47</v>
      </c>
      <c r="N1532" s="390">
        <v>20</v>
      </c>
      <c r="O1532" s="390">
        <v>11</v>
      </c>
      <c r="P1532" s="206">
        <v>1.35</v>
      </c>
    </row>
    <row r="1533" spans="1:16" x14ac:dyDescent="0.2">
      <c r="A1533" s="212" t="s">
        <v>13039</v>
      </c>
      <c r="B1533" s="211" t="s">
        <v>11662</v>
      </c>
      <c r="C1533" s="211" t="s">
        <v>257</v>
      </c>
      <c r="D1533" s="410" t="s">
        <v>17525</v>
      </c>
      <c r="E1533" s="211" t="s">
        <v>13038</v>
      </c>
      <c r="F1533" s="211"/>
      <c r="G1533" s="413" t="s">
        <v>19768</v>
      </c>
      <c r="H1533" s="429" t="s">
        <v>8560</v>
      </c>
      <c r="I1533" s="390">
        <v>100</v>
      </c>
      <c r="J1533" s="390">
        <v>111</v>
      </c>
      <c r="K1533" s="390">
        <v>163</v>
      </c>
      <c r="L1533" s="330">
        <v>-9.90990990990991E-2</v>
      </c>
      <c r="M1533" s="390">
        <v>30</v>
      </c>
      <c r="N1533" s="390">
        <v>28</v>
      </c>
      <c r="O1533" s="390">
        <v>33</v>
      </c>
      <c r="P1533" s="206">
        <v>7.1428571428571397E-2</v>
      </c>
    </row>
    <row r="1534" spans="1:16" x14ac:dyDescent="0.2">
      <c r="A1534" s="212" t="s">
        <v>13392</v>
      </c>
      <c r="B1534" s="211"/>
      <c r="C1534" s="211" t="s">
        <v>250</v>
      </c>
      <c r="D1534" s="410" t="s">
        <v>22094</v>
      </c>
      <c r="E1534" s="211"/>
      <c r="F1534" s="211" t="s">
        <v>13391</v>
      </c>
      <c r="G1534" s="413" t="s">
        <v>22095</v>
      </c>
      <c r="H1534" s="429" t="s">
        <v>8560</v>
      </c>
      <c r="I1534" s="390">
        <v>100</v>
      </c>
      <c r="J1534" s="390">
        <v>127</v>
      </c>
      <c r="K1534" s="390">
        <v>188</v>
      </c>
      <c r="L1534" s="330">
        <v>-0.21259842519684999</v>
      </c>
      <c r="M1534" s="390">
        <v>383</v>
      </c>
      <c r="N1534" s="390">
        <v>347</v>
      </c>
      <c r="O1534" s="390">
        <v>445</v>
      </c>
      <c r="P1534" s="206">
        <v>0.103746397694525</v>
      </c>
    </row>
    <row r="1535" spans="1:16" x14ac:dyDescent="0.2">
      <c r="A1535" s="212" t="s">
        <v>8657</v>
      </c>
      <c r="B1535" s="211"/>
      <c r="C1535" s="211" t="s">
        <v>254</v>
      </c>
      <c r="D1535" s="410" t="s">
        <v>9092</v>
      </c>
      <c r="E1535" s="211"/>
      <c r="F1535" s="211" t="s">
        <v>8656</v>
      </c>
      <c r="G1535" s="413" t="s">
        <v>208</v>
      </c>
      <c r="H1535" s="429" t="s">
        <v>8560</v>
      </c>
      <c r="I1535" s="390">
        <v>100</v>
      </c>
      <c r="J1535" s="390">
        <v>31</v>
      </c>
      <c r="K1535" s="390">
        <v>59</v>
      </c>
      <c r="L1535" s="330">
        <v>2.2258064516128999</v>
      </c>
      <c r="M1535" s="390">
        <v>3</v>
      </c>
      <c r="N1535" s="390">
        <v>2</v>
      </c>
      <c r="O1535" s="390">
        <v>0</v>
      </c>
      <c r="P1535" s="206">
        <v>0.5</v>
      </c>
    </row>
    <row r="1536" spans="1:16" x14ac:dyDescent="0.2">
      <c r="A1536" s="212" t="s">
        <v>11324</v>
      </c>
      <c r="B1536" s="211"/>
      <c r="C1536" s="211" t="s">
        <v>252</v>
      </c>
      <c r="D1536" s="410" t="s">
        <v>10365</v>
      </c>
      <c r="E1536" s="211"/>
      <c r="F1536" s="211" t="s">
        <v>11323</v>
      </c>
      <c r="G1536" s="413" t="s">
        <v>19591</v>
      </c>
      <c r="H1536" s="429" t="s">
        <v>8560</v>
      </c>
      <c r="I1536" s="390">
        <v>99</v>
      </c>
      <c r="J1536" s="390">
        <v>84</v>
      </c>
      <c r="K1536" s="390">
        <v>139</v>
      </c>
      <c r="L1536" s="330">
        <v>0.17857142857142899</v>
      </c>
      <c r="M1536" s="390">
        <v>16</v>
      </c>
      <c r="N1536" s="390">
        <v>4</v>
      </c>
      <c r="O1536" s="390">
        <v>13</v>
      </c>
      <c r="P1536" s="206">
        <v>3</v>
      </c>
    </row>
    <row r="1537" spans="1:16" x14ac:dyDescent="0.2">
      <c r="A1537" s="212" t="s">
        <v>10580</v>
      </c>
      <c r="B1537" s="211"/>
      <c r="C1537" s="211" t="s">
        <v>249</v>
      </c>
      <c r="D1537" s="410" t="s">
        <v>18454</v>
      </c>
      <c r="E1537" s="211"/>
      <c r="F1537" s="211" t="s">
        <v>10579</v>
      </c>
      <c r="G1537" s="413" t="s">
        <v>21540</v>
      </c>
      <c r="H1537" s="429" t="s">
        <v>8560</v>
      </c>
      <c r="I1537" s="390">
        <v>99</v>
      </c>
      <c r="J1537" s="390">
        <v>80</v>
      </c>
      <c r="K1537" s="390">
        <v>133</v>
      </c>
      <c r="L1537" s="330">
        <v>0.23749999999999999</v>
      </c>
      <c r="M1537" s="390">
        <v>31</v>
      </c>
      <c r="N1537" s="390">
        <v>35</v>
      </c>
      <c r="O1537" s="390">
        <v>39</v>
      </c>
      <c r="P1537" s="206">
        <v>-0.114285714285714</v>
      </c>
    </row>
    <row r="1538" spans="1:16" x14ac:dyDescent="0.2">
      <c r="A1538" s="212" t="s">
        <v>10407</v>
      </c>
      <c r="B1538" s="211" t="s">
        <v>9698</v>
      </c>
      <c r="C1538" s="211" t="s">
        <v>251</v>
      </c>
      <c r="D1538" s="410" t="s">
        <v>18315</v>
      </c>
      <c r="E1538" s="211" t="s">
        <v>10406</v>
      </c>
      <c r="F1538" s="211"/>
      <c r="G1538" s="413" t="s">
        <v>21596</v>
      </c>
      <c r="H1538" s="429" t="s">
        <v>8560</v>
      </c>
      <c r="I1538" s="390">
        <v>99</v>
      </c>
      <c r="J1538" s="390">
        <v>78</v>
      </c>
      <c r="K1538" s="390">
        <v>133</v>
      </c>
      <c r="L1538" s="330">
        <v>0.269230769230769</v>
      </c>
      <c r="M1538" s="390">
        <v>18</v>
      </c>
      <c r="N1538" s="390">
        <v>12</v>
      </c>
      <c r="O1538" s="390">
        <v>7</v>
      </c>
      <c r="P1538" s="206">
        <v>0.5</v>
      </c>
    </row>
    <row r="1539" spans="1:16" x14ac:dyDescent="0.2">
      <c r="A1539" s="212" t="s">
        <v>10079</v>
      </c>
      <c r="B1539" s="211"/>
      <c r="C1539" s="211" t="s">
        <v>371</v>
      </c>
      <c r="D1539" s="410" t="s">
        <v>18595</v>
      </c>
      <c r="E1539" s="211"/>
      <c r="F1539" s="211" t="s">
        <v>10078</v>
      </c>
      <c r="G1539" s="413" t="s">
        <v>19421</v>
      </c>
      <c r="H1539" s="429" t="s">
        <v>8560</v>
      </c>
      <c r="I1539" s="390">
        <v>99</v>
      </c>
      <c r="J1539" s="390">
        <v>96</v>
      </c>
      <c r="K1539" s="390">
        <v>53</v>
      </c>
      <c r="L1539" s="330">
        <v>3.125E-2</v>
      </c>
      <c r="M1539" s="390">
        <v>16</v>
      </c>
      <c r="N1539" s="390">
        <v>7</v>
      </c>
      <c r="O1539" s="390">
        <v>15</v>
      </c>
      <c r="P1539" s="206">
        <v>1.28571428571429</v>
      </c>
    </row>
    <row r="1540" spans="1:16" x14ac:dyDescent="0.2">
      <c r="A1540" s="212" t="s">
        <v>10001</v>
      </c>
      <c r="B1540" s="211"/>
      <c r="C1540" s="211" t="s">
        <v>249</v>
      </c>
      <c r="D1540" s="410" t="s">
        <v>18114</v>
      </c>
      <c r="E1540" s="211"/>
      <c r="F1540" s="211" t="s">
        <v>9999</v>
      </c>
      <c r="G1540" s="413" t="s">
        <v>19490</v>
      </c>
      <c r="H1540" s="429" t="s">
        <v>8560</v>
      </c>
      <c r="I1540" s="390">
        <v>99</v>
      </c>
      <c r="J1540" s="390">
        <v>80</v>
      </c>
      <c r="K1540" s="390">
        <v>103</v>
      </c>
      <c r="L1540" s="330">
        <v>0.23749999999999999</v>
      </c>
      <c r="M1540" s="390">
        <v>17</v>
      </c>
      <c r="N1540" s="390">
        <v>26</v>
      </c>
      <c r="O1540" s="390">
        <v>16</v>
      </c>
      <c r="P1540" s="206">
        <v>-0.34615384615384598</v>
      </c>
    </row>
    <row r="1541" spans="1:16" x14ac:dyDescent="0.2">
      <c r="A1541" s="212" t="s">
        <v>9837</v>
      </c>
      <c r="B1541" s="211"/>
      <c r="C1541" s="211" t="s">
        <v>14947</v>
      </c>
      <c r="D1541" s="410" t="s">
        <v>17714</v>
      </c>
      <c r="E1541" s="211"/>
      <c r="F1541" s="211" t="s">
        <v>9836</v>
      </c>
      <c r="G1541" s="413" t="s">
        <v>19467</v>
      </c>
      <c r="H1541" s="429" t="s">
        <v>8560</v>
      </c>
      <c r="I1541" s="390">
        <v>99</v>
      </c>
      <c r="J1541" s="390">
        <v>87</v>
      </c>
      <c r="K1541" s="390">
        <v>121</v>
      </c>
      <c r="L1541" s="330">
        <v>0.13793103448275901</v>
      </c>
      <c r="M1541" s="390">
        <v>26</v>
      </c>
      <c r="N1541" s="390">
        <v>18</v>
      </c>
      <c r="O1541" s="390">
        <v>31</v>
      </c>
      <c r="P1541" s="206">
        <v>0.44444444444444398</v>
      </c>
    </row>
    <row r="1542" spans="1:16" x14ac:dyDescent="0.2">
      <c r="A1542" s="212" t="s">
        <v>14006</v>
      </c>
      <c r="B1542" s="211"/>
      <c r="C1542" s="211" t="s">
        <v>253</v>
      </c>
      <c r="D1542" s="410" t="s">
        <v>18828</v>
      </c>
      <c r="E1542" s="211"/>
      <c r="F1542" s="211" t="s">
        <v>14005</v>
      </c>
      <c r="G1542" s="413" t="s">
        <v>20637</v>
      </c>
      <c r="H1542" s="429" t="s">
        <v>8560</v>
      </c>
      <c r="I1542" s="390">
        <v>98</v>
      </c>
      <c r="J1542" s="390">
        <v>73</v>
      </c>
      <c r="K1542" s="390">
        <v>87</v>
      </c>
      <c r="L1542" s="330">
        <v>0.34246575342465801</v>
      </c>
      <c r="M1542" s="390">
        <v>1004</v>
      </c>
      <c r="N1542" s="390">
        <v>626</v>
      </c>
      <c r="O1542" s="390">
        <v>195</v>
      </c>
      <c r="P1542" s="206">
        <v>0.603833865814696</v>
      </c>
    </row>
    <row r="1543" spans="1:16" x14ac:dyDescent="0.2">
      <c r="A1543" s="212" t="s">
        <v>13815</v>
      </c>
      <c r="B1543" s="211" t="s">
        <v>10135</v>
      </c>
      <c r="C1543" s="211" t="s">
        <v>254</v>
      </c>
      <c r="D1543" s="410" t="s">
        <v>20764</v>
      </c>
      <c r="E1543" s="211" t="s">
        <v>13814</v>
      </c>
      <c r="F1543" s="211"/>
      <c r="G1543" s="413" t="s">
        <v>19522</v>
      </c>
      <c r="H1543" s="429" t="s">
        <v>8560</v>
      </c>
      <c r="I1543" s="390">
        <v>98</v>
      </c>
      <c r="J1543" s="390">
        <v>112</v>
      </c>
      <c r="K1543" s="390">
        <v>101</v>
      </c>
      <c r="L1543" s="330">
        <v>-0.125</v>
      </c>
      <c r="M1543" s="390">
        <v>46</v>
      </c>
      <c r="N1543" s="390">
        <v>41</v>
      </c>
      <c r="O1543" s="390">
        <v>43</v>
      </c>
      <c r="P1543" s="206">
        <v>0.12195121951219499</v>
      </c>
    </row>
    <row r="1544" spans="1:16" x14ac:dyDescent="0.2">
      <c r="A1544" s="212" t="s">
        <v>11740</v>
      </c>
      <c r="B1544" s="211" t="s">
        <v>9509</v>
      </c>
      <c r="C1544" s="211" t="s">
        <v>252</v>
      </c>
      <c r="D1544" s="410" t="s">
        <v>20876</v>
      </c>
      <c r="E1544" s="211" t="s">
        <v>11739</v>
      </c>
      <c r="F1544" s="211"/>
      <c r="G1544" s="413" t="s">
        <v>20877</v>
      </c>
      <c r="H1544" s="429" t="s">
        <v>8560</v>
      </c>
      <c r="I1544" s="390">
        <v>98</v>
      </c>
      <c r="J1544" s="390">
        <v>29</v>
      </c>
      <c r="K1544" s="390">
        <v>7</v>
      </c>
      <c r="L1544" s="330">
        <v>2.3793103448275899</v>
      </c>
      <c r="M1544" s="390">
        <v>254</v>
      </c>
      <c r="N1544" s="390">
        <v>143</v>
      </c>
      <c r="O1544" s="390">
        <v>203</v>
      </c>
      <c r="P1544" s="206">
        <v>0.77622377622377603</v>
      </c>
    </row>
    <row r="1545" spans="1:16" x14ac:dyDescent="0.2">
      <c r="A1545" s="212" t="s">
        <v>9593</v>
      </c>
      <c r="B1545" s="211" t="s">
        <v>9592</v>
      </c>
      <c r="C1545" s="211" t="s">
        <v>252</v>
      </c>
      <c r="D1545" s="410" t="s">
        <v>18211</v>
      </c>
      <c r="E1545" s="211" t="s">
        <v>9591</v>
      </c>
      <c r="F1545" s="211"/>
      <c r="G1545" s="413" t="s">
        <v>19427</v>
      </c>
      <c r="H1545" s="429" t="s">
        <v>8560</v>
      </c>
      <c r="I1545" s="390">
        <v>98</v>
      </c>
      <c r="J1545" s="390">
        <v>18</v>
      </c>
      <c r="K1545" s="390">
        <v>57</v>
      </c>
      <c r="L1545" s="330">
        <v>4.4444444444444402</v>
      </c>
      <c r="M1545" s="390">
        <v>1527</v>
      </c>
      <c r="N1545" s="390">
        <v>287</v>
      </c>
      <c r="O1545" s="390">
        <v>1258</v>
      </c>
      <c r="P1545" s="206">
        <v>4.3205574912892004</v>
      </c>
    </row>
    <row r="1546" spans="1:16" x14ac:dyDescent="0.2">
      <c r="A1546" s="212" t="s">
        <v>12460</v>
      </c>
      <c r="B1546" s="211"/>
      <c r="C1546" s="211" t="s">
        <v>250</v>
      </c>
      <c r="D1546" s="410" t="s">
        <v>19464</v>
      </c>
      <c r="E1546" s="211"/>
      <c r="F1546" s="211" t="s">
        <v>12459</v>
      </c>
      <c r="G1546" s="413" t="s">
        <v>20332</v>
      </c>
      <c r="H1546" s="429" t="s">
        <v>8560</v>
      </c>
      <c r="I1546" s="390">
        <v>97</v>
      </c>
      <c r="J1546" s="390">
        <v>84</v>
      </c>
      <c r="K1546" s="390">
        <v>128</v>
      </c>
      <c r="L1546" s="330">
        <v>0.15476190476190499</v>
      </c>
      <c r="M1546" s="390">
        <v>283</v>
      </c>
      <c r="N1546" s="390">
        <v>270</v>
      </c>
      <c r="O1546" s="390">
        <v>320</v>
      </c>
      <c r="P1546" s="206">
        <v>4.81481481481481E-2</v>
      </c>
    </row>
    <row r="1547" spans="1:16" x14ac:dyDescent="0.2">
      <c r="A1547" s="212" t="s">
        <v>12384</v>
      </c>
      <c r="B1547" s="211"/>
      <c r="C1547" s="211" t="s">
        <v>253</v>
      </c>
      <c r="D1547" s="410" t="s">
        <v>17461</v>
      </c>
      <c r="E1547" s="211"/>
      <c r="F1547" s="211" t="s">
        <v>12383</v>
      </c>
      <c r="G1547" s="413" t="s">
        <v>19476</v>
      </c>
      <c r="H1547" s="429" t="s">
        <v>8560</v>
      </c>
      <c r="I1547" s="390">
        <v>97</v>
      </c>
      <c r="J1547" s="390">
        <v>68</v>
      </c>
      <c r="K1547" s="390">
        <v>137</v>
      </c>
      <c r="L1547" s="330">
        <v>0.42647058823529399</v>
      </c>
      <c r="M1547" s="390">
        <v>163</v>
      </c>
      <c r="N1547" s="390">
        <v>127</v>
      </c>
      <c r="O1547" s="390">
        <v>173</v>
      </c>
      <c r="P1547" s="206">
        <v>0.28346456692913402</v>
      </c>
    </row>
    <row r="1548" spans="1:16" x14ac:dyDescent="0.2">
      <c r="A1548" s="212" t="s">
        <v>11826</v>
      </c>
      <c r="B1548" s="211" t="s">
        <v>9876</v>
      </c>
      <c r="C1548" s="211" t="s">
        <v>252</v>
      </c>
      <c r="D1548" s="410" t="s">
        <v>9695</v>
      </c>
      <c r="E1548" s="211" t="s">
        <v>11825</v>
      </c>
      <c r="F1548" s="211"/>
      <c r="G1548" s="413" t="s">
        <v>19398</v>
      </c>
      <c r="H1548" s="429" t="s">
        <v>8560</v>
      </c>
      <c r="I1548" s="390">
        <v>97</v>
      </c>
      <c r="J1548" s="390">
        <v>12</v>
      </c>
      <c r="K1548" s="390">
        <v>86</v>
      </c>
      <c r="L1548" s="330">
        <v>7.0833333333333304</v>
      </c>
      <c r="M1548" s="390">
        <v>212</v>
      </c>
      <c r="N1548" s="390">
        <v>1</v>
      </c>
      <c r="O1548" s="390">
        <v>191</v>
      </c>
      <c r="P1548" s="206">
        <v>211</v>
      </c>
    </row>
    <row r="1549" spans="1:16" x14ac:dyDescent="0.2">
      <c r="A1549" s="212" t="s">
        <v>13228</v>
      </c>
      <c r="B1549" s="211"/>
      <c r="C1549" s="211" t="s">
        <v>255</v>
      </c>
      <c r="D1549" s="410" t="s">
        <v>18478</v>
      </c>
      <c r="E1549" s="211"/>
      <c r="F1549" s="211" t="s">
        <v>13227</v>
      </c>
      <c r="G1549" s="413" t="s">
        <v>19762</v>
      </c>
      <c r="H1549" s="429" t="s">
        <v>8560</v>
      </c>
      <c r="I1549" s="390">
        <v>97</v>
      </c>
      <c r="J1549" s="390">
        <v>98</v>
      </c>
      <c r="K1549" s="390">
        <v>134</v>
      </c>
      <c r="L1549" s="330">
        <v>-1.02040816326531E-2</v>
      </c>
      <c r="M1549" s="390">
        <v>21</v>
      </c>
      <c r="N1549" s="390">
        <v>19</v>
      </c>
      <c r="O1549" s="390">
        <v>15</v>
      </c>
      <c r="P1549" s="206">
        <v>0.105263157894737</v>
      </c>
    </row>
    <row r="1550" spans="1:16" x14ac:dyDescent="0.2">
      <c r="A1550" s="212" t="s">
        <v>10972</v>
      </c>
      <c r="B1550" s="211"/>
      <c r="C1550" s="211" t="s">
        <v>254</v>
      </c>
      <c r="D1550" s="410" t="s">
        <v>21347</v>
      </c>
      <c r="E1550" s="211"/>
      <c r="F1550" s="211" t="s">
        <v>10971</v>
      </c>
      <c r="G1550" s="413" t="s">
        <v>21348</v>
      </c>
      <c r="H1550" s="429" t="s">
        <v>8560</v>
      </c>
      <c r="I1550" s="390">
        <v>96</v>
      </c>
      <c r="J1550" s="390">
        <v>145</v>
      </c>
      <c r="K1550" s="390">
        <v>42</v>
      </c>
      <c r="L1550" s="330">
        <v>-0.33793103448275902</v>
      </c>
      <c r="M1550" s="390">
        <v>1026</v>
      </c>
      <c r="N1550" s="390">
        <v>720</v>
      </c>
      <c r="O1550" s="390">
        <v>982</v>
      </c>
      <c r="P1550" s="206">
        <v>0.42499999999999999</v>
      </c>
    </row>
    <row r="1551" spans="1:16" x14ac:dyDescent="0.2">
      <c r="A1551" s="212" t="s">
        <v>10812</v>
      </c>
      <c r="B1551" s="211"/>
      <c r="C1551" s="211" t="s">
        <v>251</v>
      </c>
      <c r="D1551" s="410" t="s">
        <v>18768</v>
      </c>
      <c r="E1551" s="211"/>
      <c r="F1551" s="211" t="s">
        <v>10811</v>
      </c>
      <c r="G1551" s="413" t="s">
        <v>19659</v>
      </c>
      <c r="H1551" s="429" t="s">
        <v>8560</v>
      </c>
      <c r="I1551" s="390">
        <v>96</v>
      </c>
      <c r="J1551" s="390">
        <v>105</v>
      </c>
      <c r="K1551" s="390">
        <v>105</v>
      </c>
      <c r="L1551" s="210">
        <v>-8.5714285714285701E-2</v>
      </c>
      <c r="M1551" s="390">
        <v>323</v>
      </c>
      <c r="N1551" s="390">
        <v>297</v>
      </c>
      <c r="O1551" s="390">
        <v>299</v>
      </c>
      <c r="P1551" s="206">
        <v>8.7542087542087602E-2</v>
      </c>
    </row>
    <row r="1552" spans="1:16" x14ac:dyDescent="0.2">
      <c r="A1552" s="212" t="s">
        <v>9119</v>
      </c>
      <c r="B1552" s="211"/>
      <c r="C1552" s="211" t="s">
        <v>254</v>
      </c>
      <c r="D1552" s="410" t="s">
        <v>19828</v>
      </c>
      <c r="E1552" s="211"/>
      <c r="F1552" s="211" t="s">
        <v>9118</v>
      </c>
      <c r="G1552" s="413" t="s">
        <v>22109</v>
      </c>
      <c r="H1552" s="429" t="s">
        <v>8560</v>
      </c>
      <c r="I1552" s="390">
        <v>96</v>
      </c>
      <c r="J1552" s="390">
        <v>120</v>
      </c>
      <c r="K1552" s="390">
        <v>115</v>
      </c>
      <c r="L1552" s="330">
        <v>-0.2</v>
      </c>
      <c r="M1552" s="390">
        <v>378</v>
      </c>
      <c r="N1552" s="390">
        <v>355</v>
      </c>
      <c r="O1552" s="390">
        <v>343</v>
      </c>
      <c r="P1552" s="206">
        <v>6.4788732394366097E-2</v>
      </c>
    </row>
    <row r="1553" spans="1:16" x14ac:dyDescent="0.2">
      <c r="A1553" s="212" t="s">
        <v>8805</v>
      </c>
      <c r="B1553" s="211"/>
      <c r="C1553" s="211" t="s">
        <v>249</v>
      </c>
      <c r="D1553" s="410" t="s">
        <v>18231</v>
      </c>
      <c r="E1553" s="211"/>
      <c r="F1553" s="211" t="s">
        <v>8804</v>
      </c>
      <c r="G1553" s="413" t="s">
        <v>20968</v>
      </c>
      <c r="H1553" s="429" t="s">
        <v>8560</v>
      </c>
      <c r="I1553" s="390">
        <v>96</v>
      </c>
      <c r="J1553" s="390">
        <v>123</v>
      </c>
      <c r="K1553" s="390">
        <v>125</v>
      </c>
      <c r="L1553" s="330">
        <v>-0.219512195121951</v>
      </c>
      <c r="M1553" s="390">
        <v>16</v>
      </c>
      <c r="N1553" s="390">
        <v>25</v>
      </c>
      <c r="O1553" s="390">
        <v>35</v>
      </c>
      <c r="P1553" s="206">
        <v>-0.36</v>
      </c>
    </row>
    <row r="1554" spans="1:16" x14ac:dyDescent="0.2">
      <c r="A1554" s="212" t="s">
        <v>11672</v>
      </c>
      <c r="B1554" s="211" t="s">
        <v>11671</v>
      </c>
      <c r="C1554" s="211" t="s">
        <v>372</v>
      </c>
      <c r="D1554" s="410" t="s">
        <v>17626</v>
      </c>
      <c r="E1554" s="211" t="s">
        <v>11670</v>
      </c>
      <c r="F1554" s="211"/>
      <c r="G1554" s="413" t="s">
        <v>19563</v>
      </c>
      <c r="H1554" s="429" t="s">
        <v>8560</v>
      </c>
      <c r="I1554" s="390">
        <v>95</v>
      </c>
      <c r="J1554" s="390">
        <v>102</v>
      </c>
      <c r="K1554" s="390">
        <v>119</v>
      </c>
      <c r="L1554" s="330">
        <v>-6.8627450980392093E-2</v>
      </c>
      <c r="M1554" s="390">
        <v>46</v>
      </c>
      <c r="N1554" s="390">
        <v>31</v>
      </c>
      <c r="O1554" s="390">
        <v>29</v>
      </c>
      <c r="P1554" s="206">
        <v>0.483870967741936</v>
      </c>
    </row>
    <row r="1555" spans="1:16" x14ac:dyDescent="0.2">
      <c r="A1555" s="212" t="s">
        <v>13805</v>
      </c>
      <c r="B1555" s="211"/>
      <c r="C1555" s="211" t="s">
        <v>251</v>
      </c>
      <c r="D1555" s="410" t="s">
        <v>21346</v>
      </c>
      <c r="E1555" s="211"/>
      <c r="F1555" s="211" t="s">
        <v>13804</v>
      </c>
      <c r="G1555" s="413" t="s">
        <v>19589</v>
      </c>
      <c r="H1555" s="429" t="s">
        <v>8560</v>
      </c>
      <c r="I1555" s="390">
        <v>95</v>
      </c>
      <c r="J1555" s="390">
        <v>95</v>
      </c>
      <c r="K1555" s="390">
        <v>78</v>
      </c>
      <c r="L1555" s="330">
        <v>0</v>
      </c>
      <c r="M1555" s="390">
        <v>61</v>
      </c>
      <c r="N1555" s="390">
        <v>31</v>
      </c>
      <c r="O1555" s="390">
        <v>24</v>
      </c>
      <c r="P1555" s="206">
        <v>0.967741935483871</v>
      </c>
    </row>
    <row r="1556" spans="1:16" x14ac:dyDescent="0.2">
      <c r="A1556" s="212" t="s">
        <v>10564</v>
      </c>
      <c r="B1556" s="211"/>
      <c r="C1556" s="211" t="s">
        <v>371</v>
      </c>
      <c r="D1556" s="410" t="s">
        <v>21542</v>
      </c>
      <c r="E1556" s="211"/>
      <c r="F1556" s="211" t="s">
        <v>10563</v>
      </c>
      <c r="G1556" s="413" t="s">
        <v>21158</v>
      </c>
      <c r="H1556" s="429" t="s">
        <v>8560</v>
      </c>
      <c r="I1556" s="390">
        <v>95</v>
      </c>
      <c r="J1556" s="390">
        <v>144</v>
      </c>
      <c r="K1556" s="390">
        <v>203</v>
      </c>
      <c r="L1556" s="330">
        <v>-0.34027777777777801</v>
      </c>
      <c r="M1556" s="390">
        <v>340</v>
      </c>
      <c r="N1556" s="390">
        <v>257</v>
      </c>
      <c r="O1556" s="390">
        <v>345</v>
      </c>
      <c r="P1556" s="206">
        <v>0.32295719844358001</v>
      </c>
    </row>
    <row r="1557" spans="1:16" x14ac:dyDescent="0.2">
      <c r="A1557" s="212" t="s">
        <v>9183</v>
      </c>
      <c r="B1557" s="211"/>
      <c r="C1557" s="211" t="s">
        <v>263</v>
      </c>
      <c r="D1557" s="410" t="s">
        <v>22096</v>
      </c>
      <c r="E1557" s="211"/>
      <c r="F1557" s="211" t="s">
        <v>9182</v>
      </c>
      <c r="G1557" s="413" t="s">
        <v>19531</v>
      </c>
      <c r="H1557" s="429" t="s">
        <v>8560</v>
      </c>
      <c r="I1557" s="390">
        <v>95</v>
      </c>
      <c r="J1557" s="390">
        <v>38</v>
      </c>
      <c r="K1557" s="390">
        <v>29</v>
      </c>
      <c r="L1557" s="330">
        <v>1.5</v>
      </c>
      <c r="M1557" s="390">
        <v>20</v>
      </c>
      <c r="N1557" s="390">
        <v>11</v>
      </c>
      <c r="O1557" s="390">
        <v>17</v>
      </c>
      <c r="P1557" s="206">
        <v>0.81818181818181801</v>
      </c>
    </row>
    <row r="1558" spans="1:16" x14ac:dyDescent="0.2">
      <c r="A1558" s="212" t="s">
        <v>12342</v>
      </c>
      <c r="B1558" s="211"/>
      <c r="C1558" s="211" t="s">
        <v>372</v>
      </c>
      <c r="D1558" s="410" t="s">
        <v>8791</v>
      </c>
      <c r="E1558" s="211"/>
      <c r="F1558" s="211" t="s">
        <v>12341</v>
      </c>
      <c r="G1558" s="413" t="s">
        <v>223</v>
      </c>
      <c r="H1558" s="429" t="s">
        <v>8560</v>
      </c>
      <c r="I1558" s="390">
        <v>94</v>
      </c>
      <c r="J1558" s="390">
        <v>78</v>
      </c>
      <c r="K1558" s="390">
        <v>145</v>
      </c>
      <c r="L1558" s="330">
        <v>0.20512820512820501</v>
      </c>
      <c r="M1558" s="390">
        <v>2</v>
      </c>
      <c r="N1558" s="390">
        <v>4</v>
      </c>
      <c r="O1558" s="390">
        <v>7</v>
      </c>
      <c r="P1558" s="206">
        <v>-0.5</v>
      </c>
    </row>
    <row r="1559" spans="1:16" x14ac:dyDescent="0.2">
      <c r="A1559" s="212" t="s">
        <v>11283</v>
      </c>
      <c r="B1559" s="211"/>
      <c r="C1559" s="211" t="s">
        <v>249</v>
      </c>
      <c r="D1559" s="410" t="s">
        <v>18181</v>
      </c>
      <c r="E1559" s="211"/>
      <c r="F1559" s="211" t="s">
        <v>11282</v>
      </c>
      <c r="G1559" s="413" t="s">
        <v>19596</v>
      </c>
      <c r="H1559" s="429" t="s">
        <v>8560</v>
      </c>
      <c r="I1559" s="390">
        <v>94</v>
      </c>
      <c r="J1559" s="390">
        <v>152</v>
      </c>
      <c r="K1559" s="390">
        <v>161</v>
      </c>
      <c r="L1559" s="330">
        <v>-0.38157894736842102</v>
      </c>
      <c r="M1559" s="390">
        <v>106</v>
      </c>
      <c r="N1559" s="390">
        <v>86</v>
      </c>
      <c r="O1559" s="390">
        <v>106</v>
      </c>
      <c r="P1559" s="206">
        <v>0.232558139534884</v>
      </c>
    </row>
    <row r="1560" spans="1:16" x14ac:dyDescent="0.2">
      <c r="A1560" s="212" t="s">
        <v>10402</v>
      </c>
      <c r="B1560" s="211"/>
      <c r="C1560" s="211" t="s">
        <v>252</v>
      </c>
      <c r="D1560" s="410" t="s">
        <v>19198</v>
      </c>
      <c r="E1560" s="211"/>
      <c r="F1560" s="211" t="s">
        <v>10401</v>
      </c>
      <c r="G1560" s="413" t="s">
        <v>19452</v>
      </c>
      <c r="H1560" s="429" t="s">
        <v>8560</v>
      </c>
      <c r="I1560" s="390">
        <v>94</v>
      </c>
      <c r="J1560" s="390">
        <v>202</v>
      </c>
      <c r="K1560" s="390">
        <v>117</v>
      </c>
      <c r="L1560" s="330">
        <v>-0.53465346534653502</v>
      </c>
      <c r="M1560" s="390">
        <v>1283</v>
      </c>
      <c r="N1560" s="390">
        <v>1062</v>
      </c>
      <c r="O1560" s="390">
        <v>1604</v>
      </c>
      <c r="P1560" s="206">
        <v>0.20809792843691199</v>
      </c>
    </row>
    <row r="1561" spans="1:16" x14ac:dyDescent="0.2">
      <c r="A1561" s="212" t="s">
        <v>9705</v>
      </c>
      <c r="B1561" s="211" t="s">
        <v>9552</v>
      </c>
      <c r="C1561" s="211" t="s">
        <v>249</v>
      </c>
      <c r="D1561" s="410" t="s">
        <v>21841</v>
      </c>
      <c r="E1561" s="211" t="s">
        <v>9704</v>
      </c>
      <c r="F1561" s="211"/>
      <c r="G1561" s="413" t="s">
        <v>19421</v>
      </c>
      <c r="H1561" s="429" t="s">
        <v>8560</v>
      </c>
      <c r="I1561" s="390">
        <v>94</v>
      </c>
      <c r="J1561" s="390">
        <v>58</v>
      </c>
      <c r="K1561" s="390">
        <v>100</v>
      </c>
      <c r="L1561" s="330">
        <v>0.62068965517241403</v>
      </c>
      <c r="M1561" s="390">
        <v>7</v>
      </c>
      <c r="N1561" s="390">
        <v>6</v>
      </c>
      <c r="O1561" s="390">
        <v>3</v>
      </c>
      <c r="P1561" s="206">
        <v>0.16666666666666699</v>
      </c>
    </row>
    <row r="1562" spans="1:16" x14ac:dyDescent="0.2">
      <c r="A1562" s="212" t="s">
        <v>11129</v>
      </c>
      <c r="B1562" s="211"/>
      <c r="C1562" s="211" t="s">
        <v>14947</v>
      </c>
      <c r="D1562" s="410" t="s">
        <v>17696</v>
      </c>
      <c r="E1562" s="211"/>
      <c r="F1562" s="211" t="s">
        <v>11128</v>
      </c>
      <c r="G1562" s="413" t="s">
        <v>10517</v>
      </c>
      <c r="H1562" s="429" t="s">
        <v>8560</v>
      </c>
      <c r="I1562" s="390">
        <v>93</v>
      </c>
      <c r="J1562" s="390">
        <v>91</v>
      </c>
      <c r="K1562" s="390">
        <v>112</v>
      </c>
      <c r="L1562" s="330">
        <v>2.19780219780219E-2</v>
      </c>
      <c r="M1562" s="390">
        <v>5</v>
      </c>
      <c r="N1562" s="390">
        <v>4</v>
      </c>
      <c r="O1562" s="390">
        <v>5</v>
      </c>
      <c r="P1562" s="206">
        <v>0.25</v>
      </c>
    </row>
    <row r="1563" spans="1:16" x14ac:dyDescent="0.2">
      <c r="A1563" s="212" t="s">
        <v>13183</v>
      </c>
      <c r="B1563" s="211"/>
      <c r="C1563" s="211" t="s">
        <v>251</v>
      </c>
      <c r="D1563" s="410" t="s">
        <v>17606</v>
      </c>
      <c r="E1563" s="211"/>
      <c r="F1563" s="211" t="s">
        <v>13182</v>
      </c>
      <c r="G1563" s="413" t="s">
        <v>19846</v>
      </c>
      <c r="H1563" s="429" t="s">
        <v>8560</v>
      </c>
      <c r="I1563" s="390">
        <v>93</v>
      </c>
      <c r="J1563" s="390">
        <v>89</v>
      </c>
      <c r="K1563" s="390">
        <v>74</v>
      </c>
      <c r="L1563" s="330">
        <v>4.4943820224719197E-2</v>
      </c>
      <c r="M1563" s="390">
        <v>63</v>
      </c>
      <c r="N1563" s="390">
        <v>33</v>
      </c>
      <c r="O1563" s="390">
        <v>47</v>
      </c>
      <c r="P1563" s="206">
        <v>0.90909090909090895</v>
      </c>
    </row>
    <row r="1564" spans="1:16" x14ac:dyDescent="0.2">
      <c r="A1564" s="212" t="s">
        <v>12340</v>
      </c>
      <c r="B1564" s="211"/>
      <c r="C1564" s="211" t="s">
        <v>250</v>
      </c>
      <c r="D1564" s="410" t="s">
        <v>17462</v>
      </c>
      <c r="E1564" s="211"/>
      <c r="F1564" s="211" t="s">
        <v>12339</v>
      </c>
      <c r="G1564" s="413" t="s">
        <v>17463</v>
      </c>
      <c r="H1564" s="429" t="s">
        <v>8560</v>
      </c>
      <c r="I1564" s="390">
        <v>92</v>
      </c>
      <c r="J1564" s="390">
        <v>51</v>
      </c>
      <c r="K1564" s="390">
        <v>99</v>
      </c>
      <c r="L1564" s="330">
        <v>0.80392156862745101</v>
      </c>
      <c r="M1564" s="390">
        <v>353</v>
      </c>
      <c r="N1564" s="390">
        <v>308</v>
      </c>
      <c r="O1564" s="390">
        <v>291</v>
      </c>
      <c r="P1564" s="206">
        <v>0.14610389610389601</v>
      </c>
    </row>
    <row r="1565" spans="1:16" x14ac:dyDescent="0.2">
      <c r="A1565" s="212" t="s">
        <v>10009</v>
      </c>
      <c r="B1565" s="211"/>
      <c r="C1565" s="211" t="s">
        <v>249</v>
      </c>
      <c r="D1565" s="410" t="s">
        <v>18708</v>
      </c>
      <c r="E1565" s="211"/>
      <c r="F1565" s="211" t="s">
        <v>10008</v>
      </c>
      <c r="G1565" s="413" t="s">
        <v>19757</v>
      </c>
      <c r="H1565" s="429" t="s">
        <v>8560</v>
      </c>
      <c r="I1565" s="390">
        <v>92</v>
      </c>
      <c r="J1565" s="390">
        <v>85</v>
      </c>
      <c r="K1565" s="390">
        <v>88</v>
      </c>
      <c r="L1565" s="330">
        <v>8.2352941176470504E-2</v>
      </c>
      <c r="M1565" s="390">
        <v>40</v>
      </c>
      <c r="N1565" s="390">
        <v>34</v>
      </c>
      <c r="O1565" s="390">
        <v>41</v>
      </c>
      <c r="P1565" s="206">
        <v>0.17647058823529399</v>
      </c>
    </row>
    <row r="1566" spans="1:16" x14ac:dyDescent="0.2">
      <c r="A1566" s="212" t="s">
        <v>12794</v>
      </c>
      <c r="B1566" s="211"/>
      <c r="C1566" s="211" t="s">
        <v>249</v>
      </c>
      <c r="D1566" s="410" t="s">
        <v>18794</v>
      </c>
      <c r="E1566" s="211" t="s">
        <v>12793</v>
      </c>
      <c r="F1566" s="211"/>
      <c r="G1566" s="413" t="s">
        <v>20257</v>
      </c>
      <c r="H1566" s="429" t="s">
        <v>8560</v>
      </c>
      <c r="I1566" s="390">
        <v>91</v>
      </c>
      <c r="J1566" s="390">
        <v>101</v>
      </c>
      <c r="K1566" s="390">
        <v>101</v>
      </c>
      <c r="L1566" s="330">
        <v>-9.9009900990099001E-2</v>
      </c>
      <c r="M1566" s="390">
        <v>1368</v>
      </c>
      <c r="N1566" s="390">
        <v>1388</v>
      </c>
      <c r="O1566" s="390">
        <v>1410</v>
      </c>
      <c r="P1566" s="206">
        <v>-1.4409221902017299E-2</v>
      </c>
    </row>
    <row r="1567" spans="1:16" x14ac:dyDescent="0.2">
      <c r="A1567" s="212" t="s">
        <v>12357</v>
      </c>
      <c r="B1567" s="211"/>
      <c r="C1567" s="211" t="s">
        <v>258</v>
      </c>
      <c r="D1567" s="410" t="s">
        <v>19478</v>
      </c>
      <c r="E1567" s="211"/>
      <c r="F1567" s="211" t="s">
        <v>12356</v>
      </c>
      <c r="G1567" s="413" t="s">
        <v>19479</v>
      </c>
      <c r="H1567" s="429" t="s">
        <v>8560</v>
      </c>
      <c r="I1567" s="390">
        <v>91</v>
      </c>
      <c r="J1567" s="390">
        <v>22</v>
      </c>
      <c r="K1567" s="390">
        <v>0</v>
      </c>
      <c r="L1567" s="330">
        <v>3.1363636363636398</v>
      </c>
      <c r="M1567" s="390">
        <v>11</v>
      </c>
      <c r="N1567" s="390">
        <v>0</v>
      </c>
      <c r="O1567" s="390">
        <v>7</v>
      </c>
      <c r="P1567" s="206">
        <v>0</v>
      </c>
    </row>
    <row r="1568" spans="1:16" x14ac:dyDescent="0.2">
      <c r="A1568" s="212" t="s">
        <v>10646</v>
      </c>
      <c r="B1568" s="211"/>
      <c r="C1568" s="211" t="s">
        <v>14947</v>
      </c>
      <c r="D1568" s="410" t="s">
        <v>18452</v>
      </c>
      <c r="E1568" s="211"/>
      <c r="F1568" s="211" t="s">
        <v>10644</v>
      </c>
      <c r="G1568" s="413" t="s">
        <v>19436</v>
      </c>
      <c r="H1568" s="429" t="s">
        <v>8560</v>
      </c>
      <c r="I1568" s="390">
        <v>91</v>
      </c>
      <c r="J1568" s="390">
        <v>67</v>
      </c>
      <c r="K1568" s="390">
        <v>100</v>
      </c>
      <c r="L1568" s="330">
        <v>0.35820895522388102</v>
      </c>
      <c r="M1568" s="390">
        <v>18</v>
      </c>
      <c r="N1568" s="390">
        <v>17</v>
      </c>
      <c r="O1568" s="390">
        <v>16</v>
      </c>
      <c r="P1568" s="206">
        <v>5.8823529411764698E-2</v>
      </c>
    </row>
    <row r="1569" spans="1:16" x14ac:dyDescent="0.2">
      <c r="A1569" s="212" t="s">
        <v>9813</v>
      </c>
      <c r="B1569" s="211"/>
      <c r="C1569" s="211" t="s">
        <v>371</v>
      </c>
      <c r="D1569" s="410" t="s">
        <v>17332</v>
      </c>
      <c r="E1569" s="211"/>
      <c r="F1569" s="211" t="s">
        <v>9812</v>
      </c>
      <c r="G1569" s="413" t="s">
        <v>19772</v>
      </c>
      <c r="H1569" s="429" t="s">
        <v>8560</v>
      </c>
      <c r="I1569" s="390">
        <v>91</v>
      </c>
      <c r="J1569" s="390">
        <v>87</v>
      </c>
      <c r="K1569" s="390">
        <v>64</v>
      </c>
      <c r="L1569" s="330">
        <v>4.5977011494252797E-2</v>
      </c>
      <c r="M1569" s="390">
        <v>0</v>
      </c>
      <c r="N1569" s="390">
        <v>0</v>
      </c>
      <c r="O1569" s="390">
        <v>0</v>
      </c>
      <c r="P1569" s="206">
        <v>0</v>
      </c>
    </row>
    <row r="1570" spans="1:16" x14ac:dyDescent="0.2">
      <c r="A1570" s="212" t="s">
        <v>9688</v>
      </c>
      <c r="B1570" s="211" t="s">
        <v>9639</v>
      </c>
      <c r="C1570" s="211" t="s">
        <v>255</v>
      </c>
      <c r="D1570" s="410" t="s">
        <v>17129</v>
      </c>
      <c r="E1570" s="211" t="s">
        <v>9687</v>
      </c>
      <c r="F1570" s="211"/>
      <c r="G1570" s="413" t="s">
        <v>9071</v>
      </c>
      <c r="H1570" s="429" t="s">
        <v>8560</v>
      </c>
      <c r="I1570" s="390">
        <v>91</v>
      </c>
      <c r="J1570" s="390">
        <v>104</v>
      </c>
      <c r="K1570" s="390">
        <v>70</v>
      </c>
      <c r="L1570" s="330">
        <v>-0.125</v>
      </c>
      <c r="M1570" s="390">
        <v>3</v>
      </c>
      <c r="N1570" s="390">
        <v>0</v>
      </c>
      <c r="O1570" s="390">
        <v>0</v>
      </c>
      <c r="P1570" s="206">
        <v>0</v>
      </c>
    </row>
    <row r="1571" spans="1:16" x14ac:dyDescent="0.2">
      <c r="A1571" s="212" t="s">
        <v>9677</v>
      </c>
      <c r="B1571" s="211" t="s">
        <v>9348</v>
      </c>
      <c r="C1571" s="211" t="s">
        <v>252</v>
      </c>
      <c r="D1571" s="410" t="s">
        <v>18120</v>
      </c>
      <c r="E1571" s="211" t="s">
        <v>9676</v>
      </c>
      <c r="F1571" s="211"/>
      <c r="G1571" s="413" t="s">
        <v>20318</v>
      </c>
      <c r="H1571" s="429" t="s">
        <v>8560</v>
      </c>
      <c r="I1571" s="390">
        <v>91</v>
      </c>
      <c r="J1571" s="390">
        <v>288</v>
      </c>
      <c r="K1571" s="390">
        <v>114</v>
      </c>
      <c r="L1571" s="330">
        <v>-0.68402777777777801</v>
      </c>
      <c r="M1571" s="390">
        <v>26</v>
      </c>
      <c r="N1571" s="390">
        <v>49</v>
      </c>
      <c r="O1571" s="390">
        <v>66</v>
      </c>
      <c r="P1571" s="206">
        <v>-0.469387755102041</v>
      </c>
    </row>
    <row r="1572" spans="1:16" x14ac:dyDescent="0.2">
      <c r="A1572" s="212" t="s">
        <v>8796</v>
      </c>
      <c r="B1572" s="211"/>
      <c r="C1572" s="211" t="s">
        <v>371</v>
      </c>
      <c r="D1572" s="410" t="s">
        <v>17273</v>
      </c>
      <c r="E1572" s="211"/>
      <c r="F1572" s="211" t="s">
        <v>8795</v>
      </c>
      <c r="G1572" s="413" t="s">
        <v>19849</v>
      </c>
      <c r="H1572" s="429" t="s">
        <v>8560</v>
      </c>
      <c r="I1572" s="390">
        <v>91</v>
      </c>
      <c r="J1572" s="390">
        <v>73</v>
      </c>
      <c r="K1572" s="390">
        <v>137</v>
      </c>
      <c r="L1572" s="330">
        <v>0.24657534246575399</v>
      </c>
      <c r="M1572" s="390">
        <v>39</v>
      </c>
      <c r="N1572" s="390">
        <v>26</v>
      </c>
      <c r="O1572" s="390">
        <v>38</v>
      </c>
      <c r="P1572" s="206">
        <v>0.5</v>
      </c>
    </row>
    <row r="1573" spans="1:16" x14ac:dyDescent="0.2">
      <c r="A1573" s="212" t="s">
        <v>8792</v>
      </c>
      <c r="B1573" s="211"/>
      <c r="C1573" s="211" t="s">
        <v>257</v>
      </c>
      <c r="D1573" s="410" t="s">
        <v>17129</v>
      </c>
      <c r="E1573" s="211"/>
      <c r="F1573" s="211" t="s">
        <v>8790</v>
      </c>
      <c r="G1573" s="413" t="s">
        <v>9071</v>
      </c>
      <c r="H1573" s="429" t="s">
        <v>8560</v>
      </c>
      <c r="I1573" s="390">
        <v>91</v>
      </c>
      <c r="J1573" s="390">
        <v>50</v>
      </c>
      <c r="K1573" s="390">
        <v>230</v>
      </c>
      <c r="L1573" s="330">
        <v>0.82</v>
      </c>
      <c r="M1573" s="390">
        <v>3</v>
      </c>
      <c r="N1573" s="390">
        <v>0</v>
      </c>
      <c r="O1573" s="390">
        <v>1</v>
      </c>
      <c r="P1573" s="206">
        <v>0</v>
      </c>
    </row>
    <row r="1574" spans="1:16" x14ac:dyDescent="0.2">
      <c r="A1574" s="212" t="s">
        <v>12935</v>
      </c>
      <c r="B1574" s="211"/>
      <c r="C1574" s="211" t="s">
        <v>253</v>
      </c>
      <c r="D1574" s="410" t="s">
        <v>19401</v>
      </c>
      <c r="E1574" s="211"/>
      <c r="F1574" s="211" t="s">
        <v>12934</v>
      </c>
      <c r="G1574" s="413" t="s">
        <v>19954</v>
      </c>
      <c r="H1574" s="429" t="s">
        <v>8560</v>
      </c>
      <c r="I1574" s="390">
        <v>90</v>
      </c>
      <c r="J1574" s="390">
        <v>102</v>
      </c>
      <c r="K1574" s="390">
        <v>39</v>
      </c>
      <c r="L1574" s="330">
        <v>-0.11764705882352899</v>
      </c>
      <c r="M1574" s="390">
        <v>641</v>
      </c>
      <c r="N1574" s="390">
        <v>102</v>
      </c>
      <c r="O1574" s="390">
        <v>96</v>
      </c>
      <c r="P1574" s="206">
        <v>5.2843137254902004</v>
      </c>
    </row>
    <row r="1575" spans="1:16" x14ac:dyDescent="0.2">
      <c r="A1575" s="212" t="s">
        <v>13918</v>
      </c>
      <c r="B1575" s="211"/>
      <c r="C1575" s="211" t="s">
        <v>251</v>
      </c>
      <c r="D1575" s="410" t="s">
        <v>20339</v>
      </c>
      <c r="E1575" s="211"/>
      <c r="F1575" s="211" t="s">
        <v>13917</v>
      </c>
      <c r="G1575" s="413" t="s">
        <v>20340</v>
      </c>
      <c r="H1575" s="429" t="s">
        <v>8560</v>
      </c>
      <c r="I1575" s="390">
        <v>90</v>
      </c>
      <c r="J1575" s="390">
        <v>101</v>
      </c>
      <c r="K1575" s="390">
        <v>88</v>
      </c>
      <c r="L1575" s="330">
        <v>-0.10891089108910899</v>
      </c>
      <c r="M1575" s="390">
        <v>26</v>
      </c>
      <c r="N1575" s="390">
        <v>19</v>
      </c>
      <c r="O1575" s="390">
        <v>23</v>
      </c>
      <c r="P1575" s="206">
        <v>0.36842105263157898</v>
      </c>
    </row>
    <row r="1576" spans="1:16" x14ac:dyDescent="0.2">
      <c r="A1576" s="212" t="s">
        <v>12435</v>
      </c>
      <c r="B1576" s="211"/>
      <c r="C1576" s="211" t="s">
        <v>253</v>
      </c>
      <c r="D1576" s="410" t="s">
        <v>17281</v>
      </c>
      <c r="E1576" s="211"/>
      <c r="F1576" s="211" t="s">
        <v>12434</v>
      </c>
      <c r="G1576" s="413" t="s">
        <v>19471</v>
      </c>
      <c r="H1576" s="429" t="s">
        <v>8560</v>
      </c>
      <c r="I1576" s="390">
        <v>90</v>
      </c>
      <c r="J1576" s="390">
        <v>52</v>
      </c>
      <c r="K1576" s="390">
        <v>84</v>
      </c>
      <c r="L1576" s="330">
        <v>0.73076923076923095</v>
      </c>
      <c r="M1576" s="390">
        <v>78</v>
      </c>
      <c r="N1576" s="390">
        <v>42</v>
      </c>
      <c r="O1576" s="390">
        <v>41</v>
      </c>
      <c r="P1576" s="206">
        <v>0.85714285714285698</v>
      </c>
    </row>
    <row r="1577" spans="1:16" x14ac:dyDescent="0.2">
      <c r="A1577" s="212" t="s">
        <v>13103</v>
      </c>
      <c r="B1577" s="211"/>
      <c r="C1577" s="211" t="s">
        <v>257</v>
      </c>
      <c r="D1577" s="410" t="s">
        <v>17364</v>
      </c>
      <c r="E1577" s="211"/>
      <c r="F1577" s="211" t="s">
        <v>13102</v>
      </c>
      <c r="G1577" s="413" t="s">
        <v>21176</v>
      </c>
      <c r="H1577" s="429" t="s">
        <v>8560</v>
      </c>
      <c r="I1577" s="390">
        <v>90</v>
      </c>
      <c r="J1577" s="390">
        <v>88</v>
      </c>
      <c r="K1577" s="390">
        <v>47</v>
      </c>
      <c r="L1577" s="330">
        <v>2.27272727272727E-2</v>
      </c>
      <c r="M1577" s="390">
        <v>23</v>
      </c>
      <c r="N1577" s="390">
        <v>18</v>
      </c>
      <c r="O1577" s="390">
        <v>19</v>
      </c>
      <c r="P1577" s="206">
        <v>0.27777777777777801</v>
      </c>
    </row>
    <row r="1578" spans="1:16" x14ac:dyDescent="0.2">
      <c r="A1578" s="212" t="s">
        <v>11235</v>
      </c>
      <c r="B1578" s="211"/>
      <c r="C1578" s="211" t="s">
        <v>252</v>
      </c>
      <c r="D1578" s="410" t="s">
        <v>18576</v>
      </c>
      <c r="E1578" s="211"/>
      <c r="F1578" s="211" t="s">
        <v>11234</v>
      </c>
      <c r="G1578" s="413" t="s">
        <v>19602</v>
      </c>
      <c r="H1578" s="429" t="s">
        <v>8560</v>
      </c>
      <c r="I1578" s="390">
        <v>90</v>
      </c>
      <c r="J1578" s="390">
        <v>63</v>
      </c>
      <c r="K1578" s="390">
        <v>87</v>
      </c>
      <c r="L1578" s="330">
        <v>0.42857142857142899</v>
      </c>
      <c r="M1578" s="390">
        <v>0</v>
      </c>
      <c r="N1578" s="390">
        <v>0</v>
      </c>
      <c r="O1578" s="390">
        <v>0</v>
      </c>
      <c r="P1578" s="206">
        <v>0</v>
      </c>
    </row>
    <row r="1579" spans="1:16" x14ac:dyDescent="0.2">
      <c r="A1579" s="212" t="s">
        <v>13057</v>
      </c>
      <c r="B1579" s="211"/>
      <c r="C1579" s="211" t="s">
        <v>14947</v>
      </c>
      <c r="D1579" s="410" t="s">
        <v>18470</v>
      </c>
      <c r="E1579" s="211"/>
      <c r="F1579" s="211" t="s">
        <v>13056</v>
      </c>
      <c r="G1579" s="413" t="s">
        <v>19594</v>
      </c>
      <c r="H1579" s="429" t="s">
        <v>8560</v>
      </c>
      <c r="I1579" s="390">
        <v>90</v>
      </c>
      <c r="J1579" s="390">
        <v>135</v>
      </c>
      <c r="K1579" s="390">
        <v>75</v>
      </c>
      <c r="L1579" s="330">
        <v>-0.33333333333333298</v>
      </c>
      <c r="M1579" s="390">
        <v>1</v>
      </c>
      <c r="N1579" s="390">
        <v>0</v>
      </c>
      <c r="O1579" s="390">
        <v>0</v>
      </c>
      <c r="P1579" s="206">
        <v>0</v>
      </c>
    </row>
    <row r="1580" spans="1:16" x14ac:dyDescent="0.2">
      <c r="A1580" s="212" t="s">
        <v>12218</v>
      </c>
      <c r="B1580" s="211" t="s">
        <v>9019</v>
      </c>
      <c r="C1580" s="211" t="s">
        <v>251</v>
      </c>
      <c r="D1580" s="410" t="s">
        <v>20528</v>
      </c>
      <c r="E1580" s="211" t="s">
        <v>12217</v>
      </c>
      <c r="F1580" s="211"/>
      <c r="G1580" s="413" t="s">
        <v>20529</v>
      </c>
      <c r="H1580" s="429" t="s">
        <v>8560</v>
      </c>
      <c r="I1580" s="390">
        <v>89</v>
      </c>
      <c r="J1580" s="390">
        <v>124</v>
      </c>
      <c r="K1580" s="390">
        <v>124</v>
      </c>
      <c r="L1580" s="330">
        <v>-0.282258064516129</v>
      </c>
      <c r="M1580" s="390">
        <v>145</v>
      </c>
      <c r="N1580" s="390">
        <v>125</v>
      </c>
      <c r="O1580" s="390">
        <v>107</v>
      </c>
      <c r="P1580" s="206">
        <v>0.16</v>
      </c>
    </row>
    <row r="1581" spans="1:16" x14ac:dyDescent="0.2">
      <c r="A1581" s="212" t="s">
        <v>12064</v>
      </c>
      <c r="B1581" s="211"/>
      <c r="C1581" s="211" t="s">
        <v>253</v>
      </c>
      <c r="D1581" s="410" t="s">
        <v>18551</v>
      </c>
      <c r="E1581" s="211"/>
      <c r="F1581" s="211" t="s">
        <v>12063</v>
      </c>
      <c r="G1581" s="413" t="s">
        <v>19520</v>
      </c>
      <c r="H1581" s="429" t="s">
        <v>8560</v>
      </c>
      <c r="I1581" s="390">
        <v>89</v>
      </c>
      <c r="J1581" s="390">
        <v>38</v>
      </c>
      <c r="K1581" s="390">
        <v>43</v>
      </c>
      <c r="L1581" s="330">
        <v>1.34210526315789</v>
      </c>
      <c r="M1581" s="390">
        <v>83</v>
      </c>
      <c r="N1581" s="390">
        <v>38</v>
      </c>
      <c r="O1581" s="390">
        <v>40</v>
      </c>
      <c r="P1581" s="206">
        <v>1.18421052631579</v>
      </c>
    </row>
    <row r="1582" spans="1:16" x14ac:dyDescent="0.2">
      <c r="A1582" s="212" t="s">
        <v>10466</v>
      </c>
      <c r="B1582" s="211"/>
      <c r="C1582" s="211" t="s">
        <v>257</v>
      </c>
      <c r="D1582" s="410" t="s">
        <v>12272</v>
      </c>
      <c r="E1582" s="211"/>
      <c r="F1582" s="211" t="s">
        <v>10465</v>
      </c>
      <c r="G1582" s="413" t="s">
        <v>9186</v>
      </c>
      <c r="H1582" s="429" t="s">
        <v>8560</v>
      </c>
      <c r="I1582" s="390">
        <v>89</v>
      </c>
      <c r="J1582" s="390">
        <v>87</v>
      </c>
      <c r="K1582" s="390">
        <v>101</v>
      </c>
      <c r="L1582" s="330">
        <v>2.2988505747126398E-2</v>
      </c>
      <c r="M1582" s="390">
        <v>0</v>
      </c>
      <c r="N1582" s="390">
        <v>0</v>
      </c>
      <c r="O1582" s="390">
        <v>0</v>
      </c>
      <c r="P1582" s="206">
        <v>0</v>
      </c>
    </row>
    <row r="1583" spans="1:16" x14ac:dyDescent="0.2">
      <c r="A1583" s="212" t="s">
        <v>9948</v>
      </c>
      <c r="B1583" s="211"/>
      <c r="C1583" s="211" t="s">
        <v>14947</v>
      </c>
      <c r="D1583" s="410" t="s">
        <v>17707</v>
      </c>
      <c r="E1583" s="211"/>
      <c r="F1583" s="211" t="s">
        <v>9947</v>
      </c>
      <c r="G1583" s="413" t="s">
        <v>19688</v>
      </c>
      <c r="H1583" s="429" t="s">
        <v>8560</v>
      </c>
      <c r="I1583" s="390">
        <v>89</v>
      </c>
      <c r="J1583" s="390">
        <v>87</v>
      </c>
      <c r="K1583" s="390">
        <v>18</v>
      </c>
      <c r="L1583" s="330">
        <v>2.2988505747126398E-2</v>
      </c>
      <c r="M1583" s="390">
        <v>6</v>
      </c>
      <c r="N1583" s="390">
        <v>8</v>
      </c>
      <c r="O1583" s="390">
        <v>8</v>
      </c>
      <c r="P1583" s="206">
        <v>-0.25</v>
      </c>
    </row>
    <row r="1584" spans="1:16" x14ac:dyDescent="0.2">
      <c r="A1584" s="212" t="s">
        <v>9111</v>
      </c>
      <c r="B1584" s="211"/>
      <c r="C1584" s="211" t="s">
        <v>14947</v>
      </c>
      <c r="D1584" s="410" t="s">
        <v>17213</v>
      </c>
      <c r="E1584" s="211"/>
      <c r="F1584" s="211" t="s">
        <v>9110</v>
      </c>
      <c r="G1584" s="413" t="s">
        <v>13055</v>
      </c>
      <c r="H1584" s="429" t="s">
        <v>8560</v>
      </c>
      <c r="I1584" s="390">
        <v>89</v>
      </c>
      <c r="J1584" s="390">
        <v>0</v>
      </c>
      <c r="K1584" s="390">
        <v>0</v>
      </c>
      <c r="L1584" s="330">
        <v>0</v>
      </c>
      <c r="M1584" s="390">
        <v>7</v>
      </c>
      <c r="N1584" s="390">
        <v>3</v>
      </c>
      <c r="O1584" s="390">
        <v>12</v>
      </c>
      <c r="P1584" s="206">
        <v>1.3333333333333299</v>
      </c>
    </row>
    <row r="1585" spans="1:16" x14ac:dyDescent="0.2">
      <c r="A1585" s="212" t="s">
        <v>13893</v>
      </c>
      <c r="B1585" s="211" t="s">
        <v>9549</v>
      </c>
      <c r="C1585" s="211" t="s">
        <v>250</v>
      </c>
      <c r="D1585" s="410" t="s">
        <v>18923</v>
      </c>
      <c r="E1585" s="211" t="s">
        <v>13892</v>
      </c>
      <c r="F1585" s="211"/>
      <c r="G1585" s="413" t="s">
        <v>18924</v>
      </c>
      <c r="H1585" s="429" t="s">
        <v>8560</v>
      </c>
      <c r="I1585" s="390">
        <v>88</v>
      </c>
      <c r="J1585" s="390">
        <v>97</v>
      </c>
      <c r="K1585" s="390">
        <v>99</v>
      </c>
      <c r="L1585" s="330">
        <v>-9.2783505154639206E-2</v>
      </c>
      <c r="M1585" s="390">
        <v>19</v>
      </c>
      <c r="N1585" s="390">
        <v>23</v>
      </c>
      <c r="O1585" s="390">
        <v>22</v>
      </c>
      <c r="P1585" s="206">
        <v>-0.173913043478261</v>
      </c>
    </row>
    <row r="1586" spans="1:16" x14ac:dyDescent="0.2">
      <c r="A1586" s="212" t="s">
        <v>9398</v>
      </c>
      <c r="B1586" s="211"/>
      <c r="C1586" s="211" t="s">
        <v>257</v>
      </c>
      <c r="D1586" s="410" t="s">
        <v>19275</v>
      </c>
      <c r="E1586" s="211"/>
      <c r="F1586" s="211" t="s">
        <v>9396</v>
      </c>
      <c r="G1586" s="413" t="s">
        <v>21740</v>
      </c>
      <c r="H1586" s="429" t="s">
        <v>8560</v>
      </c>
      <c r="I1586" s="390">
        <v>88</v>
      </c>
      <c r="J1586" s="390">
        <v>45</v>
      </c>
      <c r="K1586" s="390">
        <v>62</v>
      </c>
      <c r="L1586" s="330">
        <v>0.95555555555555605</v>
      </c>
      <c r="M1586" s="390">
        <v>7</v>
      </c>
      <c r="N1586" s="390">
        <v>2</v>
      </c>
      <c r="O1586" s="390">
        <v>4</v>
      </c>
      <c r="P1586" s="206">
        <v>2.5</v>
      </c>
    </row>
    <row r="1587" spans="1:16" x14ac:dyDescent="0.2">
      <c r="A1587" s="212" t="s">
        <v>11516</v>
      </c>
      <c r="B1587" s="211"/>
      <c r="C1587" s="211" t="s">
        <v>252</v>
      </c>
      <c r="D1587" s="410" t="s">
        <v>21100</v>
      </c>
      <c r="E1587" s="211"/>
      <c r="F1587" s="211" t="s">
        <v>11514</v>
      </c>
      <c r="G1587" s="413" t="s">
        <v>20682</v>
      </c>
      <c r="H1587" s="429" t="s">
        <v>8560</v>
      </c>
      <c r="I1587" s="390">
        <v>87</v>
      </c>
      <c r="J1587" s="390">
        <v>72</v>
      </c>
      <c r="K1587" s="390">
        <v>94</v>
      </c>
      <c r="L1587" s="330">
        <v>0.20833333333333301</v>
      </c>
      <c r="M1587" s="390">
        <v>37</v>
      </c>
      <c r="N1587" s="390">
        <v>12</v>
      </c>
      <c r="O1587" s="390">
        <v>62</v>
      </c>
      <c r="P1587" s="206">
        <v>2.0833333333333299</v>
      </c>
    </row>
    <row r="1588" spans="1:16" x14ac:dyDescent="0.2">
      <c r="A1588" s="212" t="s">
        <v>13943</v>
      </c>
      <c r="B1588" s="211" t="s">
        <v>13337</v>
      </c>
      <c r="C1588" s="211" t="s">
        <v>250</v>
      </c>
      <c r="D1588" s="410" t="s">
        <v>21866</v>
      </c>
      <c r="E1588" s="211" t="s">
        <v>13942</v>
      </c>
      <c r="F1588" s="211"/>
      <c r="G1588" s="413" t="s">
        <v>21867</v>
      </c>
      <c r="H1588" s="429" t="s">
        <v>8560</v>
      </c>
      <c r="I1588" s="390">
        <v>87</v>
      </c>
      <c r="J1588" s="390">
        <v>90</v>
      </c>
      <c r="K1588" s="390">
        <v>96</v>
      </c>
      <c r="L1588" s="330">
        <v>-3.3333333333333298E-2</v>
      </c>
      <c r="M1588" s="390">
        <v>564</v>
      </c>
      <c r="N1588" s="390">
        <v>411</v>
      </c>
      <c r="O1588" s="390">
        <v>511</v>
      </c>
      <c r="P1588" s="206">
        <v>0.372262773722628</v>
      </c>
    </row>
    <row r="1589" spans="1:16" x14ac:dyDescent="0.2">
      <c r="A1589" s="212" t="s">
        <v>9125</v>
      </c>
      <c r="B1589" s="211"/>
      <c r="C1589" s="211" t="s">
        <v>254</v>
      </c>
      <c r="D1589" s="410" t="s">
        <v>18945</v>
      </c>
      <c r="E1589" s="211"/>
      <c r="F1589" s="211" t="s">
        <v>9124</v>
      </c>
      <c r="G1589" s="413" t="s">
        <v>8799</v>
      </c>
      <c r="H1589" s="429" t="s">
        <v>8560</v>
      </c>
      <c r="I1589" s="390">
        <v>87</v>
      </c>
      <c r="J1589" s="390">
        <v>77</v>
      </c>
      <c r="K1589" s="390">
        <v>52</v>
      </c>
      <c r="L1589" s="330">
        <v>0.12987012987013</v>
      </c>
      <c r="M1589" s="390">
        <v>13</v>
      </c>
      <c r="N1589" s="390">
        <v>1</v>
      </c>
      <c r="O1589" s="390">
        <v>1</v>
      </c>
      <c r="P1589" s="206">
        <v>12</v>
      </c>
    </row>
    <row r="1590" spans="1:16" x14ac:dyDescent="0.2">
      <c r="A1590" s="212" t="s">
        <v>12156</v>
      </c>
      <c r="B1590" s="211" t="s">
        <v>9524</v>
      </c>
      <c r="C1590" s="211" t="s">
        <v>250</v>
      </c>
      <c r="D1590" s="410" t="s">
        <v>18259</v>
      </c>
      <c r="E1590" s="211" t="s">
        <v>12155</v>
      </c>
      <c r="F1590" s="211"/>
      <c r="G1590" s="413" t="s">
        <v>18260</v>
      </c>
      <c r="H1590" s="429" t="s">
        <v>8560</v>
      </c>
      <c r="I1590" s="390">
        <v>86</v>
      </c>
      <c r="J1590" s="390">
        <v>87</v>
      </c>
      <c r="K1590" s="390">
        <v>92</v>
      </c>
      <c r="L1590" s="330">
        <v>-1.1494252873563199E-2</v>
      </c>
      <c r="M1590" s="390">
        <v>19</v>
      </c>
      <c r="N1590" s="390">
        <v>5</v>
      </c>
      <c r="O1590" s="390">
        <v>13</v>
      </c>
      <c r="P1590" s="206">
        <v>2.8</v>
      </c>
    </row>
    <row r="1591" spans="1:16" x14ac:dyDescent="0.2">
      <c r="A1591" s="212" t="s">
        <v>13289</v>
      </c>
      <c r="B1591" s="211"/>
      <c r="C1591" s="211" t="s">
        <v>250</v>
      </c>
      <c r="D1591" s="410" t="s">
        <v>17355</v>
      </c>
      <c r="E1591" s="211"/>
      <c r="F1591" s="211" t="s">
        <v>13288</v>
      </c>
      <c r="G1591" s="413" t="s">
        <v>20715</v>
      </c>
      <c r="H1591" s="429" t="s">
        <v>8560</v>
      </c>
      <c r="I1591" s="390">
        <v>86</v>
      </c>
      <c r="J1591" s="390">
        <v>88</v>
      </c>
      <c r="K1591" s="390">
        <v>49</v>
      </c>
      <c r="L1591" s="330">
        <v>-2.27272727272727E-2</v>
      </c>
      <c r="M1591" s="390">
        <v>1</v>
      </c>
      <c r="N1591" s="390">
        <v>4</v>
      </c>
      <c r="O1591" s="390">
        <v>2</v>
      </c>
      <c r="P1591" s="206">
        <v>-0.75</v>
      </c>
    </row>
    <row r="1592" spans="1:16" x14ac:dyDescent="0.2">
      <c r="A1592" s="212" t="s">
        <v>11028</v>
      </c>
      <c r="B1592" s="211"/>
      <c r="C1592" s="211" t="s">
        <v>253</v>
      </c>
      <c r="D1592" s="410" t="s">
        <v>19162</v>
      </c>
      <c r="E1592" s="211"/>
      <c r="F1592" s="211" t="s">
        <v>11027</v>
      </c>
      <c r="G1592" s="413" t="s">
        <v>19620</v>
      </c>
      <c r="H1592" s="429" t="s">
        <v>8560</v>
      </c>
      <c r="I1592" s="390">
        <v>86</v>
      </c>
      <c r="J1592" s="390">
        <v>93</v>
      </c>
      <c r="K1592" s="390">
        <v>93</v>
      </c>
      <c r="L1592" s="330">
        <v>-7.5268817204301106E-2</v>
      </c>
      <c r="M1592" s="390">
        <v>26</v>
      </c>
      <c r="N1592" s="390">
        <v>20</v>
      </c>
      <c r="O1592" s="390">
        <v>24</v>
      </c>
      <c r="P1592" s="206">
        <v>0.3</v>
      </c>
    </row>
    <row r="1593" spans="1:16" x14ac:dyDescent="0.2">
      <c r="A1593" s="212" t="s">
        <v>13348</v>
      </c>
      <c r="B1593" s="211"/>
      <c r="C1593" s="211" t="s">
        <v>255</v>
      </c>
      <c r="D1593" s="410" t="s">
        <v>17447</v>
      </c>
      <c r="E1593" s="211"/>
      <c r="F1593" s="211" t="s">
        <v>13347</v>
      </c>
      <c r="G1593" s="413" t="s">
        <v>19696</v>
      </c>
      <c r="H1593" s="429" t="s">
        <v>8560</v>
      </c>
      <c r="I1593" s="390">
        <v>86</v>
      </c>
      <c r="J1593" s="390">
        <v>74</v>
      </c>
      <c r="K1593" s="390">
        <v>91</v>
      </c>
      <c r="L1593" s="330">
        <v>0.162162162162162</v>
      </c>
      <c r="M1593" s="390">
        <v>30</v>
      </c>
      <c r="N1593" s="390">
        <v>27</v>
      </c>
      <c r="O1593" s="390">
        <v>11</v>
      </c>
      <c r="P1593" s="206">
        <v>0.11111111111111099</v>
      </c>
    </row>
    <row r="1594" spans="1:16" x14ac:dyDescent="0.2">
      <c r="A1594" s="212" t="s">
        <v>14314</v>
      </c>
      <c r="B1594" s="211"/>
      <c r="C1594" s="211" t="s">
        <v>253</v>
      </c>
      <c r="D1594" s="410" t="s">
        <v>20330</v>
      </c>
      <c r="E1594" s="211"/>
      <c r="F1594" s="211" t="s">
        <v>14313</v>
      </c>
      <c r="G1594" s="413" t="s">
        <v>20331</v>
      </c>
      <c r="H1594" s="429" t="s">
        <v>8560</v>
      </c>
      <c r="I1594" s="390">
        <v>85</v>
      </c>
      <c r="J1594" s="390">
        <v>27</v>
      </c>
      <c r="K1594" s="390">
        <v>75</v>
      </c>
      <c r="L1594" s="330">
        <v>2.1481481481481501</v>
      </c>
      <c r="M1594" s="390">
        <v>62</v>
      </c>
      <c r="N1594" s="390">
        <v>41</v>
      </c>
      <c r="O1594" s="390">
        <v>57</v>
      </c>
      <c r="P1594" s="206">
        <v>0.51219512195121997</v>
      </c>
    </row>
    <row r="1595" spans="1:16" x14ac:dyDescent="0.2">
      <c r="A1595" s="212" t="s">
        <v>12180</v>
      </c>
      <c r="B1595" s="211" t="s">
        <v>11888</v>
      </c>
      <c r="C1595" s="211" t="s">
        <v>254</v>
      </c>
      <c r="D1595" s="410" t="s">
        <v>17125</v>
      </c>
      <c r="E1595" s="211" t="s">
        <v>12179</v>
      </c>
      <c r="F1595" s="211"/>
      <c r="G1595" s="413" t="s">
        <v>9071</v>
      </c>
      <c r="H1595" s="429" t="s">
        <v>8560</v>
      </c>
      <c r="I1595" s="390">
        <v>85</v>
      </c>
      <c r="J1595" s="390">
        <v>24</v>
      </c>
      <c r="K1595" s="390">
        <v>14</v>
      </c>
      <c r="L1595" s="330">
        <v>2.5416666666666701</v>
      </c>
      <c r="M1595" s="390">
        <v>0</v>
      </c>
      <c r="N1595" s="390">
        <v>0</v>
      </c>
      <c r="O1595" s="390">
        <v>0</v>
      </c>
      <c r="P1595" s="206">
        <v>0</v>
      </c>
    </row>
    <row r="1596" spans="1:16" x14ac:dyDescent="0.2">
      <c r="A1596" s="212" t="s">
        <v>14188</v>
      </c>
      <c r="B1596" s="211" t="s">
        <v>9413</v>
      </c>
      <c r="C1596" s="211" t="s">
        <v>251</v>
      </c>
      <c r="D1596" s="410" t="s">
        <v>18659</v>
      </c>
      <c r="E1596" s="211" t="s">
        <v>14187</v>
      </c>
      <c r="F1596" s="211"/>
      <c r="G1596" s="413" t="s">
        <v>20750</v>
      </c>
      <c r="H1596" s="429" t="s">
        <v>8560</v>
      </c>
      <c r="I1596" s="390">
        <v>85</v>
      </c>
      <c r="J1596" s="390">
        <v>78</v>
      </c>
      <c r="K1596" s="390">
        <v>62</v>
      </c>
      <c r="L1596" s="330">
        <v>8.9743589743589702E-2</v>
      </c>
      <c r="M1596" s="390">
        <v>87</v>
      </c>
      <c r="N1596" s="390">
        <v>58</v>
      </c>
      <c r="O1596" s="390">
        <v>57</v>
      </c>
      <c r="P1596" s="206">
        <v>0.5</v>
      </c>
    </row>
    <row r="1597" spans="1:16" x14ac:dyDescent="0.2">
      <c r="A1597" s="212" t="s">
        <v>11231</v>
      </c>
      <c r="B1597" s="211"/>
      <c r="C1597" s="211" t="s">
        <v>14947</v>
      </c>
      <c r="D1597" s="410" t="s">
        <v>21239</v>
      </c>
      <c r="E1597" s="211"/>
      <c r="F1597" s="211" t="s">
        <v>11230</v>
      </c>
      <c r="G1597" s="413" t="s">
        <v>21240</v>
      </c>
      <c r="H1597" s="429" t="s">
        <v>8560</v>
      </c>
      <c r="I1597" s="390">
        <v>85</v>
      </c>
      <c r="J1597" s="390">
        <v>75</v>
      </c>
      <c r="K1597" s="390">
        <v>75</v>
      </c>
      <c r="L1597" s="330">
        <v>0.133333333333333</v>
      </c>
      <c r="M1597" s="390">
        <v>14</v>
      </c>
      <c r="N1597" s="390">
        <v>19</v>
      </c>
      <c r="O1597" s="390">
        <v>19</v>
      </c>
      <c r="P1597" s="206">
        <v>-0.26315789473684198</v>
      </c>
    </row>
    <row r="1598" spans="1:16" x14ac:dyDescent="0.2">
      <c r="A1598" s="212" t="s">
        <v>13340</v>
      </c>
      <c r="B1598" s="211"/>
      <c r="C1598" s="211" t="s">
        <v>254</v>
      </c>
      <c r="D1598" s="410" t="s">
        <v>15903</v>
      </c>
      <c r="E1598" s="211"/>
      <c r="F1598" s="211" t="s">
        <v>13339</v>
      </c>
      <c r="G1598" s="413" t="s">
        <v>21799</v>
      </c>
      <c r="H1598" s="429" t="s">
        <v>8560</v>
      </c>
      <c r="I1598" s="390">
        <v>85</v>
      </c>
      <c r="J1598" s="390">
        <v>57</v>
      </c>
      <c r="K1598" s="390">
        <v>66</v>
      </c>
      <c r="L1598" s="330">
        <v>0.49122807017543901</v>
      </c>
      <c r="M1598" s="390">
        <v>201</v>
      </c>
      <c r="N1598" s="390">
        <v>213</v>
      </c>
      <c r="O1598" s="390">
        <v>168</v>
      </c>
      <c r="P1598" s="206">
        <v>-5.63380281690141E-2</v>
      </c>
    </row>
    <row r="1599" spans="1:16" x14ac:dyDescent="0.2">
      <c r="A1599" s="212" t="s">
        <v>9143</v>
      </c>
      <c r="B1599" s="211"/>
      <c r="C1599" s="211" t="s">
        <v>251</v>
      </c>
      <c r="D1599" s="410" t="s">
        <v>18129</v>
      </c>
      <c r="E1599" s="211"/>
      <c r="F1599" s="211" t="s">
        <v>9142</v>
      </c>
      <c r="G1599" s="413" t="s">
        <v>22102</v>
      </c>
      <c r="H1599" s="429" t="s">
        <v>8560</v>
      </c>
      <c r="I1599" s="390">
        <v>85</v>
      </c>
      <c r="J1599" s="390">
        <v>84</v>
      </c>
      <c r="K1599" s="390">
        <v>89</v>
      </c>
      <c r="L1599" s="330">
        <v>1.1904761904761901E-2</v>
      </c>
      <c r="M1599" s="390">
        <v>44</v>
      </c>
      <c r="N1599" s="390">
        <v>34</v>
      </c>
      <c r="O1599" s="390">
        <v>44</v>
      </c>
      <c r="P1599" s="206">
        <v>0.29411764705882398</v>
      </c>
    </row>
    <row r="1600" spans="1:16" x14ac:dyDescent="0.2">
      <c r="A1600" s="212" t="s">
        <v>12648</v>
      </c>
      <c r="B1600" s="211"/>
      <c r="C1600" s="211" t="s">
        <v>253</v>
      </c>
      <c r="D1600" s="410" t="s">
        <v>18388</v>
      </c>
      <c r="E1600" s="211"/>
      <c r="F1600" s="211" t="s">
        <v>12647</v>
      </c>
      <c r="G1600" s="413" t="s">
        <v>20293</v>
      </c>
      <c r="H1600" s="429" t="s">
        <v>8560</v>
      </c>
      <c r="I1600" s="390">
        <v>84</v>
      </c>
      <c r="J1600" s="390">
        <v>106</v>
      </c>
      <c r="K1600" s="390">
        <v>133</v>
      </c>
      <c r="L1600" s="330">
        <v>-0.20754716981132099</v>
      </c>
      <c r="M1600" s="390">
        <v>43</v>
      </c>
      <c r="N1600" s="390">
        <v>25</v>
      </c>
      <c r="O1600" s="390">
        <v>44</v>
      </c>
      <c r="P1600" s="206">
        <v>0.72</v>
      </c>
    </row>
    <row r="1601" spans="1:16" x14ac:dyDescent="0.2">
      <c r="A1601" s="212" t="s">
        <v>11977</v>
      </c>
      <c r="B1601" s="211"/>
      <c r="C1601" s="211" t="s">
        <v>249</v>
      </c>
      <c r="D1601" s="410" t="s">
        <v>18838</v>
      </c>
      <c r="E1601" s="211"/>
      <c r="F1601" s="211" t="s">
        <v>11976</v>
      </c>
      <c r="G1601" s="413" t="s">
        <v>19456</v>
      </c>
      <c r="H1601" s="429" t="s">
        <v>8560</v>
      </c>
      <c r="I1601" s="390">
        <v>84</v>
      </c>
      <c r="J1601" s="390">
        <v>128</v>
      </c>
      <c r="K1601" s="390">
        <v>146</v>
      </c>
      <c r="L1601" s="330">
        <v>-0.34375</v>
      </c>
      <c r="M1601" s="390">
        <v>29</v>
      </c>
      <c r="N1601" s="390">
        <v>18</v>
      </c>
      <c r="O1601" s="390">
        <v>20</v>
      </c>
      <c r="P1601" s="206">
        <v>0.61111111111111105</v>
      </c>
    </row>
    <row r="1602" spans="1:16" x14ac:dyDescent="0.2">
      <c r="A1602" s="212" t="s">
        <v>11511</v>
      </c>
      <c r="B1602" s="211"/>
      <c r="C1602" s="211" t="s">
        <v>14947</v>
      </c>
      <c r="D1602" s="410" t="s">
        <v>10969</v>
      </c>
      <c r="E1602" s="211"/>
      <c r="F1602" s="211" t="s">
        <v>11510</v>
      </c>
      <c r="G1602" s="413" t="s">
        <v>8861</v>
      </c>
      <c r="H1602" s="429" t="s">
        <v>8560</v>
      </c>
      <c r="I1602" s="390">
        <v>84</v>
      </c>
      <c r="J1602" s="390">
        <v>39</v>
      </c>
      <c r="K1602" s="390">
        <v>55</v>
      </c>
      <c r="L1602" s="330">
        <v>1.15384615384615</v>
      </c>
      <c r="M1602" s="390">
        <v>4</v>
      </c>
      <c r="N1602" s="390">
        <v>2</v>
      </c>
      <c r="O1602" s="390">
        <v>6</v>
      </c>
      <c r="P1602" s="206">
        <v>1</v>
      </c>
    </row>
    <row r="1603" spans="1:16" x14ac:dyDescent="0.2">
      <c r="A1603" s="212" t="s">
        <v>10735</v>
      </c>
      <c r="B1603" s="211"/>
      <c r="C1603" s="211" t="s">
        <v>255</v>
      </c>
      <c r="D1603" s="410" t="s">
        <v>17229</v>
      </c>
      <c r="E1603" s="211"/>
      <c r="F1603" s="211" t="s">
        <v>10734</v>
      </c>
      <c r="G1603" s="413" t="s">
        <v>208</v>
      </c>
      <c r="H1603" s="429" t="s">
        <v>8560</v>
      </c>
      <c r="I1603" s="390">
        <v>84</v>
      </c>
      <c r="J1603" s="390">
        <v>77</v>
      </c>
      <c r="K1603" s="390">
        <v>64</v>
      </c>
      <c r="L1603" s="330">
        <v>9.0909090909090801E-2</v>
      </c>
      <c r="M1603" s="390">
        <v>0</v>
      </c>
      <c r="N1603" s="390">
        <v>0</v>
      </c>
      <c r="O1603" s="390">
        <v>1</v>
      </c>
      <c r="P1603" s="206">
        <v>0</v>
      </c>
    </row>
    <row r="1604" spans="1:16" x14ac:dyDescent="0.2">
      <c r="A1604" s="212" t="s">
        <v>9300</v>
      </c>
      <c r="B1604" s="211"/>
      <c r="C1604" s="211" t="s">
        <v>249</v>
      </c>
      <c r="D1604" s="410" t="s">
        <v>19813</v>
      </c>
      <c r="E1604" s="211"/>
      <c r="F1604" s="211" t="s">
        <v>9299</v>
      </c>
      <c r="G1604" s="413" t="s">
        <v>19814</v>
      </c>
      <c r="H1604" s="429" t="s">
        <v>8560</v>
      </c>
      <c r="I1604" s="390">
        <v>84</v>
      </c>
      <c r="J1604" s="390">
        <v>72</v>
      </c>
      <c r="K1604" s="390">
        <v>83</v>
      </c>
      <c r="L1604" s="330">
        <v>0.16666666666666699</v>
      </c>
      <c r="M1604" s="390">
        <v>117</v>
      </c>
      <c r="N1604" s="390">
        <v>180</v>
      </c>
      <c r="O1604" s="390">
        <v>59</v>
      </c>
      <c r="P1604" s="206">
        <v>-0.35</v>
      </c>
    </row>
    <row r="1605" spans="1:16" x14ac:dyDescent="0.2">
      <c r="A1605" s="212" t="s">
        <v>11924</v>
      </c>
      <c r="B1605" s="211"/>
      <c r="C1605" s="211" t="s">
        <v>252</v>
      </c>
      <c r="D1605" s="410" t="s">
        <v>20719</v>
      </c>
      <c r="E1605" s="211"/>
      <c r="F1605" s="211" t="s">
        <v>11923</v>
      </c>
      <c r="G1605" s="413" t="s">
        <v>20720</v>
      </c>
      <c r="H1605" s="429" t="s">
        <v>8560</v>
      </c>
      <c r="I1605" s="390">
        <v>83</v>
      </c>
      <c r="J1605" s="390">
        <v>232</v>
      </c>
      <c r="K1605" s="390">
        <v>68</v>
      </c>
      <c r="L1605" s="330">
        <v>-0.64224137931034497</v>
      </c>
      <c r="M1605" s="390">
        <v>4</v>
      </c>
      <c r="N1605" s="390">
        <v>4</v>
      </c>
      <c r="O1605" s="390">
        <v>3</v>
      </c>
      <c r="P1605" s="206">
        <v>0</v>
      </c>
    </row>
    <row r="1606" spans="1:16" x14ac:dyDescent="0.2">
      <c r="A1606" s="212" t="s">
        <v>10841</v>
      </c>
      <c r="B1606" s="211"/>
      <c r="C1606" s="211" t="s">
        <v>249</v>
      </c>
      <c r="D1606" s="410" t="s">
        <v>17379</v>
      </c>
      <c r="E1606" s="211"/>
      <c r="F1606" s="211" t="s">
        <v>10840</v>
      </c>
      <c r="G1606" s="413" t="s">
        <v>20533</v>
      </c>
      <c r="H1606" s="429" t="s">
        <v>8560</v>
      </c>
      <c r="I1606" s="390">
        <v>83</v>
      </c>
      <c r="J1606" s="390">
        <v>92</v>
      </c>
      <c r="K1606" s="390">
        <v>76</v>
      </c>
      <c r="L1606" s="330">
        <v>-9.7826086956521702E-2</v>
      </c>
      <c r="M1606" s="390">
        <v>65</v>
      </c>
      <c r="N1606" s="390">
        <v>67</v>
      </c>
      <c r="O1606" s="390">
        <v>61</v>
      </c>
      <c r="P1606" s="206">
        <v>-2.9850746268656699E-2</v>
      </c>
    </row>
    <row r="1607" spans="1:16" x14ac:dyDescent="0.2">
      <c r="A1607" s="212" t="s">
        <v>10611</v>
      </c>
      <c r="B1607" s="211"/>
      <c r="C1607" s="211" t="s">
        <v>254</v>
      </c>
      <c r="D1607" s="410" t="s">
        <v>20106</v>
      </c>
      <c r="E1607" s="211"/>
      <c r="F1607" s="211" t="s">
        <v>10610</v>
      </c>
      <c r="G1607" s="413" t="s">
        <v>13055</v>
      </c>
      <c r="H1607" s="429" t="s">
        <v>8560</v>
      </c>
      <c r="I1607" s="390">
        <v>83</v>
      </c>
      <c r="J1607" s="390">
        <v>30</v>
      </c>
      <c r="K1607" s="390">
        <v>26</v>
      </c>
      <c r="L1607" s="330">
        <v>1.7666666666666699</v>
      </c>
      <c r="M1607" s="390">
        <v>26</v>
      </c>
      <c r="N1607" s="390">
        <v>23</v>
      </c>
      <c r="O1607" s="390">
        <v>10</v>
      </c>
      <c r="P1607" s="206">
        <v>0.13043478260869601</v>
      </c>
    </row>
    <row r="1608" spans="1:16" x14ac:dyDescent="0.2">
      <c r="A1608" s="212" t="s">
        <v>13455</v>
      </c>
      <c r="B1608" s="211" t="s">
        <v>9549</v>
      </c>
      <c r="C1608" s="211" t="s">
        <v>250</v>
      </c>
      <c r="D1608" s="410" t="s">
        <v>18920</v>
      </c>
      <c r="E1608" s="211" t="s">
        <v>13454</v>
      </c>
      <c r="F1608" s="211"/>
      <c r="G1608" s="413" t="s">
        <v>17269</v>
      </c>
      <c r="H1608" s="429" t="s">
        <v>8560</v>
      </c>
      <c r="I1608" s="390">
        <v>83</v>
      </c>
      <c r="J1608" s="390">
        <v>42</v>
      </c>
      <c r="K1608" s="390">
        <v>49</v>
      </c>
      <c r="L1608" s="330">
        <v>0.97619047619047605</v>
      </c>
      <c r="M1608" s="390">
        <v>4</v>
      </c>
      <c r="N1608" s="390">
        <v>3</v>
      </c>
      <c r="O1608" s="390">
        <v>11</v>
      </c>
      <c r="P1608" s="206">
        <v>0.33333333333333298</v>
      </c>
    </row>
    <row r="1609" spans="1:16" x14ac:dyDescent="0.2">
      <c r="A1609" s="212" t="s">
        <v>12920</v>
      </c>
      <c r="B1609" s="211"/>
      <c r="C1609" s="211" t="s">
        <v>372</v>
      </c>
      <c r="D1609" s="410" t="s">
        <v>18973</v>
      </c>
      <c r="E1609" s="211"/>
      <c r="F1609" s="211" t="s">
        <v>12919</v>
      </c>
      <c r="G1609" s="413" t="s">
        <v>19407</v>
      </c>
      <c r="H1609" s="429" t="s">
        <v>8560</v>
      </c>
      <c r="I1609" s="390">
        <v>82</v>
      </c>
      <c r="J1609" s="390">
        <v>54</v>
      </c>
      <c r="K1609" s="390">
        <v>62</v>
      </c>
      <c r="L1609" s="330">
        <v>0.51851851851851904</v>
      </c>
      <c r="M1609" s="390">
        <v>58</v>
      </c>
      <c r="N1609" s="390">
        <v>48</v>
      </c>
      <c r="O1609" s="390">
        <v>69</v>
      </c>
      <c r="P1609" s="206">
        <v>0.20833333333333301</v>
      </c>
    </row>
    <row r="1610" spans="1:16" x14ac:dyDescent="0.2">
      <c r="A1610" s="212" t="s">
        <v>12586</v>
      </c>
      <c r="B1610" s="211"/>
      <c r="C1610" s="211" t="s">
        <v>249</v>
      </c>
      <c r="D1610" s="410" t="s">
        <v>17688</v>
      </c>
      <c r="E1610" s="211"/>
      <c r="F1610" s="211" t="s">
        <v>12585</v>
      </c>
      <c r="G1610" s="413" t="s">
        <v>20305</v>
      </c>
      <c r="H1610" s="429" t="s">
        <v>8560</v>
      </c>
      <c r="I1610" s="390">
        <v>82</v>
      </c>
      <c r="J1610" s="390">
        <v>56</v>
      </c>
      <c r="K1610" s="390">
        <v>73</v>
      </c>
      <c r="L1610" s="330">
        <v>0.46428571428571402</v>
      </c>
      <c r="M1610" s="390">
        <v>51</v>
      </c>
      <c r="N1610" s="390">
        <v>33</v>
      </c>
      <c r="O1610" s="390">
        <v>47</v>
      </c>
      <c r="P1610" s="206">
        <v>0.54545454545454497</v>
      </c>
    </row>
    <row r="1611" spans="1:16" x14ac:dyDescent="0.2">
      <c r="A1611" s="212" t="s">
        <v>18819</v>
      </c>
      <c r="B1611" s="211" t="s">
        <v>9618</v>
      </c>
      <c r="C1611" s="211" t="s">
        <v>371</v>
      </c>
      <c r="D1611" s="410" t="s">
        <v>20535</v>
      </c>
      <c r="E1611" s="211"/>
      <c r="F1611" s="211" t="s">
        <v>18820</v>
      </c>
      <c r="G1611" s="413" t="s">
        <v>20536</v>
      </c>
      <c r="H1611" s="429" t="s">
        <v>8560</v>
      </c>
      <c r="I1611" s="390">
        <v>82</v>
      </c>
      <c r="J1611" s="390">
        <v>57</v>
      </c>
      <c r="K1611" s="390">
        <v>36</v>
      </c>
      <c r="L1611" s="330">
        <v>0.43859649122806998</v>
      </c>
      <c r="M1611" s="390">
        <v>69</v>
      </c>
      <c r="N1611" s="390">
        <v>88</v>
      </c>
      <c r="O1611" s="390">
        <v>55</v>
      </c>
      <c r="P1611" s="206">
        <v>-0.21590909090909099</v>
      </c>
    </row>
    <row r="1612" spans="1:16" x14ac:dyDescent="0.2">
      <c r="A1612" s="212" t="s">
        <v>11707</v>
      </c>
      <c r="B1612" s="211" t="s">
        <v>11706</v>
      </c>
      <c r="C1612" s="211" t="s">
        <v>251</v>
      </c>
      <c r="D1612" s="410" t="s">
        <v>20037</v>
      </c>
      <c r="E1612" s="211" t="s">
        <v>11705</v>
      </c>
      <c r="F1612" s="211"/>
      <c r="G1612" s="413" t="s">
        <v>20926</v>
      </c>
      <c r="H1612" s="429" t="s">
        <v>8560</v>
      </c>
      <c r="I1612" s="390">
        <v>82</v>
      </c>
      <c r="J1612" s="390">
        <v>26</v>
      </c>
      <c r="K1612" s="390">
        <v>73</v>
      </c>
      <c r="L1612" s="330">
        <v>2.1538461538461502</v>
      </c>
      <c r="M1612" s="390">
        <v>18</v>
      </c>
      <c r="N1612" s="390">
        <v>29</v>
      </c>
      <c r="O1612" s="390">
        <v>39</v>
      </c>
      <c r="P1612" s="206">
        <v>-0.37931034482758602</v>
      </c>
    </row>
    <row r="1613" spans="1:16" x14ac:dyDescent="0.2">
      <c r="A1613" s="212" t="s">
        <v>13245</v>
      </c>
      <c r="B1613" s="211"/>
      <c r="C1613" s="211" t="s">
        <v>258</v>
      </c>
      <c r="D1613" s="410" t="s">
        <v>21480</v>
      </c>
      <c r="E1613" s="211"/>
      <c r="F1613" s="211" t="s">
        <v>13244</v>
      </c>
      <c r="G1613" s="413" t="s">
        <v>21481</v>
      </c>
      <c r="H1613" s="429" t="s">
        <v>8560</v>
      </c>
      <c r="I1613" s="390">
        <v>82</v>
      </c>
      <c r="J1613" s="390">
        <v>382</v>
      </c>
      <c r="K1613" s="390">
        <v>321</v>
      </c>
      <c r="L1613" s="330">
        <v>-0.78534031413612604</v>
      </c>
      <c r="M1613" s="390">
        <v>128</v>
      </c>
      <c r="N1613" s="390">
        <v>316</v>
      </c>
      <c r="O1613" s="390">
        <v>275</v>
      </c>
      <c r="P1613" s="206">
        <v>-0.59493670886076</v>
      </c>
    </row>
    <row r="1614" spans="1:16" x14ac:dyDescent="0.2">
      <c r="A1614" s="212" t="s">
        <v>9950</v>
      </c>
      <c r="B1614" s="211"/>
      <c r="C1614" s="211" t="s">
        <v>249</v>
      </c>
      <c r="D1614" s="410" t="s">
        <v>18479</v>
      </c>
      <c r="E1614" s="211"/>
      <c r="F1614" s="211" t="s">
        <v>9949</v>
      </c>
      <c r="G1614" s="413" t="s">
        <v>200</v>
      </c>
      <c r="H1614" s="429" t="s">
        <v>8560</v>
      </c>
      <c r="I1614" s="390">
        <v>82</v>
      </c>
      <c r="J1614" s="390">
        <v>53</v>
      </c>
      <c r="K1614" s="390">
        <v>101</v>
      </c>
      <c r="L1614" s="330">
        <v>0.54716981132075504</v>
      </c>
      <c r="M1614" s="390">
        <v>0</v>
      </c>
      <c r="N1614" s="390">
        <v>0</v>
      </c>
      <c r="O1614" s="390">
        <v>0</v>
      </c>
      <c r="P1614" s="206">
        <v>0</v>
      </c>
    </row>
    <row r="1615" spans="1:16" x14ac:dyDescent="0.2">
      <c r="A1615" s="212" t="s">
        <v>11942</v>
      </c>
      <c r="B1615" s="211"/>
      <c r="C1615" s="211" t="s">
        <v>257</v>
      </c>
      <c r="D1615" s="410" t="s">
        <v>17224</v>
      </c>
      <c r="E1615" s="211"/>
      <c r="F1615" s="211" t="s">
        <v>11941</v>
      </c>
      <c r="G1615" s="413" t="s">
        <v>20712</v>
      </c>
      <c r="H1615" s="429" t="s">
        <v>8560</v>
      </c>
      <c r="I1615" s="390">
        <v>81</v>
      </c>
      <c r="J1615" s="390">
        <v>103</v>
      </c>
      <c r="K1615" s="390">
        <v>93</v>
      </c>
      <c r="L1615" s="330">
        <v>-0.213592233009709</v>
      </c>
      <c r="M1615" s="390">
        <v>77</v>
      </c>
      <c r="N1615" s="390">
        <v>49</v>
      </c>
      <c r="O1615" s="390">
        <v>58</v>
      </c>
      <c r="P1615" s="206">
        <v>0.57142857142857095</v>
      </c>
    </row>
    <row r="1616" spans="1:16" x14ac:dyDescent="0.2">
      <c r="A1616" s="212" t="s">
        <v>11918</v>
      </c>
      <c r="B1616" s="211"/>
      <c r="C1616" s="211" t="s">
        <v>257</v>
      </c>
      <c r="D1616" s="410" t="s">
        <v>18842</v>
      </c>
      <c r="E1616" s="211"/>
      <c r="F1616" s="211" t="s">
        <v>11917</v>
      </c>
      <c r="G1616" s="413" t="s">
        <v>20721</v>
      </c>
      <c r="H1616" s="429" t="s">
        <v>8560</v>
      </c>
      <c r="I1616" s="390">
        <v>81</v>
      </c>
      <c r="J1616" s="390">
        <v>56</v>
      </c>
      <c r="K1616" s="390">
        <v>65</v>
      </c>
      <c r="L1616" s="330">
        <v>0.44642857142857101</v>
      </c>
      <c r="M1616" s="390">
        <v>66</v>
      </c>
      <c r="N1616" s="390">
        <v>47</v>
      </c>
      <c r="O1616" s="390">
        <v>89</v>
      </c>
      <c r="P1616" s="206">
        <v>0.40425531914893598</v>
      </c>
    </row>
    <row r="1617" spans="1:16" x14ac:dyDescent="0.2">
      <c r="A1617" s="212" t="s">
        <v>11665</v>
      </c>
      <c r="B1617" s="211" t="s">
        <v>9679</v>
      </c>
      <c r="C1617" s="211" t="s">
        <v>252</v>
      </c>
      <c r="D1617" s="410" t="s">
        <v>20042</v>
      </c>
      <c r="E1617" s="211" t="s">
        <v>11664</v>
      </c>
      <c r="F1617" s="211"/>
      <c r="G1617" s="413" t="s">
        <v>20962</v>
      </c>
      <c r="H1617" s="429" t="s">
        <v>8560</v>
      </c>
      <c r="I1617" s="390">
        <v>81</v>
      </c>
      <c r="J1617" s="390">
        <v>0</v>
      </c>
      <c r="K1617" s="390">
        <v>127</v>
      </c>
      <c r="L1617" s="330">
        <v>0</v>
      </c>
      <c r="M1617" s="390">
        <v>182</v>
      </c>
      <c r="N1617" s="390">
        <v>114</v>
      </c>
      <c r="O1617" s="390">
        <v>172</v>
      </c>
      <c r="P1617" s="206">
        <v>0.59649122807017596</v>
      </c>
    </row>
    <row r="1618" spans="1:16" x14ac:dyDescent="0.2">
      <c r="A1618" s="212" t="s">
        <v>13843</v>
      </c>
      <c r="B1618" s="211"/>
      <c r="C1618" s="211" t="s">
        <v>252</v>
      </c>
      <c r="D1618" s="410" t="s">
        <v>11515</v>
      </c>
      <c r="E1618" s="211"/>
      <c r="F1618" s="211" t="s">
        <v>13842</v>
      </c>
      <c r="G1618" s="413" t="s">
        <v>19490</v>
      </c>
      <c r="H1618" s="429" t="s">
        <v>8560</v>
      </c>
      <c r="I1618" s="390">
        <v>81</v>
      </c>
      <c r="J1618" s="390">
        <v>61</v>
      </c>
      <c r="K1618" s="390">
        <v>92</v>
      </c>
      <c r="L1618" s="330">
        <v>0.32786885245901598</v>
      </c>
      <c r="M1618" s="390">
        <v>30</v>
      </c>
      <c r="N1618" s="390">
        <v>11</v>
      </c>
      <c r="O1618" s="390">
        <v>14</v>
      </c>
      <c r="P1618" s="206">
        <v>1.72727272727273</v>
      </c>
    </row>
    <row r="1619" spans="1:16" x14ac:dyDescent="0.2">
      <c r="A1619" s="212" t="s">
        <v>11649</v>
      </c>
      <c r="B1619" s="211" t="s">
        <v>11648</v>
      </c>
      <c r="C1619" s="211" t="s">
        <v>249</v>
      </c>
      <c r="D1619" s="410" t="s">
        <v>20970</v>
      </c>
      <c r="E1619" s="211" t="s">
        <v>11647</v>
      </c>
      <c r="F1619" s="211"/>
      <c r="G1619" s="413" t="s">
        <v>20971</v>
      </c>
      <c r="H1619" s="429" t="s">
        <v>8560</v>
      </c>
      <c r="I1619" s="390">
        <v>80</v>
      </c>
      <c r="J1619" s="390">
        <v>67</v>
      </c>
      <c r="K1619" s="390">
        <v>84</v>
      </c>
      <c r="L1619" s="210">
        <v>0.19402985074626899</v>
      </c>
      <c r="M1619" s="390">
        <v>44</v>
      </c>
      <c r="N1619" s="390">
        <v>58</v>
      </c>
      <c r="O1619" s="390">
        <v>36</v>
      </c>
      <c r="P1619" s="206">
        <v>-0.24137931034482801</v>
      </c>
    </row>
    <row r="1620" spans="1:16" x14ac:dyDescent="0.2">
      <c r="A1620" s="212" t="s">
        <v>20201</v>
      </c>
      <c r="B1620" s="211"/>
      <c r="C1620" s="211" t="s">
        <v>254</v>
      </c>
      <c r="D1620" s="410" t="s">
        <v>20118</v>
      </c>
      <c r="E1620" s="211" t="s">
        <v>20119</v>
      </c>
      <c r="F1620" s="211"/>
      <c r="G1620" s="413" t="s">
        <v>200</v>
      </c>
      <c r="H1620" s="429" t="s">
        <v>8560</v>
      </c>
      <c r="I1620" s="390">
        <v>80</v>
      </c>
      <c r="J1620" s="390">
        <v>1</v>
      </c>
      <c r="K1620" s="390">
        <v>0</v>
      </c>
      <c r="L1620" s="330">
        <v>79</v>
      </c>
      <c r="M1620" s="390">
        <v>0</v>
      </c>
      <c r="N1620" s="390">
        <v>0</v>
      </c>
      <c r="O1620" s="390">
        <v>0</v>
      </c>
      <c r="P1620" s="206">
        <v>0</v>
      </c>
    </row>
    <row r="1621" spans="1:16" x14ac:dyDescent="0.2">
      <c r="A1621" s="212" t="s">
        <v>9748</v>
      </c>
      <c r="B1621" s="211"/>
      <c r="C1621" s="211" t="s">
        <v>14947</v>
      </c>
      <c r="D1621" s="410" t="s">
        <v>18488</v>
      </c>
      <c r="E1621" s="211"/>
      <c r="F1621" s="211" t="s">
        <v>9747</v>
      </c>
      <c r="G1621" s="413" t="s">
        <v>19641</v>
      </c>
      <c r="H1621" s="429" t="s">
        <v>8560</v>
      </c>
      <c r="I1621" s="390">
        <v>80</v>
      </c>
      <c r="J1621" s="390">
        <v>42</v>
      </c>
      <c r="K1621" s="390">
        <v>93</v>
      </c>
      <c r="L1621" s="330">
        <v>0.90476190476190499</v>
      </c>
      <c r="M1621" s="390">
        <v>0</v>
      </c>
      <c r="N1621" s="390">
        <v>0</v>
      </c>
      <c r="O1621" s="390">
        <v>0</v>
      </c>
      <c r="P1621" s="206">
        <v>0</v>
      </c>
    </row>
    <row r="1622" spans="1:16" x14ac:dyDescent="0.2">
      <c r="A1622" s="212" t="s">
        <v>9264</v>
      </c>
      <c r="B1622" s="211"/>
      <c r="C1622" s="211" t="s">
        <v>251</v>
      </c>
      <c r="D1622" s="410" t="s">
        <v>17285</v>
      </c>
      <c r="E1622" s="211"/>
      <c r="F1622" s="211" t="s">
        <v>9263</v>
      </c>
      <c r="G1622" s="413" t="s">
        <v>19617</v>
      </c>
      <c r="H1622" s="429" t="s">
        <v>8560</v>
      </c>
      <c r="I1622" s="390">
        <v>80</v>
      </c>
      <c r="J1622" s="390">
        <v>74</v>
      </c>
      <c r="K1622" s="390">
        <v>105</v>
      </c>
      <c r="L1622" s="330">
        <v>8.1081081081081099E-2</v>
      </c>
      <c r="M1622" s="390">
        <v>8</v>
      </c>
      <c r="N1622" s="390">
        <v>16</v>
      </c>
      <c r="O1622" s="390">
        <v>8</v>
      </c>
      <c r="P1622" s="206">
        <v>-0.5</v>
      </c>
    </row>
    <row r="1623" spans="1:16" x14ac:dyDescent="0.2">
      <c r="A1623" s="212" t="s">
        <v>13138</v>
      </c>
      <c r="B1623" s="211"/>
      <c r="C1623" s="211" t="s">
        <v>250</v>
      </c>
      <c r="D1623" s="410" t="s">
        <v>20713</v>
      </c>
      <c r="E1623" s="211"/>
      <c r="F1623" s="211" t="s">
        <v>13137</v>
      </c>
      <c r="G1623" s="413" t="s">
        <v>20714</v>
      </c>
      <c r="H1623" s="429" t="s">
        <v>8560</v>
      </c>
      <c r="I1623" s="390">
        <v>79</v>
      </c>
      <c r="J1623" s="390">
        <v>79</v>
      </c>
      <c r="K1623" s="390">
        <v>115</v>
      </c>
      <c r="L1623" s="330">
        <v>0</v>
      </c>
      <c r="M1623" s="390">
        <v>53</v>
      </c>
      <c r="N1623" s="390">
        <v>30</v>
      </c>
      <c r="O1623" s="390">
        <v>60</v>
      </c>
      <c r="P1623" s="206">
        <v>0.76666666666666705</v>
      </c>
    </row>
    <row r="1624" spans="1:16" x14ac:dyDescent="0.2">
      <c r="A1624" s="212" t="s">
        <v>10792</v>
      </c>
      <c r="B1624" s="211"/>
      <c r="C1624" s="211" t="s">
        <v>254</v>
      </c>
      <c r="D1624" s="410" t="s">
        <v>9092</v>
      </c>
      <c r="E1624" s="211"/>
      <c r="F1624" s="211" t="s">
        <v>10791</v>
      </c>
      <c r="G1624" s="413" t="s">
        <v>208</v>
      </c>
      <c r="H1624" s="429" t="s">
        <v>8560</v>
      </c>
      <c r="I1624" s="390">
        <v>79</v>
      </c>
      <c r="J1624" s="390">
        <v>44</v>
      </c>
      <c r="K1624" s="390">
        <v>106</v>
      </c>
      <c r="L1624" s="330">
        <v>0.79545454545454497</v>
      </c>
      <c r="M1624" s="390">
        <v>2</v>
      </c>
      <c r="N1624" s="390">
        <v>2</v>
      </c>
      <c r="O1624" s="390">
        <v>4</v>
      </c>
      <c r="P1624" s="206">
        <v>0</v>
      </c>
    </row>
    <row r="1625" spans="1:16" x14ac:dyDescent="0.2">
      <c r="A1625" s="212" t="s">
        <v>13338</v>
      </c>
      <c r="B1625" s="211" t="s">
        <v>13337</v>
      </c>
      <c r="C1625" s="211" t="s">
        <v>250</v>
      </c>
      <c r="D1625" s="410" t="s">
        <v>17646</v>
      </c>
      <c r="E1625" s="211" t="s">
        <v>13336</v>
      </c>
      <c r="F1625" s="211"/>
      <c r="G1625" s="413" t="s">
        <v>21865</v>
      </c>
      <c r="H1625" s="429" t="s">
        <v>8560</v>
      </c>
      <c r="I1625" s="390">
        <v>79</v>
      </c>
      <c r="J1625" s="390">
        <v>88</v>
      </c>
      <c r="K1625" s="390">
        <v>66</v>
      </c>
      <c r="L1625" s="330">
        <v>-0.102272727272727</v>
      </c>
      <c r="M1625" s="390">
        <v>659</v>
      </c>
      <c r="N1625" s="390">
        <v>639</v>
      </c>
      <c r="O1625" s="390">
        <v>654</v>
      </c>
      <c r="P1625" s="206">
        <v>3.12989045383412E-2</v>
      </c>
    </row>
    <row r="1626" spans="1:16" x14ac:dyDescent="0.2">
      <c r="A1626" s="212" t="s">
        <v>18976</v>
      </c>
      <c r="B1626" s="211"/>
      <c r="C1626" s="211" t="s">
        <v>252</v>
      </c>
      <c r="D1626" s="410" t="s">
        <v>18977</v>
      </c>
      <c r="E1626" s="211"/>
      <c r="F1626" s="211" t="s">
        <v>18978</v>
      </c>
      <c r="G1626" s="413" t="s">
        <v>19398</v>
      </c>
      <c r="H1626" s="429" t="s">
        <v>8560</v>
      </c>
      <c r="I1626" s="390">
        <v>78</v>
      </c>
      <c r="J1626" s="390">
        <v>47</v>
      </c>
      <c r="K1626" s="390">
        <v>111</v>
      </c>
      <c r="L1626" s="330">
        <v>0.659574468085106</v>
      </c>
      <c r="M1626" s="390">
        <v>58</v>
      </c>
      <c r="N1626" s="390">
        <v>16</v>
      </c>
      <c r="O1626" s="390">
        <v>33</v>
      </c>
      <c r="P1626" s="206">
        <v>2.625</v>
      </c>
    </row>
    <row r="1627" spans="1:16" x14ac:dyDescent="0.2">
      <c r="A1627" s="212" t="s">
        <v>13089</v>
      </c>
      <c r="B1627" s="211"/>
      <c r="C1627" s="211" t="s">
        <v>258</v>
      </c>
      <c r="D1627" s="410" t="s">
        <v>17208</v>
      </c>
      <c r="E1627" s="211"/>
      <c r="F1627" s="211" t="s">
        <v>13088</v>
      </c>
      <c r="G1627" s="413" t="s">
        <v>21305</v>
      </c>
      <c r="H1627" s="429" t="s">
        <v>8560</v>
      </c>
      <c r="I1627" s="390">
        <v>78</v>
      </c>
      <c r="J1627" s="390">
        <v>0</v>
      </c>
      <c r="K1627" s="390">
        <v>0</v>
      </c>
      <c r="L1627" s="330">
        <v>0</v>
      </c>
      <c r="M1627" s="390">
        <v>166</v>
      </c>
      <c r="N1627" s="390">
        <v>125</v>
      </c>
      <c r="O1627" s="390">
        <v>152</v>
      </c>
      <c r="P1627" s="206">
        <v>0.32800000000000001</v>
      </c>
    </row>
    <row r="1628" spans="1:16" x14ac:dyDescent="0.2">
      <c r="A1628" s="212" t="s">
        <v>14164</v>
      </c>
      <c r="B1628" s="211" t="s">
        <v>9630</v>
      </c>
      <c r="C1628" s="211" t="s">
        <v>249</v>
      </c>
      <c r="D1628" s="410" t="s">
        <v>18922</v>
      </c>
      <c r="E1628" s="211" t="s">
        <v>14163</v>
      </c>
      <c r="F1628" s="211"/>
      <c r="G1628" s="413" t="s">
        <v>20666</v>
      </c>
      <c r="H1628" s="429" t="s">
        <v>8560</v>
      </c>
      <c r="I1628" s="390">
        <v>78</v>
      </c>
      <c r="J1628" s="390">
        <v>17</v>
      </c>
      <c r="K1628" s="390">
        <v>26</v>
      </c>
      <c r="L1628" s="210">
        <v>3.5882352941176499</v>
      </c>
      <c r="M1628" s="390">
        <v>337</v>
      </c>
      <c r="N1628" s="390">
        <v>317</v>
      </c>
      <c r="O1628" s="390">
        <v>296</v>
      </c>
      <c r="P1628" s="206">
        <v>6.3091482649842295E-2</v>
      </c>
    </row>
    <row r="1629" spans="1:16" x14ac:dyDescent="0.2">
      <c r="A1629" s="212" t="s">
        <v>9167</v>
      </c>
      <c r="B1629" s="211"/>
      <c r="C1629" s="211" t="s">
        <v>249</v>
      </c>
      <c r="D1629" s="410" t="s">
        <v>17337</v>
      </c>
      <c r="E1629" s="211"/>
      <c r="F1629" s="211" t="s">
        <v>9166</v>
      </c>
      <c r="G1629" s="413" t="s">
        <v>19399</v>
      </c>
      <c r="H1629" s="429" t="s">
        <v>8560</v>
      </c>
      <c r="I1629" s="390">
        <v>78</v>
      </c>
      <c r="J1629" s="390">
        <v>62</v>
      </c>
      <c r="K1629" s="390">
        <v>79</v>
      </c>
      <c r="L1629" s="330">
        <v>0.25806451612903197</v>
      </c>
      <c r="M1629" s="390">
        <v>0</v>
      </c>
      <c r="N1629" s="390">
        <v>0</v>
      </c>
      <c r="O1629" s="390">
        <v>0</v>
      </c>
      <c r="P1629" s="206">
        <v>0</v>
      </c>
    </row>
    <row r="1630" spans="1:16" x14ac:dyDescent="0.2">
      <c r="A1630" s="212" t="s">
        <v>10953</v>
      </c>
      <c r="B1630" s="211"/>
      <c r="C1630" s="211" t="s">
        <v>14947</v>
      </c>
      <c r="D1630" s="410" t="s">
        <v>17578</v>
      </c>
      <c r="E1630" s="211"/>
      <c r="F1630" s="211" t="s">
        <v>10952</v>
      </c>
      <c r="G1630" s="413" t="s">
        <v>19438</v>
      </c>
      <c r="H1630" s="429" t="s">
        <v>8560</v>
      </c>
      <c r="I1630" s="390">
        <v>77</v>
      </c>
      <c r="J1630" s="390">
        <v>103</v>
      </c>
      <c r="K1630" s="390">
        <v>139</v>
      </c>
      <c r="L1630" s="330">
        <v>-0.25242718446601897</v>
      </c>
      <c r="M1630" s="390">
        <v>43</v>
      </c>
      <c r="N1630" s="390">
        <v>35</v>
      </c>
      <c r="O1630" s="390">
        <v>30</v>
      </c>
      <c r="P1630" s="206">
        <v>0.22857142857142901</v>
      </c>
    </row>
    <row r="1631" spans="1:16" x14ac:dyDescent="0.2">
      <c r="A1631" s="212" t="s">
        <v>10861</v>
      </c>
      <c r="B1631" s="211"/>
      <c r="C1631" s="211" t="s">
        <v>249</v>
      </c>
      <c r="D1631" s="410" t="s">
        <v>20093</v>
      </c>
      <c r="E1631" s="211"/>
      <c r="F1631" s="211" t="s">
        <v>10860</v>
      </c>
      <c r="G1631" s="413" t="s">
        <v>21409</v>
      </c>
      <c r="H1631" s="429" t="s">
        <v>8560</v>
      </c>
      <c r="I1631" s="390">
        <v>77</v>
      </c>
      <c r="J1631" s="390">
        <v>85</v>
      </c>
      <c r="K1631" s="390">
        <v>130</v>
      </c>
      <c r="L1631" s="330">
        <v>-9.41176470588235E-2</v>
      </c>
      <c r="M1631" s="390">
        <v>990</v>
      </c>
      <c r="N1631" s="390">
        <v>890</v>
      </c>
      <c r="O1631" s="390">
        <v>802</v>
      </c>
      <c r="P1631" s="206">
        <v>0.112359550561798</v>
      </c>
    </row>
    <row r="1632" spans="1:16" x14ac:dyDescent="0.2">
      <c r="A1632" s="212" t="s">
        <v>10521</v>
      </c>
      <c r="B1632" s="211"/>
      <c r="C1632" s="211" t="s">
        <v>259</v>
      </c>
      <c r="D1632" s="410" t="s">
        <v>21564</v>
      </c>
      <c r="E1632" s="211"/>
      <c r="F1632" s="211" t="s">
        <v>10520</v>
      </c>
      <c r="G1632" s="413" t="s">
        <v>21565</v>
      </c>
      <c r="H1632" s="429" t="s">
        <v>8560</v>
      </c>
      <c r="I1632" s="390">
        <v>77</v>
      </c>
      <c r="J1632" s="390">
        <v>39</v>
      </c>
      <c r="K1632" s="390">
        <v>51</v>
      </c>
      <c r="L1632" s="330">
        <v>0.97435897435897401</v>
      </c>
      <c r="M1632" s="390">
        <v>91</v>
      </c>
      <c r="N1632" s="390">
        <v>78</v>
      </c>
      <c r="O1632" s="390">
        <v>116</v>
      </c>
      <c r="P1632" s="206">
        <v>0.16666666666666699</v>
      </c>
    </row>
    <row r="1633" spans="1:16" x14ac:dyDescent="0.2">
      <c r="A1633" s="212" t="s">
        <v>13809</v>
      </c>
      <c r="B1633" s="211"/>
      <c r="C1633" s="211" t="s">
        <v>253</v>
      </c>
      <c r="D1633" s="410" t="s">
        <v>17728</v>
      </c>
      <c r="E1633" s="211"/>
      <c r="F1633" s="211" t="s">
        <v>13808</v>
      </c>
      <c r="G1633" s="413" t="s">
        <v>20682</v>
      </c>
      <c r="H1633" s="429" t="s">
        <v>8560</v>
      </c>
      <c r="I1633" s="390">
        <v>77</v>
      </c>
      <c r="J1633" s="390">
        <v>73</v>
      </c>
      <c r="K1633" s="390">
        <v>78</v>
      </c>
      <c r="L1633" s="330">
        <v>5.4794520547945202E-2</v>
      </c>
      <c r="M1633" s="390">
        <v>12</v>
      </c>
      <c r="N1633" s="390">
        <v>19</v>
      </c>
      <c r="O1633" s="390">
        <v>17</v>
      </c>
      <c r="P1633" s="206">
        <v>-0.36842105263157898</v>
      </c>
    </row>
    <row r="1634" spans="1:16" x14ac:dyDescent="0.2">
      <c r="A1634" s="212" t="s">
        <v>8419</v>
      </c>
      <c r="B1634" s="211"/>
      <c r="C1634" s="211" t="s">
        <v>254</v>
      </c>
      <c r="D1634" s="410" t="s">
        <v>22300</v>
      </c>
      <c r="E1634" s="211"/>
      <c r="F1634" s="211" t="s">
        <v>8418</v>
      </c>
      <c r="G1634" s="413" t="s">
        <v>8799</v>
      </c>
      <c r="H1634" s="429" t="s">
        <v>8560</v>
      </c>
      <c r="I1634" s="390">
        <v>77</v>
      </c>
      <c r="J1634" s="390">
        <v>81</v>
      </c>
      <c r="K1634" s="390">
        <v>125</v>
      </c>
      <c r="L1634" s="330">
        <v>-4.9382716049382699E-2</v>
      </c>
      <c r="M1634" s="390">
        <v>0</v>
      </c>
      <c r="N1634" s="390">
        <v>2</v>
      </c>
      <c r="O1634" s="390">
        <v>1</v>
      </c>
      <c r="P1634" s="206">
        <v>-1</v>
      </c>
    </row>
    <row r="1635" spans="1:16" x14ac:dyDescent="0.2">
      <c r="A1635" s="212" t="s">
        <v>11279</v>
      </c>
      <c r="B1635" s="211"/>
      <c r="C1635" s="211" t="s">
        <v>254</v>
      </c>
      <c r="D1635" s="410" t="s">
        <v>18864</v>
      </c>
      <c r="E1635" s="211"/>
      <c r="F1635" s="211" t="s">
        <v>11278</v>
      </c>
      <c r="G1635" s="413" t="s">
        <v>21204</v>
      </c>
      <c r="H1635" s="429" t="s">
        <v>8560</v>
      </c>
      <c r="I1635" s="390">
        <v>76</v>
      </c>
      <c r="J1635" s="390">
        <v>69</v>
      </c>
      <c r="K1635" s="390">
        <v>33</v>
      </c>
      <c r="L1635" s="330">
        <v>0.101449275362319</v>
      </c>
      <c r="M1635" s="390">
        <v>400</v>
      </c>
      <c r="N1635" s="390">
        <v>378</v>
      </c>
      <c r="O1635" s="390">
        <v>371</v>
      </c>
      <c r="P1635" s="206">
        <v>5.8201058201058101E-2</v>
      </c>
    </row>
    <row r="1636" spans="1:16" x14ac:dyDescent="0.2">
      <c r="A1636" s="212" t="s">
        <v>10883</v>
      </c>
      <c r="B1636" s="211"/>
      <c r="C1636" s="211" t="s">
        <v>254</v>
      </c>
      <c r="D1636" s="410" t="s">
        <v>18880</v>
      </c>
      <c r="E1636" s="211"/>
      <c r="F1636" s="211" t="s">
        <v>10882</v>
      </c>
      <c r="G1636" s="413" t="s">
        <v>18881</v>
      </c>
      <c r="H1636" s="429" t="s">
        <v>8560</v>
      </c>
      <c r="I1636" s="390">
        <v>76</v>
      </c>
      <c r="J1636" s="390">
        <v>24</v>
      </c>
      <c r="K1636" s="390">
        <v>23</v>
      </c>
      <c r="L1636" s="330">
        <v>2.1666666666666701</v>
      </c>
      <c r="M1636" s="390">
        <v>0</v>
      </c>
      <c r="N1636" s="390">
        <v>0</v>
      </c>
      <c r="O1636" s="390">
        <v>1</v>
      </c>
      <c r="P1636" s="206">
        <v>0</v>
      </c>
    </row>
    <row r="1637" spans="1:16" x14ac:dyDescent="0.2">
      <c r="A1637" s="212" t="s">
        <v>10390</v>
      </c>
      <c r="B1637" s="211"/>
      <c r="C1637" s="211" t="s">
        <v>253</v>
      </c>
      <c r="D1637" s="410" t="s">
        <v>18458</v>
      </c>
      <c r="E1637" s="211"/>
      <c r="F1637" s="211" t="s">
        <v>10389</v>
      </c>
      <c r="G1637" s="413" t="s">
        <v>19712</v>
      </c>
      <c r="H1637" s="429" t="s">
        <v>8560</v>
      </c>
      <c r="I1637" s="390">
        <v>76</v>
      </c>
      <c r="J1637" s="390">
        <v>74</v>
      </c>
      <c r="K1637" s="390">
        <v>101</v>
      </c>
      <c r="L1637" s="330">
        <v>2.7027027027027001E-2</v>
      </c>
      <c r="M1637" s="390">
        <v>1</v>
      </c>
      <c r="N1637" s="390">
        <v>0</v>
      </c>
      <c r="O1637" s="390">
        <v>0</v>
      </c>
      <c r="P1637" s="206">
        <v>0</v>
      </c>
    </row>
    <row r="1638" spans="1:16" x14ac:dyDescent="0.2">
      <c r="A1638" s="212" t="s">
        <v>10295</v>
      </c>
      <c r="B1638" s="211" t="s">
        <v>10287</v>
      </c>
      <c r="C1638" s="211" t="s">
        <v>254</v>
      </c>
      <c r="D1638" s="410" t="s">
        <v>18775</v>
      </c>
      <c r="E1638" s="211" t="s">
        <v>10294</v>
      </c>
      <c r="F1638" s="211"/>
      <c r="G1638" s="413" t="s">
        <v>21637</v>
      </c>
      <c r="H1638" s="429" t="s">
        <v>8560</v>
      </c>
      <c r="I1638" s="390">
        <v>76</v>
      </c>
      <c r="J1638" s="390">
        <v>107</v>
      </c>
      <c r="K1638" s="390">
        <v>115</v>
      </c>
      <c r="L1638" s="330">
        <v>-0.289719626168224</v>
      </c>
      <c r="M1638" s="390">
        <v>4</v>
      </c>
      <c r="N1638" s="390">
        <v>4</v>
      </c>
      <c r="O1638" s="390">
        <v>4</v>
      </c>
      <c r="P1638" s="206">
        <v>0</v>
      </c>
    </row>
    <row r="1639" spans="1:16" x14ac:dyDescent="0.2">
      <c r="A1639" s="212" t="s">
        <v>12910</v>
      </c>
      <c r="B1639" s="211"/>
      <c r="C1639" s="211" t="s">
        <v>371</v>
      </c>
      <c r="D1639" s="410" t="s">
        <v>17618</v>
      </c>
      <c r="E1639" s="211" t="s">
        <v>12909</v>
      </c>
      <c r="F1639" s="211"/>
      <c r="G1639" s="413" t="s">
        <v>19408</v>
      </c>
      <c r="H1639" s="429" t="s">
        <v>8560</v>
      </c>
      <c r="I1639" s="390">
        <v>75</v>
      </c>
      <c r="J1639" s="390">
        <v>69</v>
      </c>
      <c r="K1639" s="390">
        <v>93</v>
      </c>
      <c r="L1639" s="330">
        <v>8.6956521739130405E-2</v>
      </c>
      <c r="M1639" s="390">
        <v>36</v>
      </c>
      <c r="N1639" s="390">
        <v>36</v>
      </c>
      <c r="O1639" s="390">
        <v>41</v>
      </c>
      <c r="P1639" s="206">
        <v>0</v>
      </c>
    </row>
    <row r="1640" spans="1:16" x14ac:dyDescent="0.2">
      <c r="A1640" s="212" t="s">
        <v>12305</v>
      </c>
      <c r="B1640" s="211" t="s">
        <v>9698</v>
      </c>
      <c r="C1640" s="211" t="s">
        <v>251</v>
      </c>
      <c r="D1640" s="410" t="s">
        <v>18809</v>
      </c>
      <c r="E1640" s="211" t="s">
        <v>12304</v>
      </c>
      <c r="F1640" s="211"/>
      <c r="G1640" s="413" t="s">
        <v>20400</v>
      </c>
      <c r="H1640" s="429" t="s">
        <v>8560</v>
      </c>
      <c r="I1640" s="390">
        <v>75</v>
      </c>
      <c r="J1640" s="390">
        <v>174</v>
      </c>
      <c r="K1640" s="390">
        <v>166</v>
      </c>
      <c r="L1640" s="330">
        <v>-0.568965517241379</v>
      </c>
      <c r="M1640" s="390">
        <v>446</v>
      </c>
      <c r="N1640" s="390">
        <v>387</v>
      </c>
      <c r="O1640" s="390">
        <v>482</v>
      </c>
      <c r="P1640" s="206">
        <v>0.152454780361757</v>
      </c>
    </row>
    <row r="1641" spans="1:16" x14ac:dyDescent="0.2">
      <c r="A1641" s="212" t="s">
        <v>12060</v>
      </c>
      <c r="B1641" s="211"/>
      <c r="C1641" s="211" t="s">
        <v>371</v>
      </c>
      <c r="D1641" s="410" t="s">
        <v>15573</v>
      </c>
      <c r="E1641" s="211"/>
      <c r="F1641" s="211" t="s">
        <v>12059</v>
      </c>
      <c r="G1641" s="413" t="s">
        <v>200</v>
      </c>
      <c r="H1641" s="429" t="s">
        <v>8560</v>
      </c>
      <c r="I1641" s="390">
        <v>75</v>
      </c>
      <c r="J1641" s="390">
        <v>81</v>
      </c>
      <c r="K1641" s="390">
        <v>592</v>
      </c>
      <c r="L1641" s="330">
        <v>-7.4074074074074098E-2</v>
      </c>
      <c r="M1641" s="390">
        <v>0</v>
      </c>
      <c r="N1641" s="390">
        <v>0</v>
      </c>
      <c r="O1641" s="390">
        <v>0</v>
      </c>
      <c r="P1641" s="206">
        <v>0</v>
      </c>
    </row>
    <row r="1642" spans="1:16" x14ac:dyDescent="0.2">
      <c r="A1642" s="212" t="s">
        <v>13817</v>
      </c>
      <c r="B1642" s="211"/>
      <c r="C1642" s="211" t="s">
        <v>251</v>
      </c>
      <c r="D1642" s="410" t="s">
        <v>19292</v>
      </c>
      <c r="E1642" s="211"/>
      <c r="F1642" s="211" t="s">
        <v>13816</v>
      </c>
      <c r="G1642" s="413" t="s">
        <v>22087</v>
      </c>
      <c r="H1642" s="429" t="s">
        <v>8560</v>
      </c>
      <c r="I1642" s="390">
        <v>75</v>
      </c>
      <c r="J1642" s="390">
        <v>85</v>
      </c>
      <c r="K1642" s="390">
        <v>100</v>
      </c>
      <c r="L1642" s="330">
        <v>-0.11764705882352899</v>
      </c>
      <c r="M1642" s="390">
        <v>5</v>
      </c>
      <c r="N1642" s="390">
        <v>6</v>
      </c>
      <c r="O1642" s="390">
        <v>6</v>
      </c>
      <c r="P1642" s="206">
        <v>-0.16666666666666699</v>
      </c>
    </row>
    <row r="1643" spans="1:16" x14ac:dyDescent="0.2">
      <c r="A1643" s="212" t="s">
        <v>13845</v>
      </c>
      <c r="B1643" s="211" t="s">
        <v>11653</v>
      </c>
      <c r="C1643" s="211" t="s">
        <v>258</v>
      </c>
      <c r="D1643" s="410" t="s">
        <v>18823</v>
      </c>
      <c r="E1643" s="211" t="s">
        <v>13844</v>
      </c>
      <c r="F1643" s="211"/>
      <c r="G1643" s="413" t="s">
        <v>20593</v>
      </c>
      <c r="H1643" s="429" t="s">
        <v>8560</v>
      </c>
      <c r="I1643" s="390">
        <v>74</v>
      </c>
      <c r="J1643" s="390">
        <v>512</v>
      </c>
      <c r="K1643" s="390">
        <v>15</v>
      </c>
      <c r="L1643" s="330">
        <v>-0.85546875</v>
      </c>
      <c r="M1643" s="390">
        <v>279</v>
      </c>
      <c r="N1643" s="390">
        <v>738</v>
      </c>
      <c r="O1643" s="390">
        <v>232</v>
      </c>
      <c r="P1643" s="206">
        <v>-0.62195121951219501</v>
      </c>
    </row>
    <row r="1644" spans="1:16" x14ac:dyDescent="0.2">
      <c r="A1644" s="212" t="s">
        <v>14254</v>
      </c>
      <c r="B1644" s="211"/>
      <c r="C1644" s="211" t="s">
        <v>251</v>
      </c>
      <c r="D1644" s="410" t="s">
        <v>20187</v>
      </c>
      <c r="E1644" s="211"/>
      <c r="F1644" s="211" t="s">
        <v>14253</v>
      </c>
      <c r="G1644" s="413" t="s">
        <v>19829</v>
      </c>
      <c r="H1644" s="429" t="s">
        <v>8560</v>
      </c>
      <c r="I1644" s="390">
        <v>74</v>
      </c>
      <c r="J1644" s="390">
        <v>181</v>
      </c>
      <c r="K1644" s="390">
        <v>229</v>
      </c>
      <c r="L1644" s="330">
        <v>-0.59116022099447496</v>
      </c>
      <c r="M1644" s="390">
        <v>55</v>
      </c>
      <c r="N1644" s="390">
        <v>67</v>
      </c>
      <c r="O1644" s="390">
        <v>77</v>
      </c>
      <c r="P1644" s="206">
        <v>-0.17910447761194001</v>
      </c>
    </row>
    <row r="1645" spans="1:16" x14ac:dyDescent="0.2">
      <c r="A1645" s="212" t="s">
        <v>12283</v>
      </c>
      <c r="B1645" s="211" t="s">
        <v>11706</v>
      </c>
      <c r="C1645" s="211" t="s">
        <v>251</v>
      </c>
      <c r="D1645" s="410" t="s">
        <v>18546</v>
      </c>
      <c r="E1645" s="211" t="s">
        <v>12282</v>
      </c>
      <c r="F1645" s="211"/>
      <c r="G1645" s="413" t="s">
        <v>20432</v>
      </c>
      <c r="H1645" s="429" t="s">
        <v>8560</v>
      </c>
      <c r="I1645" s="390">
        <v>73</v>
      </c>
      <c r="J1645" s="390">
        <v>66</v>
      </c>
      <c r="K1645" s="390">
        <v>26</v>
      </c>
      <c r="L1645" s="330">
        <v>0.10606060606060599</v>
      </c>
      <c r="M1645" s="390">
        <v>66</v>
      </c>
      <c r="N1645" s="390">
        <v>52</v>
      </c>
      <c r="O1645" s="390">
        <v>63</v>
      </c>
      <c r="P1645" s="206">
        <v>0.269230769230769</v>
      </c>
    </row>
    <row r="1646" spans="1:16" x14ac:dyDescent="0.2">
      <c r="A1646" s="212" t="s">
        <v>12160</v>
      </c>
      <c r="B1646" s="211" t="s">
        <v>11706</v>
      </c>
      <c r="C1646" s="211" t="s">
        <v>251</v>
      </c>
      <c r="D1646" s="410" t="s">
        <v>19993</v>
      </c>
      <c r="E1646" s="211" t="s">
        <v>12159</v>
      </c>
      <c r="F1646" s="211"/>
      <c r="G1646" s="413" t="s">
        <v>19994</v>
      </c>
      <c r="H1646" s="429" t="s">
        <v>8560</v>
      </c>
      <c r="I1646" s="390">
        <v>73</v>
      </c>
      <c r="J1646" s="390">
        <v>178</v>
      </c>
      <c r="K1646" s="390">
        <v>130</v>
      </c>
      <c r="L1646" s="330">
        <v>-0.58988764044943798</v>
      </c>
      <c r="M1646" s="390">
        <v>6</v>
      </c>
      <c r="N1646" s="390">
        <v>6</v>
      </c>
      <c r="O1646" s="390">
        <v>8</v>
      </c>
      <c r="P1646" s="206">
        <v>0</v>
      </c>
    </row>
    <row r="1647" spans="1:16" x14ac:dyDescent="0.2">
      <c r="A1647" s="212" t="s">
        <v>13557</v>
      </c>
      <c r="B1647" s="211"/>
      <c r="C1647" s="211" t="s">
        <v>251</v>
      </c>
      <c r="D1647" s="410" t="s">
        <v>20006</v>
      </c>
      <c r="E1647" s="211"/>
      <c r="F1647" s="211" t="s">
        <v>13556</v>
      </c>
      <c r="G1647" s="413" t="s">
        <v>19399</v>
      </c>
      <c r="H1647" s="429" t="s">
        <v>8560</v>
      </c>
      <c r="I1647" s="390">
        <v>73</v>
      </c>
      <c r="J1647" s="390">
        <v>58</v>
      </c>
      <c r="K1647" s="390">
        <v>74</v>
      </c>
      <c r="L1647" s="210">
        <v>0.25862068965517199</v>
      </c>
      <c r="M1647" s="390">
        <v>12</v>
      </c>
      <c r="N1647" s="390">
        <v>7</v>
      </c>
      <c r="O1647" s="390">
        <v>15</v>
      </c>
      <c r="P1647" s="206">
        <v>0.71428571428571397</v>
      </c>
    </row>
    <row r="1648" spans="1:16" x14ac:dyDescent="0.2">
      <c r="A1648" s="212" t="s">
        <v>10889</v>
      </c>
      <c r="B1648" s="211"/>
      <c r="C1648" s="211" t="s">
        <v>258</v>
      </c>
      <c r="D1648" s="410" t="s">
        <v>8915</v>
      </c>
      <c r="E1648" s="211"/>
      <c r="F1648" s="211" t="s">
        <v>10888</v>
      </c>
      <c r="G1648" s="413" t="s">
        <v>206</v>
      </c>
      <c r="H1648" s="429" t="s">
        <v>8560</v>
      </c>
      <c r="I1648" s="390">
        <v>73</v>
      </c>
      <c r="J1648" s="390">
        <v>33</v>
      </c>
      <c r="K1648" s="390">
        <v>60</v>
      </c>
      <c r="L1648" s="330">
        <v>1.2121212121212099</v>
      </c>
      <c r="M1648" s="390">
        <v>4</v>
      </c>
      <c r="N1648" s="390">
        <v>10</v>
      </c>
      <c r="O1648" s="390">
        <v>6</v>
      </c>
      <c r="P1648" s="206">
        <v>-0.6</v>
      </c>
    </row>
    <row r="1649" spans="1:16" x14ac:dyDescent="0.2">
      <c r="A1649" s="212" t="s">
        <v>14204</v>
      </c>
      <c r="B1649" s="211"/>
      <c r="C1649" s="211" t="s">
        <v>253</v>
      </c>
      <c r="D1649" s="410" t="s">
        <v>18340</v>
      </c>
      <c r="E1649" s="211"/>
      <c r="F1649" s="211" t="s">
        <v>14203</v>
      </c>
      <c r="G1649" s="413" t="s">
        <v>21443</v>
      </c>
      <c r="H1649" s="429" t="s">
        <v>8560</v>
      </c>
      <c r="I1649" s="390">
        <v>73</v>
      </c>
      <c r="J1649" s="390">
        <v>106</v>
      </c>
      <c r="K1649" s="390">
        <v>114</v>
      </c>
      <c r="L1649" s="330">
        <v>-0.31132075471698101</v>
      </c>
      <c r="M1649" s="390">
        <v>0</v>
      </c>
      <c r="N1649" s="390">
        <v>0</v>
      </c>
      <c r="O1649" s="390">
        <v>0</v>
      </c>
      <c r="P1649" s="206">
        <v>0</v>
      </c>
    </row>
    <row r="1650" spans="1:16" x14ac:dyDescent="0.2">
      <c r="A1650" s="212" t="s">
        <v>9292</v>
      </c>
      <c r="B1650" s="211"/>
      <c r="C1650" s="211" t="s">
        <v>252</v>
      </c>
      <c r="D1650" s="410" t="s">
        <v>22069</v>
      </c>
      <c r="E1650" s="211"/>
      <c r="F1650" s="211" t="s">
        <v>9291</v>
      </c>
      <c r="G1650" s="413" t="s">
        <v>19688</v>
      </c>
      <c r="H1650" s="429" t="s">
        <v>8560</v>
      </c>
      <c r="I1650" s="390">
        <v>72</v>
      </c>
      <c r="J1650" s="390">
        <v>99</v>
      </c>
      <c r="K1650" s="390">
        <v>131</v>
      </c>
      <c r="L1650" s="330">
        <v>-0.27272727272727298</v>
      </c>
      <c r="M1650" s="390">
        <v>54</v>
      </c>
      <c r="N1650" s="390">
        <v>6</v>
      </c>
      <c r="O1650" s="390">
        <v>75</v>
      </c>
      <c r="P1650" s="206">
        <v>8</v>
      </c>
    </row>
    <row r="1651" spans="1:16" x14ac:dyDescent="0.2">
      <c r="A1651" s="212" t="s">
        <v>13880</v>
      </c>
      <c r="B1651" s="211"/>
      <c r="C1651" s="211" t="s">
        <v>372</v>
      </c>
      <c r="D1651" s="410" t="s">
        <v>17220</v>
      </c>
      <c r="E1651" s="211"/>
      <c r="F1651" s="211" t="s">
        <v>13879</v>
      </c>
      <c r="G1651" s="413" t="s">
        <v>19417</v>
      </c>
      <c r="H1651" s="429" t="s">
        <v>8560</v>
      </c>
      <c r="I1651" s="390">
        <v>71</v>
      </c>
      <c r="J1651" s="390">
        <v>7</v>
      </c>
      <c r="K1651" s="390">
        <v>0</v>
      </c>
      <c r="L1651" s="330">
        <v>9.1428571428571406</v>
      </c>
      <c r="M1651" s="390">
        <v>32</v>
      </c>
      <c r="N1651" s="390">
        <v>39</v>
      </c>
      <c r="O1651" s="390">
        <v>34</v>
      </c>
      <c r="P1651" s="206">
        <v>-0.17948717948717999</v>
      </c>
    </row>
    <row r="1652" spans="1:16" x14ac:dyDescent="0.2">
      <c r="A1652" s="212" t="s">
        <v>13595</v>
      </c>
      <c r="B1652" s="211" t="s">
        <v>9223</v>
      </c>
      <c r="C1652" s="211" t="s">
        <v>249</v>
      </c>
      <c r="D1652" s="410" t="s">
        <v>19990</v>
      </c>
      <c r="E1652" s="211" t="s">
        <v>13594</v>
      </c>
      <c r="F1652" s="211"/>
      <c r="G1652" s="413" t="s">
        <v>20584</v>
      </c>
      <c r="H1652" s="429" t="s">
        <v>8560</v>
      </c>
      <c r="I1652" s="390">
        <v>71</v>
      </c>
      <c r="J1652" s="390">
        <v>63</v>
      </c>
      <c r="K1652" s="390">
        <v>63</v>
      </c>
      <c r="L1652" s="330">
        <v>0.126984126984127</v>
      </c>
      <c r="M1652" s="390">
        <v>280</v>
      </c>
      <c r="N1652" s="390">
        <v>270</v>
      </c>
      <c r="O1652" s="390">
        <v>276</v>
      </c>
      <c r="P1652" s="206">
        <v>3.7037037037037E-2</v>
      </c>
    </row>
    <row r="1653" spans="1:16" x14ac:dyDescent="0.2">
      <c r="A1653" s="212" t="s">
        <v>13776</v>
      </c>
      <c r="B1653" s="211" t="s">
        <v>11656</v>
      </c>
      <c r="C1653" s="211" t="s">
        <v>254</v>
      </c>
      <c r="D1653" s="410" t="s">
        <v>20792</v>
      </c>
      <c r="E1653" s="211" t="s">
        <v>13775</v>
      </c>
      <c r="F1653" s="211"/>
      <c r="G1653" s="413" t="s">
        <v>20793</v>
      </c>
      <c r="H1653" s="429" t="s">
        <v>8560</v>
      </c>
      <c r="I1653" s="390">
        <v>71</v>
      </c>
      <c r="J1653" s="390">
        <v>74</v>
      </c>
      <c r="K1653" s="390">
        <v>75</v>
      </c>
      <c r="L1653" s="330">
        <v>-4.0540540540540598E-2</v>
      </c>
      <c r="M1653" s="390">
        <v>1250</v>
      </c>
      <c r="N1653" s="390">
        <v>1074</v>
      </c>
      <c r="O1653" s="390">
        <v>1008</v>
      </c>
      <c r="P1653" s="206">
        <v>0.16387337057728099</v>
      </c>
    </row>
    <row r="1654" spans="1:16" x14ac:dyDescent="0.2">
      <c r="A1654" s="212" t="s">
        <v>11233</v>
      </c>
      <c r="B1654" s="211"/>
      <c r="C1654" s="211" t="s">
        <v>371</v>
      </c>
      <c r="D1654" s="410" t="s">
        <v>18296</v>
      </c>
      <c r="E1654" s="211"/>
      <c r="F1654" s="211" t="s">
        <v>11232</v>
      </c>
      <c r="G1654" s="413" t="s">
        <v>19399</v>
      </c>
      <c r="H1654" s="429" t="s">
        <v>8560</v>
      </c>
      <c r="I1654" s="390">
        <v>71</v>
      </c>
      <c r="J1654" s="390">
        <v>65</v>
      </c>
      <c r="K1654" s="390">
        <v>76</v>
      </c>
      <c r="L1654" s="330">
        <v>9.2307692307692202E-2</v>
      </c>
      <c r="M1654" s="390">
        <v>3</v>
      </c>
      <c r="N1654" s="390">
        <v>0</v>
      </c>
      <c r="O1654" s="390">
        <v>2</v>
      </c>
      <c r="P1654" s="206">
        <v>0</v>
      </c>
    </row>
    <row r="1655" spans="1:16" x14ac:dyDescent="0.2">
      <c r="A1655" s="212" t="s">
        <v>11048</v>
      </c>
      <c r="B1655" s="211"/>
      <c r="C1655" s="211" t="s">
        <v>249</v>
      </c>
      <c r="D1655" s="410" t="s">
        <v>17576</v>
      </c>
      <c r="E1655" s="211"/>
      <c r="F1655" s="211" t="s">
        <v>11047</v>
      </c>
      <c r="G1655" s="413" t="s">
        <v>20288</v>
      </c>
      <c r="H1655" s="429" t="s">
        <v>8560</v>
      </c>
      <c r="I1655" s="390">
        <v>71</v>
      </c>
      <c r="J1655" s="390">
        <v>86</v>
      </c>
      <c r="K1655" s="390">
        <v>35</v>
      </c>
      <c r="L1655" s="330">
        <v>-0.17441860465116299</v>
      </c>
      <c r="M1655" s="390">
        <v>4</v>
      </c>
      <c r="N1655" s="390">
        <v>4</v>
      </c>
      <c r="O1655" s="390">
        <v>7</v>
      </c>
      <c r="P1655" s="206">
        <v>0</v>
      </c>
    </row>
    <row r="1656" spans="1:16" x14ac:dyDescent="0.2">
      <c r="A1656" s="212" t="s">
        <v>10173</v>
      </c>
      <c r="B1656" s="211"/>
      <c r="C1656" s="211" t="s">
        <v>249</v>
      </c>
      <c r="D1656" s="410" t="s">
        <v>19236</v>
      </c>
      <c r="E1656" s="211"/>
      <c r="F1656" s="211" t="s">
        <v>10172</v>
      </c>
      <c r="G1656" s="413" t="s">
        <v>21254</v>
      </c>
      <c r="H1656" s="429" t="s">
        <v>8560</v>
      </c>
      <c r="I1656" s="390">
        <v>71</v>
      </c>
      <c r="J1656" s="390">
        <v>70</v>
      </c>
      <c r="K1656" s="390">
        <v>86</v>
      </c>
      <c r="L1656" s="330">
        <v>1.42857142857142E-2</v>
      </c>
      <c r="M1656" s="390">
        <v>65</v>
      </c>
      <c r="N1656" s="390">
        <v>82</v>
      </c>
      <c r="O1656" s="390">
        <v>126</v>
      </c>
      <c r="P1656" s="206">
        <v>-0.207317073170732</v>
      </c>
    </row>
    <row r="1657" spans="1:16" x14ac:dyDescent="0.2">
      <c r="A1657" s="212" t="s">
        <v>9609</v>
      </c>
      <c r="B1657" s="211" t="s">
        <v>9608</v>
      </c>
      <c r="C1657" s="211" t="s">
        <v>371</v>
      </c>
      <c r="D1657" s="410" t="s">
        <v>18122</v>
      </c>
      <c r="E1657" s="211" t="s">
        <v>9607</v>
      </c>
      <c r="F1657" s="211"/>
      <c r="G1657" s="413" t="s">
        <v>21859</v>
      </c>
      <c r="H1657" s="429" t="s">
        <v>8560</v>
      </c>
      <c r="I1657" s="390">
        <v>71</v>
      </c>
      <c r="J1657" s="390">
        <v>26</v>
      </c>
      <c r="K1657" s="390">
        <v>58</v>
      </c>
      <c r="L1657" s="330">
        <v>1.7307692307692299</v>
      </c>
      <c r="M1657" s="390">
        <v>514</v>
      </c>
      <c r="N1657" s="390">
        <v>395</v>
      </c>
      <c r="O1657" s="390">
        <v>470</v>
      </c>
      <c r="P1657" s="206">
        <v>0.30126582278481001</v>
      </c>
    </row>
    <row r="1658" spans="1:16" x14ac:dyDescent="0.2">
      <c r="A1658" s="212" t="s">
        <v>13438</v>
      </c>
      <c r="B1658" s="211"/>
      <c r="C1658" s="211" t="s">
        <v>252</v>
      </c>
      <c r="D1658" s="410" t="s">
        <v>18552</v>
      </c>
      <c r="E1658" s="211"/>
      <c r="F1658" s="211" t="s">
        <v>13437</v>
      </c>
      <c r="G1658" s="413" t="s">
        <v>20666</v>
      </c>
      <c r="H1658" s="429" t="s">
        <v>8560</v>
      </c>
      <c r="I1658" s="390">
        <v>70</v>
      </c>
      <c r="J1658" s="390">
        <v>35</v>
      </c>
      <c r="K1658" s="390">
        <v>42</v>
      </c>
      <c r="L1658" s="330">
        <v>1</v>
      </c>
      <c r="M1658" s="390">
        <v>146</v>
      </c>
      <c r="N1658" s="390">
        <v>163</v>
      </c>
      <c r="O1658" s="390">
        <v>142</v>
      </c>
      <c r="P1658" s="206">
        <v>-0.104294478527607</v>
      </c>
    </row>
    <row r="1659" spans="1:16" x14ac:dyDescent="0.2">
      <c r="A1659" s="212" t="s">
        <v>11476</v>
      </c>
      <c r="B1659" s="211"/>
      <c r="C1659" s="211" t="s">
        <v>254</v>
      </c>
      <c r="D1659" s="410" t="s">
        <v>17591</v>
      </c>
      <c r="E1659" s="211"/>
      <c r="F1659" s="211" t="s">
        <v>11475</v>
      </c>
      <c r="G1659" s="413" t="s">
        <v>21135</v>
      </c>
      <c r="H1659" s="429" t="s">
        <v>8560</v>
      </c>
      <c r="I1659" s="390">
        <v>70</v>
      </c>
      <c r="J1659" s="390">
        <v>42</v>
      </c>
      <c r="K1659" s="390">
        <v>21</v>
      </c>
      <c r="L1659" s="330">
        <v>0.66666666666666696</v>
      </c>
      <c r="M1659" s="390">
        <v>420</v>
      </c>
      <c r="N1659" s="390">
        <v>374</v>
      </c>
      <c r="O1659" s="390">
        <v>356</v>
      </c>
      <c r="P1659" s="206">
        <v>0.12299465240641699</v>
      </c>
    </row>
    <row r="1660" spans="1:16" x14ac:dyDescent="0.2">
      <c r="A1660" s="212" t="s">
        <v>13087</v>
      </c>
      <c r="B1660" s="211"/>
      <c r="C1660" s="211" t="s">
        <v>249</v>
      </c>
      <c r="D1660" s="410" t="s">
        <v>18684</v>
      </c>
      <c r="E1660" s="211"/>
      <c r="F1660" s="211" t="s">
        <v>13086</v>
      </c>
      <c r="G1660" s="413" t="s">
        <v>19625</v>
      </c>
      <c r="H1660" s="429" t="s">
        <v>8560</v>
      </c>
      <c r="I1660" s="390">
        <v>70</v>
      </c>
      <c r="J1660" s="390">
        <v>62</v>
      </c>
      <c r="K1660" s="390">
        <v>66</v>
      </c>
      <c r="L1660" s="330">
        <v>0.12903225806451599</v>
      </c>
      <c r="M1660" s="390">
        <v>55</v>
      </c>
      <c r="N1660" s="390">
        <v>78</v>
      </c>
      <c r="O1660" s="390">
        <v>53</v>
      </c>
      <c r="P1660" s="206">
        <v>-0.29487179487179499</v>
      </c>
    </row>
    <row r="1661" spans="1:16" x14ac:dyDescent="0.2">
      <c r="A1661" s="212" t="s">
        <v>10806</v>
      </c>
      <c r="B1661" s="211"/>
      <c r="C1661" s="211" t="s">
        <v>253</v>
      </c>
      <c r="D1661" s="410" t="s">
        <v>21455</v>
      </c>
      <c r="E1661" s="211"/>
      <c r="F1661" s="211" t="s">
        <v>10805</v>
      </c>
      <c r="G1661" s="413" t="s">
        <v>21456</v>
      </c>
      <c r="H1661" s="429" t="s">
        <v>8560</v>
      </c>
      <c r="I1661" s="390">
        <v>70</v>
      </c>
      <c r="J1661" s="390">
        <v>80</v>
      </c>
      <c r="K1661" s="390">
        <v>55</v>
      </c>
      <c r="L1661" s="330">
        <v>-0.125</v>
      </c>
      <c r="M1661" s="390">
        <v>133</v>
      </c>
      <c r="N1661" s="390">
        <v>126</v>
      </c>
      <c r="O1661" s="390">
        <v>116</v>
      </c>
      <c r="P1661" s="206">
        <v>5.5555555555555601E-2</v>
      </c>
    </row>
    <row r="1662" spans="1:16" x14ac:dyDescent="0.2">
      <c r="A1662" s="212" t="s">
        <v>10374</v>
      </c>
      <c r="B1662" s="211"/>
      <c r="C1662" s="211" t="s">
        <v>253</v>
      </c>
      <c r="D1662" s="410" t="s">
        <v>21615</v>
      </c>
      <c r="E1662" s="211"/>
      <c r="F1662" s="211" t="s">
        <v>10373</v>
      </c>
      <c r="G1662" s="413" t="s">
        <v>21616</v>
      </c>
      <c r="H1662" s="429" t="s">
        <v>8560</v>
      </c>
      <c r="I1662" s="390">
        <v>70</v>
      </c>
      <c r="J1662" s="390">
        <v>110</v>
      </c>
      <c r="K1662" s="390">
        <v>128</v>
      </c>
      <c r="L1662" s="330">
        <v>-0.36363636363636398</v>
      </c>
      <c r="M1662" s="390">
        <v>9</v>
      </c>
      <c r="N1662" s="390">
        <v>7</v>
      </c>
      <c r="O1662" s="390">
        <v>13</v>
      </c>
      <c r="P1662" s="206">
        <v>0.28571428571428598</v>
      </c>
    </row>
    <row r="1663" spans="1:16" x14ac:dyDescent="0.2">
      <c r="A1663" s="212" t="s">
        <v>19886</v>
      </c>
      <c r="B1663" s="211"/>
      <c r="C1663" s="211" t="s">
        <v>14947</v>
      </c>
      <c r="D1663" s="410" t="s">
        <v>18131</v>
      </c>
      <c r="E1663" s="211" t="s">
        <v>9022</v>
      </c>
      <c r="F1663" s="211"/>
      <c r="G1663" s="413" t="s">
        <v>19579</v>
      </c>
      <c r="H1663" s="429" t="s">
        <v>8560</v>
      </c>
      <c r="I1663" s="390">
        <v>70</v>
      </c>
      <c r="J1663" s="390">
        <v>63</v>
      </c>
      <c r="K1663" s="390">
        <v>72</v>
      </c>
      <c r="L1663" s="330">
        <v>0.11111111111111099</v>
      </c>
      <c r="M1663" s="390">
        <v>4</v>
      </c>
      <c r="N1663" s="390">
        <v>2</v>
      </c>
      <c r="O1663" s="390">
        <v>4</v>
      </c>
      <c r="P1663" s="206">
        <v>1</v>
      </c>
    </row>
    <row r="1664" spans="1:16" x14ac:dyDescent="0.2">
      <c r="A1664" s="212" t="s">
        <v>11863</v>
      </c>
      <c r="B1664" s="211" t="s">
        <v>11611</v>
      </c>
      <c r="C1664" s="211" t="s">
        <v>252</v>
      </c>
      <c r="D1664" s="410" t="s">
        <v>17625</v>
      </c>
      <c r="E1664" s="211" t="s">
        <v>11862</v>
      </c>
      <c r="F1664" s="211"/>
      <c r="G1664" s="413" t="s">
        <v>19542</v>
      </c>
      <c r="H1664" s="429" t="s">
        <v>8560</v>
      </c>
      <c r="I1664" s="390">
        <v>69</v>
      </c>
      <c r="J1664" s="390">
        <v>90</v>
      </c>
      <c r="K1664" s="390">
        <v>77</v>
      </c>
      <c r="L1664" s="330">
        <v>-0.233333333333333</v>
      </c>
      <c r="M1664" s="390">
        <v>64</v>
      </c>
      <c r="N1664" s="390">
        <v>64</v>
      </c>
      <c r="O1664" s="390">
        <v>3</v>
      </c>
      <c r="P1664" s="206">
        <v>0</v>
      </c>
    </row>
    <row r="1665" spans="1:16" x14ac:dyDescent="0.2">
      <c r="A1665" s="212" t="s">
        <v>13226</v>
      </c>
      <c r="B1665" s="211"/>
      <c r="C1665" s="211" t="s">
        <v>14947</v>
      </c>
      <c r="D1665" s="410" t="s">
        <v>20136</v>
      </c>
      <c r="E1665" s="211"/>
      <c r="F1665" s="211" t="s">
        <v>13225</v>
      </c>
      <c r="G1665" s="413" t="s">
        <v>20137</v>
      </c>
      <c r="H1665" s="429" t="s">
        <v>8560</v>
      </c>
      <c r="I1665" s="390">
        <v>69</v>
      </c>
      <c r="J1665" s="390">
        <v>94</v>
      </c>
      <c r="K1665" s="390">
        <v>92</v>
      </c>
      <c r="L1665" s="330">
        <v>-0.26595744680851102</v>
      </c>
      <c r="M1665" s="390">
        <v>114</v>
      </c>
      <c r="N1665" s="390">
        <v>123</v>
      </c>
      <c r="O1665" s="390">
        <v>131</v>
      </c>
      <c r="P1665" s="206">
        <v>-7.3170731707316999E-2</v>
      </c>
    </row>
    <row r="1666" spans="1:16" x14ac:dyDescent="0.2">
      <c r="A1666" s="212" t="s">
        <v>9394</v>
      </c>
      <c r="B1666" s="211"/>
      <c r="C1666" s="211" t="s">
        <v>249</v>
      </c>
      <c r="D1666" s="410" t="s">
        <v>17594</v>
      </c>
      <c r="E1666" s="211"/>
      <c r="F1666" s="211" t="s">
        <v>9393</v>
      </c>
      <c r="G1666" s="413" t="s">
        <v>200</v>
      </c>
      <c r="H1666" s="429" t="s">
        <v>8560</v>
      </c>
      <c r="I1666" s="390">
        <v>69</v>
      </c>
      <c r="J1666" s="390">
        <v>76</v>
      </c>
      <c r="K1666" s="390">
        <v>54</v>
      </c>
      <c r="L1666" s="330">
        <v>-9.2105263157894704E-2</v>
      </c>
      <c r="M1666" s="390">
        <v>0</v>
      </c>
      <c r="N1666" s="390">
        <v>0</v>
      </c>
      <c r="O1666" s="390">
        <v>0</v>
      </c>
      <c r="P1666" s="206">
        <v>0</v>
      </c>
    </row>
    <row r="1667" spans="1:16" x14ac:dyDescent="0.2">
      <c r="A1667" s="212" t="s">
        <v>12590</v>
      </c>
      <c r="B1667" s="211"/>
      <c r="C1667" s="211" t="s">
        <v>250</v>
      </c>
      <c r="D1667" s="410" t="s">
        <v>18165</v>
      </c>
      <c r="E1667" s="211"/>
      <c r="F1667" s="211" t="s">
        <v>12589</v>
      </c>
      <c r="G1667" s="413" t="s">
        <v>19441</v>
      </c>
      <c r="H1667" s="429" t="s">
        <v>8560</v>
      </c>
      <c r="I1667" s="390">
        <v>68</v>
      </c>
      <c r="J1667" s="390">
        <v>42</v>
      </c>
      <c r="K1667" s="390">
        <v>0</v>
      </c>
      <c r="L1667" s="330">
        <v>0.61904761904761896</v>
      </c>
      <c r="M1667" s="390">
        <v>150</v>
      </c>
      <c r="N1667" s="390">
        <v>24</v>
      </c>
      <c r="O1667" s="390">
        <v>10</v>
      </c>
      <c r="P1667" s="206">
        <v>5.25</v>
      </c>
    </row>
    <row r="1668" spans="1:16" x14ac:dyDescent="0.2">
      <c r="A1668" s="212" t="s">
        <v>10826</v>
      </c>
      <c r="B1668" s="211"/>
      <c r="C1668" s="211" t="s">
        <v>253</v>
      </c>
      <c r="D1668" s="410" t="s">
        <v>21432</v>
      </c>
      <c r="E1668" s="211"/>
      <c r="F1668" s="211" t="s">
        <v>10825</v>
      </c>
      <c r="G1668" s="413" t="s">
        <v>19437</v>
      </c>
      <c r="H1668" s="429" t="s">
        <v>8560</v>
      </c>
      <c r="I1668" s="390">
        <v>68</v>
      </c>
      <c r="J1668" s="390">
        <v>38</v>
      </c>
      <c r="K1668" s="390">
        <v>57</v>
      </c>
      <c r="L1668" s="330">
        <v>0.78947368421052599</v>
      </c>
      <c r="M1668" s="390">
        <v>273</v>
      </c>
      <c r="N1668" s="390">
        <v>5</v>
      </c>
      <c r="O1668" s="390">
        <v>51</v>
      </c>
      <c r="P1668" s="206">
        <v>53.6</v>
      </c>
    </row>
    <row r="1669" spans="1:16" x14ac:dyDescent="0.2">
      <c r="A1669" s="212" t="s">
        <v>13463</v>
      </c>
      <c r="B1669" s="211"/>
      <c r="C1669" s="211" t="s">
        <v>14947</v>
      </c>
      <c r="D1669" s="410" t="s">
        <v>18699</v>
      </c>
      <c r="E1669" s="211"/>
      <c r="F1669" s="211" t="s">
        <v>13462</v>
      </c>
      <c r="G1669" s="413" t="s">
        <v>19718</v>
      </c>
      <c r="H1669" s="429" t="s">
        <v>8560</v>
      </c>
      <c r="I1669" s="390">
        <v>68</v>
      </c>
      <c r="J1669" s="390">
        <v>109</v>
      </c>
      <c r="K1669" s="390">
        <v>68</v>
      </c>
      <c r="L1669" s="330">
        <v>-0.37614678899082599</v>
      </c>
      <c r="M1669" s="390">
        <v>25</v>
      </c>
      <c r="N1669" s="390">
        <v>28</v>
      </c>
      <c r="O1669" s="390">
        <v>15</v>
      </c>
      <c r="P1669" s="206">
        <v>-0.107142857142857</v>
      </c>
    </row>
    <row r="1670" spans="1:16" x14ac:dyDescent="0.2">
      <c r="A1670" s="212" t="s">
        <v>13181</v>
      </c>
      <c r="B1670" s="211"/>
      <c r="C1670" s="211" t="s">
        <v>251</v>
      </c>
      <c r="D1670" s="410" t="s">
        <v>18614</v>
      </c>
      <c r="E1670" s="211"/>
      <c r="F1670" s="211" t="s">
        <v>13180</v>
      </c>
      <c r="G1670" s="413" t="s">
        <v>19579</v>
      </c>
      <c r="H1670" s="429" t="s">
        <v>8560</v>
      </c>
      <c r="I1670" s="390">
        <v>68</v>
      </c>
      <c r="J1670" s="390">
        <v>36</v>
      </c>
      <c r="K1670" s="390">
        <v>94</v>
      </c>
      <c r="L1670" s="330">
        <v>0.88888888888888895</v>
      </c>
      <c r="M1670" s="390">
        <v>4</v>
      </c>
      <c r="N1670" s="390">
        <v>2</v>
      </c>
      <c r="O1670" s="390">
        <v>11</v>
      </c>
      <c r="P1670" s="206">
        <v>1</v>
      </c>
    </row>
    <row r="1671" spans="1:16" x14ac:dyDescent="0.2">
      <c r="A1671" s="212" t="s">
        <v>12257</v>
      </c>
      <c r="B1671" s="211" t="s">
        <v>9597</v>
      </c>
      <c r="C1671" s="211" t="s">
        <v>257</v>
      </c>
      <c r="D1671" s="410" t="s">
        <v>20463</v>
      </c>
      <c r="E1671" s="211" t="s">
        <v>12256</v>
      </c>
      <c r="F1671" s="211"/>
      <c r="G1671" s="413" t="s">
        <v>20459</v>
      </c>
      <c r="H1671" s="429" t="s">
        <v>8560</v>
      </c>
      <c r="I1671" s="390">
        <v>67</v>
      </c>
      <c r="J1671" s="390">
        <v>117</v>
      </c>
      <c r="K1671" s="390">
        <v>73</v>
      </c>
      <c r="L1671" s="330">
        <v>-0.427350427350427</v>
      </c>
      <c r="M1671" s="390">
        <v>339</v>
      </c>
      <c r="N1671" s="390">
        <v>287</v>
      </c>
      <c r="O1671" s="390">
        <v>273</v>
      </c>
      <c r="P1671" s="206">
        <v>0.18118466898954699</v>
      </c>
    </row>
    <row r="1672" spans="1:16" x14ac:dyDescent="0.2">
      <c r="A1672" s="212" t="s">
        <v>11950</v>
      </c>
      <c r="B1672" s="211"/>
      <c r="C1672" s="211" t="s">
        <v>263</v>
      </c>
      <c r="D1672" s="410" t="s">
        <v>17283</v>
      </c>
      <c r="E1672" s="211"/>
      <c r="F1672" s="211" t="s">
        <v>11949</v>
      </c>
      <c r="G1672" s="413" t="s">
        <v>200</v>
      </c>
      <c r="H1672" s="429" t="s">
        <v>8560</v>
      </c>
      <c r="I1672" s="390">
        <v>67</v>
      </c>
      <c r="J1672" s="390">
        <v>43</v>
      </c>
      <c r="K1672" s="390">
        <v>63</v>
      </c>
      <c r="L1672" s="330">
        <v>0.55813953488372103</v>
      </c>
      <c r="M1672" s="390">
        <v>2</v>
      </c>
      <c r="N1672" s="390">
        <v>0</v>
      </c>
      <c r="O1672" s="390">
        <v>1</v>
      </c>
      <c r="P1672" s="206">
        <v>0</v>
      </c>
    </row>
    <row r="1673" spans="1:16" x14ac:dyDescent="0.2">
      <c r="A1673" s="212" t="s">
        <v>11309</v>
      </c>
      <c r="B1673" s="211"/>
      <c r="C1673" s="211" t="s">
        <v>253</v>
      </c>
      <c r="D1673" s="410" t="s">
        <v>17367</v>
      </c>
      <c r="E1673" s="211"/>
      <c r="F1673" s="211" t="s">
        <v>11308</v>
      </c>
      <c r="G1673" s="413" t="s">
        <v>21153</v>
      </c>
      <c r="H1673" s="429" t="s">
        <v>8560</v>
      </c>
      <c r="I1673" s="390">
        <v>67</v>
      </c>
      <c r="J1673" s="390">
        <v>39</v>
      </c>
      <c r="K1673" s="390">
        <v>59</v>
      </c>
      <c r="L1673" s="330">
        <v>0.71794871794871795</v>
      </c>
      <c r="M1673" s="390">
        <v>55</v>
      </c>
      <c r="N1673" s="390">
        <v>27</v>
      </c>
      <c r="O1673" s="390">
        <v>44</v>
      </c>
      <c r="P1673" s="206">
        <v>1.0370370370370401</v>
      </c>
    </row>
    <row r="1674" spans="1:16" x14ac:dyDescent="0.2">
      <c r="A1674" s="212" t="s">
        <v>10621</v>
      </c>
      <c r="B1674" s="211"/>
      <c r="C1674" s="211" t="s">
        <v>254</v>
      </c>
      <c r="D1674" s="410" t="s">
        <v>18193</v>
      </c>
      <c r="E1674" s="211"/>
      <c r="F1674" s="211" t="s">
        <v>10620</v>
      </c>
      <c r="G1674" s="413" t="s">
        <v>21502</v>
      </c>
      <c r="H1674" s="429" t="s">
        <v>8560</v>
      </c>
      <c r="I1674" s="390">
        <v>67</v>
      </c>
      <c r="J1674" s="390">
        <v>98</v>
      </c>
      <c r="K1674" s="390">
        <v>79</v>
      </c>
      <c r="L1674" s="330">
        <v>-0.31632653061224503</v>
      </c>
      <c r="M1674" s="390">
        <v>245</v>
      </c>
      <c r="N1674" s="390">
        <v>191</v>
      </c>
      <c r="O1674" s="390">
        <v>213</v>
      </c>
      <c r="P1674" s="206">
        <v>0.28272251308900498</v>
      </c>
    </row>
    <row r="1675" spans="1:16" x14ac:dyDescent="0.2">
      <c r="A1675" s="212" t="s">
        <v>8951</v>
      </c>
      <c r="B1675" s="211"/>
      <c r="C1675" s="211" t="s">
        <v>14947</v>
      </c>
      <c r="D1675" s="410" t="s">
        <v>18668</v>
      </c>
      <c r="E1675" s="211"/>
      <c r="F1675" s="211" t="s">
        <v>8950</v>
      </c>
      <c r="G1675" s="413" t="s">
        <v>19437</v>
      </c>
      <c r="H1675" s="429" t="s">
        <v>8560</v>
      </c>
      <c r="I1675" s="390">
        <v>67</v>
      </c>
      <c r="J1675" s="390">
        <v>75</v>
      </c>
      <c r="K1675" s="390">
        <v>83</v>
      </c>
      <c r="L1675" s="330">
        <v>-0.10666666666666701</v>
      </c>
      <c r="M1675" s="390">
        <v>10</v>
      </c>
      <c r="N1675" s="390">
        <v>10</v>
      </c>
      <c r="O1675" s="390">
        <v>10</v>
      </c>
      <c r="P1675" s="206">
        <v>0</v>
      </c>
    </row>
    <row r="1676" spans="1:16" x14ac:dyDescent="0.2">
      <c r="A1676" s="212" t="s">
        <v>12056</v>
      </c>
      <c r="B1676" s="211"/>
      <c r="C1676" s="211" t="s">
        <v>252</v>
      </c>
      <c r="D1676" s="410" t="s">
        <v>8743</v>
      </c>
      <c r="E1676" s="211"/>
      <c r="F1676" s="211" t="s">
        <v>12055</v>
      </c>
      <c r="G1676" s="413" t="s">
        <v>213</v>
      </c>
      <c r="H1676" s="429" t="s">
        <v>8560</v>
      </c>
      <c r="I1676" s="390">
        <v>66</v>
      </c>
      <c r="J1676" s="390">
        <v>0</v>
      </c>
      <c r="K1676" s="390">
        <v>84</v>
      </c>
      <c r="L1676" s="330">
        <v>0</v>
      </c>
      <c r="M1676" s="390">
        <v>51</v>
      </c>
      <c r="N1676" s="390">
        <v>6</v>
      </c>
      <c r="O1676" s="390">
        <v>51</v>
      </c>
      <c r="P1676" s="206">
        <v>7.5</v>
      </c>
    </row>
    <row r="1677" spans="1:16" x14ac:dyDescent="0.2">
      <c r="A1677" s="212" t="s">
        <v>11946</v>
      </c>
      <c r="B1677" s="211"/>
      <c r="C1677" s="211" t="s">
        <v>250</v>
      </c>
      <c r="D1677" s="410" t="s">
        <v>20709</v>
      </c>
      <c r="E1677" s="211"/>
      <c r="F1677" s="211" t="s">
        <v>11945</v>
      </c>
      <c r="G1677" s="413" t="s">
        <v>20710</v>
      </c>
      <c r="H1677" s="429" t="s">
        <v>8560</v>
      </c>
      <c r="I1677" s="390">
        <v>66</v>
      </c>
      <c r="J1677" s="390">
        <v>18</v>
      </c>
      <c r="K1677" s="390">
        <v>5</v>
      </c>
      <c r="L1677" s="330">
        <v>2.6666666666666701</v>
      </c>
      <c r="M1677" s="390">
        <v>55</v>
      </c>
      <c r="N1677" s="390">
        <v>48</v>
      </c>
      <c r="O1677" s="390">
        <v>31</v>
      </c>
      <c r="P1677" s="206">
        <v>0.14583333333333301</v>
      </c>
    </row>
    <row r="1678" spans="1:16" x14ac:dyDescent="0.2">
      <c r="A1678" s="212" t="s">
        <v>11320</v>
      </c>
      <c r="B1678" s="211"/>
      <c r="C1678" s="211" t="s">
        <v>249</v>
      </c>
      <c r="D1678" s="410" t="s">
        <v>17509</v>
      </c>
      <c r="E1678" s="211"/>
      <c r="F1678" s="211" t="s">
        <v>11319</v>
      </c>
      <c r="G1678" s="413" t="s">
        <v>19592</v>
      </c>
      <c r="H1678" s="429" t="s">
        <v>8560</v>
      </c>
      <c r="I1678" s="390">
        <v>66</v>
      </c>
      <c r="J1678" s="390">
        <v>94</v>
      </c>
      <c r="K1678" s="390">
        <v>117</v>
      </c>
      <c r="L1678" s="330">
        <v>-0.29787234042553201</v>
      </c>
      <c r="M1678" s="390">
        <v>13</v>
      </c>
      <c r="N1678" s="390">
        <v>15</v>
      </c>
      <c r="O1678" s="390">
        <v>17</v>
      </c>
      <c r="P1678" s="206">
        <v>-0.133333333333333</v>
      </c>
    </row>
    <row r="1679" spans="1:16" x14ac:dyDescent="0.2">
      <c r="A1679" s="212" t="s">
        <v>11063</v>
      </c>
      <c r="B1679" s="211"/>
      <c r="C1679" s="211" t="s">
        <v>251</v>
      </c>
      <c r="D1679" s="410" t="s">
        <v>17441</v>
      </c>
      <c r="E1679" s="211"/>
      <c r="F1679" s="211" t="s">
        <v>11062</v>
      </c>
      <c r="G1679" s="413" t="s">
        <v>19628</v>
      </c>
      <c r="H1679" s="429" t="s">
        <v>8560</v>
      </c>
      <c r="I1679" s="390">
        <v>66</v>
      </c>
      <c r="J1679" s="390">
        <v>38</v>
      </c>
      <c r="K1679" s="390">
        <v>41</v>
      </c>
      <c r="L1679" s="330">
        <v>0.73684210526315796</v>
      </c>
      <c r="M1679" s="390">
        <v>15</v>
      </c>
      <c r="N1679" s="390">
        <v>9</v>
      </c>
      <c r="O1679" s="390">
        <v>6</v>
      </c>
      <c r="P1679" s="206">
        <v>0.66666666666666696</v>
      </c>
    </row>
    <row r="1680" spans="1:16" x14ac:dyDescent="0.2">
      <c r="A1680" s="212" t="s">
        <v>10660</v>
      </c>
      <c r="B1680" s="211"/>
      <c r="C1680" s="211" t="s">
        <v>255</v>
      </c>
      <c r="D1680" s="410" t="s">
        <v>17488</v>
      </c>
      <c r="E1680" s="211"/>
      <c r="F1680" s="211" t="s">
        <v>10659</v>
      </c>
      <c r="G1680" s="413" t="s">
        <v>15094</v>
      </c>
      <c r="H1680" s="429" t="s">
        <v>8560</v>
      </c>
      <c r="I1680" s="390">
        <v>66</v>
      </c>
      <c r="J1680" s="390">
        <v>19</v>
      </c>
      <c r="K1680" s="390">
        <v>0</v>
      </c>
      <c r="L1680" s="330">
        <v>2.4736842105263199</v>
      </c>
      <c r="M1680" s="390">
        <v>0</v>
      </c>
      <c r="N1680" s="390">
        <v>0</v>
      </c>
      <c r="O1680" s="390">
        <v>0</v>
      </c>
      <c r="P1680" s="206">
        <v>0</v>
      </c>
    </row>
    <row r="1681" spans="1:16" x14ac:dyDescent="0.2">
      <c r="A1681" s="212" t="s">
        <v>13569</v>
      </c>
      <c r="B1681" s="211"/>
      <c r="C1681" s="211" t="s">
        <v>253</v>
      </c>
      <c r="D1681" s="410" t="s">
        <v>19708</v>
      </c>
      <c r="E1681" s="211"/>
      <c r="F1681" s="211" t="s">
        <v>13568</v>
      </c>
      <c r="G1681" s="413" t="s">
        <v>21583</v>
      </c>
      <c r="H1681" s="429" t="s">
        <v>8560</v>
      </c>
      <c r="I1681" s="390">
        <v>66</v>
      </c>
      <c r="J1681" s="390">
        <v>118</v>
      </c>
      <c r="K1681" s="390">
        <v>183</v>
      </c>
      <c r="L1681" s="330">
        <v>-0.44067796610169502</v>
      </c>
      <c r="M1681" s="390">
        <v>56</v>
      </c>
      <c r="N1681" s="390">
        <v>58</v>
      </c>
      <c r="O1681" s="390">
        <v>93</v>
      </c>
      <c r="P1681" s="206">
        <v>-3.4482758620689599E-2</v>
      </c>
    </row>
    <row r="1682" spans="1:16" x14ac:dyDescent="0.2">
      <c r="A1682" s="212" t="s">
        <v>9998</v>
      </c>
      <c r="B1682" s="211"/>
      <c r="C1682" s="211" t="s">
        <v>251</v>
      </c>
      <c r="D1682" s="410" t="s">
        <v>17130</v>
      </c>
      <c r="E1682" s="211"/>
      <c r="F1682" s="211" t="s">
        <v>9997</v>
      </c>
      <c r="G1682" s="413" t="s">
        <v>9340</v>
      </c>
      <c r="H1682" s="429" t="s">
        <v>8560</v>
      </c>
      <c r="I1682" s="390">
        <v>66</v>
      </c>
      <c r="J1682" s="390">
        <v>1</v>
      </c>
      <c r="K1682" s="390">
        <v>1</v>
      </c>
      <c r="L1682" s="330">
        <v>65</v>
      </c>
      <c r="M1682" s="390">
        <v>5</v>
      </c>
      <c r="N1682" s="390">
        <v>2</v>
      </c>
      <c r="O1682" s="390">
        <v>2</v>
      </c>
      <c r="P1682" s="206">
        <v>1.5</v>
      </c>
    </row>
    <row r="1683" spans="1:16" x14ac:dyDescent="0.2">
      <c r="A1683" s="212" t="s">
        <v>13335</v>
      </c>
      <c r="B1683" s="211" t="s">
        <v>12128</v>
      </c>
      <c r="C1683" s="211" t="s">
        <v>249</v>
      </c>
      <c r="D1683" s="410" t="s">
        <v>17647</v>
      </c>
      <c r="E1683" s="211" t="s">
        <v>13334</v>
      </c>
      <c r="F1683" s="211"/>
      <c r="G1683" s="413" t="s">
        <v>19421</v>
      </c>
      <c r="H1683" s="429" t="s">
        <v>8560</v>
      </c>
      <c r="I1683" s="390">
        <v>66</v>
      </c>
      <c r="J1683" s="390">
        <v>62</v>
      </c>
      <c r="K1683" s="390">
        <v>60</v>
      </c>
      <c r="L1683" s="330">
        <v>6.4516129032257993E-2</v>
      </c>
      <c r="M1683" s="390">
        <v>40</v>
      </c>
      <c r="N1683" s="390">
        <v>43</v>
      </c>
      <c r="O1683" s="390">
        <v>45</v>
      </c>
      <c r="P1683" s="206">
        <v>-6.9767441860465101E-2</v>
      </c>
    </row>
    <row r="1684" spans="1:16" x14ac:dyDescent="0.2">
      <c r="A1684" s="212" t="s">
        <v>8905</v>
      </c>
      <c r="B1684" s="211"/>
      <c r="C1684" s="211" t="s">
        <v>254</v>
      </c>
      <c r="D1684" s="410" t="s">
        <v>17478</v>
      </c>
      <c r="E1684" s="211"/>
      <c r="F1684" s="211" t="s">
        <v>8904</v>
      </c>
      <c r="G1684" s="413" t="s">
        <v>270</v>
      </c>
      <c r="H1684" s="429" t="s">
        <v>8560</v>
      </c>
      <c r="I1684" s="390">
        <v>65</v>
      </c>
      <c r="J1684" s="390">
        <v>54</v>
      </c>
      <c r="K1684" s="390">
        <v>64</v>
      </c>
      <c r="L1684" s="210">
        <v>0.203703703703704</v>
      </c>
      <c r="M1684" s="390">
        <v>41</v>
      </c>
      <c r="N1684" s="390">
        <v>26</v>
      </c>
      <c r="O1684" s="390">
        <v>39</v>
      </c>
      <c r="P1684" s="206">
        <v>0.57692307692307698</v>
      </c>
    </row>
    <row r="1685" spans="1:16" x14ac:dyDescent="0.2">
      <c r="A1685" s="212" t="s">
        <v>11892</v>
      </c>
      <c r="B1685" s="211" t="s">
        <v>11678</v>
      </c>
      <c r="C1685" s="211" t="s">
        <v>254</v>
      </c>
      <c r="D1685" s="410" t="s">
        <v>20014</v>
      </c>
      <c r="E1685" s="211" t="s">
        <v>11890</v>
      </c>
      <c r="F1685" s="211"/>
      <c r="G1685" s="413" t="s">
        <v>20533</v>
      </c>
      <c r="H1685" s="429" t="s">
        <v>8560</v>
      </c>
      <c r="I1685" s="390">
        <v>64</v>
      </c>
      <c r="J1685" s="390">
        <v>200</v>
      </c>
      <c r="K1685" s="390">
        <v>135</v>
      </c>
      <c r="L1685" s="330">
        <v>-0.68</v>
      </c>
      <c r="M1685" s="390">
        <v>365</v>
      </c>
      <c r="N1685" s="390">
        <v>218</v>
      </c>
      <c r="O1685" s="390">
        <v>128</v>
      </c>
      <c r="P1685" s="206">
        <v>0.67431192660550499</v>
      </c>
    </row>
    <row r="1686" spans="1:16" x14ac:dyDescent="0.2">
      <c r="A1686" s="212" t="s">
        <v>10226</v>
      </c>
      <c r="B1686" s="211"/>
      <c r="C1686" s="211" t="s">
        <v>249</v>
      </c>
      <c r="D1686" s="410" t="s">
        <v>19732</v>
      </c>
      <c r="E1686" s="211" t="s">
        <v>10225</v>
      </c>
      <c r="F1686" s="211"/>
      <c r="G1686" s="413" t="s">
        <v>21665</v>
      </c>
      <c r="H1686" s="429" t="s">
        <v>8560</v>
      </c>
      <c r="I1686" s="390">
        <v>64</v>
      </c>
      <c r="J1686" s="390">
        <v>41</v>
      </c>
      <c r="K1686" s="390">
        <v>15</v>
      </c>
      <c r="L1686" s="330">
        <v>0.56097560975609795</v>
      </c>
      <c r="M1686" s="390">
        <v>872</v>
      </c>
      <c r="N1686" s="390">
        <v>799</v>
      </c>
      <c r="O1686" s="390">
        <v>871</v>
      </c>
      <c r="P1686" s="206">
        <v>9.1364205256570602E-2</v>
      </c>
    </row>
    <row r="1687" spans="1:16" x14ac:dyDescent="0.2">
      <c r="A1687" s="212" t="s">
        <v>8803</v>
      </c>
      <c r="B1687" s="211"/>
      <c r="C1687" s="211" t="s">
        <v>254</v>
      </c>
      <c r="D1687" s="410" t="s">
        <v>20195</v>
      </c>
      <c r="E1687" s="211"/>
      <c r="F1687" s="211" t="s">
        <v>8802</v>
      </c>
      <c r="G1687" s="413" t="s">
        <v>19529</v>
      </c>
      <c r="H1687" s="429" t="s">
        <v>8560</v>
      </c>
      <c r="I1687" s="390">
        <v>64</v>
      </c>
      <c r="J1687" s="390">
        <v>66</v>
      </c>
      <c r="K1687" s="390">
        <v>68</v>
      </c>
      <c r="L1687" s="330">
        <v>-3.03030303030303E-2</v>
      </c>
      <c r="M1687" s="390">
        <v>1</v>
      </c>
      <c r="N1687" s="390">
        <v>3</v>
      </c>
      <c r="O1687" s="390">
        <v>143</v>
      </c>
      <c r="P1687" s="206">
        <v>-0.66666666666666696</v>
      </c>
    </row>
    <row r="1688" spans="1:16" x14ac:dyDescent="0.2">
      <c r="A1688" s="212" t="s">
        <v>13996</v>
      </c>
      <c r="B1688" s="211"/>
      <c r="C1688" s="211" t="s">
        <v>252</v>
      </c>
      <c r="D1688" s="410" t="s">
        <v>22294</v>
      </c>
      <c r="E1688" s="211"/>
      <c r="F1688" s="211" t="s">
        <v>13995</v>
      </c>
      <c r="G1688" s="413" t="s">
        <v>19490</v>
      </c>
      <c r="H1688" s="429" t="s">
        <v>8560</v>
      </c>
      <c r="I1688" s="390">
        <v>64</v>
      </c>
      <c r="J1688" s="390">
        <v>100</v>
      </c>
      <c r="K1688" s="390">
        <v>47</v>
      </c>
      <c r="L1688" s="330">
        <v>-0.36</v>
      </c>
      <c r="M1688" s="390">
        <v>11</v>
      </c>
      <c r="N1688" s="390">
        <v>17</v>
      </c>
      <c r="O1688" s="390">
        <v>5</v>
      </c>
      <c r="P1688" s="206">
        <v>-0.35294117647058798</v>
      </c>
    </row>
    <row r="1689" spans="1:16" x14ac:dyDescent="0.2">
      <c r="A1689" s="212" t="s">
        <v>12646</v>
      </c>
      <c r="B1689" s="211"/>
      <c r="C1689" s="211" t="s">
        <v>253</v>
      </c>
      <c r="D1689" s="410" t="s">
        <v>20294</v>
      </c>
      <c r="E1689" s="211"/>
      <c r="F1689" s="211" t="s">
        <v>12645</v>
      </c>
      <c r="G1689" s="413" t="s">
        <v>19962</v>
      </c>
      <c r="H1689" s="429" t="s">
        <v>8560</v>
      </c>
      <c r="I1689" s="390">
        <v>63</v>
      </c>
      <c r="J1689" s="390">
        <v>55</v>
      </c>
      <c r="K1689" s="390">
        <v>58</v>
      </c>
      <c r="L1689" s="330">
        <v>0.145454545454546</v>
      </c>
      <c r="M1689" s="390">
        <v>120</v>
      </c>
      <c r="N1689" s="390">
        <v>100</v>
      </c>
      <c r="O1689" s="390">
        <v>108</v>
      </c>
      <c r="P1689" s="206">
        <v>0.2</v>
      </c>
    </row>
    <row r="1690" spans="1:16" x14ac:dyDescent="0.2">
      <c r="A1690" s="212" t="s">
        <v>14004</v>
      </c>
      <c r="B1690" s="211"/>
      <c r="C1690" s="211" t="s">
        <v>258</v>
      </c>
      <c r="D1690" s="410" t="s">
        <v>18869</v>
      </c>
      <c r="E1690" s="211"/>
      <c r="F1690" s="211" t="s">
        <v>14003</v>
      </c>
      <c r="G1690" s="413" t="s">
        <v>21268</v>
      </c>
      <c r="H1690" s="429" t="s">
        <v>8560</v>
      </c>
      <c r="I1690" s="390">
        <v>63</v>
      </c>
      <c r="J1690" s="390">
        <v>111</v>
      </c>
      <c r="K1690" s="390">
        <v>125</v>
      </c>
      <c r="L1690" s="330">
        <v>-0.43243243243243201</v>
      </c>
      <c r="M1690" s="390">
        <v>19</v>
      </c>
      <c r="N1690" s="390">
        <v>32</v>
      </c>
      <c r="O1690" s="390">
        <v>20</v>
      </c>
      <c r="P1690" s="206">
        <v>-0.40625</v>
      </c>
    </row>
    <row r="1691" spans="1:16" x14ac:dyDescent="0.2">
      <c r="A1691" s="212" t="s">
        <v>10197</v>
      </c>
      <c r="B1691" s="211"/>
      <c r="C1691" s="211" t="s">
        <v>371</v>
      </c>
      <c r="D1691" s="410" t="s">
        <v>18903</v>
      </c>
      <c r="E1691" s="211"/>
      <c r="F1691" s="211" t="s">
        <v>10196</v>
      </c>
      <c r="G1691" s="413" t="s">
        <v>21680</v>
      </c>
      <c r="H1691" s="429" t="s">
        <v>8560</v>
      </c>
      <c r="I1691" s="390">
        <v>63</v>
      </c>
      <c r="J1691" s="390">
        <v>48</v>
      </c>
      <c r="K1691" s="390">
        <v>64</v>
      </c>
      <c r="L1691" s="330">
        <v>0.3125</v>
      </c>
      <c r="M1691" s="390">
        <v>27</v>
      </c>
      <c r="N1691" s="390">
        <v>17</v>
      </c>
      <c r="O1691" s="390">
        <v>40</v>
      </c>
      <c r="P1691" s="206">
        <v>0.58823529411764697</v>
      </c>
    </row>
    <row r="1692" spans="1:16" x14ac:dyDescent="0.2">
      <c r="A1692" s="212" t="s">
        <v>10133</v>
      </c>
      <c r="B1692" s="211" t="s">
        <v>9653</v>
      </c>
      <c r="C1692" s="211" t="s">
        <v>371</v>
      </c>
      <c r="D1692" s="410" t="s">
        <v>21716</v>
      </c>
      <c r="E1692" s="211" t="s">
        <v>10132</v>
      </c>
      <c r="F1692" s="211"/>
      <c r="G1692" s="413" t="s">
        <v>21717</v>
      </c>
      <c r="H1692" s="429" t="s">
        <v>8560</v>
      </c>
      <c r="I1692" s="390">
        <v>63</v>
      </c>
      <c r="J1692" s="390">
        <v>24</v>
      </c>
      <c r="K1692" s="390">
        <v>0</v>
      </c>
      <c r="L1692" s="330">
        <v>1.625</v>
      </c>
      <c r="M1692" s="390">
        <v>511</v>
      </c>
      <c r="N1692" s="390">
        <v>399</v>
      </c>
      <c r="O1692" s="390">
        <v>312</v>
      </c>
      <c r="P1692" s="206">
        <v>0.28070175438596501</v>
      </c>
    </row>
    <row r="1693" spans="1:16" x14ac:dyDescent="0.2">
      <c r="A1693" s="212" t="s">
        <v>14731</v>
      </c>
      <c r="B1693" s="211" t="s">
        <v>9420</v>
      </c>
      <c r="C1693" s="211" t="s">
        <v>253</v>
      </c>
      <c r="D1693" s="410" t="s">
        <v>20246</v>
      </c>
      <c r="E1693" s="211"/>
      <c r="F1693" s="211" t="s">
        <v>14730</v>
      </c>
      <c r="G1693" s="413" t="s">
        <v>20247</v>
      </c>
      <c r="H1693" s="429" t="s">
        <v>8560</v>
      </c>
      <c r="I1693" s="390">
        <v>62</v>
      </c>
      <c r="J1693" s="390">
        <v>38</v>
      </c>
      <c r="K1693" s="390">
        <v>66</v>
      </c>
      <c r="L1693" s="330">
        <v>0.63157894736842102</v>
      </c>
      <c r="M1693" s="390">
        <v>600</v>
      </c>
      <c r="N1693" s="390">
        <v>423</v>
      </c>
      <c r="O1693" s="390">
        <v>501</v>
      </c>
      <c r="P1693" s="206">
        <v>0.41843971631205701</v>
      </c>
    </row>
    <row r="1694" spans="1:16" x14ac:dyDescent="0.2">
      <c r="A1694" s="212" t="s">
        <v>12275</v>
      </c>
      <c r="B1694" s="211" t="s">
        <v>9223</v>
      </c>
      <c r="C1694" s="211" t="s">
        <v>249</v>
      </c>
      <c r="D1694" s="410" t="s">
        <v>18813</v>
      </c>
      <c r="E1694" s="211" t="s">
        <v>12274</v>
      </c>
      <c r="F1694" s="211"/>
      <c r="G1694" s="413" t="s">
        <v>20274</v>
      </c>
      <c r="H1694" s="429" t="s">
        <v>8560</v>
      </c>
      <c r="I1694" s="390">
        <v>62</v>
      </c>
      <c r="J1694" s="390">
        <v>55</v>
      </c>
      <c r="K1694" s="390">
        <v>47</v>
      </c>
      <c r="L1694" s="210">
        <v>0.12727272727272701</v>
      </c>
      <c r="M1694" s="390">
        <v>575</v>
      </c>
      <c r="N1694" s="390">
        <v>504</v>
      </c>
      <c r="O1694" s="390">
        <v>466</v>
      </c>
      <c r="P1694" s="206">
        <v>0.14087301587301601</v>
      </c>
    </row>
    <row r="1695" spans="1:16" x14ac:dyDescent="0.2">
      <c r="A1695" s="212" t="s">
        <v>11617</v>
      </c>
      <c r="B1695" s="211"/>
      <c r="C1695" s="211" t="s">
        <v>252</v>
      </c>
      <c r="D1695" s="410" t="s">
        <v>21003</v>
      </c>
      <c r="E1695" s="211"/>
      <c r="F1695" s="211" t="s">
        <v>11616</v>
      </c>
      <c r="G1695" s="413" t="s">
        <v>21004</v>
      </c>
      <c r="H1695" s="429" t="s">
        <v>8560</v>
      </c>
      <c r="I1695" s="390">
        <v>62</v>
      </c>
      <c r="J1695" s="390">
        <v>30</v>
      </c>
      <c r="K1695" s="390">
        <v>69</v>
      </c>
      <c r="L1695" s="330">
        <v>1.06666666666667</v>
      </c>
      <c r="M1695" s="390">
        <v>234</v>
      </c>
      <c r="N1695" s="390">
        <v>71</v>
      </c>
      <c r="O1695" s="390">
        <v>149</v>
      </c>
      <c r="P1695" s="206">
        <v>2.29577464788732</v>
      </c>
    </row>
    <row r="1696" spans="1:16" x14ac:dyDescent="0.2">
      <c r="A1696" s="212" t="s">
        <v>10951</v>
      </c>
      <c r="B1696" s="211"/>
      <c r="C1696" s="211" t="s">
        <v>253</v>
      </c>
      <c r="D1696" s="410" t="s">
        <v>19172</v>
      </c>
      <c r="E1696" s="211"/>
      <c r="F1696" s="211" t="s">
        <v>10950</v>
      </c>
      <c r="G1696" s="413" t="s">
        <v>21354</v>
      </c>
      <c r="H1696" s="429" t="s">
        <v>8560</v>
      </c>
      <c r="I1696" s="390">
        <v>62</v>
      </c>
      <c r="J1696" s="390">
        <v>62</v>
      </c>
      <c r="K1696" s="390">
        <v>53</v>
      </c>
      <c r="L1696" s="330">
        <v>0</v>
      </c>
      <c r="M1696" s="390">
        <v>57</v>
      </c>
      <c r="N1696" s="390">
        <v>54</v>
      </c>
      <c r="O1696" s="390">
        <v>71</v>
      </c>
      <c r="P1696" s="206">
        <v>5.5555555555555601E-2</v>
      </c>
    </row>
    <row r="1697" spans="1:16" x14ac:dyDescent="0.2">
      <c r="A1697" s="212" t="s">
        <v>14094</v>
      </c>
      <c r="B1697" s="211"/>
      <c r="C1697" s="211" t="s">
        <v>257</v>
      </c>
      <c r="D1697" s="410" t="s">
        <v>17154</v>
      </c>
      <c r="E1697" s="211"/>
      <c r="F1697" s="211" t="s">
        <v>14093</v>
      </c>
      <c r="G1697" s="413" t="s">
        <v>19678</v>
      </c>
      <c r="H1697" s="429" t="s">
        <v>8560</v>
      </c>
      <c r="I1697" s="390">
        <v>62</v>
      </c>
      <c r="J1697" s="390">
        <v>103</v>
      </c>
      <c r="K1697" s="390">
        <v>104</v>
      </c>
      <c r="L1697" s="330">
        <v>-0.39805825242718501</v>
      </c>
      <c r="M1697" s="390">
        <v>70</v>
      </c>
      <c r="N1697" s="390">
        <v>28</v>
      </c>
      <c r="O1697" s="390">
        <v>28</v>
      </c>
      <c r="P1697" s="206">
        <v>1.5</v>
      </c>
    </row>
    <row r="1698" spans="1:16" x14ac:dyDescent="0.2">
      <c r="A1698" s="212" t="s">
        <v>10664</v>
      </c>
      <c r="B1698" s="211"/>
      <c r="C1698" s="211" t="s">
        <v>258</v>
      </c>
      <c r="D1698" s="410" t="s">
        <v>18888</v>
      </c>
      <c r="E1698" s="211" t="s">
        <v>10663</v>
      </c>
      <c r="F1698" s="211"/>
      <c r="G1698" s="413" t="s">
        <v>21523</v>
      </c>
      <c r="H1698" s="429" t="s">
        <v>8560</v>
      </c>
      <c r="I1698" s="390">
        <v>62</v>
      </c>
      <c r="J1698" s="390">
        <v>75</v>
      </c>
      <c r="K1698" s="390">
        <v>48</v>
      </c>
      <c r="L1698" s="330">
        <v>-0.17333333333333301</v>
      </c>
      <c r="M1698" s="390">
        <v>69</v>
      </c>
      <c r="N1698" s="390">
        <v>109</v>
      </c>
      <c r="O1698" s="390">
        <v>105</v>
      </c>
      <c r="P1698" s="206">
        <v>-0.36697247706421998</v>
      </c>
    </row>
    <row r="1699" spans="1:16" x14ac:dyDescent="0.2">
      <c r="A1699" s="212" t="s">
        <v>9763</v>
      </c>
      <c r="B1699" s="211"/>
      <c r="C1699" s="211" t="s">
        <v>252</v>
      </c>
      <c r="D1699" s="410" t="s">
        <v>18208</v>
      </c>
      <c r="E1699" s="211"/>
      <c r="F1699" s="211" t="s">
        <v>9762</v>
      </c>
      <c r="G1699" s="413" t="s">
        <v>20318</v>
      </c>
      <c r="H1699" s="429" t="s">
        <v>8560</v>
      </c>
      <c r="I1699" s="390">
        <v>62</v>
      </c>
      <c r="J1699" s="390">
        <v>67</v>
      </c>
      <c r="K1699" s="390">
        <v>139</v>
      </c>
      <c r="L1699" s="330">
        <v>-7.4626865671641798E-2</v>
      </c>
      <c r="M1699" s="390">
        <v>277</v>
      </c>
      <c r="N1699" s="390">
        <v>26</v>
      </c>
      <c r="O1699" s="390">
        <v>290</v>
      </c>
      <c r="P1699" s="206">
        <v>9.6538461538461497</v>
      </c>
    </row>
    <row r="1700" spans="1:16" x14ac:dyDescent="0.2">
      <c r="A1700" s="212" t="s">
        <v>13326</v>
      </c>
      <c r="B1700" s="211"/>
      <c r="C1700" s="211" t="s">
        <v>253</v>
      </c>
      <c r="D1700" s="410" t="s">
        <v>18381</v>
      </c>
      <c r="E1700" s="211"/>
      <c r="F1700" s="211" t="s">
        <v>13325</v>
      </c>
      <c r="G1700" s="413" t="s">
        <v>20263</v>
      </c>
      <c r="H1700" s="429" t="s">
        <v>8560</v>
      </c>
      <c r="I1700" s="390">
        <v>61</v>
      </c>
      <c r="J1700" s="390">
        <v>46</v>
      </c>
      <c r="K1700" s="390">
        <v>810</v>
      </c>
      <c r="L1700" s="330">
        <v>0.32608695652173902</v>
      </c>
      <c r="M1700" s="390">
        <v>761</v>
      </c>
      <c r="N1700" s="390">
        <v>741</v>
      </c>
      <c r="O1700" s="390">
        <v>665</v>
      </c>
      <c r="P1700" s="206">
        <v>2.6990553306342799E-2</v>
      </c>
    </row>
    <row r="1701" spans="1:16" x14ac:dyDescent="0.2">
      <c r="A1701" s="212" t="s">
        <v>13174</v>
      </c>
      <c r="B1701" s="211"/>
      <c r="C1701" s="211" t="s">
        <v>249</v>
      </c>
      <c r="D1701" s="410" t="s">
        <v>18536</v>
      </c>
      <c r="E1701" s="211"/>
      <c r="F1701" s="211" t="s">
        <v>13173</v>
      </c>
      <c r="G1701" s="413" t="s">
        <v>19437</v>
      </c>
      <c r="H1701" s="429" t="s">
        <v>8560</v>
      </c>
      <c r="I1701" s="390">
        <v>61</v>
      </c>
      <c r="J1701" s="390">
        <v>324</v>
      </c>
      <c r="K1701" s="390">
        <v>473</v>
      </c>
      <c r="L1701" s="330">
        <v>-0.811728395061729</v>
      </c>
      <c r="M1701" s="390">
        <v>8</v>
      </c>
      <c r="N1701" s="390">
        <v>10</v>
      </c>
      <c r="O1701" s="390">
        <v>7</v>
      </c>
      <c r="P1701" s="206">
        <v>-0.2</v>
      </c>
    </row>
    <row r="1702" spans="1:16" x14ac:dyDescent="0.2">
      <c r="A1702" s="212" t="s">
        <v>12458</v>
      </c>
      <c r="B1702" s="211"/>
      <c r="C1702" s="211" t="s">
        <v>253</v>
      </c>
      <c r="D1702" s="410" t="s">
        <v>18395</v>
      </c>
      <c r="E1702" s="211"/>
      <c r="F1702" s="211" t="s">
        <v>12457</v>
      </c>
      <c r="G1702" s="413" t="s">
        <v>19466</v>
      </c>
      <c r="H1702" s="429" t="s">
        <v>8560</v>
      </c>
      <c r="I1702" s="390">
        <v>61</v>
      </c>
      <c r="J1702" s="390">
        <v>73</v>
      </c>
      <c r="K1702" s="390">
        <v>65</v>
      </c>
      <c r="L1702" s="330">
        <v>-0.164383561643836</v>
      </c>
      <c r="M1702" s="390">
        <v>56</v>
      </c>
      <c r="N1702" s="390">
        <v>39</v>
      </c>
      <c r="O1702" s="390">
        <v>49</v>
      </c>
      <c r="P1702" s="206">
        <v>0.43589743589743601</v>
      </c>
    </row>
    <row r="1703" spans="1:16" x14ac:dyDescent="0.2">
      <c r="A1703" s="212" t="s">
        <v>12118</v>
      </c>
      <c r="B1703" s="211" t="s">
        <v>9698</v>
      </c>
      <c r="C1703" s="211" t="s">
        <v>251</v>
      </c>
      <c r="D1703" s="410" t="s">
        <v>17557</v>
      </c>
      <c r="E1703" s="211" t="s">
        <v>12117</v>
      </c>
      <c r="F1703" s="211"/>
      <c r="G1703" s="413" t="s">
        <v>20640</v>
      </c>
      <c r="H1703" s="429" t="s">
        <v>8560</v>
      </c>
      <c r="I1703" s="390">
        <v>61</v>
      </c>
      <c r="J1703" s="390">
        <v>45</v>
      </c>
      <c r="K1703" s="390">
        <v>46</v>
      </c>
      <c r="L1703" s="330">
        <v>0.35555555555555601</v>
      </c>
      <c r="M1703" s="390">
        <v>278</v>
      </c>
      <c r="N1703" s="390">
        <v>190</v>
      </c>
      <c r="O1703" s="390">
        <v>227</v>
      </c>
      <c r="P1703" s="206">
        <v>0.46315789473684199</v>
      </c>
    </row>
    <row r="1704" spans="1:16" x14ac:dyDescent="0.2">
      <c r="A1704" s="212" t="s">
        <v>10984</v>
      </c>
      <c r="B1704" s="211"/>
      <c r="C1704" s="211" t="s">
        <v>249</v>
      </c>
      <c r="D1704" s="410" t="s">
        <v>19170</v>
      </c>
      <c r="E1704" s="211"/>
      <c r="F1704" s="211" t="s">
        <v>10983</v>
      </c>
      <c r="G1704" s="413" t="s">
        <v>19610</v>
      </c>
      <c r="H1704" s="429" t="s">
        <v>8560</v>
      </c>
      <c r="I1704" s="390">
        <v>61</v>
      </c>
      <c r="J1704" s="390">
        <v>42</v>
      </c>
      <c r="K1704" s="390">
        <v>66</v>
      </c>
      <c r="L1704" s="330">
        <v>0.452380952380952</v>
      </c>
      <c r="M1704" s="390">
        <v>272</v>
      </c>
      <c r="N1704" s="390">
        <v>271</v>
      </c>
      <c r="O1704" s="390">
        <v>302</v>
      </c>
      <c r="P1704" s="206">
        <v>3.6900369003689498E-3</v>
      </c>
    </row>
    <row r="1705" spans="1:16" x14ac:dyDescent="0.2">
      <c r="A1705" s="212" t="s">
        <v>13882</v>
      </c>
      <c r="B1705" s="211"/>
      <c r="C1705" s="211" t="s">
        <v>251</v>
      </c>
      <c r="D1705" s="410" t="s">
        <v>22125</v>
      </c>
      <c r="E1705" s="211"/>
      <c r="F1705" s="211" t="s">
        <v>13881</v>
      </c>
      <c r="G1705" s="413" t="s">
        <v>22126</v>
      </c>
      <c r="H1705" s="429" t="s">
        <v>8560</v>
      </c>
      <c r="I1705" s="390">
        <v>61</v>
      </c>
      <c r="J1705" s="390">
        <v>79</v>
      </c>
      <c r="K1705" s="390">
        <v>60</v>
      </c>
      <c r="L1705" s="330">
        <v>-0.227848101265823</v>
      </c>
      <c r="M1705" s="390">
        <v>9</v>
      </c>
      <c r="N1705" s="390">
        <v>1</v>
      </c>
      <c r="O1705" s="390">
        <v>3</v>
      </c>
      <c r="P1705" s="206">
        <v>8</v>
      </c>
    </row>
    <row r="1706" spans="1:16" x14ac:dyDescent="0.2">
      <c r="A1706" s="212" t="s">
        <v>13939</v>
      </c>
      <c r="B1706" s="211"/>
      <c r="C1706" s="211" t="s">
        <v>251</v>
      </c>
      <c r="D1706" s="410" t="s">
        <v>19450</v>
      </c>
      <c r="E1706" s="211"/>
      <c r="F1706" s="211" t="s">
        <v>13938</v>
      </c>
      <c r="G1706" s="413" t="s">
        <v>19451</v>
      </c>
      <c r="H1706" s="429" t="s">
        <v>8560</v>
      </c>
      <c r="I1706" s="390">
        <v>60</v>
      </c>
      <c r="J1706" s="390">
        <v>34</v>
      </c>
      <c r="K1706" s="390">
        <v>41</v>
      </c>
      <c r="L1706" s="330">
        <v>0.76470588235294101</v>
      </c>
      <c r="M1706" s="390">
        <v>50</v>
      </c>
      <c r="N1706" s="390">
        <v>32</v>
      </c>
      <c r="O1706" s="390">
        <v>40</v>
      </c>
      <c r="P1706" s="206">
        <v>0.5625</v>
      </c>
    </row>
    <row r="1707" spans="1:16" x14ac:dyDescent="0.2">
      <c r="A1707" s="212" t="s">
        <v>12437</v>
      </c>
      <c r="B1707" s="211"/>
      <c r="C1707" s="211" t="s">
        <v>250</v>
      </c>
      <c r="D1707" s="410" t="s">
        <v>9322</v>
      </c>
      <c r="E1707" s="211"/>
      <c r="F1707" s="211" t="s">
        <v>12436</v>
      </c>
      <c r="G1707" s="413" t="s">
        <v>212</v>
      </c>
      <c r="H1707" s="429" t="s">
        <v>8560</v>
      </c>
      <c r="I1707" s="390">
        <v>60</v>
      </c>
      <c r="J1707" s="390">
        <v>65</v>
      </c>
      <c r="K1707" s="390">
        <v>104</v>
      </c>
      <c r="L1707" s="330">
        <v>-7.69230769230769E-2</v>
      </c>
      <c r="M1707" s="390">
        <v>18</v>
      </c>
      <c r="N1707" s="390">
        <v>15</v>
      </c>
      <c r="O1707" s="390">
        <v>26</v>
      </c>
      <c r="P1707" s="206">
        <v>0.2</v>
      </c>
    </row>
    <row r="1708" spans="1:16" x14ac:dyDescent="0.2">
      <c r="A1708" s="212" t="s">
        <v>12231</v>
      </c>
      <c r="B1708" s="211" t="s">
        <v>9518</v>
      </c>
      <c r="C1708" s="211" t="s">
        <v>257</v>
      </c>
      <c r="D1708" s="410" t="s">
        <v>18648</v>
      </c>
      <c r="E1708" s="211" t="s">
        <v>12230</v>
      </c>
      <c r="F1708" s="211"/>
      <c r="G1708" s="413" t="s">
        <v>20502</v>
      </c>
      <c r="H1708" s="429" t="s">
        <v>8560</v>
      </c>
      <c r="I1708" s="390">
        <v>60</v>
      </c>
      <c r="J1708" s="390">
        <v>50</v>
      </c>
      <c r="K1708" s="390">
        <v>66</v>
      </c>
      <c r="L1708" s="330">
        <v>0.2</v>
      </c>
      <c r="M1708" s="390">
        <v>4</v>
      </c>
      <c r="N1708" s="390">
        <v>2</v>
      </c>
      <c r="O1708" s="390">
        <v>4</v>
      </c>
      <c r="P1708" s="206">
        <v>1</v>
      </c>
    </row>
    <row r="1709" spans="1:16" x14ac:dyDescent="0.2">
      <c r="A1709" s="212" t="s">
        <v>12203</v>
      </c>
      <c r="B1709" s="211" t="s">
        <v>9876</v>
      </c>
      <c r="C1709" s="211" t="s">
        <v>252</v>
      </c>
      <c r="D1709" s="410" t="s">
        <v>19986</v>
      </c>
      <c r="E1709" s="211" t="s">
        <v>12202</v>
      </c>
      <c r="F1709" s="211"/>
      <c r="G1709" s="413" t="s">
        <v>19427</v>
      </c>
      <c r="H1709" s="429" t="s">
        <v>8560</v>
      </c>
      <c r="I1709" s="390">
        <v>60</v>
      </c>
      <c r="J1709" s="390">
        <v>93</v>
      </c>
      <c r="K1709" s="390">
        <v>37</v>
      </c>
      <c r="L1709" s="330">
        <v>-0.35483870967741898</v>
      </c>
      <c r="M1709" s="390">
        <v>35</v>
      </c>
      <c r="N1709" s="390">
        <v>55</v>
      </c>
      <c r="O1709" s="390">
        <v>41</v>
      </c>
      <c r="P1709" s="206">
        <v>-0.36363636363636398</v>
      </c>
    </row>
    <row r="1710" spans="1:16" x14ac:dyDescent="0.2">
      <c r="A1710" s="212" t="s">
        <v>17519</v>
      </c>
      <c r="B1710" s="211"/>
      <c r="C1710" s="211" t="s">
        <v>252</v>
      </c>
      <c r="D1710" s="410" t="s">
        <v>18111</v>
      </c>
      <c r="E1710" s="211" t="s">
        <v>17520</v>
      </c>
      <c r="F1710" s="211"/>
      <c r="G1710" s="413" t="s">
        <v>213</v>
      </c>
      <c r="H1710" s="429" t="s">
        <v>8560</v>
      </c>
      <c r="I1710" s="390">
        <v>60</v>
      </c>
      <c r="J1710" s="390">
        <v>36</v>
      </c>
      <c r="K1710" s="390">
        <v>11</v>
      </c>
      <c r="L1710" s="330">
        <v>0.66666666666666696</v>
      </c>
      <c r="M1710" s="390">
        <v>13</v>
      </c>
      <c r="N1710" s="390">
        <v>9</v>
      </c>
      <c r="O1710" s="390">
        <v>12</v>
      </c>
      <c r="P1710" s="206">
        <v>0.44444444444444398</v>
      </c>
    </row>
    <row r="1711" spans="1:16" x14ac:dyDescent="0.2">
      <c r="A1711" s="212" t="s">
        <v>13222</v>
      </c>
      <c r="B1711" s="211" t="s">
        <v>9847</v>
      </c>
      <c r="C1711" s="211" t="s">
        <v>255</v>
      </c>
      <c r="D1711" s="410" t="s">
        <v>21780</v>
      </c>
      <c r="E1711" s="211" t="s">
        <v>13221</v>
      </c>
      <c r="F1711" s="211"/>
      <c r="G1711" s="413" t="s">
        <v>21781</v>
      </c>
      <c r="H1711" s="429" t="s">
        <v>8560</v>
      </c>
      <c r="I1711" s="390">
        <v>60</v>
      </c>
      <c r="J1711" s="390">
        <v>2</v>
      </c>
      <c r="K1711" s="390">
        <v>905</v>
      </c>
      <c r="L1711" s="330">
        <v>29</v>
      </c>
      <c r="M1711" s="390">
        <v>1342</v>
      </c>
      <c r="N1711" s="390">
        <v>985</v>
      </c>
      <c r="O1711" s="390">
        <v>1946</v>
      </c>
      <c r="P1711" s="206">
        <v>0.36243654822334997</v>
      </c>
    </row>
    <row r="1712" spans="1:16" x14ac:dyDescent="0.2">
      <c r="A1712" s="212" t="s">
        <v>9729</v>
      </c>
      <c r="B1712" s="211"/>
      <c r="C1712" s="211" t="s">
        <v>14947</v>
      </c>
      <c r="D1712" s="410" t="s">
        <v>19781</v>
      </c>
      <c r="E1712" s="211"/>
      <c r="F1712" s="211" t="s">
        <v>9728</v>
      </c>
      <c r="G1712" s="413" t="s">
        <v>21817</v>
      </c>
      <c r="H1712" s="429" t="s">
        <v>8560</v>
      </c>
      <c r="I1712" s="390">
        <v>60</v>
      </c>
      <c r="J1712" s="390">
        <v>30</v>
      </c>
      <c r="K1712" s="390">
        <v>6</v>
      </c>
      <c r="L1712" s="330">
        <v>1</v>
      </c>
      <c r="M1712" s="390">
        <v>206</v>
      </c>
      <c r="N1712" s="390">
        <v>138</v>
      </c>
      <c r="O1712" s="390">
        <v>153</v>
      </c>
      <c r="P1712" s="206">
        <v>0.49275362318840599</v>
      </c>
    </row>
    <row r="1713" spans="1:16" x14ac:dyDescent="0.2">
      <c r="A1713" s="212" t="s">
        <v>9445</v>
      </c>
      <c r="B1713" s="211"/>
      <c r="C1713" s="211" t="s">
        <v>371</v>
      </c>
      <c r="D1713" s="410" t="s">
        <v>19273</v>
      </c>
      <c r="E1713" s="211"/>
      <c r="F1713" s="211" t="s">
        <v>9444</v>
      </c>
      <c r="G1713" s="413" t="s">
        <v>19798</v>
      </c>
      <c r="H1713" s="429" t="s">
        <v>8560</v>
      </c>
      <c r="I1713" s="390">
        <v>60</v>
      </c>
      <c r="J1713" s="390">
        <v>48</v>
      </c>
      <c r="K1713" s="390">
        <v>23</v>
      </c>
      <c r="L1713" s="330">
        <v>0.25</v>
      </c>
      <c r="M1713" s="390">
        <v>0</v>
      </c>
      <c r="N1713" s="390">
        <v>0</v>
      </c>
      <c r="O1713" s="390">
        <v>0</v>
      </c>
      <c r="P1713" s="206">
        <v>0</v>
      </c>
    </row>
    <row r="1714" spans="1:16" x14ac:dyDescent="0.2">
      <c r="A1714" s="212" t="s">
        <v>12090</v>
      </c>
      <c r="B1714" s="211"/>
      <c r="C1714" s="211" t="s">
        <v>251</v>
      </c>
      <c r="D1714" s="410" t="s">
        <v>17559</v>
      </c>
      <c r="E1714" s="211"/>
      <c r="F1714" s="211" t="s">
        <v>12089</v>
      </c>
      <c r="G1714" s="413" t="s">
        <v>20654</v>
      </c>
      <c r="H1714" s="429" t="s">
        <v>8560</v>
      </c>
      <c r="I1714" s="390">
        <v>59</v>
      </c>
      <c r="J1714" s="390">
        <v>65</v>
      </c>
      <c r="K1714" s="390">
        <v>62</v>
      </c>
      <c r="L1714" s="330">
        <v>-9.2307692307692299E-2</v>
      </c>
      <c r="M1714" s="390">
        <v>814</v>
      </c>
      <c r="N1714" s="390">
        <v>612</v>
      </c>
      <c r="O1714" s="390">
        <v>639</v>
      </c>
      <c r="P1714" s="206">
        <v>0.33006535947712401</v>
      </c>
    </row>
    <row r="1715" spans="1:16" x14ac:dyDescent="0.2">
      <c r="A1715" s="212" t="s">
        <v>11528</v>
      </c>
      <c r="B1715" s="211"/>
      <c r="C1715" s="211" t="s">
        <v>249</v>
      </c>
      <c r="D1715" s="410" t="s">
        <v>18756</v>
      </c>
      <c r="E1715" s="211"/>
      <c r="F1715" s="211" t="s">
        <v>11527</v>
      </c>
      <c r="G1715" s="413" t="s">
        <v>19421</v>
      </c>
      <c r="H1715" s="429" t="s">
        <v>8560</v>
      </c>
      <c r="I1715" s="390">
        <v>59</v>
      </c>
      <c r="J1715" s="390">
        <v>45</v>
      </c>
      <c r="K1715" s="390">
        <v>68</v>
      </c>
      <c r="L1715" s="330">
        <v>0.31111111111111101</v>
      </c>
      <c r="M1715" s="390">
        <v>373</v>
      </c>
      <c r="N1715" s="390">
        <v>318</v>
      </c>
      <c r="O1715" s="390">
        <v>360</v>
      </c>
      <c r="P1715" s="206">
        <v>0.17295597484276701</v>
      </c>
    </row>
    <row r="1716" spans="1:16" x14ac:dyDescent="0.2">
      <c r="A1716" s="212" t="s">
        <v>9378</v>
      </c>
      <c r="B1716" s="211"/>
      <c r="C1716" s="211" t="s">
        <v>14947</v>
      </c>
      <c r="D1716" s="410" t="s">
        <v>21997</v>
      </c>
      <c r="E1716" s="211"/>
      <c r="F1716" s="211" t="s">
        <v>9377</v>
      </c>
      <c r="G1716" s="413" t="s">
        <v>21998</v>
      </c>
      <c r="H1716" s="429" t="s">
        <v>8560</v>
      </c>
      <c r="I1716" s="390">
        <v>59</v>
      </c>
      <c r="J1716" s="390">
        <v>21</v>
      </c>
      <c r="K1716" s="390">
        <v>22</v>
      </c>
      <c r="L1716" s="330">
        <v>1.80952380952381</v>
      </c>
      <c r="M1716" s="390">
        <v>173</v>
      </c>
      <c r="N1716" s="390">
        <v>174</v>
      </c>
      <c r="O1716" s="390">
        <v>168</v>
      </c>
      <c r="P1716" s="206">
        <v>-5.7471264367816603E-3</v>
      </c>
    </row>
    <row r="1717" spans="1:16" x14ac:dyDescent="0.2">
      <c r="A1717" s="212" t="s">
        <v>18164</v>
      </c>
      <c r="B1717" s="211"/>
      <c r="C1717" s="211" t="s">
        <v>251</v>
      </c>
      <c r="D1717" s="410" t="s">
        <v>13322</v>
      </c>
      <c r="E1717" s="211" t="s">
        <v>13321</v>
      </c>
      <c r="F1717" s="211"/>
      <c r="G1717" s="413" t="s">
        <v>19411</v>
      </c>
      <c r="H1717" s="429" t="s">
        <v>8560</v>
      </c>
      <c r="I1717" s="390">
        <v>58</v>
      </c>
      <c r="J1717" s="390">
        <v>62</v>
      </c>
      <c r="K1717" s="390">
        <v>22</v>
      </c>
      <c r="L1717" s="330">
        <v>-6.4516129032258104E-2</v>
      </c>
      <c r="M1717" s="390">
        <v>0</v>
      </c>
      <c r="N1717" s="390">
        <v>0</v>
      </c>
      <c r="O1717" s="390">
        <v>0</v>
      </c>
      <c r="P1717" s="206">
        <v>0</v>
      </c>
    </row>
    <row r="1718" spans="1:16" x14ac:dyDescent="0.2">
      <c r="A1718" s="212" t="s">
        <v>13729</v>
      </c>
      <c r="B1718" s="211" t="s">
        <v>11659</v>
      </c>
      <c r="C1718" s="211" t="s">
        <v>372</v>
      </c>
      <c r="D1718" s="410" t="s">
        <v>18269</v>
      </c>
      <c r="E1718" s="211" t="s">
        <v>13728</v>
      </c>
      <c r="F1718" s="211"/>
      <c r="G1718" s="413" t="s">
        <v>20779</v>
      </c>
      <c r="H1718" s="429" t="s">
        <v>8560</v>
      </c>
      <c r="I1718" s="390">
        <v>58</v>
      </c>
      <c r="J1718" s="390">
        <v>48</v>
      </c>
      <c r="K1718" s="390">
        <v>38</v>
      </c>
      <c r="L1718" s="330">
        <v>0.20833333333333301</v>
      </c>
      <c r="M1718" s="390">
        <v>4582</v>
      </c>
      <c r="N1718" s="390">
        <v>3955</v>
      </c>
      <c r="O1718" s="390">
        <v>4367</v>
      </c>
      <c r="P1718" s="206">
        <v>0.158533501896334</v>
      </c>
    </row>
    <row r="1719" spans="1:16" x14ac:dyDescent="0.2">
      <c r="A1719" s="212" t="s">
        <v>11435</v>
      </c>
      <c r="B1719" s="211"/>
      <c r="C1719" s="211" t="s">
        <v>14947</v>
      </c>
      <c r="D1719" s="410" t="s">
        <v>18427</v>
      </c>
      <c r="E1719" s="211"/>
      <c r="F1719" s="211" t="s">
        <v>11434</v>
      </c>
      <c r="G1719" s="413" t="s">
        <v>17429</v>
      </c>
      <c r="H1719" s="429" t="s">
        <v>8560</v>
      </c>
      <c r="I1719" s="390">
        <v>58</v>
      </c>
      <c r="J1719" s="390">
        <v>71</v>
      </c>
      <c r="K1719" s="390">
        <v>25</v>
      </c>
      <c r="L1719" s="330">
        <v>-0.183098591549296</v>
      </c>
      <c r="M1719" s="390">
        <v>51</v>
      </c>
      <c r="N1719" s="390">
        <v>24</v>
      </c>
      <c r="O1719" s="390">
        <v>26</v>
      </c>
      <c r="P1719" s="206">
        <v>1.125</v>
      </c>
    </row>
    <row r="1720" spans="1:16" x14ac:dyDescent="0.2">
      <c r="A1720" s="212" t="s">
        <v>10737</v>
      </c>
      <c r="B1720" s="211"/>
      <c r="C1720" s="211" t="s">
        <v>14947</v>
      </c>
      <c r="D1720" s="410" t="s">
        <v>17445</v>
      </c>
      <c r="E1720" s="211"/>
      <c r="F1720" s="211" t="s">
        <v>10736</v>
      </c>
      <c r="G1720" s="413" t="s">
        <v>21495</v>
      </c>
      <c r="H1720" s="429" t="s">
        <v>8560</v>
      </c>
      <c r="I1720" s="390">
        <v>58</v>
      </c>
      <c r="J1720" s="390">
        <v>79</v>
      </c>
      <c r="K1720" s="390">
        <v>73</v>
      </c>
      <c r="L1720" s="330">
        <v>-0.265822784810127</v>
      </c>
      <c r="M1720" s="390">
        <v>357</v>
      </c>
      <c r="N1720" s="390">
        <v>320</v>
      </c>
      <c r="O1720" s="390">
        <v>225</v>
      </c>
      <c r="P1720" s="206">
        <v>0.11562500000000001</v>
      </c>
    </row>
    <row r="1721" spans="1:16" x14ac:dyDescent="0.2">
      <c r="A1721" s="212" t="s">
        <v>13971</v>
      </c>
      <c r="B1721" s="211"/>
      <c r="C1721" s="211" t="s">
        <v>14947</v>
      </c>
      <c r="D1721" s="410" t="s">
        <v>18456</v>
      </c>
      <c r="E1721" s="211"/>
      <c r="F1721" s="211" t="s">
        <v>13970</v>
      </c>
      <c r="G1721" s="413" t="s">
        <v>19697</v>
      </c>
      <c r="H1721" s="429" t="s">
        <v>8560</v>
      </c>
      <c r="I1721" s="390">
        <v>58</v>
      </c>
      <c r="J1721" s="390">
        <v>62</v>
      </c>
      <c r="K1721" s="390">
        <v>14</v>
      </c>
      <c r="L1721" s="330">
        <v>-6.4516129032258104E-2</v>
      </c>
      <c r="M1721" s="390">
        <v>28</v>
      </c>
      <c r="N1721" s="390">
        <v>15</v>
      </c>
      <c r="O1721" s="390">
        <v>21</v>
      </c>
      <c r="P1721" s="206">
        <v>0.86666666666666703</v>
      </c>
    </row>
    <row r="1722" spans="1:16" x14ac:dyDescent="0.2">
      <c r="A1722" s="212" t="s">
        <v>10752</v>
      </c>
      <c r="B1722" s="211"/>
      <c r="C1722" s="211" t="s">
        <v>249</v>
      </c>
      <c r="D1722" s="410" t="s">
        <v>18771</v>
      </c>
      <c r="E1722" s="211"/>
      <c r="F1722" s="211" t="s">
        <v>10750</v>
      </c>
      <c r="G1722" s="413" t="s">
        <v>21485</v>
      </c>
      <c r="H1722" s="429" t="s">
        <v>8560</v>
      </c>
      <c r="I1722" s="390">
        <v>57</v>
      </c>
      <c r="J1722" s="390">
        <v>28</v>
      </c>
      <c r="K1722" s="390">
        <v>40</v>
      </c>
      <c r="L1722" s="330">
        <v>1.03571428571429</v>
      </c>
      <c r="M1722" s="390">
        <v>2</v>
      </c>
      <c r="N1722" s="390">
        <v>1</v>
      </c>
      <c r="O1722" s="390">
        <v>3</v>
      </c>
      <c r="P1722" s="206">
        <v>1</v>
      </c>
    </row>
    <row r="1723" spans="1:16" x14ac:dyDescent="0.2">
      <c r="A1723" s="212" t="s">
        <v>9821</v>
      </c>
      <c r="B1723" s="211"/>
      <c r="C1723" s="211" t="s">
        <v>371</v>
      </c>
      <c r="D1723" s="410" t="s">
        <v>18333</v>
      </c>
      <c r="E1723" s="211"/>
      <c r="F1723" s="211" t="s">
        <v>9820</v>
      </c>
      <c r="G1723" s="413" t="s">
        <v>21792</v>
      </c>
      <c r="H1723" s="429" t="s">
        <v>8560</v>
      </c>
      <c r="I1723" s="390">
        <v>57</v>
      </c>
      <c r="J1723" s="390">
        <v>43</v>
      </c>
      <c r="K1723" s="390">
        <v>60</v>
      </c>
      <c r="L1723" s="330">
        <v>0.32558139534883701</v>
      </c>
      <c r="M1723" s="390">
        <v>181</v>
      </c>
      <c r="N1723" s="390">
        <v>139</v>
      </c>
      <c r="O1723" s="390">
        <v>187</v>
      </c>
      <c r="P1723" s="206">
        <v>0.30215827338129497</v>
      </c>
    </row>
    <row r="1724" spans="1:16" x14ac:dyDescent="0.2">
      <c r="A1724" s="212" t="s">
        <v>12030</v>
      </c>
      <c r="B1724" s="211"/>
      <c r="C1724" s="211" t="s">
        <v>253</v>
      </c>
      <c r="D1724" s="410" t="s">
        <v>18835</v>
      </c>
      <c r="E1724" s="211"/>
      <c r="F1724" s="211" t="s">
        <v>12029</v>
      </c>
      <c r="G1724" s="413" t="s">
        <v>19527</v>
      </c>
      <c r="H1724" s="429" t="s">
        <v>8560</v>
      </c>
      <c r="I1724" s="390">
        <v>56</v>
      </c>
      <c r="J1724" s="390">
        <v>56</v>
      </c>
      <c r="K1724" s="390">
        <v>37</v>
      </c>
      <c r="L1724" s="330">
        <v>0</v>
      </c>
      <c r="M1724" s="390">
        <v>17</v>
      </c>
      <c r="N1724" s="390">
        <v>17</v>
      </c>
      <c r="O1724" s="390">
        <v>12</v>
      </c>
      <c r="P1724" s="206">
        <v>0</v>
      </c>
    </row>
    <row r="1725" spans="1:16" x14ac:dyDescent="0.2">
      <c r="A1725" s="212" t="s">
        <v>11137</v>
      </c>
      <c r="B1725" s="211"/>
      <c r="C1725" s="211" t="s">
        <v>252</v>
      </c>
      <c r="D1725" s="410" t="s">
        <v>21286</v>
      </c>
      <c r="E1725" s="211"/>
      <c r="F1725" s="211" t="s">
        <v>11136</v>
      </c>
      <c r="G1725" s="413" t="s">
        <v>21287</v>
      </c>
      <c r="H1725" s="429" t="s">
        <v>8560</v>
      </c>
      <c r="I1725" s="390">
        <v>56</v>
      </c>
      <c r="J1725" s="390">
        <v>0</v>
      </c>
      <c r="K1725" s="390">
        <v>5</v>
      </c>
      <c r="L1725" s="330">
        <v>0</v>
      </c>
      <c r="M1725" s="390">
        <v>66</v>
      </c>
      <c r="N1725" s="390">
        <v>36</v>
      </c>
      <c r="O1725" s="390">
        <v>61</v>
      </c>
      <c r="P1725" s="206">
        <v>0.83333333333333304</v>
      </c>
    </row>
    <row r="1726" spans="1:16" x14ac:dyDescent="0.2">
      <c r="A1726" s="212" t="s">
        <v>11095</v>
      </c>
      <c r="B1726" s="211"/>
      <c r="C1726" s="211" t="s">
        <v>251</v>
      </c>
      <c r="D1726" s="410" t="s">
        <v>17285</v>
      </c>
      <c r="E1726" s="211"/>
      <c r="F1726" s="211" t="s">
        <v>11094</v>
      </c>
      <c r="G1726" s="413" t="s">
        <v>19617</v>
      </c>
      <c r="H1726" s="429" t="s">
        <v>8560</v>
      </c>
      <c r="I1726" s="390">
        <v>55</v>
      </c>
      <c r="J1726" s="390">
        <v>38</v>
      </c>
      <c r="K1726" s="390">
        <v>50</v>
      </c>
      <c r="L1726" s="330">
        <v>0.44736842105263203</v>
      </c>
      <c r="M1726" s="390">
        <v>1</v>
      </c>
      <c r="N1726" s="390">
        <v>5</v>
      </c>
      <c r="O1726" s="390">
        <v>1</v>
      </c>
      <c r="P1726" s="206">
        <v>-0.8</v>
      </c>
    </row>
    <row r="1727" spans="1:16" x14ac:dyDescent="0.2">
      <c r="A1727" s="212" t="s">
        <v>10978</v>
      </c>
      <c r="B1727" s="211"/>
      <c r="C1727" s="211" t="s">
        <v>249</v>
      </c>
      <c r="D1727" s="410" t="s">
        <v>20086</v>
      </c>
      <c r="E1727" s="211"/>
      <c r="F1727" s="211" t="s">
        <v>10977</v>
      </c>
      <c r="G1727" s="413" t="s">
        <v>21170</v>
      </c>
      <c r="H1727" s="429" t="s">
        <v>8560</v>
      </c>
      <c r="I1727" s="390">
        <v>55</v>
      </c>
      <c r="J1727" s="390">
        <v>31</v>
      </c>
      <c r="K1727" s="390">
        <v>26</v>
      </c>
      <c r="L1727" s="330">
        <v>0.77419354838709697</v>
      </c>
      <c r="M1727" s="390">
        <v>148</v>
      </c>
      <c r="N1727" s="390">
        <v>126</v>
      </c>
      <c r="O1727" s="390">
        <v>141</v>
      </c>
      <c r="P1727" s="206">
        <v>0.17460317460317501</v>
      </c>
    </row>
    <row r="1728" spans="1:16" x14ac:dyDescent="0.2">
      <c r="A1728" s="212" t="s">
        <v>10974</v>
      </c>
      <c r="B1728" s="211"/>
      <c r="C1728" s="211" t="s">
        <v>252</v>
      </c>
      <c r="D1728" s="410" t="s">
        <v>18441</v>
      </c>
      <c r="E1728" s="211"/>
      <c r="F1728" s="211" t="s">
        <v>10973</v>
      </c>
      <c r="G1728" s="413" t="s">
        <v>19637</v>
      </c>
      <c r="H1728" s="429" t="s">
        <v>8560</v>
      </c>
      <c r="I1728" s="390">
        <v>55</v>
      </c>
      <c r="J1728" s="390">
        <v>48</v>
      </c>
      <c r="K1728" s="390">
        <v>61</v>
      </c>
      <c r="L1728" s="330">
        <v>0.14583333333333301</v>
      </c>
      <c r="M1728" s="390">
        <v>104</v>
      </c>
      <c r="N1728" s="390">
        <v>93</v>
      </c>
      <c r="O1728" s="390">
        <v>91</v>
      </c>
      <c r="P1728" s="206">
        <v>0.118279569892473</v>
      </c>
    </row>
    <row r="1729" spans="1:16" x14ac:dyDescent="0.2">
      <c r="A1729" s="212" t="s">
        <v>10591</v>
      </c>
      <c r="B1729" s="211"/>
      <c r="C1729" s="211" t="s">
        <v>254</v>
      </c>
      <c r="D1729" s="410" t="s">
        <v>17192</v>
      </c>
      <c r="E1729" s="211"/>
      <c r="F1729" s="211" t="s">
        <v>10590</v>
      </c>
      <c r="G1729" s="413" t="s">
        <v>20408</v>
      </c>
      <c r="H1729" s="429" t="s">
        <v>8560</v>
      </c>
      <c r="I1729" s="390">
        <v>55</v>
      </c>
      <c r="J1729" s="390">
        <v>33</v>
      </c>
      <c r="K1729" s="390">
        <v>22</v>
      </c>
      <c r="L1729" s="330">
        <v>0.66666666666666696</v>
      </c>
      <c r="M1729" s="390">
        <v>1</v>
      </c>
      <c r="N1729" s="390">
        <v>0</v>
      </c>
      <c r="O1729" s="390">
        <v>0</v>
      </c>
      <c r="P1729" s="206">
        <v>0</v>
      </c>
    </row>
    <row r="1730" spans="1:16" x14ac:dyDescent="0.2">
      <c r="A1730" s="212" t="s">
        <v>8794</v>
      </c>
      <c r="B1730" s="211"/>
      <c r="C1730" s="211" t="s">
        <v>249</v>
      </c>
      <c r="D1730" s="410" t="s">
        <v>20196</v>
      </c>
      <c r="E1730" s="211"/>
      <c r="F1730" s="211" t="s">
        <v>8793</v>
      </c>
      <c r="G1730" s="413" t="s">
        <v>19438</v>
      </c>
      <c r="H1730" s="429" t="s">
        <v>8560</v>
      </c>
      <c r="I1730" s="390">
        <v>55</v>
      </c>
      <c r="J1730" s="390">
        <v>64</v>
      </c>
      <c r="K1730" s="390">
        <v>79</v>
      </c>
      <c r="L1730" s="330">
        <v>-0.140625</v>
      </c>
      <c r="M1730" s="390">
        <v>12</v>
      </c>
      <c r="N1730" s="390">
        <v>15</v>
      </c>
      <c r="O1730" s="390">
        <v>12</v>
      </c>
      <c r="P1730" s="206">
        <v>-0.2</v>
      </c>
    </row>
    <row r="1731" spans="1:16" x14ac:dyDescent="0.2">
      <c r="A1731" s="212" t="s">
        <v>14145</v>
      </c>
      <c r="B1731" s="211"/>
      <c r="C1731" s="211" t="s">
        <v>249</v>
      </c>
      <c r="D1731" s="410" t="s">
        <v>20671</v>
      </c>
      <c r="E1731" s="211"/>
      <c r="F1731" s="211" t="s">
        <v>14144</v>
      </c>
      <c r="G1731" s="413" t="s">
        <v>20672</v>
      </c>
      <c r="H1731" s="429" t="s">
        <v>8560</v>
      </c>
      <c r="I1731" s="390">
        <v>54</v>
      </c>
      <c r="J1731" s="390">
        <v>0</v>
      </c>
      <c r="K1731" s="390">
        <v>3</v>
      </c>
      <c r="L1731" s="330">
        <v>0</v>
      </c>
      <c r="M1731" s="390">
        <v>82</v>
      </c>
      <c r="N1731" s="390">
        <v>68</v>
      </c>
      <c r="O1731" s="390">
        <v>135</v>
      </c>
      <c r="P1731" s="206">
        <v>0.20588235294117599</v>
      </c>
    </row>
    <row r="1732" spans="1:16" x14ac:dyDescent="0.2">
      <c r="A1732" s="212" t="s">
        <v>11016</v>
      </c>
      <c r="B1732" s="211"/>
      <c r="C1732" s="211" t="s">
        <v>251</v>
      </c>
      <c r="D1732" s="410" t="s">
        <v>8836</v>
      </c>
      <c r="E1732" s="211"/>
      <c r="F1732" s="211" t="s">
        <v>11015</v>
      </c>
      <c r="G1732" s="413" t="s">
        <v>208</v>
      </c>
      <c r="H1732" s="429" t="s">
        <v>8560</v>
      </c>
      <c r="I1732" s="390">
        <v>54</v>
      </c>
      <c r="J1732" s="390">
        <v>56</v>
      </c>
      <c r="K1732" s="390">
        <v>64</v>
      </c>
      <c r="L1732" s="330">
        <v>-3.5714285714285698E-2</v>
      </c>
      <c r="M1732" s="390">
        <v>20</v>
      </c>
      <c r="N1732" s="390">
        <v>19</v>
      </c>
      <c r="O1732" s="390">
        <v>30</v>
      </c>
      <c r="P1732" s="206">
        <v>5.2631578947368397E-2</v>
      </c>
    </row>
    <row r="1733" spans="1:16" x14ac:dyDescent="0.2">
      <c r="A1733" s="212" t="s">
        <v>10542</v>
      </c>
      <c r="B1733" s="211"/>
      <c r="C1733" s="211" t="s">
        <v>251</v>
      </c>
      <c r="D1733" s="410" t="s">
        <v>20113</v>
      </c>
      <c r="E1733" s="211"/>
      <c r="F1733" s="211" t="s">
        <v>10541</v>
      </c>
      <c r="G1733" s="413" t="s">
        <v>19399</v>
      </c>
      <c r="H1733" s="429" t="s">
        <v>8560</v>
      </c>
      <c r="I1733" s="390">
        <v>54</v>
      </c>
      <c r="J1733" s="390">
        <v>44</v>
      </c>
      <c r="K1733" s="390">
        <v>38</v>
      </c>
      <c r="L1733" s="330">
        <v>0.22727272727272699</v>
      </c>
      <c r="M1733" s="390">
        <v>5</v>
      </c>
      <c r="N1733" s="390">
        <v>3</v>
      </c>
      <c r="O1733" s="390">
        <v>9</v>
      </c>
      <c r="P1733" s="206">
        <v>0.66666666666666696</v>
      </c>
    </row>
    <row r="1734" spans="1:16" x14ac:dyDescent="0.2">
      <c r="A1734" s="212" t="s">
        <v>10301</v>
      </c>
      <c r="B1734" s="211" t="s">
        <v>9682</v>
      </c>
      <c r="C1734" s="211" t="s">
        <v>371</v>
      </c>
      <c r="D1734" s="410" t="s">
        <v>21634</v>
      </c>
      <c r="E1734" s="211" t="s">
        <v>10300</v>
      </c>
      <c r="F1734" s="211"/>
      <c r="G1734" s="413" t="s">
        <v>21635</v>
      </c>
      <c r="H1734" s="429" t="s">
        <v>8560</v>
      </c>
      <c r="I1734" s="390">
        <v>54</v>
      </c>
      <c r="J1734" s="390">
        <v>0</v>
      </c>
      <c r="K1734" s="390">
        <v>6</v>
      </c>
      <c r="L1734" s="330">
        <v>0</v>
      </c>
      <c r="M1734" s="390">
        <v>12</v>
      </c>
      <c r="N1734" s="390">
        <v>0</v>
      </c>
      <c r="O1734" s="390">
        <v>11</v>
      </c>
      <c r="P1734" s="206">
        <v>0</v>
      </c>
    </row>
    <row r="1735" spans="1:16" x14ac:dyDescent="0.2">
      <c r="A1735" s="212" t="s">
        <v>10103</v>
      </c>
      <c r="B1735" s="211"/>
      <c r="C1735" s="211" t="s">
        <v>249</v>
      </c>
      <c r="D1735" s="410" t="s">
        <v>17521</v>
      </c>
      <c r="E1735" s="211"/>
      <c r="F1735" s="211" t="s">
        <v>10102</v>
      </c>
      <c r="G1735" s="413" t="s">
        <v>19742</v>
      </c>
      <c r="H1735" s="429" t="s">
        <v>8560</v>
      </c>
      <c r="I1735" s="390">
        <v>54</v>
      </c>
      <c r="J1735" s="390">
        <v>47</v>
      </c>
      <c r="K1735" s="390">
        <v>56</v>
      </c>
      <c r="L1735" s="330">
        <v>0.14893617021276601</v>
      </c>
      <c r="M1735" s="390">
        <v>0</v>
      </c>
      <c r="N1735" s="390">
        <v>0</v>
      </c>
      <c r="O1735" s="390">
        <v>0</v>
      </c>
      <c r="P1735" s="206">
        <v>0</v>
      </c>
    </row>
    <row r="1736" spans="1:16" x14ac:dyDescent="0.2">
      <c r="A1736" s="212" t="s">
        <v>9266</v>
      </c>
      <c r="B1736" s="211"/>
      <c r="C1736" s="211" t="s">
        <v>253</v>
      </c>
      <c r="D1736" s="410" t="s">
        <v>17455</v>
      </c>
      <c r="E1736" s="211"/>
      <c r="F1736" s="211" t="s">
        <v>9265</v>
      </c>
      <c r="G1736" s="413" t="s">
        <v>19821</v>
      </c>
      <c r="H1736" s="429" t="s">
        <v>8560</v>
      </c>
      <c r="I1736" s="390">
        <v>54</v>
      </c>
      <c r="J1736" s="390">
        <v>67</v>
      </c>
      <c r="K1736" s="390">
        <v>21</v>
      </c>
      <c r="L1736" s="330">
        <v>-0.19402985074626899</v>
      </c>
      <c r="M1736" s="390">
        <v>32</v>
      </c>
      <c r="N1736" s="390">
        <v>11</v>
      </c>
      <c r="O1736" s="390">
        <v>1</v>
      </c>
      <c r="P1736" s="206">
        <v>1.9090909090909101</v>
      </c>
    </row>
    <row r="1737" spans="1:16" x14ac:dyDescent="0.2">
      <c r="A1737" s="212" t="s">
        <v>8407</v>
      </c>
      <c r="B1737" s="211"/>
      <c r="C1737" s="211" t="s">
        <v>254</v>
      </c>
      <c r="D1737" s="410" t="s">
        <v>9092</v>
      </c>
      <c r="E1737" s="211"/>
      <c r="F1737" s="211" t="s">
        <v>8406</v>
      </c>
      <c r="G1737" s="413" t="s">
        <v>208</v>
      </c>
      <c r="H1737" s="429" t="s">
        <v>8560</v>
      </c>
      <c r="I1737" s="390">
        <v>54</v>
      </c>
      <c r="J1737" s="390">
        <v>103</v>
      </c>
      <c r="K1737" s="390">
        <v>65</v>
      </c>
      <c r="L1737" s="330">
        <v>-0.475728155339806</v>
      </c>
      <c r="M1737" s="390">
        <v>0</v>
      </c>
      <c r="N1737" s="390">
        <v>6</v>
      </c>
      <c r="O1737" s="390">
        <v>7</v>
      </c>
      <c r="P1737" s="206">
        <v>-1</v>
      </c>
    </row>
    <row r="1738" spans="1:16" x14ac:dyDescent="0.2">
      <c r="A1738" s="212" t="s">
        <v>13678</v>
      </c>
      <c r="B1738" s="211" t="s">
        <v>9451</v>
      </c>
      <c r="C1738" s="211" t="s">
        <v>371</v>
      </c>
      <c r="D1738" s="410" t="s">
        <v>19012</v>
      </c>
      <c r="E1738" s="211" t="s">
        <v>13677</v>
      </c>
      <c r="F1738" s="211"/>
      <c r="G1738" s="413" t="s">
        <v>20470</v>
      </c>
      <c r="H1738" s="429" t="s">
        <v>8560</v>
      </c>
      <c r="I1738" s="390">
        <v>53</v>
      </c>
      <c r="J1738" s="390">
        <v>24</v>
      </c>
      <c r="K1738" s="390">
        <v>8</v>
      </c>
      <c r="L1738" s="330">
        <v>1.2083333333333299</v>
      </c>
      <c r="M1738" s="390">
        <v>469</v>
      </c>
      <c r="N1738" s="390">
        <v>383</v>
      </c>
      <c r="O1738" s="390">
        <v>95</v>
      </c>
      <c r="P1738" s="206">
        <v>0.22454308093994799</v>
      </c>
    </row>
    <row r="1739" spans="1:16" x14ac:dyDescent="0.2">
      <c r="A1739" s="212" t="s">
        <v>12201</v>
      </c>
      <c r="B1739" s="211" t="s">
        <v>11656</v>
      </c>
      <c r="C1739" s="211" t="s">
        <v>254</v>
      </c>
      <c r="D1739" s="410" t="s">
        <v>17304</v>
      </c>
      <c r="E1739" s="211" t="s">
        <v>12200</v>
      </c>
      <c r="F1739" s="211"/>
      <c r="G1739" s="413" t="s">
        <v>19421</v>
      </c>
      <c r="H1739" s="429" t="s">
        <v>8560</v>
      </c>
      <c r="I1739" s="390">
        <v>53</v>
      </c>
      <c r="J1739" s="390">
        <v>53</v>
      </c>
      <c r="K1739" s="390">
        <v>34</v>
      </c>
      <c r="L1739" s="330">
        <v>0</v>
      </c>
      <c r="M1739" s="390">
        <v>481</v>
      </c>
      <c r="N1739" s="390">
        <v>269</v>
      </c>
      <c r="O1739" s="390">
        <v>241</v>
      </c>
      <c r="P1739" s="206">
        <v>0.78810408921933095</v>
      </c>
    </row>
    <row r="1740" spans="1:16" x14ac:dyDescent="0.2">
      <c r="A1740" s="212" t="s">
        <v>13903</v>
      </c>
      <c r="B1740" s="211"/>
      <c r="C1740" s="211" t="s">
        <v>257</v>
      </c>
      <c r="D1740" s="410" t="s">
        <v>10720</v>
      </c>
      <c r="E1740" s="211"/>
      <c r="F1740" s="211" t="s">
        <v>13902</v>
      </c>
      <c r="G1740" s="413" t="s">
        <v>200</v>
      </c>
      <c r="H1740" s="429" t="s">
        <v>8560</v>
      </c>
      <c r="I1740" s="390">
        <v>53</v>
      </c>
      <c r="J1740" s="390">
        <v>42</v>
      </c>
      <c r="K1740" s="390">
        <v>56</v>
      </c>
      <c r="L1740" s="330">
        <v>0.26190476190476197</v>
      </c>
      <c r="M1740" s="390">
        <v>19</v>
      </c>
      <c r="N1740" s="390">
        <v>15</v>
      </c>
      <c r="O1740" s="390">
        <v>9</v>
      </c>
      <c r="P1740" s="206">
        <v>0.266666666666667</v>
      </c>
    </row>
    <row r="1741" spans="1:16" x14ac:dyDescent="0.2">
      <c r="A1741" s="212" t="s">
        <v>10107</v>
      </c>
      <c r="B1741" s="211"/>
      <c r="C1741" s="211" t="s">
        <v>249</v>
      </c>
      <c r="D1741" s="410" t="s">
        <v>17387</v>
      </c>
      <c r="E1741" s="211"/>
      <c r="F1741" s="211" t="s">
        <v>10106</v>
      </c>
      <c r="G1741" s="413" t="s">
        <v>19421</v>
      </c>
      <c r="H1741" s="429" t="s">
        <v>8560</v>
      </c>
      <c r="I1741" s="390">
        <v>53</v>
      </c>
      <c r="J1741" s="390">
        <v>39</v>
      </c>
      <c r="K1741" s="390">
        <v>41</v>
      </c>
      <c r="L1741" s="330">
        <v>0.35897435897435898</v>
      </c>
      <c r="M1741" s="390">
        <v>3</v>
      </c>
      <c r="N1741" s="390">
        <v>2</v>
      </c>
      <c r="O1741" s="390">
        <v>0</v>
      </c>
      <c r="P1741" s="206">
        <v>0.5</v>
      </c>
    </row>
    <row r="1742" spans="1:16" x14ac:dyDescent="0.2">
      <c r="A1742" s="212" t="s">
        <v>19887</v>
      </c>
      <c r="B1742" s="211"/>
      <c r="C1742" s="211" t="s">
        <v>14947</v>
      </c>
      <c r="D1742" s="410" t="s">
        <v>18378</v>
      </c>
      <c r="E1742" s="211" t="s">
        <v>13878</v>
      </c>
      <c r="F1742" s="211"/>
      <c r="G1742" s="413" t="s">
        <v>20258</v>
      </c>
      <c r="H1742" s="429" t="s">
        <v>8560</v>
      </c>
      <c r="I1742" s="390">
        <v>52</v>
      </c>
      <c r="J1742" s="390">
        <v>63</v>
      </c>
      <c r="K1742" s="390">
        <v>60</v>
      </c>
      <c r="L1742" s="330">
        <v>-0.17460317460317501</v>
      </c>
      <c r="M1742" s="390">
        <v>56</v>
      </c>
      <c r="N1742" s="390">
        <v>42</v>
      </c>
      <c r="O1742" s="390">
        <v>33</v>
      </c>
      <c r="P1742" s="206">
        <v>0.33333333333333298</v>
      </c>
    </row>
    <row r="1743" spans="1:16" x14ac:dyDescent="0.2">
      <c r="A1743" s="212" t="s">
        <v>13140</v>
      </c>
      <c r="B1743" s="211"/>
      <c r="C1743" s="211" t="s">
        <v>251</v>
      </c>
      <c r="D1743" s="410" t="s">
        <v>17132</v>
      </c>
      <c r="E1743" s="211"/>
      <c r="F1743" s="211" t="s">
        <v>13139</v>
      </c>
      <c r="G1743" s="413" t="s">
        <v>9340</v>
      </c>
      <c r="H1743" s="429" t="s">
        <v>8560</v>
      </c>
      <c r="I1743" s="390">
        <v>52</v>
      </c>
      <c r="J1743" s="390">
        <v>71</v>
      </c>
      <c r="K1743" s="390">
        <v>30</v>
      </c>
      <c r="L1743" s="210">
        <v>-0.26760563380281699</v>
      </c>
      <c r="M1743" s="390">
        <v>138</v>
      </c>
      <c r="N1743" s="390">
        <v>128</v>
      </c>
      <c r="O1743" s="390">
        <v>171</v>
      </c>
      <c r="P1743" s="206">
        <v>7.8125E-2</v>
      </c>
    </row>
    <row r="1744" spans="1:16" x14ac:dyDescent="0.2">
      <c r="A1744" s="212" t="s">
        <v>13887</v>
      </c>
      <c r="B1744" s="211" t="s">
        <v>11797</v>
      </c>
      <c r="C1744" s="211" t="s">
        <v>372</v>
      </c>
      <c r="D1744" s="410" t="s">
        <v>20810</v>
      </c>
      <c r="E1744" s="211" t="s">
        <v>13886</v>
      </c>
      <c r="F1744" s="211"/>
      <c r="G1744" s="413" t="s">
        <v>20811</v>
      </c>
      <c r="H1744" s="429" t="s">
        <v>8560</v>
      </c>
      <c r="I1744" s="390">
        <v>52</v>
      </c>
      <c r="J1744" s="390">
        <v>37</v>
      </c>
      <c r="K1744" s="390">
        <v>38</v>
      </c>
      <c r="L1744" s="330">
        <v>0.40540540540540598</v>
      </c>
      <c r="M1744" s="390">
        <v>531</v>
      </c>
      <c r="N1744" s="390">
        <v>218</v>
      </c>
      <c r="O1744" s="390">
        <v>238</v>
      </c>
      <c r="P1744" s="206">
        <v>1.4357798165137601</v>
      </c>
    </row>
    <row r="1745" spans="1:16" x14ac:dyDescent="0.2">
      <c r="A1745" s="212" t="s">
        <v>11277</v>
      </c>
      <c r="B1745" s="211"/>
      <c r="C1745" s="211" t="s">
        <v>263</v>
      </c>
      <c r="D1745" s="410" t="s">
        <v>17317</v>
      </c>
      <c r="E1745" s="211"/>
      <c r="F1745" s="211" t="s">
        <v>11276</v>
      </c>
      <c r="G1745" s="413" t="s">
        <v>19597</v>
      </c>
      <c r="H1745" s="429" t="s">
        <v>8560</v>
      </c>
      <c r="I1745" s="390">
        <v>52</v>
      </c>
      <c r="J1745" s="390">
        <v>37</v>
      </c>
      <c r="K1745" s="390">
        <v>63</v>
      </c>
      <c r="L1745" s="330">
        <v>0.40540540540540598</v>
      </c>
      <c r="M1745" s="390">
        <v>2</v>
      </c>
      <c r="N1745" s="390">
        <v>0</v>
      </c>
      <c r="O1745" s="390">
        <v>2</v>
      </c>
      <c r="P1745" s="206">
        <v>0</v>
      </c>
    </row>
    <row r="1746" spans="1:16" x14ac:dyDescent="0.2">
      <c r="A1746" s="212" t="s">
        <v>11113</v>
      </c>
      <c r="B1746" s="211"/>
      <c r="C1746" s="211" t="s">
        <v>14947</v>
      </c>
      <c r="D1746" s="410" t="s">
        <v>17439</v>
      </c>
      <c r="E1746" s="211"/>
      <c r="F1746" s="211" t="s">
        <v>11112</v>
      </c>
      <c r="G1746" s="413" t="s">
        <v>19618</v>
      </c>
      <c r="H1746" s="429" t="s">
        <v>8560</v>
      </c>
      <c r="I1746" s="390">
        <v>52</v>
      </c>
      <c r="J1746" s="390">
        <v>37</v>
      </c>
      <c r="K1746" s="390">
        <v>39</v>
      </c>
      <c r="L1746" s="330">
        <v>0.40540540540540598</v>
      </c>
      <c r="M1746" s="390">
        <v>5</v>
      </c>
      <c r="N1746" s="390">
        <v>0</v>
      </c>
      <c r="O1746" s="390">
        <v>2</v>
      </c>
      <c r="P1746" s="206">
        <v>0</v>
      </c>
    </row>
    <row r="1747" spans="1:16" x14ac:dyDescent="0.2">
      <c r="A1747" s="212" t="s">
        <v>8539</v>
      </c>
      <c r="B1747" s="211"/>
      <c r="C1747" s="211" t="s">
        <v>14947</v>
      </c>
      <c r="D1747" s="410" t="s">
        <v>17340</v>
      </c>
      <c r="E1747" s="211"/>
      <c r="F1747" s="211" t="s">
        <v>8538</v>
      </c>
      <c r="G1747" s="413" t="s">
        <v>17341</v>
      </c>
      <c r="H1747" s="429" t="s">
        <v>8560</v>
      </c>
      <c r="I1747" s="390">
        <v>52</v>
      </c>
      <c r="J1747" s="390">
        <v>9</v>
      </c>
      <c r="K1747" s="390">
        <v>26</v>
      </c>
      <c r="L1747" s="330">
        <v>4.7777777777777803</v>
      </c>
      <c r="M1747" s="390">
        <v>87</v>
      </c>
      <c r="N1747" s="390">
        <v>41</v>
      </c>
      <c r="O1747" s="390">
        <v>43</v>
      </c>
      <c r="P1747" s="206">
        <v>1.1219512195121999</v>
      </c>
    </row>
    <row r="1748" spans="1:16" x14ac:dyDescent="0.2">
      <c r="A1748" s="212" t="s">
        <v>11781</v>
      </c>
      <c r="B1748" s="211" t="s">
        <v>11681</v>
      </c>
      <c r="C1748" s="211" t="s">
        <v>252</v>
      </c>
      <c r="D1748" s="410" t="s">
        <v>17425</v>
      </c>
      <c r="E1748" s="211" t="s">
        <v>11780</v>
      </c>
      <c r="F1748" s="211"/>
      <c r="G1748" s="413" t="s">
        <v>20858</v>
      </c>
      <c r="H1748" s="429" t="s">
        <v>8560</v>
      </c>
      <c r="I1748" s="390">
        <v>51</v>
      </c>
      <c r="J1748" s="390">
        <v>10</v>
      </c>
      <c r="K1748" s="390">
        <v>99</v>
      </c>
      <c r="L1748" s="330">
        <v>4.0999999999999996</v>
      </c>
      <c r="M1748" s="390">
        <v>1919</v>
      </c>
      <c r="N1748" s="390">
        <v>228</v>
      </c>
      <c r="O1748" s="390">
        <v>1806</v>
      </c>
      <c r="P1748" s="206">
        <v>7.4166666666666696</v>
      </c>
    </row>
    <row r="1749" spans="1:16" x14ac:dyDescent="0.2">
      <c r="A1749" s="212" t="s">
        <v>11526</v>
      </c>
      <c r="B1749" s="211"/>
      <c r="C1749" s="211" t="s">
        <v>14947</v>
      </c>
      <c r="D1749" s="410" t="s">
        <v>8791</v>
      </c>
      <c r="E1749" s="211"/>
      <c r="F1749" s="211" t="s">
        <v>11525</v>
      </c>
      <c r="G1749" s="413" t="s">
        <v>223</v>
      </c>
      <c r="H1749" s="429" t="s">
        <v>8560</v>
      </c>
      <c r="I1749" s="390">
        <v>51</v>
      </c>
      <c r="J1749" s="390">
        <v>35</v>
      </c>
      <c r="K1749" s="390">
        <v>38</v>
      </c>
      <c r="L1749" s="330">
        <v>0.45714285714285702</v>
      </c>
      <c r="M1749" s="390">
        <v>4</v>
      </c>
      <c r="N1749" s="390">
        <v>3</v>
      </c>
      <c r="O1749" s="390">
        <v>0</v>
      </c>
      <c r="P1749" s="206">
        <v>0.33333333333333298</v>
      </c>
    </row>
    <row r="1750" spans="1:16" x14ac:dyDescent="0.2">
      <c r="A1750" s="212" t="s">
        <v>13542</v>
      </c>
      <c r="B1750" s="211"/>
      <c r="C1750" s="211" t="s">
        <v>258</v>
      </c>
      <c r="D1750" s="410" t="s">
        <v>18769</v>
      </c>
      <c r="E1750" s="211"/>
      <c r="F1750" s="211" t="s">
        <v>13541</v>
      </c>
      <c r="G1750" s="413" t="s">
        <v>21463</v>
      </c>
      <c r="H1750" s="429" t="s">
        <v>8560</v>
      </c>
      <c r="I1750" s="390">
        <v>51</v>
      </c>
      <c r="J1750" s="390">
        <v>61</v>
      </c>
      <c r="K1750" s="390">
        <v>57</v>
      </c>
      <c r="L1750" s="330">
        <v>-0.16393442622950799</v>
      </c>
      <c r="M1750" s="390">
        <v>128</v>
      </c>
      <c r="N1750" s="390">
        <v>120</v>
      </c>
      <c r="O1750" s="390">
        <v>142</v>
      </c>
      <c r="P1750" s="206">
        <v>6.6666666666666693E-2</v>
      </c>
    </row>
    <row r="1751" spans="1:16" x14ac:dyDescent="0.2">
      <c r="A1751" s="212" t="s">
        <v>10525</v>
      </c>
      <c r="B1751" s="211"/>
      <c r="C1751" s="211" t="s">
        <v>372</v>
      </c>
      <c r="D1751" s="410" t="s">
        <v>21562</v>
      </c>
      <c r="E1751" s="211"/>
      <c r="F1751" s="211" t="s">
        <v>10524</v>
      </c>
      <c r="G1751" s="413" t="s">
        <v>21563</v>
      </c>
      <c r="H1751" s="429" t="s">
        <v>8560</v>
      </c>
      <c r="I1751" s="390">
        <v>51</v>
      </c>
      <c r="J1751" s="390">
        <v>55</v>
      </c>
      <c r="K1751" s="390">
        <v>52</v>
      </c>
      <c r="L1751" s="330">
        <v>-7.2727272727272793E-2</v>
      </c>
      <c r="M1751" s="390">
        <v>155</v>
      </c>
      <c r="N1751" s="390">
        <v>127</v>
      </c>
      <c r="O1751" s="390">
        <v>174</v>
      </c>
      <c r="P1751" s="206">
        <v>0.220472440944882</v>
      </c>
    </row>
    <row r="1752" spans="1:16" x14ac:dyDescent="0.2">
      <c r="A1752" s="212" t="s">
        <v>9740</v>
      </c>
      <c r="B1752" s="211" t="s">
        <v>9637</v>
      </c>
      <c r="C1752" s="211" t="s">
        <v>371</v>
      </c>
      <c r="D1752" s="410" t="s">
        <v>17165</v>
      </c>
      <c r="E1752" s="211" t="s">
        <v>9739</v>
      </c>
      <c r="F1752" s="211"/>
      <c r="G1752" s="413" t="s">
        <v>19777</v>
      </c>
      <c r="H1752" s="429" t="s">
        <v>8560</v>
      </c>
      <c r="I1752" s="390">
        <v>51</v>
      </c>
      <c r="J1752" s="390">
        <v>48</v>
      </c>
      <c r="K1752" s="390">
        <v>2</v>
      </c>
      <c r="L1752" s="330">
        <v>6.25E-2</v>
      </c>
      <c r="M1752" s="390">
        <v>22</v>
      </c>
      <c r="N1752" s="390">
        <v>30</v>
      </c>
      <c r="O1752" s="390">
        <v>17</v>
      </c>
      <c r="P1752" s="206">
        <v>-0.266666666666667</v>
      </c>
    </row>
    <row r="1753" spans="1:16" x14ac:dyDescent="0.2">
      <c r="A1753" s="212" t="s">
        <v>8918</v>
      </c>
      <c r="B1753" s="211"/>
      <c r="C1753" s="211" t="s">
        <v>249</v>
      </c>
      <c r="D1753" s="410" t="s">
        <v>18611</v>
      </c>
      <c r="E1753" s="211"/>
      <c r="F1753" s="211" t="s">
        <v>8917</v>
      </c>
      <c r="G1753" s="413" t="s">
        <v>200</v>
      </c>
      <c r="H1753" s="429" t="s">
        <v>8560</v>
      </c>
      <c r="I1753" s="390">
        <v>51</v>
      </c>
      <c r="J1753" s="390">
        <v>57</v>
      </c>
      <c r="K1753" s="390">
        <v>23</v>
      </c>
      <c r="L1753" s="330">
        <v>-0.105263157894737</v>
      </c>
      <c r="M1753" s="390">
        <v>67</v>
      </c>
      <c r="N1753" s="390">
        <v>29</v>
      </c>
      <c r="O1753" s="390">
        <v>38</v>
      </c>
      <c r="P1753" s="206">
        <v>1.31034482758621</v>
      </c>
    </row>
    <row r="1754" spans="1:16" x14ac:dyDescent="0.2">
      <c r="A1754" s="212" t="s">
        <v>12906</v>
      </c>
      <c r="B1754" s="211"/>
      <c r="C1754" s="211" t="s">
        <v>372</v>
      </c>
      <c r="D1754" s="410" t="s">
        <v>17301</v>
      </c>
      <c r="E1754" s="211"/>
      <c r="F1754" s="211" t="s">
        <v>12905</v>
      </c>
      <c r="G1754" s="413" t="s">
        <v>200</v>
      </c>
      <c r="H1754" s="429" t="s">
        <v>8560</v>
      </c>
      <c r="I1754" s="390">
        <v>50</v>
      </c>
      <c r="J1754" s="390">
        <v>72</v>
      </c>
      <c r="K1754" s="390">
        <v>0</v>
      </c>
      <c r="L1754" s="330">
        <v>-0.30555555555555602</v>
      </c>
      <c r="M1754" s="390">
        <v>27</v>
      </c>
      <c r="N1754" s="390">
        <v>26</v>
      </c>
      <c r="O1754" s="390">
        <v>29</v>
      </c>
      <c r="P1754" s="206">
        <v>3.8461538461538498E-2</v>
      </c>
    </row>
    <row r="1755" spans="1:16" x14ac:dyDescent="0.2">
      <c r="A1755" s="212" t="s">
        <v>11859</v>
      </c>
      <c r="B1755" s="211" t="s">
        <v>11858</v>
      </c>
      <c r="C1755" s="211" t="s">
        <v>251</v>
      </c>
      <c r="D1755" s="410" t="s">
        <v>19064</v>
      </c>
      <c r="E1755" s="211" t="s">
        <v>11857</v>
      </c>
      <c r="F1755" s="211"/>
      <c r="G1755" s="413" t="s">
        <v>20770</v>
      </c>
      <c r="H1755" s="429" t="s">
        <v>8560</v>
      </c>
      <c r="I1755" s="390">
        <v>50</v>
      </c>
      <c r="J1755" s="390">
        <v>39</v>
      </c>
      <c r="K1755" s="390">
        <v>56</v>
      </c>
      <c r="L1755" s="330">
        <v>0.28205128205128199</v>
      </c>
      <c r="M1755" s="390">
        <v>161</v>
      </c>
      <c r="N1755" s="390">
        <v>206</v>
      </c>
      <c r="O1755" s="390">
        <v>225</v>
      </c>
      <c r="P1755" s="206">
        <v>-0.218446601941748</v>
      </c>
    </row>
    <row r="1756" spans="1:16" x14ac:dyDescent="0.2">
      <c r="A1756" s="212" t="s">
        <v>11119</v>
      </c>
      <c r="B1756" s="211"/>
      <c r="C1756" s="211" t="s">
        <v>14947</v>
      </c>
      <c r="D1756" s="410" t="s">
        <v>17589</v>
      </c>
      <c r="E1756" s="211"/>
      <c r="F1756" s="211" t="s">
        <v>11118</v>
      </c>
      <c r="G1756" s="413" t="s">
        <v>19520</v>
      </c>
      <c r="H1756" s="429" t="s">
        <v>8560</v>
      </c>
      <c r="I1756" s="390">
        <v>50</v>
      </c>
      <c r="J1756" s="390">
        <v>49</v>
      </c>
      <c r="K1756" s="390">
        <v>68</v>
      </c>
      <c r="L1756" s="330">
        <v>2.04081632653061E-2</v>
      </c>
      <c r="M1756" s="390">
        <v>6</v>
      </c>
      <c r="N1756" s="390">
        <v>3</v>
      </c>
      <c r="O1756" s="390">
        <v>3</v>
      </c>
      <c r="P1756" s="206">
        <v>1</v>
      </c>
    </row>
    <row r="1757" spans="1:16" x14ac:dyDescent="0.2">
      <c r="A1757" s="212" t="s">
        <v>9952</v>
      </c>
      <c r="B1757" s="211"/>
      <c r="C1757" s="211" t="s">
        <v>254</v>
      </c>
      <c r="D1757" s="410" t="s">
        <v>19763</v>
      </c>
      <c r="E1757" s="211"/>
      <c r="F1757" s="211" t="s">
        <v>9951</v>
      </c>
      <c r="G1757" s="413" t="s">
        <v>200</v>
      </c>
      <c r="H1757" s="429" t="s">
        <v>8560</v>
      </c>
      <c r="I1757" s="390">
        <v>50</v>
      </c>
      <c r="J1757" s="390">
        <v>41</v>
      </c>
      <c r="K1757" s="390">
        <v>29</v>
      </c>
      <c r="L1757" s="330">
        <v>0.219512195121951</v>
      </c>
      <c r="M1757" s="390">
        <v>0</v>
      </c>
      <c r="N1757" s="390">
        <v>0</v>
      </c>
      <c r="O1757" s="390">
        <v>0</v>
      </c>
      <c r="P1757" s="206">
        <v>0</v>
      </c>
    </row>
    <row r="1758" spans="1:16" x14ac:dyDescent="0.2">
      <c r="A1758" s="212" t="s">
        <v>17037</v>
      </c>
      <c r="B1758" s="211"/>
      <c r="C1758" s="211" t="s">
        <v>253</v>
      </c>
      <c r="D1758" s="410" t="s">
        <v>17441</v>
      </c>
      <c r="E1758" s="211"/>
      <c r="F1758" s="211" t="s">
        <v>11053</v>
      </c>
      <c r="G1758" s="413" t="s">
        <v>19628</v>
      </c>
      <c r="H1758" s="429" t="s">
        <v>8560</v>
      </c>
      <c r="I1758" s="390">
        <v>50</v>
      </c>
      <c r="J1758" s="390">
        <v>29</v>
      </c>
      <c r="K1758" s="390">
        <v>34</v>
      </c>
      <c r="L1758" s="330">
        <v>0.72413793103448298</v>
      </c>
      <c r="M1758" s="390">
        <v>3</v>
      </c>
      <c r="N1758" s="390">
        <v>3</v>
      </c>
      <c r="O1758" s="390">
        <v>4</v>
      </c>
      <c r="P1758" s="206">
        <v>0</v>
      </c>
    </row>
    <row r="1759" spans="1:16" x14ac:dyDescent="0.2">
      <c r="A1759" s="212" t="s">
        <v>12292</v>
      </c>
      <c r="B1759" s="211" t="s">
        <v>12291</v>
      </c>
      <c r="C1759" s="211" t="s">
        <v>261</v>
      </c>
      <c r="D1759" s="410" t="s">
        <v>20418</v>
      </c>
      <c r="E1759" s="211" t="s">
        <v>12290</v>
      </c>
      <c r="F1759" s="211"/>
      <c r="G1759" s="413" t="s">
        <v>20419</v>
      </c>
      <c r="H1759" s="429" t="s">
        <v>8560</v>
      </c>
      <c r="I1759" s="390">
        <v>49</v>
      </c>
      <c r="J1759" s="390">
        <v>57</v>
      </c>
      <c r="K1759" s="390">
        <v>40</v>
      </c>
      <c r="L1759" s="330">
        <v>-0.140350877192982</v>
      </c>
      <c r="M1759" s="390">
        <v>828</v>
      </c>
      <c r="N1759" s="390">
        <v>557</v>
      </c>
      <c r="O1759" s="390">
        <v>599</v>
      </c>
      <c r="P1759" s="206">
        <v>0.48653500897666102</v>
      </c>
    </row>
    <row r="1760" spans="1:16" x14ac:dyDescent="0.2">
      <c r="A1760" s="212" t="s">
        <v>12273</v>
      </c>
      <c r="B1760" s="211" t="s">
        <v>9563</v>
      </c>
      <c r="C1760" s="211" t="s">
        <v>371</v>
      </c>
      <c r="D1760" s="410" t="s">
        <v>18646</v>
      </c>
      <c r="E1760" s="211" t="s">
        <v>12271</v>
      </c>
      <c r="F1760" s="211"/>
      <c r="G1760" s="413" t="s">
        <v>20438</v>
      </c>
      <c r="H1760" s="429" t="s">
        <v>8560</v>
      </c>
      <c r="I1760" s="390">
        <v>49</v>
      </c>
      <c r="J1760" s="390">
        <v>151</v>
      </c>
      <c r="K1760" s="390">
        <v>41</v>
      </c>
      <c r="L1760" s="330">
        <v>-0.67549668874172197</v>
      </c>
      <c r="M1760" s="390">
        <v>4</v>
      </c>
      <c r="N1760" s="390">
        <v>0</v>
      </c>
      <c r="O1760" s="390">
        <v>9</v>
      </c>
      <c r="P1760" s="206">
        <v>0</v>
      </c>
    </row>
    <row r="1761" spans="1:16" x14ac:dyDescent="0.2">
      <c r="A1761" s="212" t="s">
        <v>12209</v>
      </c>
      <c r="B1761" s="211" t="s">
        <v>11706</v>
      </c>
      <c r="C1761" s="211" t="s">
        <v>251</v>
      </c>
      <c r="D1761" s="410" t="s">
        <v>18650</v>
      </c>
      <c r="E1761" s="211" t="s">
        <v>12208</v>
      </c>
      <c r="F1761" s="211"/>
      <c r="G1761" s="413" t="s">
        <v>19502</v>
      </c>
      <c r="H1761" s="429" t="s">
        <v>8560</v>
      </c>
      <c r="I1761" s="390">
        <v>49</v>
      </c>
      <c r="J1761" s="390">
        <v>35</v>
      </c>
      <c r="K1761" s="390">
        <v>3</v>
      </c>
      <c r="L1761" s="330">
        <v>0.4</v>
      </c>
      <c r="M1761" s="390">
        <v>339</v>
      </c>
      <c r="N1761" s="390">
        <v>294</v>
      </c>
      <c r="O1761" s="390">
        <v>315</v>
      </c>
      <c r="P1761" s="206">
        <v>0.15306122448979601</v>
      </c>
    </row>
    <row r="1762" spans="1:16" x14ac:dyDescent="0.2">
      <c r="A1762" s="212" t="s">
        <v>19238</v>
      </c>
      <c r="B1762" s="211"/>
      <c r="C1762" s="211" t="s">
        <v>249</v>
      </c>
      <c r="D1762" s="410" t="s">
        <v>20132</v>
      </c>
      <c r="E1762" s="211"/>
      <c r="F1762" s="211" t="s">
        <v>19239</v>
      </c>
      <c r="G1762" s="413" t="s">
        <v>200</v>
      </c>
      <c r="H1762" s="429" t="s">
        <v>8560</v>
      </c>
      <c r="I1762" s="390">
        <v>49</v>
      </c>
      <c r="J1762" s="390">
        <v>32</v>
      </c>
      <c r="K1762" s="390">
        <v>27</v>
      </c>
      <c r="L1762" s="330">
        <v>0.53125</v>
      </c>
      <c r="M1762" s="390">
        <v>19</v>
      </c>
      <c r="N1762" s="390">
        <v>4</v>
      </c>
      <c r="O1762" s="390">
        <v>5</v>
      </c>
      <c r="P1762" s="206">
        <v>3.75</v>
      </c>
    </row>
    <row r="1763" spans="1:16" x14ac:dyDescent="0.2">
      <c r="A1763" s="212" t="s">
        <v>10022</v>
      </c>
      <c r="B1763" s="211"/>
      <c r="C1763" s="211" t="s">
        <v>371</v>
      </c>
      <c r="D1763" s="410" t="s">
        <v>15565</v>
      </c>
      <c r="E1763" s="211"/>
      <c r="F1763" s="211" t="s">
        <v>10021</v>
      </c>
      <c r="G1763" s="413" t="s">
        <v>200</v>
      </c>
      <c r="H1763" s="429" t="s">
        <v>8560</v>
      </c>
      <c r="I1763" s="390">
        <v>49</v>
      </c>
      <c r="J1763" s="390">
        <v>55</v>
      </c>
      <c r="K1763" s="390">
        <v>74</v>
      </c>
      <c r="L1763" s="330">
        <v>-0.109090909090909</v>
      </c>
      <c r="M1763" s="390">
        <v>0</v>
      </c>
      <c r="N1763" s="390">
        <v>0</v>
      </c>
      <c r="O1763" s="390">
        <v>0</v>
      </c>
      <c r="P1763" s="206">
        <v>0</v>
      </c>
    </row>
    <row r="1764" spans="1:16" x14ac:dyDescent="0.2">
      <c r="A1764" s="212" t="s">
        <v>13563</v>
      </c>
      <c r="B1764" s="211" t="s">
        <v>9583</v>
      </c>
      <c r="C1764" s="211" t="s">
        <v>251</v>
      </c>
      <c r="D1764" s="410" t="s">
        <v>19268</v>
      </c>
      <c r="E1764" s="211" t="s">
        <v>13562</v>
      </c>
      <c r="F1764" s="211"/>
      <c r="G1764" s="413" t="s">
        <v>19787</v>
      </c>
      <c r="H1764" s="429" t="s">
        <v>8560</v>
      </c>
      <c r="I1764" s="390">
        <v>49</v>
      </c>
      <c r="J1764" s="390">
        <v>61</v>
      </c>
      <c r="K1764" s="390">
        <v>57</v>
      </c>
      <c r="L1764" s="330">
        <v>-0.19672131147541</v>
      </c>
      <c r="M1764" s="390">
        <v>4</v>
      </c>
      <c r="N1764" s="390">
        <v>7</v>
      </c>
      <c r="O1764" s="390">
        <v>0</v>
      </c>
      <c r="P1764" s="206">
        <v>-0.42857142857142899</v>
      </c>
    </row>
    <row r="1765" spans="1:16" x14ac:dyDescent="0.2">
      <c r="A1765" s="212" t="s">
        <v>9626</v>
      </c>
      <c r="B1765" s="211" t="s">
        <v>9608</v>
      </c>
      <c r="C1765" s="211" t="s">
        <v>371</v>
      </c>
      <c r="D1765" s="410" t="s">
        <v>21853</v>
      </c>
      <c r="E1765" s="211" t="s">
        <v>9625</v>
      </c>
      <c r="F1765" s="211"/>
      <c r="G1765" s="413" t="s">
        <v>19429</v>
      </c>
      <c r="H1765" s="429" t="s">
        <v>8560</v>
      </c>
      <c r="I1765" s="390">
        <v>49</v>
      </c>
      <c r="J1765" s="390">
        <v>168</v>
      </c>
      <c r="K1765" s="390">
        <v>0</v>
      </c>
      <c r="L1765" s="330">
        <v>-0.70833333333333304</v>
      </c>
      <c r="M1765" s="390">
        <v>10</v>
      </c>
      <c r="N1765" s="390">
        <v>16</v>
      </c>
      <c r="O1765" s="390">
        <v>9</v>
      </c>
      <c r="P1765" s="206">
        <v>-0.375</v>
      </c>
    </row>
    <row r="1766" spans="1:16" x14ac:dyDescent="0.2">
      <c r="A1766" s="212" t="s">
        <v>9536</v>
      </c>
      <c r="B1766" s="211" t="s">
        <v>9535</v>
      </c>
      <c r="C1766" s="211" t="s">
        <v>249</v>
      </c>
      <c r="D1766" s="410" t="s">
        <v>18212</v>
      </c>
      <c r="E1766" s="211" t="s">
        <v>9534</v>
      </c>
      <c r="F1766" s="211"/>
      <c r="G1766" s="413" t="s">
        <v>20387</v>
      </c>
      <c r="H1766" s="429" t="s">
        <v>8560</v>
      </c>
      <c r="I1766" s="390">
        <v>49</v>
      </c>
      <c r="J1766" s="390">
        <v>38</v>
      </c>
      <c r="K1766" s="390">
        <v>65</v>
      </c>
      <c r="L1766" s="330">
        <v>0.28947368421052599</v>
      </c>
      <c r="M1766" s="390">
        <v>177</v>
      </c>
      <c r="N1766" s="390">
        <v>113</v>
      </c>
      <c r="O1766" s="390">
        <v>146</v>
      </c>
      <c r="P1766" s="206">
        <v>0.56637168141592897</v>
      </c>
    </row>
    <row r="1767" spans="1:16" x14ac:dyDescent="0.2">
      <c r="A1767" s="212" t="s">
        <v>9510</v>
      </c>
      <c r="B1767" s="211" t="s">
        <v>9509</v>
      </c>
      <c r="C1767" s="211" t="s">
        <v>252</v>
      </c>
      <c r="D1767" s="410" t="s">
        <v>18125</v>
      </c>
      <c r="E1767" s="211"/>
      <c r="F1767" s="211" t="s">
        <v>9508</v>
      </c>
      <c r="G1767" s="413" t="s">
        <v>19398</v>
      </c>
      <c r="H1767" s="429" t="s">
        <v>8560</v>
      </c>
      <c r="I1767" s="390">
        <v>49</v>
      </c>
      <c r="J1767" s="390">
        <v>0</v>
      </c>
      <c r="K1767" s="390">
        <v>9</v>
      </c>
      <c r="L1767" s="330">
        <v>0</v>
      </c>
      <c r="M1767" s="390">
        <v>253</v>
      </c>
      <c r="N1767" s="390">
        <v>12</v>
      </c>
      <c r="O1767" s="390">
        <v>268</v>
      </c>
      <c r="P1767" s="206">
        <v>20.0833333333333</v>
      </c>
    </row>
    <row r="1768" spans="1:16" x14ac:dyDescent="0.2">
      <c r="A1768" s="212" t="s">
        <v>12322</v>
      </c>
      <c r="B1768" s="211" t="s">
        <v>9685</v>
      </c>
      <c r="C1768" s="211" t="s">
        <v>253</v>
      </c>
      <c r="D1768" s="410" t="s">
        <v>18642</v>
      </c>
      <c r="E1768" s="211" t="s">
        <v>12321</v>
      </c>
      <c r="F1768" s="211"/>
      <c r="G1768" s="413" t="s">
        <v>20380</v>
      </c>
      <c r="H1768" s="429" t="s">
        <v>8560</v>
      </c>
      <c r="I1768" s="390">
        <v>48</v>
      </c>
      <c r="J1768" s="390">
        <v>51</v>
      </c>
      <c r="K1768" s="390">
        <v>47</v>
      </c>
      <c r="L1768" s="330">
        <v>-5.8823529411764698E-2</v>
      </c>
      <c r="M1768" s="390">
        <v>372</v>
      </c>
      <c r="N1768" s="390">
        <v>269</v>
      </c>
      <c r="O1768" s="390">
        <v>299</v>
      </c>
      <c r="P1768" s="206">
        <v>0.382899628252788</v>
      </c>
    </row>
    <row r="1769" spans="1:16" x14ac:dyDescent="0.2">
      <c r="A1769" s="212" t="s">
        <v>9872</v>
      </c>
      <c r="B1769" s="211" t="s">
        <v>9871</v>
      </c>
      <c r="C1769" s="211" t="s">
        <v>251</v>
      </c>
      <c r="D1769" s="410" t="s">
        <v>18204</v>
      </c>
      <c r="E1769" s="211" t="s">
        <v>9870</v>
      </c>
      <c r="F1769" s="211"/>
      <c r="G1769" s="413" t="s">
        <v>18205</v>
      </c>
      <c r="H1769" s="429" t="s">
        <v>8560</v>
      </c>
      <c r="I1769" s="390">
        <v>48</v>
      </c>
      <c r="J1769" s="390">
        <v>32</v>
      </c>
      <c r="K1769" s="390">
        <v>17</v>
      </c>
      <c r="L1769" s="330">
        <v>0.5</v>
      </c>
      <c r="M1769" s="390">
        <v>1</v>
      </c>
      <c r="N1769" s="390">
        <v>3</v>
      </c>
      <c r="O1769" s="390">
        <v>1</v>
      </c>
      <c r="P1769" s="206">
        <v>-0.66666666666666696</v>
      </c>
    </row>
    <row r="1770" spans="1:16" x14ac:dyDescent="0.2">
      <c r="A1770" s="212" t="s">
        <v>8405</v>
      </c>
      <c r="B1770" s="211"/>
      <c r="C1770" s="211" t="s">
        <v>254</v>
      </c>
      <c r="D1770" s="410" t="s">
        <v>17144</v>
      </c>
      <c r="E1770" s="211"/>
      <c r="F1770" s="211" t="s">
        <v>8404</v>
      </c>
      <c r="G1770" s="413" t="s">
        <v>8799</v>
      </c>
      <c r="H1770" s="429" t="s">
        <v>8560</v>
      </c>
      <c r="I1770" s="390">
        <v>48</v>
      </c>
      <c r="J1770" s="390">
        <v>35</v>
      </c>
      <c r="K1770" s="390">
        <v>30</v>
      </c>
      <c r="L1770" s="330">
        <v>0.371428571428571</v>
      </c>
      <c r="M1770" s="390">
        <v>27</v>
      </c>
      <c r="N1770" s="390">
        <v>3</v>
      </c>
      <c r="O1770" s="390">
        <v>0</v>
      </c>
      <c r="P1770" s="206">
        <v>8</v>
      </c>
    </row>
    <row r="1771" spans="1:16" x14ac:dyDescent="0.2">
      <c r="A1771" s="212" t="s">
        <v>18966</v>
      </c>
      <c r="B1771" s="211"/>
      <c r="C1771" s="211" t="s">
        <v>252</v>
      </c>
      <c r="D1771" s="410" t="s">
        <v>18967</v>
      </c>
      <c r="E1771" s="211"/>
      <c r="F1771" s="211" t="s">
        <v>18968</v>
      </c>
      <c r="G1771" s="413" t="s">
        <v>19398</v>
      </c>
      <c r="H1771" s="429" t="s">
        <v>8560</v>
      </c>
      <c r="I1771" s="390">
        <v>47</v>
      </c>
      <c r="J1771" s="390">
        <v>24</v>
      </c>
      <c r="K1771" s="390">
        <v>10</v>
      </c>
      <c r="L1771" s="330">
        <v>0.95833333333333304</v>
      </c>
      <c r="M1771" s="390">
        <v>1</v>
      </c>
      <c r="N1771" s="390">
        <v>3</v>
      </c>
      <c r="O1771" s="390">
        <v>7</v>
      </c>
      <c r="P1771" s="206">
        <v>-0.66666666666666696</v>
      </c>
    </row>
    <row r="1772" spans="1:16" x14ac:dyDescent="0.2">
      <c r="A1772" s="212" t="s">
        <v>11795</v>
      </c>
      <c r="B1772" s="211" t="s">
        <v>9600</v>
      </c>
      <c r="C1772" s="211" t="s">
        <v>254</v>
      </c>
      <c r="D1772" s="410" t="s">
        <v>18271</v>
      </c>
      <c r="E1772" s="211" t="s">
        <v>11794</v>
      </c>
      <c r="F1772" s="211"/>
      <c r="G1772" s="413" t="s">
        <v>20666</v>
      </c>
      <c r="H1772" s="429" t="s">
        <v>8560</v>
      </c>
      <c r="I1772" s="390">
        <v>47</v>
      </c>
      <c r="J1772" s="390">
        <v>72</v>
      </c>
      <c r="K1772" s="390">
        <v>103</v>
      </c>
      <c r="L1772" s="330">
        <v>-0.34722222222222199</v>
      </c>
      <c r="M1772" s="390">
        <v>314</v>
      </c>
      <c r="N1772" s="390">
        <v>292</v>
      </c>
      <c r="O1772" s="390">
        <v>374</v>
      </c>
      <c r="P1772" s="206">
        <v>7.5342465753424695E-2</v>
      </c>
    </row>
    <row r="1773" spans="1:16" x14ac:dyDescent="0.2">
      <c r="A1773" s="212" t="s">
        <v>11050</v>
      </c>
      <c r="B1773" s="211"/>
      <c r="C1773" s="211" t="s">
        <v>253</v>
      </c>
      <c r="D1773" s="410" t="s">
        <v>21312</v>
      </c>
      <c r="E1773" s="211"/>
      <c r="F1773" s="211" t="s">
        <v>11049</v>
      </c>
      <c r="G1773" s="413" t="s">
        <v>19436</v>
      </c>
      <c r="H1773" s="429" t="s">
        <v>8560</v>
      </c>
      <c r="I1773" s="390">
        <v>47</v>
      </c>
      <c r="J1773" s="390">
        <v>34</v>
      </c>
      <c r="K1773" s="390">
        <v>41</v>
      </c>
      <c r="L1773" s="330">
        <v>0.38235294117647101</v>
      </c>
      <c r="M1773" s="390">
        <v>46</v>
      </c>
      <c r="N1773" s="390">
        <v>21</v>
      </c>
      <c r="O1773" s="390">
        <v>21</v>
      </c>
      <c r="P1773" s="206">
        <v>1.19047619047619</v>
      </c>
    </row>
    <row r="1774" spans="1:16" x14ac:dyDescent="0.2">
      <c r="A1774" s="212" t="s">
        <v>10015</v>
      </c>
      <c r="B1774" s="211"/>
      <c r="C1774" s="211" t="s">
        <v>262</v>
      </c>
      <c r="D1774" s="410" t="s">
        <v>19756</v>
      </c>
      <c r="E1774" s="211"/>
      <c r="F1774" s="211" t="s">
        <v>10014</v>
      </c>
      <c r="G1774" s="413" t="s">
        <v>21752</v>
      </c>
      <c r="H1774" s="429" t="s">
        <v>8560</v>
      </c>
      <c r="I1774" s="390">
        <v>47</v>
      </c>
      <c r="J1774" s="390">
        <v>29</v>
      </c>
      <c r="K1774" s="390">
        <v>20</v>
      </c>
      <c r="L1774" s="210">
        <v>0.62068965517241403</v>
      </c>
      <c r="M1774" s="390">
        <v>0</v>
      </c>
      <c r="N1774" s="390">
        <v>0</v>
      </c>
      <c r="O1774" s="390">
        <v>0</v>
      </c>
      <c r="P1774" s="206">
        <v>0</v>
      </c>
    </row>
    <row r="1775" spans="1:16" x14ac:dyDescent="0.2">
      <c r="A1775" s="212" t="s">
        <v>11985</v>
      </c>
      <c r="B1775" s="211"/>
      <c r="C1775" s="211" t="s">
        <v>14947</v>
      </c>
      <c r="D1775" s="410" t="s">
        <v>17024</v>
      </c>
      <c r="E1775" s="211"/>
      <c r="F1775" s="211" t="s">
        <v>11984</v>
      </c>
      <c r="G1775" s="413" t="s">
        <v>19529</v>
      </c>
      <c r="H1775" s="429" t="s">
        <v>8560</v>
      </c>
      <c r="I1775" s="390">
        <v>46</v>
      </c>
      <c r="J1775" s="390">
        <v>36</v>
      </c>
      <c r="K1775" s="390">
        <v>43</v>
      </c>
      <c r="L1775" s="330">
        <v>0.27777777777777801</v>
      </c>
      <c r="M1775" s="390">
        <v>18</v>
      </c>
      <c r="N1775" s="390">
        <v>15</v>
      </c>
      <c r="O1775" s="390">
        <v>17</v>
      </c>
      <c r="P1775" s="206">
        <v>0.2</v>
      </c>
    </row>
    <row r="1776" spans="1:16" x14ac:dyDescent="0.2">
      <c r="A1776" s="212" t="s">
        <v>11419</v>
      </c>
      <c r="B1776" s="211"/>
      <c r="C1776" s="211" t="s">
        <v>253</v>
      </c>
      <c r="D1776" s="410" t="s">
        <v>21166</v>
      </c>
      <c r="E1776" s="211"/>
      <c r="F1776" s="211" t="s">
        <v>11418</v>
      </c>
      <c r="G1776" s="413" t="s">
        <v>21167</v>
      </c>
      <c r="H1776" s="429" t="s">
        <v>8560</v>
      </c>
      <c r="I1776" s="390">
        <v>46</v>
      </c>
      <c r="J1776" s="390">
        <v>27</v>
      </c>
      <c r="K1776" s="390">
        <v>23</v>
      </c>
      <c r="L1776" s="330">
        <v>0.70370370370370405</v>
      </c>
      <c r="M1776" s="390">
        <v>54</v>
      </c>
      <c r="N1776" s="390">
        <v>37</v>
      </c>
      <c r="O1776" s="390">
        <v>21</v>
      </c>
      <c r="P1776" s="206">
        <v>0.45945945945945899</v>
      </c>
    </row>
    <row r="1777" spans="1:16" x14ac:dyDescent="0.2">
      <c r="A1777" s="212" t="s">
        <v>13420</v>
      </c>
      <c r="B1777" s="211"/>
      <c r="C1777" s="211" t="s">
        <v>253</v>
      </c>
      <c r="D1777" s="410" t="s">
        <v>21321</v>
      </c>
      <c r="E1777" s="211"/>
      <c r="F1777" s="211" t="s">
        <v>13419</v>
      </c>
      <c r="G1777" s="413" t="s">
        <v>21322</v>
      </c>
      <c r="H1777" s="429" t="s">
        <v>8560</v>
      </c>
      <c r="I1777" s="390">
        <v>46</v>
      </c>
      <c r="J1777" s="390">
        <v>40</v>
      </c>
      <c r="K1777" s="390">
        <v>60</v>
      </c>
      <c r="L1777" s="330">
        <v>0.15</v>
      </c>
      <c r="M1777" s="390">
        <v>271</v>
      </c>
      <c r="N1777" s="390">
        <v>217</v>
      </c>
      <c r="O1777" s="390">
        <v>227</v>
      </c>
      <c r="P1777" s="206">
        <v>0.248847926267281</v>
      </c>
    </row>
    <row r="1778" spans="1:16" x14ac:dyDescent="0.2">
      <c r="A1778" s="212" t="s">
        <v>14429</v>
      </c>
      <c r="B1778" s="211"/>
      <c r="C1778" s="211" t="s">
        <v>249</v>
      </c>
      <c r="D1778" s="410" t="s">
        <v>21829</v>
      </c>
      <c r="E1778" s="211"/>
      <c r="F1778" s="211" t="s">
        <v>14428</v>
      </c>
      <c r="G1778" s="413" t="s">
        <v>21830</v>
      </c>
      <c r="H1778" s="429" t="s">
        <v>8560</v>
      </c>
      <c r="I1778" s="390">
        <v>46</v>
      </c>
      <c r="J1778" s="390">
        <v>52</v>
      </c>
      <c r="K1778" s="390">
        <v>55</v>
      </c>
      <c r="L1778" s="330">
        <v>-0.115384615384615</v>
      </c>
      <c r="M1778" s="390">
        <v>1543</v>
      </c>
      <c r="N1778" s="390">
        <v>1429</v>
      </c>
      <c r="O1778" s="390">
        <v>1357</v>
      </c>
      <c r="P1778" s="206">
        <v>7.9776067179846005E-2</v>
      </c>
    </row>
    <row r="1779" spans="1:16" x14ac:dyDescent="0.2">
      <c r="A1779" s="212" t="s">
        <v>9294</v>
      </c>
      <c r="B1779" s="211"/>
      <c r="C1779" s="211" t="s">
        <v>249</v>
      </c>
      <c r="D1779" s="410" t="s">
        <v>20179</v>
      </c>
      <c r="E1779" s="211"/>
      <c r="F1779" s="211" t="s">
        <v>9293</v>
      </c>
      <c r="G1779" s="413" t="s">
        <v>19816</v>
      </c>
      <c r="H1779" s="429" t="s">
        <v>8560</v>
      </c>
      <c r="I1779" s="390">
        <v>46</v>
      </c>
      <c r="J1779" s="390">
        <v>56</v>
      </c>
      <c r="K1779" s="390">
        <v>91</v>
      </c>
      <c r="L1779" s="330">
        <v>-0.17857142857142899</v>
      </c>
      <c r="M1779" s="390">
        <v>275</v>
      </c>
      <c r="N1779" s="390">
        <v>276</v>
      </c>
      <c r="O1779" s="390">
        <v>261</v>
      </c>
      <c r="P1779" s="206">
        <v>-3.6231884057971201E-3</v>
      </c>
    </row>
    <row r="1780" spans="1:16" x14ac:dyDescent="0.2">
      <c r="A1780" s="212" t="s">
        <v>19343</v>
      </c>
      <c r="B1780" s="211"/>
      <c r="C1780" s="211" t="s">
        <v>252</v>
      </c>
      <c r="D1780" s="410" t="s">
        <v>19344</v>
      </c>
      <c r="E1780" s="211"/>
      <c r="F1780" s="211" t="s">
        <v>19345</v>
      </c>
      <c r="G1780" s="413" t="s">
        <v>19591</v>
      </c>
      <c r="H1780" s="429" t="s">
        <v>8560</v>
      </c>
      <c r="I1780" s="390">
        <v>46</v>
      </c>
      <c r="J1780" s="390">
        <v>560</v>
      </c>
      <c r="K1780" s="390">
        <v>29</v>
      </c>
      <c r="L1780" s="330">
        <v>-0.91785714285714304</v>
      </c>
      <c r="M1780" s="390">
        <v>136</v>
      </c>
      <c r="N1780" s="390">
        <v>77</v>
      </c>
      <c r="O1780" s="390">
        <v>55</v>
      </c>
      <c r="P1780" s="206">
        <v>0.76623376623376604</v>
      </c>
    </row>
    <row r="1781" spans="1:16" x14ac:dyDescent="0.2">
      <c r="A1781" s="212" t="s">
        <v>12281</v>
      </c>
      <c r="B1781" s="211" t="s">
        <v>9600</v>
      </c>
      <c r="C1781" s="211" t="s">
        <v>254</v>
      </c>
      <c r="D1781" s="410" t="s">
        <v>18253</v>
      </c>
      <c r="E1781" s="211" t="s">
        <v>12280</v>
      </c>
      <c r="F1781" s="211"/>
      <c r="G1781" s="413" t="s">
        <v>20433</v>
      </c>
      <c r="H1781" s="429" t="s">
        <v>8560</v>
      </c>
      <c r="I1781" s="390">
        <v>45</v>
      </c>
      <c r="J1781" s="390">
        <v>64</v>
      </c>
      <c r="K1781" s="390">
        <v>310</v>
      </c>
      <c r="L1781" s="330">
        <v>-0.296875</v>
      </c>
      <c r="M1781" s="390">
        <v>146</v>
      </c>
      <c r="N1781" s="390">
        <v>117</v>
      </c>
      <c r="O1781" s="390">
        <v>129</v>
      </c>
      <c r="P1781" s="206">
        <v>0.24786324786324801</v>
      </c>
    </row>
    <row r="1782" spans="1:16" x14ac:dyDescent="0.2">
      <c r="A1782" s="212" t="s">
        <v>14252</v>
      </c>
      <c r="B1782" s="211" t="s">
        <v>9583</v>
      </c>
      <c r="C1782" s="211" t="s">
        <v>251</v>
      </c>
      <c r="D1782" s="410" t="s">
        <v>18415</v>
      </c>
      <c r="E1782" s="211" t="s">
        <v>14251</v>
      </c>
      <c r="F1782" s="211"/>
      <c r="G1782" s="413" t="s">
        <v>20805</v>
      </c>
      <c r="H1782" s="429" t="s">
        <v>8560</v>
      </c>
      <c r="I1782" s="390">
        <v>45</v>
      </c>
      <c r="J1782" s="390">
        <v>23</v>
      </c>
      <c r="K1782" s="390">
        <v>57</v>
      </c>
      <c r="L1782" s="330">
        <v>0.95652173913043503</v>
      </c>
      <c r="M1782" s="390">
        <v>223</v>
      </c>
      <c r="N1782" s="390">
        <v>162</v>
      </c>
      <c r="O1782" s="390">
        <v>181</v>
      </c>
      <c r="P1782" s="206">
        <v>0.37654320987654299</v>
      </c>
    </row>
    <row r="1783" spans="1:16" x14ac:dyDescent="0.2">
      <c r="A1783" s="212" t="s">
        <v>13613</v>
      </c>
      <c r="B1783" s="211"/>
      <c r="C1783" s="211" t="s">
        <v>14947</v>
      </c>
      <c r="D1783" s="410" t="s">
        <v>18179</v>
      </c>
      <c r="E1783" s="211"/>
      <c r="F1783" s="211" t="s">
        <v>13612</v>
      </c>
      <c r="G1783" s="413" t="s">
        <v>19508</v>
      </c>
      <c r="H1783" s="429" t="s">
        <v>8560</v>
      </c>
      <c r="I1783" s="390">
        <v>45</v>
      </c>
      <c r="J1783" s="390">
        <v>63</v>
      </c>
      <c r="K1783" s="390">
        <v>113</v>
      </c>
      <c r="L1783" s="330">
        <v>-0.28571428571428598</v>
      </c>
      <c r="M1783" s="390">
        <v>16</v>
      </c>
      <c r="N1783" s="390">
        <v>27</v>
      </c>
      <c r="O1783" s="390">
        <v>38</v>
      </c>
      <c r="P1783" s="206">
        <v>-0.407407407407407</v>
      </c>
    </row>
    <row r="1784" spans="1:16" x14ac:dyDescent="0.2">
      <c r="A1784" s="212" t="s">
        <v>10994</v>
      </c>
      <c r="B1784" s="211"/>
      <c r="C1784" s="211" t="s">
        <v>253</v>
      </c>
      <c r="D1784" s="410" t="s">
        <v>21336</v>
      </c>
      <c r="E1784" s="211"/>
      <c r="F1784" s="211" t="s">
        <v>10993</v>
      </c>
      <c r="G1784" s="413" t="s">
        <v>202</v>
      </c>
      <c r="H1784" s="429" t="s">
        <v>8560</v>
      </c>
      <c r="I1784" s="390">
        <v>45</v>
      </c>
      <c r="J1784" s="390">
        <v>80</v>
      </c>
      <c r="K1784" s="390">
        <v>62</v>
      </c>
      <c r="L1784" s="330">
        <v>-0.4375</v>
      </c>
      <c r="M1784" s="390">
        <v>0</v>
      </c>
      <c r="N1784" s="390">
        <v>10</v>
      </c>
      <c r="O1784" s="390">
        <v>0</v>
      </c>
      <c r="P1784" s="206">
        <v>-1</v>
      </c>
    </row>
    <row r="1785" spans="1:16" x14ac:dyDescent="0.2">
      <c r="A1785" s="212" t="s">
        <v>10361</v>
      </c>
      <c r="B1785" s="211"/>
      <c r="C1785" s="211" t="s">
        <v>252</v>
      </c>
      <c r="D1785" s="410" t="s">
        <v>18197</v>
      </c>
      <c r="E1785" s="211"/>
      <c r="F1785" s="211" t="s">
        <v>10360</v>
      </c>
      <c r="G1785" s="413" t="s">
        <v>19398</v>
      </c>
      <c r="H1785" s="429" t="s">
        <v>8560</v>
      </c>
      <c r="I1785" s="390">
        <v>45</v>
      </c>
      <c r="J1785" s="390">
        <v>168</v>
      </c>
      <c r="K1785" s="390">
        <v>87</v>
      </c>
      <c r="L1785" s="330">
        <v>-0.73214285714285698</v>
      </c>
      <c r="M1785" s="390">
        <v>70</v>
      </c>
      <c r="N1785" s="390">
        <v>61</v>
      </c>
      <c r="O1785" s="390">
        <v>29</v>
      </c>
      <c r="P1785" s="206">
        <v>0.14754098360655701</v>
      </c>
    </row>
    <row r="1786" spans="1:16" x14ac:dyDescent="0.2">
      <c r="A1786" s="212" t="s">
        <v>10273</v>
      </c>
      <c r="B1786" s="211"/>
      <c r="C1786" s="211" t="s">
        <v>252</v>
      </c>
      <c r="D1786" s="410" t="s">
        <v>10272</v>
      </c>
      <c r="E1786" s="211"/>
      <c r="F1786" s="211" t="s">
        <v>10271</v>
      </c>
      <c r="G1786" s="413" t="s">
        <v>19705</v>
      </c>
      <c r="H1786" s="429" t="s">
        <v>8560</v>
      </c>
      <c r="I1786" s="390">
        <v>45</v>
      </c>
      <c r="J1786" s="390">
        <v>27</v>
      </c>
      <c r="K1786" s="390">
        <v>48</v>
      </c>
      <c r="L1786" s="330">
        <v>0.66666666666666696</v>
      </c>
      <c r="M1786" s="390">
        <v>35</v>
      </c>
      <c r="N1786" s="390">
        <v>30</v>
      </c>
      <c r="O1786" s="390">
        <v>28</v>
      </c>
      <c r="P1786" s="206">
        <v>0.16666666666666699</v>
      </c>
    </row>
    <row r="1787" spans="1:16" x14ac:dyDescent="0.2">
      <c r="A1787" s="212" t="s">
        <v>10252</v>
      </c>
      <c r="B1787" s="211"/>
      <c r="C1787" s="211" t="s">
        <v>255</v>
      </c>
      <c r="D1787" s="410" t="s">
        <v>17148</v>
      </c>
      <c r="E1787" s="211"/>
      <c r="F1787" s="211" t="s">
        <v>10251</v>
      </c>
      <c r="G1787" s="413" t="s">
        <v>19728</v>
      </c>
      <c r="H1787" s="429" t="s">
        <v>8560</v>
      </c>
      <c r="I1787" s="390">
        <v>45</v>
      </c>
      <c r="J1787" s="390">
        <v>70</v>
      </c>
      <c r="K1787" s="390">
        <v>55</v>
      </c>
      <c r="L1787" s="330">
        <v>-0.35714285714285698</v>
      </c>
      <c r="M1787" s="390">
        <v>137</v>
      </c>
      <c r="N1787" s="390">
        <v>115</v>
      </c>
      <c r="O1787" s="390">
        <v>159</v>
      </c>
      <c r="P1787" s="206">
        <v>0.19130434782608699</v>
      </c>
    </row>
    <row r="1788" spans="1:16" x14ac:dyDescent="0.2">
      <c r="A1788" s="212" t="s">
        <v>9163</v>
      </c>
      <c r="B1788" s="211"/>
      <c r="C1788" s="211" t="s">
        <v>371</v>
      </c>
      <c r="D1788" s="410" t="s">
        <v>11065</v>
      </c>
      <c r="E1788" s="211"/>
      <c r="F1788" s="211" t="s">
        <v>9162</v>
      </c>
      <c r="G1788" s="413" t="s">
        <v>19399</v>
      </c>
      <c r="H1788" s="429" t="s">
        <v>8560</v>
      </c>
      <c r="I1788" s="390">
        <v>45</v>
      </c>
      <c r="J1788" s="390">
        <v>35</v>
      </c>
      <c r="K1788" s="390">
        <v>37</v>
      </c>
      <c r="L1788" s="330">
        <v>0.28571428571428598</v>
      </c>
      <c r="M1788" s="390">
        <v>33</v>
      </c>
      <c r="N1788" s="390">
        <v>29</v>
      </c>
      <c r="O1788" s="390">
        <v>28</v>
      </c>
      <c r="P1788" s="206">
        <v>0.13793103448275901</v>
      </c>
    </row>
    <row r="1789" spans="1:16" x14ac:dyDescent="0.2">
      <c r="A1789" s="212" t="s">
        <v>13001</v>
      </c>
      <c r="B1789" s="211"/>
      <c r="C1789" s="211" t="s">
        <v>251</v>
      </c>
      <c r="D1789" s="410" t="s">
        <v>17476</v>
      </c>
      <c r="E1789" s="211"/>
      <c r="F1789" s="211" t="s">
        <v>13000</v>
      </c>
      <c r="G1789" s="413" t="s">
        <v>22110</v>
      </c>
      <c r="H1789" s="429" t="s">
        <v>8560</v>
      </c>
      <c r="I1789" s="390">
        <v>45</v>
      </c>
      <c r="J1789" s="390">
        <v>46</v>
      </c>
      <c r="K1789" s="390">
        <v>56</v>
      </c>
      <c r="L1789" s="330">
        <v>-2.1739130434782601E-2</v>
      </c>
      <c r="M1789" s="390">
        <v>483</v>
      </c>
      <c r="N1789" s="390">
        <v>453</v>
      </c>
      <c r="O1789" s="390">
        <v>522</v>
      </c>
      <c r="P1789" s="206">
        <v>6.6225165562913801E-2</v>
      </c>
    </row>
    <row r="1790" spans="1:16" x14ac:dyDescent="0.2">
      <c r="A1790" s="212" t="s">
        <v>8748</v>
      </c>
      <c r="B1790" s="211"/>
      <c r="C1790" s="211" t="s">
        <v>249</v>
      </c>
      <c r="D1790" s="410" t="s">
        <v>10720</v>
      </c>
      <c r="E1790" s="211"/>
      <c r="F1790" s="211" t="s">
        <v>8747</v>
      </c>
      <c r="G1790" s="413" t="s">
        <v>200</v>
      </c>
      <c r="H1790" s="429" t="s">
        <v>8560</v>
      </c>
      <c r="I1790" s="390">
        <v>45</v>
      </c>
      <c r="J1790" s="390">
        <v>57</v>
      </c>
      <c r="K1790" s="390">
        <v>88</v>
      </c>
      <c r="L1790" s="330">
        <v>-0.21052631578947401</v>
      </c>
      <c r="M1790" s="390">
        <v>29</v>
      </c>
      <c r="N1790" s="390">
        <v>22</v>
      </c>
      <c r="O1790" s="390">
        <v>15</v>
      </c>
      <c r="P1790" s="206">
        <v>0.31818181818181801</v>
      </c>
    </row>
    <row r="1791" spans="1:16" x14ac:dyDescent="0.2">
      <c r="A1791" s="212" t="s">
        <v>11938</v>
      </c>
      <c r="B1791" s="211"/>
      <c r="C1791" s="211" t="s">
        <v>250</v>
      </c>
      <c r="D1791" s="410" t="s">
        <v>19050</v>
      </c>
      <c r="E1791" s="211"/>
      <c r="F1791" s="211" t="s">
        <v>11937</v>
      </c>
      <c r="G1791" s="413" t="s">
        <v>19532</v>
      </c>
      <c r="H1791" s="429" t="s">
        <v>8560</v>
      </c>
      <c r="I1791" s="390">
        <v>44</v>
      </c>
      <c r="J1791" s="390">
        <v>41</v>
      </c>
      <c r="K1791" s="390">
        <v>16</v>
      </c>
      <c r="L1791" s="330">
        <v>7.3170731707317097E-2</v>
      </c>
      <c r="M1791" s="390">
        <v>22</v>
      </c>
      <c r="N1791" s="390">
        <v>22</v>
      </c>
      <c r="O1791" s="390">
        <v>9</v>
      </c>
      <c r="P1791" s="206">
        <v>0</v>
      </c>
    </row>
    <row r="1792" spans="1:16" x14ac:dyDescent="0.2">
      <c r="A1792" s="212" t="s">
        <v>11759</v>
      </c>
      <c r="B1792" s="211" t="s">
        <v>11758</v>
      </c>
      <c r="C1792" s="211" t="s">
        <v>249</v>
      </c>
      <c r="D1792" s="410" t="s">
        <v>18273</v>
      </c>
      <c r="E1792" s="211" t="s">
        <v>11757</v>
      </c>
      <c r="F1792" s="211"/>
      <c r="G1792" s="413" t="s">
        <v>200</v>
      </c>
      <c r="H1792" s="429" t="s">
        <v>8560</v>
      </c>
      <c r="I1792" s="390">
        <v>44</v>
      </c>
      <c r="J1792" s="390">
        <v>14</v>
      </c>
      <c r="K1792" s="390">
        <v>28</v>
      </c>
      <c r="L1792" s="330">
        <v>2.1428571428571401</v>
      </c>
      <c r="M1792" s="390">
        <v>0</v>
      </c>
      <c r="N1792" s="390">
        <v>0</v>
      </c>
      <c r="O1792" s="390">
        <v>0</v>
      </c>
      <c r="P1792" s="206">
        <v>0</v>
      </c>
    </row>
    <row r="1793" spans="1:16" x14ac:dyDescent="0.2">
      <c r="A1793" s="212" t="s">
        <v>13020</v>
      </c>
      <c r="B1793" s="211" t="s">
        <v>9608</v>
      </c>
      <c r="C1793" s="211" t="s">
        <v>371</v>
      </c>
      <c r="D1793" s="410" t="s">
        <v>19788</v>
      </c>
      <c r="E1793" s="211" t="s">
        <v>13019</v>
      </c>
      <c r="F1793" s="211"/>
      <c r="G1793" s="413" t="s">
        <v>21858</v>
      </c>
      <c r="H1793" s="429" t="s">
        <v>8560</v>
      </c>
      <c r="I1793" s="390">
        <v>44</v>
      </c>
      <c r="J1793" s="390">
        <v>45</v>
      </c>
      <c r="K1793" s="390">
        <v>78</v>
      </c>
      <c r="L1793" s="330">
        <v>-2.2222222222222299E-2</v>
      </c>
      <c r="M1793" s="390">
        <v>1323</v>
      </c>
      <c r="N1793" s="390">
        <v>1179</v>
      </c>
      <c r="O1793" s="390">
        <v>1367</v>
      </c>
      <c r="P1793" s="206">
        <v>0.122137404580153</v>
      </c>
    </row>
    <row r="1794" spans="1:16" x14ac:dyDescent="0.2">
      <c r="A1794" s="212" t="s">
        <v>9329</v>
      </c>
      <c r="B1794" s="211"/>
      <c r="C1794" s="211" t="s">
        <v>249</v>
      </c>
      <c r="D1794" s="410" t="s">
        <v>18507</v>
      </c>
      <c r="E1794" s="211"/>
      <c r="F1794" s="211" t="s">
        <v>9328</v>
      </c>
      <c r="G1794" s="413" t="s">
        <v>21307</v>
      </c>
      <c r="H1794" s="429" t="s">
        <v>8560</v>
      </c>
      <c r="I1794" s="390">
        <v>44</v>
      </c>
      <c r="J1794" s="390">
        <v>41</v>
      </c>
      <c r="K1794" s="390">
        <v>36</v>
      </c>
      <c r="L1794" s="330">
        <v>7.3170731707317097E-2</v>
      </c>
      <c r="M1794" s="390">
        <v>20</v>
      </c>
      <c r="N1794" s="390">
        <v>29</v>
      </c>
      <c r="O1794" s="390">
        <v>31</v>
      </c>
      <c r="P1794" s="206">
        <v>-0.31034482758620702</v>
      </c>
    </row>
    <row r="1795" spans="1:16" x14ac:dyDescent="0.2">
      <c r="A1795" s="212" t="s">
        <v>9199</v>
      </c>
      <c r="B1795" s="211"/>
      <c r="C1795" s="211" t="s">
        <v>251</v>
      </c>
      <c r="D1795" s="410" t="s">
        <v>18943</v>
      </c>
      <c r="E1795" s="211"/>
      <c r="F1795" s="211" t="s">
        <v>9198</v>
      </c>
      <c r="G1795" s="413" t="s">
        <v>22089</v>
      </c>
      <c r="H1795" s="429" t="s">
        <v>8560</v>
      </c>
      <c r="I1795" s="390">
        <v>44</v>
      </c>
      <c r="J1795" s="390">
        <v>54</v>
      </c>
      <c r="K1795" s="390">
        <v>60</v>
      </c>
      <c r="L1795" s="330">
        <v>-0.18518518518518501</v>
      </c>
      <c r="M1795" s="390">
        <v>2</v>
      </c>
      <c r="N1795" s="390">
        <v>5</v>
      </c>
      <c r="O1795" s="390">
        <v>8</v>
      </c>
      <c r="P1795" s="206">
        <v>-0.6</v>
      </c>
    </row>
    <row r="1796" spans="1:16" x14ac:dyDescent="0.2">
      <c r="A1796" s="212" t="s">
        <v>19890</v>
      </c>
      <c r="B1796" s="211"/>
      <c r="C1796" s="211" t="s">
        <v>372</v>
      </c>
      <c r="D1796" s="410" t="s">
        <v>8915</v>
      </c>
      <c r="E1796" s="211" t="s">
        <v>15480</v>
      </c>
      <c r="F1796" s="211"/>
      <c r="G1796" s="413" t="s">
        <v>206</v>
      </c>
      <c r="H1796" s="429" t="s">
        <v>8560</v>
      </c>
      <c r="I1796" s="390">
        <v>44</v>
      </c>
      <c r="J1796" s="390">
        <v>31</v>
      </c>
      <c r="K1796" s="390">
        <v>27</v>
      </c>
      <c r="L1796" s="330">
        <v>0.41935483870967799</v>
      </c>
      <c r="M1796" s="390">
        <v>6</v>
      </c>
      <c r="N1796" s="390">
        <v>1</v>
      </c>
      <c r="O1796" s="390">
        <v>2</v>
      </c>
      <c r="P1796" s="206">
        <v>5</v>
      </c>
    </row>
    <row r="1797" spans="1:16" x14ac:dyDescent="0.2">
      <c r="A1797" s="212" t="s">
        <v>11433</v>
      </c>
      <c r="B1797" s="211"/>
      <c r="C1797" s="211" t="s">
        <v>252</v>
      </c>
      <c r="D1797" s="410" t="s">
        <v>17377</v>
      </c>
      <c r="E1797" s="211"/>
      <c r="F1797" s="211" t="s">
        <v>11432</v>
      </c>
      <c r="G1797" s="413" t="s">
        <v>21158</v>
      </c>
      <c r="H1797" s="429" t="s">
        <v>8560</v>
      </c>
      <c r="I1797" s="390">
        <v>43</v>
      </c>
      <c r="J1797" s="390">
        <v>62</v>
      </c>
      <c r="K1797" s="390">
        <v>63</v>
      </c>
      <c r="L1797" s="330">
        <v>-0.30645161290322598</v>
      </c>
      <c r="M1797" s="390">
        <v>80</v>
      </c>
      <c r="N1797" s="390">
        <v>32</v>
      </c>
      <c r="O1797" s="390">
        <v>59</v>
      </c>
      <c r="P1797" s="206">
        <v>1.5</v>
      </c>
    </row>
    <row r="1798" spans="1:16" x14ac:dyDescent="0.2">
      <c r="A1798" s="212" t="s">
        <v>10849</v>
      </c>
      <c r="B1798" s="211"/>
      <c r="C1798" s="211" t="s">
        <v>251</v>
      </c>
      <c r="D1798" s="410" t="s">
        <v>10720</v>
      </c>
      <c r="E1798" s="211"/>
      <c r="F1798" s="211" t="s">
        <v>10848</v>
      </c>
      <c r="G1798" s="413" t="s">
        <v>200</v>
      </c>
      <c r="H1798" s="429" t="s">
        <v>8560</v>
      </c>
      <c r="I1798" s="390">
        <v>43</v>
      </c>
      <c r="J1798" s="390">
        <v>25</v>
      </c>
      <c r="K1798" s="390">
        <v>22</v>
      </c>
      <c r="L1798" s="330">
        <v>0.72</v>
      </c>
      <c r="M1798" s="390">
        <v>9</v>
      </c>
      <c r="N1798" s="390">
        <v>13</v>
      </c>
      <c r="O1798" s="390">
        <v>5</v>
      </c>
      <c r="P1798" s="206">
        <v>-0.30769230769230799</v>
      </c>
    </row>
    <row r="1799" spans="1:16" x14ac:dyDescent="0.2">
      <c r="A1799" s="212" t="s">
        <v>13704</v>
      </c>
      <c r="B1799" s="211"/>
      <c r="C1799" s="211" t="s">
        <v>254</v>
      </c>
      <c r="D1799" s="410" t="s">
        <v>18686</v>
      </c>
      <c r="E1799" s="211"/>
      <c r="F1799" s="211" t="s">
        <v>13703</v>
      </c>
      <c r="G1799" s="413" t="s">
        <v>21424</v>
      </c>
      <c r="H1799" s="429" t="s">
        <v>8560</v>
      </c>
      <c r="I1799" s="390">
        <v>43</v>
      </c>
      <c r="J1799" s="390">
        <v>62</v>
      </c>
      <c r="K1799" s="390">
        <v>44</v>
      </c>
      <c r="L1799" s="330">
        <v>-0.30645161290322598</v>
      </c>
      <c r="M1799" s="390">
        <v>10</v>
      </c>
      <c r="N1799" s="390">
        <v>9</v>
      </c>
      <c r="O1799" s="390">
        <v>14</v>
      </c>
      <c r="P1799" s="206">
        <v>0.11111111111111099</v>
      </c>
    </row>
    <row r="1800" spans="1:16" x14ac:dyDescent="0.2">
      <c r="A1800" s="212" t="s">
        <v>10044</v>
      </c>
      <c r="B1800" s="211"/>
      <c r="C1800" s="211" t="s">
        <v>254</v>
      </c>
      <c r="D1800" s="410" t="s">
        <v>18706</v>
      </c>
      <c r="E1800" s="211"/>
      <c r="F1800" s="211" t="s">
        <v>10043</v>
      </c>
      <c r="G1800" s="413" t="s">
        <v>20457</v>
      </c>
      <c r="H1800" s="429" t="s">
        <v>8560</v>
      </c>
      <c r="I1800" s="390">
        <v>43</v>
      </c>
      <c r="J1800" s="390">
        <v>27</v>
      </c>
      <c r="K1800" s="390">
        <v>50</v>
      </c>
      <c r="L1800" s="330">
        <v>0.592592592592593</v>
      </c>
      <c r="M1800" s="390">
        <v>7</v>
      </c>
      <c r="N1800" s="390">
        <v>9</v>
      </c>
      <c r="O1800" s="390">
        <v>5</v>
      </c>
      <c r="P1800" s="206">
        <v>-0.22222222222222199</v>
      </c>
    </row>
    <row r="1801" spans="1:16" x14ac:dyDescent="0.2">
      <c r="A1801" s="212" t="s">
        <v>8434</v>
      </c>
      <c r="B1801" s="211"/>
      <c r="C1801" s="211" t="s">
        <v>258</v>
      </c>
      <c r="D1801" s="410" t="s">
        <v>17175</v>
      </c>
      <c r="E1801" s="211"/>
      <c r="F1801" s="211" t="s">
        <v>8433</v>
      </c>
      <c r="G1801" s="413" t="s">
        <v>19447</v>
      </c>
      <c r="H1801" s="429" t="s">
        <v>8560</v>
      </c>
      <c r="I1801" s="390">
        <v>43</v>
      </c>
      <c r="J1801" s="390">
        <v>49</v>
      </c>
      <c r="K1801" s="390">
        <v>41</v>
      </c>
      <c r="L1801" s="330">
        <v>-0.122448979591837</v>
      </c>
      <c r="M1801" s="390">
        <v>7</v>
      </c>
      <c r="N1801" s="390">
        <v>3</v>
      </c>
      <c r="O1801" s="390">
        <v>9</v>
      </c>
      <c r="P1801" s="206">
        <v>1.3333333333333299</v>
      </c>
    </row>
    <row r="1802" spans="1:16" x14ac:dyDescent="0.2">
      <c r="A1802" s="212" t="s">
        <v>12490</v>
      </c>
      <c r="B1802" s="211"/>
      <c r="C1802" s="211" t="s">
        <v>14947</v>
      </c>
      <c r="D1802" s="410" t="s">
        <v>18640</v>
      </c>
      <c r="E1802" s="211"/>
      <c r="F1802" s="211" t="s">
        <v>12489</v>
      </c>
      <c r="G1802" s="413" t="s">
        <v>19457</v>
      </c>
      <c r="H1802" s="429" t="s">
        <v>8560</v>
      </c>
      <c r="I1802" s="390">
        <v>42</v>
      </c>
      <c r="J1802" s="390">
        <v>33</v>
      </c>
      <c r="K1802" s="390">
        <v>111</v>
      </c>
      <c r="L1802" s="330">
        <v>0.27272727272727298</v>
      </c>
      <c r="M1802" s="390">
        <v>43</v>
      </c>
      <c r="N1802" s="390">
        <v>52</v>
      </c>
      <c r="O1802" s="390">
        <v>55</v>
      </c>
      <c r="P1802" s="206">
        <v>-0.17307692307692299</v>
      </c>
    </row>
    <row r="1803" spans="1:16" x14ac:dyDescent="0.2">
      <c r="A1803" s="212" t="s">
        <v>13152</v>
      </c>
      <c r="B1803" s="211"/>
      <c r="C1803" s="211" t="s">
        <v>262</v>
      </c>
      <c r="D1803" s="410" t="s">
        <v>19978</v>
      </c>
      <c r="E1803" s="211" t="s">
        <v>13151</v>
      </c>
      <c r="F1803" s="211"/>
      <c r="G1803" s="413" t="s">
        <v>20483</v>
      </c>
      <c r="H1803" s="429" t="s">
        <v>8560</v>
      </c>
      <c r="I1803" s="390">
        <v>42</v>
      </c>
      <c r="J1803" s="390">
        <v>49</v>
      </c>
      <c r="K1803" s="390">
        <v>48</v>
      </c>
      <c r="L1803" s="330">
        <v>-0.14285714285714299</v>
      </c>
      <c r="M1803" s="390">
        <v>67</v>
      </c>
      <c r="N1803" s="390">
        <v>71</v>
      </c>
      <c r="O1803" s="390">
        <v>70</v>
      </c>
      <c r="P1803" s="206">
        <v>-5.63380281690141E-2</v>
      </c>
    </row>
    <row r="1804" spans="1:16" x14ac:dyDescent="0.2">
      <c r="A1804" s="212" t="s">
        <v>11932</v>
      </c>
      <c r="B1804" s="211"/>
      <c r="C1804" s="211" t="s">
        <v>252</v>
      </c>
      <c r="D1804" s="410" t="s">
        <v>8743</v>
      </c>
      <c r="E1804" s="211"/>
      <c r="F1804" s="211" t="s">
        <v>11931</v>
      </c>
      <c r="G1804" s="413" t="s">
        <v>213</v>
      </c>
      <c r="H1804" s="429" t="s">
        <v>8560</v>
      </c>
      <c r="I1804" s="390">
        <v>42</v>
      </c>
      <c r="J1804" s="390">
        <v>74</v>
      </c>
      <c r="K1804" s="390">
        <v>9</v>
      </c>
      <c r="L1804" s="330">
        <v>-0.43243243243243201</v>
      </c>
      <c r="M1804" s="390">
        <v>365</v>
      </c>
      <c r="N1804" s="390">
        <v>11</v>
      </c>
      <c r="O1804" s="390">
        <v>290</v>
      </c>
      <c r="P1804" s="206">
        <v>32.181818181818201</v>
      </c>
    </row>
    <row r="1805" spans="1:16" x14ac:dyDescent="0.2">
      <c r="A1805" s="212" t="s">
        <v>12328</v>
      </c>
      <c r="B1805" s="211" t="s">
        <v>9644</v>
      </c>
      <c r="C1805" s="211" t="s">
        <v>254</v>
      </c>
      <c r="D1805" s="410" t="s">
        <v>18402</v>
      </c>
      <c r="E1805" s="211" t="s">
        <v>12327</v>
      </c>
      <c r="F1805" s="211"/>
      <c r="G1805" s="413" t="s">
        <v>20369</v>
      </c>
      <c r="H1805" s="429" t="s">
        <v>8560</v>
      </c>
      <c r="I1805" s="390">
        <v>41</v>
      </c>
      <c r="J1805" s="390">
        <v>139</v>
      </c>
      <c r="K1805" s="390">
        <v>0</v>
      </c>
      <c r="L1805" s="330">
        <v>-0.70503597122302197</v>
      </c>
      <c r="M1805" s="390">
        <v>78</v>
      </c>
      <c r="N1805" s="390">
        <v>48</v>
      </c>
      <c r="O1805" s="390">
        <v>56</v>
      </c>
      <c r="P1805" s="206">
        <v>0.625</v>
      </c>
    </row>
    <row r="1806" spans="1:16" x14ac:dyDescent="0.2">
      <c r="A1806" s="212" t="s">
        <v>11305</v>
      </c>
      <c r="B1806" s="211"/>
      <c r="C1806" s="211" t="s">
        <v>253</v>
      </c>
      <c r="D1806" s="410" t="s">
        <v>8962</v>
      </c>
      <c r="E1806" s="211"/>
      <c r="F1806" s="211" t="s">
        <v>11304</v>
      </c>
      <c r="G1806" s="413" t="s">
        <v>8960</v>
      </c>
      <c r="H1806" s="429" t="s">
        <v>8560</v>
      </c>
      <c r="I1806" s="390">
        <v>41</v>
      </c>
      <c r="J1806" s="390">
        <v>62</v>
      </c>
      <c r="K1806" s="390">
        <v>106</v>
      </c>
      <c r="L1806" s="330">
        <v>-0.33870967741935498</v>
      </c>
      <c r="M1806" s="390">
        <v>37</v>
      </c>
      <c r="N1806" s="390">
        <v>35</v>
      </c>
      <c r="O1806" s="390">
        <v>42</v>
      </c>
      <c r="P1806" s="206">
        <v>5.7142857142857197E-2</v>
      </c>
    </row>
    <row r="1807" spans="1:16" x14ac:dyDescent="0.2">
      <c r="A1807" s="212" t="s">
        <v>13546</v>
      </c>
      <c r="B1807" s="211"/>
      <c r="C1807" s="211" t="s">
        <v>252</v>
      </c>
      <c r="D1807" s="410" t="s">
        <v>11515</v>
      </c>
      <c r="E1807" s="211"/>
      <c r="F1807" s="211" t="s">
        <v>13545</v>
      </c>
      <c r="G1807" s="413" t="s">
        <v>19490</v>
      </c>
      <c r="H1807" s="429" t="s">
        <v>8560</v>
      </c>
      <c r="I1807" s="390">
        <v>41</v>
      </c>
      <c r="J1807" s="390">
        <v>38</v>
      </c>
      <c r="K1807" s="390">
        <v>54</v>
      </c>
      <c r="L1807" s="330">
        <v>7.8947368421052697E-2</v>
      </c>
      <c r="M1807" s="390">
        <v>26</v>
      </c>
      <c r="N1807" s="390">
        <v>5</v>
      </c>
      <c r="O1807" s="390">
        <v>18</v>
      </c>
      <c r="P1807" s="206">
        <v>4.2</v>
      </c>
    </row>
    <row r="1808" spans="1:16" x14ac:dyDescent="0.2">
      <c r="A1808" s="212" t="s">
        <v>10733</v>
      </c>
      <c r="B1808" s="211"/>
      <c r="C1808" s="211" t="s">
        <v>372</v>
      </c>
      <c r="D1808" s="410" t="s">
        <v>20102</v>
      </c>
      <c r="E1808" s="211"/>
      <c r="F1808" s="211" t="s">
        <v>10732</v>
      </c>
      <c r="G1808" s="413" t="s">
        <v>20256</v>
      </c>
      <c r="H1808" s="429" t="s">
        <v>8560</v>
      </c>
      <c r="I1808" s="390">
        <v>41</v>
      </c>
      <c r="J1808" s="390">
        <v>68</v>
      </c>
      <c r="K1808" s="390">
        <v>101</v>
      </c>
      <c r="L1808" s="330">
        <v>-0.39705882352941202</v>
      </c>
      <c r="M1808" s="390">
        <v>92</v>
      </c>
      <c r="N1808" s="390">
        <v>96</v>
      </c>
      <c r="O1808" s="390">
        <v>0</v>
      </c>
      <c r="P1808" s="206">
        <v>-4.1666666666666602E-2</v>
      </c>
    </row>
    <row r="1809" spans="1:16" x14ac:dyDescent="0.2">
      <c r="A1809" s="212" t="s">
        <v>10394</v>
      </c>
      <c r="B1809" s="211"/>
      <c r="C1809" s="211" t="s">
        <v>253</v>
      </c>
      <c r="D1809" s="410" t="s">
        <v>18109</v>
      </c>
      <c r="E1809" s="211"/>
      <c r="F1809" s="211" t="s">
        <v>10393</v>
      </c>
      <c r="G1809" s="413" t="s">
        <v>19628</v>
      </c>
      <c r="H1809" s="429" t="s">
        <v>8560</v>
      </c>
      <c r="I1809" s="390">
        <v>41</v>
      </c>
      <c r="J1809" s="390">
        <v>60</v>
      </c>
      <c r="K1809" s="390">
        <v>39</v>
      </c>
      <c r="L1809" s="330">
        <v>-0.31666666666666698</v>
      </c>
      <c r="M1809" s="390">
        <v>15</v>
      </c>
      <c r="N1809" s="390">
        <v>13</v>
      </c>
      <c r="O1809" s="390">
        <v>9</v>
      </c>
      <c r="P1809" s="206">
        <v>0.15384615384615399</v>
      </c>
    </row>
    <row r="1810" spans="1:16" x14ac:dyDescent="0.2">
      <c r="A1810" s="212" t="s">
        <v>12943</v>
      </c>
      <c r="B1810" s="211"/>
      <c r="C1810" s="211" t="s">
        <v>254</v>
      </c>
      <c r="D1810" s="410" t="s">
        <v>18245</v>
      </c>
      <c r="E1810" s="211" t="s">
        <v>12942</v>
      </c>
      <c r="F1810" s="211"/>
      <c r="G1810" s="413" t="s">
        <v>20234</v>
      </c>
      <c r="H1810" s="429" t="s">
        <v>8560</v>
      </c>
      <c r="I1810" s="390">
        <v>40</v>
      </c>
      <c r="J1810" s="390">
        <v>12</v>
      </c>
      <c r="K1810" s="390">
        <v>25</v>
      </c>
      <c r="L1810" s="330">
        <v>2.3333333333333299</v>
      </c>
      <c r="M1810" s="390">
        <v>814</v>
      </c>
      <c r="N1810" s="390">
        <v>732</v>
      </c>
      <c r="O1810" s="390">
        <v>740</v>
      </c>
      <c r="P1810" s="206">
        <v>0.112021857923497</v>
      </c>
    </row>
    <row r="1811" spans="1:16" x14ac:dyDescent="0.2">
      <c r="A1811" s="212" t="s">
        <v>13528</v>
      </c>
      <c r="B1811" s="211"/>
      <c r="C1811" s="211" t="s">
        <v>250</v>
      </c>
      <c r="D1811" s="410" t="s">
        <v>20313</v>
      </c>
      <c r="E1811" s="211"/>
      <c r="F1811" s="211" t="s">
        <v>13527</v>
      </c>
      <c r="G1811" s="413" t="s">
        <v>20314</v>
      </c>
      <c r="H1811" s="429" t="s">
        <v>8560</v>
      </c>
      <c r="I1811" s="390">
        <v>40</v>
      </c>
      <c r="J1811" s="390">
        <v>38</v>
      </c>
      <c r="K1811" s="390">
        <v>14</v>
      </c>
      <c r="L1811" s="330">
        <v>5.2631578947368397E-2</v>
      </c>
      <c r="M1811" s="390">
        <v>171</v>
      </c>
      <c r="N1811" s="390">
        <v>173</v>
      </c>
      <c r="O1811" s="390">
        <v>211</v>
      </c>
      <c r="P1811" s="206">
        <v>-1.15606936416185E-2</v>
      </c>
    </row>
    <row r="1812" spans="1:16" x14ac:dyDescent="0.2">
      <c r="A1812" s="212" t="s">
        <v>11911</v>
      </c>
      <c r="B1812" s="211"/>
      <c r="C1812" s="211" t="s">
        <v>14947</v>
      </c>
      <c r="D1812" s="410" t="s">
        <v>18555</v>
      </c>
      <c r="E1812" s="211"/>
      <c r="F1812" s="211" t="s">
        <v>11910</v>
      </c>
      <c r="G1812" s="413" t="s">
        <v>19536</v>
      </c>
      <c r="H1812" s="429" t="s">
        <v>8560</v>
      </c>
      <c r="I1812" s="390">
        <v>40</v>
      </c>
      <c r="J1812" s="390">
        <v>22</v>
      </c>
      <c r="K1812" s="390">
        <v>35</v>
      </c>
      <c r="L1812" s="330">
        <v>0.81818181818181801</v>
      </c>
      <c r="M1812" s="390">
        <v>13</v>
      </c>
      <c r="N1812" s="390">
        <v>15</v>
      </c>
      <c r="O1812" s="390">
        <v>11</v>
      </c>
      <c r="P1812" s="206">
        <v>-0.133333333333333</v>
      </c>
    </row>
    <row r="1813" spans="1:16" x14ac:dyDescent="0.2">
      <c r="A1813" s="212" t="s">
        <v>11686</v>
      </c>
      <c r="B1813" s="211" t="s">
        <v>11678</v>
      </c>
      <c r="C1813" s="211" t="s">
        <v>254</v>
      </c>
      <c r="D1813" s="410" t="s">
        <v>17263</v>
      </c>
      <c r="E1813" s="211" t="s">
        <v>11685</v>
      </c>
      <c r="F1813" s="211"/>
      <c r="G1813" s="413" t="s">
        <v>19421</v>
      </c>
      <c r="H1813" s="429" t="s">
        <v>8560</v>
      </c>
      <c r="I1813" s="390">
        <v>40</v>
      </c>
      <c r="J1813" s="390">
        <v>73</v>
      </c>
      <c r="K1813" s="390">
        <v>115</v>
      </c>
      <c r="L1813" s="330">
        <v>-0.45205479452054798</v>
      </c>
      <c r="M1813" s="390">
        <v>5</v>
      </c>
      <c r="N1813" s="390">
        <v>9</v>
      </c>
      <c r="O1813" s="390">
        <v>10</v>
      </c>
      <c r="P1813" s="206">
        <v>-0.44444444444444398</v>
      </c>
    </row>
    <row r="1814" spans="1:16" x14ac:dyDescent="0.2">
      <c r="A1814" s="212" t="s">
        <v>19135</v>
      </c>
      <c r="B1814" s="211"/>
      <c r="C1814" s="211" t="s">
        <v>254</v>
      </c>
      <c r="D1814" s="410" t="s">
        <v>10720</v>
      </c>
      <c r="E1814" s="211"/>
      <c r="F1814" s="211" t="s">
        <v>19136</v>
      </c>
      <c r="G1814" s="413" t="s">
        <v>200</v>
      </c>
      <c r="H1814" s="429" t="s">
        <v>8560</v>
      </c>
      <c r="I1814" s="390">
        <v>40</v>
      </c>
      <c r="J1814" s="390">
        <v>31</v>
      </c>
      <c r="K1814" s="390">
        <v>29</v>
      </c>
      <c r="L1814" s="330">
        <v>0.29032258064516098</v>
      </c>
      <c r="M1814" s="390">
        <v>166</v>
      </c>
      <c r="N1814" s="390">
        <v>193</v>
      </c>
      <c r="O1814" s="390">
        <v>219</v>
      </c>
      <c r="P1814" s="206">
        <v>-0.13989637305699501</v>
      </c>
    </row>
    <row r="1815" spans="1:16" x14ac:dyDescent="0.2">
      <c r="A1815" s="212" t="s">
        <v>11346</v>
      </c>
      <c r="B1815" s="211"/>
      <c r="C1815" s="211" t="s">
        <v>254</v>
      </c>
      <c r="D1815" s="410" t="s">
        <v>17145</v>
      </c>
      <c r="E1815" s="211"/>
      <c r="F1815" s="211" t="s">
        <v>11345</v>
      </c>
      <c r="G1815" s="413" t="s">
        <v>21205</v>
      </c>
      <c r="H1815" s="429" t="s">
        <v>8560</v>
      </c>
      <c r="I1815" s="390">
        <v>40</v>
      </c>
      <c r="J1815" s="390">
        <v>55</v>
      </c>
      <c r="K1815" s="390">
        <v>52</v>
      </c>
      <c r="L1815" s="330">
        <v>-0.27272727272727298</v>
      </c>
      <c r="M1815" s="390">
        <v>0</v>
      </c>
      <c r="N1815" s="390">
        <v>1</v>
      </c>
      <c r="O1815" s="390">
        <v>5</v>
      </c>
      <c r="P1815" s="206">
        <v>-1</v>
      </c>
    </row>
    <row r="1816" spans="1:16" x14ac:dyDescent="0.2">
      <c r="A1816" s="212" t="s">
        <v>11239</v>
      </c>
      <c r="B1816" s="211"/>
      <c r="C1816" s="211" t="s">
        <v>258</v>
      </c>
      <c r="D1816" s="410" t="s">
        <v>20070</v>
      </c>
      <c r="E1816" s="211"/>
      <c r="F1816" s="211" t="s">
        <v>11238</v>
      </c>
      <c r="G1816" s="413" t="s">
        <v>20071</v>
      </c>
      <c r="H1816" s="429" t="s">
        <v>8560</v>
      </c>
      <c r="I1816" s="390">
        <v>40</v>
      </c>
      <c r="J1816" s="390">
        <v>32</v>
      </c>
      <c r="K1816" s="390">
        <v>0</v>
      </c>
      <c r="L1816" s="330">
        <v>0.25</v>
      </c>
      <c r="M1816" s="390">
        <v>21</v>
      </c>
      <c r="N1816" s="390">
        <v>17</v>
      </c>
      <c r="O1816" s="390">
        <v>8</v>
      </c>
      <c r="P1816" s="206">
        <v>0.23529411764705899</v>
      </c>
    </row>
    <row r="1817" spans="1:16" x14ac:dyDescent="0.2">
      <c r="A1817" s="212" t="s">
        <v>10912</v>
      </c>
      <c r="B1817" s="211"/>
      <c r="C1817" s="211" t="s">
        <v>250</v>
      </c>
      <c r="D1817" s="410" t="s">
        <v>17098</v>
      </c>
      <c r="E1817" s="211"/>
      <c r="F1817" s="211" t="s">
        <v>10911</v>
      </c>
      <c r="G1817" s="413" t="s">
        <v>17099</v>
      </c>
      <c r="H1817" s="429" t="s">
        <v>8560</v>
      </c>
      <c r="I1817" s="390">
        <v>40</v>
      </c>
      <c r="J1817" s="390">
        <v>32</v>
      </c>
      <c r="K1817" s="390">
        <v>42</v>
      </c>
      <c r="L1817" s="330">
        <v>0.25</v>
      </c>
      <c r="M1817" s="390">
        <v>34</v>
      </c>
      <c r="N1817" s="390">
        <v>33</v>
      </c>
      <c r="O1817" s="390">
        <v>28</v>
      </c>
      <c r="P1817" s="206">
        <v>3.03030303030303E-2</v>
      </c>
    </row>
    <row r="1818" spans="1:16" x14ac:dyDescent="0.2">
      <c r="A1818" s="212" t="s">
        <v>13577</v>
      </c>
      <c r="B1818" s="211"/>
      <c r="C1818" s="211" t="s">
        <v>251</v>
      </c>
      <c r="D1818" s="410" t="s">
        <v>21394</v>
      </c>
      <c r="E1818" s="211"/>
      <c r="F1818" s="211" t="s">
        <v>13576</v>
      </c>
      <c r="G1818" s="413" t="s">
        <v>21395</v>
      </c>
      <c r="H1818" s="429" t="s">
        <v>8560</v>
      </c>
      <c r="I1818" s="390">
        <v>40</v>
      </c>
      <c r="J1818" s="390">
        <v>17</v>
      </c>
      <c r="K1818" s="390">
        <v>16</v>
      </c>
      <c r="L1818" s="330">
        <v>1.3529411764705901</v>
      </c>
      <c r="M1818" s="390">
        <v>14</v>
      </c>
      <c r="N1818" s="390">
        <v>17</v>
      </c>
      <c r="O1818" s="390">
        <v>8</v>
      </c>
      <c r="P1818" s="206">
        <v>-0.17647058823529399</v>
      </c>
    </row>
    <row r="1819" spans="1:16" x14ac:dyDescent="0.2">
      <c r="A1819" s="212" t="s">
        <v>10871</v>
      </c>
      <c r="B1819" s="211"/>
      <c r="C1819" s="211" t="s">
        <v>252</v>
      </c>
      <c r="D1819" s="410" t="s">
        <v>21406</v>
      </c>
      <c r="E1819" s="211"/>
      <c r="F1819" s="211" t="s">
        <v>10870</v>
      </c>
      <c r="G1819" s="413" t="s">
        <v>19398</v>
      </c>
      <c r="H1819" s="429" t="s">
        <v>8560</v>
      </c>
      <c r="I1819" s="390">
        <v>40</v>
      </c>
      <c r="J1819" s="390">
        <v>51</v>
      </c>
      <c r="K1819" s="390">
        <v>4</v>
      </c>
      <c r="L1819" s="330">
        <v>-0.21568627450980399</v>
      </c>
      <c r="M1819" s="390">
        <v>32</v>
      </c>
      <c r="N1819" s="390">
        <v>19</v>
      </c>
      <c r="O1819" s="390">
        <v>15</v>
      </c>
      <c r="P1819" s="206">
        <v>0.68421052631578905</v>
      </c>
    </row>
    <row r="1820" spans="1:16" x14ac:dyDescent="0.2">
      <c r="A1820" s="212" t="s">
        <v>10095</v>
      </c>
      <c r="B1820" s="211"/>
      <c r="C1820" s="211" t="s">
        <v>253</v>
      </c>
      <c r="D1820" s="410" t="s">
        <v>17522</v>
      </c>
      <c r="E1820" s="211"/>
      <c r="F1820" s="211" t="s">
        <v>10094</v>
      </c>
      <c r="G1820" s="413" t="s">
        <v>21016</v>
      </c>
      <c r="H1820" s="429" t="s">
        <v>8560</v>
      </c>
      <c r="I1820" s="390">
        <v>40</v>
      </c>
      <c r="J1820" s="390">
        <v>34</v>
      </c>
      <c r="K1820" s="390">
        <v>39</v>
      </c>
      <c r="L1820" s="330">
        <v>0.17647058823529399</v>
      </c>
      <c r="M1820" s="390">
        <v>195</v>
      </c>
      <c r="N1820" s="390">
        <v>147</v>
      </c>
      <c r="O1820" s="390">
        <v>203</v>
      </c>
      <c r="P1820" s="206">
        <v>0.32653061224489799</v>
      </c>
    </row>
    <row r="1821" spans="1:16" x14ac:dyDescent="0.2">
      <c r="A1821" s="212" t="s">
        <v>11997</v>
      </c>
      <c r="B1821" s="211"/>
      <c r="C1821" s="211" t="s">
        <v>14947</v>
      </c>
      <c r="D1821" s="410" t="s">
        <v>17296</v>
      </c>
      <c r="E1821" s="211"/>
      <c r="F1821" s="211" t="s">
        <v>11996</v>
      </c>
      <c r="G1821" s="413" t="s">
        <v>20697</v>
      </c>
      <c r="H1821" s="429" t="s">
        <v>8560</v>
      </c>
      <c r="I1821" s="390">
        <v>39</v>
      </c>
      <c r="J1821" s="390">
        <v>84</v>
      </c>
      <c r="K1821" s="390">
        <v>90</v>
      </c>
      <c r="L1821" s="330">
        <v>-0.53571428571428603</v>
      </c>
      <c r="M1821" s="390">
        <v>11</v>
      </c>
      <c r="N1821" s="390">
        <v>4</v>
      </c>
      <c r="O1821" s="390">
        <v>19</v>
      </c>
      <c r="P1821" s="206">
        <v>1.75</v>
      </c>
    </row>
    <row r="1822" spans="1:16" x14ac:dyDescent="0.2">
      <c r="A1822" s="212" t="s">
        <v>19051</v>
      </c>
      <c r="B1822" s="211"/>
      <c r="C1822" s="211" t="s">
        <v>372</v>
      </c>
      <c r="D1822" s="410" t="s">
        <v>8836</v>
      </c>
      <c r="E1822" s="211"/>
      <c r="F1822" s="211" t="s">
        <v>19052</v>
      </c>
      <c r="G1822" s="413" t="s">
        <v>208</v>
      </c>
      <c r="H1822" s="429" t="s">
        <v>8560</v>
      </c>
      <c r="I1822" s="390">
        <v>39</v>
      </c>
      <c r="J1822" s="390">
        <v>20</v>
      </c>
      <c r="K1822" s="390">
        <v>7</v>
      </c>
      <c r="L1822" s="330">
        <v>0.95</v>
      </c>
      <c r="M1822" s="390">
        <v>12</v>
      </c>
      <c r="N1822" s="390">
        <v>8</v>
      </c>
      <c r="O1822" s="390">
        <v>12</v>
      </c>
      <c r="P1822" s="206">
        <v>0.5</v>
      </c>
    </row>
    <row r="1823" spans="1:16" x14ac:dyDescent="0.2">
      <c r="A1823" s="212" t="s">
        <v>11403</v>
      </c>
      <c r="B1823" s="211"/>
      <c r="C1823" s="211" t="s">
        <v>259</v>
      </c>
      <c r="D1823" s="410" t="s">
        <v>18760</v>
      </c>
      <c r="E1823" s="211"/>
      <c r="F1823" s="211" t="s">
        <v>11402</v>
      </c>
      <c r="G1823" s="413" t="s">
        <v>19587</v>
      </c>
      <c r="H1823" s="429" t="s">
        <v>8560</v>
      </c>
      <c r="I1823" s="390">
        <v>39</v>
      </c>
      <c r="J1823" s="390">
        <v>49</v>
      </c>
      <c r="K1823" s="390">
        <v>98</v>
      </c>
      <c r="L1823" s="330">
        <v>-0.20408163265306101</v>
      </c>
      <c r="M1823" s="390">
        <v>1</v>
      </c>
      <c r="N1823" s="390">
        <v>0</v>
      </c>
      <c r="O1823" s="390">
        <v>1</v>
      </c>
      <c r="P1823" s="206">
        <v>0</v>
      </c>
    </row>
    <row r="1824" spans="1:16" x14ac:dyDescent="0.2">
      <c r="A1824" s="212" t="s">
        <v>13573</v>
      </c>
      <c r="B1824" s="211"/>
      <c r="C1824" s="211" t="s">
        <v>14947</v>
      </c>
      <c r="D1824" s="410" t="s">
        <v>17284</v>
      </c>
      <c r="E1824" s="211"/>
      <c r="F1824" s="211" t="s">
        <v>13572</v>
      </c>
      <c r="G1824" s="413" t="s">
        <v>19399</v>
      </c>
      <c r="H1824" s="429" t="s">
        <v>8560</v>
      </c>
      <c r="I1824" s="390">
        <v>39</v>
      </c>
      <c r="J1824" s="390">
        <v>25</v>
      </c>
      <c r="K1824" s="390">
        <v>41</v>
      </c>
      <c r="L1824" s="330">
        <v>0.56000000000000005</v>
      </c>
      <c r="M1824" s="390">
        <v>7</v>
      </c>
      <c r="N1824" s="390">
        <v>2</v>
      </c>
      <c r="O1824" s="390">
        <v>3</v>
      </c>
      <c r="P1824" s="206">
        <v>2.5</v>
      </c>
    </row>
    <row r="1825" spans="1:16" x14ac:dyDescent="0.2">
      <c r="A1825" s="212" t="s">
        <v>11574</v>
      </c>
      <c r="B1825" s="211" t="s">
        <v>11573</v>
      </c>
      <c r="C1825" s="211" t="s">
        <v>14947</v>
      </c>
      <c r="D1825" s="410" t="s">
        <v>21031</v>
      </c>
      <c r="E1825" s="211" t="s">
        <v>11572</v>
      </c>
      <c r="F1825" s="211"/>
      <c r="G1825" s="413" t="s">
        <v>20256</v>
      </c>
      <c r="H1825" s="429" t="s">
        <v>8560</v>
      </c>
      <c r="I1825" s="390">
        <v>38</v>
      </c>
      <c r="J1825" s="390">
        <v>69</v>
      </c>
      <c r="K1825" s="390">
        <v>45</v>
      </c>
      <c r="L1825" s="330">
        <v>-0.44927536231884102</v>
      </c>
      <c r="M1825" s="390">
        <v>40</v>
      </c>
      <c r="N1825" s="390">
        <v>70</v>
      </c>
      <c r="O1825" s="390">
        <v>51</v>
      </c>
      <c r="P1825" s="206">
        <v>-0.42857142857142899</v>
      </c>
    </row>
    <row r="1826" spans="1:16" x14ac:dyDescent="0.2">
      <c r="A1826" s="212" t="s">
        <v>11561</v>
      </c>
      <c r="B1826" s="211" t="s">
        <v>11560</v>
      </c>
      <c r="C1826" s="211" t="s">
        <v>254</v>
      </c>
      <c r="D1826" s="410" t="s">
        <v>21082</v>
      </c>
      <c r="E1826" s="211" t="s">
        <v>11559</v>
      </c>
      <c r="F1826" s="211"/>
      <c r="G1826" s="413" t="s">
        <v>21083</v>
      </c>
      <c r="H1826" s="429" t="s">
        <v>8560</v>
      </c>
      <c r="I1826" s="390">
        <v>38</v>
      </c>
      <c r="J1826" s="390">
        <v>29</v>
      </c>
      <c r="K1826" s="390">
        <v>9</v>
      </c>
      <c r="L1826" s="330">
        <v>0.31034482758620702</v>
      </c>
      <c r="M1826" s="390">
        <v>242</v>
      </c>
      <c r="N1826" s="390">
        <v>180</v>
      </c>
      <c r="O1826" s="390">
        <v>146</v>
      </c>
      <c r="P1826" s="206">
        <v>0.344444444444445</v>
      </c>
    </row>
    <row r="1827" spans="1:16" x14ac:dyDescent="0.2">
      <c r="A1827" s="212" t="s">
        <v>11213</v>
      </c>
      <c r="B1827" s="211"/>
      <c r="C1827" s="211" t="s">
        <v>249</v>
      </c>
      <c r="D1827" s="410" t="s">
        <v>19149</v>
      </c>
      <c r="E1827" s="211"/>
      <c r="F1827" s="211" t="s">
        <v>11212</v>
      </c>
      <c r="G1827" s="413" t="s">
        <v>21250</v>
      </c>
      <c r="H1827" s="429" t="s">
        <v>8560</v>
      </c>
      <c r="I1827" s="390">
        <v>38</v>
      </c>
      <c r="J1827" s="390">
        <v>50</v>
      </c>
      <c r="K1827" s="390">
        <v>59</v>
      </c>
      <c r="L1827" s="330">
        <v>-0.24</v>
      </c>
      <c r="M1827" s="390">
        <v>68</v>
      </c>
      <c r="N1827" s="390">
        <v>67</v>
      </c>
      <c r="O1827" s="390">
        <v>29</v>
      </c>
      <c r="P1827" s="206">
        <v>1.49253731343284E-2</v>
      </c>
    </row>
    <row r="1828" spans="1:16" x14ac:dyDescent="0.2">
      <c r="A1828" s="212" t="s">
        <v>13257</v>
      </c>
      <c r="B1828" s="211"/>
      <c r="C1828" s="211" t="s">
        <v>14947</v>
      </c>
      <c r="D1828" s="410" t="s">
        <v>18765</v>
      </c>
      <c r="E1828" s="211"/>
      <c r="F1828" s="211" t="s">
        <v>13256</v>
      </c>
      <c r="G1828" s="413" t="s">
        <v>19643</v>
      </c>
      <c r="H1828" s="429" t="s">
        <v>8560</v>
      </c>
      <c r="I1828" s="390">
        <v>38</v>
      </c>
      <c r="J1828" s="390">
        <v>52</v>
      </c>
      <c r="K1828" s="390">
        <v>4</v>
      </c>
      <c r="L1828" s="330">
        <v>-0.269230769230769</v>
      </c>
      <c r="M1828" s="390">
        <v>114</v>
      </c>
      <c r="N1828" s="390">
        <v>116</v>
      </c>
      <c r="O1828" s="390">
        <v>143</v>
      </c>
      <c r="P1828" s="206">
        <v>-1.72413793103449E-2</v>
      </c>
    </row>
    <row r="1829" spans="1:16" x14ac:dyDescent="0.2">
      <c r="A1829" s="212" t="s">
        <v>13629</v>
      </c>
      <c r="B1829" s="211"/>
      <c r="C1829" s="211" t="s">
        <v>371</v>
      </c>
      <c r="D1829" s="410" t="s">
        <v>21488</v>
      </c>
      <c r="E1829" s="211"/>
      <c r="F1829" s="211" t="s">
        <v>13628</v>
      </c>
      <c r="G1829" s="413" t="s">
        <v>21463</v>
      </c>
      <c r="H1829" s="429" t="s">
        <v>8560</v>
      </c>
      <c r="I1829" s="390">
        <v>38</v>
      </c>
      <c r="J1829" s="390">
        <v>17</v>
      </c>
      <c r="K1829" s="390">
        <v>28</v>
      </c>
      <c r="L1829" s="330">
        <v>1.23529411764706</v>
      </c>
      <c r="M1829" s="390">
        <v>138</v>
      </c>
      <c r="N1829" s="390">
        <v>93</v>
      </c>
      <c r="O1829" s="390">
        <v>125</v>
      </c>
      <c r="P1829" s="206">
        <v>0.483870967741936</v>
      </c>
    </row>
    <row r="1830" spans="1:16" x14ac:dyDescent="0.2">
      <c r="A1830" s="212" t="s">
        <v>13344</v>
      </c>
      <c r="B1830" s="211"/>
      <c r="C1830" s="211" t="s">
        <v>14947</v>
      </c>
      <c r="D1830" s="410" t="s">
        <v>18108</v>
      </c>
      <c r="E1830" s="211"/>
      <c r="F1830" s="211" t="s">
        <v>13343</v>
      </c>
      <c r="G1830" s="413" t="s">
        <v>21579</v>
      </c>
      <c r="H1830" s="429" t="s">
        <v>8560</v>
      </c>
      <c r="I1830" s="390">
        <v>38</v>
      </c>
      <c r="J1830" s="390">
        <v>50</v>
      </c>
      <c r="K1830" s="390">
        <v>48</v>
      </c>
      <c r="L1830" s="330">
        <v>-0.24</v>
      </c>
      <c r="M1830" s="390">
        <v>62</v>
      </c>
      <c r="N1830" s="390">
        <v>63</v>
      </c>
      <c r="O1830" s="390">
        <v>60</v>
      </c>
      <c r="P1830" s="206">
        <v>-1.58730158730159E-2</v>
      </c>
    </row>
    <row r="1831" spans="1:16" x14ac:dyDescent="0.2">
      <c r="A1831" s="212" t="s">
        <v>10275</v>
      </c>
      <c r="B1831" s="211"/>
      <c r="C1831" s="211" t="s">
        <v>255</v>
      </c>
      <c r="D1831" s="410" t="s">
        <v>18591</v>
      </c>
      <c r="E1831" s="211"/>
      <c r="F1831" s="211" t="s">
        <v>10274</v>
      </c>
      <c r="G1831" s="413" t="s">
        <v>21651</v>
      </c>
      <c r="H1831" s="429" t="s">
        <v>8560</v>
      </c>
      <c r="I1831" s="390">
        <v>38</v>
      </c>
      <c r="J1831" s="390">
        <v>46</v>
      </c>
      <c r="K1831" s="390">
        <v>52</v>
      </c>
      <c r="L1831" s="330">
        <v>-0.173913043478261</v>
      </c>
      <c r="M1831" s="390">
        <v>3</v>
      </c>
      <c r="N1831" s="390">
        <v>3</v>
      </c>
      <c r="O1831" s="390">
        <v>5</v>
      </c>
      <c r="P1831" s="206">
        <v>0</v>
      </c>
    </row>
    <row r="1832" spans="1:16" x14ac:dyDescent="0.2">
      <c r="A1832" s="212" t="s">
        <v>10105</v>
      </c>
      <c r="B1832" s="211"/>
      <c r="C1832" s="211" t="s">
        <v>249</v>
      </c>
      <c r="D1832" s="410" t="s">
        <v>19741</v>
      </c>
      <c r="E1832" s="211"/>
      <c r="F1832" s="211" t="s">
        <v>10104</v>
      </c>
      <c r="G1832" s="413" t="s">
        <v>20666</v>
      </c>
      <c r="H1832" s="429" t="s">
        <v>8560</v>
      </c>
      <c r="I1832" s="390">
        <v>38</v>
      </c>
      <c r="J1832" s="390">
        <v>35</v>
      </c>
      <c r="K1832" s="390">
        <v>88</v>
      </c>
      <c r="L1832" s="330">
        <v>8.5714285714285604E-2</v>
      </c>
      <c r="M1832" s="390">
        <v>58</v>
      </c>
      <c r="N1832" s="390">
        <v>77</v>
      </c>
      <c r="O1832" s="390">
        <v>81</v>
      </c>
      <c r="P1832" s="206">
        <v>-0.246753246753247</v>
      </c>
    </row>
    <row r="1833" spans="1:16" x14ac:dyDescent="0.2">
      <c r="A1833" s="212" t="s">
        <v>9507</v>
      </c>
      <c r="B1833" s="211"/>
      <c r="C1833" s="211" t="s">
        <v>14947</v>
      </c>
      <c r="D1833" s="410" t="s">
        <v>21888</v>
      </c>
      <c r="E1833" s="211"/>
      <c r="F1833" s="211" t="s">
        <v>9506</v>
      </c>
      <c r="G1833" s="413" t="s">
        <v>21889</v>
      </c>
      <c r="H1833" s="429" t="s">
        <v>8560</v>
      </c>
      <c r="I1833" s="390">
        <v>38</v>
      </c>
      <c r="J1833" s="390">
        <v>17</v>
      </c>
      <c r="K1833" s="390">
        <v>22</v>
      </c>
      <c r="L1833" s="330">
        <v>1.23529411764706</v>
      </c>
      <c r="M1833" s="390">
        <v>351</v>
      </c>
      <c r="N1833" s="390">
        <v>313</v>
      </c>
      <c r="O1833" s="390">
        <v>263</v>
      </c>
      <c r="P1833" s="206">
        <v>0.121405750798722</v>
      </c>
    </row>
    <row r="1834" spans="1:16" x14ac:dyDescent="0.2">
      <c r="A1834" s="212" t="s">
        <v>8765</v>
      </c>
      <c r="B1834" s="211"/>
      <c r="C1834" s="211" t="s">
        <v>249</v>
      </c>
      <c r="D1834" s="410" t="s">
        <v>17403</v>
      </c>
      <c r="E1834" s="211"/>
      <c r="F1834" s="211" t="s">
        <v>8763</v>
      </c>
      <c r="G1834" s="413" t="s">
        <v>22291</v>
      </c>
      <c r="H1834" s="429" t="s">
        <v>8560</v>
      </c>
      <c r="I1834" s="390">
        <v>38</v>
      </c>
      <c r="J1834" s="390">
        <v>16</v>
      </c>
      <c r="K1834" s="390">
        <v>15</v>
      </c>
      <c r="L1834" s="330">
        <v>1.375</v>
      </c>
      <c r="M1834" s="390">
        <v>41</v>
      </c>
      <c r="N1834" s="390">
        <v>46</v>
      </c>
      <c r="O1834" s="390">
        <v>47</v>
      </c>
      <c r="P1834" s="206">
        <v>-0.108695652173913</v>
      </c>
    </row>
    <row r="1835" spans="1:16" x14ac:dyDescent="0.2">
      <c r="A1835" s="212" t="s">
        <v>12174</v>
      </c>
      <c r="B1835" s="211" t="s">
        <v>12173</v>
      </c>
      <c r="C1835" s="211" t="s">
        <v>254</v>
      </c>
      <c r="D1835" s="410" t="s">
        <v>17314</v>
      </c>
      <c r="E1835" s="211" t="s">
        <v>12172</v>
      </c>
      <c r="F1835" s="211"/>
      <c r="G1835" s="413" t="s">
        <v>19508</v>
      </c>
      <c r="H1835" s="429" t="s">
        <v>8560</v>
      </c>
      <c r="I1835" s="390">
        <v>37</v>
      </c>
      <c r="J1835" s="390">
        <v>50</v>
      </c>
      <c r="K1835" s="390">
        <v>26</v>
      </c>
      <c r="L1835" s="330">
        <v>-0.26</v>
      </c>
      <c r="M1835" s="390">
        <v>7</v>
      </c>
      <c r="N1835" s="390">
        <v>12</v>
      </c>
      <c r="O1835" s="390">
        <v>7</v>
      </c>
      <c r="P1835" s="206">
        <v>-0.41666666666666702</v>
      </c>
    </row>
    <row r="1836" spans="1:16" x14ac:dyDescent="0.2">
      <c r="A1836" s="212" t="s">
        <v>12094</v>
      </c>
      <c r="B1836" s="211"/>
      <c r="C1836" s="211" t="s">
        <v>263</v>
      </c>
      <c r="D1836" s="410" t="s">
        <v>18261</v>
      </c>
      <c r="E1836" s="211"/>
      <c r="F1836" s="211" t="s">
        <v>12093</v>
      </c>
      <c r="G1836" s="413" t="s">
        <v>20303</v>
      </c>
      <c r="H1836" s="429" t="s">
        <v>8560</v>
      </c>
      <c r="I1836" s="390">
        <v>37</v>
      </c>
      <c r="J1836" s="390">
        <v>2</v>
      </c>
      <c r="K1836" s="390">
        <v>25</v>
      </c>
      <c r="L1836" s="330">
        <v>17.5</v>
      </c>
      <c r="M1836" s="390">
        <v>17</v>
      </c>
      <c r="N1836" s="390">
        <v>2</v>
      </c>
      <c r="O1836" s="390">
        <v>12</v>
      </c>
      <c r="P1836" s="206">
        <v>7.5</v>
      </c>
    </row>
    <row r="1837" spans="1:16" x14ac:dyDescent="0.2">
      <c r="A1837" s="212" t="s">
        <v>11505</v>
      </c>
      <c r="B1837" s="211"/>
      <c r="C1837" s="211" t="s">
        <v>252</v>
      </c>
      <c r="D1837" s="410" t="s">
        <v>18858</v>
      </c>
      <c r="E1837" s="211"/>
      <c r="F1837" s="211" t="s">
        <v>11504</v>
      </c>
      <c r="G1837" s="413" t="s">
        <v>21105</v>
      </c>
      <c r="H1837" s="429" t="s">
        <v>8560</v>
      </c>
      <c r="I1837" s="390">
        <v>37</v>
      </c>
      <c r="J1837" s="390">
        <v>0</v>
      </c>
      <c r="K1837" s="390">
        <v>48</v>
      </c>
      <c r="L1837" s="330">
        <v>0</v>
      </c>
      <c r="M1837" s="390">
        <v>90</v>
      </c>
      <c r="N1837" s="390">
        <v>39</v>
      </c>
      <c r="O1837" s="390">
        <v>96</v>
      </c>
      <c r="P1837" s="206">
        <v>1.3076923076923099</v>
      </c>
    </row>
    <row r="1838" spans="1:16" x14ac:dyDescent="0.2">
      <c r="A1838" s="212" t="s">
        <v>9817</v>
      </c>
      <c r="B1838" s="211"/>
      <c r="C1838" s="211" t="s">
        <v>371</v>
      </c>
      <c r="D1838" s="410" t="s">
        <v>20140</v>
      </c>
      <c r="E1838" s="211"/>
      <c r="F1838" s="211" t="s">
        <v>9816</v>
      </c>
      <c r="G1838" s="413" t="s">
        <v>20682</v>
      </c>
      <c r="H1838" s="429" t="s">
        <v>8560</v>
      </c>
      <c r="I1838" s="390">
        <v>37</v>
      </c>
      <c r="J1838" s="390">
        <v>49</v>
      </c>
      <c r="K1838" s="390">
        <v>49</v>
      </c>
      <c r="L1838" s="330">
        <v>-0.24489795918367399</v>
      </c>
      <c r="M1838" s="390">
        <v>31</v>
      </c>
      <c r="N1838" s="390">
        <v>36</v>
      </c>
      <c r="O1838" s="390">
        <v>0</v>
      </c>
      <c r="P1838" s="206">
        <v>-0.13888888888888901</v>
      </c>
    </row>
    <row r="1839" spans="1:16" x14ac:dyDescent="0.2">
      <c r="A1839" s="212" t="s">
        <v>8423</v>
      </c>
      <c r="B1839" s="211"/>
      <c r="C1839" s="211" t="s">
        <v>255</v>
      </c>
      <c r="D1839" s="410" t="s">
        <v>18733</v>
      </c>
      <c r="E1839" s="211"/>
      <c r="F1839" s="211" t="s">
        <v>8422</v>
      </c>
      <c r="G1839" s="413" t="s">
        <v>20666</v>
      </c>
      <c r="H1839" s="429" t="s">
        <v>8560</v>
      </c>
      <c r="I1839" s="390">
        <v>37</v>
      </c>
      <c r="J1839" s="390">
        <v>42</v>
      </c>
      <c r="K1839" s="390">
        <v>17</v>
      </c>
      <c r="L1839" s="330">
        <v>-0.119047619047619</v>
      </c>
      <c r="M1839" s="390">
        <v>0</v>
      </c>
      <c r="N1839" s="390">
        <v>0</v>
      </c>
      <c r="O1839" s="390">
        <v>0</v>
      </c>
      <c r="P1839" s="206">
        <v>0</v>
      </c>
    </row>
    <row r="1840" spans="1:16" x14ac:dyDescent="0.2">
      <c r="A1840" s="212" t="s">
        <v>13825</v>
      </c>
      <c r="B1840" s="211" t="s">
        <v>13022</v>
      </c>
      <c r="C1840" s="211" t="s">
        <v>263</v>
      </c>
      <c r="D1840" s="410" t="s">
        <v>19983</v>
      </c>
      <c r="E1840" s="211" t="s">
        <v>13824</v>
      </c>
      <c r="F1840" s="211"/>
      <c r="G1840" s="413" t="s">
        <v>20533</v>
      </c>
      <c r="H1840" s="429" t="s">
        <v>8560</v>
      </c>
      <c r="I1840" s="390">
        <v>36</v>
      </c>
      <c r="J1840" s="390">
        <v>22</v>
      </c>
      <c r="K1840" s="390">
        <v>28</v>
      </c>
      <c r="L1840" s="330">
        <v>0.63636363636363702</v>
      </c>
      <c r="M1840" s="390">
        <v>102</v>
      </c>
      <c r="N1840" s="390">
        <v>78</v>
      </c>
      <c r="O1840" s="390">
        <v>113</v>
      </c>
      <c r="P1840" s="206">
        <v>0.30769230769230799</v>
      </c>
    </row>
    <row r="1841" spans="1:16" x14ac:dyDescent="0.2">
      <c r="A1841" s="212" t="s">
        <v>11386</v>
      </c>
      <c r="B1841" s="211"/>
      <c r="C1841" s="211" t="s">
        <v>251</v>
      </c>
      <c r="D1841" s="410" t="s">
        <v>19588</v>
      </c>
      <c r="E1841" s="211"/>
      <c r="F1841" s="211" t="s">
        <v>11385</v>
      </c>
      <c r="G1841" s="413" t="s">
        <v>21190</v>
      </c>
      <c r="H1841" s="429" t="s">
        <v>8560</v>
      </c>
      <c r="I1841" s="390">
        <v>36</v>
      </c>
      <c r="J1841" s="390">
        <v>36</v>
      </c>
      <c r="K1841" s="390">
        <v>49</v>
      </c>
      <c r="L1841" s="330">
        <v>0</v>
      </c>
      <c r="M1841" s="390">
        <v>298</v>
      </c>
      <c r="N1841" s="390">
        <v>294</v>
      </c>
      <c r="O1841" s="390">
        <v>289</v>
      </c>
      <c r="P1841" s="206">
        <v>1.36054421768708E-2</v>
      </c>
    </row>
    <row r="1842" spans="1:16" x14ac:dyDescent="0.2">
      <c r="A1842" s="212" t="s">
        <v>13951</v>
      </c>
      <c r="B1842" s="211"/>
      <c r="C1842" s="211" t="s">
        <v>257</v>
      </c>
      <c r="D1842" s="410" t="s">
        <v>19164</v>
      </c>
      <c r="E1842" s="211"/>
      <c r="F1842" s="211" t="s">
        <v>13950</v>
      </c>
      <c r="G1842" s="413" t="s">
        <v>19399</v>
      </c>
      <c r="H1842" s="429" t="s">
        <v>8560</v>
      </c>
      <c r="I1842" s="390">
        <v>36</v>
      </c>
      <c r="J1842" s="390">
        <v>26</v>
      </c>
      <c r="K1842" s="390">
        <v>39</v>
      </c>
      <c r="L1842" s="330">
        <v>0.38461538461538503</v>
      </c>
      <c r="M1842" s="390">
        <v>32</v>
      </c>
      <c r="N1842" s="390">
        <v>26</v>
      </c>
      <c r="O1842" s="390">
        <v>23</v>
      </c>
      <c r="P1842" s="206">
        <v>0.230769230769231</v>
      </c>
    </row>
    <row r="1843" spans="1:16" x14ac:dyDescent="0.2">
      <c r="A1843" s="212" t="s">
        <v>10633</v>
      </c>
      <c r="B1843" s="211"/>
      <c r="C1843" s="211" t="s">
        <v>487</v>
      </c>
      <c r="D1843" s="410" t="s">
        <v>21528</v>
      </c>
      <c r="E1843" s="211"/>
      <c r="F1843" s="211" t="s">
        <v>10632</v>
      </c>
      <c r="G1843" s="413" t="s">
        <v>21529</v>
      </c>
      <c r="H1843" s="429" t="s">
        <v>8560</v>
      </c>
      <c r="I1843" s="390">
        <v>36</v>
      </c>
      <c r="J1843" s="390">
        <v>323</v>
      </c>
      <c r="K1843" s="390">
        <v>354</v>
      </c>
      <c r="L1843" s="330">
        <v>-0.88854489164086703</v>
      </c>
      <c r="M1843" s="390">
        <v>3</v>
      </c>
      <c r="N1843" s="390">
        <v>28</v>
      </c>
      <c r="O1843" s="390">
        <v>36</v>
      </c>
      <c r="P1843" s="206">
        <v>-0.89285714285714302</v>
      </c>
    </row>
    <row r="1844" spans="1:16" x14ac:dyDescent="0.2">
      <c r="A1844" s="212" t="s">
        <v>13412</v>
      </c>
      <c r="B1844" s="211" t="s">
        <v>9679</v>
      </c>
      <c r="C1844" s="211" t="s">
        <v>252</v>
      </c>
      <c r="D1844" s="410" t="s">
        <v>17673</v>
      </c>
      <c r="E1844" s="211" t="s">
        <v>13411</v>
      </c>
      <c r="F1844" s="211"/>
      <c r="G1844" s="413" t="s">
        <v>21619</v>
      </c>
      <c r="H1844" s="429" t="s">
        <v>8560</v>
      </c>
      <c r="I1844" s="390">
        <v>36</v>
      </c>
      <c r="J1844" s="390">
        <v>0</v>
      </c>
      <c r="K1844" s="390">
        <v>55</v>
      </c>
      <c r="L1844" s="330">
        <v>0</v>
      </c>
      <c r="M1844" s="390">
        <v>216</v>
      </c>
      <c r="N1844" s="390">
        <v>119</v>
      </c>
      <c r="O1844" s="390">
        <v>207</v>
      </c>
      <c r="P1844" s="206">
        <v>0.81512605042016795</v>
      </c>
    </row>
    <row r="1845" spans="1:16" x14ac:dyDescent="0.2">
      <c r="A1845" s="212" t="s">
        <v>19242</v>
      </c>
      <c r="B1845" s="211"/>
      <c r="C1845" s="211" t="s">
        <v>18989</v>
      </c>
      <c r="D1845" s="410" t="s">
        <v>18324</v>
      </c>
      <c r="E1845" s="211"/>
      <c r="F1845" s="211" t="s">
        <v>19243</v>
      </c>
      <c r="G1845" s="413" t="s">
        <v>21469</v>
      </c>
      <c r="H1845" s="429" t="s">
        <v>8560</v>
      </c>
      <c r="I1845" s="390">
        <v>36</v>
      </c>
      <c r="J1845" s="390">
        <v>50</v>
      </c>
      <c r="K1845" s="390">
        <v>1</v>
      </c>
      <c r="L1845" s="330">
        <v>-0.28000000000000003</v>
      </c>
      <c r="M1845" s="390">
        <v>4</v>
      </c>
      <c r="N1845" s="390">
        <v>3</v>
      </c>
      <c r="O1845" s="390">
        <v>1</v>
      </c>
      <c r="P1845" s="206">
        <v>0.33333333333333298</v>
      </c>
    </row>
    <row r="1846" spans="1:16" x14ac:dyDescent="0.2">
      <c r="A1846" s="212" t="s">
        <v>9402</v>
      </c>
      <c r="B1846" s="211"/>
      <c r="C1846" s="211" t="s">
        <v>255</v>
      </c>
      <c r="D1846" s="410" t="s">
        <v>18215</v>
      </c>
      <c r="E1846" s="211"/>
      <c r="F1846" s="211" t="s">
        <v>9401</v>
      </c>
      <c r="G1846" s="413" t="s">
        <v>19421</v>
      </c>
      <c r="H1846" s="429" t="s">
        <v>8560</v>
      </c>
      <c r="I1846" s="390">
        <v>36</v>
      </c>
      <c r="J1846" s="390">
        <v>15</v>
      </c>
      <c r="K1846" s="390">
        <v>16</v>
      </c>
      <c r="L1846" s="330">
        <v>1.4</v>
      </c>
      <c r="M1846" s="390">
        <v>9</v>
      </c>
      <c r="N1846" s="390">
        <v>1</v>
      </c>
      <c r="O1846" s="390">
        <v>0</v>
      </c>
      <c r="P1846" s="206">
        <v>8</v>
      </c>
    </row>
    <row r="1847" spans="1:16" x14ac:dyDescent="0.2">
      <c r="A1847" s="212" t="s">
        <v>13012</v>
      </c>
      <c r="B1847" s="211"/>
      <c r="C1847" s="211" t="s">
        <v>14947</v>
      </c>
      <c r="D1847" s="410" t="s">
        <v>21978</v>
      </c>
      <c r="E1847" s="211"/>
      <c r="F1847" s="211" t="s">
        <v>13011</v>
      </c>
      <c r="G1847" s="413" t="s">
        <v>21979</v>
      </c>
      <c r="H1847" s="429" t="s">
        <v>8560</v>
      </c>
      <c r="I1847" s="390">
        <v>36</v>
      </c>
      <c r="J1847" s="390">
        <v>44</v>
      </c>
      <c r="K1847" s="390">
        <v>39</v>
      </c>
      <c r="L1847" s="330">
        <v>-0.18181818181818199</v>
      </c>
      <c r="M1847" s="390">
        <v>298</v>
      </c>
      <c r="N1847" s="390">
        <v>280</v>
      </c>
      <c r="O1847" s="390">
        <v>251</v>
      </c>
      <c r="P1847" s="206">
        <v>6.4285714285714293E-2</v>
      </c>
    </row>
    <row r="1848" spans="1:16" x14ac:dyDescent="0.2">
      <c r="A1848" s="212" t="s">
        <v>13007</v>
      </c>
      <c r="B1848" s="211"/>
      <c r="C1848" s="211" t="s">
        <v>14947</v>
      </c>
      <c r="D1848" s="410" t="s">
        <v>19280</v>
      </c>
      <c r="E1848" s="211"/>
      <c r="F1848" s="211" t="s">
        <v>13006</v>
      </c>
      <c r="G1848" s="413" t="s">
        <v>22006</v>
      </c>
      <c r="H1848" s="429" t="s">
        <v>8560</v>
      </c>
      <c r="I1848" s="390">
        <v>36</v>
      </c>
      <c r="J1848" s="390">
        <v>20</v>
      </c>
      <c r="K1848" s="390">
        <v>23</v>
      </c>
      <c r="L1848" s="330">
        <v>0.8</v>
      </c>
      <c r="M1848" s="390">
        <v>391</v>
      </c>
      <c r="N1848" s="390">
        <v>371</v>
      </c>
      <c r="O1848" s="390">
        <v>400</v>
      </c>
      <c r="P1848" s="206">
        <v>5.3908355795148299E-2</v>
      </c>
    </row>
    <row r="1849" spans="1:16" x14ac:dyDescent="0.2">
      <c r="A1849" s="212" t="s">
        <v>13649</v>
      </c>
      <c r="B1849" s="211"/>
      <c r="C1849" s="211" t="s">
        <v>253</v>
      </c>
      <c r="D1849" s="410" t="s">
        <v>22072</v>
      </c>
      <c r="E1849" s="211"/>
      <c r="F1849" s="211" t="s">
        <v>13648</v>
      </c>
      <c r="G1849" s="413" t="s">
        <v>19520</v>
      </c>
      <c r="H1849" s="429" t="s">
        <v>8560</v>
      </c>
      <c r="I1849" s="390">
        <v>36</v>
      </c>
      <c r="J1849" s="390">
        <v>48</v>
      </c>
      <c r="K1849" s="390">
        <v>26</v>
      </c>
      <c r="L1849" s="330">
        <v>-0.25</v>
      </c>
      <c r="M1849" s="390">
        <v>7</v>
      </c>
      <c r="N1849" s="390">
        <v>12</v>
      </c>
      <c r="O1849" s="390">
        <v>10</v>
      </c>
      <c r="P1849" s="206">
        <v>-0.41666666666666702</v>
      </c>
    </row>
    <row r="1850" spans="1:16" x14ac:dyDescent="0.2">
      <c r="A1850" s="212" t="s">
        <v>11366</v>
      </c>
      <c r="B1850" s="211"/>
      <c r="C1850" s="211" t="s">
        <v>14947</v>
      </c>
      <c r="D1850" s="410" t="s">
        <v>17668</v>
      </c>
      <c r="E1850" s="211"/>
      <c r="F1850" s="211" t="s">
        <v>11365</v>
      </c>
      <c r="G1850" s="413" t="s">
        <v>19399</v>
      </c>
      <c r="H1850" s="429" t="s">
        <v>8560</v>
      </c>
      <c r="I1850" s="390">
        <v>35</v>
      </c>
      <c r="J1850" s="390">
        <v>16</v>
      </c>
      <c r="K1850" s="390">
        <v>11</v>
      </c>
      <c r="L1850" s="330">
        <v>1.1875</v>
      </c>
      <c r="M1850" s="390">
        <v>19</v>
      </c>
      <c r="N1850" s="390">
        <v>19</v>
      </c>
      <c r="O1850" s="390">
        <v>34</v>
      </c>
      <c r="P1850" s="206">
        <v>0</v>
      </c>
    </row>
    <row r="1851" spans="1:16" x14ac:dyDescent="0.2">
      <c r="A1851" s="212" t="s">
        <v>11340</v>
      </c>
      <c r="B1851" s="211"/>
      <c r="C1851" s="211" t="s">
        <v>253</v>
      </c>
      <c r="D1851" s="410" t="s">
        <v>20067</v>
      </c>
      <c r="E1851" s="211"/>
      <c r="F1851" s="211" t="s">
        <v>11339</v>
      </c>
      <c r="G1851" s="413" t="s">
        <v>19628</v>
      </c>
      <c r="H1851" s="429" t="s">
        <v>8560</v>
      </c>
      <c r="I1851" s="390">
        <v>35</v>
      </c>
      <c r="J1851" s="390">
        <v>29</v>
      </c>
      <c r="K1851" s="390">
        <v>57</v>
      </c>
      <c r="L1851" s="330">
        <v>0.20689655172413801</v>
      </c>
      <c r="M1851" s="390">
        <v>159</v>
      </c>
      <c r="N1851" s="390">
        <v>111</v>
      </c>
      <c r="O1851" s="390">
        <v>105</v>
      </c>
      <c r="P1851" s="206">
        <v>0.43243243243243201</v>
      </c>
    </row>
    <row r="1852" spans="1:16" x14ac:dyDescent="0.2">
      <c r="A1852" s="212" t="s">
        <v>11201</v>
      </c>
      <c r="B1852" s="211"/>
      <c r="C1852" s="211" t="s">
        <v>371</v>
      </c>
      <c r="D1852" s="410" t="s">
        <v>18868</v>
      </c>
      <c r="E1852" s="211"/>
      <c r="F1852" s="211" t="s">
        <v>11200</v>
      </c>
      <c r="G1852" s="413" t="s">
        <v>21254</v>
      </c>
      <c r="H1852" s="429" t="s">
        <v>8560</v>
      </c>
      <c r="I1852" s="390">
        <v>35</v>
      </c>
      <c r="J1852" s="390">
        <v>4</v>
      </c>
      <c r="K1852" s="390">
        <v>2</v>
      </c>
      <c r="L1852" s="330">
        <v>7.75</v>
      </c>
      <c r="M1852" s="390">
        <v>138</v>
      </c>
      <c r="N1852" s="390">
        <v>151</v>
      </c>
      <c r="O1852" s="390">
        <v>175</v>
      </c>
      <c r="P1852" s="206">
        <v>-8.6092715231788103E-2</v>
      </c>
    </row>
    <row r="1853" spans="1:16" x14ac:dyDescent="0.2">
      <c r="A1853" s="212" t="s">
        <v>10756</v>
      </c>
      <c r="B1853" s="211"/>
      <c r="C1853" s="211" t="s">
        <v>14947</v>
      </c>
      <c r="D1853" s="410" t="s">
        <v>21478</v>
      </c>
      <c r="E1853" s="211"/>
      <c r="F1853" s="211" t="s">
        <v>10755</v>
      </c>
      <c r="G1853" s="413" t="s">
        <v>21479</v>
      </c>
      <c r="H1853" s="429" t="s">
        <v>8560</v>
      </c>
      <c r="I1853" s="390">
        <v>35</v>
      </c>
      <c r="J1853" s="390">
        <v>67</v>
      </c>
      <c r="K1853" s="390">
        <v>43</v>
      </c>
      <c r="L1853" s="330">
        <v>-0.47761194029850801</v>
      </c>
      <c r="M1853" s="390">
        <v>927</v>
      </c>
      <c r="N1853" s="390">
        <v>875</v>
      </c>
      <c r="O1853" s="390">
        <v>807</v>
      </c>
      <c r="P1853" s="206">
        <v>5.94285714285714E-2</v>
      </c>
    </row>
    <row r="1854" spans="1:16" x14ac:dyDescent="0.2">
      <c r="A1854" s="212" t="s">
        <v>10710</v>
      </c>
      <c r="B1854" s="211"/>
      <c r="C1854" s="211" t="s">
        <v>253</v>
      </c>
      <c r="D1854" s="410" t="s">
        <v>20103</v>
      </c>
      <c r="E1854" s="211"/>
      <c r="F1854" s="211" t="s">
        <v>10708</v>
      </c>
      <c r="G1854" s="413" t="s">
        <v>21505</v>
      </c>
      <c r="H1854" s="429" t="s">
        <v>8560</v>
      </c>
      <c r="I1854" s="390">
        <v>35</v>
      </c>
      <c r="J1854" s="390">
        <v>39</v>
      </c>
      <c r="K1854" s="390">
        <v>26</v>
      </c>
      <c r="L1854" s="330">
        <v>-0.102564102564103</v>
      </c>
      <c r="M1854" s="390">
        <v>117</v>
      </c>
      <c r="N1854" s="390">
        <v>91</v>
      </c>
      <c r="O1854" s="390">
        <v>82</v>
      </c>
      <c r="P1854" s="206">
        <v>0.28571428571428598</v>
      </c>
    </row>
    <row r="1855" spans="1:16" x14ac:dyDescent="0.2">
      <c r="A1855" s="212" t="s">
        <v>9707</v>
      </c>
      <c r="B1855" s="211" t="s">
        <v>9682</v>
      </c>
      <c r="C1855" s="211" t="s">
        <v>371</v>
      </c>
      <c r="D1855" s="410" t="s">
        <v>18917</v>
      </c>
      <c r="E1855" s="211" t="s">
        <v>9706</v>
      </c>
      <c r="F1855" s="211"/>
      <c r="G1855" s="413" t="s">
        <v>21840</v>
      </c>
      <c r="H1855" s="429" t="s">
        <v>8560</v>
      </c>
      <c r="I1855" s="390">
        <v>35</v>
      </c>
      <c r="J1855" s="390">
        <v>27</v>
      </c>
      <c r="K1855" s="390">
        <v>44</v>
      </c>
      <c r="L1855" s="330">
        <v>0.296296296296296</v>
      </c>
      <c r="M1855" s="390">
        <v>695</v>
      </c>
      <c r="N1855" s="390">
        <v>531</v>
      </c>
      <c r="O1855" s="390">
        <v>594</v>
      </c>
      <c r="P1855" s="206">
        <v>0.30885122410546101</v>
      </c>
    </row>
    <row r="1856" spans="1:16" x14ac:dyDescent="0.2">
      <c r="A1856" s="212" t="s">
        <v>8403</v>
      </c>
      <c r="B1856" s="211"/>
      <c r="C1856" s="211" t="s">
        <v>258</v>
      </c>
      <c r="D1856" s="410" t="s">
        <v>22301</v>
      </c>
      <c r="E1856" s="211"/>
      <c r="F1856" s="211" t="s">
        <v>8401</v>
      </c>
      <c r="G1856" s="413" t="s">
        <v>22302</v>
      </c>
      <c r="H1856" s="429" t="s">
        <v>8560</v>
      </c>
      <c r="I1856" s="390">
        <v>35</v>
      </c>
      <c r="J1856" s="390">
        <v>86</v>
      </c>
      <c r="K1856" s="390">
        <v>64</v>
      </c>
      <c r="L1856" s="330">
        <v>-0.59302325581395299</v>
      </c>
      <c r="M1856" s="390">
        <v>41</v>
      </c>
      <c r="N1856" s="390">
        <v>26</v>
      </c>
      <c r="O1856" s="390">
        <v>42</v>
      </c>
      <c r="P1856" s="206">
        <v>0.57692307692307698</v>
      </c>
    </row>
    <row r="1857" spans="1:16" x14ac:dyDescent="0.2">
      <c r="A1857" s="212" t="s">
        <v>12736</v>
      </c>
      <c r="B1857" s="211"/>
      <c r="C1857" s="211" t="s">
        <v>251</v>
      </c>
      <c r="D1857" s="410" t="s">
        <v>20270</v>
      </c>
      <c r="E1857" s="211"/>
      <c r="F1857" s="211" t="s">
        <v>12734</v>
      </c>
      <c r="G1857" s="413" t="s">
        <v>19422</v>
      </c>
      <c r="H1857" s="429" t="s">
        <v>8560</v>
      </c>
      <c r="I1857" s="390">
        <v>34</v>
      </c>
      <c r="J1857" s="390">
        <v>23</v>
      </c>
      <c r="K1857" s="390">
        <v>54</v>
      </c>
      <c r="L1857" s="330">
        <v>0.47826086956521702</v>
      </c>
      <c r="M1857" s="390">
        <v>6</v>
      </c>
      <c r="N1857" s="390">
        <v>3</v>
      </c>
      <c r="O1857" s="390">
        <v>14</v>
      </c>
      <c r="P1857" s="206">
        <v>1</v>
      </c>
    </row>
    <row r="1858" spans="1:16" x14ac:dyDescent="0.2">
      <c r="A1858" s="212" t="s">
        <v>11307</v>
      </c>
      <c r="B1858" s="211"/>
      <c r="C1858" s="211" t="s">
        <v>14947</v>
      </c>
      <c r="D1858" s="410" t="s">
        <v>10720</v>
      </c>
      <c r="E1858" s="211"/>
      <c r="F1858" s="211" t="s">
        <v>11306</v>
      </c>
      <c r="G1858" s="413" t="s">
        <v>200</v>
      </c>
      <c r="H1858" s="429" t="s">
        <v>8560</v>
      </c>
      <c r="I1858" s="390">
        <v>34</v>
      </c>
      <c r="J1858" s="390">
        <v>20</v>
      </c>
      <c r="K1858" s="390">
        <v>21</v>
      </c>
      <c r="L1858" s="330">
        <v>0.7</v>
      </c>
      <c r="M1858" s="390">
        <v>2</v>
      </c>
      <c r="N1858" s="390">
        <v>7</v>
      </c>
      <c r="O1858" s="390">
        <v>1</v>
      </c>
      <c r="P1858" s="206">
        <v>-0.71428571428571397</v>
      </c>
    </row>
    <row r="1859" spans="1:16" x14ac:dyDescent="0.2">
      <c r="A1859" s="212" t="s">
        <v>10800</v>
      </c>
      <c r="B1859" s="211"/>
      <c r="C1859" s="211" t="s">
        <v>253</v>
      </c>
      <c r="D1859" s="410" t="s">
        <v>17147</v>
      </c>
      <c r="E1859" s="211"/>
      <c r="F1859" s="211" t="s">
        <v>10799</v>
      </c>
      <c r="G1859" s="413" t="s">
        <v>8960</v>
      </c>
      <c r="H1859" s="429" t="s">
        <v>8560</v>
      </c>
      <c r="I1859" s="390">
        <v>34</v>
      </c>
      <c r="J1859" s="390">
        <v>25</v>
      </c>
      <c r="K1859" s="390">
        <v>23</v>
      </c>
      <c r="L1859" s="330">
        <v>0.36</v>
      </c>
      <c r="M1859" s="390">
        <v>47</v>
      </c>
      <c r="N1859" s="390">
        <v>39</v>
      </c>
      <c r="O1859" s="390">
        <v>40</v>
      </c>
      <c r="P1859" s="206">
        <v>0.20512820512820501</v>
      </c>
    </row>
    <row r="1860" spans="1:16" x14ac:dyDescent="0.2">
      <c r="A1860" s="212" t="s">
        <v>9145</v>
      </c>
      <c r="B1860" s="211"/>
      <c r="C1860" s="211" t="s">
        <v>254</v>
      </c>
      <c r="D1860" s="410" t="s">
        <v>18516</v>
      </c>
      <c r="E1860" s="211"/>
      <c r="F1860" s="211" t="s">
        <v>9144</v>
      </c>
      <c r="G1860" s="413" t="s">
        <v>21135</v>
      </c>
      <c r="H1860" s="429" t="s">
        <v>8560</v>
      </c>
      <c r="I1860" s="390">
        <v>34</v>
      </c>
      <c r="J1860" s="390">
        <v>75</v>
      </c>
      <c r="K1860" s="390">
        <v>0</v>
      </c>
      <c r="L1860" s="330">
        <v>-0.54666666666666697</v>
      </c>
      <c r="M1860" s="390">
        <v>1</v>
      </c>
      <c r="N1860" s="390">
        <v>1</v>
      </c>
      <c r="O1860" s="390">
        <v>0</v>
      </c>
      <c r="P1860" s="206">
        <v>0</v>
      </c>
    </row>
    <row r="1861" spans="1:16" x14ac:dyDescent="0.2">
      <c r="A1861" s="212" t="s">
        <v>11583</v>
      </c>
      <c r="B1861" s="211" t="s">
        <v>9611</v>
      </c>
      <c r="C1861" s="211" t="s">
        <v>253</v>
      </c>
      <c r="D1861" s="410" t="s">
        <v>17695</v>
      </c>
      <c r="E1861" s="211" t="s">
        <v>11582</v>
      </c>
      <c r="F1861" s="211"/>
      <c r="G1861" s="413" t="s">
        <v>21027</v>
      </c>
      <c r="H1861" s="429" t="s">
        <v>8560</v>
      </c>
      <c r="I1861" s="390">
        <v>33</v>
      </c>
      <c r="J1861" s="390">
        <v>9</v>
      </c>
      <c r="K1861" s="390">
        <v>56</v>
      </c>
      <c r="L1861" s="330">
        <v>2.6666666666666701</v>
      </c>
      <c r="M1861" s="390">
        <v>312</v>
      </c>
      <c r="N1861" s="390">
        <v>255</v>
      </c>
      <c r="O1861" s="390">
        <v>306</v>
      </c>
      <c r="P1861" s="206">
        <v>0.223529411764706</v>
      </c>
    </row>
    <row r="1862" spans="1:16" x14ac:dyDescent="0.2">
      <c r="A1862" s="212" t="s">
        <v>11044</v>
      </c>
      <c r="B1862" s="211"/>
      <c r="C1862" s="211" t="s">
        <v>254</v>
      </c>
      <c r="D1862" s="410" t="s">
        <v>18873</v>
      </c>
      <c r="E1862" s="211"/>
      <c r="F1862" s="211" t="s">
        <v>11043</v>
      </c>
      <c r="G1862" s="413" t="s">
        <v>21204</v>
      </c>
      <c r="H1862" s="429" t="s">
        <v>8560</v>
      </c>
      <c r="I1862" s="390">
        <v>33</v>
      </c>
      <c r="J1862" s="390">
        <v>27</v>
      </c>
      <c r="K1862" s="390">
        <v>20</v>
      </c>
      <c r="L1862" s="330">
        <v>0.22222222222222199</v>
      </c>
      <c r="M1862" s="390">
        <v>28</v>
      </c>
      <c r="N1862" s="390">
        <v>29</v>
      </c>
      <c r="O1862" s="390">
        <v>25</v>
      </c>
      <c r="P1862" s="206">
        <v>-3.4482758620689599E-2</v>
      </c>
    </row>
    <row r="1863" spans="1:16" x14ac:dyDescent="0.2">
      <c r="A1863" s="212" t="s">
        <v>10572</v>
      </c>
      <c r="B1863" s="211"/>
      <c r="C1863" s="211" t="s">
        <v>371</v>
      </c>
      <c r="D1863" s="410" t="s">
        <v>18892</v>
      </c>
      <c r="E1863" s="211"/>
      <c r="F1863" s="211" t="s">
        <v>10571</v>
      </c>
      <c r="G1863" s="413" t="s">
        <v>19432</v>
      </c>
      <c r="H1863" s="429" t="s">
        <v>8560</v>
      </c>
      <c r="I1863" s="390">
        <v>33</v>
      </c>
      <c r="J1863" s="390">
        <v>90</v>
      </c>
      <c r="K1863" s="390">
        <v>33</v>
      </c>
      <c r="L1863" s="330">
        <v>-0.63333333333333297</v>
      </c>
      <c r="M1863" s="390">
        <v>14</v>
      </c>
      <c r="N1863" s="390">
        <v>8</v>
      </c>
      <c r="O1863" s="390">
        <v>8</v>
      </c>
      <c r="P1863" s="206">
        <v>0.75</v>
      </c>
    </row>
    <row r="1864" spans="1:16" x14ac:dyDescent="0.2">
      <c r="A1864" s="212" t="s">
        <v>10514</v>
      </c>
      <c r="B1864" s="211"/>
      <c r="C1864" s="211" t="s">
        <v>249</v>
      </c>
      <c r="D1864" s="410" t="s">
        <v>15301</v>
      </c>
      <c r="E1864" s="211"/>
      <c r="F1864" s="211" t="s">
        <v>10513</v>
      </c>
      <c r="G1864" s="413" t="s">
        <v>200</v>
      </c>
      <c r="H1864" s="429" t="s">
        <v>8560</v>
      </c>
      <c r="I1864" s="390">
        <v>33</v>
      </c>
      <c r="J1864" s="390">
        <v>41</v>
      </c>
      <c r="K1864" s="390">
        <v>26</v>
      </c>
      <c r="L1864" s="330">
        <v>-0.19512195121951201</v>
      </c>
      <c r="M1864" s="390">
        <v>0</v>
      </c>
      <c r="N1864" s="390">
        <v>0</v>
      </c>
      <c r="O1864" s="390">
        <v>0</v>
      </c>
      <c r="P1864" s="206">
        <v>0</v>
      </c>
    </row>
    <row r="1865" spans="1:16" x14ac:dyDescent="0.2">
      <c r="A1865" s="212" t="s">
        <v>19225</v>
      </c>
      <c r="B1865" s="211"/>
      <c r="C1865" s="211" t="s">
        <v>371</v>
      </c>
      <c r="D1865" s="410" t="s">
        <v>19226</v>
      </c>
      <c r="E1865" s="211"/>
      <c r="F1865" s="211" t="s">
        <v>19227</v>
      </c>
      <c r="G1865" s="413" t="s">
        <v>21681</v>
      </c>
      <c r="H1865" s="429" t="s">
        <v>8560</v>
      </c>
      <c r="I1865" s="390">
        <v>33</v>
      </c>
      <c r="J1865" s="390">
        <v>53</v>
      </c>
      <c r="K1865" s="390">
        <v>2</v>
      </c>
      <c r="L1865" s="330">
        <v>-0.37735849056603799</v>
      </c>
      <c r="M1865" s="390">
        <v>40</v>
      </c>
      <c r="N1865" s="390">
        <v>23</v>
      </c>
      <c r="O1865" s="390">
        <v>3</v>
      </c>
      <c r="P1865" s="206">
        <v>0.73913043478260898</v>
      </c>
    </row>
    <row r="1866" spans="1:16" x14ac:dyDescent="0.2">
      <c r="A1866" s="212" t="s">
        <v>13187</v>
      </c>
      <c r="B1866" s="211"/>
      <c r="C1866" s="211" t="s">
        <v>371</v>
      </c>
      <c r="D1866" s="410" t="s">
        <v>17401</v>
      </c>
      <c r="E1866" s="211"/>
      <c r="F1866" s="211" t="s">
        <v>13186</v>
      </c>
      <c r="G1866" s="413" t="s">
        <v>22262</v>
      </c>
      <c r="H1866" s="429" t="s">
        <v>8560</v>
      </c>
      <c r="I1866" s="390">
        <v>33</v>
      </c>
      <c r="J1866" s="390">
        <v>0</v>
      </c>
      <c r="K1866" s="390">
        <v>0</v>
      </c>
      <c r="L1866" s="330">
        <v>0</v>
      </c>
      <c r="M1866" s="390">
        <v>59</v>
      </c>
      <c r="N1866" s="390">
        <v>57</v>
      </c>
      <c r="O1866" s="390">
        <v>37</v>
      </c>
      <c r="P1866" s="206">
        <v>3.5087719298245702E-2</v>
      </c>
    </row>
    <row r="1867" spans="1:16" x14ac:dyDescent="0.2">
      <c r="A1867" s="212" t="s">
        <v>13645</v>
      </c>
      <c r="B1867" s="211" t="s">
        <v>9611</v>
      </c>
      <c r="C1867" s="211" t="s">
        <v>253</v>
      </c>
      <c r="D1867" s="410" t="s">
        <v>20781</v>
      </c>
      <c r="E1867" s="211" t="s">
        <v>13644</v>
      </c>
      <c r="F1867" s="211"/>
      <c r="G1867" s="413" t="s">
        <v>20782</v>
      </c>
      <c r="H1867" s="429" t="s">
        <v>8560</v>
      </c>
      <c r="I1867" s="390">
        <v>32</v>
      </c>
      <c r="J1867" s="390">
        <v>29</v>
      </c>
      <c r="K1867" s="390">
        <v>14</v>
      </c>
      <c r="L1867" s="330">
        <v>0.10344827586206901</v>
      </c>
      <c r="M1867" s="390">
        <v>1162</v>
      </c>
      <c r="N1867" s="390">
        <v>962</v>
      </c>
      <c r="O1867" s="390">
        <v>956</v>
      </c>
      <c r="P1867" s="206">
        <v>0.207900207900208</v>
      </c>
    </row>
    <row r="1868" spans="1:16" x14ac:dyDescent="0.2">
      <c r="A1868" s="212" t="s">
        <v>11423</v>
      </c>
      <c r="B1868" s="211"/>
      <c r="C1868" s="211" t="s">
        <v>257</v>
      </c>
      <c r="D1868" s="410" t="s">
        <v>18089</v>
      </c>
      <c r="E1868" s="211"/>
      <c r="F1868" s="211" t="s">
        <v>11422</v>
      </c>
      <c r="G1868" s="413" t="s">
        <v>21165</v>
      </c>
      <c r="H1868" s="429" t="s">
        <v>8560</v>
      </c>
      <c r="I1868" s="390">
        <v>32</v>
      </c>
      <c r="J1868" s="390">
        <v>98</v>
      </c>
      <c r="K1868" s="390">
        <v>136</v>
      </c>
      <c r="L1868" s="330">
        <v>-0.67346938775510201</v>
      </c>
      <c r="M1868" s="390">
        <v>110</v>
      </c>
      <c r="N1868" s="390">
        <v>94</v>
      </c>
      <c r="O1868" s="390">
        <v>137</v>
      </c>
      <c r="P1868" s="206">
        <v>0.170212765957447</v>
      </c>
    </row>
    <row r="1869" spans="1:16" x14ac:dyDescent="0.2">
      <c r="A1869" s="212" t="s">
        <v>11075</v>
      </c>
      <c r="B1869" s="211"/>
      <c r="C1869" s="211" t="s">
        <v>14947</v>
      </c>
      <c r="D1869" s="410" t="s">
        <v>17097</v>
      </c>
      <c r="E1869" s="211"/>
      <c r="F1869" s="211" t="s">
        <v>11074</v>
      </c>
      <c r="G1869" s="413" t="s">
        <v>19626</v>
      </c>
      <c r="H1869" s="429" t="s">
        <v>8560</v>
      </c>
      <c r="I1869" s="390">
        <v>32</v>
      </c>
      <c r="J1869" s="390">
        <v>14</v>
      </c>
      <c r="K1869" s="390">
        <v>1</v>
      </c>
      <c r="L1869" s="330">
        <v>1.28571428571429</v>
      </c>
      <c r="M1869" s="390">
        <v>33</v>
      </c>
      <c r="N1869" s="390">
        <v>32</v>
      </c>
      <c r="O1869" s="390">
        <v>32</v>
      </c>
      <c r="P1869" s="206">
        <v>3.125E-2</v>
      </c>
    </row>
    <row r="1870" spans="1:16" x14ac:dyDescent="0.2">
      <c r="A1870" s="212" t="s">
        <v>14035</v>
      </c>
      <c r="B1870" s="211" t="s">
        <v>9682</v>
      </c>
      <c r="C1870" s="211" t="s">
        <v>371</v>
      </c>
      <c r="D1870" s="410" t="s">
        <v>18703</v>
      </c>
      <c r="E1870" s="211" t="s">
        <v>14034</v>
      </c>
      <c r="F1870" s="211"/>
      <c r="G1870" s="413" t="s">
        <v>21720</v>
      </c>
      <c r="H1870" s="429" t="s">
        <v>8560</v>
      </c>
      <c r="I1870" s="390">
        <v>32</v>
      </c>
      <c r="J1870" s="390">
        <v>55</v>
      </c>
      <c r="K1870" s="390">
        <v>29</v>
      </c>
      <c r="L1870" s="330">
        <v>-0.41818181818181799</v>
      </c>
      <c r="M1870" s="390">
        <v>973</v>
      </c>
      <c r="N1870" s="390">
        <v>809</v>
      </c>
      <c r="O1870" s="390">
        <v>853</v>
      </c>
      <c r="P1870" s="206">
        <v>0.20271940667490701</v>
      </c>
    </row>
    <row r="1871" spans="1:16" x14ac:dyDescent="0.2">
      <c r="A1871" s="212" t="s">
        <v>9798</v>
      </c>
      <c r="B1871" s="211"/>
      <c r="C1871" s="211" t="s">
        <v>253</v>
      </c>
      <c r="D1871" s="410" t="s">
        <v>9797</v>
      </c>
      <c r="E1871" s="211"/>
      <c r="F1871" s="211" t="s">
        <v>9796</v>
      </c>
      <c r="G1871" s="413" t="s">
        <v>200</v>
      </c>
      <c r="H1871" s="429" t="s">
        <v>8560</v>
      </c>
      <c r="I1871" s="390">
        <v>32</v>
      </c>
      <c r="J1871" s="390">
        <v>31</v>
      </c>
      <c r="K1871" s="390">
        <v>60</v>
      </c>
      <c r="L1871" s="330">
        <v>3.2258064516128997E-2</v>
      </c>
      <c r="M1871" s="390">
        <v>17</v>
      </c>
      <c r="N1871" s="390">
        <v>15</v>
      </c>
      <c r="O1871" s="390">
        <v>30</v>
      </c>
      <c r="P1871" s="206">
        <v>0.133333333333333</v>
      </c>
    </row>
    <row r="1872" spans="1:16" x14ac:dyDescent="0.2">
      <c r="A1872" s="212" t="s">
        <v>9435</v>
      </c>
      <c r="B1872" s="211"/>
      <c r="C1872" s="211" t="s">
        <v>371</v>
      </c>
      <c r="D1872" s="410" t="s">
        <v>18782</v>
      </c>
      <c r="E1872" s="211"/>
      <c r="F1872" s="211" t="s">
        <v>9434</v>
      </c>
      <c r="G1872" s="413" t="s">
        <v>21956</v>
      </c>
      <c r="H1872" s="429" t="s">
        <v>8560</v>
      </c>
      <c r="I1872" s="390">
        <v>32</v>
      </c>
      <c r="J1872" s="390">
        <v>46</v>
      </c>
      <c r="K1872" s="390">
        <v>25</v>
      </c>
      <c r="L1872" s="330">
        <v>-0.30434782608695699</v>
      </c>
      <c r="M1872" s="390">
        <v>100</v>
      </c>
      <c r="N1872" s="390">
        <v>97</v>
      </c>
      <c r="O1872" s="390">
        <v>97</v>
      </c>
      <c r="P1872" s="206">
        <v>3.0927835051546299E-2</v>
      </c>
    </row>
    <row r="1873" spans="1:16" x14ac:dyDescent="0.2">
      <c r="A1873" s="212" t="s">
        <v>9073</v>
      </c>
      <c r="B1873" s="211"/>
      <c r="C1873" s="211" t="s">
        <v>251</v>
      </c>
      <c r="D1873" s="410" t="s">
        <v>22121</v>
      </c>
      <c r="E1873" s="211"/>
      <c r="F1873" s="211" t="s">
        <v>9072</v>
      </c>
      <c r="G1873" s="413" t="s">
        <v>19436</v>
      </c>
      <c r="H1873" s="429" t="s">
        <v>8560</v>
      </c>
      <c r="I1873" s="390">
        <v>32</v>
      </c>
      <c r="J1873" s="390">
        <v>78</v>
      </c>
      <c r="K1873" s="390">
        <v>30</v>
      </c>
      <c r="L1873" s="330">
        <v>-0.58974358974358998</v>
      </c>
      <c r="M1873" s="390">
        <v>16</v>
      </c>
      <c r="N1873" s="390">
        <v>28</v>
      </c>
      <c r="O1873" s="390">
        <v>12</v>
      </c>
      <c r="P1873" s="206">
        <v>-0.42857142857142899</v>
      </c>
    </row>
    <row r="1874" spans="1:16" x14ac:dyDescent="0.2">
      <c r="A1874" s="212" t="s">
        <v>12429</v>
      </c>
      <c r="B1874" s="211"/>
      <c r="C1874" s="211" t="s">
        <v>254</v>
      </c>
      <c r="D1874" s="410" t="s">
        <v>10582</v>
      </c>
      <c r="E1874" s="211"/>
      <c r="F1874" s="211" t="s">
        <v>12428</v>
      </c>
      <c r="G1874" s="413" t="s">
        <v>200</v>
      </c>
      <c r="H1874" s="429" t="s">
        <v>8560</v>
      </c>
      <c r="I1874" s="390">
        <v>31</v>
      </c>
      <c r="J1874" s="390">
        <v>43</v>
      </c>
      <c r="K1874" s="390">
        <v>48</v>
      </c>
      <c r="L1874" s="330">
        <v>-0.27906976744186102</v>
      </c>
      <c r="M1874" s="390">
        <v>0</v>
      </c>
      <c r="N1874" s="390">
        <v>0</v>
      </c>
      <c r="O1874" s="390">
        <v>0</v>
      </c>
      <c r="P1874" s="206">
        <v>0</v>
      </c>
    </row>
    <row r="1875" spans="1:16" x14ac:dyDescent="0.2">
      <c r="A1875" s="212" t="s">
        <v>12393</v>
      </c>
      <c r="B1875" s="211"/>
      <c r="C1875" s="211" t="s">
        <v>14947</v>
      </c>
      <c r="D1875" s="410" t="s">
        <v>17124</v>
      </c>
      <c r="E1875" s="211"/>
      <c r="F1875" s="211" t="s">
        <v>12392</v>
      </c>
      <c r="G1875" s="413" t="s">
        <v>8799</v>
      </c>
      <c r="H1875" s="429" t="s">
        <v>8560</v>
      </c>
      <c r="I1875" s="390">
        <v>31</v>
      </c>
      <c r="J1875" s="390">
        <v>20</v>
      </c>
      <c r="K1875" s="390">
        <v>48</v>
      </c>
      <c r="L1875" s="330">
        <v>0.55000000000000004</v>
      </c>
      <c r="M1875" s="390">
        <v>81</v>
      </c>
      <c r="N1875" s="390">
        <v>78</v>
      </c>
      <c r="O1875" s="390">
        <v>77</v>
      </c>
      <c r="P1875" s="206">
        <v>3.8461538461538498E-2</v>
      </c>
    </row>
    <row r="1876" spans="1:16" x14ac:dyDescent="0.2">
      <c r="A1876" s="212" t="s">
        <v>13700</v>
      </c>
      <c r="B1876" s="211" t="s">
        <v>9698</v>
      </c>
      <c r="C1876" s="211" t="s">
        <v>251</v>
      </c>
      <c r="D1876" s="410" t="s">
        <v>20621</v>
      </c>
      <c r="E1876" s="211" t="s">
        <v>13699</v>
      </c>
      <c r="F1876" s="211"/>
      <c r="G1876" s="413" t="s">
        <v>20622</v>
      </c>
      <c r="H1876" s="429" t="s">
        <v>8560</v>
      </c>
      <c r="I1876" s="390">
        <v>31</v>
      </c>
      <c r="J1876" s="390">
        <v>28</v>
      </c>
      <c r="K1876" s="390">
        <v>12</v>
      </c>
      <c r="L1876" s="330">
        <v>0.107142857142857</v>
      </c>
      <c r="M1876" s="390">
        <v>238</v>
      </c>
      <c r="N1876" s="390">
        <v>151</v>
      </c>
      <c r="O1876" s="390">
        <v>161</v>
      </c>
      <c r="P1876" s="206">
        <v>0.57615894039735105</v>
      </c>
    </row>
    <row r="1877" spans="1:16" x14ac:dyDescent="0.2">
      <c r="A1877" s="212" t="s">
        <v>11606</v>
      </c>
      <c r="B1877" s="211"/>
      <c r="C1877" s="211" t="s">
        <v>253</v>
      </c>
      <c r="D1877" s="410" t="s">
        <v>21007</v>
      </c>
      <c r="E1877" s="211" t="s">
        <v>11605</v>
      </c>
      <c r="F1877" s="211"/>
      <c r="G1877" s="413" t="s">
        <v>21008</v>
      </c>
      <c r="H1877" s="429" t="s">
        <v>8560</v>
      </c>
      <c r="I1877" s="390">
        <v>31</v>
      </c>
      <c r="J1877" s="390">
        <v>17</v>
      </c>
      <c r="K1877" s="390">
        <v>18</v>
      </c>
      <c r="L1877" s="330">
        <v>0.82352941176470595</v>
      </c>
      <c r="M1877" s="390">
        <v>290</v>
      </c>
      <c r="N1877" s="390">
        <v>312</v>
      </c>
      <c r="O1877" s="390">
        <v>262</v>
      </c>
      <c r="P1877" s="206">
        <v>-7.0512820512820498E-2</v>
      </c>
    </row>
    <row r="1878" spans="1:16" x14ac:dyDescent="0.2">
      <c r="A1878" s="212" t="s">
        <v>10114</v>
      </c>
      <c r="B1878" s="211"/>
      <c r="C1878" s="211" t="s">
        <v>263</v>
      </c>
      <c r="D1878" s="410" t="s">
        <v>17328</v>
      </c>
      <c r="E1878" s="211"/>
      <c r="F1878" s="211" t="s">
        <v>10113</v>
      </c>
      <c r="G1878" s="413" t="s">
        <v>19484</v>
      </c>
      <c r="H1878" s="429" t="s">
        <v>8560</v>
      </c>
      <c r="I1878" s="390">
        <v>31</v>
      </c>
      <c r="J1878" s="390">
        <v>30</v>
      </c>
      <c r="K1878" s="390">
        <v>37</v>
      </c>
      <c r="L1878" s="330">
        <v>3.3333333333333402E-2</v>
      </c>
      <c r="M1878" s="390">
        <v>0</v>
      </c>
      <c r="N1878" s="390">
        <v>0</v>
      </c>
      <c r="O1878" s="390">
        <v>0</v>
      </c>
      <c r="P1878" s="206">
        <v>0</v>
      </c>
    </row>
    <row r="1879" spans="1:16" x14ac:dyDescent="0.2">
      <c r="A1879" s="212" t="s">
        <v>9254</v>
      </c>
      <c r="B1879" s="211"/>
      <c r="C1879" s="211" t="s">
        <v>252</v>
      </c>
      <c r="D1879" s="410" t="s">
        <v>20180</v>
      </c>
      <c r="E1879" s="211"/>
      <c r="F1879" s="211" t="s">
        <v>9253</v>
      </c>
      <c r="G1879" s="413" t="s">
        <v>19398</v>
      </c>
      <c r="H1879" s="429" t="s">
        <v>8560</v>
      </c>
      <c r="I1879" s="390">
        <v>31</v>
      </c>
      <c r="J1879" s="390">
        <v>140</v>
      </c>
      <c r="K1879" s="390">
        <v>100</v>
      </c>
      <c r="L1879" s="330">
        <v>-0.77857142857142903</v>
      </c>
      <c r="M1879" s="390">
        <v>20</v>
      </c>
      <c r="N1879" s="390">
        <v>6</v>
      </c>
      <c r="O1879" s="390">
        <v>33</v>
      </c>
      <c r="P1879" s="206">
        <v>2.3333333333333299</v>
      </c>
    </row>
    <row r="1880" spans="1:16" x14ac:dyDescent="0.2">
      <c r="A1880" s="212" t="s">
        <v>8920</v>
      </c>
      <c r="B1880" s="211"/>
      <c r="C1880" s="211" t="s">
        <v>252</v>
      </c>
      <c r="D1880" s="410" t="s">
        <v>18350</v>
      </c>
      <c r="E1880" s="211"/>
      <c r="F1880" s="211" t="s">
        <v>8919</v>
      </c>
      <c r="G1880" s="413" t="s">
        <v>19490</v>
      </c>
      <c r="H1880" s="429" t="s">
        <v>8560</v>
      </c>
      <c r="I1880" s="390">
        <v>31</v>
      </c>
      <c r="J1880" s="390">
        <v>31</v>
      </c>
      <c r="K1880" s="390">
        <v>32</v>
      </c>
      <c r="L1880" s="330">
        <v>0</v>
      </c>
      <c r="M1880" s="390">
        <v>2</v>
      </c>
      <c r="N1880" s="390">
        <v>0</v>
      </c>
      <c r="O1880" s="390">
        <v>2</v>
      </c>
      <c r="P1880" s="206">
        <v>0</v>
      </c>
    </row>
    <row r="1881" spans="1:16" x14ac:dyDescent="0.2">
      <c r="A1881" s="212" t="s">
        <v>12237</v>
      </c>
      <c r="B1881" s="211" t="s">
        <v>11656</v>
      </c>
      <c r="C1881" s="211" t="s">
        <v>254</v>
      </c>
      <c r="D1881" s="410" t="s">
        <v>18647</v>
      </c>
      <c r="E1881" s="211" t="s">
        <v>12236</v>
      </c>
      <c r="F1881" s="211"/>
      <c r="G1881" s="413" t="s">
        <v>19498</v>
      </c>
      <c r="H1881" s="429" t="s">
        <v>8560</v>
      </c>
      <c r="I1881" s="390">
        <v>30</v>
      </c>
      <c r="J1881" s="390">
        <v>44</v>
      </c>
      <c r="K1881" s="390">
        <v>20</v>
      </c>
      <c r="L1881" s="330">
        <v>-0.31818181818181801</v>
      </c>
      <c r="M1881" s="390">
        <v>569</v>
      </c>
      <c r="N1881" s="390">
        <v>612</v>
      </c>
      <c r="O1881" s="390">
        <v>575</v>
      </c>
      <c r="P1881" s="206">
        <v>-7.0261437908496704E-2</v>
      </c>
    </row>
    <row r="1882" spans="1:16" x14ac:dyDescent="0.2">
      <c r="A1882" s="212" t="s">
        <v>11093</v>
      </c>
      <c r="B1882" s="211"/>
      <c r="C1882" s="211" t="s">
        <v>371</v>
      </c>
      <c r="D1882" s="410" t="s">
        <v>17285</v>
      </c>
      <c r="E1882" s="211"/>
      <c r="F1882" s="211" t="s">
        <v>11092</v>
      </c>
      <c r="G1882" s="413" t="s">
        <v>19617</v>
      </c>
      <c r="H1882" s="429" t="s">
        <v>8560</v>
      </c>
      <c r="I1882" s="390">
        <v>30</v>
      </c>
      <c r="J1882" s="390">
        <v>45</v>
      </c>
      <c r="K1882" s="390">
        <v>77</v>
      </c>
      <c r="L1882" s="330">
        <v>-0.33333333333333298</v>
      </c>
      <c r="M1882" s="390">
        <v>1</v>
      </c>
      <c r="N1882" s="390">
        <v>4</v>
      </c>
      <c r="O1882" s="390">
        <v>3</v>
      </c>
      <c r="P1882" s="206">
        <v>-0.75</v>
      </c>
    </row>
    <row r="1883" spans="1:16" x14ac:dyDescent="0.2">
      <c r="A1883" s="212" t="s">
        <v>13656</v>
      </c>
      <c r="B1883" s="211"/>
      <c r="C1883" s="211" t="s">
        <v>250</v>
      </c>
      <c r="D1883" s="410" t="s">
        <v>17383</v>
      </c>
      <c r="E1883" s="211"/>
      <c r="F1883" s="211" t="s">
        <v>13655</v>
      </c>
      <c r="G1883" s="413" t="s">
        <v>17384</v>
      </c>
      <c r="H1883" s="429" t="s">
        <v>8560</v>
      </c>
      <c r="I1883" s="390">
        <v>30</v>
      </c>
      <c r="J1883" s="390">
        <v>33</v>
      </c>
      <c r="K1883" s="390">
        <v>31</v>
      </c>
      <c r="L1883" s="330">
        <v>-9.0909090909090898E-2</v>
      </c>
      <c r="M1883" s="390">
        <v>15</v>
      </c>
      <c r="N1883" s="390">
        <v>22</v>
      </c>
      <c r="O1883" s="390">
        <v>25</v>
      </c>
      <c r="P1883" s="206">
        <v>-0.31818181818181801</v>
      </c>
    </row>
    <row r="1884" spans="1:16" x14ac:dyDescent="0.2">
      <c r="A1884" s="212" t="s">
        <v>10420</v>
      </c>
      <c r="B1884" s="211"/>
      <c r="C1884" s="211" t="s">
        <v>252</v>
      </c>
      <c r="D1884" s="410" t="s">
        <v>10365</v>
      </c>
      <c r="E1884" s="211"/>
      <c r="F1884" s="211" t="s">
        <v>10419</v>
      </c>
      <c r="G1884" s="413" t="s">
        <v>19591</v>
      </c>
      <c r="H1884" s="429" t="s">
        <v>8560</v>
      </c>
      <c r="I1884" s="390">
        <v>30</v>
      </c>
      <c r="J1884" s="390">
        <v>16</v>
      </c>
      <c r="K1884" s="390">
        <v>36</v>
      </c>
      <c r="L1884" s="330">
        <v>0.875</v>
      </c>
      <c r="M1884" s="390">
        <v>2</v>
      </c>
      <c r="N1884" s="390">
        <v>0</v>
      </c>
      <c r="O1884" s="390">
        <v>1</v>
      </c>
      <c r="P1884" s="206">
        <v>0</v>
      </c>
    </row>
    <row r="1885" spans="1:16" x14ac:dyDescent="0.2">
      <c r="A1885" s="212" t="s">
        <v>12979</v>
      </c>
      <c r="B1885" s="211"/>
      <c r="C1885" s="211" t="s">
        <v>251</v>
      </c>
      <c r="D1885" s="410" t="s">
        <v>17402</v>
      </c>
      <c r="E1885" s="211"/>
      <c r="F1885" s="211" t="s">
        <v>12978</v>
      </c>
      <c r="G1885" s="413" t="s">
        <v>22084</v>
      </c>
      <c r="H1885" s="429" t="s">
        <v>8560</v>
      </c>
      <c r="I1885" s="390">
        <v>30</v>
      </c>
      <c r="J1885" s="390">
        <v>4</v>
      </c>
      <c r="K1885" s="390">
        <v>0</v>
      </c>
      <c r="L1885" s="330">
        <v>6.5</v>
      </c>
      <c r="M1885" s="390">
        <v>277</v>
      </c>
      <c r="N1885" s="390">
        <v>227</v>
      </c>
      <c r="O1885" s="390">
        <v>215</v>
      </c>
      <c r="P1885" s="206">
        <v>0.22026431718061701</v>
      </c>
    </row>
    <row r="1886" spans="1:16" x14ac:dyDescent="0.2">
      <c r="A1886" s="212" t="s">
        <v>8395</v>
      </c>
      <c r="B1886" s="211"/>
      <c r="C1886" s="211" t="s">
        <v>252</v>
      </c>
      <c r="D1886" s="410" t="s">
        <v>8743</v>
      </c>
      <c r="E1886" s="211"/>
      <c r="F1886" s="211" t="s">
        <v>8394</v>
      </c>
      <c r="G1886" s="413" t="s">
        <v>213</v>
      </c>
      <c r="H1886" s="429" t="s">
        <v>8560</v>
      </c>
      <c r="I1886" s="390">
        <v>30</v>
      </c>
      <c r="J1886" s="390">
        <v>0</v>
      </c>
      <c r="K1886" s="390">
        <v>24</v>
      </c>
      <c r="L1886" s="210">
        <v>0</v>
      </c>
      <c r="M1886" s="390">
        <v>12</v>
      </c>
      <c r="N1886" s="390">
        <v>0</v>
      </c>
      <c r="O1886" s="390">
        <v>14</v>
      </c>
      <c r="P1886" s="206">
        <v>0</v>
      </c>
    </row>
    <row r="1887" spans="1:16" x14ac:dyDescent="0.2">
      <c r="A1887" s="212" t="s">
        <v>12472</v>
      </c>
      <c r="B1887" s="211"/>
      <c r="C1887" s="211" t="s">
        <v>253</v>
      </c>
      <c r="D1887" s="410" t="s">
        <v>18394</v>
      </c>
      <c r="E1887" s="211"/>
      <c r="F1887" s="211" t="s">
        <v>12471</v>
      </c>
      <c r="G1887" s="413" t="s">
        <v>19432</v>
      </c>
      <c r="H1887" s="429" t="s">
        <v>8560</v>
      </c>
      <c r="I1887" s="390">
        <v>29</v>
      </c>
      <c r="J1887" s="390">
        <v>34</v>
      </c>
      <c r="K1887" s="390">
        <v>19</v>
      </c>
      <c r="L1887" s="330">
        <v>-0.14705882352941199</v>
      </c>
      <c r="M1887" s="390">
        <v>41</v>
      </c>
      <c r="N1887" s="390">
        <v>37</v>
      </c>
      <c r="O1887" s="390">
        <v>37</v>
      </c>
      <c r="P1887" s="206">
        <v>0.108108108108108</v>
      </c>
    </row>
    <row r="1888" spans="1:16" x14ac:dyDescent="0.2">
      <c r="A1888" s="212" t="s">
        <v>13593</v>
      </c>
      <c r="B1888" s="211"/>
      <c r="C1888" s="211" t="s">
        <v>252</v>
      </c>
      <c r="D1888" s="410" t="s">
        <v>20677</v>
      </c>
      <c r="E1888" s="211"/>
      <c r="F1888" s="211" t="s">
        <v>13592</v>
      </c>
      <c r="G1888" s="413" t="s">
        <v>20678</v>
      </c>
      <c r="H1888" s="429" t="s">
        <v>8560</v>
      </c>
      <c r="I1888" s="390">
        <v>29</v>
      </c>
      <c r="J1888" s="390">
        <v>28</v>
      </c>
      <c r="K1888" s="390">
        <v>28</v>
      </c>
      <c r="L1888" s="330">
        <v>3.5714285714285803E-2</v>
      </c>
      <c r="M1888" s="390">
        <v>34</v>
      </c>
      <c r="N1888" s="390">
        <v>24</v>
      </c>
      <c r="O1888" s="390">
        <v>18</v>
      </c>
      <c r="P1888" s="206">
        <v>0.41666666666666702</v>
      </c>
    </row>
    <row r="1889" spans="1:16" x14ac:dyDescent="0.2">
      <c r="A1889" s="212" t="s">
        <v>11804</v>
      </c>
      <c r="B1889" s="211" t="s">
        <v>9876</v>
      </c>
      <c r="C1889" s="211" t="s">
        <v>252</v>
      </c>
      <c r="D1889" s="410" t="s">
        <v>18848</v>
      </c>
      <c r="E1889" s="211" t="s">
        <v>11803</v>
      </c>
      <c r="F1889" s="211"/>
      <c r="G1889" s="413" t="s">
        <v>20760</v>
      </c>
      <c r="H1889" s="429" t="s">
        <v>8560</v>
      </c>
      <c r="I1889" s="390">
        <v>29</v>
      </c>
      <c r="J1889" s="390">
        <v>14</v>
      </c>
      <c r="K1889" s="390">
        <v>26</v>
      </c>
      <c r="L1889" s="330">
        <v>1.0714285714285701</v>
      </c>
      <c r="M1889" s="390">
        <v>797</v>
      </c>
      <c r="N1889" s="390">
        <v>246</v>
      </c>
      <c r="O1889" s="390">
        <v>715</v>
      </c>
      <c r="P1889" s="206">
        <v>2.2398373983739801</v>
      </c>
    </row>
    <row r="1890" spans="1:16" x14ac:dyDescent="0.2">
      <c r="A1890" s="212" t="s">
        <v>11393</v>
      </c>
      <c r="B1890" s="211"/>
      <c r="C1890" s="211" t="s">
        <v>253</v>
      </c>
      <c r="D1890" s="410" t="s">
        <v>17127</v>
      </c>
      <c r="E1890" s="211"/>
      <c r="F1890" s="211" t="s">
        <v>11392</v>
      </c>
      <c r="G1890" s="413" t="s">
        <v>19399</v>
      </c>
      <c r="H1890" s="429" t="s">
        <v>8560</v>
      </c>
      <c r="I1890" s="390">
        <v>29</v>
      </c>
      <c r="J1890" s="390">
        <v>68</v>
      </c>
      <c r="K1890" s="390">
        <v>49</v>
      </c>
      <c r="L1890" s="330">
        <v>-0.57352941176470595</v>
      </c>
      <c r="M1890" s="390">
        <v>64</v>
      </c>
      <c r="N1890" s="390">
        <v>31</v>
      </c>
      <c r="O1890" s="390">
        <v>41</v>
      </c>
      <c r="P1890" s="206">
        <v>1.06451612903226</v>
      </c>
    </row>
    <row r="1891" spans="1:16" x14ac:dyDescent="0.2">
      <c r="A1891" s="212" t="s">
        <v>11175</v>
      </c>
      <c r="B1891" s="211"/>
      <c r="C1891" s="211" t="s">
        <v>254</v>
      </c>
      <c r="D1891" s="410" t="s">
        <v>17372</v>
      </c>
      <c r="E1891" s="211"/>
      <c r="F1891" s="211" t="s">
        <v>11174</v>
      </c>
      <c r="G1891" s="413" t="s">
        <v>20250</v>
      </c>
      <c r="H1891" s="429" t="s">
        <v>8560</v>
      </c>
      <c r="I1891" s="390">
        <v>29</v>
      </c>
      <c r="J1891" s="390">
        <v>30</v>
      </c>
      <c r="K1891" s="390">
        <v>21</v>
      </c>
      <c r="L1891" s="330">
        <v>-3.3333333333333298E-2</v>
      </c>
      <c r="M1891" s="390">
        <v>46</v>
      </c>
      <c r="N1891" s="390">
        <v>36</v>
      </c>
      <c r="O1891" s="390">
        <v>40</v>
      </c>
      <c r="P1891" s="206">
        <v>0.27777777777777801</v>
      </c>
    </row>
    <row r="1892" spans="1:16" x14ac:dyDescent="0.2">
      <c r="A1892" s="212" t="s">
        <v>13081</v>
      </c>
      <c r="B1892" s="211"/>
      <c r="C1892" s="211" t="s">
        <v>253</v>
      </c>
      <c r="D1892" s="410" t="s">
        <v>10709</v>
      </c>
      <c r="E1892" s="211"/>
      <c r="F1892" s="211" t="s">
        <v>13080</v>
      </c>
      <c r="G1892" s="413" t="s">
        <v>8960</v>
      </c>
      <c r="H1892" s="429" t="s">
        <v>8560</v>
      </c>
      <c r="I1892" s="390">
        <v>29</v>
      </c>
      <c r="J1892" s="390">
        <v>67</v>
      </c>
      <c r="K1892" s="390">
        <v>37</v>
      </c>
      <c r="L1892" s="330">
        <v>-0.56716417910447803</v>
      </c>
      <c r="M1892" s="390">
        <v>27</v>
      </c>
      <c r="N1892" s="390">
        <v>52</v>
      </c>
      <c r="O1892" s="390">
        <v>42</v>
      </c>
      <c r="P1892" s="206">
        <v>-0.480769230769231</v>
      </c>
    </row>
    <row r="1893" spans="1:16" x14ac:dyDescent="0.2">
      <c r="A1893" s="212" t="s">
        <v>13075</v>
      </c>
      <c r="B1893" s="211"/>
      <c r="C1893" s="211" t="s">
        <v>14947</v>
      </c>
      <c r="D1893" s="410" t="s">
        <v>21516</v>
      </c>
      <c r="E1893" s="211"/>
      <c r="F1893" s="211" t="s">
        <v>13074</v>
      </c>
      <c r="G1893" s="413" t="s">
        <v>21517</v>
      </c>
      <c r="H1893" s="429" t="s">
        <v>8560</v>
      </c>
      <c r="I1893" s="390">
        <v>29</v>
      </c>
      <c r="J1893" s="390">
        <v>24</v>
      </c>
      <c r="K1893" s="390">
        <v>65</v>
      </c>
      <c r="L1893" s="330">
        <v>0.20833333333333301</v>
      </c>
      <c r="M1893" s="390">
        <v>104</v>
      </c>
      <c r="N1893" s="390">
        <v>72</v>
      </c>
      <c r="O1893" s="390">
        <v>73</v>
      </c>
      <c r="P1893" s="206">
        <v>0.44444444444444398</v>
      </c>
    </row>
    <row r="1894" spans="1:16" x14ac:dyDescent="0.2">
      <c r="A1894" s="212" t="s">
        <v>13540</v>
      </c>
      <c r="B1894" s="211"/>
      <c r="C1894" s="211" t="s">
        <v>254</v>
      </c>
      <c r="D1894" s="410" t="s">
        <v>19191</v>
      </c>
      <c r="E1894" s="211"/>
      <c r="F1894" s="211" t="s">
        <v>13539</v>
      </c>
      <c r="G1894" s="413" t="s">
        <v>19694</v>
      </c>
      <c r="H1894" s="429" t="s">
        <v>8560</v>
      </c>
      <c r="I1894" s="390">
        <v>29</v>
      </c>
      <c r="J1894" s="390">
        <v>22</v>
      </c>
      <c r="K1894" s="390">
        <v>19</v>
      </c>
      <c r="L1894" s="330">
        <v>0.31818181818181801</v>
      </c>
      <c r="M1894" s="390">
        <v>425</v>
      </c>
      <c r="N1894" s="390">
        <v>355</v>
      </c>
      <c r="O1894" s="390">
        <v>315</v>
      </c>
      <c r="P1894" s="206">
        <v>0.19718309859154901</v>
      </c>
    </row>
    <row r="1895" spans="1:16" x14ac:dyDescent="0.2">
      <c r="A1895" s="212" t="s">
        <v>13023</v>
      </c>
      <c r="B1895" s="211" t="s">
        <v>13022</v>
      </c>
      <c r="C1895" s="211" t="s">
        <v>263</v>
      </c>
      <c r="D1895" s="410" t="s">
        <v>16211</v>
      </c>
      <c r="E1895" s="211" t="s">
        <v>13021</v>
      </c>
      <c r="F1895" s="211"/>
      <c r="G1895" s="413" t="s">
        <v>19564</v>
      </c>
      <c r="H1895" s="429" t="s">
        <v>8560</v>
      </c>
      <c r="I1895" s="390">
        <v>29</v>
      </c>
      <c r="J1895" s="390">
        <v>30</v>
      </c>
      <c r="K1895" s="390">
        <v>0</v>
      </c>
      <c r="L1895" s="330">
        <v>-3.3333333333333298E-2</v>
      </c>
      <c r="M1895" s="390">
        <v>6</v>
      </c>
      <c r="N1895" s="390">
        <v>4</v>
      </c>
      <c r="O1895" s="390">
        <v>2</v>
      </c>
      <c r="P1895" s="206">
        <v>0.5</v>
      </c>
    </row>
    <row r="1896" spans="1:16" x14ac:dyDescent="0.2">
      <c r="A1896" s="212" t="s">
        <v>9624</v>
      </c>
      <c r="B1896" s="211" t="s">
        <v>9597</v>
      </c>
      <c r="C1896" s="211" t="s">
        <v>257</v>
      </c>
      <c r="D1896" s="410" t="s">
        <v>9623</v>
      </c>
      <c r="E1896" s="211" t="s">
        <v>9622</v>
      </c>
      <c r="F1896" s="211"/>
      <c r="G1896" s="413" t="s">
        <v>270</v>
      </c>
      <c r="H1896" s="429" t="s">
        <v>8560</v>
      </c>
      <c r="I1896" s="390">
        <v>29</v>
      </c>
      <c r="J1896" s="390">
        <v>18</v>
      </c>
      <c r="K1896" s="390">
        <v>24</v>
      </c>
      <c r="L1896" s="330">
        <v>0.61111111111111105</v>
      </c>
      <c r="M1896" s="390">
        <v>5</v>
      </c>
      <c r="N1896" s="390">
        <v>1</v>
      </c>
      <c r="O1896" s="390">
        <v>1</v>
      </c>
      <c r="P1896" s="206">
        <v>4</v>
      </c>
    </row>
    <row r="1897" spans="1:16" x14ac:dyDescent="0.2">
      <c r="A1897" s="212" t="s">
        <v>9060</v>
      </c>
      <c r="B1897" s="211"/>
      <c r="C1897" s="211" t="s">
        <v>372</v>
      </c>
      <c r="D1897" s="410" t="s">
        <v>19310</v>
      </c>
      <c r="E1897" s="211"/>
      <c r="F1897" s="211" t="s">
        <v>9059</v>
      </c>
      <c r="G1897" s="413" t="s">
        <v>22124</v>
      </c>
      <c r="H1897" s="429" t="s">
        <v>8560</v>
      </c>
      <c r="I1897" s="390">
        <v>29</v>
      </c>
      <c r="J1897" s="390">
        <v>58</v>
      </c>
      <c r="K1897" s="390">
        <v>43</v>
      </c>
      <c r="L1897" s="330">
        <v>-0.5</v>
      </c>
      <c r="M1897" s="390">
        <v>343</v>
      </c>
      <c r="N1897" s="390">
        <v>303</v>
      </c>
      <c r="O1897" s="390">
        <v>295</v>
      </c>
      <c r="P1897" s="206">
        <v>0.132013201320132</v>
      </c>
    </row>
    <row r="1898" spans="1:16" x14ac:dyDescent="0.2">
      <c r="A1898" s="212" t="s">
        <v>19892</v>
      </c>
      <c r="B1898" s="211"/>
      <c r="C1898" s="211" t="s">
        <v>14947</v>
      </c>
      <c r="D1898" s="410" t="s">
        <v>10938</v>
      </c>
      <c r="E1898" s="211" t="s">
        <v>14478</v>
      </c>
      <c r="F1898" s="211"/>
      <c r="G1898" s="413" t="s">
        <v>8861</v>
      </c>
      <c r="H1898" s="429" t="s">
        <v>8560</v>
      </c>
      <c r="I1898" s="390">
        <v>29</v>
      </c>
      <c r="J1898" s="390">
        <v>5</v>
      </c>
      <c r="K1898" s="390">
        <v>23</v>
      </c>
      <c r="L1898" s="330">
        <v>4.8</v>
      </c>
      <c r="M1898" s="390">
        <v>263</v>
      </c>
      <c r="N1898" s="390">
        <v>254</v>
      </c>
      <c r="O1898" s="390">
        <v>271</v>
      </c>
      <c r="P1898" s="206">
        <v>3.5433070866141697E-2</v>
      </c>
    </row>
    <row r="1899" spans="1:16" x14ac:dyDescent="0.2">
      <c r="A1899" s="212" t="s">
        <v>11754</v>
      </c>
      <c r="B1899" s="211" t="s">
        <v>11648</v>
      </c>
      <c r="C1899" s="211" t="s">
        <v>249</v>
      </c>
      <c r="D1899" s="410" t="s">
        <v>11753</v>
      </c>
      <c r="E1899" s="211" t="s">
        <v>11752</v>
      </c>
      <c r="F1899" s="211"/>
      <c r="G1899" s="413" t="s">
        <v>200</v>
      </c>
      <c r="H1899" s="429" t="s">
        <v>8560</v>
      </c>
      <c r="I1899" s="390">
        <v>28</v>
      </c>
      <c r="J1899" s="390">
        <v>6</v>
      </c>
      <c r="K1899" s="390">
        <v>29</v>
      </c>
      <c r="L1899" s="330">
        <v>3.6666666666666701</v>
      </c>
      <c r="M1899" s="390">
        <v>2</v>
      </c>
      <c r="N1899" s="390">
        <v>1</v>
      </c>
      <c r="O1899" s="390">
        <v>0</v>
      </c>
      <c r="P1899" s="206">
        <v>1</v>
      </c>
    </row>
    <row r="1900" spans="1:16" x14ac:dyDescent="0.2">
      <c r="A1900" s="212" t="s">
        <v>11344</v>
      </c>
      <c r="B1900" s="211"/>
      <c r="C1900" s="211" t="s">
        <v>487</v>
      </c>
      <c r="D1900" s="410" t="s">
        <v>17125</v>
      </c>
      <c r="E1900" s="211"/>
      <c r="F1900" s="211" t="s">
        <v>11343</v>
      </c>
      <c r="G1900" s="413" t="s">
        <v>9071</v>
      </c>
      <c r="H1900" s="429" t="s">
        <v>8560</v>
      </c>
      <c r="I1900" s="390">
        <v>28</v>
      </c>
      <c r="J1900" s="390">
        <v>47</v>
      </c>
      <c r="K1900" s="390">
        <v>19</v>
      </c>
      <c r="L1900" s="330">
        <v>-0.40425531914893598</v>
      </c>
      <c r="M1900" s="390">
        <v>0</v>
      </c>
      <c r="N1900" s="390">
        <v>0</v>
      </c>
      <c r="O1900" s="390">
        <v>0</v>
      </c>
      <c r="P1900" s="206">
        <v>0</v>
      </c>
    </row>
    <row r="1901" spans="1:16" x14ac:dyDescent="0.2">
      <c r="A1901" s="212" t="s">
        <v>10189</v>
      </c>
      <c r="B1901" s="211"/>
      <c r="C1901" s="211" t="s">
        <v>249</v>
      </c>
      <c r="D1901" s="410" t="s">
        <v>17299</v>
      </c>
      <c r="E1901" s="211"/>
      <c r="F1901" s="211" t="s">
        <v>10188</v>
      </c>
      <c r="G1901" s="413" t="s">
        <v>17300</v>
      </c>
      <c r="H1901" s="429" t="s">
        <v>8560</v>
      </c>
      <c r="I1901" s="390">
        <v>28</v>
      </c>
      <c r="J1901" s="390">
        <v>15</v>
      </c>
      <c r="K1901" s="390">
        <v>29</v>
      </c>
      <c r="L1901" s="330">
        <v>0.86666666666666703</v>
      </c>
      <c r="M1901" s="390">
        <v>0</v>
      </c>
      <c r="N1901" s="390">
        <v>0</v>
      </c>
      <c r="O1901" s="390">
        <v>0</v>
      </c>
      <c r="P1901" s="206">
        <v>0</v>
      </c>
    </row>
    <row r="1902" spans="1:16" x14ac:dyDescent="0.2">
      <c r="A1902" s="212" t="s">
        <v>9443</v>
      </c>
      <c r="B1902" s="211"/>
      <c r="C1902" s="211" t="s">
        <v>371</v>
      </c>
      <c r="D1902" s="410" t="s">
        <v>19799</v>
      </c>
      <c r="E1902" s="211"/>
      <c r="F1902" s="211" t="s">
        <v>9442</v>
      </c>
      <c r="G1902" s="413" t="s">
        <v>20666</v>
      </c>
      <c r="H1902" s="429" t="s">
        <v>8560</v>
      </c>
      <c r="I1902" s="390">
        <v>28</v>
      </c>
      <c r="J1902" s="390">
        <v>22</v>
      </c>
      <c r="K1902" s="390">
        <v>43</v>
      </c>
      <c r="L1902" s="330">
        <v>0.27272727272727298</v>
      </c>
      <c r="M1902" s="390">
        <v>9</v>
      </c>
      <c r="N1902" s="390">
        <v>3</v>
      </c>
      <c r="O1902" s="390">
        <v>3</v>
      </c>
      <c r="P1902" s="206">
        <v>2</v>
      </c>
    </row>
    <row r="1903" spans="1:16" x14ac:dyDescent="0.2">
      <c r="A1903" s="212" t="s">
        <v>9048</v>
      </c>
      <c r="B1903" s="211"/>
      <c r="C1903" s="211" t="s">
        <v>249</v>
      </c>
      <c r="D1903" s="410" t="s">
        <v>17172</v>
      </c>
      <c r="E1903" s="211"/>
      <c r="F1903" s="211" t="s">
        <v>9047</v>
      </c>
      <c r="G1903" s="413" t="s">
        <v>17173</v>
      </c>
      <c r="H1903" s="429" t="s">
        <v>8560</v>
      </c>
      <c r="I1903" s="390">
        <v>28</v>
      </c>
      <c r="J1903" s="390">
        <v>16</v>
      </c>
      <c r="K1903" s="390">
        <v>42</v>
      </c>
      <c r="L1903" s="330">
        <v>0.75</v>
      </c>
      <c r="M1903" s="390">
        <v>0</v>
      </c>
      <c r="N1903" s="390">
        <v>2</v>
      </c>
      <c r="O1903" s="390">
        <v>20</v>
      </c>
      <c r="P1903" s="206">
        <v>-1</v>
      </c>
    </row>
    <row r="1904" spans="1:16" x14ac:dyDescent="0.2">
      <c r="A1904" s="212" t="s">
        <v>12633</v>
      </c>
      <c r="B1904" s="211"/>
      <c r="C1904" s="211" t="s">
        <v>252</v>
      </c>
      <c r="D1904" s="410" t="s">
        <v>12632</v>
      </c>
      <c r="E1904" s="211"/>
      <c r="F1904" s="211" t="s">
        <v>12631</v>
      </c>
      <c r="G1904" s="413" t="s">
        <v>213</v>
      </c>
      <c r="H1904" s="429" t="s">
        <v>8560</v>
      </c>
      <c r="I1904" s="390">
        <v>27</v>
      </c>
      <c r="J1904" s="390">
        <v>13</v>
      </c>
      <c r="K1904" s="390">
        <v>36</v>
      </c>
      <c r="L1904" s="330">
        <v>1.07692307692308</v>
      </c>
      <c r="M1904" s="390">
        <v>17</v>
      </c>
      <c r="N1904" s="390">
        <v>24</v>
      </c>
      <c r="O1904" s="390">
        <v>17</v>
      </c>
      <c r="P1904" s="206">
        <v>-0.29166666666666702</v>
      </c>
    </row>
    <row r="1905" spans="1:16" x14ac:dyDescent="0.2">
      <c r="A1905" s="212" t="s">
        <v>12419</v>
      </c>
      <c r="B1905" s="211"/>
      <c r="C1905" s="211" t="s">
        <v>14947</v>
      </c>
      <c r="D1905" s="410" t="s">
        <v>17460</v>
      </c>
      <c r="E1905" s="211"/>
      <c r="F1905" s="211" t="s">
        <v>12418</v>
      </c>
      <c r="G1905" s="413" t="s">
        <v>8799</v>
      </c>
      <c r="H1905" s="429" t="s">
        <v>8560</v>
      </c>
      <c r="I1905" s="390">
        <v>27</v>
      </c>
      <c r="J1905" s="390">
        <v>20</v>
      </c>
      <c r="K1905" s="390">
        <v>14</v>
      </c>
      <c r="L1905" s="210">
        <v>0.35</v>
      </c>
      <c r="M1905" s="390">
        <v>48</v>
      </c>
      <c r="N1905" s="390">
        <v>47</v>
      </c>
      <c r="O1905" s="390">
        <v>49</v>
      </c>
      <c r="P1905" s="206">
        <v>2.1276595744680799E-2</v>
      </c>
    </row>
    <row r="1906" spans="1:16" x14ac:dyDescent="0.2">
      <c r="A1906" s="212" t="s">
        <v>19038</v>
      </c>
      <c r="B1906" s="211"/>
      <c r="C1906" s="211" t="s">
        <v>371</v>
      </c>
      <c r="D1906" s="410" t="s">
        <v>17696</v>
      </c>
      <c r="E1906" s="211"/>
      <c r="F1906" s="211" t="s">
        <v>19039</v>
      </c>
      <c r="G1906" s="413" t="s">
        <v>10517</v>
      </c>
      <c r="H1906" s="429" t="s">
        <v>8560</v>
      </c>
      <c r="I1906" s="390">
        <v>27</v>
      </c>
      <c r="J1906" s="390">
        <v>64</v>
      </c>
      <c r="K1906" s="390">
        <v>14</v>
      </c>
      <c r="L1906" s="330">
        <v>-0.578125</v>
      </c>
      <c r="M1906" s="390">
        <v>1</v>
      </c>
      <c r="N1906" s="390">
        <v>1</v>
      </c>
      <c r="O1906" s="390">
        <v>2</v>
      </c>
      <c r="P1906" s="206">
        <v>0</v>
      </c>
    </row>
    <row r="1907" spans="1:16" x14ac:dyDescent="0.2">
      <c r="A1907" s="212" t="s">
        <v>11285</v>
      </c>
      <c r="B1907" s="211"/>
      <c r="C1907" s="211" t="s">
        <v>14947</v>
      </c>
      <c r="D1907" s="410" t="s">
        <v>21221</v>
      </c>
      <c r="E1907" s="211"/>
      <c r="F1907" s="211" t="s">
        <v>11284</v>
      </c>
      <c r="G1907" s="413" t="s">
        <v>21222</v>
      </c>
      <c r="H1907" s="429" t="s">
        <v>8560</v>
      </c>
      <c r="I1907" s="390">
        <v>27</v>
      </c>
      <c r="J1907" s="390">
        <v>31</v>
      </c>
      <c r="K1907" s="390">
        <v>57</v>
      </c>
      <c r="L1907" s="330">
        <v>-0.12903225806451599</v>
      </c>
      <c r="M1907" s="390">
        <v>38</v>
      </c>
      <c r="N1907" s="390">
        <v>36</v>
      </c>
      <c r="O1907" s="390">
        <v>35</v>
      </c>
      <c r="P1907" s="206">
        <v>5.5555555555555601E-2</v>
      </c>
    </row>
    <row r="1908" spans="1:16" x14ac:dyDescent="0.2">
      <c r="A1908" s="212" t="s">
        <v>10965</v>
      </c>
      <c r="B1908" s="211"/>
      <c r="C1908" s="211" t="s">
        <v>14947</v>
      </c>
      <c r="D1908" s="410" t="s">
        <v>18442</v>
      </c>
      <c r="E1908" s="211"/>
      <c r="F1908" s="211" t="s">
        <v>10964</v>
      </c>
      <c r="G1908" s="413" t="s">
        <v>19638</v>
      </c>
      <c r="H1908" s="429" t="s">
        <v>8560</v>
      </c>
      <c r="I1908" s="390">
        <v>27</v>
      </c>
      <c r="J1908" s="390">
        <v>32</v>
      </c>
      <c r="K1908" s="390">
        <v>51</v>
      </c>
      <c r="L1908" s="330">
        <v>-0.15625</v>
      </c>
      <c r="M1908" s="390">
        <v>18</v>
      </c>
      <c r="N1908" s="390">
        <v>20</v>
      </c>
      <c r="O1908" s="390">
        <v>24</v>
      </c>
      <c r="P1908" s="206">
        <v>-0.1</v>
      </c>
    </row>
    <row r="1909" spans="1:16" x14ac:dyDescent="0.2">
      <c r="A1909" s="212" t="s">
        <v>10824</v>
      </c>
      <c r="B1909" s="211"/>
      <c r="C1909" s="211" t="s">
        <v>255</v>
      </c>
      <c r="D1909" s="410" t="s">
        <v>18304</v>
      </c>
      <c r="E1909" s="211"/>
      <c r="F1909" s="211" t="s">
        <v>10823</v>
      </c>
      <c r="G1909" s="413" t="s">
        <v>19590</v>
      </c>
      <c r="H1909" s="429" t="s">
        <v>8560</v>
      </c>
      <c r="I1909" s="390">
        <v>27</v>
      </c>
      <c r="J1909" s="390">
        <v>25</v>
      </c>
      <c r="K1909" s="390">
        <v>39</v>
      </c>
      <c r="L1909" s="330">
        <v>8.0000000000000099E-2</v>
      </c>
      <c r="M1909" s="390">
        <v>7</v>
      </c>
      <c r="N1909" s="390">
        <v>2</v>
      </c>
      <c r="O1909" s="390">
        <v>8</v>
      </c>
      <c r="P1909" s="206">
        <v>2.5</v>
      </c>
    </row>
    <row r="1910" spans="1:16" x14ac:dyDescent="0.2">
      <c r="A1910" s="212" t="s">
        <v>9795</v>
      </c>
      <c r="B1910" s="211"/>
      <c r="C1910" s="211" t="s">
        <v>251</v>
      </c>
      <c r="D1910" s="410" t="s">
        <v>8836</v>
      </c>
      <c r="E1910" s="211"/>
      <c r="F1910" s="211" t="s">
        <v>9794</v>
      </c>
      <c r="G1910" s="413" t="s">
        <v>208</v>
      </c>
      <c r="H1910" s="429" t="s">
        <v>8560</v>
      </c>
      <c r="I1910" s="390">
        <v>27</v>
      </c>
      <c r="J1910" s="390">
        <v>22</v>
      </c>
      <c r="K1910" s="390">
        <v>8</v>
      </c>
      <c r="L1910" s="330">
        <v>0.22727272727272699</v>
      </c>
      <c r="M1910" s="390">
        <v>8</v>
      </c>
      <c r="N1910" s="390">
        <v>8</v>
      </c>
      <c r="O1910" s="390">
        <v>9</v>
      </c>
      <c r="P1910" s="206">
        <v>0</v>
      </c>
    </row>
    <row r="1911" spans="1:16" x14ac:dyDescent="0.2">
      <c r="A1911" s="212" t="s">
        <v>13018</v>
      </c>
      <c r="B1911" s="211" t="s">
        <v>9871</v>
      </c>
      <c r="C1911" s="211" t="s">
        <v>251</v>
      </c>
      <c r="D1911" s="410" t="s">
        <v>21879</v>
      </c>
      <c r="E1911" s="211" t="s">
        <v>13017</v>
      </c>
      <c r="F1911" s="211"/>
      <c r="G1911" s="413" t="s">
        <v>21880</v>
      </c>
      <c r="H1911" s="429" t="s">
        <v>8560</v>
      </c>
      <c r="I1911" s="390">
        <v>27</v>
      </c>
      <c r="J1911" s="390">
        <v>95</v>
      </c>
      <c r="K1911" s="390">
        <v>77</v>
      </c>
      <c r="L1911" s="330">
        <v>-0.71578947368421098</v>
      </c>
      <c r="M1911" s="390">
        <v>1685</v>
      </c>
      <c r="N1911" s="390">
        <v>1434</v>
      </c>
      <c r="O1911" s="390">
        <v>1515</v>
      </c>
      <c r="P1911" s="206">
        <v>0.17503486750348701</v>
      </c>
    </row>
    <row r="1912" spans="1:16" x14ac:dyDescent="0.2">
      <c r="A1912" s="212" t="s">
        <v>8590</v>
      </c>
      <c r="B1912" s="211"/>
      <c r="C1912" s="211" t="s">
        <v>14947</v>
      </c>
      <c r="D1912" s="410" t="s">
        <v>8791</v>
      </c>
      <c r="E1912" s="211"/>
      <c r="F1912" s="211" t="s">
        <v>8589</v>
      </c>
      <c r="G1912" s="413" t="s">
        <v>223</v>
      </c>
      <c r="H1912" s="429" t="s">
        <v>8560</v>
      </c>
      <c r="I1912" s="390">
        <v>27</v>
      </c>
      <c r="J1912" s="390">
        <v>0</v>
      </c>
      <c r="K1912" s="390">
        <v>0</v>
      </c>
      <c r="L1912" s="330">
        <v>0</v>
      </c>
      <c r="M1912" s="390">
        <v>0</v>
      </c>
      <c r="N1912" s="390">
        <v>0</v>
      </c>
      <c r="O1912" s="390">
        <v>0</v>
      </c>
      <c r="P1912" s="206">
        <v>0</v>
      </c>
    </row>
    <row r="1913" spans="1:16" x14ac:dyDescent="0.2">
      <c r="A1913" s="212" t="s">
        <v>8417</v>
      </c>
      <c r="B1913" s="211"/>
      <c r="C1913" s="211" t="s">
        <v>254</v>
      </c>
      <c r="D1913" s="410" t="s">
        <v>17607</v>
      </c>
      <c r="E1913" s="211"/>
      <c r="F1913" s="211" t="s">
        <v>8416</v>
      </c>
      <c r="G1913" s="413" t="s">
        <v>19452</v>
      </c>
      <c r="H1913" s="429" t="s">
        <v>8560</v>
      </c>
      <c r="I1913" s="390">
        <v>27</v>
      </c>
      <c r="J1913" s="390">
        <v>22</v>
      </c>
      <c r="K1913" s="390">
        <v>31</v>
      </c>
      <c r="L1913" s="330">
        <v>0.22727272727272699</v>
      </c>
      <c r="M1913" s="390">
        <v>0</v>
      </c>
      <c r="N1913" s="390">
        <v>0</v>
      </c>
      <c r="O1913" s="390">
        <v>0</v>
      </c>
      <c r="P1913" s="206">
        <v>0</v>
      </c>
    </row>
    <row r="1914" spans="1:16" x14ac:dyDescent="0.2">
      <c r="A1914" s="212" t="s">
        <v>18045</v>
      </c>
      <c r="B1914" s="211"/>
      <c r="C1914" s="211" t="s">
        <v>252</v>
      </c>
      <c r="D1914" s="410" t="s">
        <v>20200</v>
      </c>
      <c r="E1914" s="211" t="s">
        <v>8386</v>
      </c>
      <c r="F1914" s="211"/>
      <c r="G1914" s="413" t="s">
        <v>19427</v>
      </c>
      <c r="H1914" s="429" t="s">
        <v>8560</v>
      </c>
      <c r="I1914" s="390">
        <v>27</v>
      </c>
      <c r="J1914" s="390">
        <v>507</v>
      </c>
      <c r="K1914" s="390">
        <v>27</v>
      </c>
      <c r="L1914" s="210">
        <v>-0.94674556213017702</v>
      </c>
      <c r="M1914" s="390">
        <v>47</v>
      </c>
      <c r="N1914" s="390">
        <v>27</v>
      </c>
      <c r="O1914" s="390">
        <v>87</v>
      </c>
      <c r="P1914" s="206">
        <v>0.74074074074074103</v>
      </c>
    </row>
    <row r="1915" spans="1:16" x14ac:dyDescent="0.2">
      <c r="A1915" s="212" t="s">
        <v>12315</v>
      </c>
      <c r="B1915" s="211" t="s">
        <v>9668</v>
      </c>
      <c r="C1915" s="211" t="s">
        <v>257</v>
      </c>
      <c r="D1915" s="410" t="s">
        <v>20389</v>
      </c>
      <c r="E1915" s="211" t="s">
        <v>12314</v>
      </c>
      <c r="F1915" s="211"/>
      <c r="G1915" s="413" t="s">
        <v>20390</v>
      </c>
      <c r="H1915" s="429" t="s">
        <v>8560</v>
      </c>
      <c r="I1915" s="390">
        <v>26</v>
      </c>
      <c r="J1915" s="390">
        <v>2</v>
      </c>
      <c r="K1915" s="390">
        <v>6</v>
      </c>
      <c r="L1915" s="330">
        <v>12</v>
      </c>
      <c r="M1915" s="390">
        <v>111</v>
      </c>
      <c r="N1915" s="390">
        <v>61</v>
      </c>
      <c r="O1915" s="390">
        <v>62</v>
      </c>
      <c r="P1915" s="206">
        <v>0.81967213114754101</v>
      </c>
    </row>
    <row r="1916" spans="1:16" x14ac:dyDescent="0.2">
      <c r="A1916" s="212" t="s">
        <v>19127</v>
      </c>
      <c r="B1916" s="211"/>
      <c r="C1916" s="211" t="s">
        <v>262</v>
      </c>
      <c r="D1916" s="410" t="s">
        <v>19128</v>
      </c>
      <c r="E1916" s="211"/>
      <c r="F1916" s="211" t="s">
        <v>19129</v>
      </c>
      <c r="G1916" s="413" t="s">
        <v>21161</v>
      </c>
      <c r="H1916" s="429" t="s">
        <v>8560</v>
      </c>
      <c r="I1916" s="390">
        <v>26</v>
      </c>
      <c r="J1916" s="390">
        <v>18</v>
      </c>
      <c r="K1916" s="390">
        <v>41</v>
      </c>
      <c r="L1916" s="330">
        <v>0.44444444444444398</v>
      </c>
      <c r="M1916" s="390">
        <v>0</v>
      </c>
      <c r="N1916" s="390">
        <v>1</v>
      </c>
      <c r="O1916" s="390">
        <v>1</v>
      </c>
      <c r="P1916" s="206">
        <v>-1</v>
      </c>
    </row>
    <row r="1917" spans="1:16" x14ac:dyDescent="0.2">
      <c r="A1917" s="212" t="s">
        <v>11425</v>
      </c>
      <c r="B1917" s="211"/>
      <c r="C1917" s="211" t="s">
        <v>258</v>
      </c>
      <c r="D1917" s="410" t="s">
        <v>10720</v>
      </c>
      <c r="E1917" s="211"/>
      <c r="F1917" s="211" t="s">
        <v>11424</v>
      </c>
      <c r="G1917" s="413" t="s">
        <v>200</v>
      </c>
      <c r="H1917" s="429" t="s">
        <v>8560</v>
      </c>
      <c r="I1917" s="390">
        <v>26</v>
      </c>
      <c r="J1917" s="390">
        <v>23</v>
      </c>
      <c r="K1917" s="390">
        <v>32</v>
      </c>
      <c r="L1917" s="330">
        <v>0.13043478260869601</v>
      </c>
      <c r="M1917" s="390">
        <v>16</v>
      </c>
      <c r="N1917" s="390">
        <v>16</v>
      </c>
      <c r="O1917" s="390">
        <v>23</v>
      </c>
      <c r="P1917" s="206">
        <v>0</v>
      </c>
    </row>
    <row r="1918" spans="1:16" x14ac:dyDescent="0.2">
      <c r="A1918" s="212" t="s">
        <v>10933</v>
      </c>
      <c r="B1918" s="211"/>
      <c r="C1918" s="211" t="s">
        <v>14947</v>
      </c>
      <c r="D1918" s="410" t="s">
        <v>17428</v>
      </c>
      <c r="E1918" s="211"/>
      <c r="F1918" s="211" t="s">
        <v>10932</v>
      </c>
      <c r="G1918" s="413" t="s">
        <v>19399</v>
      </c>
      <c r="H1918" s="429" t="s">
        <v>8560</v>
      </c>
      <c r="I1918" s="390">
        <v>26</v>
      </c>
      <c r="J1918" s="390">
        <v>15</v>
      </c>
      <c r="K1918" s="390">
        <v>25</v>
      </c>
      <c r="L1918" s="330">
        <v>0.73333333333333295</v>
      </c>
      <c r="M1918" s="390">
        <v>23</v>
      </c>
      <c r="N1918" s="390">
        <v>17</v>
      </c>
      <c r="O1918" s="390">
        <v>13</v>
      </c>
      <c r="P1918" s="206">
        <v>0.35294117647058798</v>
      </c>
    </row>
    <row r="1919" spans="1:16" x14ac:dyDescent="0.2">
      <c r="A1919" s="212" t="s">
        <v>10881</v>
      </c>
      <c r="B1919" s="211"/>
      <c r="C1919" s="211" t="s">
        <v>14947</v>
      </c>
      <c r="D1919" s="410" t="s">
        <v>8915</v>
      </c>
      <c r="E1919" s="211"/>
      <c r="F1919" s="211" t="s">
        <v>10880</v>
      </c>
      <c r="G1919" s="413" t="s">
        <v>206</v>
      </c>
      <c r="H1919" s="429" t="s">
        <v>8560</v>
      </c>
      <c r="I1919" s="390">
        <v>26</v>
      </c>
      <c r="J1919" s="390">
        <v>42</v>
      </c>
      <c r="K1919" s="390">
        <v>41</v>
      </c>
      <c r="L1919" s="330">
        <v>-0.38095238095238099</v>
      </c>
      <c r="M1919" s="390">
        <v>9</v>
      </c>
      <c r="N1919" s="390">
        <v>7</v>
      </c>
      <c r="O1919" s="390">
        <v>11</v>
      </c>
      <c r="P1919" s="206">
        <v>0.28571428571428598</v>
      </c>
    </row>
    <row r="1920" spans="1:16" x14ac:dyDescent="0.2">
      <c r="A1920" s="212" t="s">
        <v>13780</v>
      </c>
      <c r="B1920" s="211"/>
      <c r="C1920" s="211" t="s">
        <v>258</v>
      </c>
      <c r="D1920" s="410" t="s">
        <v>18199</v>
      </c>
      <c r="E1920" s="211"/>
      <c r="F1920" s="211" t="s">
        <v>13779</v>
      </c>
      <c r="G1920" s="413" t="s">
        <v>21170</v>
      </c>
      <c r="H1920" s="429" t="s">
        <v>8560</v>
      </c>
      <c r="I1920" s="390">
        <v>26</v>
      </c>
      <c r="J1920" s="390">
        <v>4</v>
      </c>
      <c r="K1920" s="390">
        <v>33</v>
      </c>
      <c r="L1920" s="330">
        <v>5.5</v>
      </c>
      <c r="M1920" s="390">
        <v>11</v>
      </c>
      <c r="N1920" s="390">
        <v>2</v>
      </c>
      <c r="O1920" s="390">
        <v>6</v>
      </c>
      <c r="P1920" s="206">
        <v>4.5</v>
      </c>
    </row>
    <row r="1921" spans="1:16" x14ac:dyDescent="0.2">
      <c r="A1921" s="212" t="s">
        <v>9969</v>
      </c>
      <c r="B1921" s="211"/>
      <c r="C1921" s="211" t="s">
        <v>257</v>
      </c>
      <c r="D1921" s="410" t="s">
        <v>18909</v>
      </c>
      <c r="E1921" s="211"/>
      <c r="F1921" s="211" t="s">
        <v>9968</v>
      </c>
      <c r="G1921" s="413" t="s">
        <v>19484</v>
      </c>
      <c r="H1921" s="429" t="s">
        <v>8560</v>
      </c>
      <c r="I1921" s="390">
        <v>26</v>
      </c>
      <c r="J1921" s="390">
        <v>21</v>
      </c>
      <c r="K1921" s="390">
        <v>5</v>
      </c>
      <c r="L1921" s="330">
        <v>0.238095238095238</v>
      </c>
      <c r="M1921" s="390">
        <v>26</v>
      </c>
      <c r="N1921" s="390">
        <v>18</v>
      </c>
      <c r="O1921" s="390">
        <v>19</v>
      </c>
      <c r="P1921" s="206">
        <v>0.44444444444444398</v>
      </c>
    </row>
    <row r="1922" spans="1:16" x14ac:dyDescent="0.2">
      <c r="A1922" s="212" t="s">
        <v>9587</v>
      </c>
      <c r="B1922" s="211" t="s">
        <v>9586</v>
      </c>
      <c r="C1922" s="211" t="s">
        <v>250</v>
      </c>
      <c r="D1922" s="410" t="s">
        <v>17645</v>
      </c>
      <c r="E1922" s="211" t="s">
        <v>9585</v>
      </c>
      <c r="F1922" s="211"/>
      <c r="G1922" s="413" t="s">
        <v>21861</v>
      </c>
      <c r="H1922" s="429" t="s">
        <v>8560</v>
      </c>
      <c r="I1922" s="390">
        <v>26</v>
      </c>
      <c r="J1922" s="390">
        <v>21</v>
      </c>
      <c r="K1922" s="390">
        <v>7</v>
      </c>
      <c r="L1922" s="330">
        <v>0.238095238095238</v>
      </c>
      <c r="M1922" s="390">
        <v>758</v>
      </c>
      <c r="N1922" s="390">
        <v>440</v>
      </c>
      <c r="O1922" s="390">
        <v>432</v>
      </c>
      <c r="P1922" s="206">
        <v>0.722727272727273</v>
      </c>
    </row>
    <row r="1923" spans="1:16" x14ac:dyDescent="0.2">
      <c r="A1923" s="212" t="s">
        <v>22303</v>
      </c>
      <c r="B1923" s="211"/>
      <c r="C1923" s="211" t="s">
        <v>252</v>
      </c>
      <c r="D1923" s="410" t="s">
        <v>8743</v>
      </c>
      <c r="E1923" s="211" t="s">
        <v>22256</v>
      </c>
      <c r="F1923" s="211"/>
      <c r="G1923" s="413" t="s">
        <v>213</v>
      </c>
      <c r="H1923" s="429" t="s">
        <v>8560</v>
      </c>
      <c r="I1923" s="390">
        <v>26</v>
      </c>
      <c r="J1923" s="390">
        <v>0</v>
      </c>
      <c r="K1923" s="390">
        <v>0</v>
      </c>
      <c r="L1923" s="330">
        <v>0</v>
      </c>
      <c r="M1923" s="390">
        <v>26</v>
      </c>
      <c r="N1923" s="390">
        <v>0</v>
      </c>
      <c r="O1923" s="390">
        <v>0</v>
      </c>
      <c r="P1923" s="206">
        <v>0</v>
      </c>
    </row>
    <row r="1924" spans="1:16" x14ac:dyDescent="0.2">
      <c r="A1924" s="212" t="s">
        <v>8822</v>
      </c>
      <c r="B1924" s="211"/>
      <c r="C1924" s="211" t="s">
        <v>14947</v>
      </c>
      <c r="D1924" s="410" t="s">
        <v>19339</v>
      </c>
      <c r="E1924" s="211"/>
      <c r="F1924" s="211" t="s">
        <v>8821</v>
      </c>
      <c r="G1924" s="413" t="s">
        <v>22280</v>
      </c>
      <c r="H1924" s="429" t="s">
        <v>8560</v>
      </c>
      <c r="I1924" s="390">
        <v>26</v>
      </c>
      <c r="J1924" s="390">
        <v>18</v>
      </c>
      <c r="K1924" s="390">
        <v>36</v>
      </c>
      <c r="L1924" s="330">
        <v>0.44444444444444398</v>
      </c>
      <c r="M1924" s="390">
        <v>11</v>
      </c>
      <c r="N1924" s="390">
        <v>14</v>
      </c>
      <c r="O1924" s="390">
        <v>3</v>
      </c>
      <c r="P1924" s="206">
        <v>-0.214285714285714</v>
      </c>
    </row>
    <row r="1925" spans="1:16" x14ac:dyDescent="0.2">
      <c r="A1925" s="212" t="s">
        <v>12582</v>
      </c>
      <c r="B1925" s="211"/>
      <c r="C1925" s="211" t="s">
        <v>251</v>
      </c>
      <c r="D1925" s="410" t="s">
        <v>18538</v>
      </c>
      <c r="E1925" s="211"/>
      <c r="F1925" s="211" t="s">
        <v>12581</v>
      </c>
      <c r="G1925" s="413" t="s">
        <v>19442</v>
      </c>
      <c r="H1925" s="429" t="s">
        <v>8560</v>
      </c>
      <c r="I1925" s="390">
        <v>25</v>
      </c>
      <c r="J1925" s="390">
        <v>25</v>
      </c>
      <c r="K1925" s="390">
        <v>32</v>
      </c>
      <c r="L1925" s="330">
        <v>0</v>
      </c>
      <c r="M1925" s="390">
        <v>254</v>
      </c>
      <c r="N1925" s="390">
        <v>228</v>
      </c>
      <c r="O1925" s="390">
        <v>236</v>
      </c>
      <c r="P1925" s="206">
        <v>0.114035087719298</v>
      </c>
    </row>
    <row r="1926" spans="1:16" x14ac:dyDescent="0.2">
      <c r="A1926" s="212" t="s">
        <v>13717</v>
      </c>
      <c r="B1926" s="211"/>
      <c r="C1926" s="211" t="s">
        <v>249</v>
      </c>
      <c r="D1926" s="410" t="s">
        <v>13716</v>
      </c>
      <c r="E1926" s="211"/>
      <c r="F1926" s="211" t="s">
        <v>13715</v>
      </c>
      <c r="G1926" s="413" t="s">
        <v>19465</v>
      </c>
      <c r="H1926" s="429" t="s">
        <v>8560</v>
      </c>
      <c r="I1926" s="390">
        <v>25</v>
      </c>
      <c r="J1926" s="390">
        <v>10</v>
      </c>
      <c r="K1926" s="390">
        <v>16</v>
      </c>
      <c r="L1926" s="330">
        <v>1.5</v>
      </c>
      <c r="M1926" s="390">
        <v>4</v>
      </c>
      <c r="N1926" s="390">
        <v>2</v>
      </c>
      <c r="O1926" s="390">
        <v>5</v>
      </c>
      <c r="P1926" s="206">
        <v>1</v>
      </c>
    </row>
    <row r="1927" spans="1:16" x14ac:dyDescent="0.2">
      <c r="A1927" s="212" t="s">
        <v>11907</v>
      </c>
      <c r="B1927" s="211" t="s">
        <v>11560</v>
      </c>
      <c r="C1927" s="211" t="s">
        <v>254</v>
      </c>
      <c r="D1927" s="410" t="s">
        <v>18656</v>
      </c>
      <c r="E1927" s="211" t="s">
        <v>11906</v>
      </c>
      <c r="F1927" s="211"/>
      <c r="G1927" s="413" t="s">
        <v>20533</v>
      </c>
      <c r="H1927" s="429" t="s">
        <v>8560</v>
      </c>
      <c r="I1927" s="390">
        <v>25</v>
      </c>
      <c r="J1927" s="390">
        <v>32</v>
      </c>
      <c r="K1927" s="390">
        <v>139</v>
      </c>
      <c r="L1927" s="330">
        <v>-0.21875</v>
      </c>
      <c r="M1927" s="390">
        <v>493</v>
      </c>
      <c r="N1927" s="390">
        <v>381</v>
      </c>
      <c r="O1927" s="390">
        <v>496</v>
      </c>
      <c r="P1927" s="206">
        <v>0.29396325459317602</v>
      </c>
    </row>
    <row r="1928" spans="1:16" x14ac:dyDescent="0.2">
      <c r="A1928" s="212" t="s">
        <v>11896</v>
      </c>
      <c r="B1928" s="211"/>
      <c r="C1928" s="211" t="s">
        <v>252</v>
      </c>
      <c r="D1928" s="410" t="s">
        <v>11515</v>
      </c>
      <c r="E1928" s="211"/>
      <c r="F1928" s="211" t="s">
        <v>11895</v>
      </c>
      <c r="G1928" s="413" t="s">
        <v>19490</v>
      </c>
      <c r="H1928" s="429" t="s">
        <v>8560</v>
      </c>
      <c r="I1928" s="390">
        <v>25</v>
      </c>
      <c r="J1928" s="390">
        <v>100</v>
      </c>
      <c r="K1928" s="390">
        <v>21</v>
      </c>
      <c r="L1928" s="330">
        <v>-0.75</v>
      </c>
      <c r="M1928" s="390">
        <v>75</v>
      </c>
      <c r="N1928" s="390">
        <v>8</v>
      </c>
      <c r="O1928" s="390">
        <v>24</v>
      </c>
      <c r="P1928" s="206">
        <v>8.375</v>
      </c>
    </row>
    <row r="1929" spans="1:16" x14ac:dyDescent="0.2">
      <c r="A1929" s="212" t="s">
        <v>13518</v>
      </c>
      <c r="B1929" s="211" t="s">
        <v>10155</v>
      </c>
      <c r="C1929" s="211" t="s">
        <v>251</v>
      </c>
      <c r="D1929" s="410" t="s">
        <v>9406</v>
      </c>
      <c r="E1929" s="211" t="s">
        <v>13517</v>
      </c>
      <c r="F1929" s="211"/>
      <c r="G1929" s="413" t="s">
        <v>218</v>
      </c>
      <c r="H1929" s="429" t="s">
        <v>8560</v>
      </c>
      <c r="I1929" s="390">
        <v>25</v>
      </c>
      <c r="J1929" s="390">
        <v>13</v>
      </c>
      <c r="K1929" s="390">
        <v>46</v>
      </c>
      <c r="L1929" s="330">
        <v>0.92307692307692302</v>
      </c>
      <c r="M1929" s="390">
        <v>147</v>
      </c>
      <c r="N1929" s="390">
        <v>117</v>
      </c>
      <c r="O1929" s="390">
        <v>256</v>
      </c>
      <c r="P1929" s="206">
        <v>0.256410256410256</v>
      </c>
    </row>
    <row r="1930" spans="1:16" x14ac:dyDescent="0.2">
      <c r="A1930" s="212" t="s">
        <v>14387</v>
      </c>
      <c r="B1930" s="211"/>
      <c r="C1930" s="211" t="s">
        <v>372</v>
      </c>
      <c r="D1930" s="410" t="s">
        <v>21125</v>
      </c>
      <c r="E1930" s="211"/>
      <c r="F1930" s="211" t="s">
        <v>14386</v>
      </c>
      <c r="G1930" s="413" t="s">
        <v>21126</v>
      </c>
      <c r="H1930" s="429" t="s">
        <v>8560</v>
      </c>
      <c r="I1930" s="390">
        <v>25</v>
      </c>
      <c r="J1930" s="390">
        <v>29</v>
      </c>
      <c r="K1930" s="390">
        <v>21</v>
      </c>
      <c r="L1930" s="330">
        <v>-0.13793103448275901</v>
      </c>
      <c r="M1930" s="390">
        <v>103</v>
      </c>
      <c r="N1930" s="390">
        <v>86</v>
      </c>
      <c r="O1930" s="390">
        <v>111</v>
      </c>
      <c r="P1930" s="206">
        <v>0.19767441860465099</v>
      </c>
    </row>
    <row r="1931" spans="1:16" x14ac:dyDescent="0.2">
      <c r="A1931" s="212" t="s">
        <v>13424</v>
      </c>
      <c r="B1931" s="211"/>
      <c r="C1931" s="211" t="s">
        <v>372</v>
      </c>
      <c r="D1931" s="410" t="s">
        <v>17026</v>
      </c>
      <c r="E1931" s="211"/>
      <c r="F1931" s="211" t="s">
        <v>13423</v>
      </c>
      <c r="G1931" s="413" t="s">
        <v>19600</v>
      </c>
      <c r="H1931" s="429" t="s">
        <v>8560</v>
      </c>
      <c r="I1931" s="390">
        <v>25</v>
      </c>
      <c r="J1931" s="390">
        <v>37</v>
      </c>
      <c r="K1931" s="390">
        <v>45</v>
      </c>
      <c r="L1931" s="330">
        <v>-0.32432432432432401</v>
      </c>
      <c r="M1931" s="390">
        <v>15</v>
      </c>
      <c r="N1931" s="390">
        <v>6</v>
      </c>
      <c r="O1931" s="390">
        <v>13</v>
      </c>
      <c r="P1931" s="206">
        <v>1.5</v>
      </c>
    </row>
    <row r="1932" spans="1:16" x14ac:dyDescent="0.2">
      <c r="A1932" s="212" t="s">
        <v>13083</v>
      </c>
      <c r="B1932" s="211"/>
      <c r="C1932" s="211" t="s">
        <v>487</v>
      </c>
      <c r="D1932" s="410" t="s">
        <v>19648</v>
      </c>
      <c r="E1932" s="211"/>
      <c r="F1932" s="211" t="s">
        <v>13082</v>
      </c>
      <c r="G1932" s="413" t="s">
        <v>21385</v>
      </c>
      <c r="H1932" s="429" t="s">
        <v>8560</v>
      </c>
      <c r="I1932" s="390">
        <v>25</v>
      </c>
      <c r="J1932" s="390">
        <v>6</v>
      </c>
      <c r="K1932" s="390">
        <v>29</v>
      </c>
      <c r="L1932" s="330">
        <v>3.1666666666666701</v>
      </c>
      <c r="M1932" s="390">
        <v>206</v>
      </c>
      <c r="N1932" s="390">
        <v>203</v>
      </c>
      <c r="O1932" s="390">
        <v>244</v>
      </c>
      <c r="P1932" s="206">
        <v>1.4778325123152801E-2</v>
      </c>
    </row>
    <row r="1933" spans="1:16" x14ac:dyDescent="0.2">
      <c r="A1933" s="212" t="s">
        <v>10568</v>
      </c>
      <c r="B1933" s="211"/>
      <c r="C1933" s="211" t="s">
        <v>252</v>
      </c>
      <c r="D1933" s="410" t="s">
        <v>18106</v>
      </c>
      <c r="E1933" s="211"/>
      <c r="F1933" s="211" t="s">
        <v>10567</v>
      </c>
      <c r="G1933" s="413" t="s">
        <v>19398</v>
      </c>
      <c r="H1933" s="429" t="s">
        <v>8560</v>
      </c>
      <c r="I1933" s="390">
        <v>25</v>
      </c>
      <c r="J1933" s="390">
        <v>0</v>
      </c>
      <c r="K1933" s="390">
        <v>10</v>
      </c>
      <c r="L1933" s="330">
        <v>0</v>
      </c>
      <c r="M1933" s="390">
        <v>36</v>
      </c>
      <c r="N1933" s="390">
        <v>2</v>
      </c>
      <c r="O1933" s="390">
        <v>43</v>
      </c>
      <c r="P1933" s="206">
        <v>17</v>
      </c>
    </row>
    <row r="1934" spans="1:16" x14ac:dyDescent="0.2">
      <c r="A1934" s="212" t="s">
        <v>10011</v>
      </c>
      <c r="B1934" s="211"/>
      <c r="C1934" s="211" t="s">
        <v>371</v>
      </c>
      <c r="D1934" s="410" t="s">
        <v>20134</v>
      </c>
      <c r="E1934" s="211"/>
      <c r="F1934" s="211" t="s">
        <v>10010</v>
      </c>
      <c r="G1934" s="413" t="s">
        <v>21753</v>
      </c>
      <c r="H1934" s="429" t="s">
        <v>8560</v>
      </c>
      <c r="I1934" s="390">
        <v>25</v>
      </c>
      <c r="J1934" s="390">
        <v>10</v>
      </c>
      <c r="K1934" s="390">
        <v>11</v>
      </c>
      <c r="L1934" s="330">
        <v>1.5</v>
      </c>
      <c r="M1934" s="390">
        <v>30</v>
      </c>
      <c r="N1934" s="390">
        <v>10</v>
      </c>
      <c r="O1934" s="390">
        <v>17</v>
      </c>
      <c r="P1934" s="206">
        <v>2</v>
      </c>
    </row>
    <row r="1935" spans="1:16" x14ac:dyDescent="0.2">
      <c r="A1935" s="212" t="s">
        <v>9960</v>
      </c>
      <c r="B1935" s="211"/>
      <c r="C1935" s="211" t="s">
        <v>252</v>
      </c>
      <c r="D1935" s="410" t="s">
        <v>21759</v>
      </c>
      <c r="E1935" s="211"/>
      <c r="F1935" s="211" t="s">
        <v>9959</v>
      </c>
      <c r="G1935" s="413" t="s">
        <v>19760</v>
      </c>
      <c r="H1935" s="429" t="s">
        <v>8560</v>
      </c>
      <c r="I1935" s="390">
        <v>25</v>
      </c>
      <c r="J1935" s="390">
        <v>610</v>
      </c>
      <c r="K1935" s="390">
        <v>96</v>
      </c>
      <c r="L1935" s="330">
        <v>-0.95901639344262302</v>
      </c>
      <c r="M1935" s="390">
        <v>124</v>
      </c>
      <c r="N1935" s="390">
        <v>25</v>
      </c>
      <c r="O1935" s="390">
        <v>93</v>
      </c>
      <c r="P1935" s="206">
        <v>3.96</v>
      </c>
    </row>
    <row r="1936" spans="1:16" x14ac:dyDescent="0.2">
      <c r="A1936" s="212" t="s">
        <v>9570</v>
      </c>
      <c r="B1936" s="211" t="s">
        <v>9543</v>
      </c>
      <c r="C1936" s="211" t="s">
        <v>249</v>
      </c>
      <c r="D1936" s="410" t="s">
        <v>18336</v>
      </c>
      <c r="E1936" s="211" t="s">
        <v>9568</v>
      </c>
      <c r="F1936" s="211"/>
      <c r="G1936" s="413" t="s">
        <v>200</v>
      </c>
      <c r="H1936" s="429" t="s">
        <v>8560</v>
      </c>
      <c r="I1936" s="390">
        <v>25</v>
      </c>
      <c r="J1936" s="390">
        <v>36</v>
      </c>
      <c r="K1936" s="390">
        <v>24</v>
      </c>
      <c r="L1936" s="330">
        <v>-0.30555555555555602</v>
      </c>
      <c r="M1936" s="390">
        <v>0</v>
      </c>
      <c r="N1936" s="390">
        <v>14</v>
      </c>
      <c r="O1936" s="390">
        <v>1</v>
      </c>
      <c r="P1936" s="206">
        <v>-1</v>
      </c>
    </row>
    <row r="1937" spans="1:16" x14ac:dyDescent="0.2">
      <c r="A1937" s="212" t="s">
        <v>9567</v>
      </c>
      <c r="B1937" s="211" t="s">
        <v>9566</v>
      </c>
      <c r="C1937" s="211" t="s">
        <v>255</v>
      </c>
      <c r="D1937" s="410" t="s">
        <v>18497</v>
      </c>
      <c r="E1937" s="211" t="s">
        <v>9565</v>
      </c>
      <c r="F1937" s="211"/>
      <c r="G1937" s="413" t="s">
        <v>21872</v>
      </c>
      <c r="H1937" s="429" t="s">
        <v>8560</v>
      </c>
      <c r="I1937" s="390">
        <v>25</v>
      </c>
      <c r="J1937" s="390">
        <v>21</v>
      </c>
      <c r="K1937" s="390">
        <v>13</v>
      </c>
      <c r="L1937" s="330">
        <v>0.19047619047618999</v>
      </c>
      <c r="M1937" s="390">
        <v>152</v>
      </c>
      <c r="N1937" s="390">
        <v>154</v>
      </c>
      <c r="O1937" s="390">
        <v>170</v>
      </c>
      <c r="P1937" s="206">
        <v>-1.2987012987013E-2</v>
      </c>
    </row>
    <row r="1938" spans="1:16" x14ac:dyDescent="0.2">
      <c r="A1938" s="212" t="s">
        <v>9068</v>
      </c>
      <c r="B1938" s="211"/>
      <c r="C1938" s="211" t="s">
        <v>253</v>
      </c>
      <c r="D1938" s="410" t="s">
        <v>18946</v>
      </c>
      <c r="E1938" s="211"/>
      <c r="F1938" s="211" t="s">
        <v>9067</v>
      </c>
      <c r="G1938" s="413" t="s">
        <v>19830</v>
      </c>
      <c r="H1938" s="429" t="s">
        <v>8560</v>
      </c>
      <c r="I1938" s="390">
        <v>25</v>
      </c>
      <c r="J1938" s="390">
        <v>3</v>
      </c>
      <c r="K1938" s="390">
        <v>27</v>
      </c>
      <c r="L1938" s="330">
        <v>7.3333333333333304</v>
      </c>
      <c r="M1938" s="390">
        <v>0</v>
      </c>
      <c r="N1938" s="390">
        <v>0</v>
      </c>
      <c r="O1938" s="390">
        <v>0</v>
      </c>
      <c r="P1938" s="206">
        <v>0</v>
      </c>
    </row>
    <row r="1939" spans="1:16" x14ac:dyDescent="0.2">
      <c r="A1939" s="212" t="s">
        <v>12211</v>
      </c>
      <c r="B1939" s="211" t="s">
        <v>9756</v>
      </c>
      <c r="C1939" s="211" t="s">
        <v>14947</v>
      </c>
      <c r="D1939" s="410" t="s">
        <v>18548</v>
      </c>
      <c r="E1939" s="211" t="s">
        <v>12210</v>
      </c>
      <c r="F1939" s="211"/>
      <c r="G1939" s="413" t="s">
        <v>20541</v>
      </c>
      <c r="H1939" s="429" t="s">
        <v>8560</v>
      </c>
      <c r="I1939" s="390">
        <v>24</v>
      </c>
      <c r="J1939" s="390">
        <v>43</v>
      </c>
      <c r="K1939" s="390">
        <v>43</v>
      </c>
      <c r="L1939" s="330">
        <v>-0.44186046511627902</v>
      </c>
      <c r="M1939" s="390">
        <v>1120</v>
      </c>
      <c r="N1939" s="390">
        <v>1106</v>
      </c>
      <c r="O1939" s="390">
        <v>1184</v>
      </c>
      <c r="P1939" s="206">
        <v>1.26582278481013E-2</v>
      </c>
    </row>
    <row r="1940" spans="1:16" x14ac:dyDescent="0.2">
      <c r="A1940" s="212" t="s">
        <v>13512</v>
      </c>
      <c r="B1940" s="211" t="s">
        <v>9637</v>
      </c>
      <c r="C1940" s="211" t="s">
        <v>371</v>
      </c>
      <c r="D1940" s="410" t="s">
        <v>19557</v>
      </c>
      <c r="E1940" s="211" t="s">
        <v>13511</v>
      </c>
      <c r="F1940" s="211"/>
      <c r="G1940" s="413" t="s">
        <v>20914</v>
      </c>
      <c r="H1940" s="429" t="s">
        <v>8560</v>
      </c>
      <c r="I1940" s="390">
        <v>24</v>
      </c>
      <c r="J1940" s="390">
        <v>15</v>
      </c>
      <c r="K1940" s="390">
        <v>69</v>
      </c>
      <c r="L1940" s="330">
        <v>0.6</v>
      </c>
      <c r="M1940" s="390">
        <v>1591</v>
      </c>
      <c r="N1940" s="390">
        <v>1454</v>
      </c>
      <c r="O1940" s="390">
        <v>1530</v>
      </c>
      <c r="P1940" s="206">
        <v>9.42228335625859E-2</v>
      </c>
    </row>
    <row r="1941" spans="1:16" x14ac:dyDescent="0.2">
      <c r="A1941" s="212" t="s">
        <v>19140</v>
      </c>
      <c r="B1941" s="211"/>
      <c r="C1941" s="211" t="s">
        <v>257</v>
      </c>
      <c r="D1941" s="410" t="s">
        <v>19141</v>
      </c>
      <c r="E1941" s="211"/>
      <c r="F1941" s="211" t="s">
        <v>19142</v>
      </c>
      <c r="G1941" s="413" t="s">
        <v>21209</v>
      </c>
      <c r="H1941" s="429" t="s">
        <v>8560</v>
      </c>
      <c r="I1941" s="390">
        <v>24</v>
      </c>
      <c r="J1941" s="390">
        <v>1</v>
      </c>
      <c r="K1941" s="390">
        <v>0</v>
      </c>
      <c r="L1941" s="330">
        <v>23</v>
      </c>
      <c r="M1941" s="390">
        <v>161</v>
      </c>
      <c r="N1941" s="390">
        <v>82</v>
      </c>
      <c r="O1941" s="390">
        <v>78</v>
      </c>
      <c r="P1941" s="206">
        <v>0.96341463414634099</v>
      </c>
    </row>
    <row r="1942" spans="1:16" x14ac:dyDescent="0.2">
      <c r="A1942" s="212" t="s">
        <v>14180</v>
      </c>
      <c r="B1942" s="211"/>
      <c r="C1942" s="211" t="s">
        <v>255</v>
      </c>
      <c r="D1942" s="410" t="s">
        <v>19192</v>
      </c>
      <c r="E1942" s="211"/>
      <c r="F1942" s="211" t="s">
        <v>14179</v>
      </c>
      <c r="G1942" s="413" t="s">
        <v>17708</v>
      </c>
      <c r="H1942" s="429" t="s">
        <v>8560</v>
      </c>
      <c r="I1942" s="390">
        <v>24</v>
      </c>
      <c r="J1942" s="390">
        <v>0</v>
      </c>
      <c r="K1942" s="390">
        <v>53</v>
      </c>
      <c r="L1942" s="330">
        <v>0</v>
      </c>
      <c r="M1942" s="390">
        <v>38</v>
      </c>
      <c r="N1942" s="390">
        <v>34</v>
      </c>
      <c r="O1942" s="390">
        <v>25</v>
      </c>
      <c r="P1942" s="206">
        <v>0.11764705882352899</v>
      </c>
    </row>
    <row r="1943" spans="1:16" x14ac:dyDescent="0.2">
      <c r="A1943" s="212" t="s">
        <v>13342</v>
      </c>
      <c r="B1943" s="211"/>
      <c r="C1943" s="211" t="s">
        <v>258</v>
      </c>
      <c r="D1943" s="410" t="s">
        <v>21581</v>
      </c>
      <c r="E1943" s="211"/>
      <c r="F1943" s="211" t="s">
        <v>13341</v>
      </c>
      <c r="G1943" s="413" t="s">
        <v>21582</v>
      </c>
      <c r="H1943" s="429" t="s">
        <v>8560</v>
      </c>
      <c r="I1943" s="390">
        <v>24</v>
      </c>
      <c r="J1943" s="390">
        <v>5</v>
      </c>
      <c r="K1943" s="390">
        <v>56</v>
      </c>
      <c r="L1943" s="330">
        <v>3.8</v>
      </c>
      <c r="M1943" s="390">
        <v>206</v>
      </c>
      <c r="N1943" s="390">
        <v>128</v>
      </c>
      <c r="O1943" s="390">
        <v>205</v>
      </c>
      <c r="P1943" s="206">
        <v>0.609375</v>
      </c>
    </row>
    <row r="1944" spans="1:16" x14ac:dyDescent="0.2">
      <c r="A1944" s="212" t="s">
        <v>9603</v>
      </c>
      <c r="B1944" s="211" t="s">
        <v>9348</v>
      </c>
      <c r="C1944" s="211" t="s">
        <v>252</v>
      </c>
      <c r="D1944" s="410" t="s">
        <v>18496</v>
      </c>
      <c r="E1944" s="211" t="s">
        <v>9602</v>
      </c>
      <c r="F1944" s="211"/>
      <c r="G1944" s="413" t="s">
        <v>19427</v>
      </c>
      <c r="H1944" s="429" t="s">
        <v>8560</v>
      </c>
      <c r="I1944" s="390">
        <v>24</v>
      </c>
      <c r="J1944" s="390">
        <v>0</v>
      </c>
      <c r="K1944" s="390">
        <v>13</v>
      </c>
      <c r="L1944" s="330">
        <v>0</v>
      </c>
      <c r="M1944" s="390">
        <v>154</v>
      </c>
      <c r="N1944" s="390">
        <v>112</v>
      </c>
      <c r="O1944" s="390">
        <v>164</v>
      </c>
      <c r="P1944" s="206">
        <v>0.375</v>
      </c>
    </row>
    <row r="1945" spans="1:16" x14ac:dyDescent="0.2">
      <c r="A1945" s="212" t="s">
        <v>9519</v>
      </c>
      <c r="B1945" s="211" t="s">
        <v>9518</v>
      </c>
      <c r="C1945" s="211" t="s">
        <v>257</v>
      </c>
      <c r="D1945" s="410" t="s">
        <v>18214</v>
      </c>
      <c r="E1945" s="211" t="s">
        <v>9517</v>
      </c>
      <c r="F1945" s="211"/>
      <c r="G1945" s="413" t="s">
        <v>21883</v>
      </c>
      <c r="H1945" s="429" t="s">
        <v>8560</v>
      </c>
      <c r="I1945" s="390">
        <v>24</v>
      </c>
      <c r="J1945" s="390">
        <v>9</v>
      </c>
      <c r="K1945" s="390">
        <v>16</v>
      </c>
      <c r="L1945" s="330">
        <v>1.6666666666666701</v>
      </c>
      <c r="M1945" s="390">
        <v>2</v>
      </c>
      <c r="N1945" s="390">
        <v>3</v>
      </c>
      <c r="O1945" s="390">
        <v>3</v>
      </c>
      <c r="P1945" s="206">
        <v>-0.33333333333333298</v>
      </c>
    </row>
    <row r="1946" spans="1:16" x14ac:dyDescent="0.2">
      <c r="A1946" s="212" t="s">
        <v>9474</v>
      </c>
      <c r="B1946" s="211"/>
      <c r="C1946" s="211" t="s">
        <v>14947</v>
      </c>
      <c r="D1946" s="410" t="s">
        <v>17593</v>
      </c>
      <c r="E1946" s="211"/>
      <c r="F1946" s="211" t="s">
        <v>9473</v>
      </c>
      <c r="G1946" s="413" t="s">
        <v>21929</v>
      </c>
      <c r="H1946" s="429" t="s">
        <v>8560</v>
      </c>
      <c r="I1946" s="390">
        <v>24</v>
      </c>
      <c r="J1946" s="390">
        <v>73</v>
      </c>
      <c r="K1946" s="390">
        <v>20</v>
      </c>
      <c r="L1946" s="330">
        <v>-0.67123287671232901</v>
      </c>
      <c r="M1946" s="390">
        <v>102</v>
      </c>
      <c r="N1946" s="390">
        <v>83</v>
      </c>
      <c r="O1946" s="390">
        <v>58</v>
      </c>
      <c r="P1946" s="206">
        <v>0.22891566265060201</v>
      </c>
    </row>
    <row r="1947" spans="1:16" x14ac:dyDescent="0.2">
      <c r="A1947" s="212" t="s">
        <v>9044</v>
      </c>
      <c r="B1947" s="211"/>
      <c r="C1947" s="211" t="s">
        <v>254</v>
      </c>
      <c r="D1947" s="410" t="s">
        <v>15896</v>
      </c>
      <c r="E1947" s="211"/>
      <c r="F1947" s="211" t="s">
        <v>9043</v>
      </c>
      <c r="G1947" s="413" t="s">
        <v>15897</v>
      </c>
      <c r="H1947" s="429" t="s">
        <v>8560</v>
      </c>
      <c r="I1947" s="390">
        <v>24</v>
      </c>
      <c r="J1947" s="390">
        <v>17</v>
      </c>
      <c r="K1947" s="390">
        <v>47</v>
      </c>
      <c r="L1947" s="330">
        <v>0.41176470588235298</v>
      </c>
      <c r="M1947" s="390">
        <v>0</v>
      </c>
      <c r="N1947" s="390">
        <v>1</v>
      </c>
      <c r="O1947" s="390">
        <v>0</v>
      </c>
      <c r="P1947" s="206">
        <v>-1</v>
      </c>
    </row>
    <row r="1948" spans="1:16" x14ac:dyDescent="0.2">
      <c r="A1948" s="212" t="s">
        <v>19351</v>
      </c>
      <c r="B1948" s="211"/>
      <c r="C1948" s="211" t="s">
        <v>250</v>
      </c>
      <c r="D1948" s="410" t="s">
        <v>8791</v>
      </c>
      <c r="E1948" s="211"/>
      <c r="F1948" s="211" t="s">
        <v>19352</v>
      </c>
      <c r="G1948" s="413" t="s">
        <v>223</v>
      </c>
      <c r="H1948" s="429" t="s">
        <v>8560</v>
      </c>
      <c r="I1948" s="390">
        <v>24</v>
      </c>
      <c r="J1948" s="390">
        <v>35</v>
      </c>
      <c r="K1948" s="390">
        <v>73</v>
      </c>
      <c r="L1948" s="330">
        <v>-0.314285714285714</v>
      </c>
      <c r="M1948" s="390">
        <v>0</v>
      </c>
      <c r="N1948" s="390">
        <v>0</v>
      </c>
      <c r="O1948" s="390">
        <v>1</v>
      </c>
      <c r="P1948" s="206">
        <v>0</v>
      </c>
    </row>
    <row r="1949" spans="1:16" x14ac:dyDescent="0.2">
      <c r="A1949" s="212" t="s">
        <v>19889</v>
      </c>
      <c r="B1949" s="211"/>
      <c r="C1949" s="211" t="s">
        <v>14947</v>
      </c>
      <c r="D1949" s="410" t="s">
        <v>18965</v>
      </c>
      <c r="E1949" s="211" t="s">
        <v>13329</v>
      </c>
      <c r="F1949" s="211"/>
      <c r="G1949" s="413" t="s">
        <v>20233</v>
      </c>
      <c r="H1949" s="429" t="s">
        <v>8560</v>
      </c>
      <c r="I1949" s="390">
        <v>23</v>
      </c>
      <c r="J1949" s="390">
        <v>2</v>
      </c>
      <c r="K1949" s="390">
        <v>28</v>
      </c>
      <c r="L1949" s="330">
        <v>10.5</v>
      </c>
      <c r="M1949" s="390">
        <v>486</v>
      </c>
      <c r="N1949" s="390">
        <v>272</v>
      </c>
      <c r="O1949" s="390">
        <v>510</v>
      </c>
      <c r="P1949" s="206">
        <v>0.78676470588235303</v>
      </c>
    </row>
    <row r="1950" spans="1:16" x14ac:dyDescent="0.2">
      <c r="A1950" s="212" t="s">
        <v>12566</v>
      </c>
      <c r="B1950" s="211"/>
      <c r="C1950" s="211" t="s">
        <v>258</v>
      </c>
      <c r="D1950" s="410" t="s">
        <v>16214</v>
      </c>
      <c r="E1950" s="211"/>
      <c r="F1950" s="211" t="s">
        <v>12565</v>
      </c>
      <c r="G1950" s="413" t="s">
        <v>19445</v>
      </c>
      <c r="H1950" s="429" t="s">
        <v>8560</v>
      </c>
      <c r="I1950" s="390">
        <v>23</v>
      </c>
      <c r="J1950" s="390">
        <v>19</v>
      </c>
      <c r="K1950" s="390">
        <v>27</v>
      </c>
      <c r="L1950" s="330">
        <v>0.21052631578947401</v>
      </c>
      <c r="M1950" s="390">
        <v>8</v>
      </c>
      <c r="N1950" s="390">
        <v>7</v>
      </c>
      <c r="O1950" s="390">
        <v>8</v>
      </c>
      <c r="P1950" s="206">
        <v>0.14285714285714299</v>
      </c>
    </row>
    <row r="1951" spans="1:16" x14ac:dyDescent="0.2">
      <c r="A1951" s="212" t="s">
        <v>17494</v>
      </c>
      <c r="B1951" s="211"/>
      <c r="C1951" s="211" t="s">
        <v>252</v>
      </c>
      <c r="D1951" s="410" t="s">
        <v>17495</v>
      </c>
      <c r="E1951" s="211" t="s">
        <v>17496</v>
      </c>
      <c r="F1951" s="211"/>
      <c r="G1951" s="413" t="s">
        <v>213</v>
      </c>
      <c r="H1951" s="429" t="s">
        <v>8560</v>
      </c>
      <c r="I1951" s="390">
        <v>23</v>
      </c>
      <c r="J1951" s="390">
        <v>40</v>
      </c>
      <c r="K1951" s="390">
        <v>33</v>
      </c>
      <c r="L1951" s="330">
        <v>-0.42499999999999999</v>
      </c>
      <c r="M1951" s="390">
        <v>0</v>
      </c>
      <c r="N1951" s="390">
        <v>16</v>
      </c>
      <c r="O1951" s="390">
        <v>11</v>
      </c>
      <c r="P1951" s="206">
        <v>-1</v>
      </c>
    </row>
    <row r="1952" spans="1:16" x14ac:dyDescent="0.2">
      <c r="A1952" s="212" t="s">
        <v>11289</v>
      </c>
      <c r="B1952" s="211"/>
      <c r="C1952" s="211" t="s">
        <v>14947</v>
      </c>
      <c r="D1952" s="410" t="s">
        <v>16210</v>
      </c>
      <c r="E1952" s="211"/>
      <c r="F1952" s="211" t="s">
        <v>11288</v>
      </c>
      <c r="G1952" s="413" t="s">
        <v>19471</v>
      </c>
      <c r="H1952" s="429" t="s">
        <v>8560</v>
      </c>
      <c r="I1952" s="390">
        <v>23</v>
      </c>
      <c r="J1952" s="390">
        <v>19</v>
      </c>
      <c r="K1952" s="390">
        <v>22</v>
      </c>
      <c r="L1952" s="210">
        <v>0.21052631578947401</v>
      </c>
      <c r="M1952" s="390">
        <v>21</v>
      </c>
      <c r="N1952" s="390">
        <v>14</v>
      </c>
      <c r="O1952" s="390">
        <v>18</v>
      </c>
      <c r="P1952" s="206">
        <v>0.5</v>
      </c>
    </row>
    <row r="1953" spans="1:16" x14ac:dyDescent="0.2">
      <c r="A1953" s="212" t="s">
        <v>11247</v>
      </c>
      <c r="B1953" s="211"/>
      <c r="C1953" s="211" t="s">
        <v>253</v>
      </c>
      <c r="D1953" s="410" t="s">
        <v>17621</v>
      </c>
      <c r="E1953" s="211"/>
      <c r="F1953" s="211" t="s">
        <v>11246</v>
      </c>
      <c r="G1953" s="413" t="s">
        <v>9071</v>
      </c>
      <c r="H1953" s="429" t="s">
        <v>8560</v>
      </c>
      <c r="I1953" s="390">
        <v>23</v>
      </c>
      <c r="J1953" s="390">
        <v>37</v>
      </c>
      <c r="K1953" s="390">
        <v>32</v>
      </c>
      <c r="L1953" s="330">
        <v>-0.37837837837837801</v>
      </c>
      <c r="M1953" s="390">
        <v>16</v>
      </c>
      <c r="N1953" s="390">
        <v>13</v>
      </c>
      <c r="O1953" s="390">
        <v>16</v>
      </c>
      <c r="P1953" s="206">
        <v>0.230769230769231</v>
      </c>
    </row>
    <row r="1954" spans="1:16" x14ac:dyDescent="0.2">
      <c r="A1954" s="212" t="s">
        <v>13475</v>
      </c>
      <c r="B1954" s="211"/>
      <c r="C1954" s="211" t="s">
        <v>262</v>
      </c>
      <c r="D1954" s="410" t="s">
        <v>21324</v>
      </c>
      <c r="E1954" s="211"/>
      <c r="F1954" s="211" t="s">
        <v>13474</v>
      </c>
      <c r="G1954" s="413" t="s">
        <v>21325</v>
      </c>
      <c r="H1954" s="429" t="s">
        <v>8560</v>
      </c>
      <c r="I1954" s="390">
        <v>23</v>
      </c>
      <c r="J1954" s="390">
        <v>9</v>
      </c>
      <c r="K1954" s="390">
        <v>23</v>
      </c>
      <c r="L1954" s="330">
        <v>1.55555555555556</v>
      </c>
      <c r="M1954" s="390">
        <v>612</v>
      </c>
      <c r="N1954" s="390">
        <v>734</v>
      </c>
      <c r="O1954" s="390">
        <v>733</v>
      </c>
      <c r="P1954" s="206">
        <v>-0.16621253405994599</v>
      </c>
    </row>
    <row r="1955" spans="1:16" x14ac:dyDescent="0.2">
      <c r="A1955" s="212" t="s">
        <v>10290</v>
      </c>
      <c r="B1955" s="211" t="s">
        <v>10141</v>
      </c>
      <c r="C1955" s="211" t="s">
        <v>487</v>
      </c>
      <c r="D1955" s="410" t="s">
        <v>21644</v>
      </c>
      <c r="E1955" s="211" t="s">
        <v>10289</v>
      </c>
      <c r="F1955" s="211"/>
      <c r="G1955" s="413" t="s">
        <v>21645</v>
      </c>
      <c r="H1955" s="429" t="s">
        <v>8560</v>
      </c>
      <c r="I1955" s="390">
        <v>23</v>
      </c>
      <c r="J1955" s="390">
        <v>7</v>
      </c>
      <c r="K1955" s="390">
        <v>11</v>
      </c>
      <c r="L1955" s="330">
        <v>2.28571428571429</v>
      </c>
      <c r="M1955" s="390">
        <v>75</v>
      </c>
      <c r="N1955" s="390">
        <v>67</v>
      </c>
      <c r="O1955" s="390">
        <v>57</v>
      </c>
      <c r="P1955" s="206">
        <v>0.119402985074627</v>
      </c>
    </row>
    <row r="1956" spans="1:16" x14ac:dyDescent="0.2">
      <c r="A1956" s="212" t="s">
        <v>9887</v>
      </c>
      <c r="B1956" s="211" t="s">
        <v>9884</v>
      </c>
      <c r="C1956" s="211" t="s">
        <v>252</v>
      </c>
      <c r="D1956" s="410" t="s">
        <v>20138</v>
      </c>
      <c r="E1956" s="211" t="s">
        <v>9886</v>
      </c>
      <c r="F1956" s="211"/>
      <c r="G1956" s="413" t="s">
        <v>20318</v>
      </c>
      <c r="H1956" s="429" t="s">
        <v>8560</v>
      </c>
      <c r="I1956" s="390">
        <v>23</v>
      </c>
      <c r="J1956" s="390">
        <v>3</v>
      </c>
      <c r="K1956" s="390">
        <v>17</v>
      </c>
      <c r="L1956" s="330">
        <v>6.6666666666666696</v>
      </c>
      <c r="M1956" s="390">
        <v>317</v>
      </c>
      <c r="N1956" s="390">
        <v>21</v>
      </c>
      <c r="O1956" s="390">
        <v>225</v>
      </c>
      <c r="P1956" s="206">
        <v>14.0952380952381</v>
      </c>
    </row>
    <row r="1957" spans="1:16" x14ac:dyDescent="0.2">
      <c r="A1957" s="212" t="s">
        <v>9717</v>
      </c>
      <c r="B1957" s="211" t="s">
        <v>9608</v>
      </c>
      <c r="C1957" s="211" t="s">
        <v>371</v>
      </c>
      <c r="D1957" s="410" t="s">
        <v>18118</v>
      </c>
      <c r="E1957" s="211" t="s">
        <v>9716</v>
      </c>
      <c r="F1957" s="211"/>
      <c r="G1957" s="413" t="s">
        <v>20533</v>
      </c>
      <c r="H1957" s="429" t="s">
        <v>8560</v>
      </c>
      <c r="I1957" s="390">
        <v>23</v>
      </c>
      <c r="J1957" s="390">
        <v>8</v>
      </c>
      <c r="K1957" s="390">
        <v>15</v>
      </c>
      <c r="L1957" s="330">
        <v>1.875</v>
      </c>
      <c r="M1957" s="390">
        <v>31</v>
      </c>
      <c r="N1957" s="390">
        <v>17</v>
      </c>
      <c r="O1957" s="390">
        <v>24</v>
      </c>
      <c r="P1957" s="206">
        <v>0.82352941176470595</v>
      </c>
    </row>
    <row r="1958" spans="1:16" x14ac:dyDescent="0.2">
      <c r="A1958" s="212" t="s">
        <v>9468</v>
      </c>
      <c r="B1958" s="211"/>
      <c r="C1958" s="211" t="s">
        <v>250</v>
      </c>
      <c r="D1958" s="410" t="s">
        <v>17333</v>
      </c>
      <c r="E1958" s="211"/>
      <c r="F1958" s="211" t="s">
        <v>9467</v>
      </c>
      <c r="G1958" s="413" t="s">
        <v>21939</v>
      </c>
      <c r="H1958" s="429" t="s">
        <v>8560</v>
      </c>
      <c r="I1958" s="390">
        <v>23</v>
      </c>
      <c r="J1958" s="390">
        <v>21</v>
      </c>
      <c r="K1958" s="390">
        <v>28</v>
      </c>
      <c r="L1958" s="330">
        <v>9.5238095238095302E-2</v>
      </c>
      <c r="M1958" s="390">
        <v>37</v>
      </c>
      <c r="N1958" s="390">
        <v>28</v>
      </c>
      <c r="O1958" s="390">
        <v>24</v>
      </c>
      <c r="P1958" s="206">
        <v>0.32142857142857101</v>
      </c>
    </row>
    <row r="1959" spans="1:16" x14ac:dyDescent="0.2">
      <c r="A1959" s="212" t="s">
        <v>9139</v>
      </c>
      <c r="B1959" s="211"/>
      <c r="C1959" s="211" t="s">
        <v>14947</v>
      </c>
      <c r="D1959" s="410" t="s">
        <v>22105</v>
      </c>
      <c r="E1959" s="211"/>
      <c r="F1959" s="211" t="s">
        <v>9138</v>
      </c>
      <c r="G1959" s="413" t="s">
        <v>17235</v>
      </c>
      <c r="H1959" s="429" t="s">
        <v>8560</v>
      </c>
      <c r="I1959" s="390">
        <v>23</v>
      </c>
      <c r="J1959" s="390">
        <v>25</v>
      </c>
      <c r="K1959" s="390">
        <v>30</v>
      </c>
      <c r="L1959" s="330">
        <v>-0.08</v>
      </c>
      <c r="M1959" s="390">
        <v>10</v>
      </c>
      <c r="N1959" s="390">
        <v>8</v>
      </c>
      <c r="O1959" s="390">
        <v>5</v>
      </c>
      <c r="P1959" s="206">
        <v>0.25</v>
      </c>
    </row>
    <row r="1960" spans="1:16" x14ac:dyDescent="0.2">
      <c r="A1960" s="212" t="s">
        <v>9078</v>
      </c>
      <c r="B1960" s="211"/>
      <c r="C1960" s="211" t="s">
        <v>252</v>
      </c>
      <c r="D1960" s="410" t="s">
        <v>17109</v>
      </c>
      <c r="E1960" s="211"/>
      <c r="F1960" s="211" t="s">
        <v>9077</v>
      </c>
      <c r="G1960" s="413" t="s">
        <v>200</v>
      </c>
      <c r="H1960" s="429" t="s">
        <v>8560</v>
      </c>
      <c r="I1960" s="390">
        <v>23</v>
      </c>
      <c r="J1960" s="390">
        <v>77</v>
      </c>
      <c r="K1960" s="390">
        <v>81</v>
      </c>
      <c r="L1960" s="330">
        <v>-0.70129870129870098</v>
      </c>
      <c r="M1960" s="390">
        <v>6</v>
      </c>
      <c r="N1960" s="390">
        <v>5</v>
      </c>
      <c r="O1960" s="390">
        <v>10</v>
      </c>
      <c r="P1960" s="206">
        <v>0.2</v>
      </c>
    </row>
    <row r="1961" spans="1:16" x14ac:dyDescent="0.2">
      <c r="A1961" s="212" t="s">
        <v>8782</v>
      </c>
      <c r="B1961" s="211"/>
      <c r="C1961" s="211" t="s">
        <v>251</v>
      </c>
      <c r="D1961" s="410" t="s">
        <v>18139</v>
      </c>
      <c r="E1961" s="211"/>
      <c r="F1961" s="211" t="s">
        <v>8780</v>
      </c>
      <c r="G1961" s="413" t="s">
        <v>13055</v>
      </c>
      <c r="H1961" s="429" t="s">
        <v>8560</v>
      </c>
      <c r="I1961" s="390">
        <v>23</v>
      </c>
      <c r="J1961" s="390">
        <v>19</v>
      </c>
      <c r="K1961" s="390">
        <v>53</v>
      </c>
      <c r="L1961" s="330">
        <v>0.21052631578947401</v>
      </c>
      <c r="M1961" s="390">
        <v>13</v>
      </c>
      <c r="N1961" s="390">
        <v>24</v>
      </c>
      <c r="O1961" s="390">
        <v>16</v>
      </c>
      <c r="P1961" s="206">
        <v>-0.45833333333333298</v>
      </c>
    </row>
    <row r="1962" spans="1:16" x14ac:dyDescent="0.2">
      <c r="A1962" s="212" t="s">
        <v>13166</v>
      </c>
      <c r="B1962" s="211"/>
      <c r="C1962" s="211" t="s">
        <v>251</v>
      </c>
      <c r="D1962" s="410" t="s">
        <v>8836</v>
      </c>
      <c r="E1962" s="211"/>
      <c r="F1962" s="211" t="s">
        <v>13165</v>
      </c>
      <c r="G1962" s="413" t="s">
        <v>208</v>
      </c>
      <c r="H1962" s="429" t="s">
        <v>8560</v>
      </c>
      <c r="I1962" s="390">
        <v>22</v>
      </c>
      <c r="J1962" s="390">
        <v>16</v>
      </c>
      <c r="K1962" s="390">
        <v>7</v>
      </c>
      <c r="L1962" s="330">
        <v>0.375</v>
      </c>
      <c r="M1962" s="390">
        <v>2</v>
      </c>
      <c r="N1962" s="390">
        <v>3</v>
      </c>
      <c r="O1962" s="390">
        <v>2</v>
      </c>
      <c r="P1962" s="206">
        <v>-0.33333333333333298</v>
      </c>
    </row>
    <row r="1963" spans="1:16" x14ac:dyDescent="0.2">
      <c r="A1963" s="212" t="s">
        <v>12154</v>
      </c>
      <c r="B1963" s="211" t="s">
        <v>11709</v>
      </c>
      <c r="C1963" s="211" t="s">
        <v>255</v>
      </c>
      <c r="D1963" s="410" t="s">
        <v>17491</v>
      </c>
      <c r="E1963" s="211" t="s">
        <v>12153</v>
      </c>
      <c r="F1963" s="211"/>
      <c r="G1963" s="413" t="s">
        <v>20606</v>
      </c>
      <c r="H1963" s="429" t="s">
        <v>8560</v>
      </c>
      <c r="I1963" s="390">
        <v>22</v>
      </c>
      <c r="J1963" s="390">
        <v>15</v>
      </c>
      <c r="K1963" s="390">
        <v>20</v>
      </c>
      <c r="L1963" s="330">
        <v>0.46666666666666701</v>
      </c>
      <c r="M1963" s="390">
        <v>179</v>
      </c>
      <c r="N1963" s="390">
        <v>138</v>
      </c>
      <c r="O1963" s="390">
        <v>175</v>
      </c>
      <c r="P1963" s="206">
        <v>0.29710144927536197</v>
      </c>
    </row>
    <row r="1964" spans="1:16" x14ac:dyDescent="0.2">
      <c r="A1964" s="212" t="s">
        <v>11969</v>
      </c>
      <c r="B1964" s="211" t="s">
        <v>9532</v>
      </c>
      <c r="C1964" s="211" t="s">
        <v>257</v>
      </c>
      <c r="D1964" s="410" t="s">
        <v>18267</v>
      </c>
      <c r="E1964" s="211" t="s">
        <v>11968</v>
      </c>
      <c r="F1964" s="211"/>
      <c r="G1964" s="413" t="s">
        <v>20703</v>
      </c>
      <c r="H1964" s="429" t="s">
        <v>8560</v>
      </c>
      <c r="I1964" s="390">
        <v>22</v>
      </c>
      <c r="J1964" s="390">
        <v>33</v>
      </c>
      <c r="K1964" s="390">
        <v>40</v>
      </c>
      <c r="L1964" s="330">
        <v>-0.33333333333333298</v>
      </c>
      <c r="M1964" s="390">
        <v>5</v>
      </c>
      <c r="N1964" s="390">
        <v>5</v>
      </c>
      <c r="O1964" s="390">
        <v>13</v>
      </c>
      <c r="P1964" s="206">
        <v>0</v>
      </c>
    </row>
    <row r="1965" spans="1:16" x14ac:dyDescent="0.2">
      <c r="A1965" s="212" t="s">
        <v>11318</v>
      </c>
      <c r="B1965" s="211"/>
      <c r="C1965" s="211" t="s">
        <v>14947</v>
      </c>
      <c r="D1965" s="410" t="s">
        <v>17430</v>
      </c>
      <c r="E1965" s="211"/>
      <c r="F1965" s="211" t="s">
        <v>11317</v>
      </c>
      <c r="G1965" s="413" t="s">
        <v>19421</v>
      </c>
      <c r="H1965" s="429" t="s">
        <v>8560</v>
      </c>
      <c r="I1965" s="390">
        <v>22</v>
      </c>
      <c r="J1965" s="390">
        <v>23</v>
      </c>
      <c r="K1965" s="390">
        <v>13</v>
      </c>
      <c r="L1965" s="330">
        <v>-4.3478260869565202E-2</v>
      </c>
      <c r="M1965" s="390">
        <v>20</v>
      </c>
      <c r="N1965" s="390">
        <v>9</v>
      </c>
      <c r="O1965" s="390">
        <v>12</v>
      </c>
      <c r="P1965" s="206">
        <v>1.2222222222222201</v>
      </c>
    </row>
    <row r="1966" spans="1:16" x14ac:dyDescent="0.2">
      <c r="A1966" s="212" t="s">
        <v>10928</v>
      </c>
      <c r="B1966" s="211"/>
      <c r="C1966" s="211" t="s">
        <v>14947</v>
      </c>
      <c r="D1966" s="410" t="s">
        <v>10720</v>
      </c>
      <c r="E1966" s="211"/>
      <c r="F1966" s="211" t="s">
        <v>10927</v>
      </c>
      <c r="G1966" s="413" t="s">
        <v>200</v>
      </c>
      <c r="H1966" s="429" t="s">
        <v>8560</v>
      </c>
      <c r="I1966" s="390">
        <v>22</v>
      </c>
      <c r="J1966" s="390">
        <v>32</v>
      </c>
      <c r="K1966" s="390">
        <v>34</v>
      </c>
      <c r="L1966" s="330">
        <v>-0.3125</v>
      </c>
      <c r="M1966" s="390">
        <v>6</v>
      </c>
      <c r="N1966" s="390">
        <v>8</v>
      </c>
      <c r="O1966" s="390">
        <v>7</v>
      </c>
      <c r="P1966" s="206">
        <v>-0.25</v>
      </c>
    </row>
    <row r="1967" spans="1:16" x14ac:dyDescent="0.2">
      <c r="A1967" s="212" t="s">
        <v>10873</v>
      </c>
      <c r="B1967" s="211"/>
      <c r="C1967" s="211" t="s">
        <v>253</v>
      </c>
      <c r="D1967" s="410" t="s">
        <v>18447</v>
      </c>
      <c r="E1967" s="211"/>
      <c r="F1967" s="211" t="s">
        <v>10872</v>
      </c>
      <c r="G1967" s="413" t="s">
        <v>19432</v>
      </c>
      <c r="H1967" s="429" t="s">
        <v>8560</v>
      </c>
      <c r="I1967" s="390">
        <v>22</v>
      </c>
      <c r="J1967" s="390">
        <v>23</v>
      </c>
      <c r="K1967" s="390">
        <v>33</v>
      </c>
      <c r="L1967" s="330">
        <v>-4.3478260869565202E-2</v>
      </c>
      <c r="M1967" s="390">
        <v>31</v>
      </c>
      <c r="N1967" s="390">
        <v>38</v>
      </c>
      <c r="O1967" s="390">
        <v>33</v>
      </c>
      <c r="P1967" s="206">
        <v>-0.18421052631578899</v>
      </c>
    </row>
    <row r="1968" spans="1:16" x14ac:dyDescent="0.2">
      <c r="A1968" s="212" t="s">
        <v>10498</v>
      </c>
      <c r="B1968" s="211"/>
      <c r="C1968" s="211" t="s">
        <v>252</v>
      </c>
      <c r="D1968" s="410" t="s">
        <v>13767</v>
      </c>
      <c r="E1968" s="211"/>
      <c r="F1968" s="211" t="s">
        <v>10497</v>
      </c>
      <c r="G1968" s="413" t="s">
        <v>19448</v>
      </c>
      <c r="H1968" s="429" t="s">
        <v>8560</v>
      </c>
      <c r="I1968" s="390">
        <v>22</v>
      </c>
      <c r="J1968" s="390">
        <v>25</v>
      </c>
      <c r="K1968" s="390">
        <v>25</v>
      </c>
      <c r="L1968" s="330">
        <v>-0.12</v>
      </c>
      <c r="M1968" s="390">
        <v>13</v>
      </c>
      <c r="N1968" s="390">
        <v>7</v>
      </c>
      <c r="O1968" s="390">
        <v>16</v>
      </c>
      <c r="P1968" s="206">
        <v>0.85714285714285698</v>
      </c>
    </row>
    <row r="1969" spans="1:16" x14ac:dyDescent="0.2">
      <c r="A1969" s="212" t="s">
        <v>10396</v>
      </c>
      <c r="B1969" s="211"/>
      <c r="C1969" s="211" t="s">
        <v>252</v>
      </c>
      <c r="D1969" s="410" t="s">
        <v>17285</v>
      </c>
      <c r="E1969" s="211"/>
      <c r="F1969" s="211" t="s">
        <v>10395</v>
      </c>
      <c r="G1969" s="413" t="s">
        <v>19617</v>
      </c>
      <c r="H1969" s="429" t="s">
        <v>8560</v>
      </c>
      <c r="I1969" s="390">
        <v>22</v>
      </c>
      <c r="J1969" s="390">
        <v>13</v>
      </c>
      <c r="K1969" s="390">
        <v>11</v>
      </c>
      <c r="L1969" s="330">
        <v>0.69230769230769196</v>
      </c>
      <c r="M1969" s="390">
        <v>2</v>
      </c>
      <c r="N1969" s="390">
        <v>0</v>
      </c>
      <c r="O1969" s="390">
        <v>0</v>
      </c>
      <c r="P1969" s="206">
        <v>0</v>
      </c>
    </row>
    <row r="1970" spans="1:16" x14ac:dyDescent="0.2">
      <c r="A1970" s="212" t="s">
        <v>9848</v>
      </c>
      <c r="B1970" s="211" t="s">
        <v>9847</v>
      </c>
      <c r="C1970" s="211" t="s">
        <v>255</v>
      </c>
      <c r="D1970" s="410" t="s">
        <v>18914</v>
      </c>
      <c r="E1970" s="211" t="s">
        <v>9845</v>
      </c>
      <c r="F1970" s="211"/>
      <c r="G1970" s="413" t="s">
        <v>19769</v>
      </c>
      <c r="H1970" s="429" t="s">
        <v>8560</v>
      </c>
      <c r="I1970" s="390">
        <v>22</v>
      </c>
      <c r="J1970" s="390">
        <v>37</v>
      </c>
      <c r="K1970" s="390">
        <v>6</v>
      </c>
      <c r="L1970" s="330">
        <v>-0.40540540540540498</v>
      </c>
      <c r="M1970" s="390">
        <v>2</v>
      </c>
      <c r="N1970" s="390">
        <v>1</v>
      </c>
      <c r="O1970" s="390">
        <v>0</v>
      </c>
      <c r="P1970" s="206">
        <v>1</v>
      </c>
    </row>
    <row r="1971" spans="1:16" x14ac:dyDescent="0.2">
      <c r="A1971" s="212" t="s">
        <v>8415</v>
      </c>
      <c r="B1971" s="211"/>
      <c r="C1971" s="211" t="s">
        <v>253</v>
      </c>
      <c r="D1971" s="410" t="s">
        <v>10720</v>
      </c>
      <c r="E1971" s="211"/>
      <c r="F1971" s="211" t="s">
        <v>8414</v>
      </c>
      <c r="G1971" s="413" t="s">
        <v>200</v>
      </c>
      <c r="H1971" s="429" t="s">
        <v>8560</v>
      </c>
      <c r="I1971" s="390">
        <v>22</v>
      </c>
      <c r="J1971" s="390">
        <v>14</v>
      </c>
      <c r="K1971" s="390">
        <v>13</v>
      </c>
      <c r="L1971" s="210">
        <v>0.57142857142857095</v>
      </c>
      <c r="M1971" s="390">
        <v>24</v>
      </c>
      <c r="N1971" s="390">
        <v>15</v>
      </c>
      <c r="O1971" s="390">
        <v>19</v>
      </c>
      <c r="P1971" s="206">
        <v>0.6</v>
      </c>
    </row>
    <row r="1972" spans="1:16" x14ac:dyDescent="0.2">
      <c r="A1972" s="212" t="s">
        <v>12494</v>
      </c>
      <c r="B1972" s="211"/>
      <c r="C1972" s="211" t="s">
        <v>252</v>
      </c>
      <c r="D1972" s="410" t="s">
        <v>18985</v>
      </c>
      <c r="E1972" s="211"/>
      <c r="F1972" s="211" t="s">
        <v>12493</v>
      </c>
      <c r="G1972" s="413" t="s">
        <v>20320</v>
      </c>
      <c r="H1972" s="429" t="s">
        <v>8560</v>
      </c>
      <c r="I1972" s="390">
        <v>21</v>
      </c>
      <c r="J1972" s="390">
        <v>3</v>
      </c>
      <c r="K1972" s="390">
        <v>16</v>
      </c>
      <c r="L1972" s="330">
        <v>6</v>
      </c>
      <c r="M1972" s="390">
        <v>20</v>
      </c>
      <c r="N1972" s="390">
        <v>16</v>
      </c>
      <c r="O1972" s="390">
        <v>25</v>
      </c>
      <c r="P1972" s="206">
        <v>0.25</v>
      </c>
    </row>
    <row r="1973" spans="1:16" x14ac:dyDescent="0.2">
      <c r="A1973" s="212" t="s">
        <v>11384</v>
      </c>
      <c r="B1973" s="211"/>
      <c r="C1973" s="211" t="s">
        <v>253</v>
      </c>
      <c r="D1973" s="410" t="s">
        <v>17127</v>
      </c>
      <c r="E1973" s="211"/>
      <c r="F1973" s="211" t="s">
        <v>11383</v>
      </c>
      <c r="G1973" s="413" t="s">
        <v>19399</v>
      </c>
      <c r="H1973" s="429" t="s">
        <v>8560</v>
      </c>
      <c r="I1973" s="390">
        <v>21</v>
      </c>
      <c r="J1973" s="390">
        <v>28</v>
      </c>
      <c r="K1973" s="390">
        <v>33</v>
      </c>
      <c r="L1973" s="330">
        <v>-0.25</v>
      </c>
      <c r="M1973" s="390">
        <v>11</v>
      </c>
      <c r="N1973" s="390">
        <v>8</v>
      </c>
      <c r="O1973" s="390">
        <v>8</v>
      </c>
      <c r="P1973" s="206">
        <v>0.375</v>
      </c>
    </row>
    <row r="1974" spans="1:16" x14ac:dyDescent="0.2">
      <c r="A1974" s="212" t="s">
        <v>11219</v>
      </c>
      <c r="B1974" s="211"/>
      <c r="C1974" s="211" t="s">
        <v>14947</v>
      </c>
      <c r="D1974" s="410" t="s">
        <v>18297</v>
      </c>
      <c r="E1974" s="211"/>
      <c r="F1974" s="211" t="s">
        <v>11218</v>
      </c>
      <c r="G1974" s="413" t="s">
        <v>21249</v>
      </c>
      <c r="H1974" s="429" t="s">
        <v>8560</v>
      </c>
      <c r="I1974" s="390">
        <v>21</v>
      </c>
      <c r="J1974" s="390">
        <v>11</v>
      </c>
      <c r="K1974" s="390">
        <v>20</v>
      </c>
      <c r="L1974" s="330">
        <v>0.90909090909090895</v>
      </c>
      <c r="M1974" s="390">
        <v>97</v>
      </c>
      <c r="N1974" s="390">
        <v>72</v>
      </c>
      <c r="O1974" s="390">
        <v>83</v>
      </c>
      <c r="P1974" s="206">
        <v>0.34722222222222199</v>
      </c>
    </row>
    <row r="1975" spans="1:16" x14ac:dyDescent="0.2">
      <c r="A1975" s="212" t="s">
        <v>13772</v>
      </c>
      <c r="B1975" s="211"/>
      <c r="C1975" s="211" t="s">
        <v>249</v>
      </c>
      <c r="D1975" s="410" t="s">
        <v>21365</v>
      </c>
      <c r="E1975" s="211"/>
      <c r="F1975" s="211" t="s">
        <v>13771</v>
      </c>
      <c r="G1975" s="413" t="s">
        <v>21170</v>
      </c>
      <c r="H1975" s="429" t="s">
        <v>8560</v>
      </c>
      <c r="I1975" s="390">
        <v>21</v>
      </c>
      <c r="J1975" s="390">
        <v>4</v>
      </c>
      <c r="K1975" s="390">
        <v>7</v>
      </c>
      <c r="L1975" s="330">
        <v>4.25</v>
      </c>
      <c r="M1975" s="390">
        <v>400</v>
      </c>
      <c r="N1975" s="390">
        <v>321</v>
      </c>
      <c r="O1975" s="390">
        <v>214</v>
      </c>
      <c r="P1975" s="206">
        <v>0.24610591900311499</v>
      </c>
    </row>
    <row r="1976" spans="1:16" x14ac:dyDescent="0.2">
      <c r="A1976" s="212" t="s">
        <v>10279</v>
      </c>
      <c r="B1976" s="211"/>
      <c r="C1976" s="211" t="s">
        <v>252</v>
      </c>
      <c r="D1976" s="410" t="s">
        <v>17472</v>
      </c>
      <c r="E1976" s="211"/>
      <c r="F1976" s="211" t="s">
        <v>10278</v>
      </c>
      <c r="G1976" s="413" t="s">
        <v>20682</v>
      </c>
      <c r="H1976" s="429" t="s">
        <v>8560</v>
      </c>
      <c r="I1976" s="390">
        <v>21</v>
      </c>
      <c r="J1976" s="390">
        <v>25</v>
      </c>
      <c r="K1976" s="390">
        <v>16</v>
      </c>
      <c r="L1976" s="330">
        <v>-0.16</v>
      </c>
      <c r="M1976" s="390">
        <v>112</v>
      </c>
      <c r="N1976" s="390">
        <v>53</v>
      </c>
      <c r="O1976" s="390">
        <v>154</v>
      </c>
      <c r="P1976" s="206">
        <v>1.11320754716981</v>
      </c>
    </row>
    <row r="1977" spans="1:16" x14ac:dyDescent="0.2">
      <c r="A1977" s="212" t="s">
        <v>9495</v>
      </c>
      <c r="B1977" s="211"/>
      <c r="C1977" s="211" t="s">
        <v>257</v>
      </c>
      <c r="D1977" s="410" t="s">
        <v>17106</v>
      </c>
      <c r="E1977" s="211"/>
      <c r="F1977" s="211" t="s">
        <v>9493</v>
      </c>
      <c r="G1977" s="413" t="s">
        <v>19792</v>
      </c>
      <c r="H1977" s="429" t="s">
        <v>8560</v>
      </c>
      <c r="I1977" s="390">
        <v>21</v>
      </c>
      <c r="J1977" s="390">
        <v>11</v>
      </c>
      <c r="K1977" s="390">
        <v>7</v>
      </c>
      <c r="L1977" s="330">
        <v>0.90909090909090895</v>
      </c>
      <c r="M1977" s="390">
        <v>44</v>
      </c>
      <c r="N1977" s="390">
        <v>31</v>
      </c>
      <c r="O1977" s="390">
        <v>35</v>
      </c>
      <c r="P1977" s="206">
        <v>0.41935483870967799</v>
      </c>
    </row>
    <row r="1978" spans="1:16" x14ac:dyDescent="0.2">
      <c r="A1978" s="212" t="s">
        <v>12096</v>
      </c>
      <c r="B1978" s="211"/>
      <c r="C1978" s="211" t="s">
        <v>14947</v>
      </c>
      <c r="D1978" s="410" t="s">
        <v>17558</v>
      </c>
      <c r="E1978" s="211"/>
      <c r="F1978" s="211" t="s">
        <v>12095</v>
      </c>
      <c r="G1978" s="413" t="s">
        <v>19517</v>
      </c>
      <c r="H1978" s="429" t="s">
        <v>8560</v>
      </c>
      <c r="I1978" s="390">
        <v>20</v>
      </c>
      <c r="J1978" s="390">
        <v>14</v>
      </c>
      <c r="K1978" s="390">
        <v>17</v>
      </c>
      <c r="L1978" s="330">
        <v>0.42857142857142899</v>
      </c>
      <c r="M1978" s="390">
        <v>28</v>
      </c>
      <c r="N1978" s="390">
        <v>21</v>
      </c>
      <c r="O1978" s="390">
        <v>33</v>
      </c>
      <c r="P1978" s="206">
        <v>0.33333333333333298</v>
      </c>
    </row>
    <row r="1979" spans="1:16" x14ac:dyDescent="0.2">
      <c r="A1979" s="212" t="s">
        <v>11764</v>
      </c>
      <c r="B1979" s="211" t="s">
        <v>11701</v>
      </c>
      <c r="C1979" s="211" t="s">
        <v>249</v>
      </c>
      <c r="D1979" s="410" t="s">
        <v>19092</v>
      </c>
      <c r="E1979" s="211" t="s">
        <v>11763</v>
      </c>
      <c r="F1979" s="211"/>
      <c r="G1979" s="413" t="s">
        <v>20864</v>
      </c>
      <c r="H1979" s="429" t="s">
        <v>8560</v>
      </c>
      <c r="I1979" s="390">
        <v>20</v>
      </c>
      <c r="J1979" s="390">
        <v>7</v>
      </c>
      <c r="K1979" s="390">
        <v>7</v>
      </c>
      <c r="L1979" s="330">
        <v>1.8571428571428601</v>
      </c>
      <c r="M1979" s="390">
        <v>14</v>
      </c>
      <c r="N1979" s="390">
        <v>6</v>
      </c>
      <c r="O1979" s="390">
        <v>4</v>
      </c>
      <c r="P1979" s="206">
        <v>1.3333333333333299</v>
      </c>
    </row>
    <row r="1980" spans="1:16" x14ac:dyDescent="0.2">
      <c r="A1980" s="212" t="s">
        <v>11676</v>
      </c>
      <c r="B1980" s="211" t="s">
        <v>11592</v>
      </c>
      <c r="C1980" s="211" t="s">
        <v>257</v>
      </c>
      <c r="D1980" s="410" t="s">
        <v>17360</v>
      </c>
      <c r="E1980" s="211" t="s">
        <v>11675</v>
      </c>
      <c r="F1980" s="211"/>
      <c r="G1980" s="413" t="s">
        <v>20950</v>
      </c>
      <c r="H1980" s="429" t="s">
        <v>8560</v>
      </c>
      <c r="I1980" s="390">
        <v>20</v>
      </c>
      <c r="J1980" s="390">
        <v>17</v>
      </c>
      <c r="K1980" s="390">
        <v>14</v>
      </c>
      <c r="L1980" s="330">
        <v>0.17647058823529399</v>
      </c>
      <c r="M1980" s="390">
        <v>20</v>
      </c>
      <c r="N1980" s="390">
        <v>30</v>
      </c>
      <c r="O1980" s="390">
        <v>20</v>
      </c>
      <c r="P1980" s="206">
        <v>-0.33333333333333298</v>
      </c>
    </row>
    <row r="1981" spans="1:16" x14ac:dyDescent="0.2">
      <c r="A1981" s="212" t="s">
        <v>19106</v>
      </c>
      <c r="B1981" s="211"/>
      <c r="C1981" s="211" t="s">
        <v>253</v>
      </c>
      <c r="D1981" s="410" t="s">
        <v>17390</v>
      </c>
      <c r="E1981" s="211"/>
      <c r="F1981" s="211" t="s">
        <v>19107</v>
      </c>
      <c r="G1981" s="413" t="s">
        <v>20318</v>
      </c>
      <c r="H1981" s="429" t="s">
        <v>8560</v>
      </c>
      <c r="I1981" s="390">
        <v>20</v>
      </c>
      <c r="J1981" s="390">
        <v>9</v>
      </c>
      <c r="K1981" s="390">
        <v>10</v>
      </c>
      <c r="L1981" s="330">
        <v>1.2222222222222201</v>
      </c>
      <c r="M1981" s="390">
        <v>214</v>
      </c>
      <c r="N1981" s="390">
        <v>229</v>
      </c>
      <c r="O1981" s="390">
        <v>455</v>
      </c>
      <c r="P1981" s="206">
        <v>-6.5502183406113607E-2</v>
      </c>
    </row>
    <row r="1982" spans="1:16" x14ac:dyDescent="0.2">
      <c r="A1982" s="212" t="s">
        <v>13099</v>
      </c>
      <c r="B1982" s="211"/>
      <c r="C1982" s="211" t="s">
        <v>14947</v>
      </c>
      <c r="D1982" s="410" t="s">
        <v>18292</v>
      </c>
      <c r="E1982" s="211"/>
      <c r="F1982" s="211" t="s">
        <v>13098</v>
      </c>
      <c r="G1982" s="413" t="s">
        <v>19595</v>
      </c>
      <c r="H1982" s="429" t="s">
        <v>8560</v>
      </c>
      <c r="I1982" s="390">
        <v>20</v>
      </c>
      <c r="J1982" s="390">
        <v>9</v>
      </c>
      <c r="K1982" s="390">
        <v>15</v>
      </c>
      <c r="L1982" s="330">
        <v>1.2222222222222201</v>
      </c>
      <c r="M1982" s="390">
        <v>14</v>
      </c>
      <c r="N1982" s="390">
        <v>11</v>
      </c>
      <c r="O1982" s="390">
        <v>12</v>
      </c>
      <c r="P1982" s="206">
        <v>0.27272727272727298</v>
      </c>
    </row>
    <row r="1983" spans="1:16" x14ac:dyDescent="0.2">
      <c r="A1983" s="212" t="s">
        <v>13261</v>
      </c>
      <c r="B1983" s="211"/>
      <c r="C1983" s="211" t="s">
        <v>251</v>
      </c>
      <c r="D1983" s="410" t="s">
        <v>17371</v>
      </c>
      <c r="E1983" s="211"/>
      <c r="F1983" s="211" t="s">
        <v>13260</v>
      </c>
      <c r="G1983" s="413" t="s">
        <v>21244</v>
      </c>
      <c r="H1983" s="429" t="s">
        <v>8560</v>
      </c>
      <c r="I1983" s="390">
        <v>20</v>
      </c>
      <c r="J1983" s="390">
        <v>5</v>
      </c>
      <c r="K1983" s="390">
        <v>15</v>
      </c>
      <c r="L1983" s="330">
        <v>3</v>
      </c>
      <c r="M1983" s="390">
        <v>84</v>
      </c>
      <c r="N1983" s="390">
        <v>82</v>
      </c>
      <c r="O1983" s="390">
        <v>108</v>
      </c>
      <c r="P1983" s="206">
        <v>2.4390243902439001E-2</v>
      </c>
    </row>
    <row r="1984" spans="1:16" x14ac:dyDescent="0.2">
      <c r="A1984" s="212" t="s">
        <v>9561</v>
      </c>
      <c r="B1984" s="211" t="s">
        <v>9526</v>
      </c>
      <c r="C1984" s="211" t="s">
        <v>253</v>
      </c>
      <c r="D1984" s="410" t="s">
        <v>19270</v>
      </c>
      <c r="E1984" s="211" t="s">
        <v>9559</v>
      </c>
      <c r="F1984" s="211"/>
      <c r="G1984" s="413" t="s">
        <v>20442</v>
      </c>
      <c r="H1984" s="429" t="s">
        <v>8560</v>
      </c>
      <c r="I1984" s="390">
        <v>20</v>
      </c>
      <c r="J1984" s="390">
        <v>26</v>
      </c>
      <c r="K1984" s="390">
        <v>5</v>
      </c>
      <c r="L1984" s="330">
        <v>-0.230769230769231</v>
      </c>
      <c r="M1984" s="390">
        <v>178</v>
      </c>
      <c r="N1984" s="390">
        <v>131</v>
      </c>
      <c r="O1984" s="390">
        <v>193</v>
      </c>
      <c r="P1984" s="206">
        <v>0.35877862595419902</v>
      </c>
    </row>
    <row r="1985" spans="1:16" x14ac:dyDescent="0.2">
      <c r="A1985" s="212" t="s">
        <v>9364</v>
      </c>
      <c r="B1985" s="211"/>
      <c r="C1985" s="211" t="s">
        <v>14947</v>
      </c>
      <c r="D1985" s="410" t="s">
        <v>17474</v>
      </c>
      <c r="E1985" s="211"/>
      <c r="F1985" s="211" t="s">
        <v>9363</v>
      </c>
      <c r="G1985" s="413" t="s">
        <v>22025</v>
      </c>
      <c r="H1985" s="429" t="s">
        <v>8560</v>
      </c>
      <c r="I1985" s="390">
        <v>20</v>
      </c>
      <c r="J1985" s="390">
        <v>24</v>
      </c>
      <c r="K1985" s="390">
        <v>27</v>
      </c>
      <c r="L1985" s="330">
        <v>-0.16666666666666699</v>
      </c>
      <c r="M1985" s="390">
        <v>2359</v>
      </c>
      <c r="N1985" s="390">
        <v>1930</v>
      </c>
      <c r="O1985" s="390">
        <v>2158</v>
      </c>
      <c r="P1985" s="206">
        <v>0.22227979274611401</v>
      </c>
    </row>
    <row r="1986" spans="1:16" x14ac:dyDescent="0.2">
      <c r="A1986" s="212" t="s">
        <v>9207</v>
      </c>
      <c r="B1986" s="211"/>
      <c r="C1986" s="211" t="s">
        <v>249</v>
      </c>
      <c r="D1986" s="410" t="s">
        <v>18515</v>
      </c>
      <c r="E1986" s="211"/>
      <c r="F1986" s="211" t="s">
        <v>9206</v>
      </c>
      <c r="G1986" s="413" t="s">
        <v>19531</v>
      </c>
      <c r="H1986" s="429" t="s">
        <v>8560</v>
      </c>
      <c r="I1986" s="390">
        <v>20</v>
      </c>
      <c r="J1986" s="390">
        <v>9</v>
      </c>
      <c r="K1986" s="390">
        <v>166</v>
      </c>
      <c r="L1986" s="330">
        <v>1.2222222222222201</v>
      </c>
      <c r="M1986" s="390">
        <v>8</v>
      </c>
      <c r="N1986" s="390">
        <v>1</v>
      </c>
      <c r="O1986" s="390">
        <v>7</v>
      </c>
      <c r="P1986" s="206">
        <v>7</v>
      </c>
    </row>
    <row r="1987" spans="1:16" x14ac:dyDescent="0.2">
      <c r="A1987" s="212" t="s">
        <v>8854</v>
      </c>
      <c r="B1987" s="211"/>
      <c r="C1987" s="211" t="s">
        <v>252</v>
      </c>
      <c r="D1987" s="410" t="s">
        <v>18138</v>
      </c>
      <c r="E1987" s="211"/>
      <c r="F1987" s="211" t="s">
        <v>8853</v>
      </c>
      <c r="G1987" s="413" t="s">
        <v>19484</v>
      </c>
      <c r="H1987" s="429" t="s">
        <v>8560</v>
      </c>
      <c r="I1987" s="390">
        <v>20</v>
      </c>
      <c r="J1987" s="390">
        <v>16</v>
      </c>
      <c r="K1987" s="390">
        <v>21</v>
      </c>
      <c r="L1987" s="330">
        <v>0.25</v>
      </c>
      <c r="M1987" s="390">
        <v>19</v>
      </c>
      <c r="N1987" s="390">
        <v>10</v>
      </c>
      <c r="O1987" s="390">
        <v>11</v>
      </c>
      <c r="P1987" s="206">
        <v>0.9</v>
      </c>
    </row>
    <row r="1988" spans="1:16" x14ac:dyDescent="0.2">
      <c r="A1988" s="212" t="s">
        <v>12492</v>
      </c>
      <c r="B1988" s="211"/>
      <c r="C1988" s="211" t="s">
        <v>258</v>
      </c>
      <c r="D1988" s="410" t="s">
        <v>18639</v>
      </c>
      <c r="E1988" s="211"/>
      <c r="F1988" s="211" t="s">
        <v>12491</v>
      </c>
      <c r="G1988" s="413" t="s">
        <v>20321</v>
      </c>
      <c r="H1988" s="429" t="s">
        <v>8560</v>
      </c>
      <c r="I1988" s="390">
        <v>19</v>
      </c>
      <c r="J1988" s="390">
        <v>28</v>
      </c>
      <c r="K1988" s="390">
        <v>31</v>
      </c>
      <c r="L1988" s="330">
        <v>-0.32142857142857101</v>
      </c>
      <c r="M1988" s="390">
        <v>0</v>
      </c>
      <c r="N1988" s="390">
        <v>0</v>
      </c>
      <c r="O1988" s="390">
        <v>0</v>
      </c>
      <c r="P1988" s="206">
        <v>0</v>
      </c>
    </row>
    <row r="1989" spans="1:16" x14ac:dyDescent="0.2">
      <c r="A1989" s="212" t="s">
        <v>12168</v>
      </c>
      <c r="B1989" s="211" t="s">
        <v>11653</v>
      </c>
      <c r="C1989" s="211" t="s">
        <v>258</v>
      </c>
      <c r="D1989" s="410" t="s">
        <v>19991</v>
      </c>
      <c r="E1989" s="211" t="s">
        <v>12167</v>
      </c>
      <c r="F1989" s="211"/>
      <c r="G1989" s="413" t="s">
        <v>19510</v>
      </c>
      <c r="H1989" s="429" t="s">
        <v>8560</v>
      </c>
      <c r="I1989" s="390">
        <v>19</v>
      </c>
      <c r="J1989" s="390">
        <v>30</v>
      </c>
      <c r="K1989" s="390">
        <v>11</v>
      </c>
      <c r="L1989" s="330">
        <v>-0.36666666666666697</v>
      </c>
      <c r="M1989" s="390">
        <v>436</v>
      </c>
      <c r="N1989" s="390">
        <v>382</v>
      </c>
      <c r="O1989" s="390">
        <v>404</v>
      </c>
      <c r="P1989" s="206">
        <v>0.14136125654450299</v>
      </c>
    </row>
    <row r="1990" spans="1:16" x14ac:dyDescent="0.2">
      <c r="A1990" s="212" t="s">
        <v>12084</v>
      </c>
      <c r="B1990" s="211"/>
      <c r="C1990" s="211" t="s">
        <v>258</v>
      </c>
      <c r="D1990" s="410" t="s">
        <v>18832</v>
      </c>
      <c r="E1990" s="211"/>
      <c r="F1990" s="211" t="s">
        <v>12083</v>
      </c>
      <c r="G1990" s="413" t="s">
        <v>19456</v>
      </c>
      <c r="H1990" s="429" t="s">
        <v>8560</v>
      </c>
      <c r="I1990" s="390">
        <v>19</v>
      </c>
      <c r="J1990" s="390">
        <v>16</v>
      </c>
      <c r="K1990" s="390">
        <v>8</v>
      </c>
      <c r="L1990" s="330">
        <v>0.1875</v>
      </c>
      <c r="M1990" s="390">
        <v>26</v>
      </c>
      <c r="N1990" s="390">
        <v>26</v>
      </c>
      <c r="O1990" s="390">
        <v>28</v>
      </c>
      <c r="P1990" s="206">
        <v>0</v>
      </c>
    </row>
    <row r="1991" spans="1:16" x14ac:dyDescent="0.2">
      <c r="A1991" s="212" t="s">
        <v>11886</v>
      </c>
      <c r="B1991" s="211" t="s">
        <v>9847</v>
      </c>
      <c r="C1991" s="211" t="s">
        <v>255</v>
      </c>
      <c r="D1991" s="410" t="s">
        <v>20738</v>
      </c>
      <c r="E1991" s="211" t="s">
        <v>11884</v>
      </c>
      <c r="F1991" s="211"/>
      <c r="G1991" s="413" t="s">
        <v>20739</v>
      </c>
      <c r="H1991" s="429" t="s">
        <v>8560</v>
      </c>
      <c r="I1991" s="390">
        <v>19</v>
      </c>
      <c r="J1991" s="390">
        <v>44</v>
      </c>
      <c r="K1991" s="390">
        <v>7</v>
      </c>
      <c r="L1991" s="330">
        <v>-0.56818181818181801</v>
      </c>
      <c r="M1991" s="390">
        <v>373</v>
      </c>
      <c r="N1991" s="390">
        <v>173</v>
      </c>
      <c r="O1991" s="390">
        <v>242</v>
      </c>
      <c r="P1991" s="206">
        <v>1.15606936416185</v>
      </c>
    </row>
    <row r="1992" spans="1:16" x14ac:dyDescent="0.2">
      <c r="A1992" s="212" t="s">
        <v>11845</v>
      </c>
      <c r="B1992" s="211" t="s">
        <v>9523</v>
      </c>
      <c r="C1992" s="211" t="s">
        <v>252</v>
      </c>
      <c r="D1992" s="410" t="s">
        <v>18846</v>
      </c>
      <c r="E1992" s="211" t="s">
        <v>11844</v>
      </c>
      <c r="F1992" s="211"/>
      <c r="G1992" s="413" t="s">
        <v>19544</v>
      </c>
      <c r="H1992" s="429" t="s">
        <v>8560</v>
      </c>
      <c r="I1992" s="390">
        <v>19</v>
      </c>
      <c r="J1992" s="390">
        <v>4</v>
      </c>
      <c r="K1992" s="390">
        <v>34</v>
      </c>
      <c r="L1992" s="330">
        <v>3.75</v>
      </c>
      <c r="M1992" s="390">
        <v>102</v>
      </c>
      <c r="N1992" s="390">
        <v>76</v>
      </c>
      <c r="O1992" s="390">
        <v>85</v>
      </c>
      <c r="P1992" s="206">
        <v>0.34210526315789502</v>
      </c>
    </row>
    <row r="1993" spans="1:16" x14ac:dyDescent="0.2">
      <c r="A1993" s="212" t="s">
        <v>11688</v>
      </c>
      <c r="B1993" s="211" t="s">
        <v>11671</v>
      </c>
      <c r="C1993" s="211" t="s">
        <v>372</v>
      </c>
      <c r="D1993" s="410" t="s">
        <v>17565</v>
      </c>
      <c r="E1993" s="211" t="s">
        <v>11687</v>
      </c>
      <c r="F1993" s="211"/>
      <c r="G1993" s="413" t="s">
        <v>19561</v>
      </c>
      <c r="H1993" s="429" t="s">
        <v>8560</v>
      </c>
      <c r="I1993" s="390">
        <v>19</v>
      </c>
      <c r="J1993" s="390">
        <v>25</v>
      </c>
      <c r="K1993" s="390">
        <v>18</v>
      </c>
      <c r="L1993" s="330">
        <v>-0.24</v>
      </c>
      <c r="M1993" s="390">
        <v>10</v>
      </c>
      <c r="N1993" s="390">
        <v>9</v>
      </c>
      <c r="O1993" s="390">
        <v>8</v>
      </c>
      <c r="P1993" s="206">
        <v>0.11111111111111099</v>
      </c>
    </row>
    <row r="1994" spans="1:16" x14ac:dyDescent="0.2">
      <c r="A1994" s="212" t="s">
        <v>11669</v>
      </c>
      <c r="B1994" s="211" t="s">
        <v>9532</v>
      </c>
      <c r="C1994" s="211" t="s">
        <v>257</v>
      </c>
      <c r="D1994" s="410" t="s">
        <v>19104</v>
      </c>
      <c r="E1994" s="211" t="s">
        <v>11668</v>
      </c>
      <c r="F1994" s="211"/>
      <c r="G1994" s="413" t="s">
        <v>20959</v>
      </c>
      <c r="H1994" s="429" t="s">
        <v>8560</v>
      </c>
      <c r="I1994" s="390">
        <v>19</v>
      </c>
      <c r="J1994" s="390">
        <v>20</v>
      </c>
      <c r="K1994" s="390">
        <v>1</v>
      </c>
      <c r="L1994" s="330">
        <v>-0.05</v>
      </c>
      <c r="M1994" s="390">
        <v>28</v>
      </c>
      <c r="N1994" s="390">
        <v>14</v>
      </c>
      <c r="O1994" s="390">
        <v>0</v>
      </c>
      <c r="P1994" s="206">
        <v>1</v>
      </c>
    </row>
    <row r="1995" spans="1:16" x14ac:dyDescent="0.2">
      <c r="A1995" s="212" t="s">
        <v>11595</v>
      </c>
      <c r="B1995" s="211"/>
      <c r="C1995" s="211" t="s">
        <v>249</v>
      </c>
      <c r="D1995" s="410" t="s">
        <v>21015</v>
      </c>
      <c r="E1995" s="211"/>
      <c r="F1995" s="211" t="s">
        <v>11594</v>
      </c>
      <c r="G1995" s="413" t="s">
        <v>21016</v>
      </c>
      <c r="H1995" s="429" t="s">
        <v>8560</v>
      </c>
      <c r="I1995" s="390">
        <v>19</v>
      </c>
      <c r="J1995" s="390">
        <v>28</v>
      </c>
      <c r="K1995" s="390">
        <v>26</v>
      </c>
      <c r="L1995" s="330">
        <v>-0.32142857142857101</v>
      </c>
      <c r="M1995" s="390">
        <v>104</v>
      </c>
      <c r="N1995" s="390">
        <v>72</v>
      </c>
      <c r="O1995" s="390">
        <v>119</v>
      </c>
      <c r="P1995" s="206">
        <v>0.44444444444444398</v>
      </c>
    </row>
    <row r="1996" spans="1:16" x14ac:dyDescent="0.2">
      <c r="A1996" s="212" t="s">
        <v>11482</v>
      </c>
      <c r="B1996" s="211"/>
      <c r="C1996" s="211" t="s">
        <v>14947</v>
      </c>
      <c r="D1996" s="410" t="s">
        <v>10720</v>
      </c>
      <c r="E1996" s="211"/>
      <c r="F1996" s="211" t="s">
        <v>11481</v>
      </c>
      <c r="G1996" s="413" t="s">
        <v>200</v>
      </c>
      <c r="H1996" s="429" t="s">
        <v>8560</v>
      </c>
      <c r="I1996" s="390">
        <v>19</v>
      </c>
      <c r="J1996" s="390">
        <v>18</v>
      </c>
      <c r="K1996" s="390">
        <v>34</v>
      </c>
      <c r="L1996" s="330">
        <v>5.5555555555555601E-2</v>
      </c>
      <c r="M1996" s="390">
        <v>102</v>
      </c>
      <c r="N1996" s="390">
        <v>108</v>
      </c>
      <c r="O1996" s="390">
        <v>116</v>
      </c>
      <c r="P1996" s="206">
        <v>-5.5555555555555601E-2</v>
      </c>
    </row>
    <row r="1997" spans="1:16" x14ac:dyDescent="0.2">
      <c r="A1997" s="212" t="s">
        <v>11322</v>
      </c>
      <c r="B1997" s="211"/>
      <c r="C1997" s="211" t="s">
        <v>14947</v>
      </c>
      <c r="D1997" s="410" t="s">
        <v>10365</v>
      </c>
      <c r="E1997" s="211"/>
      <c r="F1997" s="211" t="s">
        <v>11321</v>
      </c>
      <c r="G1997" s="413" t="s">
        <v>19591</v>
      </c>
      <c r="H1997" s="429" t="s">
        <v>8560</v>
      </c>
      <c r="I1997" s="390">
        <v>19</v>
      </c>
      <c r="J1997" s="390">
        <v>14</v>
      </c>
      <c r="K1997" s="390">
        <v>51</v>
      </c>
      <c r="L1997" s="330">
        <v>0.35714285714285698</v>
      </c>
      <c r="M1997" s="390">
        <v>37</v>
      </c>
      <c r="N1997" s="390">
        <v>23</v>
      </c>
      <c r="O1997" s="390">
        <v>16</v>
      </c>
      <c r="P1997" s="206">
        <v>0.60869565217391297</v>
      </c>
    </row>
    <row r="1998" spans="1:16" x14ac:dyDescent="0.2">
      <c r="A1998" s="212" t="s">
        <v>11215</v>
      </c>
      <c r="B1998" s="211"/>
      <c r="C1998" s="211" t="s">
        <v>14947</v>
      </c>
      <c r="D1998" s="410" t="s">
        <v>19606</v>
      </c>
      <c r="E1998" s="211"/>
      <c r="F1998" s="211" t="s">
        <v>11214</v>
      </c>
      <c r="G1998" s="413" t="s">
        <v>19607</v>
      </c>
      <c r="H1998" s="429" t="s">
        <v>8560</v>
      </c>
      <c r="I1998" s="390">
        <v>19</v>
      </c>
      <c r="J1998" s="390">
        <v>18</v>
      </c>
      <c r="K1998" s="390">
        <v>28</v>
      </c>
      <c r="L1998" s="330">
        <v>5.5555555555555601E-2</v>
      </c>
      <c r="M1998" s="390">
        <v>53</v>
      </c>
      <c r="N1998" s="390">
        <v>46</v>
      </c>
      <c r="O1998" s="390">
        <v>63</v>
      </c>
      <c r="P1998" s="206">
        <v>0.15217391304347799</v>
      </c>
    </row>
    <row r="1999" spans="1:16" x14ac:dyDescent="0.2">
      <c r="A1999" s="212" t="s">
        <v>9889</v>
      </c>
      <c r="B1999" s="211" t="s">
        <v>9521</v>
      </c>
      <c r="C1999" s="211" t="s">
        <v>252</v>
      </c>
      <c r="D1999" s="410" t="s">
        <v>18912</v>
      </c>
      <c r="E1999" s="211" t="s">
        <v>9888</v>
      </c>
      <c r="F1999" s="211"/>
      <c r="G1999" s="413" t="s">
        <v>19398</v>
      </c>
      <c r="H1999" s="429" t="s">
        <v>8560</v>
      </c>
      <c r="I1999" s="390">
        <v>19</v>
      </c>
      <c r="J1999" s="390">
        <v>1</v>
      </c>
      <c r="K1999" s="390">
        <v>2</v>
      </c>
      <c r="L1999" s="330">
        <v>18</v>
      </c>
      <c r="M1999" s="390">
        <v>182</v>
      </c>
      <c r="N1999" s="390">
        <v>48</v>
      </c>
      <c r="O1999" s="390">
        <v>177</v>
      </c>
      <c r="P1999" s="206">
        <v>2.7916666666666701</v>
      </c>
    </row>
    <row r="2000" spans="1:16" x14ac:dyDescent="0.2">
      <c r="A2000" s="212" t="s">
        <v>9686</v>
      </c>
      <c r="B2000" s="211" t="s">
        <v>9685</v>
      </c>
      <c r="C2000" s="211" t="s">
        <v>253</v>
      </c>
      <c r="D2000" s="410" t="s">
        <v>18119</v>
      </c>
      <c r="E2000" s="211" t="s">
        <v>9684</v>
      </c>
      <c r="F2000" s="211"/>
      <c r="G2000" s="413" t="s">
        <v>20702</v>
      </c>
      <c r="H2000" s="429" t="s">
        <v>8560</v>
      </c>
      <c r="I2000" s="390">
        <v>19</v>
      </c>
      <c r="J2000" s="390">
        <v>56</v>
      </c>
      <c r="K2000" s="390">
        <v>8</v>
      </c>
      <c r="L2000" s="210">
        <v>-0.66071428571428603</v>
      </c>
      <c r="M2000" s="390">
        <v>270</v>
      </c>
      <c r="N2000" s="390">
        <v>231</v>
      </c>
      <c r="O2000" s="390">
        <v>195</v>
      </c>
      <c r="P2000" s="206">
        <v>0.168831168831169</v>
      </c>
    </row>
    <row r="2001" spans="1:16" x14ac:dyDescent="0.2">
      <c r="A2001" s="212" t="s">
        <v>13331</v>
      </c>
      <c r="B2001" s="211"/>
      <c r="C2001" s="211" t="s">
        <v>253</v>
      </c>
      <c r="D2001" s="410" t="s">
        <v>18941</v>
      </c>
      <c r="E2001" s="211"/>
      <c r="F2001" s="211" t="s">
        <v>13330</v>
      </c>
      <c r="G2001" s="413" t="s">
        <v>19467</v>
      </c>
      <c r="H2001" s="429" t="s">
        <v>8560</v>
      </c>
      <c r="I2001" s="390">
        <v>19</v>
      </c>
      <c r="J2001" s="390">
        <v>0</v>
      </c>
      <c r="K2001" s="390">
        <v>61</v>
      </c>
      <c r="L2001" s="330">
        <v>0</v>
      </c>
      <c r="M2001" s="390">
        <v>19</v>
      </c>
      <c r="N2001" s="390">
        <v>4</v>
      </c>
      <c r="O2001" s="390">
        <v>39</v>
      </c>
      <c r="P2001" s="206">
        <v>3.75</v>
      </c>
    </row>
    <row r="2002" spans="1:16" x14ac:dyDescent="0.2">
      <c r="A2002" s="212" t="s">
        <v>8871</v>
      </c>
      <c r="B2002" s="211"/>
      <c r="C2002" s="211" t="s">
        <v>255</v>
      </c>
      <c r="D2002" s="410" t="s">
        <v>18353</v>
      </c>
      <c r="E2002" s="211"/>
      <c r="F2002" s="211" t="s">
        <v>8870</v>
      </c>
      <c r="G2002" s="413" t="s">
        <v>22270</v>
      </c>
      <c r="H2002" s="429" t="s">
        <v>8560</v>
      </c>
      <c r="I2002" s="390">
        <v>19</v>
      </c>
      <c r="J2002" s="390">
        <v>27</v>
      </c>
      <c r="K2002" s="390">
        <v>35</v>
      </c>
      <c r="L2002" s="330">
        <v>-0.296296296296296</v>
      </c>
      <c r="M2002" s="390">
        <v>8</v>
      </c>
      <c r="N2002" s="390">
        <v>2</v>
      </c>
      <c r="O2002" s="390">
        <v>24</v>
      </c>
      <c r="P2002" s="206">
        <v>3</v>
      </c>
    </row>
    <row r="2003" spans="1:16" x14ac:dyDescent="0.2">
      <c r="A2003" s="212" t="s">
        <v>8784</v>
      </c>
      <c r="B2003" s="211"/>
      <c r="C2003" s="211" t="s">
        <v>14947</v>
      </c>
      <c r="D2003" s="410" t="s">
        <v>19850</v>
      </c>
      <c r="E2003" s="211"/>
      <c r="F2003" s="211" t="s">
        <v>8783</v>
      </c>
      <c r="G2003" s="413" t="s">
        <v>22289</v>
      </c>
      <c r="H2003" s="429" t="s">
        <v>8560</v>
      </c>
      <c r="I2003" s="390">
        <v>19</v>
      </c>
      <c r="J2003" s="390">
        <v>0</v>
      </c>
      <c r="K2003" s="390">
        <v>6</v>
      </c>
      <c r="L2003" s="330">
        <v>0</v>
      </c>
      <c r="M2003" s="390">
        <v>25</v>
      </c>
      <c r="N2003" s="390">
        <v>17</v>
      </c>
      <c r="O2003" s="390">
        <v>11</v>
      </c>
      <c r="P2003" s="206">
        <v>0.47058823529411797</v>
      </c>
    </row>
    <row r="2004" spans="1:16" x14ac:dyDescent="0.2">
      <c r="A2004" s="212" t="s">
        <v>11712</v>
      </c>
      <c r="B2004" s="211" t="s">
        <v>11690</v>
      </c>
      <c r="C2004" s="211" t="s">
        <v>257</v>
      </c>
      <c r="D2004" s="410" t="s">
        <v>19558</v>
      </c>
      <c r="E2004" s="211" t="s">
        <v>11711</v>
      </c>
      <c r="F2004" s="211"/>
      <c r="G2004" s="413" t="s">
        <v>20922</v>
      </c>
      <c r="H2004" s="429" t="s">
        <v>8560</v>
      </c>
      <c r="I2004" s="390">
        <v>18</v>
      </c>
      <c r="J2004" s="390">
        <v>9</v>
      </c>
      <c r="K2004" s="390">
        <v>11</v>
      </c>
      <c r="L2004" s="330">
        <v>1</v>
      </c>
      <c r="M2004" s="390">
        <v>366</v>
      </c>
      <c r="N2004" s="390">
        <v>266</v>
      </c>
      <c r="O2004" s="390">
        <v>246</v>
      </c>
      <c r="P2004" s="206">
        <v>0.37593984962406002</v>
      </c>
    </row>
    <row r="2005" spans="1:16" x14ac:dyDescent="0.2">
      <c r="A2005" s="212" t="s">
        <v>11352</v>
      </c>
      <c r="B2005" s="211"/>
      <c r="C2005" s="211" t="s">
        <v>255</v>
      </c>
      <c r="D2005" s="410" t="s">
        <v>13767</v>
      </c>
      <c r="E2005" s="211"/>
      <c r="F2005" s="211" t="s">
        <v>11351</v>
      </c>
      <c r="G2005" s="413" t="s">
        <v>19448</v>
      </c>
      <c r="H2005" s="429" t="s">
        <v>8560</v>
      </c>
      <c r="I2005" s="390">
        <v>18</v>
      </c>
      <c r="J2005" s="390">
        <v>23</v>
      </c>
      <c r="K2005" s="390">
        <v>29</v>
      </c>
      <c r="L2005" s="330">
        <v>-0.217391304347826</v>
      </c>
      <c r="M2005" s="390">
        <v>18</v>
      </c>
      <c r="N2005" s="390">
        <v>12</v>
      </c>
      <c r="O2005" s="390">
        <v>14</v>
      </c>
      <c r="P2005" s="206">
        <v>0.5</v>
      </c>
    </row>
    <row r="2006" spans="1:16" x14ac:dyDescent="0.2">
      <c r="A2006" s="212" t="s">
        <v>13581</v>
      </c>
      <c r="B2006" s="211"/>
      <c r="C2006" s="211" t="s">
        <v>253</v>
      </c>
      <c r="D2006" s="410" t="s">
        <v>17306</v>
      </c>
      <c r="E2006" s="211"/>
      <c r="F2006" s="211" t="s">
        <v>13580</v>
      </c>
      <c r="G2006" s="413" t="s">
        <v>19645</v>
      </c>
      <c r="H2006" s="429" t="s">
        <v>8560</v>
      </c>
      <c r="I2006" s="390">
        <v>18</v>
      </c>
      <c r="J2006" s="390">
        <v>16</v>
      </c>
      <c r="K2006" s="390">
        <v>34</v>
      </c>
      <c r="L2006" s="330">
        <v>0.125</v>
      </c>
      <c r="M2006" s="390">
        <v>77</v>
      </c>
      <c r="N2006" s="390">
        <v>50</v>
      </c>
      <c r="O2006" s="390">
        <v>79</v>
      </c>
      <c r="P2006" s="206">
        <v>0.54</v>
      </c>
    </row>
    <row r="2007" spans="1:16" x14ac:dyDescent="0.2">
      <c r="A2007" s="212" t="s">
        <v>10075</v>
      </c>
      <c r="B2007" s="211"/>
      <c r="C2007" s="211" t="s">
        <v>252</v>
      </c>
      <c r="D2007" s="410" t="s">
        <v>21742</v>
      </c>
      <c r="E2007" s="211"/>
      <c r="F2007" s="211" t="s">
        <v>10074</v>
      </c>
      <c r="G2007" s="413" t="s">
        <v>21101</v>
      </c>
      <c r="H2007" s="429" t="s">
        <v>8560</v>
      </c>
      <c r="I2007" s="390">
        <v>18</v>
      </c>
      <c r="J2007" s="390">
        <v>12</v>
      </c>
      <c r="K2007" s="390">
        <v>8</v>
      </c>
      <c r="L2007" s="330">
        <v>0.5</v>
      </c>
      <c r="M2007" s="390">
        <v>398</v>
      </c>
      <c r="N2007" s="390">
        <v>368</v>
      </c>
      <c r="O2007" s="390">
        <v>347</v>
      </c>
      <c r="P2007" s="206">
        <v>8.1521739130434798E-2</v>
      </c>
    </row>
    <row r="2008" spans="1:16" x14ac:dyDescent="0.2">
      <c r="A2008" s="212" t="s">
        <v>9654</v>
      </c>
      <c r="B2008" s="211" t="s">
        <v>9653</v>
      </c>
      <c r="C2008" s="211" t="s">
        <v>371</v>
      </c>
      <c r="D2008" s="410" t="s">
        <v>18598</v>
      </c>
      <c r="E2008" s="211" t="s">
        <v>9652</v>
      </c>
      <c r="F2008" s="211"/>
      <c r="G2008" s="413" t="s">
        <v>21850</v>
      </c>
      <c r="H2008" s="429" t="s">
        <v>8560</v>
      </c>
      <c r="I2008" s="390">
        <v>18</v>
      </c>
      <c r="J2008" s="390">
        <v>34</v>
      </c>
      <c r="K2008" s="390">
        <v>43</v>
      </c>
      <c r="L2008" s="210">
        <v>-0.47058823529411797</v>
      </c>
      <c r="M2008" s="390">
        <v>12</v>
      </c>
      <c r="N2008" s="390">
        <v>30</v>
      </c>
      <c r="O2008" s="390">
        <v>18</v>
      </c>
      <c r="P2008" s="206">
        <v>-0.6</v>
      </c>
    </row>
    <row r="2009" spans="1:16" x14ac:dyDescent="0.2">
      <c r="A2009" s="212" t="s">
        <v>13400</v>
      </c>
      <c r="B2009" s="211" t="s">
        <v>13337</v>
      </c>
      <c r="C2009" s="211" t="s">
        <v>250</v>
      </c>
      <c r="D2009" s="410" t="s">
        <v>18213</v>
      </c>
      <c r="E2009" s="211" t="s">
        <v>13399</v>
      </c>
      <c r="F2009" s="211"/>
      <c r="G2009" s="413" t="s">
        <v>21882</v>
      </c>
      <c r="H2009" s="429" t="s">
        <v>8560</v>
      </c>
      <c r="I2009" s="390">
        <v>18</v>
      </c>
      <c r="J2009" s="390">
        <v>8</v>
      </c>
      <c r="K2009" s="390">
        <v>3607</v>
      </c>
      <c r="L2009" s="330">
        <v>1.25</v>
      </c>
      <c r="M2009" s="390">
        <v>824</v>
      </c>
      <c r="N2009" s="390">
        <v>693</v>
      </c>
      <c r="O2009" s="390">
        <v>4391</v>
      </c>
      <c r="P2009" s="206">
        <v>0.189033189033189</v>
      </c>
    </row>
    <row r="2010" spans="1:16" x14ac:dyDescent="0.2">
      <c r="A2010" s="212" t="s">
        <v>9290</v>
      </c>
      <c r="B2010" s="211"/>
      <c r="C2010" s="211" t="s">
        <v>251</v>
      </c>
      <c r="D2010" s="410" t="s">
        <v>17726</v>
      </c>
      <c r="E2010" s="211"/>
      <c r="F2010" s="211" t="s">
        <v>9289</v>
      </c>
      <c r="G2010" s="413" t="s">
        <v>19817</v>
      </c>
      <c r="H2010" s="429" t="s">
        <v>8560</v>
      </c>
      <c r="I2010" s="390">
        <v>18</v>
      </c>
      <c r="J2010" s="390">
        <v>34</v>
      </c>
      <c r="K2010" s="390">
        <v>30</v>
      </c>
      <c r="L2010" s="330">
        <v>-0.47058823529411797</v>
      </c>
      <c r="M2010" s="390">
        <v>3</v>
      </c>
      <c r="N2010" s="390">
        <v>11</v>
      </c>
      <c r="O2010" s="390">
        <v>10</v>
      </c>
      <c r="P2010" s="206">
        <v>-0.72727272727272696</v>
      </c>
    </row>
    <row r="2011" spans="1:16" x14ac:dyDescent="0.2">
      <c r="A2011" s="212" t="s">
        <v>9213</v>
      </c>
      <c r="B2011" s="211"/>
      <c r="C2011" s="211" t="s">
        <v>262</v>
      </c>
      <c r="D2011" s="410" t="s">
        <v>17599</v>
      </c>
      <c r="E2011" s="211"/>
      <c r="F2011" s="211" t="s">
        <v>9212</v>
      </c>
      <c r="G2011" s="413" t="s">
        <v>20352</v>
      </c>
      <c r="H2011" s="429" t="s">
        <v>8560</v>
      </c>
      <c r="I2011" s="390">
        <v>18</v>
      </c>
      <c r="J2011" s="390">
        <v>4</v>
      </c>
      <c r="K2011" s="390">
        <v>8</v>
      </c>
      <c r="L2011" s="330">
        <v>3.5</v>
      </c>
      <c r="M2011" s="390">
        <v>30</v>
      </c>
      <c r="N2011" s="390">
        <v>23</v>
      </c>
      <c r="O2011" s="390">
        <v>22</v>
      </c>
      <c r="P2011" s="206">
        <v>0.30434782608695699</v>
      </c>
    </row>
    <row r="2012" spans="1:16" x14ac:dyDescent="0.2">
      <c r="A2012" s="212" t="s">
        <v>9131</v>
      </c>
      <c r="B2012" s="211"/>
      <c r="C2012" s="211" t="s">
        <v>14947</v>
      </c>
      <c r="D2012" s="410" t="s">
        <v>17029</v>
      </c>
      <c r="E2012" s="211"/>
      <c r="F2012" s="211" t="s">
        <v>9130</v>
      </c>
      <c r="G2012" s="413" t="s">
        <v>19564</v>
      </c>
      <c r="H2012" s="429" t="s">
        <v>8560</v>
      </c>
      <c r="I2012" s="390">
        <v>18</v>
      </c>
      <c r="J2012" s="390">
        <v>8</v>
      </c>
      <c r="K2012" s="390">
        <v>0</v>
      </c>
      <c r="L2012" s="330">
        <v>1.25</v>
      </c>
      <c r="M2012" s="390">
        <v>0</v>
      </c>
      <c r="N2012" s="390">
        <v>0</v>
      </c>
      <c r="O2012" s="390">
        <v>2</v>
      </c>
      <c r="P2012" s="206">
        <v>0</v>
      </c>
    </row>
    <row r="2013" spans="1:16" x14ac:dyDescent="0.2">
      <c r="A2013" s="212" t="s">
        <v>12981</v>
      </c>
      <c r="B2013" s="211"/>
      <c r="C2013" s="211" t="s">
        <v>14947</v>
      </c>
      <c r="D2013" s="410" t="s">
        <v>19328</v>
      </c>
      <c r="E2013" s="211"/>
      <c r="F2013" s="211" t="s">
        <v>12980</v>
      </c>
      <c r="G2013" s="413" t="s">
        <v>22254</v>
      </c>
      <c r="H2013" s="429" t="s">
        <v>8560</v>
      </c>
      <c r="I2013" s="390">
        <v>18</v>
      </c>
      <c r="J2013" s="390">
        <v>61</v>
      </c>
      <c r="K2013" s="390">
        <v>1</v>
      </c>
      <c r="L2013" s="330">
        <v>-0.70491803278688503</v>
      </c>
      <c r="M2013" s="390">
        <v>336</v>
      </c>
      <c r="N2013" s="390">
        <v>257</v>
      </c>
      <c r="O2013" s="390">
        <v>315</v>
      </c>
      <c r="P2013" s="206">
        <v>0.30739299610894899</v>
      </c>
    </row>
    <row r="2014" spans="1:16" x14ac:dyDescent="0.2">
      <c r="A2014" s="212" t="s">
        <v>8735</v>
      </c>
      <c r="B2014" s="211"/>
      <c r="C2014" s="211" t="s">
        <v>250</v>
      </c>
      <c r="D2014" s="410" t="s">
        <v>17299</v>
      </c>
      <c r="E2014" s="211"/>
      <c r="F2014" s="211" t="s">
        <v>8734</v>
      </c>
      <c r="G2014" s="413" t="s">
        <v>17300</v>
      </c>
      <c r="H2014" s="429" t="s">
        <v>8560</v>
      </c>
      <c r="I2014" s="390">
        <v>18</v>
      </c>
      <c r="J2014" s="390">
        <v>7</v>
      </c>
      <c r="K2014" s="390">
        <v>9</v>
      </c>
      <c r="L2014" s="330">
        <v>1.5714285714285701</v>
      </c>
      <c r="M2014" s="390">
        <v>14</v>
      </c>
      <c r="N2014" s="390">
        <v>6</v>
      </c>
      <c r="O2014" s="390">
        <v>5</v>
      </c>
      <c r="P2014" s="206">
        <v>1.3333333333333299</v>
      </c>
    </row>
    <row r="2015" spans="1:16" x14ac:dyDescent="0.2">
      <c r="A2015" s="212" t="s">
        <v>13899</v>
      </c>
      <c r="B2015" s="211"/>
      <c r="C2015" s="211" t="s">
        <v>371</v>
      </c>
      <c r="D2015" s="410" t="s">
        <v>20253</v>
      </c>
      <c r="E2015" s="211"/>
      <c r="F2015" s="211" t="s">
        <v>13898</v>
      </c>
      <c r="G2015" s="413" t="s">
        <v>20254</v>
      </c>
      <c r="H2015" s="429" t="s">
        <v>8560</v>
      </c>
      <c r="I2015" s="390">
        <v>17</v>
      </c>
      <c r="J2015" s="390">
        <v>3</v>
      </c>
      <c r="K2015" s="390">
        <v>3</v>
      </c>
      <c r="L2015" s="330">
        <v>4.6666666666666696</v>
      </c>
      <c r="M2015" s="390">
        <v>256</v>
      </c>
      <c r="N2015" s="390">
        <v>291</v>
      </c>
      <c r="O2015" s="390">
        <v>154</v>
      </c>
      <c r="P2015" s="206">
        <v>-0.120274914089347</v>
      </c>
    </row>
    <row r="2016" spans="1:16" x14ac:dyDescent="0.2">
      <c r="A2016" s="212" t="s">
        <v>11211</v>
      </c>
      <c r="B2016" s="211"/>
      <c r="C2016" s="211" t="s">
        <v>14947</v>
      </c>
      <c r="D2016" s="410" t="s">
        <v>21251</v>
      </c>
      <c r="E2016" s="211"/>
      <c r="F2016" s="211" t="s">
        <v>11210</v>
      </c>
      <c r="G2016" s="413" t="s">
        <v>21252</v>
      </c>
      <c r="H2016" s="429" t="s">
        <v>8560</v>
      </c>
      <c r="I2016" s="390">
        <v>17</v>
      </c>
      <c r="J2016" s="390">
        <v>7</v>
      </c>
      <c r="K2016" s="390">
        <v>11</v>
      </c>
      <c r="L2016" s="330">
        <v>1.4285714285714299</v>
      </c>
      <c r="M2016" s="390">
        <v>80</v>
      </c>
      <c r="N2016" s="390">
        <v>51</v>
      </c>
      <c r="O2016" s="390">
        <v>83</v>
      </c>
      <c r="P2016" s="206">
        <v>0.56862745098039202</v>
      </c>
    </row>
    <row r="2017" spans="1:16" x14ac:dyDescent="0.2">
      <c r="A2017" s="212" t="s">
        <v>11147</v>
      </c>
      <c r="B2017" s="211"/>
      <c r="C2017" s="211" t="s">
        <v>14947</v>
      </c>
      <c r="D2017" s="410" t="s">
        <v>18299</v>
      </c>
      <c r="E2017" s="211"/>
      <c r="F2017" s="211" t="s">
        <v>11146</v>
      </c>
      <c r="G2017" s="413" t="s">
        <v>20328</v>
      </c>
      <c r="H2017" s="429" t="s">
        <v>8560</v>
      </c>
      <c r="I2017" s="390">
        <v>17</v>
      </c>
      <c r="J2017" s="390">
        <v>20</v>
      </c>
      <c r="K2017" s="390">
        <v>35</v>
      </c>
      <c r="L2017" s="330">
        <v>-0.15</v>
      </c>
      <c r="M2017" s="390">
        <v>9</v>
      </c>
      <c r="N2017" s="390">
        <v>1</v>
      </c>
      <c r="O2017" s="390">
        <v>7</v>
      </c>
      <c r="P2017" s="206">
        <v>8</v>
      </c>
    </row>
    <row r="2018" spans="1:16" x14ac:dyDescent="0.2">
      <c r="A2018" s="212" t="s">
        <v>11087</v>
      </c>
      <c r="B2018" s="211"/>
      <c r="C2018" s="211" t="s">
        <v>253</v>
      </c>
      <c r="D2018" s="410" t="s">
        <v>10720</v>
      </c>
      <c r="E2018" s="211"/>
      <c r="F2018" s="211" t="s">
        <v>11086</v>
      </c>
      <c r="G2018" s="413" t="s">
        <v>200</v>
      </c>
      <c r="H2018" s="429" t="s">
        <v>8560</v>
      </c>
      <c r="I2018" s="390">
        <v>17</v>
      </c>
      <c r="J2018" s="390">
        <v>16</v>
      </c>
      <c r="K2018" s="390">
        <v>16</v>
      </c>
      <c r="L2018" s="330">
        <v>6.25E-2</v>
      </c>
      <c r="M2018" s="390">
        <v>5</v>
      </c>
      <c r="N2018" s="390">
        <v>8</v>
      </c>
      <c r="O2018" s="390">
        <v>8</v>
      </c>
      <c r="P2018" s="206">
        <v>-0.375</v>
      </c>
    </row>
    <row r="2019" spans="1:16" x14ac:dyDescent="0.2">
      <c r="A2019" s="212" t="s">
        <v>11008</v>
      </c>
      <c r="B2019" s="211"/>
      <c r="C2019" s="211" t="s">
        <v>253</v>
      </c>
      <c r="D2019" s="410" t="s">
        <v>15832</v>
      </c>
      <c r="E2019" s="211"/>
      <c r="F2019" s="211" t="s">
        <v>11007</v>
      </c>
      <c r="G2019" s="413" t="s">
        <v>200</v>
      </c>
      <c r="H2019" s="429" t="s">
        <v>8560</v>
      </c>
      <c r="I2019" s="390">
        <v>17</v>
      </c>
      <c r="J2019" s="390">
        <v>15</v>
      </c>
      <c r="K2019" s="390">
        <v>21</v>
      </c>
      <c r="L2019" s="330">
        <v>0.133333333333333</v>
      </c>
      <c r="M2019" s="390">
        <v>30</v>
      </c>
      <c r="N2019" s="390">
        <v>25</v>
      </c>
      <c r="O2019" s="390">
        <v>21</v>
      </c>
      <c r="P2019" s="206">
        <v>0.2</v>
      </c>
    </row>
    <row r="2020" spans="1:16" x14ac:dyDescent="0.2">
      <c r="A2020" s="212" t="s">
        <v>13945</v>
      </c>
      <c r="B2020" s="211"/>
      <c r="C2020" s="211" t="s">
        <v>14947</v>
      </c>
      <c r="D2020" s="410" t="s">
        <v>20087</v>
      </c>
      <c r="E2020" s="211"/>
      <c r="F2020" s="211" t="s">
        <v>13944</v>
      </c>
      <c r="G2020" s="413" t="s">
        <v>21353</v>
      </c>
      <c r="H2020" s="429" t="s">
        <v>8560</v>
      </c>
      <c r="I2020" s="390">
        <v>17</v>
      </c>
      <c r="J2020" s="390">
        <v>15</v>
      </c>
      <c r="K2020" s="390">
        <v>11</v>
      </c>
      <c r="L2020" s="330">
        <v>0.133333333333333</v>
      </c>
      <c r="M2020" s="390">
        <v>269</v>
      </c>
      <c r="N2020" s="390">
        <v>235</v>
      </c>
      <c r="O2020" s="390">
        <v>238</v>
      </c>
      <c r="P2020" s="206">
        <v>0.14468085106383</v>
      </c>
    </row>
    <row r="2021" spans="1:16" x14ac:dyDescent="0.2">
      <c r="A2021" s="212" t="s">
        <v>10065</v>
      </c>
      <c r="B2021" s="211"/>
      <c r="C2021" s="211" t="s">
        <v>263</v>
      </c>
      <c r="D2021" s="410" t="s">
        <v>20133</v>
      </c>
      <c r="E2021" s="211"/>
      <c r="F2021" s="211" t="s">
        <v>10064</v>
      </c>
      <c r="G2021" s="413" t="s">
        <v>19693</v>
      </c>
      <c r="H2021" s="429" t="s">
        <v>8560</v>
      </c>
      <c r="I2021" s="390">
        <v>17</v>
      </c>
      <c r="J2021" s="390">
        <v>4</v>
      </c>
      <c r="K2021" s="390">
        <v>1</v>
      </c>
      <c r="L2021" s="330">
        <v>3.25</v>
      </c>
      <c r="M2021" s="390">
        <v>1</v>
      </c>
      <c r="N2021" s="390">
        <v>1</v>
      </c>
      <c r="O2021" s="390">
        <v>1</v>
      </c>
      <c r="P2021" s="206">
        <v>0</v>
      </c>
    </row>
    <row r="2022" spans="1:16" x14ac:dyDescent="0.2">
      <c r="A2022" s="212" t="s">
        <v>9885</v>
      </c>
      <c r="B2022" s="211" t="s">
        <v>9884</v>
      </c>
      <c r="C2022" s="211" t="s">
        <v>252</v>
      </c>
      <c r="D2022" s="410" t="s">
        <v>21776</v>
      </c>
      <c r="E2022" s="211" t="s">
        <v>9883</v>
      </c>
      <c r="F2022" s="211"/>
      <c r="G2022" s="413" t="s">
        <v>19490</v>
      </c>
      <c r="H2022" s="429" t="s">
        <v>8560</v>
      </c>
      <c r="I2022" s="390">
        <v>17</v>
      </c>
      <c r="J2022" s="390">
        <v>21</v>
      </c>
      <c r="K2022" s="390">
        <v>0</v>
      </c>
      <c r="L2022" s="330">
        <v>-0.19047619047618999</v>
      </c>
      <c r="M2022" s="390">
        <v>2</v>
      </c>
      <c r="N2022" s="390">
        <v>3</v>
      </c>
      <c r="O2022" s="390">
        <v>1</v>
      </c>
      <c r="P2022" s="206">
        <v>-0.33333333333333298</v>
      </c>
    </row>
    <row r="2023" spans="1:16" x14ac:dyDescent="0.2">
      <c r="A2023" s="212" t="s">
        <v>13037</v>
      </c>
      <c r="B2023" s="211" t="s">
        <v>11662</v>
      </c>
      <c r="C2023" s="211" t="s">
        <v>257</v>
      </c>
      <c r="D2023" s="410" t="s">
        <v>17231</v>
      </c>
      <c r="E2023" s="211" t="s">
        <v>13036</v>
      </c>
      <c r="F2023" s="211"/>
      <c r="G2023" s="413" t="s">
        <v>19421</v>
      </c>
      <c r="H2023" s="429" t="s">
        <v>8560</v>
      </c>
      <c r="I2023" s="390">
        <v>17</v>
      </c>
      <c r="J2023" s="390">
        <v>7</v>
      </c>
      <c r="K2023" s="390">
        <v>13</v>
      </c>
      <c r="L2023" s="330">
        <v>1.4285714285714299</v>
      </c>
      <c r="M2023" s="390">
        <v>19</v>
      </c>
      <c r="N2023" s="390">
        <v>10</v>
      </c>
      <c r="O2023" s="390">
        <v>11</v>
      </c>
      <c r="P2023" s="206">
        <v>0.9</v>
      </c>
    </row>
    <row r="2024" spans="1:16" x14ac:dyDescent="0.2">
      <c r="A2024" s="212" t="s">
        <v>9761</v>
      </c>
      <c r="B2024" s="211"/>
      <c r="C2024" s="211" t="s">
        <v>487</v>
      </c>
      <c r="D2024" s="410" t="s">
        <v>20142</v>
      </c>
      <c r="E2024" s="211"/>
      <c r="F2024" s="211" t="s">
        <v>9760</v>
      </c>
      <c r="G2024" s="413" t="s">
        <v>19775</v>
      </c>
      <c r="H2024" s="429" t="s">
        <v>8560</v>
      </c>
      <c r="I2024" s="390">
        <v>17</v>
      </c>
      <c r="J2024" s="390">
        <v>16</v>
      </c>
      <c r="K2024" s="390">
        <v>57</v>
      </c>
      <c r="L2024" s="330">
        <v>6.25E-2</v>
      </c>
      <c r="M2024" s="390">
        <v>10</v>
      </c>
      <c r="N2024" s="390">
        <v>10</v>
      </c>
      <c r="O2024" s="390">
        <v>21</v>
      </c>
      <c r="P2024" s="206">
        <v>0</v>
      </c>
    </row>
    <row r="2025" spans="1:16" x14ac:dyDescent="0.2">
      <c r="A2025" s="212" t="s">
        <v>9095</v>
      </c>
      <c r="B2025" s="211"/>
      <c r="C2025" s="211" t="s">
        <v>253</v>
      </c>
      <c r="D2025" s="410" t="s">
        <v>22116</v>
      </c>
      <c r="E2025" s="211"/>
      <c r="F2025" s="211" t="s">
        <v>9094</v>
      </c>
      <c r="G2025" s="413" t="s">
        <v>22117</v>
      </c>
      <c r="H2025" s="429" t="s">
        <v>8560</v>
      </c>
      <c r="I2025" s="390">
        <v>17</v>
      </c>
      <c r="J2025" s="390">
        <v>156</v>
      </c>
      <c r="K2025" s="390">
        <v>43</v>
      </c>
      <c r="L2025" s="330">
        <v>-0.89102564102564097</v>
      </c>
      <c r="M2025" s="390">
        <v>80</v>
      </c>
      <c r="N2025" s="390">
        <v>125</v>
      </c>
      <c r="O2025" s="390">
        <v>113</v>
      </c>
      <c r="P2025" s="206">
        <v>-0.36</v>
      </c>
    </row>
    <row r="2026" spans="1:16" x14ac:dyDescent="0.2">
      <c r="A2026" s="212" t="s">
        <v>12500</v>
      </c>
      <c r="B2026" s="211"/>
      <c r="C2026" s="211" t="s">
        <v>258</v>
      </c>
      <c r="D2026" s="410" t="s">
        <v>8791</v>
      </c>
      <c r="E2026" s="211"/>
      <c r="F2026" s="211" t="s">
        <v>12499</v>
      </c>
      <c r="G2026" s="413" t="s">
        <v>223</v>
      </c>
      <c r="H2026" s="429" t="s">
        <v>8560</v>
      </c>
      <c r="I2026" s="390">
        <v>16</v>
      </c>
      <c r="J2026" s="390">
        <v>11</v>
      </c>
      <c r="K2026" s="390">
        <v>22</v>
      </c>
      <c r="L2026" s="330">
        <v>0.45454545454545497</v>
      </c>
      <c r="M2026" s="390">
        <v>0</v>
      </c>
      <c r="N2026" s="390">
        <v>0</v>
      </c>
      <c r="O2026" s="390">
        <v>0</v>
      </c>
      <c r="P2026" s="206">
        <v>0</v>
      </c>
    </row>
    <row r="2027" spans="1:16" x14ac:dyDescent="0.2">
      <c r="A2027" s="212" t="s">
        <v>12226</v>
      </c>
      <c r="B2027" s="211" t="s">
        <v>9637</v>
      </c>
      <c r="C2027" s="211" t="s">
        <v>371</v>
      </c>
      <c r="D2027" s="410" t="s">
        <v>19499</v>
      </c>
      <c r="E2027" s="211" t="s">
        <v>12225</v>
      </c>
      <c r="F2027" s="211"/>
      <c r="G2027" s="413" t="s">
        <v>20506</v>
      </c>
      <c r="H2027" s="429" t="s">
        <v>8560</v>
      </c>
      <c r="I2027" s="390">
        <v>16</v>
      </c>
      <c r="J2027" s="390">
        <v>2</v>
      </c>
      <c r="K2027" s="390">
        <v>42</v>
      </c>
      <c r="L2027" s="330">
        <v>7</v>
      </c>
      <c r="M2027" s="390">
        <v>642</v>
      </c>
      <c r="N2027" s="390">
        <v>566</v>
      </c>
      <c r="O2027" s="390">
        <v>590</v>
      </c>
      <c r="P2027" s="206">
        <v>0.13427561837455801</v>
      </c>
    </row>
    <row r="2028" spans="1:16" x14ac:dyDescent="0.2">
      <c r="A2028" s="212" t="s">
        <v>12052</v>
      </c>
      <c r="B2028" s="211"/>
      <c r="C2028" s="211" t="s">
        <v>249</v>
      </c>
      <c r="D2028" s="410" t="s">
        <v>19034</v>
      </c>
      <c r="E2028" s="211"/>
      <c r="F2028" s="211" t="s">
        <v>12051</v>
      </c>
      <c r="G2028" s="413" t="s">
        <v>19520</v>
      </c>
      <c r="H2028" s="429" t="s">
        <v>8560</v>
      </c>
      <c r="I2028" s="390">
        <v>16</v>
      </c>
      <c r="J2028" s="390">
        <v>56</v>
      </c>
      <c r="K2028" s="390">
        <v>27</v>
      </c>
      <c r="L2028" s="330">
        <v>-0.71428571428571397</v>
      </c>
      <c r="M2028" s="390">
        <v>19</v>
      </c>
      <c r="N2028" s="390">
        <v>15</v>
      </c>
      <c r="O2028" s="390">
        <v>13</v>
      </c>
      <c r="P2028" s="206">
        <v>0.266666666666667</v>
      </c>
    </row>
    <row r="2029" spans="1:16" x14ac:dyDescent="0.2">
      <c r="A2029" s="212" t="s">
        <v>13368</v>
      </c>
      <c r="B2029" s="211" t="s">
        <v>9698</v>
      </c>
      <c r="C2029" s="211" t="s">
        <v>251</v>
      </c>
      <c r="D2029" s="410" t="s">
        <v>18750</v>
      </c>
      <c r="E2029" s="211" t="s">
        <v>13367</v>
      </c>
      <c r="F2029" s="211"/>
      <c r="G2029" s="413" t="s">
        <v>19541</v>
      </c>
      <c r="H2029" s="429" t="s">
        <v>8560</v>
      </c>
      <c r="I2029" s="390">
        <v>16</v>
      </c>
      <c r="J2029" s="390">
        <v>26</v>
      </c>
      <c r="K2029" s="390">
        <v>25</v>
      </c>
      <c r="L2029" s="330">
        <v>-0.38461538461538503</v>
      </c>
      <c r="M2029" s="390">
        <v>416</v>
      </c>
      <c r="N2029" s="390">
        <v>372</v>
      </c>
      <c r="O2029" s="390">
        <v>360</v>
      </c>
      <c r="P2029" s="206">
        <v>0.118279569892473</v>
      </c>
    </row>
    <row r="2030" spans="1:16" x14ac:dyDescent="0.2">
      <c r="A2030" s="212" t="s">
        <v>14139</v>
      </c>
      <c r="B2030" s="211" t="s">
        <v>11570</v>
      </c>
      <c r="C2030" s="211" t="s">
        <v>262</v>
      </c>
      <c r="D2030" s="410" t="s">
        <v>20043</v>
      </c>
      <c r="E2030" s="211" t="s">
        <v>14138</v>
      </c>
      <c r="F2030" s="211"/>
      <c r="G2030" s="413" t="s">
        <v>20963</v>
      </c>
      <c r="H2030" s="429" t="s">
        <v>8560</v>
      </c>
      <c r="I2030" s="390">
        <v>16</v>
      </c>
      <c r="J2030" s="390">
        <v>23</v>
      </c>
      <c r="K2030" s="390">
        <v>20</v>
      </c>
      <c r="L2030" s="330">
        <v>-0.30434782608695699</v>
      </c>
      <c r="M2030" s="390">
        <v>7</v>
      </c>
      <c r="N2030" s="390">
        <v>11</v>
      </c>
      <c r="O2030" s="390">
        <v>10</v>
      </c>
      <c r="P2030" s="206">
        <v>-0.36363636363636398</v>
      </c>
    </row>
    <row r="2031" spans="1:16" x14ac:dyDescent="0.2">
      <c r="A2031" s="212" t="s">
        <v>11518</v>
      </c>
      <c r="B2031" s="211"/>
      <c r="C2031" s="211" t="s">
        <v>255</v>
      </c>
      <c r="D2031" s="410" t="s">
        <v>20057</v>
      </c>
      <c r="E2031" s="211"/>
      <c r="F2031" s="211" t="s">
        <v>11517</v>
      </c>
      <c r="G2031" s="413" t="s">
        <v>21099</v>
      </c>
      <c r="H2031" s="429" t="s">
        <v>8560</v>
      </c>
      <c r="I2031" s="390">
        <v>16</v>
      </c>
      <c r="J2031" s="390">
        <v>28</v>
      </c>
      <c r="K2031" s="390">
        <v>43</v>
      </c>
      <c r="L2031" s="330">
        <v>-0.42857142857142899</v>
      </c>
      <c r="M2031" s="390">
        <v>8</v>
      </c>
      <c r="N2031" s="390">
        <v>9</v>
      </c>
      <c r="O2031" s="390">
        <v>5</v>
      </c>
      <c r="P2031" s="206">
        <v>-0.11111111111111099</v>
      </c>
    </row>
    <row r="2032" spans="1:16" x14ac:dyDescent="0.2">
      <c r="A2032" s="212" t="s">
        <v>10178</v>
      </c>
      <c r="B2032" s="211"/>
      <c r="C2032" s="211" t="s">
        <v>251</v>
      </c>
      <c r="D2032" s="410" t="s">
        <v>21685</v>
      </c>
      <c r="E2032" s="211"/>
      <c r="F2032" s="211" t="s">
        <v>10176</v>
      </c>
      <c r="G2032" s="413" t="s">
        <v>21686</v>
      </c>
      <c r="H2032" s="429" t="s">
        <v>8560</v>
      </c>
      <c r="I2032" s="390">
        <v>16</v>
      </c>
      <c r="J2032" s="390">
        <v>9</v>
      </c>
      <c r="K2032" s="390">
        <v>10</v>
      </c>
      <c r="L2032" s="330">
        <v>0.77777777777777801</v>
      </c>
      <c r="M2032" s="390">
        <v>248</v>
      </c>
      <c r="N2032" s="390">
        <v>407</v>
      </c>
      <c r="O2032" s="390">
        <v>693</v>
      </c>
      <c r="P2032" s="206">
        <v>-0.39066339066339101</v>
      </c>
    </row>
    <row r="2033" spans="1:16" x14ac:dyDescent="0.2">
      <c r="A2033" s="212" t="s">
        <v>9851</v>
      </c>
      <c r="B2033" s="211" t="s">
        <v>9850</v>
      </c>
      <c r="C2033" s="211" t="s">
        <v>257</v>
      </c>
      <c r="D2033" s="410" t="s">
        <v>18156</v>
      </c>
      <c r="E2033" s="211" t="s">
        <v>9849</v>
      </c>
      <c r="F2033" s="211"/>
      <c r="G2033" s="413" t="s">
        <v>21782</v>
      </c>
      <c r="H2033" s="429" t="s">
        <v>8560</v>
      </c>
      <c r="I2033" s="390">
        <v>16</v>
      </c>
      <c r="J2033" s="390">
        <v>10</v>
      </c>
      <c r="K2033" s="390">
        <v>11</v>
      </c>
      <c r="L2033" s="330">
        <v>0.6</v>
      </c>
      <c r="M2033" s="390">
        <v>3</v>
      </c>
      <c r="N2033" s="390">
        <v>1</v>
      </c>
      <c r="O2033" s="390">
        <v>3</v>
      </c>
      <c r="P2033" s="206">
        <v>2</v>
      </c>
    </row>
    <row r="2034" spans="1:16" x14ac:dyDescent="0.2">
      <c r="A2034" s="212" t="s">
        <v>9476</v>
      </c>
      <c r="B2034" s="211"/>
      <c r="C2034" s="211" t="s">
        <v>252</v>
      </c>
      <c r="D2034" s="410" t="s">
        <v>21928</v>
      </c>
      <c r="E2034" s="211"/>
      <c r="F2034" s="211" t="s">
        <v>9475</v>
      </c>
      <c r="G2034" s="413" t="s">
        <v>20757</v>
      </c>
      <c r="H2034" s="429" t="s">
        <v>8560</v>
      </c>
      <c r="I2034" s="390">
        <v>16</v>
      </c>
      <c r="J2034" s="390">
        <v>0</v>
      </c>
      <c r="K2034" s="390">
        <v>45</v>
      </c>
      <c r="L2034" s="330">
        <v>0</v>
      </c>
      <c r="M2034" s="390">
        <v>38</v>
      </c>
      <c r="N2034" s="390">
        <v>11</v>
      </c>
      <c r="O2034" s="390">
        <v>189</v>
      </c>
      <c r="P2034" s="206">
        <v>2.4545454545454501</v>
      </c>
    </row>
    <row r="2035" spans="1:16" x14ac:dyDescent="0.2">
      <c r="A2035" s="212" t="s">
        <v>12975</v>
      </c>
      <c r="B2035" s="211"/>
      <c r="C2035" s="211" t="s">
        <v>250</v>
      </c>
      <c r="D2035" s="410" t="s">
        <v>17311</v>
      </c>
      <c r="E2035" s="211"/>
      <c r="F2035" s="211" t="s">
        <v>12974</v>
      </c>
      <c r="G2035" s="413" t="s">
        <v>17312</v>
      </c>
      <c r="H2035" s="429" t="s">
        <v>8560</v>
      </c>
      <c r="I2035" s="390">
        <v>15</v>
      </c>
      <c r="J2035" s="390">
        <v>10</v>
      </c>
      <c r="K2035" s="390">
        <v>13</v>
      </c>
      <c r="L2035" s="330">
        <v>0.5</v>
      </c>
      <c r="M2035" s="390">
        <v>23</v>
      </c>
      <c r="N2035" s="390">
        <v>13</v>
      </c>
      <c r="O2035" s="390">
        <v>19</v>
      </c>
      <c r="P2035" s="206">
        <v>0.76923076923076905</v>
      </c>
    </row>
    <row r="2036" spans="1:16" x14ac:dyDescent="0.2">
      <c r="A2036" s="212" t="s">
        <v>12786</v>
      </c>
      <c r="B2036" s="211"/>
      <c r="C2036" s="211" t="s">
        <v>251</v>
      </c>
      <c r="D2036" s="410" t="s">
        <v>18380</v>
      </c>
      <c r="E2036" s="211" t="s">
        <v>12785</v>
      </c>
      <c r="F2036" s="211"/>
      <c r="G2036" s="413" t="s">
        <v>20261</v>
      </c>
      <c r="H2036" s="429" t="s">
        <v>8560</v>
      </c>
      <c r="I2036" s="390">
        <v>15</v>
      </c>
      <c r="J2036" s="390">
        <v>10</v>
      </c>
      <c r="K2036" s="390">
        <v>16</v>
      </c>
      <c r="L2036" s="330">
        <v>0.5</v>
      </c>
      <c r="M2036" s="390">
        <v>63</v>
      </c>
      <c r="N2036" s="390">
        <v>60</v>
      </c>
      <c r="O2036" s="390">
        <v>68</v>
      </c>
      <c r="P2036" s="206">
        <v>0.05</v>
      </c>
    </row>
    <row r="2037" spans="1:16" x14ac:dyDescent="0.2">
      <c r="A2037" s="212" t="s">
        <v>12696</v>
      </c>
      <c r="B2037" s="211"/>
      <c r="C2037" s="211" t="s">
        <v>255</v>
      </c>
      <c r="D2037" s="410" t="s">
        <v>20280</v>
      </c>
      <c r="E2037" s="211"/>
      <c r="F2037" s="211" t="s">
        <v>12695</v>
      </c>
      <c r="G2037" s="413" t="s">
        <v>20281</v>
      </c>
      <c r="H2037" s="429" t="s">
        <v>8560</v>
      </c>
      <c r="I2037" s="390">
        <v>15</v>
      </c>
      <c r="J2037" s="390">
        <v>153</v>
      </c>
      <c r="K2037" s="390">
        <v>88</v>
      </c>
      <c r="L2037" s="330">
        <v>-0.90196078431372595</v>
      </c>
      <c r="M2037" s="390">
        <v>0</v>
      </c>
      <c r="N2037" s="390">
        <v>4</v>
      </c>
      <c r="O2037" s="390">
        <v>2</v>
      </c>
      <c r="P2037" s="206">
        <v>-1</v>
      </c>
    </row>
    <row r="2038" spans="1:16" x14ac:dyDescent="0.2">
      <c r="A2038" s="212" t="s">
        <v>12600</v>
      </c>
      <c r="B2038" s="211"/>
      <c r="C2038" s="211" t="s">
        <v>254</v>
      </c>
      <c r="D2038" s="410" t="s">
        <v>17687</v>
      </c>
      <c r="E2038" s="211"/>
      <c r="F2038" s="211" t="s">
        <v>12599</v>
      </c>
      <c r="G2038" s="413" t="s">
        <v>200</v>
      </c>
      <c r="H2038" s="429" t="s">
        <v>8560</v>
      </c>
      <c r="I2038" s="390">
        <v>15</v>
      </c>
      <c r="J2038" s="390">
        <v>7</v>
      </c>
      <c r="K2038" s="390">
        <v>0</v>
      </c>
      <c r="L2038" s="330">
        <v>1.1428571428571399</v>
      </c>
      <c r="M2038" s="390">
        <v>8</v>
      </c>
      <c r="N2038" s="390">
        <v>6</v>
      </c>
      <c r="O2038" s="390">
        <v>0</v>
      </c>
      <c r="P2038" s="206">
        <v>0.33333333333333298</v>
      </c>
    </row>
    <row r="2039" spans="1:16" x14ac:dyDescent="0.2">
      <c r="A2039" s="212" t="s">
        <v>12166</v>
      </c>
      <c r="B2039" s="211" t="s">
        <v>11758</v>
      </c>
      <c r="C2039" s="211" t="s">
        <v>249</v>
      </c>
      <c r="D2039" s="410" t="s">
        <v>18824</v>
      </c>
      <c r="E2039" s="211" t="s">
        <v>12165</v>
      </c>
      <c r="F2039" s="211"/>
      <c r="G2039" s="413" t="s">
        <v>20305</v>
      </c>
      <c r="H2039" s="429" t="s">
        <v>8560</v>
      </c>
      <c r="I2039" s="390">
        <v>15</v>
      </c>
      <c r="J2039" s="390">
        <v>2</v>
      </c>
      <c r="K2039" s="390">
        <v>0</v>
      </c>
      <c r="L2039" s="330">
        <v>6.5</v>
      </c>
      <c r="M2039" s="390">
        <v>139</v>
      </c>
      <c r="N2039" s="390">
        <v>139</v>
      </c>
      <c r="O2039" s="390">
        <v>115</v>
      </c>
      <c r="P2039" s="206">
        <v>0</v>
      </c>
    </row>
    <row r="2040" spans="1:16" x14ac:dyDescent="0.2">
      <c r="A2040" s="212" t="s">
        <v>11401</v>
      </c>
      <c r="B2040" s="211"/>
      <c r="C2040" s="211" t="s">
        <v>487</v>
      </c>
      <c r="D2040" s="410" t="s">
        <v>18571</v>
      </c>
      <c r="E2040" s="211"/>
      <c r="F2040" s="211" t="s">
        <v>11400</v>
      </c>
      <c r="G2040" s="413" t="s">
        <v>21182</v>
      </c>
      <c r="H2040" s="429" t="s">
        <v>8560</v>
      </c>
      <c r="I2040" s="390">
        <v>15</v>
      </c>
      <c r="J2040" s="390">
        <v>8</v>
      </c>
      <c r="K2040" s="390">
        <v>5</v>
      </c>
      <c r="L2040" s="330">
        <v>0.875</v>
      </c>
      <c r="M2040" s="390">
        <v>72</v>
      </c>
      <c r="N2040" s="390">
        <v>60</v>
      </c>
      <c r="O2040" s="390">
        <v>100</v>
      </c>
      <c r="P2040" s="206">
        <v>0.2</v>
      </c>
    </row>
    <row r="2041" spans="1:16" x14ac:dyDescent="0.2">
      <c r="A2041" s="212" t="s">
        <v>11328</v>
      </c>
      <c r="B2041" s="211"/>
      <c r="C2041" s="211" t="s">
        <v>254</v>
      </c>
      <c r="D2041" s="410" t="s">
        <v>18862</v>
      </c>
      <c r="E2041" s="211"/>
      <c r="F2041" s="211" t="s">
        <v>11327</v>
      </c>
      <c r="G2041" s="413" t="s">
        <v>21214</v>
      </c>
      <c r="H2041" s="429" t="s">
        <v>8560</v>
      </c>
      <c r="I2041" s="390">
        <v>15</v>
      </c>
      <c r="J2041" s="390">
        <v>26</v>
      </c>
      <c r="K2041" s="390">
        <v>14</v>
      </c>
      <c r="L2041" s="330">
        <v>-0.42307692307692302</v>
      </c>
      <c r="M2041" s="390">
        <v>26</v>
      </c>
      <c r="N2041" s="390">
        <v>21</v>
      </c>
      <c r="O2041" s="390">
        <v>15</v>
      </c>
      <c r="P2041" s="206">
        <v>0.238095238095238</v>
      </c>
    </row>
    <row r="2042" spans="1:16" x14ac:dyDescent="0.2">
      <c r="A2042" s="212" t="s">
        <v>19193</v>
      </c>
      <c r="B2042" s="211"/>
      <c r="C2042" s="211" t="s">
        <v>257</v>
      </c>
      <c r="D2042" s="410" t="s">
        <v>8836</v>
      </c>
      <c r="E2042" s="211"/>
      <c r="F2042" s="211" t="s">
        <v>19194</v>
      </c>
      <c r="G2042" s="413" t="s">
        <v>208</v>
      </c>
      <c r="H2042" s="429" t="s">
        <v>8560</v>
      </c>
      <c r="I2042" s="390">
        <v>15</v>
      </c>
      <c r="J2042" s="390">
        <v>13</v>
      </c>
      <c r="K2042" s="390">
        <v>24</v>
      </c>
      <c r="L2042" s="330">
        <v>0.15384615384615399</v>
      </c>
      <c r="M2042" s="390">
        <v>2</v>
      </c>
      <c r="N2042" s="390">
        <v>5</v>
      </c>
      <c r="O2042" s="390">
        <v>9</v>
      </c>
      <c r="P2042" s="206">
        <v>-0.6</v>
      </c>
    </row>
    <row r="2043" spans="1:16" x14ac:dyDescent="0.2">
      <c r="A2043" s="212" t="s">
        <v>10201</v>
      </c>
      <c r="B2043" s="211"/>
      <c r="C2043" s="211" t="s">
        <v>252</v>
      </c>
      <c r="D2043" s="410" t="s">
        <v>17027</v>
      </c>
      <c r="E2043" s="211"/>
      <c r="F2043" s="211" t="s">
        <v>10200</v>
      </c>
      <c r="G2043" s="413" t="s">
        <v>19448</v>
      </c>
      <c r="H2043" s="429" t="s">
        <v>8560</v>
      </c>
      <c r="I2043" s="390">
        <v>15</v>
      </c>
      <c r="J2043" s="390">
        <v>0</v>
      </c>
      <c r="K2043" s="390">
        <v>1</v>
      </c>
      <c r="L2043" s="210">
        <v>0</v>
      </c>
      <c r="M2043" s="390">
        <v>6</v>
      </c>
      <c r="N2043" s="390">
        <v>0</v>
      </c>
      <c r="O2043" s="390">
        <v>6</v>
      </c>
      <c r="P2043" s="206">
        <v>0</v>
      </c>
    </row>
    <row r="2044" spans="1:16" x14ac:dyDescent="0.2">
      <c r="A2044" s="212" t="s">
        <v>13459</v>
      </c>
      <c r="B2044" s="211" t="s">
        <v>12334</v>
      </c>
      <c r="C2044" s="211" t="s">
        <v>14947</v>
      </c>
      <c r="D2044" s="410" t="s">
        <v>21711</v>
      </c>
      <c r="E2044" s="211" t="s">
        <v>13458</v>
      </c>
      <c r="F2044" s="211"/>
      <c r="G2044" s="413" t="s">
        <v>21712</v>
      </c>
      <c r="H2044" s="429" t="s">
        <v>8560</v>
      </c>
      <c r="I2044" s="390">
        <v>15</v>
      </c>
      <c r="J2044" s="390">
        <v>11</v>
      </c>
      <c r="K2044" s="390">
        <v>8</v>
      </c>
      <c r="L2044" s="330">
        <v>0.36363636363636398</v>
      </c>
      <c r="M2044" s="390">
        <v>109</v>
      </c>
      <c r="N2044" s="390">
        <v>105</v>
      </c>
      <c r="O2044" s="390">
        <v>114</v>
      </c>
      <c r="P2044" s="206">
        <v>3.8095238095238203E-2</v>
      </c>
    </row>
    <row r="2045" spans="1:16" x14ac:dyDescent="0.2">
      <c r="A2045" s="60" t="s">
        <v>9863</v>
      </c>
      <c r="B2045" s="213" t="s">
        <v>9451</v>
      </c>
      <c r="C2045" s="213" t="s">
        <v>371</v>
      </c>
      <c r="D2045" s="213" t="s">
        <v>17526</v>
      </c>
      <c r="E2045" s="213" t="s">
        <v>9862</v>
      </c>
      <c r="F2045" s="213"/>
      <c r="G2045" s="213" t="s">
        <v>21319</v>
      </c>
      <c r="H2045" s="213" t="s">
        <v>8560</v>
      </c>
      <c r="I2045" s="402">
        <v>15</v>
      </c>
      <c r="J2045" s="402">
        <v>10</v>
      </c>
      <c r="K2045" s="402">
        <v>4</v>
      </c>
      <c r="L2045" s="433">
        <v>0.5</v>
      </c>
      <c r="M2045" s="402">
        <v>41</v>
      </c>
      <c r="N2045" s="402">
        <v>35</v>
      </c>
      <c r="O2045" s="402">
        <v>26</v>
      </c>
      <c r="P2045" s="330">
        <v>0.17142857142857101</v>
      </c>
    </row>
    <row r="2046" spans="1:16" x14ac:dyDescent="0.2">
      <c r="A2046" s="212" t="s">
        <v>13212</v>
      </c>
      <c r="B2046" s="211" t="s">
        <v>9546</v>
      </c>
      <c r="C2046" s="211" t="s">
        <v>249</v>
      </c>
      <c r="D2046" s="410" t="s">
        <v>17716</v>
      </c>
      <c r="E2046" s="211" t="s">
        <v>13211</v>
      </c>
      <c r="F2046" s="211"/>
      <c r="G2046" s="413" t="s">
        <v>20858</v>
      </c>
      <c r="H2046" s="429" t="s">
        <v>8560</v>
      </c>
      <c r="I2046" s="390">
        <v>15</v>
      </c>
      <c r="J2046" s="390">
        <v>9</v>
      </c>
      <c r="K2046" s="390">
        <v>9</v>
      </c>
      <c r="L2046" s="330">
        <v>0.66666666666666696</v>
      </c>
      <c r="M2046" s="390">
        <v>783</v>
      </c>
      <c r="N2046" s="390">
        <v>598</v>
      </c>
      <c r="O2046" s="390">
        <v>717</v>
      </c>
      <c r="P2046" s="206">
        <v>0.30936454849498302</v>
      </c>
    </row>
    <row r="2047" spans="1:16" x14ac:dyDescent="0.2">
      <c r="A2047" s="212" t="s">
        <v>9191</v>
      </c>
      <c r="B2047" s="211"/>
      <c r="C2047" s="211" t="s">
        <v>252</v>
      </c>
      <c r="D2047" s="410" t="s">
        <v>17456</v>
      </c>
      <c r="E2047" s="211"/>
      <c r="F2047" s="211" t="s">
        <v>9190</v>
      </c>
      <c r="G2047" s="413" t="s">
        <v>22071</v>
      </c>
      <c r="H2047" s="429" t="s">
        <v>8560</v>
      </c>
      <c r="I2047" s="390">
        <v>15</v>
      </c>
      <c r="J2047" s="390">
        <v>15</v>
      </c>
      <c r="K2047" s="390">
        <v>40</v>
      </c>
      <c r="L2047" s="330">
        <v>0</v>
      </c>
      <c r="M2047" s="390">
        <v>17</v>
      </c>
      <c r="N2047" s="390">
        <v>2</v>
      </c>
      <c r="O2047" s="390">
        <v>15</v>
      </c>
      <c r="P2047" s="206">
        <v>7.5</v>
      </c>
    </row>
    <row r="2048" spans="1:16" x14ac:dyDescent="0.2">
      <c r="A2048" s="212" t="s">
        <v>19317</v>
      </c>
      <c r="B2048" s="211"/>
      <c r="C2048" s="211" t="s">
        <v>249</v>
      </c>
      <c r="D2048" s="410" t="s">
        <v>19318</v>
      </c>
      <c r="E2048" s="211"/>
      <c r="F2048" s="211" t="s">
        <v>19319</v>
      </c>
      <c r="G2048" s="413" t="s">
        <v>20666</v>
      </c>
      <c r="H2048" s="429" t="s">
        <v>8560</v>
      </c>
      <c r="I2048" s="390">
        <v>15</v>
      </c>
      <c r="J2048" s="390">
        <v>76</v>
      </c>
      <c r="K2048" s="390">
        <v>9</v>
      </c>
      <c r="L2048" s="330">
        <v>-0.80263157894736803</v>
      </c>
      <c r="M2048" s="390">
        <v>361</v>
      </c>
      <c r="N2048" s="390">
        <v>32</v>
      </c>
      <c r="O2048" s="390">
        <v>30</v>
      </c>
      <c r="P2048" s="206">
        <v>10.28125</v>
      </c>
    </row>
    <row r="2049" spans="1:16" x14ac:dyDescent="0.2">
      <c r="A2049" s="212" t="s">
        <v>12908</v>
      </c>
      <c r="B2049" s="211"/>
      <c r="C2049" s="211" t="s">
        <v>251</v>
      </c>
      <c r="D2049" s="410" t="s">
        <v>18377</v>
      </c>
      <c r="E2049" s="211" t="s">
        <v>12907</v>
      </c>
      <c r="F2049" s="211"/>
      <c r="G2049" s="413" t="s">
        <v>19409</v>
      </c>
      <c r="H2049" s="429" t="s">
        <v>8560</v>
      </c>
      <c r="I2049" s="390">
        <v>14</v>
      </c>
      <c r="J2049" s="390">
        <v>3</v>
      </c>
      <c r="K2049" s="390">
        <v>3</v>
      </c>
      <c r="L2049" s="330">
        <v>3.6666666666666701</v>
      </c>
      <c r="M2049" s="390">
        <v>753</v>
      </c>
      <c r="N2049" s="390">
        <v>891</v>
      </c>
      <c r="O2049" s="390">
        <v>48</v>
      </c>
      <c r="P2049" s="206">
        <v>-0.15488215488215501</v>
      </c>
    </row>
    <row r="2050" spans="1:16" x14ac:dyDescent="0.2">
      <c r="A2050" s="212" t="s">
        <v>13168</v>
      </c>
      <c r="B2050" s="211"/>
      <c r="C2050" s="211" t="s">
        <v>258</v>
      </c>
      <c r="D2050" s="410" t="s">
        <v>18541</v>
      </c>
      <c r="E2050" s="211"/>
      <c r="F2050" s="211" t="s">
        <v>13167</v>
      </c>
      <c r="G2050" s="413" t="s">
        <v>19454</v>
      </c>
      <c r="H2050" s="429" t="s">
        <v>8560</v>
      </c>
      <c r="I2050" s="390">
        <v>14</v>
      </c>
      <c r="J2050" s="390">
        <v>14</v>
      </c>
      <c r="K2050" s="390">
        <v>20</v>
      </c>
      <c r="L2050" s="330">
        <v>0</v>
      </c>
      <c r="M2050" s="390">
        <v>297</v>
      </c>
      <c r="N2050" s="390">
        <v>261</v>
      </c>
      <c r="O2050" s="390">
        <v>218</v>
      </c>
      <c r="P2050" s="206">
        <v>0.13793103448275901</v>
      </c>
    </row>
    <row r="2051" spans="1:16" x14ac:dyDescent="0.2">
      <c r="A2051" s="212" t="s">
        <v>12439</v>
      </c>
      <c r="B2051" s="211"/>
      <c r="C2051" s="211" t="s">
        <v>252</v>
      </c>
      <c r="D2051" s="410" t="s">
        <v>18745</v>
      </c>
      <c r="E2051" s="211"/>
      <c r="F2051" s="211" t="s">
        <v>12438</v>
      </c>
      <c r="G2051" s="413" t="s">
        <v>19410</v>
      </c>
      <c r="H2051" s="429" t="s">
        <v>8560</v>
      </c>
      <c r="I2051" s="390">
        <v>14</v>
      </c>
      <c r="J2051" s="390">
        <v>0</v>
      </c>
      <c r="K2051" s="390">
        <v>31</v>
      </c>
      <c r="L2051" s="330">
        <v>0</v>
      </c>
      <c r="M2051" s="390">
        <v>264</v>
      </c>
      <c r="N2051" s="390">
        <v>58</v>
      </c>
      <c r="O2051" s="390">
        <v>179</v>
      </c>
      <c r="P2051" s="206">
        <v>3.5517241379310298</v>
      </c>
    </row>
    <row r="2052" spans="1:16" x14ac:dyDescent="0.2">
      <c r="A2052" s="212" t="s">
        <v>12382</v>
      </c>
      <c r="B2052" s="211"/>
      <c r="C2052" s="211" t="s">
        <v>249</v>
      </c>
      <c r="D2052" s="410" t="s">
        <v>19966</v>
      </c>
      <c r="E2052" s="211"/>
      <c r="F2052" s="211" t="s">
        <v>12380</v>
      </c>
      <c r="G2052" s="413" t="s">
        <v>200</v>
      </c>
      <c r="H2052" s="429" t="s">
        <v>8560</v>
      </c>
      <c r="I2052" s="390">
        <v>14</v>
      </c>
      <c r="J2052" s="390">
        <v>9</v>
      </c>
      <c r="K2052" s="390">
        <v>10</v>
      </c>
      <c r="L2052" s="330">
        <v>0.55555555555555602</v>
      </c>
      <c r="M2052" s="390">
        <v>89</v>
      </c>
      <c r="N2052" s="390">
        <v>88</v>
      </c>
      <c r="O2052" s="390">
        <v>21</v>
      </c>
      <c r="P2052" s="206">
        <v>1.1363636363636499E-2</v>
      </c>
    </row>
    <row r="2053" spans="1:16" x14ac:dyDescent="0.2">
      <c r="A2053" s="212" t="s">
        <v>12191</v>
      </c>
      <c r="B2053" s="211"/>
      <c r="C2053" s="211" t="s">
        <v>252</v>
      </c>
      <c r="D2053" s="410" t="s">
        <v>8743</v>
      </c>
      <c r="E2053" s="211" t="s">
        <v>12190</v>
      </c>
      <c r="F2053" s="211"/>
      <c r="G2053" s="413" t="s">
        <v>213</v>
      </c>
      <c r="H2053" s="429" t="s">
        <v>8560</v>
      </c>
      <c r="I2053" s="390">
        <v>14</v>
      </c>
      <c r="J2053" s="390">
        <v>5</v>
      </c>
      <c r="K2053" s="390">
        <v>18</v>
      </c>
      <c r="L2053" s="330">
        <v>1.8</v>
      </c>
      <c r="M2053" s="390">
        <v>154</v>
      </c>
      <c r="N2053" s="390">
        <v>11</v>
      </c>
      <c r="O2053" s="390">
        <v>232</v>
      </c>
      <c r="P2053" s="206">
        <v>13</v>
      </c>
    </row>
    <row r="2054" spans="1:16" x14ac:dyDescent="0.2">
      <c r="A2054" s="212" t="s">
        <v>12152</v>
      </c>
      <c r="B2054" s="211" t="s">
        <v>11570</v>
      </c>
      <c r="C2054" s="211" t="s">
        <v>262</v>
      </c>
      <c r="D2054" s="410" t="s">
        <v>17691</v>
      </c>
      <c r="E2054" s="211" t="s">
        <v>12151</v>
      </c>
      <c r="F2054" s="211"/>
      <c r="G2054" s="413" t="s">
        <v>20607</v>
      </c>
      <c r="H2054" s="429" t="s">
        <v>8560</v>
      </c>
      <c r="I2054" s="390">
        <v>14</v>
      </c>
      <c r="J2054" s="390">
        <v>30</v>
      </c>
      <c r="K2054" s="390">
        <v>8</v>
      </c>
      <c r="L2054" s="330">
        <v>-0.53333333333333299</v>
      </c>
      <c r="M2054" s="390">
        <v>0</v>
      </c>
      <c r="N2054" s="390">
        <v>2</v>
      </c>
      <c r="O2054" s="390">
        <v>0</v>
      </c>
      <c r="P2054" s="206">
        <v>-1</v>
      </c>
    </row>
    <row r="2055" spans="1:16" x14ac:dyDescent="0.2">
      <c r="A2055" s="212" t="s">
        <v>11954</v>
      </c>
      <c r="B2055" s="211"/>
      <c r="C2055" s="211" t="s">
        <v>252</v>
      </c>
      <c r="D2055" s="410" t="s">
        <v>17404</v>
      </c>
      <c r="E2055" s="211"/>
      <c r="F2055" s="211" t="s">
        <v>11953</v>
      </c>
      <c r="G2055" s="413" t="s">
        <v>20707</v>
      </c>
      <c r="H2055" s="429" t="s">
        <v>8560</v>
      </c>
      <c r="I2055" s="390">
        <v>14</v>
      </c>
      <c r="J2055" s="390">
        <v>56</v>
      </c>
      <c r="K2055" s="390">
        <v>9</v>
      </c>
      <c r="L2055" s="330">
        <v>-0.75</v>
      </c>
      <c r="M2055" s="390">
        <v>39</v>
      </c>
      <c r="N2055" s="390">
        <v>0</v>
      </c>
      <c r="O2055" s="390">
        <v>7</v>
      </c>
      <c r="P2055" s="206">
        <v>0</v>
      </c>
    </row>
    <row r="2056" spans="1:16" x14ac:dyDescent="0.2">
      <c r="A2056" s="212" t="s">
        <v>14078</v>
      </c>
      <c r="B2056" s="211" t="s">
        <v>9692</v>
      </c>
      <c r="C2056" s="211" t="s">
        <v>255</v>
      </c>
      <c r="D2056" s="410" t="s">
        <v>18556</v>
      </c>
      <c r="E2056" s="211" t="s">
        <v>14077</v>
      </c>
      <c r="F2056" s="211"/>
      <c r="G2056" s="413" t="s">
        <v>19540</v>
      </c>
      <c r="H2056" s="429" t="s">
        <v>8560</v>
      </c>
      <c r="I2056" s="390">
        <v>14</v>
      </c>
      <c r="J2056" s="390">
        <v>3</v>
      </c>
      <c r="K2056" s="390">
        <v>2</v>
      </c>
      <c r="L2056" s="330">
        <v>3.6666666666666701</v>
      </c>
      <c r="M2056" s="390">
        <v>46</v>
      </c>
      <c r="N2056" s="390">
        <v>24</v>
      </c>
      <c r="O2056" s="390">
        <v>36</v>
      </c>
      <c r="P2056" s="206">
        <v>0.91666666666666696</v>
      </c>
    </row>
    <row r="2057" spans="1:16" x14ac:dyDescent="0.2">
      <c r="A2057" s="212" t="s">
        <v>19151</v>
      </c>
      <c r="B2057" s="211"/>
      <c r="C2057" s="211" t="s">
        <v>371</v>
      </c>
      <c r="D2057" s="410" t="s">
        <v>19152</v>
      </c>
      <c r="E2057" s="211"/>
      <c r="F2057" s="211" t="s">
        <v>19153</v>
      </c>
      <c r="G2057" s="413" t="s">
        <v>19613</v>
      </c>
      <c r="H2057" s="429" t="s">
        <v>8560</v>
      </c>
      <c r="I2057" s="390">
        <v>14</v>
      </c>
      <c r="J2057" s="390">
        <v>14</v>
      </c>
      <c r="K2057" s="390">
        <v>8</v>
      </c>
      <c r="L2057" s="330">
        <v>0</v>
      </c>
      <c r="M2057" s="390">
        <v>4</v>
      </c>
      <c r="N2057" s="390">
        <v>3</v>
      </c>
      <c r="O2057" s="390">
        <v>2</v>
      </c>
      <c r="P2057" s="206">
        <v>0.33333333333333298</v>
      </c>
    </row>
    <row r="2058" spans="1:16" x14ac:dyDescent="0.2">
      <c r="A2058" s="212" t="s">
        <v>10723</v>
      </c>
      <c r="B2058" s="211"/>
      <c r="C2058" s="211" t="s">
        <v>14947</v>
      </c>
      <c r="D2058" s="410" t="s">
        <v>21501</v>
      </c>
      <c r="E2058" s="211"/>
      <c r="F2058" s="211" t="s">
        <v>10722</v>
      </c>
      <c r="G2058" s="413" t="s">
        <v>19673</v>
      </c>
      <c r="H2058" s="429" t="s">
        <v>8560</v>
      </c>
      <c r="I2058" s="390">
        <v>14</v>
      </c>
      <c r="J2058" s="390">
        <v>26</v>
      </c>
      <c r="K2058" s="390">
        <v>25</v>
      </c>
      <c r="L2058" s="330">
        <v>-0.46153846153846201</v>
      </c>
      <c r="M2058" s="390">
        <v>11</v>
      </c>
      <c r="N2058" s="390">
        <v>12</v>
      </c>
      <c r="O2058" s="390">
        <v>17</v>
      </c>
      <c r="P2058" s="206">
        <v>-8.3333333333333398E-2</v>
      </c>
    </row>
    <row r="2059" spans="1:16" x14ac:dyDescent="0.2">
      <c r="A2059" s="212" t="s">
        <v>10445</v>
      </c>
      <c r="B2059" s="211"/>
      <c r="C2059" s="211" t="s">
        <v>14947</v>
      </c>
      <c r="D2059" s="410" t="s">
        <v>18107</v>
      </c>
      <c r="E2059" s="211"/>
      <c r="F2059" s="211" t="s">
        <v>10444</v>
      </c>
      <c r="G2059" s="413" t="s">
        <v>21469</v>
      </c>
      <c r="H2059" s="429" t="s">
        <v>8560</v>
      </c>
      <c r="I2059" s="390">
        <v>14</v>
      </c>
      <c r="J2059" s="390">
        <v>40</v>
      </c>
      <c r="K2059" s="390">
        <v>11</v>
      </c>
      <c r="L2059" s="330">
        <v>-0.65</v>
      </c>
      <c r="M2059" s="390">
        <v>4</v>
      </c>
      <c r="N2059" s="390">
        <v>2</v>
      </c>
      <c r="O2059" s="390">
        <v>5</v>
      </c>
      <c r="P2059" s="206">
        <v>1</v>
      </c>
    </row>
    <row r="2060" spans="1:16" x14ac:dyDescent="0.2">
      <c r="A2060" s="212" t="s">
        <v>10416</v>
      </c>
      <c r="B2060" s="211"/>
      <c r="C2060" s="211" t="s">
        <v>250</v>
      </c>
      <c r="D2060" s="410" t="s">
        <v>17299</v>
      </c>
      <c r="E2060" s="211"/>
      <c r="F2060" s="211" t="s">
        <v>10415</v>
      </c>
      <c r="G2060" s="413" t="s">
        <v>17300</v>
      </c>
      <c r="H2060" s="429" t="s">
        <v>8560</v>
      </c>
      <c r="I2060" s="390">
        <v>14</v>
      </c>
      <c r="J2060" s="390">
        <v>6</v>
      </c>
      <c r="K2060" s="390">
        <v>11</v>
      </c>
      <c r="L2060" s="330">
        <v>1.3333333333333299</v>
      </c>
      <c r="M2060" s="390">
        <v>28</v>
      </c>
      <c r="N2060" s="390">
        <v>20</v>
      </c>
      <c r="O2060" s="390">
        <v>16</v>
      </c>
      <c r="P2060" s="206">
        <v>0.4</v>
      </c>
    </row>
    <row r="2061" spans="1:16" x14ac:dyDescent="0.2">
      <c r="A2061" s="212" t="s">
        <v>10293</v>
      </c>
      <c r="B2061" s="211" t="s">
        <v>10292</v>
      </c>
      <c r="C2061" s="211" t="s">
        <v>258</v>
      </c>
      <c r="D2061" s="410" t="s">
        <v>21639</v>
      </c>
      <c r="E2061" s="211" t="s">
        <v>10291</v>
      </c>
      <c r="F2061" s="211"/>
      <c r="G2061" s="413" t="s">
        <v>21640</v>
      </c>
      <c r="H2061" s="429" t="s">
        <v>8560</v>
      </c>
      <c r="I2061" s="390">
        <v>14</v>
      </c>
      <c r="J2061" s="390">
        <v>7</v>
      </c>
      <c r="K2061" s="390">
        <v>18</v>
      </c>
      <c r="L2061" s="330">
        <v>1</v>
      </c>
      <c r="M2061" s="390">
        <v>16</v>
      </c>
      <c r="N2061" s="390">
        <v>23</v>
      </c>
      <c r="O2061" s="390">
        <v>25</v>
      </c>
      <c r="P2061" s="206">
        <v>-0.30434782608695699</v>
      </c>
    </row>
    <row r="2062" spans="1:16" x14ac:dyDescent="0.2">
      <c r="A2062" s="212" t="s">
        <v>9976</v>
      </c>
      <c r="B2062" s="211"/>
      <c r="C2062" s="211" t="s">
        <v>254</v>
      </c>
      <c r="D2062" s="410" t="s">
        <v>15380</v>
      </c>
      <c r="E2062" s="211"/>
      <c r="F2062" s="211" t="s">
        <v>9975</v>
      </c>
      <c r="G2062" s="413" t="s">
        <v>200</v>
      </c>
      <c r="H2062" s="429" t="s">
        <v>8560</v>
      </c>
      <c r="I2062" s="390">
        <v>14</v>
      </c>
      <c r="J2062" s="390">
        <v>8</v>
      </c>
      <c r="K2062" s="390">
        <v>12</v>
      </c>
      <c r="L2062" s="330">
        <v>0.75</v>
      </c>
      <c r="M2062" s="390">
        <v>0</v>
      </c>
      <c r="N2062" s="390">
        <v>0</v>
      </c>
      <c r="O2062" s="390">
        <v>0</v>
      </c>
      <c r="P2062" s="206">
        <v>0</v>
      </c>
    </row>
    <row r="2063" spans="1:16" x14ac:dyDescent="0.2">
      <c r="A2063" s="212" t="s">
        <v>9414</v>
      </c>
      <c r="B2063" s="211" t="s">
        <v>9413</v>
      </c>
      <c r="C2063" s="211" t="s">
        <v>251</v>
      </c>
      <c r="D2063" s="410" t="s">
        <v>21968</v>
      </c>
      <c r="E2063" s="211" t="s">
        <v>9412</v>
      </c>
      <c r="F2063" s="211"/>
      <c r="G2063" s="413" t="s">
        <v>21969</v>
      </c>
      <c r="H2063" s="429" t="s">
        <v>8560</v>
      </c>
      <c r="I2063" s="390">
        <v>14</v>
      </c>
      <c r="J2063" s="390">
        <v>12</v>
      </c>
      <c r="K2063" s="390">
        <v>28</v>
      </c>
      <c r="L2063" s="330">
        <v>0.16666666666666699</v>
      </c>
      <c r="M2063" s="390">
        <v>298</v>
      </c>
      <c r="N2063" s="390">
        <v>247</v>
      </c>
      <c r="O2063" s="390">
        <v>269</v>
      </c>
      <c r="P2063" s="206">
        <v>0.206477732793522</v>
      </c>
    </row>
    <row r="2064" spans="1:16" x14ac:dyDescent="0.2">
      <c r="A2064" s="212" t="s">
        <v>9354</v>
      </c>
      <c r="B2064" s="211"/>
      <c r="C2064" s="211" t="s">
        <v>14947</v>
      </c>
      <c r="D2064" s="410" t="s">
        <v>22037</v>
      </c>
      <c r="E2064" s="211"/>
      <c r="F2064" s="211" t="s">
        <v>9353</v>
      </c>
      <c r="G2064" s="413" t="s">
        <v>22038</v>
      </c>
      <c r="H2064" s="429" t="s">
        <v>8560</v>
      </c>
      <c r="I2064" s="390">
        <v>14</v>
      </c>
      <c r="J2064" s="390">
        <v>11</v>
      </c>
      <c r="K2064" s="390">
        <v>6</v>
      </c>
      <c r="L2064" s="330">
        <v>0.27272727272727298</v>
      </c>
      <c r="M2064" s="390">
        <v>522</v>
      </c>
      <c r="N2064" s="390">
        <v>399</v>
      </c>
      <c r="O2064" s="390">
        <v>334</v>
      </c>
      <c r="P2064" s="206">
        <v>0.30827067669172897</v>
      </c>
    </row>
    <row r="2065" spans="1:16" x14ac:dyDescent="0.2">
      <c r="A2065" s="212" t="s">
        <v>13451</v>
      </c>
      <c r="B2065" s="211"/>
      <c r="C2065" s="211" t="s">
        <v>14947</v>
      </c>
      <c r="D2065" s="410" t="s">
        <v>17345</v>
      </c>
      <c r="E2065" s="211" t="s">
        <v>13450</v>
      </c>
      <c r="F2065" s="211"/>
      <c r="G2065" s="413" t="s">
        <v>20234</v>
      </c>
      <c r="H2065" s="429" t="s">
        <v>8560</v>
      </c>
      <c r="I2065" s="390">
        <v>13</v>
      </c>
      <c r="J2065" s="390">
        <v>15</v>
      </c>
      <c r="K2065" s="390">
        <v>8</v>
      </c>
      <c r="L2065" s="210">
        <v>-0.133333333333333</v>
      </c>
      <c r="M2065" s="390">
        <v>62</v>
      </c>
      <c r="N2065" s="390">
        <v>43</v>
      </c>
      <c r="O2065" s="390">
        <v>45</v>
      </c>
      <c r="P2065" s="206">
        <v>0.44186046511627902</v>
      </c>
    </row>
    <row r="2066" spans="1:16" x14ac:dyDescent="0.2">
      <c r="A2066" s="212" t="s">
        <v>12530</v>
      </c>
      <c r="B2066" s="211"/>
      <c r="C2066" s="211" t="s">
        <v>253</v>
      </c>
      <c r="D2066" s="410" t="s">
        <v>8791</v>
      </c>
      <c r="E2066" s="211"/>
      <c r="F2066" s="211" t="s">
        <v>12529</v>
      </c>
      <c r="G2066" s="413" t="s">
        <v>223</v>
      </c>
      <c r="H2066" s="429" t="s">
        <v>8560</v>
      </c>
      <c r="I2066" s="390">
        <v>13</v>
      </c>
      <c r="J2066" s="390">
        <v>313</v>
      </c>
      <c r="K2066" s="390">
        <v>31</v>
      </c>
      <c r="L2066" s="330">
        <v>-0.95846645367412098</v>
      </c>
      <c r="M2066" s="390">
        <v>0</v>
      </c>
      <c r="N2066" s="390">
        <v>0</v>
      </c>
      <c r="O2066" s="390">
        <v>0</v>
      </c>
      <c r="P2066" s="206">
        <v>0</v>
      </c>
    </row>
    <row r="2067" spans="1:16" x14ac:dyDescent="0.2">
      <c r="A2067" s="212" t="s">
        <v>12207</v>
      </c>
      <c r="B2067" s="211" t="s">
        <v>9737</v>
      </c>
      <c r="C2067" s="211" t="s">
        <v>250</v>
      </c>
      <c r="D2067" s="410" t="s">
        <v>18821</v>
      </c>
      <c r="E2067" s="211" t="s">
        <v>12206</v>
      </c>
      <c r="F2067" s="211"/>
      <c r="G2067" s="413" t="s">
        <v>20542</v>
      </c>
      <c r="H2067" s="429" t="s">
        <v>8560</v>
      </c>
      <c r="I2067" s="390">
        <v>13</v>
      </c>
      <c r="J2067" s="390">
        <v>51</v>
      </c>
      <c r="K2067" s="390">
        <v>45</v>
      </c>
      <c r="L2067" s="330">
        <v>-0.74509803921568596</v>
      </c>
      <c r="M2067" s="390">
        <v>206</v>
      </c>
      <c r="N2067" s="390">
        <v>24</v>
      </c>
      <c r="O2067" s="390">
        <v>249</v>
      </c>
      <c r="P2067" s="206">
        <v>7.5833333333333304</v>
      </c>
    </row>
    <row r="2068" spans="1:16" x14ac:dyDescent="0.2">
      <c r="A2068" s="212" t="s">
        <v>11930</v>
      </c>
      <c r="B2068" s="211"/>
      <c r="C2068" s="211" t="s">
        <v>249</v>
      </c>
      <c r="D2068" s="410" t="s">
        <v>20716</v>
      </c>
      <c r="E2068" s="211"/>
      <c r="F2068" s="211" t="s">
        <v>11929</v>
      </c>
      <c r="G2068" s="413" t="s">
        <v>20008</v>
      </c>
      <c r="H2068" s="429" t="s">
        <v>8560</v>
      </c>
      <c r="I2068" s="390">
        <v>13</v>
      </c>
      <c r="J2068" s="390">
        <v>13</v>
      </c>
      <c r="K2068" s="390">
        <v>9</v>
      </c>
      <c r="L2068" s="330">
        <v>0</v>
      </c>
      <c r="M2068" s="390">
        <v>2</v>
      </c>
      <c r="N2068" s="390">
        <v>155</v>
      </c>
      <c r="O2068" s="390">
        <v>196</v>
      </c>
      <c r="P2068" s="206">
        <v>-0.98709677419354802</v>
      </c>
    </row>
    <row r="2069" spans="1:16" x14ac:dyDescent="0.2">
      <c r="A2069" s="212" t="s">
        <v>11407</v>
      </c>
      <c r="B2069" s="211"/>
      <c r="C2069" s="211" t="s">
        <v>14947</v>
      </c>
      <c r="D2069" s="410" t="s">
        <v>17438</v>
      </c>
      <c r="E2069" s="211"/>
      <c r="F2069" s="211" t="s">
        <v>11406</v>
      </c>
      <c r="G2069" s="413" t="s">
        <v>19586</v>
      </c>
      <c r="H2069" s="429" t="s">
        <v>8560</v>
      </c>
      <c r="I2069" s="390">
        <v>13</v>
      </c>
      <c r="J2069" s="390">
        <v>13</v>
      </c>
      <c r="K2069" s="390">
        <v>21</v>
      </c>
      <c r="L2069" s="330">
        <v>0</v>
      </c>
      <c r="M2069" s="390">
        <v>11</v>
      </c>
      <c r="N2069" s="390">
        <v>16</v>
      </c>
      <c r="O2069" s="390">
        <v>19</v>
      </c>
      <c r="P2069" s="206">
        <v>-0.3125</v>
      </c>
    </row>
    <row r="2070" spans="1:16" x14ac:dyDescent="0.2">
      <c r="A2070" s="212" t="s">
        <v>11181</v>
      </c>
      <c r="B2070" s="211"/>
      <c r="C2070" s="211" t="s">
        <v>14947</v>
      </c>
      <c r="D2070" s="410" t="s">
        <v>10720</v>
      </c>
      <c r="E2070" s="211"/>
      <c r="F2070" s="211" t="s">
        <v>11180</v>
      </c>
      <c r="G2070" s="413" t="s">
        <v>200</v>
      </c>
      <c r="H2070" s="429" t="s">
        <v>8560</v>
      </c>
      <c r="I2070" s="390">
        <v>13</v>
      </c>
      <c r="J2070" s="390">
        <v>20</v>
      </c>
      <c r="K2070" s="390">
        <v>10</v>
      </c>
      <c r="L2070" s="330">
        <v>-0.35</v>
      </c>
      <c r="M2070" s="390">
        <v>13</v>
      </c>
      <c r="N2070" s="390">
        <v>12</v>
      </c>
      <c r="O2070" s="390">
        <v>12</v>
      </c>
      <c r="P2070" s="206">
        <v>8.3333333333333301E-2</v>
      </c>
    </row>
    <row r="2071" spans="1:16" x14ac:dyDescent="0.2">
      <c r="A2071" s="212" t="s">
        <v>10957</v>
      </c>
      <c r="B2071" s="211"/>
      <c r="C2071" s="211" t="s">
        <v>14947</v>
      </c>
      <c r="D2071" s="410" t="s">
        <v>10720</v>
      </c>
      <c r="E2071" s="211"/>
      <c r="F2071" s="211" t="s">
        <v>10956</v>
      </c>
      <c r="G2071" s="413" t="s">
        <v>200</v>
      </c>
      <c r="H2071" s="429" t="s">
        <v>8560</v>
      </c>
      <c r="I2071" s="390">
        <v>13</v>
      </c>
      <c r="J2071" s="390">
        <v>14</v>
      </c>
      <c r="K2071" s="390">
        <v>23</v>
      </c>
      <c r="L2071" s="330">
        <v>-7.1428571428571397E-2</v>
      </c>
      <c r="M2071" s="390">
        <v>18</v>
      </c>
      <c r="N2071" s="390">
        <v>18</v>
      </c>
      <c r="O2071" s="390">
        <v>27</v>
      </c>
      <c r="P2071" s="206">
        <v>0</v>
      </c>
    </row>
    <row r="2072" spans="1:16" x14ac:dyDescent="0.2">
      <c r="A2072" s="212" t="s">
        <v>10877</v>
      </c>
      <c r="B2072" s="211"/>
      <c r="C2072" s="211" t="s">
        <v>253</v>
      </c>
      <c r="D2072" s="410" t="s">
        <v>17212</v>
      </c>
      <c r="E2072" s="211"/>
      <c r="F2072" s="211" t="s">
        <v>10876</v>
      </c>
      <c r="G2072" s="413" t="s">
        <v>19452</v>
      </c>
      <c r="H2072" s="429" t="s">
        <v>8560</v>
      </c>
      <c r="I2072" s="390">
        <v>13</v>
      </c>
      <c r="J2072" s="390">
        <v>56</v>
      </c>
      <c r="K2072" s="390">
        <v>96</v>
      </c>
      <c r="L2072" s="330">
        <v>-0.76785714285714302</v>
      </c>
      <c r="M2072" s="390">
        <v>6</v>
      </c>
      <c r="N2072" s="390">
        <v>9</v>
      </c>
      <c r="O2072" s="390">
        <v>17</v>
      </c>
      <c r="P2072" s="206">
        <v>-0.33333333333333298</v>
      </c>
    </row>
    <row r="2073" spans="1:16" x14ac:dyDescent="0.2">
      <c r="A2073" s="212" t="s">
        <v>10774</v>
      </c>
      <c r="B2073" s="211"/>
      <c r="C2073" s="211" t="s">
        <v>14947</v>
      </c>
      <c r="D2073" s="410" t="s">
        <v>21468</v>
      </c>
      <c r="E2073" s="211"/>
      <c r="F2073" s="211" t="s">
        <v>10773</v>
      </c>
      <c r="G2073" s="413" t="s">
        <v>8861</v>
      </c>
      <c r="H2073" s="429" t="s">
        <v>8560</v>
      </c>
      <c r="I2073" s="390">
        <v>13</v>
      </c>
      <c r="J2073" s="390">
        <v>18</v>
      </c>
      <c r="K2073" s="390">
        <v>26</v>
      </c>
      <c r="L2073" s="330">
        <v>-0.27777777777777801</v>
      </c>
      <c r="M2073" s="390">
        <v>29</v>
      </c>
      <c r="N2073" s="390">
        <v>13</v>
      </c>
      <c r="O2073" s="390">
        <v>18</v>
      </c>
      <c r="P2073" s="206">
        <v>1.2307692307692299</v>
      </c>
    </row>
    <row r="2074" spans="1:16" x14ac:dyDescent="0.2">
      <c r="A2074" s="212" t="s">
        <v>10546</v>
      </c>
      <c r="B2074" s="211"/>
      <c r="C2074" s="211" t="s">
        <v>251</v>
      </c>
      <c r="D2074" s="410" t="s">
        <v>18588</v>
      </c>
      <c r="E2074" s="211"/>
      <c r="F2074" s="211" t="s">
        <v>10545</v>
      </c>
      <c r="G2074" s="413" t="s">
        <v>19699</v>
      </c>
      <c r="H2074" s="429" t="s">
        <v>8560</v>
      </c>
      <c r="I2074" s="390">
        <v>13</v>
      </c>
      <c r="J2074" s="390">
        <v>16</v>
      </c>
      <c r="K2074" s="390">
        <v>8</v>
      </c>
      <c r="L2074" s="330">
        <v>-0.1875</v>
      </c>
      <c r="M2074" s="390">
        <v>6</v>
      </c>
      <c r="N2074" s="390">
        <v>12</v>
      </c>
      <c r="O2074" s="390">
        <v>6</v>
      </c>
      <c r="P2074" s="206">
        <v>-0.5</v>
      </c>
    </row>
    <row r="2075" spans="1:16" x14ac:dyDescent="0.2">
      <c r="A2075" s="212" t="s">
        <v>10496</v>
      </c>
      <c r="B2075" s="211"/>
      <c r="C2075" s="211" t="s">
        <v>14947</v>
      </c>
      <c r="D2075" s="410" t="s">
        <v>18195</v>
      </c>
      <c r="E2075" s="211"/>
      <c r="F2075" s="211" t="s">
        <v>10495</v>
      </c>
      <c r="G2075" s="413" t="s">
        <v>21573</v>
      </c>
      <c r="H2075" s="429" t="s">
        <v>8560</v>
      </c>
      <c r="I2075" s="390">
        <v>13</v>
      </c>
      <c r="J2075" s="390">
        <v>8</v>
      </c>
      <c r="K2075" s="390">
        <v>11</v>
      </c>
      <c r="L2075" s="330">
        <v>0.625</v>
      </c>
      <c r="M2075" s="390">
        <v>468</v>
      </c>
      <c r="N2075" s="390">
        <v>349</v>
      </c>
      <c r="O2075" s="390">
        <v>521</v>
      </c>
      <c r="P2075" s="206">
        <v>0.34097421203438399</v>
      </c>
    </row>
    <row r="2076" spans="1:16" x14ac:dyDescent="0.2">
      <c r="A2076" s="212" t="s">
        <v>13696</v>
      </c>
      <c r="B2076" s="211" t="s">
        <v>9737</v>
      </c>
      <c r="C2076" s="211" t="s">
        <v>250</v>
      </c>
      <c r="D2076" s="410" t="s">
        <v>21601</v>
      </c>
      <c r="E2076" s="211" t="s">
        <v>13695</v>
      </c>
      <c r="F2076" s="211"/>
      <c r="G2076" s="413" t="s">
        <v>21602</v>
      </c>
      <c r="H2076" s="429" t="s">
        <v>8560</v>
      </c>
      <c r="I2076" s="390">
        <v>13</v>
      </c>
      <c r="J2076" s="390">
        <v>23</v>
      </c>
      <c r="K2076" s="390">
        <v>58</v>
      </c>
      <c r="L2076" s="330">
        <v>-0.434782608695652</v>
      </c>
      <c r="M2076" s="390">
        <v>47</v>
      </c>
      <c r="N2076" s="390">
        <v>64</v>
      </c>
      <c r="O2076" s="390">
        <v>68</v>
      </c>
      <c r="P2076" s="206">
        <v>-0.265625</v>
      </c>
    </row>
    <row r="2077" spans="1:16" x14ac:dyDescent="0.2">
      <c r="A2077" s="212" t="s">
        <v>9893</v>
      </c>
      <c r="B2077" s="211" t="s">
        <v>9589</v>
      </c>
      <c r="C2077" s="211" t="s">
        <v>252</v>
      </c>
      <c r="D2077" s="410" t="s">
        <v>18483</v>
      </c>
      <c r="E2077" s="211" t="s">
        <v>9892</v>
      </c>
      <c r="F2077" s="211"/>
      <c r="G2077" s="413" t="s">
        <v>20318</v>
      </c>
      <c r="H2077" s="429" t="s">
        <v>8560</v>
      </c>
      <c r="I2077" s="390">
        <v>13</v>
      </c>
      <c r="J2077" s="390">
        <v>33</v>
      </c>
      <c r="K2077" s="390">
        <v>31</v>
      </c>
      <c r="L2077" s="330">
        <v>-0.60606060606060597</v>
      </c>
      <c r="M2077" s="390">
        <v>36</v>
      </c>
      <c r="N2077" s="390">
        <v>8</v>
      </c>
      <c r="O2077" s="390">
        <v>29</v>
      </c>
      <c r="P2077" s="206">
        <v>3.5</v>
      </c>
    </row>
    <row r="2078" spans="1:16" x14ac:dyDescent="0.2">
      <c r="A2078" s="212" t="s">
        <v>9447</v>
      </c>
      <c r="B2078" s="211"/>
      <c r="C2078" s="211" t="s">
        <v>250</v>
      </c>
      <c r="D2078" s="410" t="s">
        <v>17334</v>
      </c>
      <c r="E2078" s="211"/>
      <c r="F2078" s="211" t="s">
        <v>9446</v>
      </c>
      <c r="G2078" s="413" t="s">
        <v>21954</v>
      </c>
      <c r="H2078" s="429" t="s">
        <v>8560</v>
      </c>
      <c r="I2078" s="390">
        <v>13</v>
      </c>
      <c r="J2078" s="390">
        <v>9</v>
      </c>
      <c r="K2078" s="390">
        <v>8</v>
      </c>
      <c r="L2078" s="330">
        <v>0.44444444444444398</v>
      </c>
      <c r="M2078" s="390">
        <v>14</v>
      </c>
      <c r="N2078" s="390">
        <v>14</v>
      </c>
      <c r="O2078" s="390">
        <v>6</v>
      </c>
      <c r="P2078" s="206">
        <v>0</v>
      </c>
    </row>
    <row r="2079" spans="1:16" x14ac:dyDescent="0.2">
      <c r="A2079" s="212" t="s">
        <v>9066</v>
      </c>
      <c r="B2079" s="211"/>
      <c r="C2079" s="211" t="s">
        <v>253</v>
      </c>
      <c r="D2079" s="410" t="s">
        <v>18947</v>
      </c>
      <c r="E2079" s="211"/>
      <c r="F2079" s="211" t="s">
        <v>9065</v>
      </c>
      <c r="G2079" s="413" t="s">
        <v>200</v>
      </c>
      <c r="H2079" s="429" t="s">
        <v>8560</v>
      </c>
      <c r="I2079" s="390">
        <v>13</v>
      </c>
      <c r="J2079" s="390">
        <v>17</v>
      </c>
      <c r="K2079" s="390">
        <v>53</v>
      </c>
      <c r="L2079" s="330">
        <v>-0.23529411764705899</v>
      </c>
      <c r="M2079" s="390">
        <v>0</v>
      </c>
      <c r="N2079" s="390">
        <v>2</v>
      </c>
      <c r="O2079" s="390">
        <v>0</v>
      </c>
      <c r="P2079" s="206">
        <v>-1</v>
      </c>
    </row>
    <row r="2080" spans="1:16" x14ac:dyDescent="0.2">
      <c r="A2080" s="212" t="s">
        <v>12746</v>
      </c>
      <c r="B2080" s="211"/>
      <c r="C2080" s="211" t="s">
        <v>371</v>
      </c>
      <c r="D2080" s="410" t="s">
        <v>20267</v>
      </c>
      <c r="E2080" s="211"/>
      <c r="F2080" s="211" t="s">
        <v>12745</v>
      </c>
      <c r="G2080" s="413" t="s">
        <v>20268</v>
      </c>
      <c r="H2080" s="429" t="s">
        <v>8560</v>
      </c>
      <c r="I2080" s="390">
        <v>12</v>
      </c>
      <c r="J2080" s="390">
        <v>0</v>
      </c>
      <c r="K2080" s="390">
        <v>0</v>
      </c>
      <c r="L2080" s="330">
        <v>0</v>
      </c>
      <c r="M2080" s="390">
        <v>295</v>
      </c>
      <c r="N2080" s="390">
        <v>7</v>
      </c>
      <c r="O2080" s="390">
        <v>2</v>
      </c>
      <c r="P2080" s="206">
        <v>41.142857142857103</v>
      </c>
    </row>
    <row r="2081" spans="1:16" x14ac:dyDescent="0.2">
      <c r="A2081" s="212" t="s">
        <v>12596</v>
      </c>
      <c r="B2081" s="211"/>
      <c r="C2081" s="211" t="s">
        <v>14947</v>
      </c>
      <c r="D2081" s="410" t="s">
        <v>8596</v>
      </c>
      <c r="E2081" s="211"/>
      <c r="F2081" s="211" t="s">
        <v>12595</v>
      </c>
      <c r="G2081" s="413" t="s">
        <v>208</v>
      </c>
      <c r="H2081" s="429" t="s">
        <v>8560</v>
      </c>
      <c r="I2081" s="390">
        <v>12</v>
      </c>
      <c r="J2081" s="390">
        <v>14</v>
      </c>
      <c r="K2081" s="390">
        <v>4</v>
      </c>
      <c r="L2081" s="330">
        <v>-0.14285714285714299</v>
      </c>
      <c r="M2081" s="390">
        <v>61</v>
      </c>
      <c r="N2081" s="390">
        <v>48</v>
      </c>
      <c r="O2081" s="390">
        <v>65</v>
      </c>
      <c r="P2081" s="206">
        <v>0.27083333333333298</v>
      </c>
    </row>
    <row r="2082" spans="1:16" x14ac:dyDescent="0.2">
      <c r="A2082" s="212" t="s">
        <v>11926</v>
      </c>
      <c r="B2082" s="211"/>
      <c r="C2082" s="211" t="s">
        <v>371</v>
      </c>
      <c r="D2082" s="410" t="s">
        <v>20718</v>
      </c>
      <c r="E2082" s="211"/>
      <c r="F2082" s="211" t="s">
        <v>11925</v>
      </c>
      <c r="G2082" s="413" t="s">
        <v>19471</v>
      </c>
      <c r="H2082" s="429" t="s">
        <v>8560</v>
      </c>
      <c r="I2082" s="390">
        <v>12</v>
      </c>
      <c r="J2082" s="390">
        <v>27</v>
      </c>
      <c r="K2082" s="390">
        <v>84</v>
      </c>
      <c r="L2082" s="330">
        <v>-0.55555555555555602</v>
      </c>
      <c r="M2082" s="390">
        <v>11</v>
      </c>
      <c r="N2082" s="390">
        <v>6</v>
      </c>
      <c r="O2082" s="390">
        <v>15</v>
      </c>
      <c r="P2082" s="206">
        <v>0.83333333333333304</v>
      </c>
    </row>
    <row r="2083" spans="1:16" x14ac:dyDescent="0.2">
      <c r="A2083" s="212" t="s">
        <v>11772</v>
      </c>
      <c r="B2083" s="211" t="s">
        <v>10235</v>
      </c>
      <c r="C2083" s="211" t="s">
        <v>249</v>
      </c>
      <c r="D2083" s="410" t="s">
        <v>17140</v>
      </c>
      <c r="E2083" s="211" t="s">
        <v>11771</v>
      </c>
      <c r="F2083" s="211"/>
      <c r="G2083" s="413" t="s">
        <v>200</v>
      </c>
      <c r="H2083" s="429" t="s">
        <v>8560</v>
      </c>
      <c r="I2083" s="390">
        <v>12</v>
      </c>
      <c r="J2083" s="390">
        <v>14</v>
      </c>
      <c r="K2083" s="390">
        <v>9</v>
      </c>
      <c r="L2083" s="330">
        <v>-0.14285714285714299</v>
      </c>
      <c r="M2083" s="390">
        <v>21</v>
      </c>
      <c r="N2083" s="390">
        <v>20</v>
      </c>
      <c r="O2083" s="390">
        <v>26</v>
      </c>
      <c r="P2083" s="206">
        <v>0.05</v>
      </c>
    </row>
    <row r="2084" spans="1:16" x14ac:dyDescent="0.2">
      <c r="A2084" s="212" t="s">
        <v>10297</v>
      </c>
      <c r="B2084" s="211" t="s">
        <v>9589</v>
      </c>
      <c r="C2084" s="211" t="s">
        <v>252</v>
      </c>
      <c r="D2084" s="410" t="s">
        <v>19722</v>
      </c>
      <c r="E2084" s="211" t="s">
        <v>10296</v>
      </c>
      <c r="F2084" s="211"/>
      <c r="G2084" s="413" t="s">
        <v>19723</v>
      </c>
      <c r="H2084" s="429" t="s">
        <v>8560</v>
      </c>
      <c r="I2084" s="390">
        <v>12</v>
      </c>
      <c r="J2084" s="390">
        <v>5</v>
      </c>
      <c r="K2084" s="390">
        <v>4</v>
      </c>
      <c r="L2084" s="330">
        <v>1.4</v>
      </c>
      <c r="M2084" s="390">
        <v>33</v>
      </c>
      <c r="N2084" s="390">
        <v>6</v>
      </c>
      <c r="O2084" s="390">
        <v>30</v>
      </c>
      <c r="P2084" s="206">
        <v>4.5</v>
      </c>
    </row>
    <row r="2085" spans="1:16" x14ac:dyDescent="0.2">
      <c r="A2085" s="212" t="s">
        <v>19211</v>
      </c>
      <c r="B2085" s="211"/>
      <c r="C2085" s="211" t="s">
        <v>251</v>
      </c>
      <c r="D2085" s="410" t="s">
        <v>19212</v>
      </c>
      <c r="E2085" s="211"/>
      <c r="F2085" s="211" t="s">
        <v>19213</v>
      </c>
      <c r="G2085" s="413" t="s">
        <v>21648</v>
      </c>
      <c r="H2085" s="429" t="s">
        <v>8560</v>
      </c>
      <c r="I2085" s="390">
        <v>12</v>
      </c>
      <c r="J2085" s="390">
        <v>0</v>
      </c>
      <c r="K2085" s="390">
        <v>0</v>
      </c>
      <c r="L2085" s="330">
        <v>0</v>
      </c>
      <c r="M2085" s="390">
        <v>255</v>
      </c>
      <c r="N2085" s="390">
        <v>251</v>
      </c>
      <c r="O2085" s="390">
        <v>215</v>
      </c>
      <c r="P2085" s="206">
        <v>1.5936254980079698E-2</v>
      </c>
    </row>
    <row r="2086" spans="1:16" x14ac:dyDescent="0.2">
      <c r="A2086" s="212" t="s">
        <v>10054</v>
      </c>
      <c r="B2086" s="211"/>
      <c r="C2086" s="211" t="s">
        <v>251</v>
      </c>
      <c r="D2086" s="410" t="s">
        <v>18705</v>
      </c>
      <c r="E2086" s="211"/>
      <c r="F2086" s="211" t="s">
        <v>10053</v>
      </c>
      <c r="G2086" s="413" t="s">
        <v>19749</v>
      </c>
      <c r="H2086" s="429" t="s">
        <v>8560</v>
      </c>
      <c r="I2086" s="390">
        <v>12</v>
      </c>
      <c r="J2086" s="390">
        <v>11</v>
      </c>
      <c r="K2086" s="390">
        <v>0</v>
      </c>
      <c r="L2086" s="330">
        <v>9.0909090909090801E-2</v>
      </c>
      <c r="M2086" s="390">
        <v>17</v>
      </c>
      <c r="N2086" s="390">
        <v>32</v>
      </c>
      <c r="O2086" s="390">
        <v>23</v>
      </c>
      <c r="P2086" s="206">
        <v>-0.46875</v>
      </c>
    </row>
    <row r="2087" spans="1:16" x14ac:dyDescent="0.2">
      <c r="A2087" s="212" t="s">
        <v>9683</v>
      </c>
      <c r="B2087" s="211" t="s">
        <v>9682</v>
      </c>
      <c r="C2087" s="211" t="s">
        <v>371</v>
      </c>
      <c r="D2087" s="410" t="s">
        <v>18209</v>
      </c>
      <c r="E2087" s="211" t="s">
        <v>9681</v>
      </c>
      <c r="F2087" s="211"/>
      <c r="G2087" s="413" t="s">
        <v>20274</v>
      </c>
      <c r="H2087" s="429" t="s">
        <v>8560</v>
      </c>
      <c r="I2087" s="390">
        <v>12</v>
      </c>
      <c r="J2087" s="390">
        <v>3</v>
      </c>
      <c r="K2087" s="390">
        <v>7</v>
      </c>
      <c r="L2087" s="330">
        <v>3</v>
      </c>
      <c r="M2087" s="390">
        <v>314</v>
      </c>
      <c r="N2087" s="390">
        <v>148</v>
      </c>
      <c r="O2087" s="390">
        <v>288</v>
      </c>
      <c r="P2087" s="206">
        <v>1.1216216216216199</v>
      </c>
    </row>
    <row r="2088" spans="1:16" x14ac:dyDescent="0.2">
      <c r="A2088" s="212" t="s">
        <v>9547</v>
      </c>
      <c r="B2088" s="211" t="s">
        <v>9546</v>
      </c>
      <c r="C2088" s="211" t="s">
        <v>249</v>
      </c>
      <c r="D2088" s="410" t="s">
        <v>18925</v>
      </c>
      <c r="E2088" s="211" t="s">
        <v>9545</v>
      </c>
      <c r="F2088" s="211"/>
      <c r="G2088" s="413" t="s">
        <v>21875</v>
      </c>
      <c r="H2088" s="429" t="s">
        <v>8560</v>
      </c>
      <c r="I2088" s="390">
        <v>12</v>
      </c>
      <c r="J2088" s="390">
        <v>2</v>
      </c>
      <c r="K2088" s="390">
        <v>14</v>
      </c>
      <c r="L2088" s="330">
        <v>5</v>
      </c>
      <c r="M2088" s="390">
        <v>19</v>
      </c>
      <c r="N2088" s="390">
        <v>13</v>
      </c>
      <c r="O2088" s="390">
        <v>18</v>
      </c>
      <c r="P2088" s="206">
        <v>0.46153846153846101</v>
      </c>
    </row>
    <row r="2089" spans="1:16" x14ac:dyDescent="0.2">
      <c r="A2089" s="212" t="s">
        <v>9392</v>
      </c>
      <c r="B2089" s="211"/>
      <c r="C2089" s="211" t="s">
        <v>253</v>
      </c>
      <c r="D2089" s="410" t="s">
        <v>20164</v>
      </c>
      <c r="E2089" s="211"/>
      <c r="F2089" s="211" t="s">
        <v>9391</v>
      </c>
      <c r="G2089" s="413" t="s">
        <v>20165</v>
      </c>
      <c r="H2089" s="429" t="s">
        <v>8560</v>
      </c>
      <c r="I2089" s="390">
        <v>12</v>
      </c>
      <c r="J2089" s="390">
        <v>12</v>
      </c>
      <c r="K2089" s="390">
        <v>20</v>
      </c>
      <c r="L2089" s="330">
        <v>0</v>
      </c>
      <c r="M2089" s="390">
        <v>2</v>
      </c>
      <c r="N2089" s="390">
        <v>5</v>
      </c>
      <c r="O2089" s="390">
        <v>1</v>
      </c>
      <c r="P2089" s="206">
        <v>-0.6</v>
      </c>
    </row>
    <row r="2090" spans="1:16" x14ac:dyDescent="0.2">
      <c r="A2090" s="212" t="s">
        <v>14002</v>
      </c>
      <c r="B2090" s="211"/>
      <c r="C2090" s="211" t="s">
        <v>14947</v>
      </c>
      <c r="D2090" s="410" t="s">
        <v>19300</v>
      </c>
      <c r="E2090" s="211"/>
      <c r="F2090" s="211" t="s">
        <v>14001</v>
      </c>
      <c r="G2090" s="413" t="s">
        <v>19825</v>
      </c>
      <c r="H2090" s="429" t="s">
        <v>8560</v>
      </c>
      <c r="I2090" s="390">
        <v>12</v>
      </c>
      <c r="J2090" s="390">
        <v>2</v>
      </c>
      <c r="K2090" s="390">
        <v>4</v>
      </c>
      <c r="L2090" s="330">
        <v>5</v>
      </c>
      <c r="M2090" s="390">
        <v>6</v>
      </c>
      <c r="N2090" s="390">
        <v>0</v>
      </c>
      <c r="O2090" s="390">
        <v>3</v>
      </c>
      <c r="P2090" s="206">
        <v>0</v>
      </c>
    </row>
    <row r="2091" spans="1:16" x14ac:dyDescent="0.2">
      <c r="A2091" s="212" t="s">
        <v>12933</v>
      </c>
      <c r="B2091" s="211"/>
      <c r="C2091" s="211" t="s">
        <v>253</v>
      </c>
      <c r="D2091" s="410" t="s">
        <v>19403</v>
      </c>
      <c r="E2091" s="211"/>
      <c r="F2091" s="211" t="s">
        <v>12932</v>
      </c>
      <c r="G2091" s="413" t="s">
        <v>19955</v>
      </c>
      <c r="H2091" s="429" t="s">
        <v>8560</v>
      </c>
      <c r="I2091" s="390">
        <v>11</v>
      </c>
      <c r="J2091" s="390">
        <v>16</v>
      </c>
      <c r="K2091" s="390">
        <v>0</v>
      </c>
      <c r="L2091" s="330">
        <v>-0.3125</v>
      </c>
      <c r="M2091" s="390">
        <v>2</v>
      </c>
      <c r="N2091" s="390">
        <v>10</v>
      </c>
      <c r="O2091" s="390">
        <v>1</v>
      </c>
      <c r="P2091" s="206">
        <v>-0.8</v>
      </c>
    </row>
    <row r="2092" spans="1:16" x14ac:dyDescent="0.2">
      <c r="A2092" s="212" t="s">
        <v>18166</v>
      </c>
      <c r="B2092" s="211"/>
      <c r="C2092" s="211" t="s">
        <v>372</v>
      </c>
      <c r="D2092" s="410" t="s">
        <v>18997</v>
      </c>
      <c r="E2092" s="211" t="s">
        <v>18167</v>
      </c>
      <c r="F2092" s="211"/>
      <c r="G2092" s="413" t="s">
        <v>20344</v>
      </c>
      <c r="H2092" s="429" t="s">
        <v>8560</v>
      </c>
      <c r="I2092" s="390">
        <v>11</v>
      </c>
      <c r="J2092" s="390">
        <v>7</v>
      </c>
      <c r="K2092" s="390">
        <v>5</v>
      </c>
      <c r="L2092" s="330">
        <v>0.57142857142857095</v>
      </c>
      <c r="M2092" s="390">
        <v>35</v>
      </c>
      <c r="N2092" s="390">
        <v>23</v>
      </c>
      <c r="O2092" s="390">
        <v>5</v>
      </c>
      <c r="P2092" s="206">
        <v>0.52173913043478304</v>
      </c>
    </row>
    <row r="2093" spans="1:16" x14ac:dyDescent="0.2">
      <c r="A2093" s="212" t="s">
        <v>13524</v>
      </c>
      <c r="B2093" s="211" t="s">
        <v>10155</v>
      </c>
      <c r="C2093" s="211" t="s">
        <v>251</v>
      </c>
      <c r="D2093" s="410" t="s">
        <v>20446</v>
      </c>
      <c r="E2093" s="211" t="s">
        <v>13523</v>
      </c>
      <c r="F2093" s="211"/>
      <c r="G2093" s="413" t="s">
        <v>20447</v>
      </c>
      <c r="H2093" s="429" t="s">
        <v>8560</v>
      </c>
      <c r="I2093" s="390">
        <v>11</v>
      </c>
      <c r="J2093" s="390">
        <v>21</v>
      </c>
      <c r="K2093" s="390">
        <v>6</v>
      </c>
      <c r="L2093" s="330">
        <v>-0.476190476190476</v>
      </c>
      <c r="M2093" s="390">
        <v>506</v>
      </c>
      <c r="N2093" s="390">
        <v>451</v>
      </c>
      <c r="O2093" s="390">
        <v>538</v>
      </c>
      <c r="P2093" s="206">
        <v>0.12195121951219499</v>
      </c>
    </row>
    <row r="2094" spans="1:16" x14ac:dyDescent="0.2">
      <c r="A2094" s="212" t="s">
        <v>12133</v>
      </c>
      <c r="B2094" s="211"/>
      <c r="C2094" s="211" t="s">
        <v>259</v>
      </c>
      <c r="D2094" s="410" t="s">
        <v>18550</v>
      </c>
      <c r="E2094" s="211" t="s">
        <v>12132</v>
      </c>
      <c r="F2094" s="211"/>
      <c r="G2094" s="413" t="s">
        <v>20626</v>
      </c>
      <c r="H2094" s="429" t="s">
        <v>8560</v>
      </c>
      <c r="I2094" s="390">
        <v>11</v>
      </c>
      <c r="J2094" s="390">
        <v>0</v>
      </c>
      <c r="K2094" s="390">
        <v>0</v>
      </c>
      <c r="L2094" s="330">
        <v>0</v>
      </c>
      <c r="M2094" s="390">
        <v>26</v>
      </c>
      <c r="N2094" s="390">
        <v>43</v>
      </c>
      <c r="O2094" s="390">
        <v>46</v>
      </c>
      <c r="P2094" s="206">
        <v>-0.39534883720930197</v>
      </c>
    </row>
    <row r="2095" spans="1:16" x14ac:dyDescent="0.2">
      <c r="A2095" s="212" t="s">
        <v>13807</v>
      </c>
      <c r="B2095" s="211" t="s">
        <v>13672</v>
      </c>
      <c r="C2095" s="211" t="s">
        <v>258</v>
      </c>
      <c r="D2095" s="410" t="s">
        <v>19995</v>
      </c>
      <c r="E2095" s="211" t="s">
        <v>13806</v>
      </c>
      <c r="F2095" s="211"/>
      <c r="G2095" s="413" t="s">
        <v>19996</v>
      </c>
      <c r="H2095" s="429" t="s">
        <v>8560</v>
      </c>
      <c r="I2095" s="390">
        <v>11</v>
      </c>
      <c r="J2095" s="390">
        <v>0</v>
      </c>
      <c r="K2095" s="390">
        <v>109</v>
      </c>
      <c r="L2095" s="330">
        <v>0</v>
      </c>
      <c r="M2095" s="390">
        <v>144</v>
      </c>
      <c r="N2095" s="390">
        <v>121</v>
      </c>
      <c r="O2095" s="390">
        <v>461</v>
      </c>
      <c r="P2095" s="206">
        <v>0.19008264462809901</v>
      </c>
    </row>
    <row r="2096" spans="1:16" x14ac:dyDescent="0.2">
      <c r="A2096" s="212" t="s">
        <v>11944</v>
      </c>
      <c r="B2096" s="211"/>
      <c r="C2096" s="211" t="s">
        <v>257</v>
      </c>
      <c r="D2096" s="410" t="s">
        <v>20711</v>
      </c>
      <c r="E2096" s="211"/>
      <c r="F2096" s="211" t="s">
        <v>11943</v>
      </c>
      <c r="G2096" s="413" t="s">
        <v>19522</v>
      </c>
      <c r="H2096" s="429" t="s">
        <v>8560</v>
      </c>
      <c r="I2096" s="390">
        <v>11</v>
      </c>
      <c r="J2096" s="390">
        <v>12</v>
      </c>
      <c r="K2096" s="390">
        <v>1</v>
      </c>
      <c r="L2096" s="330">
        <v>-8.3333333333333398E-2</v>
      </c>
      <c r="M2096" s="390">
        <v>5</v>
      </c>
      <c r="N2096" s="390">
        <v>0</v>
      </c>
      <c r="O2096" s="390">
        <v>0</v>
      </c>
      <c r="P2096" s="206">
        <v>0</v>
      </c>
    </row>
    <row r="2097" spans="1:16" x14ac:dyDescent="0.2">
      <c r="A2097" s="212" t="s">
        <v>13115</v>
      </c>
      <c r="B2097" s="211" t="s">
        <v>11671</v>
      </c>
      <c r="C2097" s="211" t="s">
        <v>372</v>
      </c>
      <c r="D2097" s="410" t="s">
        <v>18147</v>
      </c>
      <c r="E2097" s="211" t="s">
        <v>13114</v>
      </c>
      <c r="F2097" s="211"/>
      <c r="G2097" s="413" t="s">
        <v>21000</v>
      </c>
      <c r="H2097" s="429" t="s">
        <v>8560</v>
      </c>
      <c r="I2097" s="390">
        <v>11</v>
      </c>
      <c r="J2097" s="390">
        <v>4</v>
      </c>
      <c r="K2097" s="390">
        <v>0</v>
      </c>
      <c r="L2097" s="330">
        <v>1.75</v>
      </c>
      <c r="M2097" s="390">
        <v>12</v>
      </c>
      <c r="N2097" s="390">
        <v>12</v>
      </c>
      <c r="O2097" s="390">
        <v>8</v>
      </c>
      <c r="P2097" s="206">
        <v>0</v>
      </c>
    </row>
    <row r="2098" spans="1:16" x14ac:dyDescent="0.2">
      <c r="A2098" s="212" t="s">
        <v>14037</v>
      </c>
      <c r="B2098" s="211" t="s">
        <v>11659</v>
      </c>
      <c r="C2098" s="211" t="s">
        <v>372</v>
      </c>
      <c r="D2098" s="410" t="s">
        <v>19113</v>
      </c>
      <c r="E2098" s="211" t="s">
        <v>14036</v>
      </c>
      <c r="F2098" s="211"/>
      <c r="G2098" s="413" t="s">
        <v>21023</v>
      </c>
      <c r="H2098" s="429" t="s">
        <v>8560</v>
      </c>
      <c r="I2098" s="390">
        <v>11</v>
      </c>
      <c r="J2098" s="390">
        <v>3</v>
      </c>
      <c r="K2098" s="390">
        <v>2</v>
      </c>
      <c r="L2098" s="330">
        <v>2.6666666666666701</v>
      </c>
      <c r="M2098" s="390">
        <v>13</v>
      </c>
      <c r="N2098" s="390">
        <v>6</v>
      </c>
      <c r="O2098" s="390">
        <v>13</v>
      </c>
      <c r="P2098" s="206">
        <v>1.1666666666666701</v>
      </c>
    </row>
    <row r="2099" spans="1:16" x14ac:dyDescent="0.2">
      <c r="A2099" s="212" t="s">
        <v>13821</v>
      </c>
      <c r="B2099" s="211"/>
      <c r="C2099" s="211" t="s">
        <v>254</v>
      </c>
      <c r="D2099" s="410" t="s">
        <v>21201</v>
      </c>
      <c r="E2099" s="211"/>
      <c r="F2099" s="211" t="s">
        <v>13820</v>
      </c>
      <c r="G2099" s="413" t="s">
        <v>21202</v>
      </c>
      <c r="H2099" s="429" t="s">
        <v>8560</v>
      </c>
      <c r="I2099" s="390">
        <v>11</v>
      </c>
      <c r="J2099" s="390">
        <v>14</v>
      </c>
      <c r="K2099" s="390">
        <v>5</v>
      </c>
      <c r="L2099" s="330">
        <v>-0.214285714285714</v>
      </c>
      <c r="M2099" s="390">
        <v>22</v>
      </c>
      <c r="N2099" s="390">
        <v>28</v>
      </c>
      <c r="O2099" s="390">
        <v>19</v>
      </c>
      <c r="P2099" s="206">
        <v>-0.214285714285714</v>
      </c>
    </row>
    <row r="2100" spans="1:16" x14ac:dyDescent="0.2">
      <c r="A2100" s="212" t="s">
        <v>11173</v>
      </c>
      <c r="B2100" s="211"/>
      <c r="C2100" s="211" t="s">
        <v>254</v>
      </c>
      <c r="D2100" s="410" t="s">
        <v>20074</v>
      </c>
      <c r="E2100" s="211"/>
      <c r="F2100" s="211" t="s">
        <v>11172</v>
      </c>
      <c r="G2100" s="413" t="s">
        <v>21254</v>
      </c>
      <c r="H2100" s="429" t="s">
        <v>8560</v>
      </c>
      <c r="I2100" s="390">
        <v>11</v>
      </c>
      <c r="J2100" s="390">
        <v>0</v>
      </c>
      <c r="K2100" s="390">
        <v>11</v>
      </c>
      <c r="L2100" s="330">
        <v>0</v>
      </c>
      <c r="M2100" s="390">
        <v>44</v>
      </c>
      <c r="N2100" s="390">
        <v>50</v>
      </c>
      <c r="O2100" s="390">
        <v>44</v>
      </c>
      <c r="P2100" s="206">
        <v>-0.12</v>
      </c>
    </row>
    <row r="2101" spans="1:16" x14ac:dyDescent="0.2">
      <c r="A2101" s="212" t="s">
        <v>13831</v>
      </c>
      <c r="B2101" s="211"/>
      <c r="C2101" s="211" t="s">
        <v>252</v>
      </c>
      <c r="D2101" s="410" t="s">
        <v>21407</v>
      </c>
      <c r="E2101" s="211"/>
      <c r="F2101" s="211" t="s">
        <v>13830</v>
      </c>
      <c r="G2101" s="413" t="s">
        <v>21408</v>
      </c>
      <c r="H2101" s="429" t="s">
        <v>8560</v>
      </c>
      <c r="I2101" s="390">
        <v>11</v>
      </c>
      <c r="J2101" s="390">
        <v>13</v>
      </c>
      <c r="K2101" s="390">
        <v>14</v>
      </c>
      <c r="L2101" s="330">
        <v>-0.15384615384615399</v>
      </c>
      <c r="M2101" s="390">
        <v>37</v>
      </c>
      <c r="N2101" s="390">
        <v>33</v>
      </c>
      <c r="O2101" s="390">
        <v>27</v>
      </c>
      <c r="P2101" s="206">
        <v>0.12121212121212099</v>
      </c>
    </row>
    <row r="2102" spans="1:16" x14ac:dyDescent="0.2">
      <c r="A2102" s="212" t="s">
        <v>10656</v>
      </c>
      <c r="B2102" s="211"/>
      <c r="C2102" s="211" t="s">
        <v>372</v>
      </c>
      <c r="D2102" s="410" t="s">
        <v>18889</v>
      </c>
      <c r="E2102" s="211"/>
      <c r="F2102" s="211" t="s">
        <v>10655</v>
      </c>
      <c r="G2102" s="413" t="s">
        <v>19681</v>
      </c>
      <c r="H2102" s="429" t="s">
        <v>8560</v>
      </c>
      <c r="I2102" s="390">
        <v>11</v>
      </c>
      <c r="J2102" s="390">
        <v>1</v>
      </c>
      <c r="K2102" s="390">
        <v>11</v>
      </c>
      <c r="L2102" s="330">
        <v>10</v>
      </c>
      <c r="M2102" s="390">
        <v>98</v>
      </c>
      <c r="N2102" s="390">
        <v>59</v>
      </c>
      <c r="O2102" s="390">
        <v>71</v>
      </c>
      <c r="P2102" s="206">
        <v>0.66101694915254205</v>
      </c>
    </row>
    <row r="2103" spans="1:16" x14ac:dyDescent="0.2">
      <c r="A2103" s="212" t="s">
        <v>10464</v>
      </c>
      <c r="B2103" s="211"/>
      <c r="C2103" s="211" t="s">
        <v>254</v>
      </c>
      <c r="D2103" s="410" t="s">
        <v>17193</v>
      </c>
      <c r="E2103" s="211"/>
      <c r="F2103" s="211" t="s">
        <v>10463</v>
      </c>
      <c r="G2103" s="413" t="s">
        <v>21575</v>
      </c>
      <c r="H2103" s="429" t="s">
        <v>8560</v>
      </c>
      <c r="I2103" s="390">
        <v>11</v>
      </c>
      <c r="J2103" s="390">
        <v>0</v>
      </c>
      <c r="K2103" s="390">
        <v>0</v>
      </c>
      <c r="L2103" s="330">
        <v>0</v>
      </c>
      <c r="M2103" s="390">
        <v>25</v>
      </c>
      <c r="N2103" s="390">
        <v>14</v>
      </c>
      <c r="O2103" s="390">
        <v>17</v>
      </c>
      <c r="P2103" s="206">
        <v>0.78571428571428603</v>
      </c>
    </row>
    <row r="2104" spans="1:16" x14ac:dyDescent="0.2">
      <c r="A2104" s="212" t="s">
        <v>10447</v>
      </c>
      <c r="B2104" s="211"/>
      <c r="C2104" s="211" t="s">
        <v>252</v>
      </c>
      <c r="D2104" s="410" t="s">
        <v>18313</v>
      </c>
      <c r="E2104" s="211"/>
      <c r="F2104" s="211" t="s">
        <v>10446</v>
      </c>
      <c r="G2104" s="413" t="s">
        <v>19591</v>
      </c>
      <c r="H2104" s="429" t="s">
        <v>8560</v>
      </c>
      <c r="I2104" s="390">
        <v>11</v>
      </c>
      <c r="J2104" s="390">
        <v>7</v>
      </c>
      <c r="K2104" s="390">
        <v>12</v>
      </c>
      <c r="L2104" s="330">
        <v>0.57142857142857095</v>
      </c>
      <c r="M2104" s="390">
        <v>68</v>
      </c>
      <c r="N2104" s="390">
        <v>59</v>
      </c>
      <c r="O2104" s="390">
        <v>100</v>
      </c>
      <c r="P2104" s="206">
        <v>0.152542372881356</v>
      </c>
    </row>
    <row r="2105" spans="1:16" x14ac:dyDescent="0.2">
      <c r="A2105" s="212" t="s">
        <v>10412</v>
      </c>
      <c r="B2105" s="211"/>
      <c r="C2105" s="211" t="s">
        <v>259</v>
      </c>
      <c r="D2105" s="410" t="s">
        <v>19196</v>
      </c>
      <c r="E2105" s="211"/>
      <c r="F2105" s="211" t="s">
        <v>10411</v>
      </c>
      <c r="G2105" s="413" t="s">
        <v>19709</v>
      </c>
      <c r="H2105" s="429" t="s">
        <v>8560</v>
      </c>
      <c r="I2105" s="390">
        <v>11</v>
      </c>
      <c r="J2105" s="390">
        <v>0</v>
      </c>
      <c r="K2105" s="390">
        <v>0</v>
      </c>
      <c r="L2105" s="330">
        <v>0</v>
      </c>
      <c r="M2105" s="390">
        <v>13</v>
      </c>
      <c r="N2105" s="390">
        <v>1</v>
      </c>
      <c r="O2105" s="390">
        <v>5</v>
      </c>
      <c r="P2105" s="206">
        <v>12</v>
      </c>
    </row>
    <row r="2106" spans="1:16" x14ac:dyDescent="0.2">
      <c r="A2106" s="212" t="s">
        <v>13063</v>
      </c>
      <c r="B2106" s="211"/>
      <c r="C2106" s="211" t="s">
        <v>250</v>
      </c>
      <c r="D2106" s="410" t="s">
        <v>18592</v>
      </c>
      <c r="E2106" s="211"/>
      <c r="F2106" s="211" t="s">
        <v>13062</v>
      </c>
      <c r="G2106" s="413" t="s">
        <v>19727</v>
      </c>
      <c r="H2106" s="429" t="s">
        <v>8560</v>
      </c>
      <c r="I2106" s="390">
        <v>11</v>
      </c>
      <c r="J2106" s="390">
        <v>98</v>
      </c>
      <c r="K2106" s="390">
        <v>198</v>
      </c>
      <c r="L2106" s="330">
        <v>-0.88775510204081598</v>
      </c>
      <c r="M2106" s="390">
        <v>5</v>
      </c>
      <c r="N2106" s="390">
        <v>13</v>
      </c>
      <c r="O2106" s="390">
        <v>12</v>
      </c>
      <c r="P2106" s="206">
        <v>-0.61538461538461497</v>
      </c>
    </row>
    <row r="2107" spans="1:16" x14ac:dyDescent="0.2">
      <c r="A2107" s="212" t="s">
        <v>12514</v>
      </c>
      <c r="B2107" s="211" t="s">
        <v>9563</v>
      </c>
      <c r="C2107" s="211" t="s">
        <v>371</v>
      </c>
      <c r="D2107" s="410" t="s">
        <v>18246</v>
      </c>
      <c r="E2107" s="211" t="s">
        <v>12513</v>
      </c>
      <c r="F2107" s="211"/>
      <c r="G2107" s="413" t="s">
        <v>20316</v>
      </c>
      <c r="H2107" s="429" t="s">
        <v>8560</v>
      </c>
      <c r="I2107" s="390">
        <v>10</v>
      </c>
      <c r="J2107" s="390">
        <v>1</v>
      </c>
      <c r="K2107" s="390">
        <v>7</v>
      </c>
      <c r="L2107" s="330">
        <v>9</v>
      </c>
      <c r="M2107" s="390">
        <v>15</v>
      </c>
      <c r="N2107" s="390">
        <v>11</v>
      </c>
      <c r="O2107" s="390">
        <v>14</v>
      </c>
      <c r="P2107" s="206">
        <v>0.36363636363636398</v>
      </c>
    </row>
    <row r="2108" spans="1:16" x14ac:dyDescent="0.2">
      <c r="A2108" s="212" t="s">
        <v>12512</v>
      </c>
      <c r="B2108" s="211"/>
      <c r="C2108" s="211" t="s">
        <v>252</v>
      </c>
      <c r="D2108" s="410" t="s">
        <v>8743</v>
      </c>
      <c r="E2108" s="211"/>
      <c r="F2108" s="211" t="s">
        <v>12511</v>
      </c>
      <c r="G2108" s="413" t="s">
        <v>213</v>
      </c>
      <c r="H2108" s="429" t="s">
        <v>8560</v>
      </c>
      <c r="I2108" s="390">
        <v>10</v>
      </c>
      <c r="J2108" s="390">
        <v>0</v>
      </c>
      <c r="K2108" s="390">
        <v>7</v>
      </c>
      <c r="L2108" s="330">
        <v>0</v>
      </c>
      <c r="M2108" s="390">
        <v>19</v>
      </c>
      <c r="N2108" s="390">
        <v>0</v>
      </c>
      <c r="O2108" s="390">
        <v>7</v>
      </c>
      <c r="P2108" s="206">
        <v>0</v>
      </c>
    </row>
    <row r="2109" spans="1:16" x14ac:dyDescent="0.2">
      <c r="A2109" s="212" t="s">
        <v>12078</v>
      </c>
      <c r="B2109" s="211"/>
      <c r="C2109" s="211" t="s">
        <v>258</v>
      </c>
      <c r="D2109" s="410" t="s">
        <v>8791</v>
      </c>
      <c r="E2109" s="211"/>
      <c r="F2109" s="211" t="s">
        <v>12077</v>
      </c>
      <c r="G2109" s="413" t="s">
        <v>223</v>
      </c>
      <c r="H2109" s="429" t="s">
        <v>8560</v>
      </c>
      <c r="I2109" s="390">
        <v>10</v>
      </c>
      <c r="J2109" s="390">
        <v>12</v>
      </c>
      <c r="K2109" s="390">
        <v>10</v>
      </c>
      <c r="L2109" s="330">
        <v>-0.16666666666666699</v>
      </c>
      <c r="M2109" s="390">
        <v>0</v>
      </c>
      <c r="N2109" s="390">
        <v>0</v>
      </c>
      <c r="O2109" s="390">
        <v>0</v>
      </c>
      <c r="P2109" s="206">
        <v>0</v>
      </c>
    </row>
    <row r="2110" spans="1:16" x14ac:dyDescent="0.2">
      <c r="A2110" s="212" t="s">
        <v>11981</v>
      </c>
      <c r="B2110" s="211"/>
      <c r="C2110" s="211" t="s">
        <v>14947</v>
      </c>
      <c r="D2110" s="410" t="s">
        <v>18265</v>
      </c>
      <c r="E2110" s="211"/>
      <c r="F2110" s="211" t="s">
        <v>11980</v>
      </c>
      <c r="G2110" s="413" t="s">
        <v>18266</v>
      </c>
      <c r="H2110" s="429" t="s">
        <v>8560</v>
      </c>
      <c r="I2110" s="390">
        <v>10</v>
      </c>
      <c r="J2110" s="390">
        <v>38</v>
      </c>
      <c r="K2110" s="390">
        <v>1</v>
      </c>
      <c r="L2110" s="210">
        <v>-0.73684210526315796</v>
      </c>
      <c r="M2110" s="390">
        <v>75</v>
      </c>
      <c r="N2110" s="390">
        <v>78</v>
      </c>
      <c r="O2110" s="390">
        <v>77</v>
      </c>
      <c r="P2110" s="206">
        <v>-3.8461538461538401E-2</v>
      </c>
    </row>
    <row r="2111" spans="1:16" x14ac:dyDescent="0.2">
      <c r="A2111" s="212" t="s">
        <v>19084</v>
      </c>
      <c r="B2111" s="211"/>
      <c r="C2111" s="211" t="s">
        <v>252</v>
      </c>
      <c r="D2111" s="410" t="s">
        <v>19085</v>
      </c>
      <c r="E2111" s="211"/>
      <c r="F2111" s="211" t="s">
        <v>19086</v>
      </c>
      <c r="G2111" s="413" t="s">
        <v>19452</v>
      </c>
      <c r="H2111" s="429" t="s">
        <v>8560</v>
      </c>
      <c r="I2111" s="390">
        <v>10</v>
      </c>
      <c r="J2111" s="390">
        <v>7</v>
      </c>
      <c r="K2111" s="390">
        <v>152</v>
      </c>
      <c r="L2111" s="330">
        <v>0.42857142857142899</v>
      </c>
      <c r="M2111" s="390">
        <v>9</v>
      </c>
      <c r="N2111" s="390">
        <v>0</v>
      </c>
      <c r="O2111" s="390">
        <v>27</v>
      </c>
      <c r="P2111" s="206">
        <v>0</v>
      </c>
    </row>
    <row r="2112" spans="1:16" x14ac:dyDescent="0.2">
      <c r="A2112" s="212" t="s">
        <v>11604</v>
      </c>
      <c r="B2112" s="211" t="s">
        <v>11603</v>
      </c>
      <c r="C2112" s="211" t="s">
        <v>255</v>
      </c>
      <c r="D2112" s="410" t="s">
        <v>19571</v>
      </c>
      <c r="E2112" s="211" t="s">
        <v>11602</v>
      </c>
      <c r="F2112" s="211"/>
      <c r="G2112" s="413" t="s">
        <v>21010</v>
      </c>
      <c r="H2112" s="429" t="s">
        <v>8560</v>
      </c>
      <c r="I2112" s="390">
        <v>10</v>
      </c>
      <c r="J2112" s="390">
        <v>0</v>
      </c>
      <c r="K2112" s="390">
        <v>1</v>
      </c>
      <c r="L2112" s="330">
        <v>0</v>
      </c>
      <c r="M2112" s="390">
        <v>174</v>
      </c>
      <c r="N2112" s="390">
        <v>176</v>
      </c>
      <c r="O2112" s="390">
        <v>158</v>
      </c>
      <c r="P2112" s="206">
        <v>-1.13636363636364E-2</v>
      </c>
    </row>
    <row r="2113" spans="1:16" x14ac:dyDescent="0.2">
      <c r="A2113" s="212" t="s">
        <v>11316</v>
      </c>
      <c r="B2113" s="211"/>
      <c r="C2113" s="211" t="s">
        <v>14947</v>
      </c>
      <c r="D2113" s="410" t="s">
        <v>19143</v>
      </c>
      <c r="E2113" s="211"/>
      <c r="F2113" s="211" t="s">
        <v>11315</v>
      </c>
      <c r="G2113" s="413" t="s">
        <v>19144</v>
      </c>
      <c r="H2113" s="429" t="s">
        <v>8560</v>
      </c>
      <c r="I2113" s="390">
        <v>10</v>
      </c>
      <c r="J2113" s="390">
        <v>9</v>
      </c>
      <c r="K2113" s="390">
        <v>69</v>
      </c>
      <c r="L2113" s="330">
        <v>0.11111111111111099</v>
      </c>
      <c r="M2113" s="390">
        <v>5</v>
      </c>
      <c r="N2113" s="390">
        <v>4</v>
      </c>
      <c r="O2113" s="390">
        <v>9</v>
      </c>
      <c r="P2113" s="206">
        <v>0.25</v>
      </c>
    </row>
    <row r="2114" spans="1:16" x14ac:dyDescent="0.2">
      <c r="A2114" s="212" t="s">
        <v>11241</v>
      </c>
      <c r="B2114" s="211"/>
      <c r="C2114" s="211" t="s">
        <v>14947</v>
      </c>
      <c r="D2114" s="410" t="s">
        <v>18092</v>
      </c>
      <c r="E2114" s="211"/>
      <c r="F2114" s="211" t="s">
        <v>11240</v>
      </c>
      <c r="G2114" s="413" t="s">
        <v>21237</v>
      </c>
      <c r="H2114" s="429" t="s">
        <v>8560</v>
      </c>
      <c r="I2114" s="390">
        <v>10</v>
      </c>
      <c r="J2114" s="390">
        <v>24</v>
      </c>
      <c r="K2114" s="390">
        <v>21</v>
      </c>
      <c r="L2114" s="330">
        <v>-0.58333333333333304</v>
      </c>
      <c r="M2114" s="390">
        <v>12</v>
      </c>
      <c r="N2114" s="390">
        <v>18</v>
      </c>
      <c r="O2114" s="390">
        <v>15</v>
      </c>
      <c r="P2114" s="206">
        <v>-0.33333333333333298</v>
      </c>
    </row>
    <row r="2115" spans="1:16" x14ac:dyDescent="0.2">
      <c r="A2115" s="212" t="s">
        <v>10885</v>
      </c>
      <c r="B2115" s="211"/>
      <c r="C2115" s="211" t="s">
        <v>14947</v>
      </c>
      <c r="D2115" s="410" t="s">
        <v>21397</v>
      </c>
      <c r="E2115" s="211"/>
      <c r="F2115" s="211" t="s">
        <v>10884</v>
      </c>
      <c r="G2115" s="413" t="s">
        <v>21398</v>
      </c>
      <c r="H2115" s="429" t="s">
        <v>8560</v>
      </c>
      <c r="I2115" s="390">
        <v>10</v>
      </c>
      <c r="J2115" s="390">
        <v>4</v>
      </c>
      <c r="K2115" s="390">
        <v>14</v>
      </c>
      <c r="L2115" s="330">
        <v>1.5</v>
      </c>
      <c r="M2115" s="390">
        <v>15</v>
      </c>
      <c r="N2115" s="390">
        <v>10</v>
      </c>
      <c r="O2115" s="390">
        <v>16</v>
      </c>
      <c r="P2115" s="206">
        <v>0.5</v>
      </c>
    </row>
    <row r="2116" spans="1:16" x14ac:dyDescent="0.2">
      <c r="A2116" s="212" t="s">
        <v>13469</v>
      </c>
      <c r="B2116" s="211"/>
      <c r="C2116" s="211" t="s">
        <v>253</v>
      </c>
      <c r="D2116" s="410" t="s">
        <v>21400</v>
      </c>
      <c r="E2116" s="211"/>
      <c r="F2116" s="211" t="s">
        <v>13468</v>
      </c>
      <c r="G2116" s="413" t="s">
        <v>21401</v>
      </c>
      <c r="H2116" s="429" t="s">
        <v>8560</v>
      </c>
      <c r="I2116" s="390">
        <v>10</v>
      </c>
      <c r="J2116" s="390">
        <v>6</v>
      </c>
      <c r="K2116" s="390">
        <v>5</v>
      </c>
      <c r="L2116" s="330">
        <v>0.66666666666666696</v>
      </c>
      <c r="M2116" s="390">
        <v>63</v>
      </c>
      <c r="N2116" s="390">
        <v>31</v>
      </c>
      <c r="O2116" s="390">
        <v>38</v>
      </c>
      <c r="P2116" s="206">
        <v>1.0322580645161299</v>
      </c>
    </row>
    <row r="2117" spans="1:16" x14ac:dyDescent="0.2">
      <c r="A2117" s="212" t="s">
        <v>10506</v>
      </c>
      <c r="B2117" s="211"/>
      <c r="C2117" s="211" t="s">
        <v>254</v>
      </c>
      <c r="D2117" s="410" t="s">
        <v>17687</v>
      </c>
      <c r="E2117" s="211"/>
      <c r="F2117" s="211" t="s">
        <v>10505</v>
      </c>
      <c r="G2117" s="413" t="s">
        <v>200</v>
      </c>
      <c r="H2117" s="429" t="s">
        <v>8560</v>
      </c>
      <c r="I2117" s="390">
        <v>10</v>
      </c>
      <c r="J2117" s="390">
        <v>4</v>
      </c>
      <c r="K2117" s="390">
        <v>2</v>
      </c>
      <c r="L2117" s="330">
        <v>1.5</v>
      </c>
      <c r="M2117" s="390">
        <v>4</v>
      </c>
      <c r="N2117" s="390">
        <v>3</v>
      </c>
      <c r="O2117" s="390">
        <v>2</v>
      </c>
      <c r="P2117" s="206">
        <v>0.33333333333333298</v>
      </c>
    </row>
    <row r="2118" spans="1:16" x14ac:dyDescent="0.2">
      <c r="A2118" s="212" t="s">
        <v>10254</v>
      </c>
      <c r="B2118" s="211"/>
      <c r="C2118" s="211" t="s">
        <v>252</v>
      </c>
      <c r="D2118" s="410" t="s">
        <v>18465</v>
      </c>
      <c r="E2118" s="211"/>
      <c r="F2118" s="211" t="s">
        <v>10253</v>
      </c>
      <c r="G2118" s="413" t="s">
        <v>20707</v>
      </c>
      <c r="H2118" s="429" t="s">
        <v>8560</v>
      </c>
      <c r="I2118" s="390">
        <v>10</v>
      </c>
      <c r="J2118" s="390">
        <v>221</v>
      </c>
      <c r="K2118" s="390">
        <v>1</v>
      </c>
      <c r="L2118" s="330">
        <v>-0.95475113122171995</v>
      </c>
      <c r="M2118" s="390">
        <v>22</v>
      </c>
      <c r="N2118" s="390">
        <v>43</v>
      </c>
      <c r="O2118" s="390">
        <v>11</v>
      </c>
      <c r="P2118" s="206">
        <v>-0.48837209302325602</v>
      </c>
    </row>
    <row r="2119" spans="1:16" x14ac:dyDescent="0.2">
      <c r="A2119" s="212" t="s">
        <v>13625</v>
      </c>
      <c r="B2119" s="211" t="s">
        <v>12334</v>
      </c>
      <c r="C2119" s="211" t="s">
        <v>14947</v>
      </c>
      <c r="D2119" s="410" t="s">
        <v>18901</v>
      </c>
      <c r="E2119" s="211" t="s">
        <v>13624</v>
      </c>
      <c r="F2119" s="211"/>
      <c r="G2119" s="413" t="s">
        <v>21657</v>
      </c>
      <c r="H2119" s="429" t="s">
        <v>8560</v>
      </c>
      <c r="I2119" s="390">
        <v>10</v>
      </c>
      <c r="J2119" s="390">
        <v>6</v>
      </c>
      <c r="K2119" s="390">
        <v>6</v>
      </c>
      <c r="L2119" s="330">
        <v>0.66666666666666696</v>
      </c>
      <c r="M2119" s="390">
        <v>98</v>
      </c>
      <c r="N2119" s="390">
        <v>76</v>
      </c>
      <c r="O2119" s="390">
        <v>73</v>
      </c>
      <c r="P2119" s="206">
        <v>0.28947368421052599</v>
      </c>
    </row>
    <row r="2120" spans="1:16" x14ac:dyDescent="0.2">
      <c r="A2120" s="212" t="s">
        <v>10073</v>
      </c>
      <c r="B2120" s="211"/>
      <c r="C2120" s="211" t="s">
        <v>254</v>
      </c>
      <c r="D2120" s="410" t="s">
        <v>9921</v>
      </c>
      <c r="E2120" s="211"/>
      <c r="F2120" s="211" t="s">
        <v>10072</v>
      </c>
      <c r="G2120" s="413" t="s">
        <v>200</v>
      </c>
      <c r="H2120" s="429" t="s">
        <v>8560</v>
      </c>
      <c r="I2120" s="390">
        <v>10</v>
      </c>
      <c r="J2120" s="390">
        <v>9</v>
      </c>
      <c r="K2120" s="390">
        <v>2</v>
      </c>
      <c r="L2120" s="330">
        <v>0.11111111111111099</v>
      </c>
      <c r="M2120" s="390">
        <v>26</v>
      </c>
      <c r="N2120" s="390">
        <v>22</v>
      </c>
      <c r="O2120" s="390">
        <v>27</v>
      </c>
      <c r="P2120" s="206">
        <v>0.18181818181818199</v>
      </c>
    </row>
    <row r="2121" spans="1:16" x14ac:dyDescent="0.2">
      <c r="A2121" s="212" t="s">
        <v>19246</v>
      </c>
      <c r="B2121" s="211"/>
      <c r="C2121" s="211" t="s">
        <v>371</v>
      </c>
      <c r="D2121" s="410" t="s">
        <v>8836</v>
      </c>
      <c r="E2121" s="211"/>
      <c r="F2121" s="211" t="s">
        <v>19247</v>
      </c>
      <c r="G2121" s="413" t="s">
        <v>208</v>
      </c>
      <c r="H2121" s="429" t="s">
        <v>8560</v>
      </c>
      <c r="I2121" s="390">
        <v>10</v>
      </c>
      <c r="J2121" s="390">
        <v>7</v>
      </c>
      <c r="K2121" s="390">
        <v>5</v>
      </c>
      <c r="L2121" s="330">
        <v>0.42857142857142899</v>
      </c>
      <c r="M2121" s="390">
        <v>1</v>
      </c>
      <c r="N2121" s="390">
        <v>0</v>
      </c>
      <c r="O2121" s="390">
        <v>0</v>
      </c>
      <c r="P2121" s="206">
        <v>0</v>
      </c>
    </row>
    <row r="2122" spans="1:16" x14ac:dyDescent="0.2">
      <c r="A2122" s="212" t="s">
        <v>9877</v>
      </c>
      <c r="B2122" s="211" t="s">
        <v>9876</v>
      </c>
      <c r="C2122" s="211" t="s">
        <v>252</v>
      </c>
      <c r="D2122" s="410" t="s">
        <v>21778</v>
      </c>
      <c r="E2122" s="211" t="s">
        <v>9875</v>
      </c>
      <c r="F2122" s="211"/>
      <c r="G2122" s="413" t="s">
        <v>20318</v>
      </c>
      <c r="H2122" s="429" t="s">
        <v>8560</v>
      </c>
      <c r="I2122" s="390">
        <v>10</v>
      </c>
      <c r="J2122" s="390">
        <v>10</v>
      </c>
      <c r="K2122" s="390">
        <v>15</v>
      </c>
      <c r="L2122" s="330">
        <v>0</v>
      </c>
      <c r="M2122" s="390">
        <v>906</v>
      </c>
      <c r="N2122" s="390">
        <v>257</v>
      </c>
      <c r="O2122" s="390">
        <v>886</v>
      </c>
      <c r="P2122" s="206">
        <v>2.5252918287937698</v>
      </c>
    </row>
    <row r="2123" spans="1:16" x14ac:dyDescent="0.2">
      <c r="A2123" s="60" t="s">
        <v>13607</v>
      </c>
      <c r="B2123" s="213" t="s">
        <v>11662</v>
      </c>
      <c r="C2123" s="213" t="s">
        <v>257</v>
      </c>
      <c r="D2123" s="409" t="s">
        <v>17675</v>
      </c>
      <c r="E2123" s="213" t="s">
        <v>13606</v>
      </c>
      <c r="F2123" s="213"/>
      <c r="G2123" s="409" t="s">
        <v>20457</v>
      </c>
      <c r="H2123" s="418" t="s">
        <v>8560</v>
      </c>
      <c r="I2123" s="376">
        <v>10</v>
      </c>
      <c r="J2123" s="376">
        <v>20</v>
      </c>
      <c r="K2123" s="376">
        <v>21</v>
      </c>
      <c r="L2123" s="330">
        <v>-0.5</v>
      </c>
      <c r="M2123" s="376">
        <v>238</v>
      </c>
      <c r="N2123" s="376">
        <v>251</v>
      </c>
      <c r="O2123" s="376">
        <v>320</v>
      </c>
      <c r="P2123" s="330">
        <v>-5.1792828685258897E-2</v>
      </c>
    </row>
    <row r="2124" spans="1:16" x14ac:dyDescent="0.2">
      <c r="A2124" s="212" t="s">
        <v>19891</v>
      </c>
      <c r="B2124" s="211"/>
      <c r="C2124" s="211" t="s">
        <v>254</v>
      </c>
      <c r="D2124" s="410" t="s">
        <v>18351</v>
      </c>
      <c r="E2124" s="211" t="s">
        <v>17186</v>
      </c>
      <c r="F2124" s="211"/>
      <c r="G2124" s="413" t="s">
        <v>22265</v>
      </c>
      <c r="H2124" s="429" t="s">
        <v>8560</v>
      </c>
      <c r="I2124" s="390">
        <v>10</v>
      </c>
      <c r="J2124" s="390">
        <v>11</v>
      </c>
      <c r="K2124" s="390">
        <v>24</v>
      </c>
      <c r="L2124" s="330">
        <v>-9.0909090909090898E-2</v>
      </c>
      <c r="M2124" s="390">
        <v>7</v>
      </c>
      <c r="N2124" s="390">
        <v>5</v>
      </c>
      <c r="O2124" s="390">
        <v>21</v>
      </c>
      <c r="P2124" s="206">
        <v>0.4</v>
      </c>
    </row>
    <row r="2125" spans="1:16" x14ac:dyDescent="0.2">
      <c r="A2125" s="212" t="s">
        <v>12784</v>
      </c>
      <c r="B2125" s="211"/>
      <c r="C2125" s="211" t="s">
        <v>253</v>
      </c>
      <c r="D2125" s="410" t="s">
        <v>17022</v>
      </c>
      <c r="E2125" s="211"/>
      <c r="F2125" s="211" t="s">
        <v>12783</v>
      </c>
      <c r="G2125" s="413" t="s">
        <v>200</v>
      </c>
      <c r="H2125" s="429" t="s">
        <v>8560</v>
      </c>
      <c r="I2125" s="390">
        <v>9</v>
      </c>
      <c r="J2125" s="390">
        <v>33</v>
      </c>
      <c r="K2125" s="390">
        <v>47</v>
      </c>
      <c r="L2125" s="330">
        <v>-0.72727272727272696</v>
      </c>
      <c r="M2125" s="390">
        <v>4</v>
      </c>
      <c r="N2125" s="390">
        <v>8</v>
      </c>
      <c r="O2125" s="390">
        <v>11</v>
      </c>
      <c r="P2125" s="206">
        <v>-0.5</v>
      </c>
    </row>
    <row r="2126" spans="1:16" x14ac:dyDescent="0.2">
      <c r="A2126" s="212" t="s">
        <v>12774</v>
      </c>
      <c r="B2126" s="211"/>
      <c r="C2126" s="211" t="s">
        <v>253</v>
      </c>
      <c r="D2126" s="410" t="s">
        <v>17121</v>
      </c>
      <c r="E2126" s="211"/>
      <c r="F2126" s="211" t="s">
        <v>12773</v>
      </c>
      <c r="G2126" s="413" t="s">
        <v>19421</v>
      </c>
      <c r="H2126" s="429" t="s">
        <v>8560</v>
      </c>
      <c r="I2126" s="390">
        <v>9</v>
      </c>
      <c r="J2126" s="390">
        <v>7</v>
      </c>
      <c r="K2126" s="390">
        <v>7</v>
      </c>
      <c r="L2126" s="330">
        <v>0.28571428571428598</v>
      </c>
      <c r="M2126" s="390">
        <v>14</v>
      </c>
      <c r="N2126" s="390">
        <v>6</v>
      </c>
      <c r="O2126" s="390">
        <v>8</v>
      </c>
      <c r="P2126" s="206">
        <v>1.3333333333333299</v>
      </c>
    </row>
    <row r="2127" spans="1:16" x14ac:dyDescent="0.2">
      <c r="A2127" s="212" t="s">
        <v>12554</v>
      </c>
      <c r="B2127" s="211"/>
      <c r="C2127" s="211" t="s">
        <v>258</v>
      </c>
      <c r="D2127" s="410" t="s">
        <v>17619</v>
      </c>
      <c r="E2127" s="211"/>
      <c r="F2127" s="211" t="s">
        <v>12553</v>
      </c>
      <c r="G2127" s="413" t="s">
        <v>20307</v>
      </c>
      <c r="H2127" s="429" t="s">
        <v>8560</v>
      </c>
      <c r="I2127" s="390">
        <v>9</v>
      </c>
      <c r="J2127" s="390">
        <v>0</v>
      </c>
      <c r="K2127" s="390">
        <v>0</v>
      </c>
      <c r="L2127" s="330">
        <v>0</v>
      </c>
      <c r="M2127" s="390">
        <v>16</v>
      </c>
      <c r="N2127" s="390">
        <v>3</v>
      </c>
      <c r="O2127" s="390">
        <v>17</v>
      </c>
      <c r="P2127" s="206">
        <v>4.3333333333333304</v>
      </c>
    </row>
    <row r="2128" spans="1:16" x14ac:dyDescent="0.2">
      <c r="A2128" s="212" t="s">
        <v>12496</v>
      </c>
      <c r="B2128" s="211"/>
      <c r="C2128" s="211" t="s">
        <v>371</v>
      </c>
      <c r="D2128" s="410" t="s">
        <v>18801</v>
      </c>
      <c r="E2128" s="211"/>
      <c r="F2128" s="211" t="s">
        <v>12495</v>
      </c>
      <c r="G2128" s="413" t="s">
        <v>200</v>
      </c>
      <c r="H2128" s="429" t="s">
        <v>8560</v>
      </c>
      <c r="I2128" s="390">
        <v>9</v>
      </c>
      <c r="J2128" s="390">
        <v>0</v>
      </c>
      <c r="K2128" s="390">
        <v>6</v>
      </c>
      <c r="L2128" s="330">
        <v>0</v>
      </c>
      <c r="M2128" s="390">
        <v>1</v>
      </c>
      <c r="N2128" s="390">
        <v>0</v>
      </c>
      <c r="O2128" s="390">
        <v>0</v>
      </c>
      <c r="P2128" s="206">
        <v>0</v>
      </c>
    </row>
    <row r="2129" spans="1:16" x14ac:dyDescent="0.2">
      <c r="A2129" s="212" t="s">
        <v>12403</v>
      </c>
      <c r="B2129" s="211"/>
      <c r="C2129" s="211" t="s">
        <v>250</v>
      </c>
      <c r="D2129" s="410" t="s">
        <v>18396</v>
      </c>
      <c r="E2129" s="211"/>
      <c r="F2129" s="211" t="s">
        <v>12402</v>
      </c>
      <c r="G2129" s="413" t="s">
        <v>20345</v>
      </c>
      <c r="H2129" s="429" t="s">
        <v>8560</v>
      </c>
      <c r="I2129" s="390">
        <v>9</v>
      </c>
      <c r="J2129" s="390">
        <v>12</v>
      </c>
      <c r="K2129" s="390">
        <v>6</v>
      </c>
      <c r="L2129" s="210">
        <v>-0.25</v>
      </c>
      <c r="M2129" s="390">
        <v>326</v>
      </c>
      <c r="N2129" s="390">
        <v>354</v>
      </c>
      <c r="O2129" s="390">
        <v>329</v>
      </c>
      <c r="P2129" s="206">
        <v>-7.9096045197740203E-2</v>
      </c>
    </row>
    <row r="2130" spans="1:16" x14ac:dyDescent="0.2">
      <c r="A2130" s="212" t="s">
        <v>12233</v>
      </c>
      <c r="B2130" s="211" t="s">
        <v>9451</v>
      </c>
      <c r="C2130" s="211" t="s">
        <v>371</v>
      </c>
      <c r="D2130" s="410" t="s">
        <v>19980</v>
      </c>
      <c r="E2130" s="211" t="s">
        <v>12232</v>
      </c>
      <c r="F2130" s="211"/>
      <c r="G2130" s="413" t="s">
        <v>20501</v>
      </c>
      <c r="H2130" s="429" t="s">
        <v>8560</v>
      </c>
      <c r="I2130" s="390">
        <v>9</v>
      </c>
      <c r="J2130" s="390">
        <v>14</v>
      </c>
      <c r="K2130" s="390">
        <v>10</v>
      </c>
      <c r="L2130" s="330">
        <v>-0.35714285714285698</v>
      </c>
      <c r="M2130" s="390">
        <v>30</v>
      </c>
      <c r="N2130" s="390">
        <v>31</v>
      </c>
      <c r="O2130" s="390">
        <v>23</v>
      </c>
      <c r="P2130" s="206">
        <v>-3.2258064516128997E-2</v>
      </c>
    </row>
    <row r="2131" spans="1:16" x14ac:dyDescent="0.2">
      <c r="A2131" s="212" t="s">
        <v>12050</v>
      </c>
      <c r="B2131" s="211"/>
      <c r="C2131" s="211" t="s">
        <v>252</v>
      </c>
      <c r="D2131" s="410" t="s">
        <v>20663</v>
      </c>
      <c r="E2131" s="211"/>
      <c r="F2131" s="211" t="s">
        <v>12049</v>
      </c>
      <c r="G2131" s="413" t="s">
        <v>19427</v>
      </c>
      <c r="H2131" s="429" t="s">
        <v>8560</v>
      </c>
      <c r="I2131" s="390">
        <v>9</v>
      </c>
      <c r="J2131" s="390">
        <v>12</v>
      </c>
      <c r="K2131" s="390">
        <v>12</v>
      </c>
      <c r="L2131" s="330">
        <v>-0.25</v>
      </c>
      <c r="M2131" s="390">
        <v>55</v>
      </c>
      <c r="N2131" s="390">
        <v>73</v>
      </c>
      <c r="O2131" s="390">
        <v>86</v>
      </c>
      <c r="P2131" s="206">
        <v>-0.24657534246575299</v>
      </c>
    </row>
    <row r="2132" spans="1:16" x14ac:dyDescent="0.2">
      <c r="A2132" s="212" t="s">
        <v>13522</v>
      </c>
      <c r="B2132" s="211"/>
      <c r="C2132" s="211" t="s">
        <v>252</v>
      </c>
      <c r="D2132" s="410" t="s">
        <v>20675</v>
      </c>
      <c r="E2132" s="211"/>
      <c r="F2132" s="211" t="s">
        <v>13521</v>
      </c>
      <c r="G2132" s="413" t="s">
        <v>19526</v>
      </c>
      <c r="H2132" s="429" t="s">
        <v>8560</v>
      </c>
      <c r="I2132" s="390">
        <v>9</v>
      </c>
      <c r="J2132" s="390">
        <v>0</v>
      </c>
      <c r="K2132" s="390">
        <v>11</v>
      </c>
      <c r="L2132" s="330">
        <v>0</v>
      </c>
      <c r="M2132" s="390">
        <v>1</v>
      </c>
      <c r="N2132" s="390">
        <v>1</v>
      </c>
      <c r="O2132" s="390">
        <v>2</v>
      </c>
      <c r="P2132" s="206">
        <v>0</v>
      </c>
    </row>
    <row r="2133" spans="1:16" x14ac:dyDescent="0.2">
      <c r="A2133" s="212" t="s">
        <v>11871</v>
      </c>
      <c r="B2133" s="211" t="s">
        <v>11681</v>
      </c>
      <c r="C2133" s="211" t="s">
        <v>252</v>
      </c>
      <c r="D2133" s="410" t="s">
        <v>17356</v>
      </c>
      <c r="E2133" s="211" t="s">
        <v>11870</v>
      </c>
      <c r="F2133" s="211"/>
      <c r="G2133" s="413" t="s">
        <v>20757</v>
      </c>
      <c r="H2133" s="429" t="s">
        <v>8560</v>
      </c>
      <c r="I2133" s="390">
        <v>9</v>
      </c>
      <c r="J2133" s="390">
        <v>9</v>
      </c>
      <c r="K2133" s="390">
        <v>30</v>
      </c>
      <c r="L2133" s="330">
        <v>0</v>
      </c>
      <c r="M2133" s="390">
        <v>485</v>
      </c>
      <c r="N2133" s="390">
        <v>385</v>
      </c>
      <c r="O2133" s="390">
        <v>396</v>
      </c>
      <c r="P2133" s="206">
        <v>0.25974025974025999</v>
      </c>
    </row>
    <row r="2134" spans="1:16" x14ac:dyDescent="0.2">
      <c r="A2134" s="212" t="s">
        <v>11636</v>
      </c>
      <c r="B2134" s="211" t="s">
        <v>9546</v>
      </c>
      <c r="C2134" s="211" t="s">
        <v>249</v>
      </c>
      <c r="D2134" s="410" t="s">
        <v>19110</v>
      </c>
      <c r="E2134" s="211" t="s">
        <v>11635</v>
      </c>
      <c r="F2134" s="211"/>
      <c r="G2134" s="413" t="s">
        <v>19421</v>
      </c>
      <c r="H2134" s="429" t="s">
        <v>8560</v>
      </c>
      <c r="I2134" s="390">
        <v>9</v>
      </c>
      <c r="J2134" s="390">
        <v>12</v>
      </c>
      <c r="K2134" s="390">
        <v>20</v>
      </c>
      <c r="L2134" s="330">
        <v>-0.25</v>
      </c>
      <c r="M2134" s="390">
        <v>51</v>
      </c>
      <c r="N2134" s="390">
        <v>50</v>
      </c>
      <c r="O2134" s="390">
        <v>58</v>
      </c>
      <c r="P2134" s="206">
        <v>0.02</v>
      </c>
    </row>
    <row r="2135" spans="1:16" x14ac:dyDescent="0.2">
      <c r="A2135" s="212" t="s">
        <v>10918</v>
      </c>
      <c r="B2135" s="211"/>
      <c r="C2135" s="211" t="s">
        <v>14947</v>
      </c>
      <c r="D2135" s="410" t="s">
        <v>11065</v>
      </c>
      <c r="E2135" s="211"/>
      <c r="F2135" s="211" t="s">
        <v>10917</v>
      </c>
      <c r="G2135" s="413" t="s">
        <v>19399</v>
      </c>
      <c r="H2135" s="429" t="s">
        <v>8560</v>
      </c>
      <c r="I2135" s="390">
        <v>9</v>
      </c>
      <c r="J2135" s="390">
        <v>11</v>
      </c>
      <c r="K2135" s="390">
        <v>11</v>
      </c>
      <c r="L2135" s="330">
        <v>-0.18181818181818199</v>
      </c>
      <c r="M2135" s="390">
        <v>5</v>
      </c>
      <c r="N2135" s="390">
        <v>7</v>
      </c>
      <c r="O2135" s="390">
        <v>12</v>
      </c>
      <c r="P2135" s="206">
        <v>-0.28571428571428598</v>
      </c>
    </row>
    <row r="2136" spans="1:16" x14ac:dyDescent="0.2">
      <c r="A2136" s="212" t="s">
        <v>10731</v>
      </c>
      <c r="B2136" s="211"/>
      <c r="C2136" s="211" t="s">
        <v>261</v>
      </c>
      <c r="D2136" s="410" t="s">
        <v>19672</v>
      </c>
      <c r="E2136" s="211"/>
      <c r="F2136" s="211" t="s">
        <v>10730</v>
      </c>
      <c r="G2136" s="413" t="s">
        <v>21474</v>
      </c>
      <c r="H2136" s="429" t="s">
        <v>8560</v>
      </c>
      <c r="I2136" s="390">
        <v>9</v>
      </c>
      <c r="J2136" s="390">
        <v>36</v>
      </c>
      <c r="K2136" s="390">
        <v>23</v>
      </c>
      <c r="L2136" s="330">
        <v>-0.75</v>
      </c>
      <c r="M2136" s="390">
        <v>30</v>
      </c>
      <c r="N2136" s="390">
        <v>29</v>
      </c>
      <c r="O2136" s="390">
        <v>41</v>
      </c>
      <c r="P2136" s="206">
        <v>3.4482758620689703E-2</v>
      </c>
    </row>
    <row r="2137" spans="1:16" x14ac:dyDescent="0.2">
      <c r="A2137" s="212" t="s">
        <v>10247</v>
      </c>
      <c r="B2137" s="211"/>
      <c r="C2137" s="211" t="s">
        <v>14947</v>
      </c>
      <c r="D2137" s="410" t="s">
        <v>18466</v>
      </c>
      <c r="E2137" s="211"/>
      <c r="F2137" s="211" t="s">
        <v>10246</v>
      </c>
      <c r="G2137" s="413" t="s">
        <v>9336</v>
      </c>
      <c r="H2137" s="429" t="s">
        <v>8560</v>
      </c>
      <c r="I2137" s="390">
        <v>9</v>
      </c>
      <c r="J2137" s="390">
        <v>10</v>
      </c>
      <c r="K2137" s="390">
        <v>19</v>
      </c>
      <c r="L2137" s="330">
        <v>-0.1</v>
      </c>
      <c r="M2137" s="390">
        <v>20</v>
      </c>
      <c r="N2137" s="390">
        <v>14</v>
      </c>
      <c r="O2137" s="390">
        <v>11</v>
      </c>
      <c r="P2137" s="206">
        <v>0.42857142857142899</v>
      </c>
    </row>
    <row r="2138" spans="1:16" x14ac:dyDescent="0.2">
      <c r="A2138" s="212" t="s">
        <v>9869</v>
      </c>
      <c r="B2138" s="211" t="s">
        <v>9009</v>
      </c>
      <c r="C2138" s="211" t="s">
        <v>253</v>
      </c>
      <c r="D2138" s="410" t="s">
        <v>18331</v>
      </c>
      <c r="E2138" s="211" t="s">
        <v>9868</v>
      </c>
      <c r="F2138" s="211"/>
      <c r="G2138" s="413" t="s">
        <v>19421</v>
      </c>
      <c r="H2138" s="429" t="s">
        <v>8560</v>
      </c>
      <c r="I2138" s="390">
        <v>9</v>
      </c>
      <c r="J2138" s="390">
        <v>5</v>
      </c>
      <c r="K2138" s="390">
        <v>6</v>
      </c>
      <c r="L2138" s="330">
        <v>0.8</v>
      </c>
      <c r="M2138" s="390">
        <v>4</v>
      </c>
      <c r="N2138" s="390">
        <v>6</v>
      </c>
      <c r="O2138" s="390">
        <v>8</v>
      </c>
      <c r="P2138" s="206">
        <v>-0.33333333333333298</v>
      </c>
    </row>
    <row r="2139" spans="1:16" x14ac:dyDescent="0.2">
      <c r="A2139" s="212" t="s">
        <v>13216</v>
      </c>
      <c r="B2139" s="211"/>
      <c r="C2139" s="211" t="s">
        <v>251</v>
      </c>
      <c r="D2139" s="410" t="s">
        <v>9494</v>
      </c>
      <c r="E2139" s="211"/>
      <c r="F2139" s="211" t="s">
        <v>13215</v>
      </c>
      <c r="G2139" s="413" t="s">
        <v>264</v>
      </c>
      <c r="H2139" s="429" t="s">
        <v>8560</v>
      </c>
      <c r="I2139" s="390">
        <v>9</v>
      </c>
      <c r="J2139" s="390">
        <v>4</v>
      </c>
      <c r="K2139" s="390">
        <v>5</v>
      </c>
      <c r="L2139" s="330">
        <v>1.25</v>
      </c>
      <c r="M2139" s="390">
        <v>23</v>
      </c>
      <c r="N2139" s="390">
        <v>17</v>
      </c>
      <c r="O2139" s="390">
        <v>11</v>
      </c>
      <c r="P2139" s="206">
        <v>0.35294117647058798</v>
      </c>
    </row>
    <row r="2140" spans="1:16" x14ac:dyDescent="0.2">
      <c r="A2140" s="212" t="s">
        <v>9787</v>
      </c>
      <c r="B2140" s="211"/>
      <c r="C2140" s="211" t="s">
        <v>371</v>
      </c>
      <c r="D2140" s="410" t="s">
        <v>15573</v>
      </c>
      <c r="E2140" s="211"/>
      <c r="F2140" s="211" t="s">
        <v>9786</v>
      </c>
      <c r="G2140" s="413" t="s">
        <v>200</v>
      </c>
      <c r="H2140" s="429" t="s">
        <v>8560</v>
      </c>
      <c r="I2140" s="390">
        <v>9</v>
      </c>
      <c r="J2140" s="390">
        <v>17</v>
      </c>
      <c r="K2140" s="390">
        <v>8</v>
      </c>
      <c r="L2140" s="330">
        <v>-0.47058823529411797</v>
      </c>
      <c r="M2140" s="390">
        <v>1</v>
      </c>
      <c r="N2140" s="390">
        <v>0</v>
      </c>
      <c r="O2140" s="390">
        <v>2</v>
      </c>
      <c r="P2140" s="206">
        <v>0</v>
      </c>
    </row>
    <row r="2141" spans="1:16" x14ac:dyDescent="0.2">
      <c r="A2141" s="212" t="s">
        <v>9731</v>
      </c>
      <c r="B2141" s="211"/>
      <c r="C2141" s="211" t="s">
        <v>257</v>
      </c>
      <c r="D2141" s="410" t="s">
        <v>18597</v>
      </c>
      <c r="E2141" s="211"/>
      <c r="F2141" s="211" t="s">
        <v>9730</v>
      </c>
      <c r="G2141" s="413" t="s">
        <v>21816</v>
      </c>
      <c r="H2141" s="429" t="s">
        <v>8560</v>
      </c>
      <c r="I2141" s="390">
        <v>9</v>
      </c>
      <c r="J2141" s="390">
        <v>9</v>
      </c>
      <c r="K2141" s="390">
        <v>0</v>
      </c>
      <c r="L2141" s="330">
        <v>0</v>
      </c>
      <c r="M2141" s="390">
        <v>534</v>
      </c>
      <c r="N2141" s="390">
        <v>403</v>
      </c>
      <c r="O2141" s="390">
        <v>473</v>
      </c>
      <c r="P2141" s="206">
        <v>0.325062034739454</v>
      </c>
    </row>
    <row r="2142" spans="1:16" x14ac:dyDescent="0.2">
      <c r="A2142" s="212" t="s">
        <v>9501</v>
      </c>
      <c r="B2142" s="211"/>
      <c r="C2142" s="211" t="s">
        <v>14947</v>
      </c>
      <c r="D2142" s="410" t="s">
        <v>21899</v>
      </c>
      <c r="E2142" s="211"/>
      <c r="F2142" s="211" t="s">
        <v>9500</v>
      </c>
      <c r="G2142" s="413" t="s">
        <v>21900</v>
      </c>
      <c r="H2142" s="429" t="s">
        <v>8560</v>
      </c>
      <c r="I2142" s="390">
        <v>9</v>
      </c>
      <c r="J2142" s="390">
        <v>52</v>
      </c>
      <c r="K2142" s="390">
        <v>4</v>
      </c>
      <c r="L2142" s="330">
        <v>-0.82692307692307698</v>
      </c>
      <c r="M2142" s="390">
        <v>135</v>
      </c>
      <c r="N2142" s="390">
        <v>194</v>
      </c>
      <c r="O2142" s="390">
        <v>152</v>
      </c>
      <c r="P2142" s="206">
        <v>-0.30412371134020599</v>
      </c>
    </row>
    <row r="2143" spans="1:16" x14ac:dyDescent="0.2">
      <c r="A2143" s="212" t="s">
        <v>8912</v>
      </c>
      <c r="B2143" s="211"/>
      <c r="C2143" s="211" t="s">
        <v>257</v>
      </c>
      <c r="D2143" s="410" t="s">
        <v>8911</v>
      </c>
      <c r="E2143" s="211"/>
      <c r="F2143" s="211" t="s">
        <v>8910</v>
      </c>
      <c r="G2143" s="413" t="s">
        <v>202</v>
      </c>
      <c r="H2143" s="429" t="s">
        <v>8560</v>
      </c>
      <c r="I2143" s="390">
        <v>9</v>
      </c>
      <c r="J2143" s="390">
        <v>0</v>
      </c>
      <c r="K2143" s="390">
        <v>1</v>
      </c>
      <c r="L2143" s="330">
        <v>0</v>
      </c>
      <c r="M2143" s="390">
        <v>5</v>
      </c>
      <c r="N2143" s="390">
        <v>11</v>
      </c>
      <c r="O2143" s="390">
        <v>3</v>
      </c>
      <c r="P2143" s="206">
        <v>-0.54545454545454497</v>
      </c>
    </row>
    <row r="2144" spans="1:16" x14ac:dyDescent="0.2">
      <c r="A2144" s="212" t="s">
        <v>12763</v>
      </c>
      <c r="B2144" s="211"/>
      <c r="C2144" s="211" t="s">
        <v>253</v>
      </c>
      <c r="D2144" s="410" t="s">
        <v>17121</v>
      </c>
      <c r="E2144" s="211"/>
      <c r="F2144" s="211" t="s">
        <v>12761</v>
      </c>
      <c r="G2144" s="413" t="s">
        <v>19421</v>
      </c>
      <c r="H2144" s="429" t="s">
        <v>8560</v>
      </c>
      <c r="I2144" s="390">
        <v>8</v>
      </c>
      <c r="J2144" s="390">
        <v>0</v>
      </c>
      <c r="K2144" s="390">
        <v>3</v>
      </c>
      <c r="L2144" s="330">
        <v>0</v>
      </c>
      <c r="M2144" s="390">
        <v>3</v>
      </c>
      <c r="N2144" s="390">
        <v>0</v>
      </c>
      <c r="O2144" s="390">
        <v>0</v>
      </c>
      <c r="P2144" s="206">
        <v>0</v>
      </c>
    </row>
    <row r="2145" spans="1:16" x14ac:dyDescent="0.2">
      <c r="A2145" s="212" t="s">
        <v>12311</v>
      </c>
      <c r="B2145" s="211" t="s">
        <v>11746</v>
      </c>
      <c r="C2145" s="211" t="s">
        <v>258</v>
      </c>
      <c r="D2145" s="410" t="s">
        <v>17128</v>
      </c>
      <c r="E2145" s="211" t="s">
        <v>12310</v>
      </c>
      <c r="F2145" s="211"/>
      <c r="G2145" s="413" t="s">
        <v>19488</v>
      </c>
      <c r="H2145" s="429" t="s">
        <v>8560</v>
      </c>
      <c r="I2145" s="390">
        <v>8</v>
      </c>
      <c r="J2145" s="390">
        <v>6</v>
      </c>
      <c r="K2145" s="390">
        <v>6</v>
      </c>
      <c r="L2145" s="330">
        <v>0.33333333333333298</v>
      </c>
      <c r="M2145" s="390">
        <v>47</v>
      </c>
      <c r="N2145" s="390">
        <v>47</v>
      </c>
      <c r="O2145" s="390">
        <v>60</v>
      </c>
      <c r="P2145" s="206">
        <v>0</v>
      </c>
    </row>
    <row r="2146" spans="1:16" x14ac:dyDescent="0.2">
      <c r="A2146" s="212" t="s">
        <v>12183</v>
      </c>
      <c r="B2146" s="211" t="s">
        <v>11821</v>
      </c>
      <c r="C2146" s="211" t="s">
        <v>252</v>
      </c>
      <c r="D2146" s="410" t="s">
        <v>12182</v>
      </c>
      <c r="E2146" s="211" t="s">
        <v>12181</v>
      </c>
      <c r="F2146" s="211"/>
      <c r="G2146" s="413" t="s">
        <v>19444</v>
      </c>
      <c r="H2146" s="429" t="s">
        <v>8560</v>
      </c>
      <c r="I2146" s="390">
        <v>8</v>
      </c>
      <c r="J2146" s="390">
        <v>0</v>
      </c>
      <c r="K2146" s="390">
        <v>12</v>
      </c>
      <c r="L2146" s="330">
        <v>0</v>
      </c>
      <c r="M2146" s="390">
        <v>42</v>
      </c>
      <c r="N2146" s="390">
        <v>2</v>
      </c>
      <c r="O2146" s="390">
        <v>35</v>
      </c>
      <c r="P2146" s="206">
        <v>20</v>
      </c>
    </row>
    <row r="2147" spans="1:16" x14ac:dyDescent="0.2">
      <c r="A2147" s="212" t="s">
        <v>12146</v>
      </c>
      <c r="B2147" s="211" t="s">
        <v>12145</v>
      </c>
      <c r="C2147" s="211" t="s">
        <v>249</v>
      </c>
      <c r="D2147" s="410" t="s">
        <v>18173</v>
      </c>
      <c r="E2147" s="211" t="s">
        <v>12144</v>
      </c>
      <c r="F2147" s="211"/>
      <c r="G2147" s="413" t="s">
        <v>20416</v>
      </c>
      <c r="H2147" s="429" t="s">
        <v>8560</v>
      </c>
      <c r="I2147" s="390">
        <v>8</v>
      </c>
      <c r="J2147" s="390">
        <v>0</v>
      </c>
      <c r="K2147" s="390">
        <v>0</v>
      </c>
      <c r="L2147" s="330">
        <v>0</v>
      </c>
      <c r="M2147" s="390">
        <v>172</v>
      </c>
      <c r="N2147" s="390">
        <v>218</v>
      </c>
      <c r="O2147" s="390">
        <v>181</v>
      </c>
      <c r="P2147" s="206">
        <v>-0.21100917431192701</v>
      </c>
    </row>
    <row r="2148" spans="1:16" x14ac:dyDescent="0.2">
      <c r="A2148" s="212" t="s">
        <v>12104</v>
      </c>
      <c r="B2148" s="211"/>
      <c r="C2148" s="211" t="s">
        <v>258</v>
      </c>
      <c r="D2148" s="410" t="s">
        <v>19028</v>
      </c>
      <c r="E2148" s="211"/>
      <c r="F2148" s="211" t="s">
        <v>12103</v>
      </c>
      <c r="G2148" s="413" t="s">
        <v>19515</v>
      </c>
      <c r="H2148" s="429" t="s">
        <v>8560</v>
      </c>
      <c r="I2148" s="390">
        <v>8</v>
      </c>
      <c r="J2148" s="390">
        <v>2</v>
      </c>
      <c r="K2148" s="390">
        <v>27</v>
      </c>
      <c r="L2148" s="330">
        <v>3</v>
      </c>
      <c r="M2148" s="390">
        <v>81</v>
      </c>
      <c r="N2148" s="390">
        <v>56</v>
      </c>
      <c r="O2148" s="390">
        <v>90</v>
      </c>
      <c r="P2148" s="206">
        <v>0.44642857142857101</v>
      </c>
    </row>
    <row r="2149" spans="1:16" x14ac:dyDescent="0.2">
      <c r="A2149" s="212" t="s">
        <v>11962</v>
      </c>
      <c r="B2149" s="211" t="s">
        <v>9451</v>
      </c>
      <c r="C2149" s="211" t="s">
        <v>371</v>
      </c>
      <c r="D2149" s="410" t="s">
        <v>18839</v>
      </c>
      <c r="E2149" s="211" t="s">
        <v>11961</v>
      </c>
      <c r="F2149" s="211"/>
      <c r="G2149" s="413" t="s">
        <v>20704</v>
      </c>
      <c r="H2149" s="429" t="s">
        <v>8560</v>
      </c>
      <c r="I2149" s="390">
        <v>8</v>
      </c>
      <c r="J2149" s="390">
        <v>3</v>
      </c>
      <c r="K2149" s="390">
        <v>3</v>
      </c>
      <c r="L2149" s="330">
        <v>1.6666666666666701</v>
      </c>
      <c r="M2149" s="390">
        <v>116</v>
      </c>
      <c r="N2149" s="390">
        <v>80</v>
      </c>
      <c r="O2149" s="390">
        <v>96</v>
      </c>
      <c r="P2149" s="206">
        <v>0.45</v>
      </c>
    </row>
    <row r="2150" spans="1:16" x14ac:dyDescent="0.2">
      <c r="A2150" s="212" t="s">
        <v>11646</v>
      </c>
      <c r="B2150" s="211" t="s">
        <v>11645</v>
      </c>
      <c r="C2150" s="211" t="s">
        <v>257</v>
      </c>
      <c r="D2150" s="410" t="s">
        <v>19567</v>
      </c>
      <c r="E2150" s="211" t="s">
        <v>11644</v>
      </c>
      <c r="F2150" s="211"/>
      <c r="G2150" s="413" t="s">
        <v>18666</v>
      </c>
      <c r="H2150" s="429" t="s">
        <v>8560</v>
      </c>
      <c r="I2150" s="390">
        <v>8</v>
      </c>
      <c r="J2150" s="390">
        <v>5</v>
      </c>
      <c r="K2150" s="390">
        <v>0</v>
      </c>
      <c r="L2150" s="330">
        <v>0.6</v>
      </c>
      <c r="M2150" s="390">
        <v>10</v>
      </c>
      <c r="N2150" s="390">
        <v>9</v>
      </c>
      <c r="O2150" s="390">
        <v>2</v>
      </c>
      <c r="P2150" s="206">
        <v>0.11111111111111099</v>
      </c>
    </row>
    <row r="2151" spans="1:16" x14ac:dyDescent="0.2">
      <c r="A2151" s="212" t="s">
        <v>11628</v>
      </c>
      <c r="B2151" s="211" t="s">
        <v>9589</v>
      </c>
      <c r="C2151" s="211" t="s">
        <v>252</v>
      </c>
      <c r="D2151" s="410" t="s">
        <v>11627</v>
      </c>
      <c r="E2151" s="211" t="s">
        <v>11626</v>
      </c>
      <c r="F2151" s="211"/>
      <c r="G2151" s="413" t="s">
        <v>213</v>
      </c>
      <c r="H2151" s="429" t="s">
        <v>8560</v>
      </c>
      <c r="I2151" s="390">
        <v>8</v>
      </c>
      <c r="J2151" s="390">
        <v>7</v>
      </c>
      <c r="K2151" s="390">
        <v>16</v>
      </c>
      <c r="L2151" s="330">
        <v>0.14285714285714299</v>
      </c>
      <c r="M2151" s="390">
        <v>164</v>
      </c>
      <c r="N2151" s="390">
        <v>144</v>
      </c>
      <c r="O2151" s="390">
        <v>183</v>
      </c>
      <c r="P2151" s="206">
        <v>0.13888888888888901</v>
      </c>
    </row>
    <row r="2152" spans="1:16" x14ac:dyDescent="0.2">
      <c r="A2152" s="212" t="s">
        <v>11421</v>
      </c>
      <c r="B2152" s="211"/>
      <c r="C2152" s="211" t="s">
        <v>249</v>
      </c>
      <c r="D2152" s="410" t="s">
        <v>18428</v>
      </c>
      <c r="E2152" s="211"/>
      <c r="F2152" s="211" t="s">
        <v>11420</v>
      </c>
      <c r="G2152" s="413" t="s">
        <v>20660</v>
      </c>
      <c r="H2152" s="429" t="s">
        <v>8560</v>
      </c>
      <c r="I2152" s="390">
        <v>8</v>
      </c>
      <c r="J2152" s="390">
        <v>3</v>
      </c>
      <c r="K2152" s="390">
        <v>128</v>
      </c>
      <c r="L2152" s="330">
        <v>1.6666666666666701</v>
      </c>
      <c r="M2152" s="390">
        <v>381</v>
      </c>
      <c r="N2152" s="390">
        <v>407</v>
      </c>
      <c r="O2152" s="390">
        <v>472</v>
      </c>
      <c r="P2152" s="206">
        <v>-6.3882063882063897E-2</v>
      </c>
    </row>
    <row r="2153" spans="1:16" x14ac:dyDescent="0.2">
      <c r="A2153" s="212" t="s">
        <v>10949</v>
      </c>
      <c r="B2153" s="211"/>
      <c r="C2153" s="211" t="s">
        <v>251</v>
      </c>
      <c r="D2153" s="410" t="s">
        <v>20088</v>
      </c>
      <c r="E2153" s="211"/>
      <c r="F2153" s="211" t="s">
        <v>10948</v>
      </c>
      <c r="G2153" s="413" t="s">
        <v>20089</v>
      </c>
      <c r="H2153" s="429" t="s">
        <v>8560</v>
      </c>
      <c r="I2153" s="390">
        <v>8</v>
      </c>
      <c r="J2153" s="390">
        <v>7</v>
      </c>
      <c r="K2153" s="390">
        <v>11</v>
      </c>
      <c r="L2153" s="330">
        <v>0.14285714285714299</v>
      </c>
      <c r="M2153" s="390">
        <v>15</v>
      </c>
      <c r="N2153" s="390">
        <v>9</v>
      </c>
      <c r="O2153" s="390">
        <v>7</v>
      </c>
      <c r="P2153" s="206">
        <v>0.66666666666666696</v>
      </c>
    </row>
    <row r="2154" spans="1:16" x14ac:dyDescent="0.2">
      <c r="A2154" s="212" t="s">
        <v>10867</v>
      </c>
      <c r="B2154" s="211"/>
      <c r="C2154" s="211" t="s">
        <v>14947</v>
      </c>
      <c r="D2154" s="410" t="s">
        <v>17372</v>
      </c>
      <c r="E2154" s="211"/>
      <c r="F2154" s="211" t="s">
        <v>10866</v>
      </c>
      <c r="G2154" s="413" t="s">
        <v>20250</v>
      </c>
      <c r="H2154" s="429" t="s">
        <v>8560</v>
      </c>
      <c r="I2154" s="390">
        <v>8</v>
      </c>
      <c r="J2154" s="390">
        <v>5</v>
      </c>
      <c r="K2154" s="390">
        <v>10</v>
      </c>
      <c r="L2154" s="330">
        <v>0.6</v>
      </c>
      <c r="M2154" s="390">
        <v>147</v>
      </c>
      <c r="N2154" s="390">
        <v>155</v>
      </c>
      <c r="O2154" s="390">
        <v>112</v>
      </c>
      <c r="P2154" s="206">
        <v>-5.16129032258065E-2</v>
      </c>
    </row>
    <row r="2155" spans="1:16" x14ac:dyDescent="0.2">
      <c r="A2155" s="212" t="s">
        <v>10721</v>
      </c>
      <c r="B2155" s="211"/>
      <c r="C2155" s="211" t="s">
        <v>14947</v>
      </c>
      <c r="D2155" s="410" t="s">
        <v>10720</v>
      </c>
      <c r="E2155" s="211"/>
      <c r="F2155" s="211" t="s">
        <v>10719</v>
      </c>
      <c r="G2155" s="413" t="s">
        <v>200</v>
      </c>
      <c r="H2155" s="429" t="s">
        <v>8560</v>
      </c>
      <c r="I2155" s="390">
        <v>8</v>
      </c>
      <c r="J2155" s="390">
        <v>2</v>
      </c>
      <c r="K2155" s="390">
        <v>0</v>
      </c>
      <c r="L2155" s="330">
        <v>3</v>
      </c>
      <c r="M2155" s="390">
        <v>27</v>
      </c>
      <c r="N2155" s="390">
        <v>22</v>
      </c>
      <c r="O2155" s="390">
        <v>32</v>
      </c>
      <c r="P2155" s="206">
        <v>0.22727272727272699</v>
      </c>
    </row>
    <row r="2156" spans="1:16" x14ac:dyDescent="0.2">
      <c r="A2156" s="212" t="s">
        <v>10538</v>
      </c>
      <c r="B2156" s="211"/>
      <c r="C2156" s="211" t="s">
        <v>255</v>
      </c>
      <c r="D2156" s="410" t="s">
        <v>21557</v>
      </c>
      <c r="E2156" s="211"/>
      <c r="F2156" s="211" t="s">
        <v>10537</v>
      </c>
      <c r="G2156" s="413" t="s">
        <v>21558</v>
      </c>
      <c r="H2156" s="429" t="s">
        <v>8560</v>
      </c>
      <c r="I2156" s="390">
        <v>8</v>
      </c>
      <c r="J2156" s="390">
        <v>8</v>
      </c>
      <c r="K2156" s="390">
        <v>7</v>
      </c>
      <c r="L2156" s="330">
        <v>0</v>
      </c>
      <c r="M2156" s="390">
        <v>35</v>
      </c>
      <c r="N2156" s="390">
        <v>29</v>
      </c>
      <c r="O2156" s="390">
        <v>37</v>
      </c>
      <c r="P2156" s="206">
        <v>0.20689655172413801</v>
      </c>
    </row>
    <row r="2157" spans="1:16" x14ac:dyDescent="0.2">
      <c r="A2157" s="212" t="s">
        <v>10339</v>
      </c>
      <c r="B2157" s="211"/>
      <c r="C2157" s="211" t="s">
        <v>253</v>
      </c>
      <c r="D2157" s="410" t="s">
        <v>18898</v>
      </c>
      <c r="E2157" s="211"/>
      <c r="F2157" s="211" t="s">
        <v>10337</v>
      </c>
      <c r="G2157" s="413" t="s">
        <v>19590</v>
      </c>
      <c r="H2157" s="429" t="s">
        <v>8560</v>
      </c>
      <c r="I2157" s="390">
        <v>8</v>
      </c>
      <c r="J2157" s="390">
        <v>6</v>
      </c>
      <c r="K2157" s="390">
        <v>9</v>
      </c>
      <c r="L2157" s="330">
        <v>0.33333333333333298</v>
      </c>
      <c r="M2157" s="390">
        <v>96</v>
      </c>
      <c r="N2157" s="390">
        <v>111</v>
      </c>
      <c r="O2157" s="390">
        <v>207</v>
      </c>
      <c r="P2157" s="206">
        <v>-0.135135135135135</v>
      </c>
    </row>
    <row r="2158" spans="1:16" x14ac:dyDescent="0.2">
      <c r="A2158" s="212" t="s">
        <v>10285</v>
      </c>
      <c r="B2158" s="211" t="s">
        <v>9235</v>
      </c>
      <c r="C2158" s="211" t="s">
        <v>14947</v>
      </c>
      <c r="D2158" s="410" t="s">
        <v>21646</v>
      </c>
      <c r="E2158" s="211" t="s">
        <v>10284</v>
      </c>
      <c r="F2158" s="211"/>
      <c r="G2158" s="413" t="s">
        <v>21647</v>
      </c>
      <c r="H2158" s="429" t="s">
        <v>8560</v>
      </c>
      <c r="I2158" s="390">
        <v>8</v>
      </c>
      <c r="J2158" s="390">
        <v>0</v>
      </c>
      <c r="K2158" s="390">
        <v>0</v>
      </c>
      <c r="L2158" s="330">
        <v>0</v>
      </c>
      <c r="M2158" s="390">
        <v>69</v>
      </c>
      <c r="N2158" s="390">
        <v>66</v>
      </c>
      <c r="O2158" s="390">
        <v>67</v>
      </c>
      <c r="P2158" s="206">
        <v>4.54545454545454E-2</v>
      </c>
    </row>
    <row r="2159" spans="1:16" x14ac:dyDescent="0.2">
      <c r="A2159" s="212" t="s">
        <v>10270</v>
      </c>
      <c r="B2159" s="211"/>
      <c r="C2159" s="211" t="s">
        <v>254</v>
      </c>
      <c r="D2159" s="410" t="s">
        <v>17642</v>
      </c>
      <c r="E2159" s="211"/>
      <c r="F2159" s="211" t="s">
        <v>10269</v>
      </c>
      <c r="G2159" s="413" t="s">
        <v>21319</v>
      </c>
      <c r="H2159" s="429" t="s">
        <v>8560</v>
      </c>
      <c r="I2159" s="390">
        <v>8</v>
      </c>
      <c r="J2159" s="390">
        <v>11</v>
      </c>
      <c r="K2159" s="390">
        <v>14</v>
      </c>
      <c r="L2159" s="330">
        <v>-0.27272727272727298</v>
      </c>
      <c r="M2159" s="390">
        <v>26</v>
      </c>
      <c r="N2159" s="390">
        <v>24</v>
      </c>
      <c r="O2159" s="390">
        <v>19</v>
      </c>
      <c r="P2159" s="206">
        <v>8.3333333333333301E-2</v>
      </c>
    </row>
    <row r="2160" spans="1:16" x14ac:dyDescent="0.2">
      <c r="A2160" s="212" t="s">
        <v>9936</v>
      </c>
      <c r="B2160" s="211"/>
      <c r="C2160" s="211" t="s">
        <v>14947</v>
      </c>
      <c r="D2160" s="410" t="s">
        <v>8836</v>
      </c>
      <c r="E2160" s="211"/>
      <c r="F2160" s="211" t="s">
        <v>9935</v>
      </c>
      <c r="G2160" s="413" t="s">
        <v>208</v>
      </c>
      <c r="H2160" s="429" t="s">
        <v>8560</v>
      </c>
      <c r="I2160" s="390">
        <v>8</v>
      </c>
      <c r="J2160" s="390">
        <v>3</v>
      </c>
      <c r="K2160" s="390">
        <v>13</v>
      </c>
      <c r="L2160" s="330">
        <v>1.6666666666666701</v>
      </c>
      <c r="M2160" s="390">
        <v>7</v>
      </c>
      <c r="N2160" s="390">
        <v>5</v>
      </c>
      <c r="O2160" s="390">
        <v>6</v>
      </c>
      <c r="P2160" s="206">
        <v>0.4</v>
      </c>
    </row>
    <row r="2161" spans="1:16" x14ac:dyDescent="0.2">
      <c r="A2161" s="212" t="s">
        <v>9680</v>
      </c>
      <c r="B2161" s="211" t="s">
        <v>9679</v>
      </c>
      <c r="C2161" s="211" t="s">
        <v>252</v>
      </c>
      <c r="D2161" s="410" t="s">
        <v>17676</v>
      </c>
      <c r="E2161" s="211" t="s">
        <v>9678</v>
      </c>
      <c r="F2161" s="211"/>
      <c r="G2161" s="413" t="s">
        <v>21846</v>
      </c>
      <c r="H2161" s="429" t="s">
        <v>8560</v>
      </c>
      <c r="I2161" s="390">
        <v>8</v>
      </c>
      <c r="J2161" s="390">
        <v>4</v>
      </c>
      <c r="K2161" s="390">
        <v>1</v>
      </c>
      <c r="L2161" s="330">
        <v>1</v>
      </c>
      <c r="M2161" s="390">
        <v>62</v>
      </c>
      <c r="N2161" s="390">
        <v>62</v>
      </c>
      <c r="O2161" s="390">
        <v>68</v>
      </c>
      <c r="P2161" s="206">
        <v>0</v>
      </c>
    </row>
    <row r="2162" spans="1:16" x14ac:dyDescent="0.2">
      <c r="A2162" s="212" t="s">
        <v>9628</v>
      </c>
      <c r="B2162" s="211" t="s">
        <v>9523</v>
      </c>
      <c r="C2162" s="211" t="s">
        <v>252</v>
      </c>
      <c r="D2162" s="410" t="s">
        <v>17590</v>
      </c>
      <c r="E2162" s="211" t="s">
        <v>9627</v>
      </c>
      <c r="F2162" s="211"/>
      <c r="G2162" s="413" t="s">
        <v>20318</v>
      </c>
      <c r="H2162" s="429" t="s">
        <v>8560</v>
      </c>
      <c r="I2162" s="390">
        <v>8</v>
      </c>
      <c r="J2162" s="390">
        <v>0</v>
      </c>
      <c r="K2162" s="390">
        <v>2</v>
      </c>
      <c r="L2162" s="330">
        <v>0</v>
      </c>
      <c r="M2162" s="390">
        <v>1092</v>
      </c>
      <c r="N2162" s="390">
        <v>313</v>
      </c>
      <c r="O2162" s="390">
        <v>962</v>
      </c>
      <c r="P2162" s="206">
        <v>2.4888178913738002</v>
      </c>
    </row>
    <row r="2163" spans="1:16" x14ac:dyDescent="0.2">
      <c r="A2163" s="212" t="s">
        <v>9428</v>
      </c>
      <c r="B2163" s="211"/>
      <c r="C2163" s="211" t="s">
        <v>14947</v>
      </c>
      <c r="D2163" s="410" t="s">
        <v>18503</v>
      </c>
      <c r="E2163" s="211"/>
      <c r="F2163" s="211" t="s">
        <v>9427</v>
      </c>
      <c r="G2163" s="413" t="s">
        <v>21958</v>
      </c>
      <c r="H2163" s="429" t="s">
        <v>8560</v>
      </c>
      <c r="I2163" s="390">
        <v>8</v>
      </c>
      <c r="J2163" s="390">
        <v>4</v>
      </c>
      <c r="K2163" s="390">
        <v>8</v>
      </c>
      <c r="L2163" s="330">
        <v>1</v>
      </c>
      <c r="M2163" s="390">
        <v>10</v>
      </c>
      <c r="N2163" s="390">
        <v>10</v>
      </c>
      <c r="O2163" s="390">
        <v>14</v>
      </c>
      <c r="P2163" s="206">
        <v>0</v>
      </c>
    </row>
    <row r="2164" spans="1:16" x14ac:dyDescent="0.2">
      <c r="A2164" s="212" t="s">
        <v>13333</v>
      </c>
      <c r="B2164" s="211"/>
      <c r="C2164" s="211" t="s">
        <v>14947</v>
      </c>
      <c r="D2164" s="410" t="s">
        <v>18216</v>
      </c>
      <c r="E2164" s="211"/>
      <c r="F2164" s="211" t="s">
        <v>13332</v>
      </c>
      <c r="G2164" s="413" t="s">
        <v>21988</v>
      </c>
      <c r="H2164" s="429" t="s">
        <v>8560</v>
      </c>
      <c r="I2164" s="390">
        <v>8</v>
      </c>
      <c r="J2164" s="390">
        <v>0</v>
      </c>
      <c r="K2164" s="390">
        <v>3</v>
      </c>
      <c r="L2164" s="330">
        <v>0</v>
      </c>
      <c r="M2164" s="390">
        <v>722</v>
      </c>
      <c r="N2164" s="390">
        <v>587</v>
      </c>
      <c r="O2164" s="390">
        <v>629</v>
      </c>
      <c r="P2164" s="206">
        <v>0.22998296422487199</v>
      </c>
    </row>
    <row r="2165" spans="1:16" x14ac:dyDescent="0.2">
      <c r="A2165" s="212" t="s">
        <v>14123</v>
      </c>
      <c r="B2165" s="211"/>
      <c r="C2165" s="211" t="s">
        <v>14947</v>
      </c>
      <c r="D2165" s="410" t="s">
        <v>22019</v>
      </c>
      <c r="E2165" s="211"/>
      <c r="F2165" s="211" t="s">
        <v>14122</v>
      </c>
      <c r="G2165" s="413" t="s">
        <v>22020</v>
      </c>
      <c r="H2165" s="429" t="s">
        <v>8560</v>
      </c>
      <c r="I2165" s="390">
        <v>8</v>
      </c>
      <c r="J2165" s="390">
        <v>14</v>
      </c>
      <c r="K2165" s="390">
        <v>12</v>
      </c>
      <c r="L2165" s="330">
        <v>-0.42857142857142899</v>
      </c>
      <c r="M2165" s="390">
        <v>1339</v>
      </c>
      <c r="N2165" s="390">
        <v>1313</v>
      </c>
      <c r="O2165" s="390">
        <v>1369</v>
      </c>
      <c r="P2165" s="206">
        <v>1.9801980198019799E-2</v>
      </c>
    </row>
    <row r="2166" spans="1:16" x14ac:dyDescent="0.2">
      <c r="A2166" s="212" t="s">
        <v>9105</v>
      </c>
      <c r="B2166" s="211"/>
      <c r="C2166" s="211" t="s">
        <v>262</v>
      </c>
      <c r="D2166" s="410" t="s">
        <v>19305</v>
      </c>
      <c r="E2166" s="211"/>
      <c r="F2166" s="211" t="s">
        <v>9104</v>
      </c>
      <c r="G2166" s="413" t="s">
        <v>19399</v>
      </c>
      <c r="H2166" s="429" t="s">
        <v>8560</v>
      </c>
      <c r="I2166" s="390">
        <v>8</v>
      </c>
      <c r="J2166" s="390">
        <v>7</v>
      </c>
      <c r="K2166" s="390">
        <v>3</v>
      </c>
      <c r="L2166" s="330">
        <v>0.14285714285714299</v>
      </c>
      <c r="M2166" s="390">
        <v>9</v>
      </c>
      <c r="N2166" s="390">
        <v>9</v>
      </c>
      <c r="O2166" s="390">
        <v>6</v>
      </c>
      <c r="P2166" s="206">
        <v>0</v>
      </c>
    </row>
    <row r="2167" spans="1:16" x14ac:dyDescent="0.2">
      <c r="A2167" s="212" t="s">
        <v>8580</v>
      </c>
      <c r="B2167" s="211"/>
      <c r="C2167" s="211" t="s">
        <v>14947</v>
      </c>
      <c r="D2167" s="410" t="s">
        <v>15896</v>
      </c>
      <c r="E2167" s="211"/>
      <c r="F2167" s="211" t="s">
        <v>8579</v>
      </c>
      <c r="G2167" s="413" t="s">
        <v>15897</v>
      </c>
      <c r="H2167" s="429" t="s">
        <v>8560</v>
      </c>
      <c r="I2167" s="390">
        <v>8</v>
      </c>
      <c r="J2167" s="390">
        <v>7</v>
      </c>
      <c r="K2167" s="390">
        <v>7</v>
      </c>
      <c r="L2167" s="330">
        <v>0.14285714285714299</v>
      </c>
      <c r="M2167" s="390">
        <v>5</v>
      </c>
      <c r="N2167" s="390">
        <v>5</v>
      </c>
      <c r="O2167" s="390">
        <v>3</v>
      </c>
      <c r="P2167" s="206">
        <v>0</v>
      </c>
    </row>
    <row r="2168" spans="1:16" x14ac:dyDescent="0.2">
      <c r="A2168" s="212" t="s">
        <v>17681</v>
      </c>
      <c r="B2168" s="211"/>
      <c r="C2168" s="211" t="s">
        <v>252</v>
      </c>
      <c r="D2168" s="410" t="s">
        <v>17682</v>
      </c>
      <c r="E2168" s="211" t="s">
        <v>17683</v>
      </c>
      <c r="F2168" s="211"/>
      <c r="G2168" s="413" t="s">
        <v>20260</v>
      </c>
      <c r="H2168" s="429" t="s">
        <v>8560</v>
      </c>
      <c r="I2168" s="390">
        <v>7</v>
      </c>
      <c r="J2168" s="390">
        <v>7</v>
      </c>
      <c r="K2168" s="390">
        <v>16</v>
      </c>
      <c r="L2168" s="330">
        <v>0</v>
      </c>
      <c r="M2168" s="390">
        <v>173</v>
      </c>
      <c r="N2168" s="390">
        <v>5</v>
      </c>
      <c r="O2168" s="390">
        <v>210</v>
      </c>
      <c r="P2168" s="206">
        <v>33.6</v>
      </c>
    </row>
    <row r="2169" spans="1:16" x14ac:dyDescent="0.2">
      <c r="A2169" s="212" t="s">
        <v>12375</v>
      </c>
      <c r="B2169" s="211"/>
      <c r="C2169" s="211" t="s">
        <v>253</v>
      </c>
      <c r="D2169" s="410" t="s">
        <v>18397</v>
      </c>
      <c r="E2169" s="211"/>
      <c r="F2169" s="211" t="s">
        <v>12374</v>
      </c>
      <c r="G2169" s="413" t="s">
        <v>20348</v>
      </c>
      <c r="H2169" s="429" t="s">
        <v>8560</v>
      </c>
      <c r="I2169" s="390">
        <v>7</v>
      </c>
      <c r="J2169" s="390">
        <v>33</v>
      </c>
      <c r="K2169" s="390">
        <v>32</v>
      </c>
      <c r="L2169" s="330">
        <v>-0.78787878787878796</v>
      </c>
      <c r="M2169" s="390">
        <v>33</v>
      </c>
      <c r="N2169" s="390">
        <v>26</v>
      </c>
      <c r="O2169" s="390">
        <v>15</v>
      </c>
      <c r="P2169" s="206">
        <v>0.269230769230769</v>
      </c>
    </row>
    <row r="2170" spans="1:16" x14ac:dyDescent="0.2">
      <c r="A2170" s="212" t="s">
        <v>11958</v>
      </c>
      <c r="B2170" s="211"/>
      <c r="C2170" s="211" t="s">
        <v>251</v>
      </c>
      <c r="D2170" s="410" t="s">
        <v>17354</v>
      </c>
      <c r="E2170" s="211"/>
      <c r="F2170" s="211" t="s">
        <v>11957</v>
      </c>
      <c r="G2170" s="413" t="s">
        <v>20706</v>
      </c>
      <c r="H2170" s="429" t="s">
        <v>8560</v>
      </c>
      <c r="I2170" s="390">
        <v>7</v>
      </c>
      <c r="J2170" s="390">
        <v>1</v>
      </c>
      <c r="K2170" s="390">
        <v>5</v>
      </c>
      <c r="L2170" s="330">
        <v>6</v>
      </c>
      <c r="M2170" s="390">
        <v>18</v>
      </c>
      <c r="N2170" s="390">
        <v>9</v>
      </c>
      <c r="O2170" s="390">
        <v>7</v>
      </c>
      <c r="P2170" s="206">
        <v>1</v>
      </c>
    </row>
    <row r="2171" spans="1:16" x14ac:dyDescent="0.2">
      <c r="A2171" s="212" t="s">
        <v>11807</v>
      </c>
      <c r="B2171" s="211" t="s">
        <v>11797</v>
      </c>
      <c r="C2171" s="211" t="s">
        <v>372</v>
      </c>
      <c r="D2171" s="410" t="s">
        <v>17352</v>
      </c>
      <c r="E2171" s="211" t="s">
        <v>11806</v>
      </c>
      <c r="F2171" s="211"/>
      <c r="G2171" s="413" t="s">
        <v>20292</v>
      </c>
      <c r="H2171" s="429" t="s">
        <v>8560</v>
      </c>
      <c r="I2171" s="390">
        <v>7</v>
      </c>
      <c r="J2171" s="390">
        <v>2</v>
      </c>
      <c r="K2171" s="390">
        <v>4</v>
      </c>
      <c r="L2171" s="330">
        <v>2.5</v>
      </c>
      <c r="M2171" s="390">
        <v>322</v>
      </c>
      <c r="N2171" s="390">
        <v>267</v>
      </c>
      <c r="O2171" s="390">
        <v>243</v>
      </c>
      <c r="P2171" s="206">
        <v>0.20599250936329599</v>
      </c>
    </row>
    <row r="2172" spans="1:16" x14ac:dyDescent="0.2">
      <c r="A2172" s="212" t="s">
        <v>13641</v>
      </c>
      <c r="B2172" s="211" t="s">
        <v>9420</v>
      </c>
      <c r="C2172" s="211" t="s">
        <v>253</v>
      </c>
      <c r="D2172" s="410" t="s">
        <v>21017</v>
      </c>
      <c r="E2172" s="211" t="s">
        <v>13640</v>
      </c>
      <c r="F2172" s="211"/>
      <c r="G2172" s="413" t="s">
        <v>21018</v>
      </c>
      <c r="H2172" s="429" t="s">
        <v>8560</v>
      </c>
      <c r="I2172" s="390">
        <v>7</v>
      </c>
      <c r="J2172" s="390">
        <v>4</v>
      </c>
      <c r="K2172" s="390">
        <v>2</v>
      </c>
      <c r="L2172" s="330">
        <v>0.75</v>
      </c>
      <c r="M2172" s="390">
        <v>1479</v>
      </c>
      <c r="N2172" s="390">
        <v>1038</v>
      </c>
      <c r="O2172" s="390">
        <v>1256</v>
      </c>
      <c r="P2172" s="206">
        <v>0.42485549132947997</v>
      </c>
    </row>
    <row r="2173" spans="1:16" x14ac:dyDescent="0.2">
      <c r="A2173" s="212" t="s">
        <v>18187</v>
      </c>
      <c r="B2173" s="211"/>
      <c r="C2173" s="211" t="s">
        <v>253</v>
      </c>
      <c r="D2173" s="410" t="s">
        <v>18764</v>
      </c>
      <c r="E2173" s="211" t="s">
        <v>10314</v>
      </c>
      <c r="F2173" s="211"/>
      <c r="G2173" s="413" t="s">
        <v>19472</v>
      </c>
      <c r="H2173" s="429" t="s">
        <v>8560</v>
      </c>
      <c r="I2173" s="390">
        <v>7</v>
      </c>
      <c r="J2173" s="390">
        <v>0</v>
      </c>
      <c r="K2173" s="390">
        <v>1</v>
      </c>
      <c r="L2173" s="330">
        <v>0</v>
      </c>
      <c r="M2173" s="390">
        <v>1</v>
      </c>
      <c r="N2173" s="390">
        <v>3</v>
      </c>
      <c r="O2173" s="390">
        <v>2</v>
      </c>
      <c r="P2173" s="206">
        <v>-0.66666666666666696</v>
      </c>
    </row>
    <row r="2174" spans="1:16" x14ac:dyDescent="0.2">
      <c r="A2174" s="212" t="s">
        <v>13658</v>
      </c>
      <c r="B2174" s="211"/>
      <c r="C2174" s="211" t="s">
        <v>253</v>
      </c>
      <c r="D2174" s="410" t="s">
        <v>18190</v>
      </c>
      <c r="E2174" s="211"/>
      <c r="F2174" s="211" t="s">
        <v>13657</v>
      </c>
      <c r="G2174" s="413" t="s">
        <v>19660</v>
      </c>
      <c r="H2174" s="429" t="s">
        <v>8560</v>
      </c>
      <c r="I2174" s="390">
        <v>7</v>
      </c>
      <c r="J2174" s="390">
        <v>15</v>
      </c>
      <c r="K2174" s="390">
        <v>15</v>
      </c>
      <c r="L2174" s="330">
        <v>-0.53333333333333299</v>
      </c>
      <c r="M2174" s="390">
        <v>178</v>
      </c>
      <c r="N2174" s="390">
        <v>195</v>
      </c>
      <c r="O2174" s="390">
        <v>165</v>
      </c>
      <c r="P2174" s="206">
        <v>-8.7179487179487203E-2</v>
      </c>
    </row>
    <row r="2175" spans="1:16" x14ac:dyDescent="0.2">
      <c r="A2175" s="212" t="s">
        <v>10510</v>
      </c>
      <c r="B2175" s="211"/>
      <c r="C2175" s="211" t="s">
        <v>254</v>
      </c>
      <c r="D2175" s="410" t="s">
        <v>17214</v>
      </c>
      <c r="E2175" s="211"/>
      <c r="F2175" s="211" t="s">
        <v>10509</v>
      </c>
      <c r="G2175" s="413" t="s">
        <v>21572</v>
      </c>
      <c r="H2175" s="429" t="s">
        <v>8560</v>
      </c>
      <c r="I2175" s="390">
        <v>7</v>
      </c>
      <c r="J2175" s="390">
        <v>1</v>
      </c>
      <c r="K2175" s="390">
        <v>1</v>
      </c>
      <c r="L2175" s="330">
        <v>6</v>
      </c>
      <c r="M2175" s="390">
        <v>4</v>
      </c>
      <c r="N2175" s="390">
        <v>1</v>
      </c>
      <c r="O2175" s="390">
        <v>1</v>
      </c>
      <c r="P2175" s="206">
        <v>3</v>
      </c>
    </row>
    <row r="2176" spans="1:16" x14ac:dyDescent="0.2">
      <c r="A2176" s="212" t="s">
        <v>10427</v>
      </c>
      <c r="B2176" s="211"/>
      <c r="C2176" s="211" t="s">
        <v>259</v>
      </c>
      <c r="D2176" s="410" t="s">
        <v>20115</v>
      </c>
      <c r="E2176" s="211"/>
      <c r="F2176" s="211" t="s">
        <v>10425</v>
      </c>
      <c r="G2176" s="413" t="s">
        <v>21580</v>
      </c>
      <c r="H2176" s="429" t="s">
        <v>8560</v>
      </c>
      <c r="I2176" s="390">
        <v>7</v>
      </c>
      <c r="J2176" s="390">
        <v>0</v>
      </c>
      <c r="K2176" s="390">
        <v>0</v>
      </c>
      <c r="L2176" s="330">
        <v>0</v>
      </c>
      <c r="M2176" s="390">
        <v>17</v>
      </c>
      <c r="N2176" s="390">
        <v>8</v>
      </c>
      <c r="O2176" s="390">
        <v>9</v>
      </c>
      <c r="P2176" s="206">
        <v>1.125</v>
      </c>
    </row>
    <row r="2177" spans="1:16" x14ac:dyDescent="0.2">
      <c r="A2177" s="212" t="s">
        <v>10418</v>
      </c>
      <c r="B2177" s="211"/>
      <c r="C2177" s="211" t="s">
        <v>487</v>
      </c>
      <c r="D2177" s="410" t="s">
        <v>18897</v>
      </c>
      <c r="E2177" s="211"/>
      <c r="F2177" s="211" t="s">
        <v>10417</v>
      </c>
      <c r="G2177" s="413" t="s">
        <v>20116</v>
      </c>
      <c r="H2177" s="429" t="s">
        <v>8560</v>
      </c>
      <c r="I2177" s="390">
        <v>7</v>
      </c>
      <c r="J2177" s="390">
        <v>18</v>
      </c>
      <c r="K2177" s="390">
        <v>9</v>
      </c>
      <c r="L2177" s="330">
        <v>-0.61111111111111105</v>
      </c>
      <c r="M2177" s="390">
        <v>19</v>
      </c>
      <c r="N2177" s="390">
        <v>26</v>
      </c>
      <c r="O2177" s="390">
        <v>27</v>
      </c>
      <c r="P2177" s="206">
        <v>-0.269230769230769</v>
      </c>
    </row>
    <row r="2178" spans="1:16" x14ac:dyDescent="0.2">
      <c r="A2178" s="212" t="s">
        <v>10063</v>
      </c>
      <c r="B2178" s="211"/>
      <c r="C2178" s="211" t="s">
        <v>251</v>
      </c>
      <c r="D2178" s="410" t="s">
        <v>17587</v>
      </c>
      <c r="E2178" s="211"/>
      <c r="F2178" s="211" t="s">
        <v>10062</v>
      </c>
      <c r="G2178" s="413" t="s">
        <v>19747</v>
      </c>
      <c r="H2178" s="429" t="s">
        <v>8560</v>
      </c>
      <c r="I2178" s="390">
        <v>7</v>
      </c>
      <c r="J2178" s="390">
        <v>3</v>
      </c>
      <c r="K2178" s="390">
        <v>10</v>
      </c>
      <c r="L2178" s="330">
        <v>1.3333333333333299</v>
      </c>
      <c r="M2178" s="390">
        <v>1</v>
      </c>
      <c r="N2178" s="390">
        <v>0</v>
      </c>
      <c r="O2178" s="390">
        <v>0</v>
      </c>
      <c r="P2178" s="206">
        <v>0</v>
      </c>
    </row>
    <row r="2179" spans="1:16" x14ac:dyDescent="0.2">
      <c r="A2179" s="212" t="s">
        <v>10032</v>
      </c>
      <c r="B2179" s="211"/>
      <c r="C2179" s="211" t="s">
        <v>371</v>
      </c>
      <c r="D2179" s="410" t="s">
        <v>18475</v>
      </c>
      <c r="E2179" s="211"/>
      <c r="F2179" s="211" t="s">
        <v>10031</v>
      </c>
      <c r="G2179" s="413" t="s">
        <v>270</v>
      </c>
      <c r="H2179" s="429" t="s">
        <v>8560</v>
      </c>
      <c r="I2179" s="390">
        <v>7</v>
      </c>
      <c r="J2179" s="390">
        <v>0</v>
      </c>
      <c r="K2179" s="390">
        <v>1</v>
      </c>
      <c r="L2179" s="330">
        <v>0</v>
      </c>
      <c r="M2179" s="390">
        <v>111</v>
      </c>
      <c r="N2179" s="390">
        <v>59</v>
      </c>
      <c r="O2179" s="390">
        <v>65</v>
      </c>
      <c r="P2179" s="206">
        <v>0.88135593220339004</v>
      </c>
    </row>
    <row r="2180" spans="1:16" x14ac:dyDescent="0.2">
      <c r="A2180" s="212" t="s">
        <v>9577</v>
      </c>
      <c r="B2180" s="211" t="s">
        <v>9526</v>
      </c>
      <c r="C2180" s="211" t="s">
        <v>253</v>
      </c>
      <c r="D2180" s="410" t="s">
        <v>18715</v>
      </c>
      <c r="E2180" s="211" t="s">
        <v>9576</v>
      </c>
      <c r="F2180" s="211"/>
      <c r="G2180" s="413" t="s">
        <v>21869</v>
      </c>
      <c r="H2180" s="429" t="s">
        <v>8560</v>
      </c>
      <c r="I2180" s="390">
        <v>7</v>
      </c>
      <c r="J2180" s="390">
        <v>11</v>
      </c>
      <c r="K2180" s="390">
        <v>20</v>
      </c>
      <c r="L2180" s="330">
        <v>-0.36363636363636398</v>
      </c>
      <c r="M2180" s="390">
        <v>380</v>
      </c>
      <c r="N2180" s="390">
        <v>325</v>
      </c>
      <c r="O2180" s="390">
        <v>484</v>
      </c>
      <c r="P2180" s="206">
        <v>0.16923076923076899</v>
      </c>
    </row>
    <row r="2181" spans="1:16" x14ac:dyDescent="0.2">
      <c r="A2181" s="212" t="s">
        <v>9421</v>
      </c>
      <c r="B2181" s="211" t="s">
        <v>9420</v>
      </c>
      <c r="C2181" s="211" t="s">
        <v>253</v>
      </c>
      <c r="D2181" s="410" t="s">
        <v>18504</v>
      </c>
      <c r="E2181" s="211" t="s">
        <v>9419</v>
      </c>
      <c r="F2181" s="211"/>
      <c r="G2181" s="413" t="s">
        <v>21964</v>
      </c>
      <c r="H2181" s="429" t="s">
        <v>8560</v>
      </c>
      <c r="I2181" s="390">
        <v>7</v>
      </c>
      <c r="J2181" s="390">
        <v>9</v>
      </c>
      <c r="K2181" s="390">
        <v>3</v>
      </c>
      <c r="L2181" s="330">
        <v>-0.22222222222222199</v>
      </c>
      <c r="M2181" s="390">
        <v>1149</v>
      </c>
      <c r="N2181" s="390">
        <v>1069</v>
      </c>
      <c r="O2181" s="390">
        <v>1065</v>
      </c>
      <c r="P2181" s="206">
        <v>7.48362956033677E-2</v>
      </c>
    </row>
    <row r="2182" spans="1:16" x14ac:dyDescent="0.2">
      <c r="A2182" s="212" t="s">
        <v>12924</v>
      </c>
      <c r="B2182" s="211"/>
      <c r="C2182" s="211" t="s">
        <v>249</v>
      </c>
      <c r="D2182" s="410" t="s">
        <v>17343</v>
      </c>
      <c r="E2182" s="211"/>
      <c r="F2182" s="211" t="s">
        <v>12923</v>
      </c>
      <c r="G2182" s="413" t="s">
        <v>19405</v>
      </c>
      <c r="H2182" s="429" t="s">
        <v>8560</v>
      </c>
      <c r="I2182" s="390">
        <v>6</v>
      </c>
      <c r="J2182" s="390">
        <v>5</v>
      </c>
      <c r="K2182" s="390">
        <v>9</v>
      </c>
      <c r="L2182" s="330">
        <v>0.2</v>
      </c>
      <c r="M2182" s="390">
        <v>34</v>
      </c>
      <c r="N2182" s="390">
        <v>29</v>
      </c>
      <c r="O2182" s="390">
        <v>35</v>
      </c>
      <c r="P2182" s="206">
        <v>0.17241379310344801</v>
      </c>
    </row>
    <row r="2183" spans="1:16" x14ac:dyDescent="0.2">
      <c r="A2183" s="212" t="s">
        <v>12199</v>
      </c>
      <c r="B2183" s="211" t="s">
        <v>11690</v>
      </c>
      <c r="C2183" s="211" t="s">
        <v>257</v>
      </c>
      <c r="D2183" s="410" t="s">
        <v>19987</v>
      </c>
      <c r="E2183" s="211" t="s">
        <v>12198</v>
      </c>
      <c r="F2183" s="211"/>
      <c r="G2183" s="413" t="s">
        <v>19020</v>
      </c>
      <c r="H2183" s="429" t="s">
        <v>8560</v>
      </c>
      <c r="I2183" s="390">
        <v>6</v>
      </c>
      <c r="J2183" s="390">
        <v>2</v>
      </c>
      <c r="K2183" s="390">
        <v>1</v>
      </c>
      <c r="L2183" s="330">
        <v>2</v>
      </c>
      <c r="M2183" s="390">
        <v>141</v>
      </c>
      <c r="N2183" s="390">
        <v>123</v>
      </c>
      <c r="O2183" s="390">
        <v>146</v>
      </c>
      <c r="P2183" s="206">
        <v>0.146341463414634</v>
      </c>
    </row>
    <row r="2184" spans="1:16" x14ac:dyDescent="0.2">
      <c r="A2184" s="212" t="s">
        <v>11877</v>
      </c>
      <c r="B2184" s="211" t="s">
        <v>11611</v>
      </c>
      <c r="C2184" s="211" t="s">
        <v>252</v>
      </c>
      <c r="D2184" s="410" t="s">
        <v>18176</v>
      </c>
      <c r="E2184" s="211" t="s">
        <v>11876</v>
      </c>
      <c r="F2184" s="211"/>
      <c r="G2184" s="413" t="s">
        <v>19398</v>
      </c>
      <c r="H2184" s="429" t="s">
        <v>8560</v>
      </c>
      <c r="I2184" s="390">
        <v>6</v>
      </c>
      <c r="J2184" s="390">
        <v>9</v>
      </c>
      <c r="K2184" s="390">
        <v>2</v>
      </c>
      <c r="L2184" s="330">
        <v>-0.33333333333333298</v>
      </c>
      <c r="M2184" s="390">
        <v>17</v>
      </c>
      <c r="N2184" s="390">
        <v>14</v>
      </c>
      <c r="O2184" s="390">
        <v>7</v>
      </c>
      <c r="P2184" s="206">
        <v>0.214285714285714</v>
      </c>
    </row>
    <row r="2185" spans="1:16" x14ac:dyDescent="0.2">
      <c r="A2185" s="212" t="s">
        <v>13111</v>
      </c>
      <c r="B2185" s="211" t="s">
        <v>9600</v>
      </c>
      <c r="C2185" s="211" t="s">
        <v>254</v>
      </c>
      <c r="D2185" s="410" t="s">
        <v>20050</v>
      </c>
      <c r="E2185" s="211" t="s">
        <v>13110</v>
      </c>
      <c r="F2185" s="211"/>
      <c r="G2185" s="413" t="s">
        <v>21026</v>
      </c>
      <c r="H2185" s="429" t="s">
        <v>8560</v>
      </c>
      <c r="I2185" s="390">
        <v>6</v>
      </c>
      <c r="J2185" s="390">
        <v>3</v>
      </c>
      <c r="K2185" s="390">
        <v>28</v>
      </c>
      <c r="L2185" s="330">
        <v>1</v>
      </c>
      <c r="M2185" s="390">
        <v>4620</v>
      </c>
      <c r="N2185" s="390">
        <v>3711</v>
      </c>
      <c r="O2185" s="390">
        <v>5437</v>
      </c>
      <c r="P2185" s="206">
        <v>0.24494745351657199</v>
      </c>
    </row>
    <row r="2186" spans="1:16" x14ac:dyDescent="0.2">
      <c r="A2186" s="212" t="s">
        <v>11492</v>
      </c>
      <c r="B2186" s="211"/>
      <c r="C2186" s="211" t="s">
        <v>14947</v>
      </c>
      <c r="D2186" s="410" t="s">
        <v>17428</v>
      </c>
      <c r="E2186" s="211"/>
      <c r="F2186" s="211" t="s">
        <v>11491</v>
      </c>
      <c r="G2186" s="413" t="s">
        <v>19399</v>
      </c>
      <c r="H2186" s="429" t="s">
        <v>8560</v>
      </c>
      <c r="I2186" s="390">
        <v>6</v>
      </c>
      <c r="J2186" s="390">
        <v>5</v>
      </c>
      <c r="K2186" s="390">
        <v>2</v>
      </c>
      <c r="L2186" s="330">
        <v>0.2</v>
      </c>
      <c r="M2186" s="390">
        <v>4</v>
      </c>
      <c r="N2186" s="390">
        <v>1</v>
      </c>
      <c r="O2186" s="390">
        <v>6</v>
      </c>
      <c r="P2186" s="206">
        <v>3</v>
      </c>
    </row>
    <row r="2187" spans="1:16" x14ac:dyDescent="0.2">
      <c r="A2187" s="212" t="s">
        <v>19138</v>
      </c>
      <c r="B2187" s="211"/>
      <c r="C2187" s="211" t="s">
        <v>371</v>
      </c>
      <c r="D2187" s="410" t="s">
        <v>11065</v>
      </c>
      <c r="E2187" s="211"/>
      <c r="F2187" s="211" t="s">
        <v>19139</v>
      </c>
      <c r="G2187" s="413" t="s">
        <v>19399</v>
      </c>
      <c r="H2187" s="429" t="s">
        <v>8560</v>
      </c>
      <c r="I2187" s="390">
        <v>6</v>
      </c>
      <c r="J2187" s="390">
        <v>9</v>
      </c>
      <c r="K2187" s="390">
        <v>4</v>
      </c>
      <c r="L2187" s="330">
        <v>-0.33333333333333298</v>
      </c>
      <c r="M2187" s="390">
        <v>14</v>
      </c>
      <c r="N2187" s="390">
        <v>14</v>
      </c>
      <c r="O2187" s="390">
        <v>10</v>
      </c>
      <c r="P2187" s="206">
        <v>0</v>
      </c>
    </row>
    <row r="2188" spans="1:16" x14ac:dyDescent="0.2">
      <c r="A2188" s="212" t="s">
        <v>11036</v>
      </c>
      <c r="B2188" s="211"/>
      <c r="C2188" s="211" t="s">
        <v>253</v>
      </c>
      <c r="D2188" s="410" t="s">
        <v>21317</v>
      </c>
      <c r="E2188" s="211"/>
      <c r="F2188" s="211" t="s">
        <v>11035</v>
      </c>
      <c r="G2188" s="413" t="s">
        <v>21318</v>
      </c>
      <c r="H2188" s="429" t="s">
        <v>8560</v>
      </c>
      <c r="I2188" s="390">
        <v>6</v>
      </c>
      <c r="J2188" s="390">
        <v>5</v>
      </c>
      <c r="K2188" s="390">
        <v>5</v>
      </c>
      <c r="L2188" s="330">
        <v>0.2</v>
      </c>
      <c r="M2188" s="390">
        <v>10</v>
      </c>
      <c r="N2188" s="390">
        <v>8</v>
      </c>
      <c r="O2188" s="390">
        <v>3</v>
      </c>
      <c r="P2188" s="206">
        <v>0.25</v>
      </c>
    </row>
    <row r="2189" spans="1:16" x14ac:dyDescent="0.2">
      <c r="A2189" s="212" t="s">
        <v>10220</v>
      </c>
      <c r="B2189" s="211"/>
      <c r="C2189" s="211" t="s">
        <v>251</v>
      </c>
      <c r="D2189" s="410" t="s">
        <v>19215</v>
      </c>
      <c r="E2189" s="211"/>
      <c r="F2189" s="211" t="s">
        <v>10219</v>
      </c>
      <c r="G2189" s="413" t="s">
        <v>19734</v>
      </c>
      <c r="H2189" s="429" t="s">
        <v>8560</v>
      </c>
      <c r="I2189" s="390">
        <v>6</v>
      </c>
      <c r="J2189" s="390">
        <v>7</v>
      </c>
      <c r="K2189" s="390">
        <v>7</v>
      </c>
      <c r="L2189" s="330">
        <v>-0.14285714285714299</v>
      </c>
      <c r="M2189" s="390">
        <v>15947</v>
      </c>
      <c r="N2189" s="390">
        <v>5939</v>
      </c>
      <c r="O2189" s="390">
        <v>86</v>
      </c>
      <c r="P2189" s="206">
        <v>1.6851321771342</v>
      </c>
    </row>
    <row r="2190" spans="1:16" x14ac:dyDescent="0.2">
      <c r="A2190" s="212" t="s">
        <v>10046</v>
      </c>
      <c r="B2190" s="211"/>
      <c r="C2190" s="211" t="s">
        <v>254</v>
      </c>
      <c r="D2190" s="410" t="s">
        <v>17161</v>
      </c>
      <c r="E2190" s="211"/>
      <c r="F2190" s="211" t="s">
        <v>10045</v>
      </c>
      <c r="G2190" s="413" t="s">
        <v>21748</v>
      </c>
      <c r="H2190" s="429" t="s">
        <v>8560</v>
      </c>
      <c r="I2190" s="390">
        <v>6</v>
      </c>
      <c r="J2190" s="390">
        <v>0</v>
      </c>
      <c r="K2190" s="390">
        <v>1</v>
      </c>
      <c r="L2190" s="330">
        <v>0</v>
      </c>
      <c r="M2190" s="390">
        <v>49</v>
      </c>
      <c r="N2190" s="390">
        <v>25</v>
      </c>
      <c r="O2190" s="390">
        <v>26</v>
      </c>
      <c r="P2190" s="206">
        <v>0.96</v>
      </c>
    </row>
    <row r="2191" spans="1:16" x14ac:dyDescent="0.2">
      <c r="A2191" s="212" t="s">
        <v>9986</v>
      </c>
      <c r="B2191" s="211"/>
      <c r="C2191" s="211" t="s">
        <v>487</v>
      </c>
      <c r="D2191" s="410" t="s">
        <v>18476</v>
      </c>
      <c r="E2191" s="211"/>
      <c r="F2191" s="211" t="s">
        <v>9985</v>
      </c>
      <c r="G2191" s="413" t="s">
        <v>19421</v>
      </c>
      <c r="H2191" s="429" t="s">
        <v>8560</v>
      </c>
      <c r="I2191" s="390">
        <v>6</v>
      </c>
      <c r="J2191" s="390">
        <v>0</v>
      </c>
      <c r="K2191" s="390">
        <v>4</v>
      </c>
      <c r="L2191" s="330">
        <v>0</v>
      </c>
      <c r="M2191" s="390">
        <v>306</v>
      </c>
      <c r="N2191" s="390">
        <v>306</v>
      </c>
      <c r="O2191" s="390">
        <v>313</v>
      </c>
      <c r="P2191" s="206">
        <v>0</v>
      </c>
    </row>
    <row r="2192" spans="1:16" x14ac:dyDescent="0.2">
      <c r="A2192" s="212" t="s">
        <v>9084</v>
      </c>
      <c r="B2192" s="211"/>
      <c r="C2192" s="211" t="s">
        <v>249</v>
      </c>
      <c r="D2192" s="410" t="s">
        <v>18605</v>
      </c>
      <c r="E2192" s="211"/>
      <c r="F2192" s="211" t="s">
        <v>9083</v>
      </c>
      <c r="G2192" s="413" t="s">
        <v>200</v>
      </c>
      <c r="H2192" s="429" t="s">
        <v>8560</v>
      </c>
      <c r="I2192" s="390">
        <v>6</v>
      </c>
      <c r="J2192" s="390">
        <v>4</v>
      </c>
      <c r="K2192" s="390">
        <v>6</v>
      </c>
      <c r="L2192" s="330">
        <v>0.5</v>
      </c>
      <c r="M2192" s="390">
        <v>40</v>
      </c>
      <c r="N2192" s="390">
        <v>40</v>
      </c>
      <c r="O2192" s="390">
        <v>37</v>
      </c>
      <c r="P2192" s="206">
        <v>0</v>
      </c>
    </row>
    <row r="2193" spans="1:16" x14ac:dyDescent="0.2">
      <c r="A2193" s="212" t="s">
        <v>9046</v>
      </c>
      <c r="B2193" s="211"/>
      <c r="C2193" s="211" t="s">
        <v>249</v>
      </c>
      <c r="D2193" s="410" t="s">
        <v>22130</v>
      </c>
      <c r="E2193" s="211"/>
      <c r="F2193" s="211" t="s">
        <v>9045</v>
      </c>
      <c r="G2193" s="413" t="s">
        <v>22131</v>
      </c>
      <c r="H2193" s="429" t="s">
        <v>8560</v>
      </c>
      <c r="I2193" s="390">
        <v>6</v>
      </c>
      <c r="J2193" s="390">
        <v>3</v>
      </c>
      <c r="K2193" s="390">
        <v>1</v>
      </c>
      <c r="L2193" s="330">
        <v>1</v>
      </c>
      <c r="M2193" s="390">
        <v>2</v>
      </c>
      <c r="N2193" s="390">
        <v>1</v>
      </c>
      <c r="O2193" s="390">
        <v>4</v>
      </c>
      <c r="P2193" s="206">
        <v>1</v>
      </c>
    </row>
    <row r="2194" spans="1:16" x14ac:dyDescent="0.2">
      <c r="A2194" s="212" t="s">
        <v>12606</v>
      </c>
      <c r="B2194" s="211"/>
      <c r="C2194" s="211" t="s">
        <v>14947</v>
      </c>
      <c r="D2194" s="410" t="s">
        <v>12388</v>
      </c>
      <c r="E2194" s="211"/>
      <c r="F2194" s="211" t="s">
        <v>12605</v>
      </c>
      <c r="G2194" s="413" t="s">
        <v>208</v>
      </c>
      <c r="H2194" s="429" t="s">
        <v>8560</v>
      </c>
      <c r="I2194" s="390">
        <v>5</v>
      </c>
      <c r="J2194" s="390">
        <v>7</v>
      </c>
      <c r="K2194" s="390">
        <v>8</v>
      </c>
      <c r="L2194" s="330">
        <v>-0.28571428571428598</v>
      </c>
      <c r="M2194" s="390">
        <v>45</v>
      </c>
      <c r="N2194" s="390">
        <v>57</v>
      </c>
      <c r="O2194" s="390">
        <v>46</v>
      </c>
      <c r="P2194" s="206">
        <v>-0.21052631578947401</v>
      </c>
    </row>
    <row r="2195" spans="1:16" x14ac:dyDescent="0.2">
      <c r="A2195" s="212" t="s">
        <v>13304</v>
      </c>
      <c r="B2195" s="211" t="s">
        <v>11706</v>
      </c>
      <c r="C2195" s="211" t="s">
        <v>251</v>
      </c>
      <c r="D2195" s="410" t="s">
        <v>20410</v>
      </c>
      <c r="E2195" s="211" t="s">
        <v>13303</v>
      </c>
      <c r="F2195" s="211"/>
      <c r="G2195" s="413" t="s">
        <v>20261</v>
      </c>
      <c r="H2195" s="429" t="s">
        <v>8560</v>
      </c>
      <c r="I2195" s="390">
        <v>5</v>
      </c>
      <c r="J2195" s="390">
        <v>9</v>
      </c>
      <c r="K2195" s="390">
        <v>13</v>
      </c>
      <c r="L2195" s="330">
        <v>-0.44444444444444398</v>
      </c>
      <c r="M2195" s="390">
        <v>375</v>
      </c>
      <c r="N2195" s="390">
        <v>294</v>
      </c>
      <c r="O2195" s="390">
        <v>309</v>
      </c>
      <c r="P2195" s="206">
        <v>0.27551020408163301</v>
      </c>
    </row>
    <row r="2196" spans="1:16" x14ac:dyDescent="0.2">
      <c r="A2196" s="212" t="s">
        <v>12171</v>
      </c>
      <c r="B2196" s="211" t="s">
        <v>9698</v>
      </c>
      <c r="C2196" s="211" t="s">
        <v>251</v>
      </c>
      <c r="D2196" s="410" t="s">
        <v>17091</v>
      </c>
      <c r="E2196" s="211" t="s">
        <v>12170</v>
      </c>
      <c r="F2196" s="211"/>
      <c r="G2196" s="413" t="s">
        <v>217</v>
      </c>
      <c r="H2196" s="429" t="s">
        <v>8560</v>
      </c>
      <c r="I2196" s="390">
        <v>5</v>
      </c>
      <c r="J2196" s="390">
        <v>2</v>
      </c>
      <c r="K2196" s="390">
        <v>16</v>
      </c>
      <c r="L2196" s="330">
        <v>1.5</v>
      </c>
      <c r="M2196" s="390">
        <v>79</v>
      </c>
      <c r="N2196" s="390">
        <v>87</v>
      </c>
      <c r="O2196" s="390">
        <v>149</v>
      </c>
      <c r="P2196" s="206">
        <v>-9.1954022988505704E-2</v>
      </c>
    </row>
    <row r="2197" spans="1:16" x14ac:dyDescent="0.2">
      <c r="A2197" s="212" t="s">
        <v>12102</v>
      </c>
      <c r="B2197" s="211" t="s">
        <v>9451</v>
      </c>
      <c r="C2197" s="211" t="s">
        <v>371</v>
      </c>
      <c r="D2197" s="410" t="s">
        <v>20644</v>
      </c>
      <c r="E2197" s="211" t="s">
        <v>12101</v>
      </c>
      <c r="F2197" s="211"/>
      <c r="G2197" s="413" t="s">
        <v>20645</v>
      </c>
      <c r="H2197" s="429" t="s">
        <v>8560</v>
      </c>
      <c r="I2197" s="390">
        <v>5</v>
      </c>
      <c r="J2197" s="390">
        <v>7</v>
      </c>
      <c r="K2197" s="390">
        <v>2</v>
      </c>
      <c r="L2197" s="330">
        <v>-0.28571428571428598</v>
      </c>
      <c r="M2197" s="390">
        <v>6</v>
      </c>
      <c r="N2197" s="390">
        <v>16</v>
      </c>
      <c r="O2197" s="390">
        <v>271</v>
      </c>
      <c r="P2197" s="206">
        <v>-0.625</v>
      </c>
    </row>
    <row r="2198" spans="1:16" x14ac:dyDescent="0.2">
      <c r="A2198" s="212" t="s">
        <v>11612</v>
      </c>
      <c r="B2198" s="211" t="s">
        <v>11611</v>
      </c>
      <c r="C2198" s="211" t="s">
        <v>252</v>
      </c>
      <c r="D2198" s="410" t="s">
        <v>11610</v>
      </c>
      <c r="E2198" s="211" t="s">
        <v>11609</v>
      </c>
      <c r="F2198" s="211"/>
      <c r="G2198" s="413" t="s">
        <v>213</v>
      </c>
      <c r="H2198" s="429" t="s">
        <v>8560</v>
      </c>
      <c r="I2198" s="390">
        <v>5</v>
      </c>
      <c r="J2198" s="390">
        <v>26</v>
      </c>
      <c r="K2198" s="390">
        <v>7</v>
      </c>
      <c r="L2198" s="330">
        <v>-0.80769230769230804</v>
      </c>
      <c r="M2198" s="390">
        <v>72</v>
      </c>
      <c r="N2198" s="390">
        <v>71</v>
      </c>
      <c r="O2198" s="390">
        <v>43</v>
      </c>
      <c r="P2198" s="206">
        <v>1.4084507042253501E-2</v>
      </c>
    </row>
    <row r="2199" spans="1:16" x14ac:dyDescent="0.2">
      <c r="A2199" s="212" t="s">
        <v>13432</v>
      </c>
      <c r="B2199" s="211"/>
      <c r="C2199" s="211" t="s">
        <v>251</v>
      </c>
      <c r="D2199" s="410" t="s">
        <v>17508</v>
      </c>
      <c r="E2199" s="211"/>
      <c r="F2199" s="211" t="s">
        <v>13431</v>
      </c>
      <c r="G2199" s="413" t="s">
        <v>21162</v>
      </c>
      <c r="H2199" s="429" t="s">
        <v>8560</v>
      </c>
      <c r="I2199" s="390">
        <v>5</v>
      </c>
      <c r="J2199" s="390">
        <v>829</v>
      </c>
      <c r="K2199" s="390">
        <v>862</v>
      </c>
      <c r="L2199" s="330">
        <v>-0.99396863691194204</v>
      </c>
      <c r="M2199" s="390">
        <v>58</v>
      </c>
      <c r="N2199" s="390">
        <v>25</v>
      </c>
      <c r="O2199" s="390">
        <v>22</v>
      </c>
      <c r="P2199" s="206">
        <v>1.32</v>
      </c>
    </row>
    <row r="2200" spans="1:16" x14ac:dyDescent="0.2">
      <c r="A2200" s="212" t="s">
        <v>13091</v>
      </c>
      <c r="B2200" s="211"/>
      <c r="C2200" s="211" t="s">
        <v>487</v>
      </c>
      <c r="D2200" s="410" t="s">
        <v>21290</v>
      </c>
      <c r="E2200" s="211"/>
      <c r="F2200" s="211" t="s">
        <v>13090</v>
      </c>
      <c r="G2200" s="413" t="s">
        <v>21291</v>
      </c>
      <c r="H2200" s="429" t="s">
        <v>8560</v>
      </c>
      <c r="I2200" s="390">
        <v>5</v>
      </c>
      <c r="J2200" s="390">
        <v>2</v>
      </c>
      <c r="K2200" s="390">
        <v>3</v>
      </c>
      <c r="L2200" s="210">
        <v>1.5</v>
      </c>
      <c r="M2200" s="390">
        <v>407</v>
      </c>
      <c r="N2200" s="390">
        <v>419</v>
      </c>
      <c r="O2200" s="390">
        <v>491</v>
      </c>
      <c r="P2200" s="206">
        <v>-2.8639618138424899E-2</v>
      </c>
    </row>
    <row r="2201" spans="1:16" x14ac:dyDescent="0.2">
      <c r="A2201" s="212" t="s">
        <v>11034</v>
      </c>
      <c r="B2201" s="211"/>
      <c r="C2201" s="211" t="s">
        <v>14947</v>
      </c>
      <c r="D2201" s="410" t="s">
        <v>19161</v>
      </c>
      <c r="E2201" s="211"/>
      <c r="F2201" s="211" t="s">
        <v>11033</v>
      </c>
      <c r="G2201" s="413" t="s">
        <v>19630</v>
      </c>
      <c r="H2201" s="429" t="s">
        <v>8560</v>
      </c>
      <c r="I2201" s="390">
        <v>5</v>
      </c>
      <c r="J2201" s="390">
        <v>8</v>
      </c>
      <c r="K2201" s="390">
        <v>48</v>
      </c>
      <c r="L2201" s="330">
        <v>-0.375</v>
      </c>
      <c r="M2201" s="390">
        <v>61</v>
      </c>
      <c r="N2201" s="390">
        <v>71</v>
      </c>
      <c r="O2201" s="390">
        <v>63</v>
      </c>
      <c r="P2201" s="206">
        <v>-0.140845070422535</v>
      </c>
    </row>
    <row r="2202" spans="1:16" x14ac:dyDescent="0.2">
      <c r="A2202" s="212" t="s">
        <v>11006</v>
      </c>
      <c r="B2202" s="211"/>
      <c r="C2202" s="211" t="s">
        <v>254</v>
      </c>
      <c r="D2202" s="410" t="s">
        <v>10720</v>
      </c>
      <c r="E2202" s="211"/>
      <c r="F2202" s="211" t="s">
        <v>11005</v>
      </c>
      <c r="G2202" s="413" t="s">
        <v>200</v>
      </c>
      <c r="H2202" s="429" t="s">
        <v>8560</v>
      </c>
      <c r="I2202" s="390">
        <v>5</v>
      </c>
      <c r="J2202" s="390">
        <v>2</v>
      </c>
      <c r="K2202" s="390">
        <v>1</v>
      </c>
      <c r="L2202" s="330">
        <v>1.5</v>
      </c>
      <c r="M2202" s="390">
        <v>2</v>
      </c>
      <c r="N2202" s="390">
        <v>0</v>
      </c>
      <c r="O2202" s="390">
        <v>2</v>
      </c>
      <c r="P2202" s="206">
        <v>0</v>
      </c>
    </row>
    <row r="2203" spans="1:16" x14ac:dyDescent="0.2">
      <c r="A2203" s="212" t="s">
        <v>10786</v>
      </c>
      <c r="B2203" s="211"/>
      <c r="C2203" s="211" t="s">
        <v>252</v>
      </c>
      <c r="D2203" s="410" t="s">
        <v>18448</v>
      </c>
      <c r="E2203" s="211"/>
      <c r="F2203" s="211" t="s">
        <v>10785</v>
      </c>
      <c r="G2203" s="413" t="s">
        <v>19665</v>
      </c>
      <c r="H2203" s="429" t="s">
        <v>8560</v>
      </c>
      <c r="I2203" s="390">
        <v>5</v>
      </c>
      <c r="J2203" s="390">
        <v>0</v>
      </c>
      <c r="K2203" s="390">
        <v>14</v>
      </c>
      <c r="L2203" s="330">
        <v>0</v>
      </c>
      <c r="M2203" s="390">
        <v>287</v>
      </c>
      <c r="N2203" s="390">
        <v>27</v>
      </c>
      <c r="O2203" s="390">
        <v>279</v>
      </c>
      <c r="P2203" s="206">
        <v>9.6296296296296298</v>
      </c>
    </row>
    <row r="2204" spans="1:16" x14ac:dyDescent="0.2">
      <c r="A2204" s="212" t="s">
        <v>10554</v>
      </c>
      <c r="B2204" s="211"/>
      <c r="C2204" s="211" t="s">
        <v>249</v>
      </c>
      <c r="D2204" s="410" t="s">
        <v>18694</v>
      </c>
      <c r="E2204" s="211"/>
      <c r="F2204" s="211" t="s">
        <v>10553</v>
      </c>
      <c r="G2204" s="413" t="s">
        <v>8799</v>
      </c>
      <c r="H2204" s="429" t="s">
        <v>8560</v>
      </c>
      <c r="I2204" s="390">
        <v>5</v>
      </c>
      <c r="J2204" s="390">
        <v>0</v>
      </c>
      <c r="K2204" s="390">
        <v>0</v>
      </c>
      <c r="L2204" s="330">
        <v>0</v>
      </c>
      <c r="M2204" s="390">
        <v>4</v>
      </c>
      <c r="N2204" s="390">
        <v>8</v>
      </c>
      <c r="O2204" s="390">
        <v>1</v>
      </c>
      <c r="P2204" s="206">
        <v>-0.5</v>
      </c>
    </row>
    <row r="2205" spans="1:16" x14ac:dyDescent="0.2">
      <c r="A2205" s="212" t="s">
        <v>10435</v>
      </c>
      <c r="B2205" s="211"/>
      <c r="C2205" s="211" t="s">
        <v>253</v>
      </c>
      <c r="D2205" s="410" t="s">
        <v>15901</v>
      </c>
      <c r="E2205" s="211"/>
      <c r="F2205" s="211" t="s">
        <v>10434</v>
      </c>
      <c r="G2205" s="413" t="s">
        <v>19438</v>
      </c>
      <c r="H2205" s="429" t="s">
        <v>8560</v>
      </c>
      <c r="I2205" s="390">
        <v>5</v>
      </c>
      <c r="J2205" s="390">
        <v>6</v>
      </c>
      <c r="K2205" s="390">
        <v>3</v>
      </c>
      <c r="L2205" s="330">
        <v>-0.16666666666666699</v>
      </c>
      <c r="M2205" s="390">
        <v>79</v>
      </c>
      <c r="N2205" s="390">
        <v>80</v>
      </c>
      <c r="O2205" s="390">
        <v>64</v>
      </c>
      <c r="P2205" s="206">
        <v>-1.2500000000000001E-2</v>
      </c>
    </row>
    <row r="2206" spans="1:16" x14ac:dyDescent="0.2">
      <c r="A2206" s="212" t="s">
        <v>10431</v>
      </c>
      <c r="B2206" s="211"/>
      <c r="C2206" s="211" t="s">
        <v>250</v>
      </c>
      <c r="D2206" s="410" t="s">
        <v>10430</v>
      </c>
      <c r="E2206" s="211"/>
      <c r="F2206" s="211" t="s">
        <v>10429</v>
      </c>
      <c r="G2206" s="413" t="s">
        <v>10428</v>
      </c>
      <c r="H2206" s="429" t="s">
        <v>8560</v>
      </c>
      <c r="I2206" s="390">
        <v>5</v>
      </c>
      <c r="J2206" s="390">
        <v>5</v>
      </c>
      <c r="K2206" s="390">
        <v>14</v>
      </c>
      <c r="L2206" s="330">
        <v>0</v>
      </c>
      <c r="M2206" s="390">
        <v>178</v>
      </c>
      <c r="N2206" s="390">
        <v>123</v>
      </c>
      <c r="O2206" s="390">
        <v>161</v>
      </c>
      <c r="P2206" s="206">
        <v>0.44715447154471599</v>
      </c>
    </row>
    <row r="2207" spans="1:16" x14ac:dyDescent="0.2">
      <c r="A2207" s="212" t="s">
        <v>10422</v>
      </c>
      <c r="B2207" s="211"/>
      <c r="C2207" s="211" t="s">
        <v>371</v>
      </c>
      <c r="D2207" s="410" t="s">
        <v>17159</v>
      </c>
      <c r="E2207" s="211"/>
      <c r="F2207" s="211" t="s">
        <v>10421</v>
      </c>
      <c r="G2207" s="413" t="s">
        <v>19706</v>
      </c>
      <c r="H2207" s="429" t="s">
        <v>8560</v>
      </c>
      <c r="I2207" s="390">
        <v>5</v>
      </c>
      <c r="J2207" s="390">
        <v>3</v>
      </c>
      <c r="K2207" s="390">
        <v>12</v>
      </c>
      <c r="L2207" s="330">
        <v>0.66666666666666696</v>
      </c>
      <c r="M2207" s="390">
        <v>2</v>
      </c>
      <c r="N2207" s="390">
        <v>0</v>
      </c>
      <c r="O2207" s="390">
        <v>0</v>
      </c>
      <c r="P2207" s="206">
        <v>0</v>
      </c>
    </row>
    <row r="2208" spans="1:16" x14ac:dyDescent="0.2">
      <c r="A2208" s="212" t="s">
        <v>10250</v>
      </c>
      <c r="B2208" s="211" t="s">
        <v>9653</v>
      </c>
      <c r="C2208" s="211" t="s">
        <v>371</v>
      </c>
      <c r="D2208" s="410" t="s">
        <v>20124</v>
      </c>
      <c r="E2208" s="211" t="s">
        <v>10249</v>
      </c>
      <c r="F2208" s="211"/>
      <c r="G2208" s="413" t="s">
        <v>21658</v>
      </c>
      <c r="H2208" s="429" t="s">
        <v>8560</v>
      </c>
      <c r="I2208" s="390">
        <v>5</v>
      </c>
      <c r="J2208" s="390">
        <v>1</v>
      </c>
      <c r="K2208" s="390">
        <v>0</v>
      </c>
      <c r="L2208" s="330">
        <v>4</v>
      </c>
      <c r="M2208" s="390">
        <v>37</v>
      </c>
      <c r="N2208" s="390">
        <v>26</v>
      </c>
      <c r="O2208" s="390">
        <v>26</v>
      </c>
      <c r="P2208" s="206">
        <v>0.42307692307692302</v>
      </c>
    </row>
    <row r="2209" spans="1:16" x14ac:dyDescent="0.2">
      <c r="A2209" s="212" t="s">
        <v>19897</v>
      </c>
      <c r="B2209" s="211"/>
      <c r="C2209" s="211" t="s">
        <v>14947</v>
      </c>
      <c r="D2209" s="410" t="s">
        <v>21672</v>
      </c>
      <c r="E2209" s="211" t="s">
        <v>15476</v>
      </c>
      <c r="F2209" s="211"/>
      <c r="G2209" s="413" t="s">
        <v>21673</v>
      </c>
      <c r="H2209" s="429" t="s">
        <v>8560</v>
      </c>
      <c r="I2209" s="390">
        <v>5</v>
      </c>
      <c r="J2209" s="390">
        <v>8</v>
      </c>
      <c r="K2209" s="390">
        <v>1</v>
      </c>
      <c r="L2209" s="330">
        <v>-0.375</v>
      </c>
      <c r="M2209" s="390">
        <v>35</v>
      </c>
      <c r="N2209" s="390">
        <v>38</v>
      </c>
      <c r="O2209" s="390">
        <v>21</v>
      </c>
      <c r="P2209" s="206">
        <v>-7.8947368421052697E-2</v>
      </c>
    </row>
    <row r="2210" spans="1:16" x14ac:dyDescent="0.2">
      <c r="A2210" s="212" t="s">
        <v>9709</v>
      </c>
      <c r="B2210" s="211"/>
      <c r="C2210" s="211" t="s">
        <v>14947</v>
      </c>
      <c r="D2210" s="410" t="s">
        <v>18335</v>
      </c>
      <c r="E2210" s="211"/>
      <c r="F2210" s="211" t="s">
        <v>9708</v>
      </c>
      <c r="G2210" s="413" t="s">
        <v>19785</v>
      </c>
      <c r="H2210" s="429" t="s">
        <v>8560</v>
      </c>
      <c r="I2210" s="390">
        <v>5</v>
      </c>
      <c r="J2210" s="390">
        <v>5</v>
      </c>
      <c r="K2210" s="390">
        <v>2</v>
      </c>
      <c r="L2210" s="330">
        <v>0</v>
      </c>
      <c r="M2210" s="390">
        <v>17</v>
      </c>
      <c r="N2210" s="390">
        <v>10</v>
      </c>
      <c r="O2210" s="390">
        <v>10</v>
      </c>
      <c r="P2210" s="206">
        <v>0.7</v>
      </c>
    </row>
    <row r="2211" spans="1:16" x14ac:dyDescent="0.2">
      <c r="A2211" s="212" t="s">
        <v>9352</v>
      </c>
      <c r="B2211" s="211" t="s">
        <v>9351</v>
      </c>
      <c r="C2211" s="211" t="s">
        <v>254</v>
      </c>
      <c r="D2211" s="410" t="s">
        <v>18505</v>
      </c>
      <c r="E2211" s="211" t="s">
        <v>9350</v>
      </c>
      <c r="F2211" s="211"/>
      <c r="G2211" s="413" t="s">
        <v>22039</v>
      </c>
      <c r="H2211" s="429" t="s">
        <v>8560</v>
      </c>
      <c r="I2211" s="390">
        <v>5</v>
      </c>
      <c r="J2211" s="390">
        <v>2</v>
      </c>
      <c r="K2211" s="390">
        <v>0</v>
      </c>
      <c r="L2211" s="330">
        <v>1.5</v>
      </c>
      <c r="M2211" s="390">
        <v>341</v>
      </c>
      <c r="N2211" s="390">
        <v>264</v>
      </c>
      <c r="O2211" s="390">
        <v>318</v>
      </c>
      <c r="P2211" s="206">
        <v>0.29166666666666702</v>
      </c>
    </row>
    <row r="2212" spans="1:16" x14ac:dyDescent="0.2">
      <c r="A2212" s="212" t="s">
        <v>9211</v>
      </c>
      <c r="B2212" s="211"/>
      <c r="C2212" s="211" t="s">
        <v>487</v>
      </c>
      <c r="D2212" s="410" t="s">
        <v>22088</v>
      </c>
      <c r="E2212" s="211"/>
      <c r="F2212" s="211" t="s">
        <v>9210</v>
      </c>
      <c r="G2212" s="413" t="s">
        <v>200</v>
      </c>
      <c r="H2212" s="429" t="s">
        <v>8560</v>
      </c>
      <c r="I2212" s="390">
        <v>5</v>
      </c>
      <c r="J2212" s="390">
        <v>22</v>
      </c>
      <c r="K2212" s="390">
        <v>30</v>
      </c>
      <c r="L2212" s="330">
        <v>-0.77272727272727304</v>
      </c>
      <c r="M2212" s="390">
        <v>1</v>
      </c>
      <c r="N2212" s="390">
        <v>1</v>
      </c>
      <c r="O2212" s="390">
        <v>0</v>
      </c>
      <c r="P2212" s="206">
        <v>0</v>
      </c>
    </row>
    <row r="2213" spans="1:16" x14ac:dyDescent="0.2">
      <c r="A2213" s="212" t="s">
        <v>9115</v>
      </c>
      <c r="B2213" s="211"/>
      <c r="C2213" s="211" t="s">
        <v>14947</v>
      </c>
      <c r="D2213" s="410" t="s">
        <v>18343</v>
      </c>
      <c r="E2213" s="211"/>
      <c r="F2213" s="211" t="s">
        <v>9114</v>
      </c>
      <c r="G2213" s="413" t="s">
        <v>10517</v>
      </c>
      <c r="H2213" s="429" t="s">
        <v>8560</v>
      </c>
      <c r="I2213" s="390">
        <v>5</v>
      </c>
      <c r="J2213" s="390">
        <v>0</v>
      </c>
      <c r="K2213" s="390">
        <v>4</v>
      </c>
      <c r="L2213" s="210">
        <v>0</v>
      </c>
      <c r="M2213" s="390">
        <v>5</v>
      </c>
      <c r="N2213" s="390">
        <v>1</v>
      </c>
      <c r="O2213" s="390">
        <v>4</v>
      </c>
      <c r="P2213" s="206">
        <v>4</v>
      </c>
    </row>
    <row r="2214" spans="1:16" x14ac:dyDescent="0.2">
      <c r="A2214" s="212" t="s">
        <v>13378</v>
      </c>
      <c r="B2214" s="211"/>
      <c r="C2214" s="211" t="s">
        <v>371</v>
      </c>
      <c r="D2214" s="410" t="s">
        <v>17250</v>
      </c>
      <c r="E2214" s="211"/>
      <c r="F2214" s="211" t="s">
        <v>13377</v>
      </c>
      <c r="G2214" s="413" t="s">
        <v>19439</v>
      </c>
      <c r="H2214" s="429" t="s">
        <v>8560</v>
      </c>
      <c r="I2214" s="390">
        <v>4</v>
      </c>
      <c r="J2214" s="390">
        <v>1</v>
      </c>
      <c r="K2214" s="390">
        <v>0</v>
      </c>
      <c r="L2214" s="330">
        <v>3</v>
      </c>
      <c r="M2214" s="390">
        <v>1126</v>
      </c>
      <c r="N2214" s="390">
        <v>70</v>
      </c>
      <c r="O2214" s="390">
        <v>82</v>
      </c>
      <c r="P2214" s="206">
        <v>15.0857142857143</v>
      </c>
    </row>
    <row r="2215" spans="1:16" x14ac:dyDescent="0.2">
      <c r="A2215" s="212" t="s">
        <v>12468</v>
      </c>
      <c r="B2215" s="211"/>
      <c r="C2215" s="211" t="s">
        <v>371</v>
      </c>
      <c r="D2215" s="410" t="s">
        <v>18991</v>
      </c>
      <c r="E2215" s="211"/>
      <c r="F2215" s="211" t="s">
        <v>12467</v>
      </c>
      <c r="G2215" s="413" t="s">
        <v>19462</v>
      </c>
      <c r="H2215" s="429" t="s">
        <v>8560</v>
      </c>
      <c r="I2215" s="390">
        <v>4</v>
      </c>
      <c r="J2215" s="390">
        <v>0</v>
      </c>
      <c r="K2215" s="390">
        <v>10</v>
      </c>
      <c r="L2215" s="330">
        <v>0</v>
      </c>
      <c r="M2215" s="390">
        <v>18</v>
      </c>
      <c r="N2215" s="390">
        <v>3</v>
      </c>
      <c r="O2215" s="390">
        <v>14</v>
      </c>
      <c r="P2215" s="206">
        <v>5</v>
      </c>
    </row>
    <row r="2216" spans="1:16" x14ac:dyDescent="0.2">
      <c r="A2216" s="212" t="s">
        <v>12401</v>
      </c>
      <c r="B2216" s="211"/>
      <c r="C2216" s="211" t="s">
        <v>250</v>
      </c>
      <c r="D2216" s="410" t="s">
        <v>17251</v>
      </c>
      <c r="E2216" s="211"/>
      <c r="F2216" s="211" t="s">
        <v>12400</v>
      </c>
      <c r="G2216" s="413" t="s">
        <v>19474</v>
      </c>
      <c r="H2216" s="429" t="s">
        <v>8560</v>
      </c>
      <c r="I2216" s="390">
        <v>4</v>
      </c>
      <c r="J2216" s="390">
        <v>1</v>
      </c>
      <c r="K2216" s="390">
        <v>8</v>
      </c>
      <c r="L2216" s="330">
        <v>3</v>
      </c>
      <c r="M2216" s="390">
        <v>78</v>
      </c>
      <c r="N2216" s="390">
        <v>81</v>
      </c>
      <c r="O2216" s="390">
        <v>84</v>
      </c>
      <c r="P2216" s="206">
        <v>-3.7037037037037097E-2</v>
      </c>
    </row>
    <row r="2217" spans="1:16" x14ac:dyDescent="0.2">
      <c r="A2217" s="212" t="s">
        <v>12228</v>
      </c>
      <c r="B2217" s="211" t="s">
        <v>9451</v>
      </c>
      <c r="C2217" s="211" t="s">
        <v>371</v>
      </c>
      <c r="D2217" s="410" t="s">
        <v>20504</v>
      </c>
      <c r="E2217" s="211" t="s">
        <v>12227</v>
      </c>
      <c r="F2217" s="211"/>
      <c r="G2217" s="413" t="s">
        <v>20505</v>
      </c>
      <c r="H2217" s="429" t="s">
        <v>8560</v>
      </c>
      <c r="I2217" s="390">
        <v>4</v>
      </c>
      <c r="J2217" s="390">
        <v>1</v>
      </c>
      <c r="K2217" s="390">
        <v>4</v>
      </c>
      <c r="L2217" s="330">
        <v>3</v>
      </c>
      <c r="M2217" s="390">
        <v>289</v>
      </c>
      <c r="N2217" s="390">
        <v>256</v>
      </c>
      <c r="O2217" s="390">
        <v>189</v>
      </c>
      <c r="P2217" s="206">
        <v>0.12890625</v>
      </c>
    </row>
    <row r="2218" spans="1:16" x14ac:dyDescent="0.2">
      <c r="A2218" s="212" t="s">
        <v>11793</v>
      </c>
      <c r="B2218" s="211" t="s">
        <v>11611</v>
      </c>
      <c r="C2218" s="211" t="s">
        <v>252</v>
      </c>
      <c r="D2218" s="410" t="s">
        <v>17357</v>
      </c>
      <c r="E2218" s="211" t="s">
        <v>11792</v>
      </c>
      <c r="F2218" s="211"/>
      <c r="G2218" s="413" t="s">
        <v>20760</v>
      </c>
      <c r="H2218" s="429" t="s">
        <v>8560</v>
      </c>
      <c r="I2218" s="390">
        <v>4</v>
      </c>
      <c r="J2218" s="390">
        <v>79</v>
      </c>
      <c r="K2218" s="390">
        <v>17</v>
      </c>
      <c r="L2218" s="330">
        <v>-0.949367088607595</v>
      </c>
      <c r="M2218" s="390">
        <v>374</v>
      </c>
      <c r="N2218" s="390">
        <v>335</v>
      </c>
      <c r="O2218" s="390">
        <v>393</v>
      </c>
      <c r="P2218" s="206">
        <v>0.11641791044776099</v>
      </c>
    </row>
    <row r="2219" spans="1:16" x14ac:dyDescent="0.2">
      <c r="A2219" s="212" t="s">
        <v>11751</v>
      </c>
      <c r="B2219" s="211" t="s">
        <v>11576</v>
      </c>
      <c r="C2219" s="211" t="s">
        <v>249</v>
      </c>
      <c r="D2219" s="410" t="s">
        <v>19553</v>
      </c>
      <c r="E2219" s="211" t="s">
        <v>11750</v>
      </c>
      <c r="F2219" s="211"/>
      <c r="G2219" s="413" t="s">
        <v>19421</v>
      </c>
      <c r="H2219" s="429" t="s">
        <v>8560</v>
      </c>
      <c r="I2219" s="390">
        <v>4</v>
      </c>
      <c r="J2219" s="390">
        <v>6</v>
      </c>
      <c r="K2219" s="390">
        <v>3</v>
      </c>
      <c r="L2219" s="330">
        <v>-0.33333333333333298</v>
      </c>
      <c r="M2219" s="390">
        <v>539</v>
      </c>
      <c r="N2219" s="390">
        <v>571</v>
      </c>
      <c r="O2219" s="390">
        <v>605</v>
      </c>
      <c r="P2219" s="206">
        <v>-5.6042031523642698E-2</v>
      </c>
    </row>
    <row r="2220" spans="1:16" x14ac:dyDescent="0.2">
      <c r="A2220" s="212" t="s">
        <v>11704</v>
      </c>
      <c r="B2220" s="211" t="s">
        <v>10135</v>
      </c>
      <c r="C2220" s="211" t="s">
        <v>254</v>
      </c>
      <c r="D2220" s="410" t="s">
        <v>20927</v>
      </c>
      <c r="E2220" s="211" t="s">
        <v>11703</v>
      </c>
      <c r="F2220" s="211"/>
      <c r="G2220" s="413" t="s">
        <v>19559</v>
      </c>
      <c r="H2220" s="429" t="s">
        <v>8560</v>
      </c>
      <c r="I2220" s="390">
        <v>4</v>
      </c>
      <c r="J2220" s="390">
        <v>28</v>
      </c>
      <c r="K2220" s="390">
        <v>19</v>
      </c>
      <c r="L2220" s="330">
        <v>-0.85714285714285698</v>
      </c>
      <c r="M2220" s="390">
        <v>5</v>
      </c>
      <c r="N2220" s="390">
        <v>6</v>
      </c>
      <c r="O2220" s="390">
        <v>8</v>
      </c>
      <c r="P2220" s="206">
        <v>-0.16666666666666699</v>
      </c>
    </row>
    <row r="2221" spans="1:16" x14ac:dyDescent="0.2">
      <c r="A2221" s="212" t="s">
        <v>13122</v>
      </c>
      <c r="B2221" s="211" t="s">
        <v>11638</v>
      </c>
      <c r="C2221" s="211" t="s">
        <v>372</v>
      </c>
      <c r="D2221" s="410" t="s">
        <v>17499</v>
      </c>
      <c r="E2221" s="211" t="s">
        <v>13121</v>
      </c>
      <c r="F2221" s="211"/>
      <c r="G2221" s="413" t="s">
        <v>20958</v>
      </c>
      <c r="H2221" s="429" t="s">
        <v>8560</v>
      </c>
      <c r="I2221" s="390">
        <v>4</v>
      </c>
      <c r="J2221" s="390">
        <v>0</v>
      </c>
      <c r="K2221" s="390">
        <v>10</v>
      </c>
      <c r="L2221" s="330">
        <v>0</v>
      </c>
      <c r="M2221" s="390">
        <v>664</v>
      </c>
      <c r="N2221" s="390">
        <v>549</v>
      </c>
      <c r="O2221" s="390">
        <v>594</v>
      </c>
      <c r="P2221" s="206">
        <v>0.20947176684881599</v>
      </c>
    </row>
    <row r="2222" spans="1:16" x14ac:dyDescent="0.2">
      <c r="A2222" s="212" t="s">
        <v>11159</v>
      </c>
      <c r="B2222" s="211"/>
      <c r="C2222" s="211" t="s">
        <v>371</v>
      </c>
      <c r="D2222" s="410" t="s">
        <v>17136</v>
      </c>
      <c r="E2222" s="211"/>
      <c r="F2222" s="211" t="s">
        <v>11158</v>
      </c>
      <c r="G2222" s="413" t="s">
        <v>20655</v>
      </c>
      <c r="H2222" s="429" t="s">
        <v>8560</v>
      </c>
      <c r="I2222" s="390">
        <v>4</v>
      </c>
      <c r="J2222" s="390">
        <v>1</v>
      </c>
      <c r="K2222" s="390">
        <v>0</v>
      </c>
      <c r="L2222" s="330">
        <v>3</v>
      </c>
      <c r="M2222" s="390">
        <v>134</v>
      </c>
      <c r="N2222" s="390">
        <v>76</v>
      </c>
      <c r="O2222" s="390">
        <v>82</v>
      </c>
      <c r="P2222" s="206">
        <v>0.76315789473684204</v>
      </c>
    </row>
    <row r="2223" spans="1:16" x14ac:dyDescent="0.2">
      <c r="A2223" s="212" t="s">
        <v>11026</v>
      </c>
      <c r="B2223" s="211"/>
      <c r="C2223" s="211" t="s">
        <v>254</v>
      </c>
      <c r="D2223" s="410" t="s">
        <v>19163</v>
      </c>
      <c r="E2223" s="211"/>
      <c r="F2223" s="211" t="s">
        <v>11025</v>
      </c>
      <c r="G2223" s="413" t="s">
        <v>21320</v>
      </c>
      <c r="H2223" s="429" t="s">
        <v>8560</v>
      </c>
      <c r="I2223" s="390">
        <v>4</v>
      </c>
      <c r="J2223" s="390">
        <v>0</v>
      </c>
      <c r="K2223" s="390">
        <v>30</v>
      </c>
      <c r="L2223" s="330">
        <v>0</v>
      </c>
      <c r="M2223" s="390">
        <v>1</v>
      </c>
      <c r="N2223" s="390">
        <v>0</v>
      </c>
      <c r="O2223" s="390">
        <v>1</v>
      </c>
      <c r="P2223" s="206">
        <v>0</v>
      </c>
    </row>
    <row r="2224" spans="1:16" x14ac:dyDescent="0.2">
      <c r="A2224" s="212" t="s">
        <v>10959</v>
      </c>
      <c r="B2224" s="211"/>
      <c r="C2224" s="211" t="s">
        <v>372</v>
      </c>
      <c r="D2224" s="410" t="s">
        <v>17577</v>
      </c>
      <c r="E2224" s="211"/>
      <c r="F2224" s="211" t="s">
        <v>10958</v>
      </c>
      <c r="G2224" s="413" t="s">
        <v>19640</v>
      </c>
      <c r="H2224" s="429" t="s">
        <v>8560</v>
      </c>
      <c r="I2224" s="390">
        <v>4</v>
      </c>
      <c r="J2224" s="390">
        <v>5</v>
      </c>
      <c r="K2224" s="390">
        <v>12</v>
      </c>
      <c r="L2224" s="330">
        <v>-0.2</v>
      </c>
      <c r="M2224" s="390">
        <v>59</v>
      </c>
      <c r="N2224" s="390">
        <v>43</v>
      </c>
      <c r="O2224" s="390">
        <v>59</v>
      </c>
      <c r="P2224" s="206">
        <v>0.372093023255814</v>
      </c>
    </row>
    <row r="2225" spans="1:16" x14ac:dyDescent="0.2">
      <c r="A2225" s="212" t="s">
        <v>13912</v>
      </c>
      <c r="B2225" s="211"/>
      <c r="C2225" s="211" t="s">
        <v>14947</v>
      </c>
      <c r="D2225" s="410" t="s">
        <v>17127</v>
      </c>
      <c r="E2225" s="211"/>
      <c r="F2225" s="211" t="s">
        <v>13911</v>
      </c>
      <c r="G2225" s="413" t="s">
        <v>19399</v>
      </c>
      <c r="H2225" s="429" t="s">
        <v>8560</v>
      </c>
      <c r="I2225" s="390">
        <v>4</v>
      </c>
      <c r="J2225" s="390">
        <v>2</v>
      </c>
      <c r="K2225" s="390">
        <v>8</v>
      </c>
      <c r="L2225" s="330">
        <v>1</v>
      </c>
      <c r="M2225" s="390">
        <v>4</v>
      </c>
      <c r="N2225" s="390">
        <v>5</v>
      </c>
      <c r="O2225" s="390">
        <v>6</v>
      </c>
      <c r="P2225" s="206">
        <v>-0.2</v>
      </c>
    </row>
    <row r="2226" spans="1:16" x14ac:dyDescent="0.2">
      <c r="A2226" s="212" t="s">
        <v>10583</v>
      </c>
      <c r="B2226" s="211"/>
      <c r="C2226" s="211" t="s">
        <v>257</v>
      </c>
      <c r="D2226" s="410" t="s">
        <v>18146</v>
      </c>
      <c r="E2226" s="211"/>
      <c r="F2226" s="211" t="s">
        <v>10581</v>
      </c>
      <c r="G2226" s="413" t="s">
        <v>19438</v>
      </c>
      <c r="H2226" s="429" t="s">
        <v>8560</v>
      </c>
      <c r="I2226" s="390">
        <v>4</v>
      </c>
      <c r="J2226" s="390">
        <v>0</v>
      </c>
      <c r="K2226" s="390">
        <v>0</v>
      </c>
      <c r="L2226" s="330">
        <v>0</v>
      </c>
      <c r="M2226" s="390">
        <v>3</v>
      </c>
      <c r="N2226" s="390">
        <v>0</v>
      </c>
      <c r="O2226" s="390">
        <v>1</v>
      </c>
      <c r="P2226" s="206">
        <v>0</v>
      </c>
    </row>
    <row r="2227" spans="1:16" x14ac:dyDescent="0.2">
      <c r="A2227" s="212" t="s">
        <v>13609</v>
      </c>
      <c r="B2227" s="211"/>
      <c r="C2227" s="211" t="s">
        <v>14947</v>
      </c>
      <c r="D2227" s="410" t="s">
        <v>18455</v>
      </c>
      <c r="E2227" s="211"/>
      <c r="F2227" s="211" t="s">
        <v>13608</v>
      </c>
      <c r="G2227" s="413" t="s">
        <v>19436</v>
      </c>
      <c r="H2227" s="429" t="s">
        <v>8560</v>
      </c>
      <c r="I2227" s="390">
        <v>4</v>
      </c>
      <c r="J2227" s="390">
        <v>12</v>
      </c>
      <c r="K2227" s="390">
        <v>18</v>
      </c>
      <c r="L2227" s="330">
        <v>-0.66666666666666696</v>
      </c>
      <c r="M2227" s="390">
        <v>12</v>
      </c>
      <c r="N2227" s="390">
        <v>14</v>
      </c>
      <c r="O2227" s="390">
        <v>7</v>
      </c>
      <c r="P2227" s="206">
        <v>-0.14285714285714299</v>
      </c>
    </row>
    <row r="2228" spans="1:16" x14ac:dyDescent="0.2">
      <c r="A2228" s="212" t="s">
        <v>10139</v>
      </c>
      <c r="B2228" s="211" t="s">
        <v>10135</v>
      </c>
      <c r="C2228" s="211" t="s">
        <v>254</v>
      </c>
      <c r="D2228" s="410" t="s">
        <v>18471</v>
      </c>
      <c r="E2228" s="211" t="s">
        <v>10137</v>
      </c>
      <c r="F2228" s="211"/>
      <c r="G2228" s="413" t="s">
        <v>20328</v>
      </c>
      <c r="H2228" s="429" t="s">
        <v>8560</v>
      </c>
      <c r="I2228" s="390">
        <v>4</v>
      </c>
      <c r="J2228" s="390">
        <v>0</v>
      </c>
      <c r="K2228" s="390">
        <v>1</v>
      </c>
      <c r="L2228" s="330">
        <v>0</v>
      </c>
      <c r="M2228" s="390">
        <v>168</v>
      </c>
      <c r="N2228" s="390">
        <v>154</v>
      </c>
      <c r="O2228" s="390">
        <v>136</v>
      </c>
      <c r="P2228" s="206">
        <v>9.0909090909090801E-2</v>
      </c>
    </row>
    <row r="2229" spans="1:16" x14ac:dyDescent="0.2">
      <c r="A2229" s="212" t="s">
        <v>19885</v>
      </c>
      <c r="B2229" s="211"/>
      <c r="C2229" s="211" t="s">
        <v>252</v>
      </c>
      <c r="D2229" s="410" t="s">
        <v>18472</v>
      </c>
      <c r="E2229" s="211" t="s">
        <v>18325</v>
      </c>
      <c r="F2229" s="211"/>
      <c r="G2229" s="413" t="s">
        <v>19484</v>
      </c>
      <c r="H2229" s="429" t="s">
        <v>8560</v>
      </c>
      <c r="I2229" s="390">
        <v>4</v>
      </c>
      <c r="J2229" s="390">
        <v>264</v>
      </c>
      <c r="K2229" s="390">
        <v>134</v>
      </c>
      <c r="L2229" s="330">
        <v>-0.98484848484848497</v>
      </c>
      <c r="M2229" s="390">
        <v>171</v>
      </c>
      <c r="N2229" s="390">
        <v>180</v>
      </c>
      <c r="O2229" s="390">
        <v>140</v>
      </c>
      <c r="P2229" s="206">
        <v>-0.05</v>
      </c>
    </row>
    <row r="2230" spans="1:16" x14ac:dyDescent="0.2">
      <c r="A2230" s="212" t="s">
        <v>10081</v>
      </c>
      <c r="B2230" s="211"/>
      <c r="C2230" s="211" t="s">
        <v>263</v>
      </c>
      <c r="D2230" s="410" t="s">
        <v>15901</v>
      </c>
      <c r="E2230" s="211"/>
      <c r="F2230" s="211" t="s">
        <v>10080</v>
      </c>
      <c r="G2230" s="413" t="s">
        <v>19438</v>
      </c>
      <c r="H2230" s="429" t="s">
        <v>8560</v>
      </c>
      <c r="I2230" s="390">
        <v>4</v>
      </c>
      <c r="J2230" s="390">
        <v>2</v>
      </c>
      <c r="K2230" s="390">
        <v>0</v>
      </c>
      <c r="L2230" s="330">
        <v>1</v>
      </c>
      <c r="M2230" s="390">
        <v>0</v>
      </c>
      <c r="N2230" s="390">
        <v>0</v>
      </c>
      <c r="O2230" s="390">
        <v>0</v>
      </c>
      <c r="P2230" s="206">
        <v>0</v>
      </c>
    </row>
    <row r="2231" spans="1:16" x14ac:dyDescent="0.2">
      <c r="A2231" s="212" t="s">
        <v>9946</v>
      </c>
      <c r="B2231" s="211"/>
      <c r="C2231" s="211" t="s">
        <v>14947</v>
      </c>
      <c r="D2231" s="410" t="s">
        <v>18480</v>
      </c>
      <c r="E2231" s="211"/>
      <c r="F2231" s="211" t="s">
        <v>9945</v>
      </c>
      <c r="G2231" s="413" t="s">
        <v>17473</v>
      </c>
      <c r="H2231" s="429" t="s">
        <v>8560</v>
      </c>
      <c r="I2231" s="390">
        <v>4</v>
      </c>
      <c r="J2231" s="390">
        <v>1</v>
      </c>
      <c r="K2231" s="390">
        <v>0</v>
      </c>
      <c r="L2231" s="330">
        <v>3</v>
      </c>
      <c r="M2231" s="390">
        <v>5</v>
      </c>
      <c r="N2231" s="390">
        <v>2</v>
      </c>
      <c r="O2231" s="390">
        <v>1</v>
      </c>
      <c r="P2231" s="206">
        <v>1.5</v>
      </c>
    </row>
    <row r="2232" spans="1:16" x14ac:dyDescent="0.2">
      <c r="A2232" s="212" t="s">
        <v>9533</v>
      </c>
      <c r="B2232" s="211" t="s">
        <v>9532</v>
      </c>
      <c r="C2232" s="211" t="s">
        <v>257</v>
      </c>
      <c r="D2232" s="410" t="s">
        <v>17648</v>
      </c>
      <c r="E2232" s="211" t="s">
        <v>9531</v>
      </c>
      <c r="F2232" s="211"/>
      <c r="G2232" s="413" t="s">
        <v>21877</v>
      </c>
      <c r="H2232" s="429" t="s">
        <v>8560</v>
      </c>
      <c r="I2232" s="390">
        <v>4</v>
      </c>
      <c r="J2232" s="390">
        <v>0</v>
      </c>
      <c r="K2232" s="390">
        <v>0</v>
      </c>
      <c r="L2232" s="330">
        <v>0</v>
      </c>
      <c r="M2232" s="390">
        <v>387</v>
      </c>
      <c r="N2232" s="390">
        <v>352</v>
      </c>
      <c r="O2232" s="390">
        <v>391</v>
      </c>
      <c r="P2232" s="206">
        <v>9.9431818181818094E-2</v>
      </c>
    </row>
    <row r="2233" spans="1:16" x14ac:dyDescent="0.2">
      <c r="A2233" s="212" t="s">
        <v>13206</v>
      </c>
      <c r="B2233" s="211"/>
      <c r="C2233" s="211" t="s">
        <v>253</v>
      </c>
      <c r="D2233" s="410" t="s">
        <v>20163</v>
      </c>
      <c r="E2233" s="211"/>
      <c r="F2233" s="211" t="s">
        <v>13205</v>
      </c>
      <c r="G2233" s="413" t="s">
        <v>21972</v>
      </c>
      <c r="H2233" s="429" t="s">
        <v>8560</v>
      </c>
      <c r="I2233" s="390">
        <v>4</v>
      </c>
      <c r="J2233" s="390">
        <v>88</v>
      </c>
      <c r="K2233" s="390">
        <v>10</v>
      </c>
      <c r="L2233" s="330">
        <v>-0.95454545454545503</v>
      </c>
      <c r="M2233" s="390">
        <v>1681</v>
      </c>
      <c r="N2233" s="390">
        <v>1537</v>
      </c>
      <c r="O2233" s="390">
        <v>1541</v>
      </c>
      <c r="P2233" s="206">
        <v>9.3689004554326605E-2</v>
      </c>
    </row>
    <row r="2234" spans="1:16" x14ac:dyDescent="0.2">
      <c r="A2234" s="212" t="s">
        <v>9407</v>
      </c>
      <c r="B2234" s="211"/>
      <c r="C2234" s="211" t="s">
        <v>251</v>
      </c>
      <c r="D2234" s="410" t="s">
        <v>9406</v>
      </c>
      <c r="E2234" s="211"/>
      <c r="F2234" s="211" t="s">
        <v>9405</v>
      </c>
      <c r="G2234" s="413" t="s">
        <v>218</v>
      </c>
      <c r="H2234" s="429" t="s">
        <v>8560</v>
      </c>
      <c r="I2234" s="390">
        <v>4</v>
      </c>
      <c r="J2234" s="390">
        <v>0</v>
      </c>
      <c r="K2234" s="390">
        <v>0</v>
      </c>
      <c r="L2234" s="330">
        <v>0</v>
      </c>
      <c r="M2234" s="390">
        <v>5</v>
      </c>
      <c r="N2234" s="390">
        <v>0</v>
      </c>
      <c r="O2234" s="390">
        <v>0</v>
      </c>
      <c r="P2234" s="206">
        <v>0</v>
      </c>
    </row>
    <row r="2235" spans="1:16" x14ac:dyDescent="0.2">
      <c r="A2235" s="212" t="s">
        <v>9380</v>
      </c>
      <c r="B2235" s="211"/>
      <c r="C2235" s="211" t="s">
        <v>14947</v>
      </c>
      <c r="D2235" s="410" t="s">
        <v>17720</v>
      </c>
      <c r="E2235" s="211"/>
      <c r="F2235" s="211" t="s">
        <v>9379</v>
      </c>
      <c r="G2235" s="413" t="s">
        <v>21996</v>
      </c>
      <c r="H2235" s="429" t="s">
        <v>8560</v>
      </c>
      <c r="I2235" s="390">
        <v>4</v>
      </c>
      <c r="J2235" s="390">
        <v>6</v>
      </c>
      <c r="K2235" s="390">
        <v>3</v>
      </c>
      <c r="L2235" s="330">
        <v>-0.33333333333333298</v>
      </c>
      <c r="M2235" s="390">
        <v>337</v>
      </c>
      <c r="N2235" s="390">
        <v>316</v>
      </c>
      <c r="O2235" s="390">
        <v>332</v>
      </c>
      <c r="P2235" s="206">
        <v>6.6455696202531597E-2</v>
      </c>
    </row>
    <row r="2236" spans="1:16" x14ac:dyDescent="0.2">
      <c r="A2236" s="212" t="s">
        <v>9372</v>
      </c>
      <c r="B2236" s="211"/>
      <c r="C2236" s="211" t="s">
        <v>14947</v>
      </c>
      <c r="D2236" s="410" t="s">
        <v>22009</v>
      </c>
      <c r="E2236" s="211"/>
      <c r="F2236" s="211" t="s">
        <v>9371</v>
      </c>
      <c r="G2236" s="413" t="s">
        <v>22010</v>
      </c>
      <c r="H2236" s="429" t="s">
        <v>8560</v>
      </c>
      <c r="I2236" s="390">
        <v>4</v>
      </c>
      <c r="J2236" s="390">
        <v>3</v>
      </c>
      <c r="K2236" s="390">
        <v>0</v>
      </c>
      <c r="L2236" s="330">
        <v>0.33333333333333298</v>
      </c>
      <c r="M2236" s="390">
        <v>194</v>
      </c>
      <c r="N2236" s="390">
        <v>186</v>
      </c>
      <c r="O2236" s="390">
        <v>197</v>
      </c>
      <c r="P2236" s="206">
        <v>4.3010752688171998E-2</v>
      </c>
    </row>
    <row r="2237" spans="1:16" x14ac:dyDescent="0.2">
      <c r="A2237" s="212" t="s">
        <v>13778</v>
      </c>
      <c r="B2237" s="211"/>
      <c r="C2237" s="211" t="s">
        <v>14947</v>
      </c>
      <c r="D2237" s="410" t="s">
        <v>22041</v>
      </c>
      <c r="E2237" s="211"/>
      <c r="F2237" s="211" t="s">
        <v>13777</v>
      </c>
      <c r="G2237" s="413" t="s">
        <v>22042</v>
      </c>
      <c r="H2237" s="429" t="s">
        <v>8560</v>
      </c>
      <c r="I2237" s="390">
        <v>4</v>
      </c>
      <c r="J2237" s="390">
        <v>10</v>
      </c>
      <c r="K2237" s="390">
        <v>15</v>
      </c>
      <c r="L2237" s="330">
        <v>-0.6</v>
      </c>
      <c r="M2237" s="390">
        <v>147</v>
      </c>
      <c r="N2237" s="390">
        <v>102</v>
      </c>
      <c r="O2237" s="390">
        <v>84</v>
      </c>
      <c r="P2237" s="206">
        <v>0.441176470588235</v>
      </c>
    </row>
    <row r="2238" spans="1:16" x14ac:dyDescent="0.2">
      <c r="A2238" s="212" t="s">
        <v>9062</v>
      </c>
      <c r="B2238" s="211"/>
      <c r="C2238" s="211" t="s">
        <v>372</v>
      </c>
      <c r="D2238" s="410" t="s">
        <v>18344</v>
      </c>
      <c r="E2238" s="211"/>
      <c r="F2238" s="211" t="s">
        <v>9061</v>
      </c>
      <c r="G2238" s="413" t="s">
        <v>22123</v>
      </c>
      <c r="H2238" s="429" t="s">
        <v>8560</v>
      </c>
      <c r="I2238" s="390">
        <v>4</v>
      </c>
      <c r="J2238" s="390">
        <v>7</v>
      </c>
      <c r="K2238" s="390">
        <v>13</v>
      </c>
      <c r="L2238" s="330">
        <v>-0.42857142857142899</v>
      </c>
      <c r="M2238" s="390">
        <v>96</v>
      </c>
      <c r="N2238" s="390">
        <v>114</v>
      </c>
      <c r="O2238" s="390">
        <v>92</v>
      </c>
      <c r="P2238" s="206">
        <v>-0.157894736842105</v>
      </c>
    </row>
    <row r="2239" spans="1:16" x14ac:dyDescent="0.2">
      <c r="A2239" s="212" t="s">
        <v>8898</v>
      </c>
      <c r="B2239" s="211"/>
      <c r="C2239" s="211" t="s">
        <v>254</v>
      </c>
      <c r="D2239" s="410" t="s">
        <v>22267</v>
      </c>
      <c r="E2239" s="211"/>
      <c r="F2239" s="211" t="s">
        <v>8897</v>
      </c>
      <c r="G2239" s="413" t="s">
        <v>22268</v>
      </c>
      <c r="H2239" s="429" t="s">
        <v>8560</v>
      </c>
      <c r="I2239" s="390">
        <v>4</v>
      </c>
      <c r="J2239" s="390">
        <v>3</v>
      </c>
      <c r="K2239" s="390">
        <v>2</v>
      </c>
      <c r="L2239" s="330">
        <v>0.33333333333333298</v>
      </c>
      <c r="M2239" s="390">
        <v>86</v>
      </c>
      <c r="N2239" s="390">
        <v>110</v>
      </c>
      <c r="O2239" s="390">
        <v>141</v>
      </c>
      <c r="P2239" s="206">
        <v>-0.218181818181818</v>
      </c>
    </row>
    <row r="2240" spans="1:16" x14ac:dyDescent="0.2">
      <c r="A2240" s="212" t="s">
        <v>19380</v>
      </c>
      <c r="B2240" s="211"/>
      <c r="C2240" s="211" t="s">
        <v>252</v>
      </c>
      <c r="D2240" s="410" t="s">
        <v>8743</v>
      </c>
      <c r="E2240" s="211"/>
      <c r="F2240" s="211" t="s">
        <v>19381</v>
      </c>
      <c r="G2240" s="413" t="s">
        <v>213</v>
      </c>
      <c r="H2240" s="429" t="s">
        <v>8560</v>
      </c>
      <c r="I2240" s="390">
        <v>4</v>
      </c>
      <c r="J2240" s="390">
        <v>0</v>
      </c>
      <c r="K2240" s="390">
        <v>1</v>
      </c>
      <c r="L2240" s="210">
        <v>0</v>
      </c>
      <c r="M2240" s="390">
        <v>6</v>
      </c>
      <c r="N2240" s="390">
        <v>0</v>
      </c>
      <c r="O2240" s="390">
        <v>7</v>
      </c>
      <c r="P2240" s="206">
        <v>0</v>
      </c>
    </row>
    <row r="2241" spans="1:16" x14ac:dyDescent="0.2">
      <c r="A2241" s="212" t="s">
        <v>13328</v>
      </c>
      <c r="B2241" s="211"/>
      <c r="C2241" s="211" t="s">
        <v>253</v>
      </c>
      <c r="D2241" s="410" t="s">
        <v>19952</v>
      </c>
      <c r="E2241" s="211"/>
      <c r="F2241" s="211" t="s">
        <v>13327</v>
      </c>
      <c r="G2241" s="413" t="s">
        <v>19953</v>
      </c>
      <c r="H2241" s="429" t="s">
        <v>8560</v>
      </c>
      <c r="I2241" s="390">
        <v>3</v>
      </c>
      <c r="J2241" s="390">
        <v>18</v>
      </c>
      <c r="K2241" s="390">
        <v>8</v>
      </c>
      <c r="L2241" s="330">
        <v>-0.83333333333333304</v>
      </c>
      <c r="M2241" s="390">
        <v>234</v>
      </c>
      <c r="N2241" s="390">
        <v>174</v>
      </c>
      <c r="O2241" s="390">
        <v>322</v>
      </c>
      <c r="P2241" s="206">
        <v>0.34482758620689702</v>
      </c>
    </row>
    <row r="2242" spans="1:16" x14ac:dyDescent="0.2">
      <c r="A2242" s="212" t="s">
        <v>12827</v>
      </c>
      <c r="B2242" s="211"/>
      <c r="C2242" s="211" t="s">
        <v>487</v>
      </c>
      <c r="D2242" s="410" t="s">
        <v>19415</v>
      </c>
      <c r="E2242" s="211"/>
      <c r="F2242" s="211" t="s">
        <v>12826</v>
      </c>
      <c r="G2242" s="413" t="s">
        <v>19416</v>
      </c>
      <c r="H2242" s="429" t="s">
        <v>8560</v>
      </c>
      <c r="I2242" s="390">
        <v>3</v>
      </c>
      <c r="J2242" s="390">
        <v>1</v>
      </c>
      <c r="K2242" s="390">
        <v>0</v>
      </c>
      <c r="L2242" s="210">
        <v>2</v>
      </c>
      <c r="M2242" s="390">
        <v>0</v>
      </c>
      <c r="N2242" s="390">
        <v>0</v>
      </c>
      <c r="O2242" s="390">
        <v>2</v>
      </c>
      <c r="P2242" s="206">
        <v>0</v>
      </c>
    </row>
    <row r="2243" spans="1:16" x14ac:dyDescent="0.2">
      <c r="A2243" s="212" t="s">
        <v>12740</v>
      </c>
      <c r="B2243" s="211"/>
      <c r="C2243" s="211" t="s">
        <v>251</v>
      </c>
      <c r="D2243" s="410" t="s">
        <v>17085</v>
      </c>
      <c r="E2243" s="211"/>
      <c r="F2243" s="211" t="s">
        <v>12739</v>
      </c>
      <c r="G2243" s="413" t="s">
        <v>200</v>
      </c>
      <c r="H2243" s="429" t="s">
        <v>8560</v>
      </c>
      <c r="I2243" s="390">
        <v>3</v>
      </c>
      <c r="J2243" s="390">
        <v>3</v>
      </c>
      <c r="K2243" s="390">
        <v>10</v>
      </c>
      <c r="L2243" s="330">
        <v>0</v>
      </c>
      <c r="M2243" s="390">
        <v>16</v>
      </c>
      <c r="N2243" s="390">
        <v>13</v>
      </c>
      <c r="O2243" s="390">
        <v>17</v>
      </c>
      <c r="P2243" s="206">
        <v>0.230769230769231</v>
      </c>
    </row>
    <row r="2244" spans="1:16" x14ac:dyDescent="0.2">
      <c r="A2244" s="212" t="s">
        <v>12570</v>
      </c>
      <c r="B2244" s="211"/>
      <c r="C2244" s="211" t="s">
        <v>14947</v>
      </c>
      <c r="D2244" s="410" t="s">
        <v>8815</v>
      </c>
      <c r="E2244" s="211"/>
      <c r="F2244" s="211" t="s">
        <v>12569</v>
      </c>
      <c r="G2244" s="413" t="s">
        <v>201</v>
      </c>
      <c r="H2244" s="429" t="s">
        <v>8560</v>
      </c>
      <c r="I2244" s="390">
        <v>3</v>
      </c>
      <c r="J2244" s="390">
        <v>0</v>
      </c>
      <c r="K2244" s="390">
        <v>2</v>
      </c>
      <c r="L2244" s="330">
        <v>0</v>
      </c>
      <c r="M2244" s="390">
        <v>62</v>
      </c>
      <c r="N2244" s="390">
        <v>41</v>
      </c>
      <c r="O2244" s="390">
        <v>59</v>
      </c>
      <c r="P2244" s="206">
        <v>0.51219512195121997</v>
      </c>
    </row>
    <row r="2245" spans="1:16" x14ac:dyDescent="0.2">
      <c r="A2245" s="212" t="s">
        <v>18988</v>
      </c>
      <c r="B2245" s="211"/>
      <c r="C2245" s="211" t="s">
        <v>18989</v>
      </c>
      <c r="D2245" s="410" t="s">
        <v>8836</v>
      </c>
      <c r="E2245" s="211"/>
      <c r="F2245" s="211" t="s">
        <v>18990</v>
      </c>
      <c r="G2245" s="413" t="s">
        <v>208</v>
      </c>
      <c r="H2245" s="429" t="s">
        <v>8560</v>
      </c>
      <c r="I2245" s="390">
        <v>3</v>
      </c>
      <c r="J2245" s="390">
        <v>16</v>
      </c>
      <c r="K2245" s="390">
        <v>2</v>
      </c>
      <c r="L2245" s="330">
        <v>-0.8125</v>
      </c>
      <c r="M2245" s="390">
        <v>0</v>
      </c>
      <c r="N2245" s="390">
        <v>0</v>
      </c>
      <c r="O2245" s="390">
        <v>0</v>
      </c>
      <c r="P2245" s="206">
        <v>0</v>
      </c>
    </row>
    <row r="2246" spans="1:16" x14ac:dyDescent="0.2">
      <c r="A2246" s="212" t="s">
        <v>12042</v>
      </c>
      <c r="B2246" s="211"/>
      <c r="C2246" s="211" t="s">
        <v>251</v>
      </c>
      <c r="D2246" s="410" t="s">
        <v>18408</v>
      </c>
      <c r="E2246" s="211"/>
      <c r="F2246" s="211" t="s">
        <v>12041</v>
      </c>
      <c r="G2246" s="413" t="s">
        <v>20670</v>
      </c>
      <c r="H2246" s="429" t="s">
        <v>8560</v>
      </c>
      <c r="I2246" s="390">
        <v>3</v>
      </c>
      <c r="J2246" s="390">
        <v>121</v>
      </c>
      <c r="K2246" s="390">
        <v>164</v>
      </c>
      <c r="L2246" s="330">
        <v>-0.97520661157024802</v>
      </c>
      <c r="M2246" s="390">
        <v>28</v>
      </c>
      <c r="N2246" s="390">
        <v>26</v>
      </c>
      <c r="O2246" s="390">
        <v>47</v>
      </c>
      <c r="P2246" s="206">
        <v>7.69230769230769E-2</v>
      </c>
    </row>
    <row r="2247" spans="1:16" x14ac:dyDescent="0.2">
      <c r="A2247" s="212" t="s">
        <v>11828</v>
      </c>
      <c r="B2247" s="211" t="s">
        <v>11638</v>
      </c>
      <c r="C2247" s="211" t="s">
        <v>372</v>
      </c>
      <c r="D2247" s="410" t="s">
        <v>20806</v>
      </c>
      <c r="E2247" s="211" t="s">
        <v>11827</v>
      </c>
      <c r="F2247" s="211"/>
      <c r="G2247" s="413" t="s">
        <v>20807</v>
      </c>
      <c r="H2247" s="429" t="s">
        <v>8560</v>
      </c>
      <c r="I2247" s="390">
        <v>3</v>
      </c>
      <c r="J2247" s="390">
        <v>1</v>
      </c>
      <c r="K2247" s="390">
        <v>0</v>
      </c>
      <c r="L2247" s="210">
        <v>2</v>
      </c>
      <c r="M2247" s="390">
        <v>89</v>
      </c>
      <c r="N2247" s="390">
        <v>62</v>
      </c>
      <c r="O2247" s="390">
        <v>84</v>
      </c>
      <c r="P2247" s="206">
        <v>0.43548387096774199</v>
      </c>
    </row>
    <row r="2248" spans="1:16" x14ac:dyDescent="0.2">
      <c r="A2248" s="212" t="s">
        <v>14228</v>
      </c>
      <c r="B2248" s="211"/>
      <c r="C2248" s="211" t="s">
        <v>14947</v>
      </c>
      <c r="D2248" s="410" t="s">
        <v>18559</v>
      </c>
      <c r="E2248" s="211"/>
      <c r="F2248" s="211" t="s">
        <v>14227</v>
      </c>
      <c r="G2248" s="413" t="s">
        <v>20872</v>
      </c>
      <c r="H2248" s="429" t="s">
        <v>8560</v>
      </c>
      <c r="I2248" s="390">
        <v>3</v>
      </c>
      <c r="J2248" s="390">
        <v>0</v>
      </c>
      <c r="K2248" s="390">
        <v>1</v>
      </c>
      <c r="L2248" s="330">
        <v>0</v>
      </c>
      <c r="M2248" s="390">
        <v>74</v>
      </c>
      <c r="N2248" s="390">
        <v>78</v>
      </c>
      <c r="O2248" s="390">
        <v>44</v>
      </c>
      <c r="P2248" s="206">
        <v>-5.1282051282051301E-2</v>
      </c>
    </row>
    <row r="2249" spans="1:16" x14ac:dyDescent="0.2">
      <c r="A2249" s="212" t="s">
        <v>11565</v>
      </c>
      <c r="B2249" s="211" t="s">
        <v>10135</v>
      </c>
      <c r="C2249" s="211" t="s">
        <v>254</v>
      </c>
      <c r="D2249" s="410" t="s">
        <v>17628</v>
      </c>
      <c r="E2249" s="211" t="s">
        <v>11564</v>
      </c>
      <c r="F2249" s="211"/>
      <c r="G2249" s="413" t="s">
        <v>21080</v>
      </c>
      <c r="H2249" s="429" t="s">
        <v>8560</v>
      </c>
      <c r="I2249" s="390">
        <v>3</v>
      </c>
      <c r="J2249" s="390">
        <v>23</v>
      </c>
      <c r="K2249" s="390">
        <v>21</v>
      </c>
      <c r="L2249" s="330">
        <v>-0.86956521739130399</v>
      </c>
      <c r="M2249" s="390">
        <v>216</v>
      </c>
      <c r="N2249" s="390">
        <v>145</v>
      </c>
      <c r="O2249" s="390">
        <v>152</v>
      </c>
      <c r="P2249" s="206">
        <v>0.48965517241379303</v>
      </c>
    </row>
    <row r="2250" spans="1:16" x14ac:dyDescent="0.2">
      <c r="A2250" s="212" t="s">
        <v>11441</v>
      </c>
      <c r="B2250" s="211"/>
      <c r="C2250" s="211" t="s">
        <v>14947</v>
      </c>
      <c r="D2250" s="410" t="s">
        <v>17569</v>
      </c>
      <c r="E2250" s="211"/>
      <c r="F2250" s="211" t="s">
        <v>11440</v>
      </c>
      <c r="G2250" s="413" t="s">
        <v>19526</v>
      </c>
      <c r="H2250" s="429" t="s">
        <v>8560</v>
      </c>
      <c r="I2250" s="390">
        <v>3</v>
      </c>
      <c r="J2250" s="390">
        <v>0</v>
      </c>
      <c r="K2250" s="390">
        <v>0</v>
      </c>
      <c r="L2250" s="330">
        <v>0</v>
      </c>
      <c r="M2250" s="390">
        <v>11</v>
      </c>
      <c r="N2250" s="390">
        <v>11</v>
      </c>
      <c r="O2250" s="390">
        <v>9</v>
      </c>
      <c r="P2250" s="206">
        <v>0</v>
      </c>
    </row>
    <row r="2251" spans="1:16" x14ac:dyDescent="0.2">
      <c r="A2251" s="212" t="s">
        <v>11395</v>
      </c>
      <c r="B2251" s="211"/>
      <c r="C2251" s="211" t="s">
        <v>253</v>
      </c>
      <c r="D2251" s="410" t="s">
        <v>20064</v>
      </c>
      <c r="E2251" s="211"/>
      <c r="F2251" s="211" t="s">
        <v>11394</v>
      </c>
      <c r="G2251" s="413" t="s">
        <v>20065</v>
      </c>
      <c r="H2251" s="429" t="s">
        <v>8560</v>
      </c>
      <c r="I2251" s="390">
        <v>3</v>
      </c>
      <c r="J2251" s="390">
        <v>2</v>
      </c>
      <c r="K2251" s="390">
        <v>31</v>
      </c>
      <c r="L2251" s="330">
        <v>0.5</v>
      </c>
      <c r="M2251" s="390">
        <v>369</v>
      </c>
      <c r="N2251" s="390">
        <v>273</v>
      </c>
      <c r="O2251" s="390">
        <v>353</v>
      </c>
      <c r="P2251" s="206">
        <v>0.35164835164835201</v>
      </c>
    </row>
    <row r="2252" spans="1:16" x14ac:dyDescent="0.2">
      <c r="A2252" s="212" t="s">
        <v>11199</v>
      </c>
      <c r="B2252" s="211"/>
      <c r="C2252" s="211" t="s">
        <v>249</v>
      </c>
      <c r="D2252" s="410" t="s">
        <v>20073</v>
      </c>
      <c r="E2252" s="211"/>
      <c r="F2252" s="211" t="s">
        <v>11198</v>
      </c>
      <c r="G2252" s="413" t="s">
        <v>19471</v>
      </c>
      <c r="H2252" s="429" t="s">
        <v>8560</v>
      </c>
      <c r="I2252" s="390">
        <v>3</v>
      </c>
      <c r="J2252" s="390">
        <v>2</v>
      </c>
      <c r="K2252" s="390">
        <v>0</v>
      </c>
      <c r="L2252" s="330">
        <v>0.5</v>
      </c>
      <c r="M2252" s="390">
        <v>9</v>
      </c>
      <c r="N2252" s="390">
        <v>20</v>
      </c>
      <c r="O2252" s="390">
        <v>16</v>
      </c>
      <c r="P2252" s="206">
        <v>-0.55000000000000004</v>
      </c>
    </row>
    <row r="2253" spans="1:16" x14ac:dyDescent="0.2">
      <c r="A2253" s="212" t="s">
        <v>11010</v>
      </c>
      <c r="B2253" s="211"/>
      <c r="C2253" s="211" t="s">
        <v>262</v>
      </c>
      <c r="D2253" s="410" t="s">
        <v>8938</v>
      </c>
      <c r="E2253" s="211"/>
      <c r="F2253" s="211" t="s">
        <v>11009</v>
      </c>
      <c r="G2253" s="413" t="s">
        <v>21315</v>
      </c>
      <c r="H2253" s="429" t="s">
        <v>8560</v>
      </c>
      <c r="I2253" s="390">
        <v>3</v>
      </c>
      <c r="J2253" s="390">
        <v>4</v>
      </c>
      <c r="K2253" s="390">
        <v>2</v>
      </c>
      <c r="L2253" s="330">
        <v>-0.25</v>
      </c>
      <c r="M2253" s="390">
        <v>3</v>
      </c>
      <c r="N2253" s="390">
        <v>10</v>
      </c>
      <c r="O2253" s="390">
        <v>2</v>
      </c>
      <c r="P2253" s="206">
        <v>-0.7</v>
      </c>
    </row>
    <row r="2254" spans="1:16" x14ac:dyDescent="0.2">
      <c r="A2254" s="212" t="s">
        <v>19177</v>
      </c>
      <c r="B2254" s="211"/>
      <c r="C2254" s="211" t="s">
        <v>255</v>
      </c>
      <c r="D2254" s="410" t="s">
        <v>19178</v>
      </c>
      <c r="E2254" s="211"/>
      <c r="F2254" s="211" t="s">
        <v>19179</v>
      </c>
      <c r="G2254" s="413" t="s">
        <v>208</v>
      </c>
      <c r="H2254" s="429" t="s">
        <v>8560</v>
      </c>
      <c r="I2254" s="390">
        <v>3</v>
      </c>
      <c r="J2254" s="390">
        <v>0</v>
      </c>
      <c r="K2254" s="390">
        <v>14</v>
      </c>
      <c r="L2254" s="330">
        <v>0</v>
      </c>
      <c r="M2254" s="390">
        <v>0</v>
      </c>
      <c r="N2254" s="390">
        <v>0</v>
      </c>
      <c r="O2254" s="390">
        <v>0</v>
      </c>
      <c r="P2254" s="206">
        <v>0</v>
      </c>
    </row>
    <row r="2255" spans="1:16" x14ac:dyDescent="0.2">
      <c r="A2255" s="212" t="s">
        <v>10623</v>
      </c>
      <c r="B2255" s="211" t="s">
        <v>9847</v>
      </c>
      <c r="C2255" s="211" t="s">
        <v>255</v>
      </c>
      <c r="D2255" s="410" t="s">
        <v>21533</v>
      </c>
      <c r="E2255" s="211" t="s">
        <v>10622</v>
      </c>
      <c r="F2255" s="211"/>
      <c r="G2255" s="413" t="s">
        <v>21534</v>
      </c>
      <c r="H2255" s="429" t="s">
        <v>8560</v>
      </c>
      <c r="I2255" s="390">
        <v>3</v>
      </c>
      <c r="J2255" s="390">
        <v>2</v>
      </c>
      <c r="K2255" s="390">
        <v>1</v>
      </c>
      <c r="L2255" s="330">
        <v>0.5</v>
      </c>
      <c r="M2255" s="390">
        <v>76</v>
      </c>
      <c r="N2255" s="390">
        <v>90</v>
      </c>
      <c r="O2255" s="390">
        <v>76</v>
      </c>
      <c r="P2255" s="206">
        <v>-0.155555555555556</v>
      </c>
    </row>
    <row r="2256" spans="1:16" x14ac:dyDescent="0.2">
      <c r="A2256" s="212" t="s">
        <v>10595</v>
      </c>
      <c r="B2256" s="211"/>
      <c r="C2256" s="211" t="s">
        <v>254</v>
      </c>
      <c r="D2256" s="410" t="s">
        <v>17672</v>
      </c>
      <c r="E2256" s="211"/>
      <c r="F2256" s="211" t="s">
        <v>10594</v>
      </c>
      <c r="G2256" s="413" t="s">
        <v>21539</v>
      </c>
      <c r="H2256" s="429" t="s">
        <v>8560</v>
      </c>
      <c r="I2256" s="390">
        <v>3</v>
      </c>
      <c r="J2256" s="390">
        <v>1</v>
      </c>
      <c r="K2256" s="390">
        <v>1</v>
      </c>
      <c r="L2256" s="330">
        <v>2</v>
      </c>
      <c r="M2256" s="390">
        <v>394</v>
      </c>
      <c r="N2256" s="390">
        <v>357</v>
      </c>
      <c r="O2256" s="390">
        <v>334</v>
      </c>
      <c r="P2256" s="206">
        <v>0.103641456582633</v>
      </c>
    </row>
    <row r="2257" spans="1:16" x14ac:dyDescent="0.2">
      <c r="A2257" s="212" t="s">
        <v>10013</v>
      </c>
      <c r="B2257" s="211"/>
      <c r="C2257" s="211" t="s">
        <v>371</v>
      </c>
      <c r="D2257" s="410" t="s">
        <v>17285</v>
      </c>
      <c r="E2257" s="211"/>
      <c r="F2257" s="211" t="s">
        <v>10012</v>
      </c>
      <c r="G2257" s="413" t="s">
        <v>19617</v>
      </c>
      <c r="H2257" s="429" t="s">
        <v>8560</v>
      </c>
      <c r="I2257" s="390">
        <v>3</v>
      </c>
      <c r="J2257" s="390">
        <v>7</v>
      </c>
      <c r="K2257" s="390">
        <v>4</v>
      </c>
      <c r="L2257" s="330">
        <v>-0.57142857142857095</v>
      </c>
      <c r="M2257" s="390">
        <v>29</v>
      </c>
      <c r="N2257" s="390">
        <v>50</v>
      </c>
      <c r="O2257" s="390">
        <v>42</v>
      </c>
      <c r="P2257" s="206">
        <v>-0.42</v>
      </c>
    </row>
    <row r="2258" spans="1:16" x14ac:dyDescent="0.2">
      <c r="A2258" s="212" t="s">
        <v>13041</v>
      </c>
      <c r="B2258" s="211"/>
      <c r="C2258" s="211" t="s">
        <v>253</v>
      </c>
      <c r="D2258" s="410" t="s">
        <v>18910</v>
      </c>
      <c r="E2258" s="211"/>
      <c r="F2258" s="211" t="s">
        <v>13040</v>
      </c>
      <c r="G2258" s="413" t="s">
        <v>19522</v>
      </c>
      <c r="H2258" s="429" t="s">
        <v>8560</v>
      </c>
      <c r="I2258" s="390">
        <v>3</v>
      </c>
      <c r="J2258" s="390">
        <v>1</v>
      </c>
      <c r="K2258" s="390">
        <v>3</v>
      </c>
      <c r="L2258" s="330">
        <v>2</v>
      </c>
      <c r="M2258" s="390">
        <v>10</v>
      </c>
      <c r="N2258" s="390">
        <v>10</v>
      </c>
      <c r="O2258" s="390">
        <v>7</v>
      </c>
      <c r="P2258" s="206">
        <v>0</v>
      </c>
    </row>
    <row r="2259" spans="1:16" x14ac:dyDescent="0.2">
      <c r="A2259" s="212" t="s">
        <v>9867</v>
      </c>
      <c r="B2259" s="211" t="s">
        <v>9521</v>
      </c>
      <c r="C2259" s="211" t="s">
        <v>252</v>
      </c>
      <c r="D2259" s="410" t="s">
        <v>17204</v>
      </c>
      <c r="E2259" s="211" t="s">
        <v>9866</v>
      </c>
      <c r="F2259" s="211"/>
      <c r="G2259" s="413" t="s">
        <v>19398</v>
      </c>
      <c r="H2259" s="429" t="s">
        <v>8560</v>
      </c>
      <c r="I2259" s="390">
        <v>3</v>
      </c>
      <c r="J2259" s="390">
        <v>0</v>
      </c>
      <c r="K2259" s="390">
        <v>0</v>
      </c>
      <c r="L2259" s="330">
        <v>0</v>
      </c>
      <c r="M2259" s="390">
        <v>274</v>
      </c>
      <c r="N2259" s="390">
        <v>114</v>
      </c>
      <c r="O2259" s="390">
        <v>202</v>
      </c>
      <c r="P2259" s="206">
        <v>1.40350877192982</v>
      </c>
    </row>
    <row r="2260" spans="1:16" x14ac:dyDescent="0.2">
      <c r="A2260" s="212" t="s">
        <v>9833</v>
      </c>
      <c r="B2260" s="211"/>
      <c r="C2260" s="211" t="s">
        <v>254</v>
      </c>
      <c r="D2260" s="410" t="s">
        <v>12272</v>
      </c>
      <c r="E2260" s="211"/>
      <c r="F2260" s="211" t="s">
        <v>9832</v>
      </c>
      <c r="G2260" s="413" t="s">
        <v>9186</v>
      </c>
      <c r="H2260" s="429" t="s">
        <v>8560</v>
      </c>
      <c r="I2260" s="390">
        <v>3</v>
      </c>
      <c r="J2260" s="390">
        <v>0</v>
      </c>
      <c r="K2260" s="390">
        <v>0</v>
      </c>
      <c r="L2260" s="330">
        <v>0</v>
      </c>
      <c r="M2260" s="390">
        <v>1</v>
      </c>
      <c r="N2260" s="390">
        <v>0</v>
      </c>
      <c r="O2260" s="390">
        <v>0</v>
      </c>
      <c r="P2260" s="206">
        <v>0</v>
      </c>
    </row>
    <row r="2261" spans="1:16" x14ac:dyDescent="0.2">
      <c r="A2261" s="212" t="s">
        <v>13623</v>
      </c>
      <c r="B2261" s="211" t="s">
        <v>9509</v>
      </c>
      <c r="C2261" s="211" t="s">
        <v>253</v>
      </c>
      <c r="D2261" s="410" t="s">
        <v>19797</v>
      </c>
      <c r="E2261" s="211"/>
      <c r="F2261" s="211" t="s">
        <v>13622</v>
      </c>
      <c r="G2261" s="413" t="s">
        <v>21944</v>
      </c>
      <c r="H2261" s="429" t="s">
        <v>8560</v>
      </c>
      <c r="I2261" s="390">
        <v>3</v>
      </c>
      <c r="J2261" s="390">
        <v>3</v>
      </c>
      <c r="K2261" s="390">
        <v>1</v>
      </c>
      <c r="L2261" s="330">
        <v>0</v>
      </c>
      <c r="M2261" s="390">
        <v>85</v>
      </c>
      <c r="N2261" s="390">
        <v>117</v>
      </c>
      <c r="O2261" s="390">
        <v>118</v>
      </c>
      <c r="P2261" s="206">
        <v>-0.27350427350427398</v>
      </c>
    </row>
    <row r="2262" spans="1:16" x14ac:dyDescent="0.2">
      <c r="A2262" s="212" t="s">
        <v>9325</v>
      </c>
      <c r="B2262" s="211"/>
      <c r="C2262" s="211" t="s">
        <v>14947</v>
      </c>
      <c r="D2262" s="410" t="s">
        <v>17596</v>
      </c>
      <c r="E2262" s="211"/>
      <c r="F2262" s="211" t="s">
        <v>9324</v>
      </c>
      <c r="G2262" s="413" t="s">
        <v>17235</v>
      </c>
      <c r="H2262" s="429" t="s">
        <v>8560</v>
      </c>
      <c r="I2262" s="390">
        <v>3</v>
      </c>
      <c r="J2262" s="390">
        <v>30</v>
      </c>
      <c r="K2262" s="390">
        <v>7</v>
      </c>
      <c r="L2262" s="330">
        <v>-0.9</v>
      </c>
      <c r="M2262" s="390">
        <v>26</v>
      </c>
      <c r="N2262" s="390">
        <v>49</v>
      </c>
      <c r="O2262" s="390">
        <v>31</v>
      </c>
      <c r="P2262" s="206">
        <v>-0.469387755102041</v>
      </c>
    </row>
    <row r="2263" spans="1:16" x14ac:dyDescent="0.2">
      <c r="A2263" s="212" t="s">
        <v>9161</v>
      </c>
      <c r="B2263" s="211"/>
      <c r="C2263" s="211" t="s">
        <v>371</v>
      </c>
      <c r="D2263" s="410" t="s">
        <v>18944</v>
      </c>
      <c r="E2263" s="211"/>
      <c r="F2263" s="211" t="s">
        <v>9160</v>
      </c>
      <c r="G2263" s="413" t="s">
        <v>22098</v>
      </c>
      <c r="H2263" s="429" t="s">
        <v>8560</v>
      </c>
      <c r="I2263" s="390">
        <v>3</v>
      </c>
      <c r="J2263" s="390">
        <v>0</v>
      </c>
      <c r="K2263" s="390">
        <v>3</v>
      </c>
      <c r="L2263" s="330">
        <v>0</v>
      </c>
      <c r="M2263" s="390">
        <v>48</v>
      </c>
      <c r="N2263" s="390">
        <v>43</v>
      </c>
      <c r="O2263" s="390">
        <v>28</v>
      </c>
      <c r="P2263" s="206">
        <v>0.116279069767442</v>
      </c>
    </row>
    <row r="2264" spans="1:16" x14ac:dyDescent="0.2">
      <c r="A2264" s="212" t="s">
        <v>9107</v>
      </c>
      <c r="B2264" s="211"/>
      <c r="C2264" s="211" t="s">
        <v>258</v>
      </c>
      <c r="D2264" s="410" t="s">
        <v>18518</v>
      </c>
      <c r="E2264" s="211"/>
      <c r="F2264" s="211" t="s">
        <v>9106</v>
      </c>
      <c r="G2264" s="413" t="s">
        <v>22111</v>
      </c>
      <c r="H2264" s="429" t="s">
        <v>8560</v>
      </c>
      <c r="I2264" s="390">
        <v>3</v>
      </c>
      <c r="J2264" s="390">
        <v>0</v>
      </c>
      <c r="K2264" s="390">
        <v>3</v>
      </c>
      <c r="L2264" s="330">
        <v>0</v>
      </c>
      <c r="M2264" s="390">
        <v>108</v>
      </c>
      <c r="N2264" s="390">
        <v>109</v>
      </c>
      <c r="O2264" s="390">
        <v>81</v>
      </c>
      <c r="P2264" s="206">
        <v>-9.1743119266054496E-3</v>
      </c>
    </row>
    <row r="2265" spans="1:16" x14ac:dyDescent="0.2">
      <c r="A2265" s="212" t="s">
        <v>9058</v>
      </c>
      <c r="B2265" s="211"/>
      <c r="C2265" s="211" t="s">
        <v>372</v>
      </c>
      <c r="D2265" s="410" t="s">
        <v>18520</v>
      </c>
      <c r="E2265" s="211"/>
      <c r="F2265" s="211" t="s">
        <v>9057</v>
      </c>
      <c r="G2265" s="413" t="s">
        <v>17135</v>
      </c>
      <c r="H2265" s="429" t="s">
        <v>8560</v>
      </c>
      <c r="I2265" s="390">
        <v>3</v>
      </c>
      <c r="J2265" s="390">
        <v>0</v>
      </c>
      <c r="K2265" s="390">
        <v>1</v>
      </c>
      <c r="L2265" s="330">
        <v>0</v>
      </c>
      <c r="M2265" s="390">
        <v>182</v>
      </c>
      <c r="N2265" s="390">
        <v>201</v>
      </c>
      <c r="O2265" s="390">
        <v>167</v>
      </c>
      <c r="P2265" s="206">
        <v>-9.4527363184079602E-2</v>
      </c>
    </row>
    <row r="2266" spans="1:16" x14ac:dyDescent="0.2">
      <c r="A2266" s="212" t="s">
        <v>12999</v>
      </c>
      <c r="B2266" s="211"/>
      <c r="C2266" s="211" t="s">
        <v>251</v>
      </c>
      <c r="D2266" s="410" t="s">
        <v>19320</v>
      </c>
      <c r="E2266" s="211"/>
      <c r="F2266" s="211" t="s">
        <v>12998</v>
      </c>
      <c r="G2266" s="413" t="s">
        <v>21372</v>
      </c>
      <c r="H2266" s="429" t="s">
        <v>8560</v>
      </c>
      <c r="I2266" s="390">
        <v>3</v>
      </c>
      <c r="J2266" s="390">
        <v>48</v>
      </c>
      <c r="K2266" s="390">
        <v>4</v>
      </c>
      <c r="L2266" s="330">
        <v>-0.9375</v>
      </c>
      <c r="M2266" s="390">
        <v>569</v>
      </c>
      <c r="N2266" s="390">
        <v>520</v>
      </c>
      <c r="O2266" s="390">
        <v>446</v>
      </c>
      <c r="P2266" s="206">
        <v>9.4230769230769298E-2</v>
      </c>
    </row>
    <row r="2267" spans="1:16" x14ac:dyDescent="0.2">
      <c r="A2267" s="212" t="s">
        <v>8848</v>
      </c>
      <c r="B2267" s="211"/>
      <c r="C2267" s="211" t="s">
        <v>250</v>
      </c>
      <c r="D2267" s="410" t="s">
        <v>17731</v>
      </c>
      <c r="E2267" s="211"/>
      <c r="F2267" s="211" t="s">
        <v>8847</v>
      </c>
      <c r="G2267" s="413" t="s">
        <v>22272</v>
      </c>
      <c r="H2267" s="429" t="s">
        <v>8560</v>
      </c>
      <c r="I2267" s="390">
        <v>3</v>
      </c>
      <c r="J2267" s="390">
        <v>3</v>
      </c>
      <c r="K2267" s="390">
        <v>8</v>
      </c>
      <c r="L2267" s="330">
        <v>0</v>
      </c>
      <c r="M2267" s="390">
        <v>201</v>
      </c>
      <c r="N2267" s="390">
        <v>190</v>
      </c>
      <c r="O2267" s="390">
        <v>222</v>
      </c>
      <c r="P2267" s="206">
        <v>5.78947368421052E-2</v>
      </c>
    </row>
    <row r="2268" spans="1:16" x14ac:dyDescent="0.2">
      <c r="A2268" s="212" t="s">
        <v>8828</v>
      </c>
      <c r="B2268" s="211"/>
      <c r="C2268" s="211" t="s">
        <v>251</v>
      </c>
      <c r="D2268" s="410" t="s">
        <v>22276</v>
      </c>
      <c r="E2268" s="211" t="s">
        <v>8827</v>
      </c>
      <c r="F2268" s="211"/>
      <c r="G2268" s="413" t="s">
        <v>22277</v>
      </c>
      <c r="H2268" s="429" t="s">
        <v>8560</v>
      </c>
      <c r="I2268" s="390">
        <v>3</v>
      </c>
      <c r="J2268" s="390">
        <v>6</v>
      </c>
      <c r="K2268" s="390">
        <v>3</v>
      </c>
      <c r="L2268" s="330">
        <v>-0.5</v>
      </c>
      <c r="M2268" s="390">
        <v>370</v>
      </c>
      <c r="N2268" s="390">
        <v>211</v>
      </c>
      <c r="O2268" s="390">
        <v>369</v>
      </c>
      <c r="P2268" s="206">
        <v>0.75355450236966803</v>
      </c>
    </row>
    <row r="2269" spans="1:16" x14ac:dyDescent="0.2">
      <c r="A2269" s="212" t="s">
        <v>8679</v>
      </c>
      <c r="B2269" s="211"/>
      <c r="C2269" s="211" t="s">
        <v>258</v>
      </c>
      <c r="D2269" s="410" t="s">
        <v>8678</v>
      </c>
      <c r="E2269" s="211"/>
      <c r="F2269" s="211" t="s">
        <v>8677</v>
      </c>
      <c r="G2269" s="413" t="s">
        <v>19854</v>
      </c>
      <c r="H2269" s="429" t="s">
        <v>8560</v>
      </c>
      <c r="I2269" s="390">
        <v>3</v>
      </c>
      <c r="J2269" s="390">
        <v>5</v>
      </c>
      <c r="K2269" s="390">
        <v>13</v>
      </c>
      <c r="L2269" s="210">
        <v>-0.4</v>
      </c>
      <c r="M2269" s="390">
        <v>19</v>
      </c>
      <c r="N2269" s="390">
        <v>9</v>
      </c>
      <c r="O2269" s="390">
        <v>15</v>
      </c>
      <c r="P2269" s="206">
        <v>1.1111111111111101</v>
      </c>
    </row>
    <row r="2270" spans="1:16" x14ac:dyDescent="0.2">
      <c r="A2270" s="212" t="s">
        <v>12823</v>
      </c>
      <c r="B2270" s="211"/>
      <c r="C2270" s="211" t="s">
        <v>372</v>
      </c>
      <c r="D2270" s="410" t="s">
        <v>17221</v>
      </c>
      <c r="E2270" s="211"/>
      <c r="F2270" s="211" t="s">
        <v>12822</v>
      </c>
      <c r="G2270" s="413" t="s">
        <v>208</v>
      </c>
      <c r="H2270" s="429" t="s">
        <v>8560</v>
      </c>
      <c r="I2270" s="390">
        <v>2</v>
      </c>
      <c r="J2270" s="390">
        <v>1</v>
      </c>
      <c r="K2270" s="390">
        <v>0</v>
      </c>
      <c r="L2270" s="330">
        <v>1</v>
      </c>
      <c r="M2270" s="390">
        <v>2</v>
      </c>
      <c r="N2270" s="390">
        <v>0</v>
      </c>
      <c r="O2270" s="390">
        <v>0</v>
      </c>
      <c r="P2270" s="206">
        <v>0</v>
      </c>
    </row>
    <row r="2271" spans="1:16" x14ac:dyDescent="0.2">
      <c r="A2271" s="212" t="s">
        <v>12780</v>
      </c>
      <c r="B2271" s="211"/>
      <c r="C2271" s="211" t="s">
        <v>249</v>
      </c>
      <c r="D2271" s="410" t="s">
        <v>18634</v>
      </c>
      <c r="E2271" s="211" t="s">
        <v>12779</v>
      </c>
      <c r="F2271" s="211"/>
      <c r="G2271" s="413" t="s">
        <v>20262</v>
      </c>
      <c r="H2271" s="429" t="s">
        <v>8560</v>
      </c>
      <c r="I2271" s="390">
        <v>2</v>
      </c>
      <c r="J2271" s="390">
        <v>0</v>
      </c>
      <c r="K2271" s="390">
        <v>2</v>
      </c>
      <c r="L2271" s="330">
        <v>0</v>
      </c>
      <c r="M2271" s="390">
        <v>20</v>
      </c>
      <c r="N2271" s="390">
        <v>1</v>
      </c>
      <c r="O2271" s="390">
        <v>11</v>
      </c>
      <c r="P2271" s="206">
        <v>19</v>
      </c>
    </row>
    <row r="2272" spans="1:16" x14ac:dyDescent="0.2">
      <c r="A2272" s="212" t="s">
        <v>12620</v>
      </c>
      <c r="B2272" s="211"/>
      <c r="C2272" s="211" t="s">
        <v>254</v>
      </c>
      <c r="D2272" s="410" t="s">
        <v>17687</v>
      </c>
      <c r="E2272" s="211"/>
      <c r="F2272" s="211" t="s">
        <v>12619</v>
      </c>
      <c r="G2272" s="413" t="s">
        <v>200</v>
      </c>
      <c r="H2272" s="429" t="s">
        <v>8560</v>
      </c>
      <c r="I2272" s="390">
        <v>2</v>
      </c>
      <c r="J2272" s="390">
        <v>0</v>
      </c>
      <c r="K2272" s="390">
        <v>0</v>
      </c>
      <c r="L2272" s="330">
        <v>0</v>
      </c>
      <c r="M2272" s="390">
        <v>0</v>
      </c>
      <c r="N2272" s="390">
        <v>0</v>
      </c>
      <c r="O2272" s="390">
        <v>0</v>
      </c>
      <c r="P2272" s="206">
        <v>0</v>
      </c>
    </row>
    <row r="2273" spans="1:16" x14ac:dyDescent="0.2">
      <c r="A2273" s="212" t="s">
        <v>13170</v>
      </c>
      <c r="B2273" s="211" t="s">
        <v>11614</v>
      </c>
      <c r="C2273" s="211" t="s">
        <v>372</v>
      </c>
      <c r="D2273" s="410" t="s">
        <v>18392</v>
      </c>
      <c r="E2273" s="211" t="s">
        <v>13169</v>
      </c>
      <c r="F2273" s="211"/>
      <c r="G2273" s="413" t="s">
        <v>20317</v>
      </c>
      <c r="H2273" s="429" t="s">
        <v>8560</v>
      </c>
      <c r="I2273" s="390">
        <v>2</v>
      </c>
      <c r="J2273" s="390">
        <v>3</v>
      </c>
      <c r="K2273" s="390">
        <v>1</v>
      </c>
      <c r="L2273" s="330">
        <v>-0.33333333333333298</v>
      </c>
      <c r="M2273" s="390">
        <v>309</v>
      </c>
      <c r="N2273" s="390">
        <v>256</v>
      </c>
      <c r="O2273" s="390">
        <v>253</v>
      </c>
      <c r="P2273" s="206">
        <v>0.20703125</v>
      </c>
    </row>
    <row r="2274" spans="1:16" x14ac:dyDescent="0.2">
      <c r="A2274" s="212" t="s">
        <v>12486</v>
      </c>
      <c r="B2274" s="211"/>
      <c r="C2274" s="211" t="s">
        <v>14947</v>
      </c>
      <c r="D2274" s="410" t="s">
        <v>20323</v>
      </c>
      <c r="E2274" s="211"/>
      <c r="F2274" s="211" t="s">
        <v>12485</v>
      </c>
      <c r="G2274" s="413" t="s">
        <v>20324</v>
      </c>
      <c r="H2274" s="429" t="s">
        <v>8560</v>
      </c>
      <c r="I2274" s="390">
        <v>2</v>
      </c>
      <c r="J2274" s="390">
        <v>3</v>
      </c>
      <c r="K2274" s="390">
        <v>8</v>
      </c>
      <c r="L2274" s="330">
        <v>-0.33333333333333298</v>
      </c>
      <c r="M2274" s="390">
        <v>142</v>
      </c>
      <c r="N2274" s="390">
        <v>150</v>
      </c>
      <c r="O2274" s="390">
        <v>96</v>
      </c>
      <c r="P2274" s="206">
        <v>-5.3333333333333302E-2</v>
      </c>
    </row>
    <row r="2275" spans="1:16" x14ac:dyDescent="0.2">
      <c r="A2275" s="212" t="s">
        <v>12389</v>
      </c>
      <c r="B2275" s="211"/>
      <c r="C2275" s="211" t="s">
        <v>14947</v>
      </c>
      <c r="D2275" s="410" t="s">
        <v>12388</v>
      </c>
      <c r="E2275" s="211"/>
      <c r="F2275" s="211" t="s">
        <v>12387</v>
      </c>
      <c r="G2275" s="413" t="s">
        <v>208</v>
      </c>
      <c r="H2275" s="429" t="s">
        <v>8560</v>
      </c>
      <c r="I2275" s="390">
        <v>2</v>
      </c>
      <c r="J2275" s="390">
        <v>5</v>
      </c>
      <c r="K2275" s="390">
        <v>8</v>
      </c>
      <c r="L2275" s="330">
        <v>-0.6</v>
      </c>
      <c r="M2275" s="390">
        <v>33</v>
      </c>
      <c r="N2275" s="390">
        <v>37</v>
      </c>
      <c r="O2275" s="390">
        <v>37</v>
      </c>
      <c r="P2275" s="206">
        <v>-0.108108108108108</v>
      </c>
    </row>
    <row r="2276" spans="1:16" x14ac:dyDescent="0.2">
      <c r="A2276" s="212" t="s">
        <v>12309</v>
      </c>
      <c r="B2276" s="211" t="s">
        <v>9600</v>
      </c>
      <c r="C2276" s="211" t="s">
        <v>254</v>
      </c>
      <c r="D2276" s="410" t="s">
        <v>19968</v>
      </c>
      <c r="E2276" s="211" t="s">
        <v>12308</v>
      </c>
      <c r="F2276" s="211"/>
      <c r="G2276" s="413" t="s">
        <v>20394</v>
      </c>
      <c r="H2276" s="429" t="s">
        <v>8560</v>
      </c>
      <c r="I2276" s="390">
        <v>2</v>
      </c>
      <c r="J2276" s="390">
        <v>9</v>
      </c>
      <c r="K2276" s="390">
        <v>0</v>
      </c>
      <c r="L2276" s="330">
        <v>-0.77777777777777801</v>
      </c>
      <c r="M2276" s="390">
        <v>46</v>
      </c>
      <c r="N2276" s="390">
        <v>85</v>
      </c>
      <c r="O2276" s="390">
        <v>201</v>
      </c>
      <c r="P2276" s="206">
        <v>-0.45882352941176502</v>
      </c>
    </row>
    <row r="2277" spans="1:16" x14ac:dyDescent="0.2">
      <c r="A2277" s="212" t="s">
        <v>13647</v>
      </c>
      <c r="B2277" s="211"/>
      <c r="C2277" s="211" t="s">
        <v>258</v>
      </c>
      <c r="D2277" s="410" t="s">
        <v>20499</v>
      </c>
      <c r="E2277" s="211"/>
      <c r="F2277" s="211" t="s">
        <v>13646</v>
      </c>
      <c r="G2277" s="413" t="s">
        <v>20500</v>
      </c>
      <c r="H2277" s="429" t="s">
        <v>8560</v>
      </c>
      <c r="I2277" s="390">
        <v>2</v>
      </c>
      <c r="J2277" s="390">
        <v>48</v>
      </c>
      <c r="K2277" s="390">
        <v>24</v>
      </c>
      <c r="L2277" s="330">
        <v>-0.95833333333333304</v>
      </c>
      <c r="M2277" s="390">
        <v>81</v>
      </c>
      <c r="N2277" s="390">
        <v>96</v>
      </c>
      <c r="O2277" s="390">
        <v>70</v>
      </c>
      <c r="P2277" s="206">
        <v>-0.15625</v>
      </c>
    </row>
    <row r="2278" spans="1:16" x14ac:dyDescent="0.2">
      <c r="A2278" s="212" t="s">
        <v>12187</v>
      </c>
      <c r="B2278" s="211" t="s">
        <v>10235</v>
      </c>
      <c r="C2278" s="211" t="s">
        <v>249</v>
      </c>
      <c r="D2278" s="410" t="s">
        <v>18256</v>
      </c>
      <c r="E2278" s="211" t="s">
        <v>12186</v>
      </c>
      <c r="F2278" s="211"/>
      <c r="G2278" s="413" t="s">
        <v>19506</v>
      </c>
      <c r="H2278" s="429" t="s">
        <v>8560</v>
      </c>
      <c r="I2278" s="390">
        <v>2</v>
      </c>
      <c r="J2278" s="390">
        <v>0</v>
      </c>
      <c r="K2278" s="390">
        <v>2</v>
      </c>
      <c r="L2278" s="330">
        <v>0</v>
      </c>
      <c r="M2278" s="390">
        <v>48</v>
      </c>
      <c r="N2278" s="390">
        <v>30</v>
      </c>
      <c r="O2278" s="390">
        <v>36</v>
      </c>
      <c r="P2278" s="206">
        <v>0.6</v>
      </c>
    </row>
    <row r="2279" spans="1:16" x14ac:dyDescent="0.2">
      <c r="A2279" s="212" t="s">
        <v>12040</v>
      </c>
      <c r="B2279" s="211"/>
      <c r="C2279" s="211" t="s">
        <v>253</v>
      </c>
      <c r="D2279" s="410" t="s">
        <v>20673</v>
      </c>
      <c r="E2279" s="211"/>
      <c r="F2279" s="211" t="s">
        <v>12039</v>
      </c>
      <c r="G2279" s="413" t="s">
        <v>20674</v>
      </c>
      <c r="H2279" s="429" t="s">
        <v>8560</v>
      </c>
      <c r="I2279" s="390">
        <v>2</v>
      </c>
      <c r="J2279" s="390">
        <v>0</v>
      </c>
      <c r="K2279" s="390">
        <v>0</v>
      </c>
      <c r="L2279" s="330">
        <v>0</v>
      </c>
      <c r="M2279" s="390">
        <v>105</v>
      </c>
      <c r="N2279" s="390">
        <v>106</v>
      </c>
      <c r="O2279" s="390">
        <v>128</v>
      </c>
      <c r="P2279" s="206">
        <v>-9.4339622641509396E-3</v>
      </c>
    </row>
    <row r="2280" spans="1:16" x14ac:dyDescent="0.2">
      <c r="A2280" s="212" t="s">
        <v>11973</v>
      </c>
      <c r="B2280" s="211"/>
      <c r="C2280" s="211" t="s">
        <v>249</v>
      </c>
      <c r="D2280" s="410" t="s">
        <v>16190</v>
      </c>
      <c r="E2280" s="211"/>
      <c r="F2280" s="211" t="s">
        <v>11972</v>
      </c>
      <c r="G2280" s="413" t="s">
        <v>200</v>
      </c>
      <c r="H2280" s="429" t="s">
        <v>8560</v>
      </c>
      <c r="I2280" s="390">
        <v>2</v>
      </c>
      <c r="J2280" s="390">
        <v>0</v>
      </c>
      <c r="K2280" s="390">
        <v>1</v>
      </c>
      <c r="L2280" s="330">
        <v>0</v>
      </c>
      <c r="M2280" s="390">
        <v>0</v>
      </c>
      <c r="N2280" s="390">
        <v>0</v>
      </c>
      <c r="O2280" s="390">
        <v>0</v>
      </c>
      <c r="P2280" s="206">
        <v>0</v>
      </c>
    </row>
    <row r="2281" spans="1:16" x14ac:dyDescent="0.2">
      <c r="A2281" s="212" t="s">
        <v>11960</v>
      </c>
      <c r="B2281" s="211"/>
      <c r="C2281" s="211" t="s">
        <v>252</v>
      </c>
      <c r="D2281" s="410" t="s">
        <v>8743</v>
      </c>
      <c r="E2281" s="211"/>
      <c r="F2281" s="211" t="s">
        <v>11959</v>
      </c>
      <c r="G2281" s="413" t="s">
        <v>213</v>
      </c>
      <c r="H2281" s="429" t="s">
        <v>8560</v>
      </c>
      <c r="I2281" s="390">
        <v>2</v>
      </c>
      <c r="J2281" s="390">
        <v>0</v>
      </c>
      <c r="K2281" s="390">
        <v>1</v>
      </c>
      <c r="L2281" s="330">
        <v>0</v>
      </c>
      <c r="M2281" s="390">
        <v>0</v>
      </c>
      <c r="N2281" s="390">
        <v>0</v>
      </c>
      <c r="O2281" s="390">
        <v>2</v>
      </c>
      <c r="P2281" s="206">
        <v>0</v>
      </c>
    </row>
    <row r="2282" spans="1:16" x14ac:dyDescent="0.2">
      <c r="A2282" s="212" t="s">
        <v>11901</v>
      </c>
      <c r="B2282" s="211"/>
      <c r="C2282" s="211" t="s">
        <v>254</v>
      </c>
      <c r="D2282" s="410" t="s">
        <v>19055</v>
      </c>
      <c r="E2282" s="211"/>
      <c r="F2282" s="211" t="s">
        <v>11899</v>
      </c>
      <c r="G2282" s="413" t="s">
        <v>20732</v>
      </c>
      <c r="H2282" s="429" t="s">
        <v>8560</v>
      </c>
      <c r="I2282" s="390">
        <v>2</v>
      </c>
      <c r="J2282" s="390">
        <v>1</v>
      </c>
      <c r="K2282" s="390">
        <v>0</v>
      </c>
      <c r="L2282" s="330">
        <v>1</v>
      </c>
      <c r="M2282" s="390">
        <v>20</v>
      </c>
      <c r="N2282" s="390">
        <v>13</v>
      </c>
      <c r="O2282" s="390">
        <v>9</v>
      </c>
      <c r="P2282" s="206">
        <v>0.53846153846153899</v>
      </c>
    </row>
    <row r="2283" spans="1:16" x14ac:dyDescent="0.2">
      <c r="A2283" s="212" t="s">
        <v>13520</v>
      </c>
      <c r="B2283" s="211" t="s">
        <v>11797</v>
      </c>
      <c r="C2283" s="211" t="s">
        <v>372</v>
      </c>
      <c r="D2283" s="410" t="s">
        <v>20798</v>
      </c>
      <c r="E2283" s="211" t="s">
        <v>13519</v>
      </c>
      <c r="F2283" s="211"/>
      <c r="G2283" s="413" t="s">
        <v>20799</v>
      </c>
      <c r="H2283" s="429" t="s">
        <v>8560</v>
      </c>
      <c r="I2283" s="390">
        <v>2</v>
      </c>
      <c r="J2283" s="390">
        <v>0</v>
      </c>
      <c r="K2283" s="390">
        <v>0</v>
      </c>
      <c r="L2283" s="330">
        <v>0</v>
      </c>
      <c r="M2283" s="390">
        <v>304</v>
      </c>
      <c r="N2283" s="390">
        <v>160</v>
      </c>
      <c r="O2283" s="390">
        <v>234</v>
      </c>
      <c r="P2283" s="206">
        <v>0.9</v>
      </c>
    </row>
    <row r="2284" spans="1:16" x14ac:dyDescent="0.2">
      <c r="A2284" s="212" t="s">
        <v>13906</v>
      </c>
      <c r="B2284" s="211" t="s">
        <v>13905</v>
      </c>
      <c r="C2284" s="211" t="s">
        <v>372</v>
      </c>
      <c r="D2284" s="410" t="s">
        <v>20820</v>
      </c>
      <c r="E2284" s="211" t="s">
        <v>13904</v>
      </c>
      <c r="F2284" s="211"/>
      <c r="G2284" s="413" t="s">
        <v>20821</v>
      </c>
      <c r="H2284" s="429" t="s">
        <v>8560</v>
      </c>
      <c r="I2284" s="390">
        <v>2</v>
      </c>
      <c r="J2284" s="390">
        <v>3</v>
      </c>
      <c r="K2284" s="390">
        <v>8</v>
      </c>
      <c r="L2284" s="330">
        <v>-0.33333333333333298</v>
      </c>
      <c r="M2284" s="390">
        <v>1</v>
      </c>
      <c r="N2284" s="390">
        <v>2</v>
      </c>
      <c r="O2284" s="390">
        <v>8</v>
      </c>
      <c r="P2284" s="206">
        <v>-0.5</v>
      </c>
    </row>
    <row r="2285" spans="1:16" x14ac:dyDescent="0.2">
      <c r="A2285" s="212" t="s">
        <v>11798</v>
      </c>
      <c r="B2285" s="211" t="s">
        <v>11797</v>
      </c>
      <c r="C2285" s="211" t="s">
        <v>372</v>
      </c>
      <c r="D2285" s="410" t="s">
        <v>17540</v>
      </c>
      <c r="E2285" s="211" t="s">
        <v>11796</v>
      </c>
      <c r="F2285" s="211"/>
      <c r="G2285" s="413" t="s">
        <v>20833</v>
      </c>
      <c r="H2285" s="429" t="s">
        <v>8560</v>
      </c>
      <c r="I2285" s="390">
        <v>2</v>
      </c>
      <c r="J2285" s="390">
        <v>1</v>
      </c>
      <c r="K2285" s="390">
        <v>1</v>
      </c>
      <c r="L2285" s="330">
        <v>1</v>
      </c>
      <c r="M2285" s="390">
        <v>1090</v>
      </c>
      <c r="N2285" s="390">
        <v>893</v>
      </c>
      <c r="O2285" s="390">
        <v>930</v>
      </c>
      <c r="P2285" s="206">
        <v>0.22060470324748099</v>
      </c>
    </row>
    <row r="2286" spans="1:16" x14ac:dyDescent="0.2">
      <c r="A2286" s="212" t="s">
        <v>11720</v>
      </c>
      <c r="B2286" s="211" t="s">
        <v>11648</v>
      </c>
      <c r="C2286" s="211" t="s">
        <v>249</v>
      </c>
      <c r="D2286" s="410" t="s">
        <v>18418</v>
      </c>
      <c r="E2286" s="211" t="s">
        <v>11719</v>
      </c>
      <c r="F2286" s="211"/>
      <c r="G2286" s="413" t="s">
        <v>19421</v>
      </c>
      <c r="H2286" s="429" t="s">
        <v>8560</v>
      </c>
      <c r="I2286" s="390">
        <v>2</v>
      </c>
      <c r="J2286" s="390">
        <v>0</v>
      </c>
      <c r="K2286" s="390">
        <v>12</v>
      </c>
      <c r="L2286" s="330">
        <v>0</v>
      </c>
      <c r="M2286" s="390">
        <v>239</v>
      </c>
      <c r="N2286" s="390">
        <v>246</v>
      </c>
      <c r="O2286" s="390">
        <v>240</v>
      </c>
      <c r="P2286" s="206">
        <v>-2.8455284552845499E-2</v>
      </c>
    </row>
    <row r="2287" spans="1:16" x14ac:dyDescent="0.2">
      <c r="A2287" s="212" t="s">
        <v>14290</v>
      </c>
      <c r="B2287" s="211"/>
      <c r="C2287" s="211" t="s">
        <v>259</v>
      </c>
      <c r="D2287" s="410" t="s">
        <v>21043</v>
      </c>
      <c r="E2287" s="211" t="s">
        <v>14289</v>
      </c>
      <c r="F2287" s="211"/>
      <c r="G2287" s="413" t="s">
        <v>21044</v>
      </c>
      <c r="H2287" s="429" t="s">
        <v>8560</v>
      </c>
      <c r="I2287" s="390">
        <v>2</v>
      </c>
      <c r="J2287" s="390">
        <v>1395</v>
      </c>
      <c r="K2287" s="390">
        <v>6201</v>
      </c>
      <c r="L2287" s="330">
        <v>-0.99856630824372805</v>
      </c>
      <c r="M2287" s="390">
        <v>1788</v>
      </c>
      <c r="N2287" s="390">
        <v>1195</v>
      </c>
      <c r="O2287" s="390">
        <v>2833</v>
      </c>
      <c r="P2287" s="206">
        <v>0.49623430962343101</v>
      </c>
    </row>
    <row r="2288" spans="1:16" x14ac:dyDescent="0.2">
      <c r="A2288" s="212" t="s">
        <v>13635</v>
      </c>
      <c r="B2288" s="211"/>
      <c r="C2288" s="211" t="s">
        <v>371</v>
      </c>
      <c r="D2288" s="410" t="s">
        <v>18574</v>
      </c>
      <c r="E2288" s="211"/>
      <c r="F2288" s="211" t="s">
        <v>13634</v>
      </c>
      <c r="G2288" s="413" t="s">
        <v>21200</v>
      </c>
      <c r="H2288" s="429" t="s">
        <v>8560</v>
      </c>
      <c r="I2288" s="390">
        <v>2</v>
      </c>
      <c r="J2288" s="390">
        <v>3</v>
      </c>
      <c r="K2288" s="390">
        <v>2</v>
      </c>
      <c r="L2288" s="330">
        <v>-0.33333333333333298</v>
      </c>
      <c r="M2288" s="390">
        <v>56</v>
      </c>
      <c r="N2288" s="390">
        <v>42</v>
      </c>
      <c r="O2288" s="390">
        <v>41</v>
      </c>
      <c r="P2288" s="206">
        <v>0.33333333333333298</v>
      </c>
    </row>
    <row r="2289" spans="1:16" x14ac:dyDescent="0.2">
      <c r="A2289" s="212" t="s">
        <v>14318</v>
      </c>
      <c r="B2289" s="211"/>
      <c r="C2289" s="211" t="s">
        <v>252</v>
      </c>
      <c r="D2289" s="410" t="s">
        <v>18293</v>
      </c>
      <c r="E2289" s="211"/>
      <c r="F2289" s="211" t="s">
        <v>14317</v>
      </c>
      <c r="G2289" s="413" t="s">
        <v>19599</v>
      </c>
      <c r="H2289" s="429" t="s">
        <v>8560</v>
      </c>
      <c r="I2289" s="390">
        <v>2</v>
      </c>
      <c r="J2289" s="390">
        <v>0</v>
      </c>
      <c r="K2289" s="390">
        <v>0</v>
      </c>
      <c r="L2289" s="330">
        <v>0</v>
      </c>
      <c r="M2289" s="390">
        <v>206</v>
      </c>
      <c r="N2289" s="390">
        <v>92</v>
      </c>
      <c r="O2289" s="390">
        <v>70</v>
      </c>
      <c r="P2289" s="206">
        <v>1.23913043478261</v>
      </c>
    </row>
    <row r="2290" spans="1:16" x14ac:dyDescent="0.2">
      <c r="A2290" s="212" t="s">
        <v>11042</v>
      </c>
      <c r="B2290" s="211"/>
      <c r="C2290" s="211" t="s">
        <v>262</v>
      </c>
      <c r="D2290" s="410" t="s">
        <v>18096</v>
      </c>
      <c r="E2290" s="211"/>
      <c r="F2290" s="211" t="s">
        <v>11041</v>
      </c>
      <c r="G2290" s="413" t="s">
        <v>21315</v>
      </c>
      <c r="H2290" s="429" t="s">
        <v>8560</v>
      </c>
      <c r="I2290" s="390">
        <v>2</v>
      </c>
      <c r="J2290" s="390">
        <v>1</v>
      </c>
      <c r="K2290" s="390">
        <v>6</v>
      </c>
      <c r="L2290" s="330">
        <v>1</v>
      </c>
      <c r="M2290" s="390">
        <v>2</v>
      </c>
      <c r="N2290" s="390">
        <v>0</v>
      </c>
      <c r="O2290" s="390">
        <v>1</v>
      </c>
      <c r="P2290" s="206">
        <v>0</v>
      </c>
    </row>
    <row r="2291" spans="1:16" x14ac:dyDescent="0.2">
      <c r="A2291" s="212" t="s">
        <v>10980</v>
      </c>
      <c r="B2291" s="211"/>
      <c r="C2291" s="211" t="s">
        <v>254</v>
      </c>
      <c r="D2291" s="410" t="s">
        <v>17127</v>
      </c>
      <c r="E2291" s="211"/>
      <c r="F2291" s="211" t="s">
        <v>10979</v>
      </c>
      <c r="G2291" s="413" t="s">
        <v>19399</v>
      </c>
      <c r="H2291" s="429" t="s">
        <v>8560</v>
      </c>
      <c r="I2291" s="390">
        <v>2</v>
      </c>
      <c r="J2291" s="390">
        <v>2</v>
      </c>
      <c r="K2291" s="390">
        <v>7</v>
      </c>
      <c r="L2291" s="210">
        <v>0</v>
      </c>
      <c r="M2291" s="390">
        <v>11</v>
      </c>
      <c r="N2291" s="390">
        <v>19</v>
      </c>
      <c r="O2291" s="390">
        <v>18</v>
      </c>
      <c r="P2291" s="206">
        <v>-0.42105263157894701</v>
      </c>
    </row>
    <row r="2292" spans="1:16" x14ac:dyDescent="0.2">
      <c r="A2292" s="212" t="s">
        <v>10914</v>
      </c>
      <c r="B2292" s="211"/>
      <c r="C2292" s="211" t="s">
        <v>253</v>
      </c>
      <c r="D2292" s="410" t="s">
        <v>21379</v>
      </c>
      <c r="E2292" s="211"/>
      <c r="F2292" s="211" t="s">
        <v>10913</v>
      </c>
      <c r="G2292" s="413" t="s">
        <v>21380</v>
      </c>
      <c r="H2292" s="429" t="s">
        <v>8560</v>
      </c>
      <c r="I2292" s="390">
        <v>2</v>
      </c>
      <c r="J2292" s="390">
        <v>9</v>
      </c>
      <c r="K2292" s="390">
        <v>0</v>
      </c>
      <c r="L2292" s="330">
        <v>-0.77777777777777801</v>
      </c>
      <c r="M2292" s="390">
        <v>334</v>
      </c>
      <c r="N2292" s="390">
        <v>213</v>
      </c>
      <c r="O2292" s="390">
        <v>202</v>
      </c>
      <c r="P2292" s="206">
        <v>0.568075117370892</v>
      </c>
    </row>
    <row r="2293" spans="1:16" x14ac:dyDescent="0.2">
      <c r="A2293" s="212" t="s">
        <v>13765</v>
      </c>
      <c r="B2293" s="211"/>
      <c r="C2293" s="211" t="s">
        <v>253</v>
      </c>
      <c r="D2293" s="410" t="s">
        <v>17156</v>
      </c>
      <c r="E2293" s="211"/>
      <c r="F2293" s="211" t="s">
        <v>13764</v>
      </c>
      <c r="G2293" s="413" t="s">
        <v>19399</v>
      </c>
      <c r="H2293" s="429" t="s">
        <v>8560</v>
      </c>
      <c r="I2293" s="390">
        <v>2</v>
      </c>
      <c r="J2293" s="390">
        <v>1</v>
      </c>
      <c r="K2293" s="390">
        <v>188</v>
      </c>
      <c r="L2293" s="330">
        <v>1</v>
      </c>
      <c r="M2293" s="390">
        <v>10</v>
      </c>
      <c r="N2293" s="390">
        <v>13</v>
      </c>
      <c r="O2293" s="390">
        <v>69</v>
      </c>
      <c r="P2293" s="206">
        <v>-0.230769230769231</v>
      </c>
    </row>
    <row r="2294" spans="1:16" x14ac:dyDescent="0.2">
      <c r="A2294" s="212" t="s">
        <v>10502</v>
      </c>
      <c r="B2294" s="211"/>
      <c r="C2294" s="211" t="s">
        <v>254</v>
      </c>
      <c r="D2294" s="410" t="s">
        <v>17687</v>
      </c>
      <c r="E2294" s="211"/>
      <c r="F2294" s="211" t="s">
        <v>10501</v>
      </c>
      <c r="G2294" s="413" t="s">
        <v>200</v>
      </c>
      <c r="H2294" s="429" t="s">
        <v>8560</v>
      </c>
      <c r="I2294" s="390">
        <v>2</v>
      </c>
      <c r="J2294" s="390">
        <v>0</v>
      </c>
      <c r="K2294" s="390">
        <v>0</v>
      </c>
      <c r="L2294" s="330">
        <v>0</v>
      </c>
      <c r="M2294" s="390">
        <v>4</v>
      </c>
      <c r="N2294" s="390">
        <v>0</v>
      </c>
      <c r="O2294" s="390">
        <v>0</v>
      </c>
      <c r="P2294" s="206">
        <v>0</v>
      </c>
    </row>
    <row r="2295" spans="1:16" x14ac:dyDescent="0.2">
      <c r="A2295" s="212" t="s">
        <v>10484</v>
      </c>
      <c r="B2295" s="211"/>
      <c r="C2295" s="211" t="s">
        <v>254</v>
      </c>
      <c r="D2295" s="410" t="s">
        <v>17687</v>
      </c>
      <c r="E2295" s="211"/>
      <c r="F2295" s="211" t="s">
        <v>10483</v>
      </c>
      <c r="G2295" s="413" t="s">
        <v>200</v>
      </c>
      <c r="H2295" s="429" t="s">
        <v>8560</v>
      </c>
      <c r="I2295" s="390">
        <v>2</v>
      </c>
      <c r="J2295" s="390">
        <v>0</v>
      </c>
      <c r="K2295" s="390">
        <v>0</v>
      </c>
      <c r="L2295" s="330">
        <v>0</v>
      </c>
      <c r="M2295" s="390">
        <v>0</v>
      </c>
      <c r="N2295" s="390">
        <v>0</v>
      </c>
      <c r="O2295" s="390">
        <v>0</v>
      </c>
      <c r="P2295" s="206">
        <v>0</v>
      </c>
    </row>
    <row r="2296" spans="1:16" x14ac:dyDescent="0.2">
      <c r="A2296" s="212" t="s">
        <v>13067</v>
      </c>
      <c r="B2296" s="211" t="s">
        <v>9698</v>
      </c>
      <c r="C2296" s="211" t="s">
        <v>251</v>
      </c>
      <c r="D2296" s="410" t="s">
        <v>17712</v>
      </c>
      <c r="E2296" s="211" t="s">
        <v>13066</v>
      </c>
      <c r="F2296" s="211"/>
      <c r="G2296" s="413" t="s">
        <v>21628</v>
      </c>
      <c r="H2296" s="429" t="s">
        <v>8560</v>
      </c>
      <c r="I2296" s="390">
        <v>2</v>
      </c>
      <c r="J2296" s="390">
        <v>3</v>
      </c>
      <c r="K2296" s="390">
        <v>14</v>
      </c>
      <c r="L2296" s="330">
        <v>-0.33333333333333298</v>
      </c>
      <c r="M2296" s="390">
        <v>506</v>
      </c>
      <c r="N2296" s="390">
        <v>447</v>
      </c>
      <c r="O2296" s="390">
        <v>476</v>
      </c>
      <c r="P2296" s="206">
        <v>0.131991051454139</v>
      </c>
    </row>
    <row r="2297" spans="1:16" x14ac:dyDescent="0.2">
      <c r="A2297" s="212" t="s">
        <v>13538</v>
      </c>
      <c r="B2297" s="211"/>
      <c r="C2297" s="211" t="s">
        <v>253</v>
      </c>
      <c r="D2297" s="410" t="s">
        <v>18777</v>
      </c>
      <c r="E2297" s="211"/>
      <c r="F2297" s="211" t="s">
        <v>13537</v>
      </c>
      <c r="G2297" s="413" t="s">
        <v>21204</v>
      </c>
      <c r="H2297" s="429" t="s">
        <v>8560</v>
      </c>
      <c r="I2297" s="390">
        <v>2</v>
      </c>
      <c r="J2297" s="390">
        <v>6</v>
      </c>
      <c r="K2297" s="390">
        <v>5</v>
      </c>
      <c r="L2297" s="330">
        <v>-0.66666666666666696</v>
      </c>
      <c r="M2297" s="390">
        <v>25</v>
      </c>
      <c r="N2297" s="390">
        <v>19</v>
      </c>
      <c r="O2297" s="390">
        <v>23</v>
      </c>
      <c r="P2297" s="206">
        <v>0.31578947368421101</v>
      </c>
    </row>
    <row r="2298" spans="1:16" x14ac:dyDescent="0.2">
      <c r="A2298" s="212" t="s">
        <v>10028</v>
      </c>
      <c r="B2298" s="211"/>
      <c r="C2298" s="211" t="s">
        <v>261</v>
      </c>
      <c r="D2298" s="410" t="s">
        <v>18113</v>
      </c>
      <c r="E2298" s="211"/>
      <c r="F2298" s="211" t="s">
        <v>10027</v>
      </c>
      <c r="G2298" s="413" t="s">
        <v>21204</v>
      </c>
      <c r="H2298" s="429" t="s">
        <v>8560</v>
      </c>
      <c r="I2298" s="390">
        <v>2</v>
      </c>
      <c r="J2298" s="390">
        <v>2</v>
      </c>
      <c r="K2298" s="390">
        <v>13</v>
      </c>
      <c r="L2298" s="210">
        <v>0</v>
      </c>
      <c r="M2298" s="390">
        <v>192</v>
      </c>
      <c r="N2298" s="390">
        <v>25</v>
      </c>
      <c r="O2298" s="390">
        <v>56</v>
      </c>
      <c r="P2298" s="206">
        <v>6.68</v>
      </c>
    </row>
    <row r="2299" spans="1:16" x14ac:dyDescent="0.2">
      <c r="A2299" s="212" t="s">
        <v>9980</v>
      </c>
      <c r="B2299" s="211"/>
      <c r="C2299" s="211" t="s">
        <v>249</v>
      </c>
      <c r="D2299" s="410" t="s">
        <v>17285</v>
      </c>
      <c r="E2299" s="211"/>
      <c r="F2299" s="211" t="s">
        <v>9979</v>
      </c>
      <c r="G2299" s="413" t="s">
        <v>19617</v>
      </c>
      <c r="H2299" s="429" t="s">
        <v>8560</v>
      </c>
      <c r="I2299" s="390">
        <v>2</v>
      </c>
      <c r="J2299" s="390">
        <v>4</v>
      </c>
      <c r="K2299" s="390">
        <v>5</v>
      </c>
      <c r="L2299" s="330">
        <v>-0.5</v>
      </c>
      <c r="M2299" s="390">
        <v>28</v>
      </c>
      <c r="N2299" s="390">
        <v>19</v>
      </c>
      <c r="O2299" s="390">
        <v>27</v>
      </c>
      <c r="P2299" s="206">
        <v>0.47368421052631599</v>
      </c>
    </row>
    <row r="2300" spans="1:16" x14ac:dyDescent="0.2">
      <c r="A2300" s="212" t="s">
        <v>9954</v>
      </c>
      <c r="B2300" s="211"/>
      <c r="C2300" s="211" t="s">
        <v>254</v>
      </c>
      <c r="D2300" s="410" t="s">
        <v>17310</v>
      </c>
      <c r="E2300" s="211"/>
      <c r="F2300" s="211" t="s">
        <v>9953</v>
      </c>
      <c r="G2300" s="413" t="s">
        <v>270</v>
      </c>
      <c r="H2300" s="429" t="s">
        <v>8560</v>
      </c>
      <c r="I2300" s="390">
        <v>2</v>
      </c>
      <c r="J2300" s="390">
        <v>1</v>
      </c>
      <c r="K2300" s="390">
        <v>0</v>
      </c>
      <c r="L2300" s="330">
        <v>1</v>
      </c>
      <c r="M2300" s="390">
        <v>0</v>
      </c>
      <c r="N2300" s="390">
        <v>0</v>
      </c>
      <c r="O2300" s="390">
        <v>2</v>
      </c>
      <c r="P2300" s="206">
        <v>0</v>
      </c>
    </row>
    <row r="2301" spans="1:16" x14ac:dyDescent="0.2">
      <c r="A2301" s="212" t="s">
        <v>9738</v>
      </c>
      <c r="B2301" s="211" t="s">
        <v>9737</v>
      </c>
      <c r="C2301" s="211" t="s">
        <v>250</v>
      </c>
      <c r="D2301" s="410" t="s">
        <v>18490</v>
      </c>
      <c r="E2301" s="211" t="s">
        <v>9736</v>
      </c>
      <c r="F2301" s="211"/>
      <c r="G2301" s="413" t="s">
        <v>21815</v>
      </c>
      <c r="H2301" s="429" t="s">
        <v>8560</v>
      </c>
      <c r="I2301" s="390">
        <v>2</v>
      </c>
      <c r="J2301" s="390">
        <v>0</v>
      </c>
      <c r="K2301" s="390">
        <v>0</v>
      </c>
      <c r="L2301" s="330">
        <v>0</v>
      </c>
      <c r="M2301" s="390">
        <v>82</v>
      </c>
      <c r="N2301" s="390">
        <v>81</v>
      </c>
      <c r="O2301" s="390">
        <v>67</v>
      </c>
      <c r="P2301" s="206">
        <v>1.2345679012345699E-2</v>
      </c>
    </row>
    <row r="2302" spans="1:16" x14ac:dyDescent="0.2">
      <c r="A2302" s="212" t="s">
        <v>9733</v>
      </c>
      <c r="B2302" s="211"/>
      <c r="C2302" s="211" t="s">
        <v>14947</v>
      </c>
      <c r="D2302" s="410" t="s">
        <v>17166</v>
      </c>
      <c r="E2302" s="211"/>
      <c r="F2302" s="211" t="s">
        <v>9732</v>
      </c>
      <c r="G2302" s="413" t="s">
        <v>19780</v>
      </c>
      <c r="H2302" s="429" t="s">
        <v>8560</v>
      </c>
      <c r="I2302" s="390">
        <v>2</v>
      </c>
      <c r="J2302" s="390">
        <v>0</v>
      </c>
      <c r="K2302" s="390">
        <v>0</v>
      </c>
      <c r="L2302" s="330">
        <v>0</v>
      </c>
      <c r="M2302" s="390">
        <v>123</v>
      </c>
      <c r="N2302" s="390">
        <v>59</v>
      </c>
      <c r="O2302" s="390">
        <v>74</v>
      </c>
      <c r="P2302" s="206">
        <v>1.08474576271186</v>
      </c>
    </row>
    <row r="2303" spans="1:16" x14ac:dyDescent="0.2">
      <c r="A2303" s="212" t="s">
        <v>9669</v>
      </c>
      <c r="B2303" s="211" t="s">
        <v>9668</v>
      </c>
      <c r="C2303" s="211" t="s">
        <v>257</v>
      </c>
      <c r="D2303" s="410" t="s">
        <v>18121</v>
      </c>
      <c r="E2303" s="211" t="s">
        <v>9667</v>
      </c>
      <c r="F2303" s="211"/>
      <c r="G2303" s="413" t="s">
        <v>21618</v>
      </c>
      <c r="H2303" s="429" t="s">
        <v>8560</v>
      </c>
      <c r="I2303" s="390">
        <v>2</v>
      </c>
      <c r="J2303" s="390">
        <v>3</v>
      </c>
      <c r="K2303" s="390">
        <v>0</v>
      </c>
      <c r="L2303" s="330">
        <v>-0.33333333333333298</v>
      </c>
      <c r="M2303" s="390">
        <v>129</v>
      </c>
      <c r="N2303" s="390">
        <v>85</v>
      </c>
      <c r="O2303" s="390">
        <v>107</v>
      </c>
      <c r="P2303" s="206">
        <v>0.51764705882352902</v>
      </c>
    </row>
    <row r="2304" spans="1:16" x14ac:dyDescent="0.2">
      <c r="A2304" s="212" t="s">
        <v>9482</v>
      </c>
      <c r="B2304" s="211"/>
      <c r="C2304" s="211" t="s">
        <v>14947</v>
      </c>
      <c r="D2304" s="410" t="s">
        <v>19794</v>
      </c>
      <c r="E2304" s="211"/>
      <c r="F2304" s="211" t="s">
        <v>9481</v>
      </c>
      <c r="G2304" s="413" t="s">
        <v>19795</v>
      </c>
      <c r="H2304" s="429" t="s">
        <v>8560</v>
      </c>
      <c r="I2304" s="390">
        <v>2</v>
      </c>
      <c r="J2304" s="390">
        <v>0</v>
      </c>
      <c r="K2304" s="390">
        <v>0</v>
      </c>
      <c r="L2304" s="330">
        <v>0</v>
      </c>
      <c r="M2304" s="390">
        <v>98</v>
      </c>
      <c r="N2304" s="390">
        <v>73</v>
      </c>
      <c r="O2304" s="390">
        <v>77</v>
      </c>
      <c r="P2304" s="206">
        <v>0.34246575342465801</v>
      </c>
    </row>
    <row r="2305" spans="1:16" x14ac:dyDescent="0.2">
      <c r="A2305" s="212" t="s">
        <v>9382</v>
      </c>
      <c r="B2305" s="211"/>
      <c r="C2305" s="211" t="s">
        <v>14947</v>
      </c>
      <c r="D2305" s="410" t="s">
        <v>17650</v>
      </c>
      <c r="E2305" s="211"/>
      <c r="F2305" s="211" t="s">
        <v>9381</v>
      </c>
      <c r="G2305" s="413" t="s">
        <v>21995</v>
      </c>
      <c r="H2305" s="429" t="s">
        <v>8560</v>
      </c>
      <c r="I2305" s="390">
        <v>2</v>
      </c>
      <c r="J2305" s="390">
        <v>1</v>
      </c>
      <c r="K2305" s="390">
        <v>2</v>
      </c>
      <c r="L2305" s="330">
        <v>1</v>
      </c>
      <c r="M2305" s="390">
        <v>94</v>
      </c>
      <c r="N2305" s="390">
        <v>85</v>
      </c>
      <c r="O2305" s="390">
        <v>84</v>
      </c>
      <c r="P2305" s="206">
        <v>0.105882352941177</v>
      </c>
    </row>
    <row r="2306" spans="1:16" x14ac:dyDescent="0.2">
      <c r="A2306" s="212" t="s">
        <v>9374</v>
      </c>
      <c r="B2306" s="211"/>
      <c r="C2306" s="211" t="s">
        <v>14947</v>
      </c>
      <c r="D2306" s="410" t="s">
        <v>18722</v>
      </c>
      <c r="E2306" s="211"/>
      <c r="F2306" s="211" t="s">
        <v>9373</v>
      </c>
      <c r="G2306" s="413" t="s">
        <v>21237</v>
      </c>
      <c r="H2306" s="429" t="s">
        <v>8560</v>
      </c>
      <c r="I2306" s="390">
        <v>2</v>
      </c>
      <c r="J2306" s="390">
        <v>0</v>
      </c>
      <c r="K2306" s="390">
        <v>2</v>
      </c>
      <c r="L2306" s="330">
        <v>0</v>
      </c>
      <c r="M2306" s="390">
        <v>196</v>
      </c>
      <c r="N2306" s="390">
        <v>220</v>
      </c>
      <c r="O2306" s="390">
        <v>233</v>
      </c>
      <c r="P2306" s="206">
        <v>-0.109090909090909</v>
      </c>
    </row>
    <row r="2307" spans="1:16" x14ac:dyDescent="0.2">
      <c r="A2307" s="212" t="s">
        <v>9335</v>
      </c>
      <c r="B2307" s="211"/>
      <c r="C2307" s="211" t="s">
        <v>257</v>
      </c>
      <c r="D2307" s="410" t="s">
        <v>15833</v>
      </c>
      <c r="E2307" s="211"/>
      <c r="F2307" s="211" t="s">
        <v>9334</v>
      </c>
      <c r="G2307" s="413" t="s">
        <v>22048</v>
      </c>
      <c r="H2307" s="429" t="s">
        <v>8560</v>
      </c>
      <c r="I2307" s="390">
        <v>2</v>
      </c>
      <c r="J2307" s="390">
        <v>4</v>
      </c>
      <c r="K2307" s="390">
        <v>5</v>
      </c>
      <c r="L2307" s="330">
        <v>-0.5</v>
      </c>
      <c r="M2307" s="390">
        <v>23</v>
      </c>
      <c r="N2307" s="390">
        <v>17</v>
      </c>
      <c r="O2307" s="390">
        <v>18</v>
      </c>
      <c r="P2307" s="206">
        <v>0.35294117647058798</v>
      </c>
    </row>
    <row r="2308" spans="1:16" x14ac:dyDescent="0.2">
      <c r="A2308" s="212" t="s">
        <v>13200</v>
      </c>
      <c r="B2308" s="211"/>
      <c r="C2308" s="211" t="s">
        <v>371</v>
      </c>
      <c r="D2308" s="410" t="s">
        <v>22060</v>
      </c>
      <c r="E2308" s="211"/>
      <c r="F2308" s="211" t="s">
        <v>13199</v>
      </c>
      <c r="G2308" s="413" t="s">
        <v>22061</v>
      </c>
      <c r="H2308" s="429" t="s">
        <v>8560</v>
      </c>
      <c r="I2308" s="390">
        <v>2</v>
      </c>
      <c r="J2308" s="390">
        <v>0</v>
      </c>
      <c r="K2308" s="390">
        <v>0</v>
      </c>
      <c r="L2308" s="330">
        <v>0</v>
      </c>
      <c r="M2308" s="390">
        <v>45</v>
      </c>
      <c r="N2308" s="390">
        <v>10</v>
      </c>
      <c r="O2308" s="390">
        <v>28</v>
      </c>
      <c r="P2308" s="206">
        <v>3.5</v>
      </c>
    </row>
    <row r="2309" spans="1:16" x14ac:dyDescent="0.2">
      <c r="A2309" s="212" t="s">
        <v>9246</v>
      </c>
      <c r="B2309" s="211"/>
      <c r="C2309" s="211" t="s">
        <v>254</v>
      </c>
      <c r="D2309" s="410" t="s">
        <v>17392</v>
      </c>
      <c r="E2309" s="211"/>
      <c r="F2309" s="211" t="s">
        <v>9245</v>
      </c>
      <c r="G2309" s="413" t="s">
        <v>20682</v>
      </c>
      <c r="H2309" s="429" t="s">
        <v>8560</v>
      </c>
      <c r="I2309" s="390">
        <v>2</v>
      </c>
      <c r="J2309" s="390">
        <v>4</v>
      </c>
      <c r="K2309" s="390">
        <v>8</v>
      </c>
      <c r="L2309" s="330">
        <v>-0.5</v>
      </c>
      <c r="M2309" s="390">
        <v>223</v>
      </c>
      <c r="N2309" s="390">
        <v>207</v>
      </c>
      <c r="O2309" s="390">
        <v>194</v>
      </c>
      <c r="P2309" s="206">
        <v>7.7294685990338105E-2</v>
      </c>
    </row>
    <row r="2310" spans="1:16" x14ac:dyDescent="0.2">
      <c r="A2310" s="212" t="s">
        <v>19307</v>
      </c>
      <c r="B2310" s="211"/>
      <c r="C2310" s="211" t="s">
        <v>260</v>
      </c>
      <c r="D2310" s="410" t="s">
        <v>8791</v>
      </c>
      <c r="E2310" s="211"/>
      <c r="F2310" s="211" t="s">
        <v>19308</v>
      </c>
      <c r="G2310" s="413" t="s">
        <v>223</v>
      </c>
      <c r="H2310" s="429" t="s">
        <v>8560</v>
      </c>
      <c r="I2310" s="390">
        <v>2</v>
      </c>
      <c r="J2310" s="390">
        <v>0</v>
      </c>
      <c r="K2310" s="390">
        <v>0</v>
      </c>
      <c r="L2310" s="330">
        <v>0</v>
      </c>
      <c r="M2310" s="390">
        <v>0</v>
      </c>
      <c r="N2310" s="390">
        <v>0</v>
      </c>
      <c r="O2310" s="390">
        <v>0</v>
      </c>
      <c r="P2310" s="206">
        <v>0</v>
      </c>
    </row>
    <row r="2311" spans="1:16" x14ac:dyDescent="0.2">
      <c r="A2311" s="212" t="s">
        <v>9090</v>
      </c>
      <c r="B2311" s="211"/>
      <c r="C2311" s="211" t="s">
        <v>253</v>
      </c>
      <c r="D2311" s="410" t="s">
        <v>8873</v>
      </c>
      <c r="E2311" s="211"/>
      <c r="F2311" s="211" t="s">
        <v>9089</v>
      </c>
      <c r="G2311" s="413" t="s">
        <v>15877</v>
      </c>
      <c r="H2311" s="429" t="s">
        <v>8560</v>
      </c>
      <c r="I2311" s="390">
        <v>2</v>
      </c>
      <c r="J2311" s="390">
        <v>29</v>
      </c>
      <c r="K2311" s="390">
        <v>25</v>
      </c>
      <c r="L2311" s="330">
        <v>-0.931034482758621</v>
      </c>
      <c r="M2311" s="390">
        <v>0</v>
      </c>
      <c r="N2311" s="390">
        <v>0</v>
      </c>
      <c r="O2311" s="390">
        <v>0</v>
      </c>
      <c r="P2311" s="206">
        <v>0</v>
      </c>
    </row>
    <row r="2312" spans="1:16" x14ac:dyDescent="0.2">
      <c r="A2312" s="212" t="s">
        <v>9021</v>
      </c>
      <c r="B2312" s="211"/>
      <c r="C2312" s="211" t="s">
        <v>253</v>
      </c>
      <c r="D2312" s="410" t="s">
        <v>17602</v>
      </c>
      <c r="E2312" s="211"/>
      <c r="F2312" s="211" t="s">
        <v>9020</v>
      </c>
      <c r="G2312" s="413" t="s">
        <v>200</v>
      </c>
      <c r="H2312" s="429" t="s">
        <v>8560</v>
      </c>
      <c r="I2312" s="390">
        <v>2</v>
      </c>
      <c r="J2312" s="390">
        <v>2</v>
      </c>
      <c r="K2312" s="390">
        <v>7</v>
      </c>
      <c r="L2312" s="330">
        <v>0</v>
      </c>
      <c r="M2312" s="390">
        <v>0</v>
      </c>
      <c r="N2312" s="390">
        <v>0</v>
      </c>
      <c r="O2312" s="390">
        <v>0</v>
      </c>
      <c r="P2312" s="206">
        <v>0</v>
      </c>
    </row>
    <row r="2313" spans="1:16" x14ac:dyDescent="0.2">
      <c r="A2313" s="212" t="s">
        <v>19899</v>
      </c>
      <c r="B2313" s="211"/>
      <c r="C2313" s="211" t="s">
        <v>255</v>
      </c>
      <c r="D2313" s="410" t="s">
        <v>22257</v>
      </c>
      <c r="E2313" s="211" t="s">
        <v>15481</v>
      </c>
      <c r="F2313" s="211"/>
      <c r="G2313" s="413" t="s">
        <v>19526</v>
      </c>
      <c r="H2313" s="429" t="s">
        <v>8560</v>
      </c>
      <c r="I2313" s="390">
        <v>2</v>
      </c>
      <c r="J2313" s="390">
        <v>0</v>
      </c>
      <c r="K2313" s="390">
        <v>1</v>
      </c>
      <c r="L2313" s="330">
        <v>0</v>
      </c>
      <c r="M2313" s="390">
        <v>3</v>
      </c>
      <c r="N2313" s="390">
        <v>1</v>
      </c>
      <c r="O2313" s="390">
        <v>6</v>
      </c>
      <c r="P2313" s="206">
        <v>2</v>
      </c>
    </row>
    <row r="2314" spans="1:16" x14ac:dyDescent="0.2">
      <c r="A2314" s="212" t="s">
        <v>8839</v>
      </c>
      <c r="B2314" s="211"/>
      <c r="C2314" s="211" t="s">
        <v>255</v>
      </c>
      <c r="D2314" s="410" t="s">
        <v>18527</v>
      </c>
      <c r="E2314" s="211"/>
      <c r="F2314" s="211" t="s">
        <v>8838</v>
      </c>
      <c r="G2314" s="413" t="s">
        <v>22275</v>
      </c>
      <c r="H2314" s="429" t="s">
        <v>8560</v>
      </c>
      <c r="I2314" s="390">
        <v>2</v>
      </c>
      <c r="J2314" s="390">
        <v>44</v>
      </c>
      <c r="K2314" s="390">
        <v>7</v>
      </c>
      <c r="L2314" s="330">
        <v>-0.95454545454545503</v>
      </c>
      <c r="M2314" s="390">
        <v>2</v>
      </c>
      <c r="N2314" s="390">
        <v>0</v>
      </c>
      <c r="O2314" s="390">
        <v>0</v>
      </c>
      <c r="P2314" s="206">
        <v>0</v>
      </c>
    </row>
    <row r="2315" spans="1:16" x14ac:dyDescent="0.2">
      <c r="A2315" s="212" t="s">
        <v>8391</v>
      </c>
      <c r="B2315" s="211"/>
      <c r="C2315" s="211" t="s">
        <v>251</v>
      </c>
      <c r="D2315" s="410" t="s">
        <v>18032</v>
      </c>
      <c r="E2315" s="211"/>
      <c r="F2315" s="211" t="s">
        <v>8390</v>
      </c>
      <c r="G2315" s="413" t="s">
        <v>200</v>
      </c>
      <c r="H2315" s="429" t="s">
        <v>8560</v>
      </c>
      <c r="I2315" s="390">
        <v>2</v>
      </c>
      <c r="J2315" s="390">
        <v>0</v>
      </c>
      <c r="K2315" s="390">
        <v>0</v>
      </c>
      <c r="L2315" s="210">
        <v>0</v>
      </c>
      <c r="M2315" s="390">
        <v>1</v>
      </c>
      <c r="N2315" s="390">
        <v>1</v>
      </c>
      <c r="O2315" s="390">
        <v>2</v>
      </c>
      <c r="P2315" s="206">
        <v>0</v>
      </c>
    </row>
    <row r="2316" spans="1:16" x14ac:dyDescent="0.2">
      <c r="A2316" s="212" t="s">
        <v>12927</v>
      </c>
      <c r="B2316" s="211"/>
      <c r="C2316" s="211" t="s">
        <v>252</v>
      </c>
      <c r="D2316" s="410" t="s">
        <v>20235</v>
      </c>
      <c r="E2316" s="211"/>
      <c r="F2316" s="211" t="s">
        <v>12926</v>
      </c>
      <c r="G2316" s="413" t="s">
        <v>213</v>
      </c>
      <c r="H2316" s="429" t="s">
        <v>8560</v>
      </c>
      <c r="I2316" s="390">
        <v>1</v>
      </c>
      <c r="J2316" s="390">
        <v>0</v>
      </c>
      <c r="K2316" s="390">
        <v>0</v>
      </c>
      <c r="L2316" s="330">
        <v>0</v>
      </c>
      <c r="M2316" s="390">
        <v>3</v>
      </c>
      <c r="N2316" s="390">
        <v>0</v>
      </c>
      <c r="O2316" s="390">
        <v>0</v>
      </c>
      <c r="P2316" s="206">
        <v>0</v>
      </c>
    </row>
    <row r="2317" spans="1:16" x14ac:dyDescent="0.2">
      <c r="A2317" s="212" t="s">
        <v>12833</v>
      </c>
      <c r="B2317" s="211"/>
      <c r="C2317" s="211" t="s">
        <v>253</v>
      </c>
      <c r="D2317" s="410" t="s">
        <v>19957</v>
      </c>
      <c r="E2317" s="211"/>
      <c r="F2317" s="211" t="s">
        <v>12832</v>
      </c>
      <c r="G2317" s="413" t="s">
        <v>20249</v>
      </c>
      <c r="H2317" s="429" t="s">
        <v>8560</v>
      </c>
      <c r="I2317" s="390">
        <v>1</v>
      </c>
      <c r="J2317" s="390">
        <v>2</v>
      </c>
      <c r="K2317" s="390">
        <v>0</v>
      </c>
      <c r="L2317" s="330">
        <v>-0.5</v>
      </c>
      <c r="M2317" s="390">
        <v>234</v>
      </c>
      <c r="N2317" s="390">
        <v>280</v>
      </c>
      <c r="O2317" s="390">
        <v>327</v>
      </c>
      <c r="P2317" s="206">
        <v>-0.16428571428571401</v>
      </c>
    </row>
    <row r="2318" spans="1:16" x14ac:dyDescent="0.2">
      <c r="A2318" s="212" t="s">
        <v>12815</v>
      </c>
      <c r="B2318" s="211"/>
      <c r="C2318" s="211" t="s">
        <v>372</v>
      </c>
      <c r="D2318" s="410" t="s">
        <v>17221</v>
      </c>
      <c r="E2318" s="211"/>
      <c r="F2318" s="211" t="s">
        <v>12814</v>
      </c>
      <c r="G2318" s="413" t="s">
        <v>208</v>
      </c>
      <c r="H2318" s="429" t="s">
        <v>8560</v>
      </c>
      <c r="I2318" s="390">
        <v>1</v>
      </c>
      <c r="J2318" s="390">
        <v>0</v>
      </c>
      <c r="K2318" s="390">
        <v>0</v>
      </c>
      <c r="L2318" s="330">
        <v>0</v>
      </c>
      <c r="M2318" s="390">
        <v>0</v>
      </c>
      <c r="N2318" s="390">
        <v>0</v>
      </c>
      <c r="O2318" s="390">
        <v>0</v>
      </c>
      <c r="P2318" s="206">
        <v>0</v>
      </c>
    </row>
    <row r="2319" spans="1:16" x14ac:dyDescent="0.2">
      <c r="A2319" s="212" t="s">
        <v>12806</v>
      </c>
      <c r="B2319" s="211"/>
      <c r="C2319" s="211" t="s">
        <v>371</v>
      </c>
      <c r="D2319" s="410" t="s">
        <v>18792</v>
      </c>
      <c r="E2319" s="211" t="s">
        <v>12805</v>
      </c>
      <c r="F2319" s="211"/>
      <c r="G2319" s="413" t="s">
        <v>20251</v>
      </c>
      <c r="H2319" s="429" t="s">
        <v>8560</v>
      </c>
      <c r="I2319" s="390">
        <v>1</v>
      </c>
      <c r="J2319" s="390">
        <v>8</v>
      </c>
      <c r="K2319" s="390">
        <v>0</v>
      </c>
      <c r="L2319" s="330">
        <v>-0.875</v>
      </c>
      <c r="M2319" s="390">
        <v>150</v>
      </c>
      <c r="N2319" s="390">
        <v>134</v>
      </c>
      <c r="O2319" s="390">
        <v>100</v>
      </c>
      <c r="P2319" s="206">
        <v>0.119402985074627</v>
      </c>
    </row>
    <row r="2320" spans="1:16" x14ac:dyDescent="0.2">
      <c r="A2320" s="212" t="s">
        <v>12800</v>
      </c>
      <c r="B2320" s="211"/>
      <c r="C2320" s="211" t="s">
        <v>249</v>
      </c>
      <c r="D2320" s="410" t="s">
        <v>18633</v>
      </c>
      <c r="E2320" s="211" t="s">
        <v>12799</v>
      </c>
      <c r="F2320" s="211"/>
      <c r="G2320" s="413" t="s">
        <v>19407</v>
      </c>
      <c r="H2320" s="429" t="s">
        <v>8560</v>
      </c>
      <c r="I2320" s="390">
        <v>1</v>
      </c>
      <c r="J2320" s="390">
        <v>0</v>
      </c>
      <c r="K2320" s="390">
        <v>602</v>
      </c>
      <c r="L2320" s="330">
        <v>0</v>
      </c>
      <c r="M2320" s="390">
        <v>112</v>
      </c>
      <c r="N2320" s="390">
        <v>107</v>
      </c>
      <c r="O2320" s="390">
        <v>135</v>
      </c>
      <c r="P2320" s="206">
        <v>4.6728971962616703E-2</v>
      </c>
    </row>
    <row r="2321" spans="1:16" x14ac:dyDescent="0.2">
      <c r="A2321" s="212" t="s">
        <v>12776</v>
      </c>
      <c r="B2321" s="211"/>
      <c r="C2321" s="211" t="s">
        <v>253</v>
      </c>
      <c r="D2321" s="410" t="s">
        <v>12762</v>
      </c>
      <c r="E2321" s="211"/>
      <c r="F2321" s="211" t="s">
        <v>12775</v>
      </c>
      <c r="G2321" s="413" t="s">
        <v>200</v>
      </c>
      <c r="H2321" s="429" t="s">
        <v>8560</v>
      </c>
      <c r="I2321" s="390">
        <v>1</v>
      </c>
      <c r="J2321" s="390">
        <v>4</v>
      </c>
      <c r="K2321" s="390">
        <v>5</v>
      </c>
      <c r="L2321" s="330">
        <v>-0.75</v>
      </c>
      <c r="M2321" s="390">
        <v>10</v>
      </c>
      <c r="N2321" s="390">
        <v>16</v>
      </c>
      <c r="O2321" s="390">
        <v>6</v>
      </c>
      <c r="P2321" s="206">
        <v>-0.375</v>
      </c>
    </row>
    <row r="2322" spans="1:16" x14ac:dyDescent="0.2">
      <c r="A2322" s="212" t="s">
        <v>12766</v>
      </c>
      <c r="B2322" s="211"/>
      <c r="C2322" s="211" t="s">
        <v>259</v>
      </c>
      <c r="D2322" s="410" t="s">
        <v>18795</v>
      </c>
      <c r="E2322" s="211"/>
      <c r="F2322" s="211" t="s">
        <v>12764</v>
      </c>
      <c r="G2322" s="413" t="s">
        <v>20264</v>
      </c>
      <c r="H2322" s="429" t="s">
        <v>8560</v>
      </c>
      <c r="I2322" s="390">
        <v>1</v>
      </c>
      <c r="J2322" s="390">
        <v>0</v>
      </c>
      <c r="K2322" s="390">
        <v>2</v>
      </c>
      <c r="L2322" s="330">
        <v>0</v>
      </c>
      <c r="M2322" s="390">
        <v>16</v>
      </c>
      <c r="N2322" s="390">
        <v>5</v>
      </c>
      <c r="O2322" s="390">
        <v>7</v>
      </c>
      <c r="P2322" s="206">
        <v>2.2000000000000002</v>
      </c>
    </row>
    <row r="2323" spans="1:16" x14ac:dyDescent="0.2">
      <c r="A2323" s="212" t="s">
        <v>12731</v>
      </c>
      <c r="B2323" s="211"/>
      <c r="C2323" s="211" t="s">
        <v>251</v>
      </c>
      <c r="D2323" s="410" t="s">
        <v>12735</v>
      </c>
      <c r="E2323" s="211"/>
      <c r="F2323" s="211" t="s">
        <v>12730</v>
      </c>
      <c r="G2323" s="413" t="s">
        <v>200</v>
      </c>
      <c r="H2323" s="429" t="s">
        <v>8560</v>
      </c>
      <c r="I2323" s="390">
        <v>1</v>
      </c>
      <c r="J2323" s="390">
        <v>3</v>
      </c>
      <c r="K2323" s="390">
        <v>2</v>
      </c>
      <c r="L2323" s="330">
        <v>-0.66666666666666696</v>
      </c>
      <c r="M2323" s="390">
        <v>0</v>
      </c>
      <c r="N2323" s="390">
        <v>0</v>
      </c>
      <c r="O2323" s="390">
        <v>0</v>
      </c>
      <c r="P2323" s="206">
        <v>0</v>
      </c>
    </row>
    <row r="2324" spans="1:16" x14ac:dyDescent="0.2">
      <c r="A2324" s="212" t="s">
        <v>12622</v>
      </c>
      <c r="B2324" s="211"/>
      <c r="C2324" s="211" t="s">
        <v>254</v>
      </c>
      <c r="D2324" s="410" t="s">
        <v>17687</v>
      </c>
      <c r="E2324" s="211"/>
      <c r="F2324" s="211" t="s">
        <v>12621</v>
      </c>
      <c r="G2324" s="413" t="s">
        <v>200</v>
      </c>
      <c r="H2324" s="429" t="s">
        <v>8560</v>
      </c>
      <c r="I2324" s="390">
        <v>1</v>
      </c>
      <c r="J2324" s="390">
        <v>0</v>
      </c>
      <c r="K2324" s="390">
        <v>0</v>
      </c>
      <c r="L2324" s="330">
        <v>0</v>
      </c>
      <c r="M2324" s="390">
        <v>3</v>
      </c>
      <c r="N2324" s="390">
        <v>0</v>
      </c>
      <c r="O2324" s="390">
        <v>0</v>
      </c>
      <c r="P2324" s="206">
        <v>0</v>
      </c>
    </row>
    <row r="2325" spans="1:16" x14ac:dyDescent="0.2">
      <c r="A2325" s="212" t="s">
        <v>12576</v>
      </c>
      <c r="B2325" s="211"/>
      <c r="C2325" s="211" t="s">
        <v>258</v>
      </c>
      <c r="D2325" s="410" t="s">
        <v>18637</v>
      </c>
      <c r="E2325" s="211"/>
      <c r="F2325" s="211" t="s">
        <v>12575</v>
      </c>
      <c r="G2325" s="413" t="s">
        <v>19443</v>
      </c>
      <c r="H2325" s="429" t="s">
        <v>8560</v>
      </c>
      <c r="I2325" s="390">
        <v>1</v>
      </c>
      <c r="J2325" s="390">
        <v>6</v>
      </c>
      <c r="K2325" s="390">
        <v>3</v>
      </c>
      <c r="L2325" s="330">
        <v>-0.83333333333333304</v>
      </c>
      <c r="M2325" s="390">
        <v>8</v>
      </c>
      <c r="N2325" s="390">
        <v>9</v>
      </c>
      <c r="O2325" s="390">
        <v>13</v>
      </c>
      <c r="P2325" s="206">
        <v>-0.11111111111111099</v>
      </c>
    </row>
    <row r="2326" spans="1:16" x14ac:dyDescent="0.2">
      <c r="A2326" s="212" t="s">
        <v>12562</v>
      </c>
      <c r="B2326" s="211"/>
      <c r="C2326" s="211" t="s">
        <v>258</v>
      </c>
      <c r="D2326" s="410" t="s">
        <v>8613</v>
      </c>
      <c r="E2326" s="211"/>
      <c r="F2326" s="211" t="s">
        <v>12561</v>
      </c>
      <c r="G2326" s="413" t="s">
        <v>19446</v>
      </c>
      <c r="H2326" s="429" t="s">
        <v>8560</v>
      </c>
      <c r="I2326" s="390">
        <v>1</v>
      </c>
      <c r="J2326" s="390">
        <v>2</v>
      </c>
      <c r="K2326" s="390">
        <v>1</v>
      </c>
      <c r="L2326" s="330">
        <v>-0.5</v>
      </c>
      <c r="M2326" s="390">
        <v>0</v>
      </c>
      <c r="N2326" s="390">
        <v>1</v>
      </c>
      <c r="O2326" s="390">
        <v>0</v>
      </c>
      <c r="P2326" s="206">
        <v>-1</v>
      </c>
    </row>
    <row r="2327" spans="1:16" x14ac:dyDescent="0.2">
      <c r="A2327" s="212" t="s">
        <v>12484</v>
      </c>
      <c r="B2327" s="211"/>
      <c r="C2327" s="211" t="s">
        <v>252</v>
      </c>
      <c r="D2327" s="410" t="s">
        <v>17086</v>
      </c>
      <c r="E2327" s="211"/>
      <c r="F2327" s="211" t="s">
        <v>12483</v>
      </c>
      <c r="G2327" s="413" t="s">
        <v>19459</v>
      </c>
      <c r="H2327" s="429" t="s">
        <v>8560</v>
      </c>
      <c r="I2327" s="390">
        <v>1</v>
      </c>
      <c r="J2327" s="390">
        <v>0</v>
      </c>
      <c r="K2327" s="390">
        <v>1</v>
      </c>
      <c r="L2327" s="330">
        <v>0</v>
      </c>
      <c r="M2327" s="390">
        <v>6</v>
      </c>
      <c r="N2327" s="390">
        <v>3</v>
      </c>
      <c r="O2327" s="390">
        <v>6</v>
      </c>
      <c r="P2327" s="206">
        <v>1</v>
      </c>
    </row>
    <row r="2328" spans="1:16" x14ac:dyDescent="0.2">
      <c r="A2328" s="212" t="s">
        <v>12433</v>
      </c>
      <c r="B2328" s="211"/>
      <c r="C2328" s="211" t="s">
        <v>251</v>
      </c>
      <c r="D2328" s="410" t="s">
        <v>20341</v>
      </c>
      <c r="E2328" s="211"/>
      <c r="F2328" s="211" t="s">
        <v>12432</v>
      </c>
      <c r="G2328" s="413" t="s">
        <v>20342</v>
      </c>
      <c r="H2328" s="429" t="s">
        <v>8560</v>
      </c>
      <c r="I2328" s="390">
        <v>1</v>
      </c>
      <c r="J2328" s="390">
        <v>1</v>
      </c>
      <c r="K2328" s="390">
        <v>0</v>
      </c>
      <c r="L2328" s="330">
        <v>0</v>
      </c>
      <c r="M2328" s="390">
        <v>29</v>
      </c>
      <c r="N2328" s="390">
        <v>29</v>
      </c>
      <c r="O2328" s="390">
        <v>46</v>
      </c>
      <c r="P2328" s="206">
        <v>0</v>
      </c>
    </row>
    <row r="2329" spans="1:16" x14ac:dyDescent="0.2">
      <c r="A2329" s="212" t="s">
        <v>12120</v>
      </c>
      <c r="B2329" s="211" t="s">
        <v>9451</v>
      </c>
      <c r="C2329" s="211" t="s">
        <v>371</v>
      </c>
      <c r="D2329" s="410" t="s">
        <v>18827</v>
      </c>
      <c r="E2329" s="211" t="s">
        <v>12119</v>
      </c>
      <c r="F2329" s="211"/>
      <c r="G2329" s="413" t="s">
        <v>20634</v>
      </c>
      <c r="H2329" s="429" t="s">
        <v>8560</v>
      </c>
      <c r="I2329" s="390">
        <v>1</v>
      </c>
      <c r="J2329" s="390">
        <v>2</v>
      </c>
      <c r="K2329" s="390">
        <v>1</v>
      </c>
      <c r="L2329" s="330">
        <v>-0.5</v>
      </c>
      <c r="M2329" s="390">
        <v>151</v>
      </c>
      <c r="N2329" s="390">
        <v>144</v>
      </c>
      <c r="O2329" s="390">
        <v>165</v>
      </c>
      <c r="P2329" s="206">
        <v>4.8611111111111202E-2</v>
      </c>
    </row>
    <row r="2330" spans="1:16" x14ac:dyDescent="0.2">
      <c r="A2330" s="212" t="s">
        <v>12106</v>
      </c>
      <c r="B2330" s="211" t="s">
        <v>9451</v>
      </c>
      <c r="C2330" s="211" t="s">
        <v>371</v>
      </c>
      <c r="D2330" s="410" t="s">
        <v>20002</v>
      </c>
      <c r="E2330" s="211" t="s">
        <v>12105</v>
      </c>
      <c r="F2330" s="211"/>
      <c r="G2330" s="413" t="s">
        <v>20003</v>
      </c>
      <c r="H2330" s="429" t="s">
        <v>8560</v>
      </c>
      <c r="I2330" s="390">
        <v>1</v>
      </c>
      <c r="J2330" s="390">
        <v>1</v>
      </c>
      <c r="K2330" s="390">
        <v>0</v>
      </c>
      <c r="L2330" s="330">
        <v>0</v>
      </c>
      <c r="M2330" s="390">
        <v>37</v>
      </c>
      <c r="N2330" s="390">
        <v>17</v>
      </c>
      <c r="O2330" s="390">
        <v>27</v>
      </c>
      <c r="P2330" s="206">
        <v>1.1764705882352899</v>
      </c>
    </row>
    <row r="2331" spans="1:16" x14ac:dyDescent="0.2">
      <c r="A2331" s="212" t="s">
        <v>12024</v>
      </c>
      <c r="B2331" s="211"/>
      <c r="C2331" s="211" t="s">
        <v>371</v>
      </c>
      <c r="D2331" s="410" t="s">
        <v>20681</v>
      </c>
      <c r="E2331" s="211"/>
      <c r="F2331" s="211" t="s">
        <v>12023</v>
      </c>
      <c r="G2331" s="413" t="s">
        <v>20682</v>
      </c>
      <c r="H2331" s="429" t="s">
        <v>8560</v>
      </c>
      <c r="I2331" s="390">
        <v>1</v>
      </c>
      <c r="J2331" s="390">
        <v>85</v>
      </c>
      <c r="K2331" s="390">
        <v>55</v>
      </c>
      <c r="L2331" s="330">
        <v>-0.98823529411764699</v>
      </c>
      <c r="M2331" s="390">
        <v>58</v>
      </c>
      <c r="N2331" s="390">
        <v>0</v>
      </c>
      <c r="O2331" s="390">
        <v>0</v>
      </c>
      <c r="P2331" s="206">
        <v>0</v>
      </c>
    </row>
    <row r="2332" spans="1:16" x14ac:dyDescent="0.2">
      <c r="A2332" s="212" t="s">
        <v>12012</v>
      </c>
      <c r="B2332" s="211"/>
      <c r="C2332" s="211" t="s">
        <v>262</v>
      </c>
      <c r="D2332" s="410" t="s">
        <v>18554</v>
      </c>
      <c r="E2332" s="211"/>
      <c r="F2332" s="211" t="s">
        <v>12011</v>
      </c>
      <c r="G2332" s="413" t="s">
        <v>20692</v>
      </c>
      <c r="H2332" s="429" t="s">
        <v>8560</v>
      </c>
      <c r="I2332" s="390">
        <v>1</v>
      </c>
      <c r="J2332" s="390">
        <v>0</v>
      </c>
      <c r="K2332" s="390">
        <v>0</v>
      </c>
      <c r="L2332" s="330">
        <v>0</v>
      </c>
      <c r="M2332" s="390">
        <v>1</v>
      </c>
      <c r="N2332" s="390">
        <v>1</v>
      </c>
      <c r="O2332" s="390">
        <v>0</v>
      </c>
      <c r="P2332" s="206">
        <v>0</v>
      </c>
    </row>
    <row r="2333" spans="1:16" x14ac:dyDescent="0.2">
      <c r="A2333" s="212" t="s">
        <v>11914</v>
      </c>
      <c r="B2333" s="211"/>
      <c r="C2333" s="211" t="s">
        <v>250</v>
      </c>
      <c r="D2333" s="410" t="s">
        <v>20011</v>
      </c>
      <c r="E2333" s="211"/>
      <c r="F2333" s="211" t="s">
        <v>11912</v>
      </c>
      <c r="G2333" s="413" t="s">
        <v>20012</v>
      </c>
      <c r="H2333" s="429" t="s">
        <v>8560</v>
      </c>
      <c r="I2333" s="390">
        <v>1</v>
      </c>
      <c r="J2333" s="390">
        <v>0</v>
      </c>
      <c r="K2333" s="390">
        <v>0</v>
      </c>
      <c r="L2333" s="330">
        <v>0</v>
      </c>
      <c r="M2333" s="390">
        <v>9</v>
      </c>
      <c r="N2333" s="390">
        <v>4</v>
      </c>
      <c r="O2333" s="390">
        <v>4</v>
      </c>
      <c r="P2333" s="206">
        <v>1.25</v>
      </c>
    </row>
    <row r="2334" spans="1:16" x14ac:dyDescent="0.2">
      <c r="A2334" s="212" t="s">
        <v>13370</v>
      </c>
      <c r="B2334" s="211"/>
      <c r="C2334" s="211" t="s">
        <v>251</v>
      </c>
      <c r="D2334" s="410" t="s">
        <v>18413</v>
      </c>
      <c r="E2334" s="211"/>
      <c r="F2334" s="211" t="s">
        <v>13369</v>
      </c>
      <c r="G2334" s="413" t="s">
        <v>19539</v>
      </c>
      <c r="H2334" s="429" t="s">
        <v>8560</v>
      </c>
      <c r="I2334" s="390">
        <v>1</v>
      </c>
      <c r="J2334" s="390">
        <v>0</v>
      </c>
      <c r="K2334" s="390">
        <v>8</v>
      </c>
      <c r="L2334" s="330">
        <v>0</v>
      </c>
      <c r="M2334" s="390">
        <v>28</v>
      </c>
      <c r="N2334" s="390">
        <v>23</v>
      </c>
      <c r="O2334" s="390">
        <v>38</v>
      </c>
      <c r="P2334" s="206">
        <v>0.217391304347826</v>
      </c>
    </row>
    <row r="2335" spans="1:16" x14ac:dyDescent="0.2">
      <c r="A2335" s="212" t="s">
        <v>19066</v>
      </c>
      <c r="B2335" s="211"/>
      <c r="C2335" s="211" t="s">
        <v>251</v>
      </c>
      <c r="D2335" s="410" t="s">
        <v>19067</v>
      </c>
      <c r="E2335" s="211"/>
      <c r="F2335" s="211" t="s">
        <v>19068</v>
      </c>
      <c r="G2335" s="413" t="s">
        <v>20775</v>
      </c>
      <c r="H2335" s="429" t="s">
        <v>8560</v>
      </c>
      <c r="I2335" s="390">
        <v>1</v>
      </c>
      <c r="J2335" s="390">
        <v>2</v>
      </c>
      <c r="K2335" s="390">
        <v>3</v>
      </c>
      <c r="L2335" s="330">
        <v>-0.5</v>
      </c>
      <c r="M2335" s="390">
        <v>10</v>
      </c>
      <c r="N2335" s="390">
        <v>13</v>
      </c>
      <c r="O2335" s="390">
        <v>10</v>
      </c>
      <c r="P2335" s="206">
        <v>-0.230769230769231</v>
      </c>
    </row>
    <row r="2336" spans="1:16" x14ac:dyDescent="0.2">
      <c r="A2336" s="212" t="s">
        <v>13128</v>
      </c>
      <c r="B2336" s="211" t="s">
        <v>11611</v>
      </c>
      <c r="C2336" s="211" t="s">
        <v>252</v>
      </c>
      <c r="D2336" s="410" t="s">
        <v>18752</v>
      </c>
      <c r="E2336" s="211" t="s">
        <v>13127</v>
      </c>
      <c r="F2336" s="211"/>
      <c r="G2336" s="413" t="s">
        <v>19398</v>
      </c>
      <c r="H2336" s="429" t="s">
        <v>8560</v>
      </c>
      <c r="I2336" s="390">
        <v>1</v>
      </c>
      <c r="J2336" s="390">
        <v>0</v>
      </c>
      <c r="K2336" s="390">
        <v>1</v>
      </c>
      <c r="L2336" s="330">
        <v>0</v>
      </c>
      <c r="M2336" s="390">
        <v>414</v>
      </c>
      <c r="N2336" s="390">
        <v>321</v>
      </c>
      <c r="O2336" s="390">
        <v>444</v>
      </c>
      <c r="P2336" s="206">
        <v>0.289719626168224</v>
      </c>
    </row>
    <row r="2337" spans="1:16" x14ac:dyDescent="0.2">
      <c r="A2337" s="212" t="s">
        <v>17500</v>
      </c>
      <c r="B2337" s="211" t="s">
        <v>9523</v>
      </c>
      <c r="C2337" s="211" t="s">
        <v>252</v>
      </c>
      <c r="D2337" s="410" t="s">
        <v>20976</v>
      </c>
      <c r="E2337" s="211"/>
      <c r="F2337" s="211" t="s">
        <v>17501</v>
      </c>
      <c r="G2337" s="413" t="s">
        <v>213</v>
      </c>
      <c r="H2337" s="429" t="s">
        <v>8560</v>
      </c>
      <c r="I2337" s="390">
        <v>1</v>
      </c>
      <c r="J2337" s="390">
        <v>0</v>
      </c>
      <c r="K2337" s="390">
        <v>0</v>
      </c>
      <c r="L2337" s="330">
        <v>0</v>
      </c>
      <c r="M2337" s="390">
        <v>111</v>
      </c>
      <c r="N2337" s="390">
        <v>0</v>
      </c>
      <c r="O2337" s="390">
        <v>81</v>
      </c>
      <c r="P2337" s="206">
        <v>0</v>
      </c>
    </row>
    <row r="2338" spans="1:16" x14ac:dyDescent="0.2">
      <c r="A2338" s="212" t="s">
        <v>17502</v>
      </c>
      <c r="B2338" s="211" t="s">
        <v>9523</v>
      </c>
      <c r="C2338" s="211" t="s">
        <v>252</v>
      </c>
      <c r="D2338" s="410" t="s">
        <v>20977</v>
      </c>
      <c r="E2338" s="211"/>
      <c r="F2338" s="211" t="s">
        <v>17503</v>
      </c>
      <c r="G2338" s="413" t="s">
        <v>19398</v>
      </c>
      <c r="H2338" s="429" t="s">
        <v>8560</v>
      </c>
      <c r="I2338" s="390">
        <v>1</v>
      </c>
      <c r="J2338" s="390">
        <v>0</v>
      </c>
      <c r="K2338" s="390">
        <v>22</v>
      </c>
      <c r="L2338" s="330">
        <v>0</v>
      </c>
      <c r="M2338" s="390">
        <v>300</v>
      </c>
      <c r="N2338" s="390">
        <v>0</v>
      </c>
      <c r="O2338" s="390">
        <v>283</v>
      </c>
      <c r="P2338" s="206">
        <v>0</v>
      </c>
    </row>
    <row r="2339" spans="1:16" x14ac:dyDescent="0.2">
      <c r="A2339" s="212" t="s">
        <v>11546</v>
      </c>
      <c r="B2339" s="211"/>
      <c r="C2339" s="211" t="s">
        <v>14947</v>
      </c>
      <c r="D2339" s="410" t="s">
        <v>21092</v>
      </c>
      <c r="E2339" s="211"/>
      <c r="F2339" s="211" t="s">
        <v>11545</v>
      </c>
      <c r="G2339" s="413" t="s">
        <v>21093</v>
      </c>
      <c r="H2339" s="429" t="s">
        <v>8560</v>
      </c>
      <c r="I2339" s="390">
        <v>1</v>
      </c>
      <c r="J2339" s="390">
        <v>0</v>
      </c>
      <c r="K2339" s="390">
        <v>0</v>
      </c>
      <c r="L2339" s="330">
        <v>0</v>
      </c>
      <c r="M2339" s="390">
        <v>386</v>
      </c>
      <c r="N2339" s="390">
        <v>308</v>
      </c>
      <c r="O2339" s="390">
        <v>316</v>
      </c>
      <c r="P2339" s="206">
        <v>0.253246753246753</v>
      </c>
    </row>
    <row r="2340" spans="1:16" x14ac:dyDescent="0.2">
      <c r="A2340" s="212" t="s">
        <v>11372</v>
      </c>
      <c r="B2340" s="211"/>
      <c r="C2340" s="211" t="s">
        <v>254</v>
      </c>
      <c r="D2340" s="410" t="s">
        <v>17570</v>
      </c>
      <c r="E2340" s="211"/>
      <c r="F2340" s="211" t="s">
        <v>11371</v>
      </c>
      <c r="G2340" s="413" t="s">
        <v>21194</v>
      </c>
      <c r="H2340" s="429" t="s">
        <v>8560</v>
      </c>
      <c r="I2340" s="390">
        <v>1</v>
      </c>
      <c r="J2340" s="390">
        <v>1</v>
      </c>
      <c r="K2340" s="390">
        <v>0</v>
      </c>
      <c r="L2340" s="330">
        <v>0</v>
      </c>
      <c r="M2340" s="390">
        <v>123</v>
      </c>
      <c r="N2340" s="390">
        <v>87</v>
      </c>
      <c r="O2340" s="390">
        <v>80</v>
      </c>
      <c r="P2340" s="206">
        <v>0.41379310344827602</v>
      </c>
    </row>
    <row r="2341" spans="1:16" x14ac:dyDescent="0.2">
      <c r="A2341" s="212" t="s">
        <v>11368</v>
      </c>
      <c r="B2341" s="211"/>
      <c r="C2341" s="211" t="s">
        <v>14947</v>
      </c>
      <c r="D2341" s="410" t="s">
        <v>18354</v>
      </c>
      <c r="E2341" s="211"/>
      <c r="F2341" s="211" t="s">
        <v>11367</v>
      </c>
      <c r="G2341" s="413" t="s">
        <v>19456</v>
      </c>
      <c r="H2341" s="429" t="s">
        <v>8560</v>
      </c>
      <c r="I2341" s="390">
        <v>1</v>
      </c>
      <c r="J2341" s="390">
        <v>1</v>
      </c>
      <c r="K2341" s="390">
        <v>0</v>
      </c>
      <c r="L2341" s="330">
        <v>0</v>
      </c>
      <c r="M2341" s="390">
        <v>0</v>
      </c>
      <c r="N2341" s="390">
        <v>0</v>
      </c>
      <c r="O2341" s="390">
        <v>0</v>
      </c>
      <c r="P2341" s="206">
        <v>0</v>
      </c>
    </row>
    <row r="2342" spans="1:16" x14ac:dyDescent="0.2">
      <c r="A2342" s="212" t="s">
        <v>11261</v>
      </c>
      <c r="B2342" s="211"/>
      <c r="C2342" s="211" t="s">
        <v>258</v>
      </c>
      <c r="D2342" s="410" t="s">
        <v>9092</v>
      </c>
      <c r="E2342" s="211"/>
      <c r="F2342" s="211" t="s">
        <v>11260</v>
      </c>
      <c r="G2342" s="413" t="s">
        <v>208</v>
      </c>
      <c r="H2342" s="429" t="s">
        <v>8560</v>
      </c>
      <c r="I2342" s="390">
        <v>1</v>
      </c>
      <c r="J2342" s="390">
        <v>0</v>
      </c>
      <c r="K2342" s="390">
        <v>0</v>
      </c>
      <c r="L2342" s="330">
        <v>0</v>
      </c>
      <c r="M2342" s="390">
        <v>106</v>
      </c>
      <c r="N2342" s="390">
        <v>102</v>
      </c>
      <c r="O2342" s="390">
        <v>124</v>
      </c>
      <c r="P2342" s="206">
        <v>3.9215686274509901E-2</v>
      </c>
    </row>
    <row r="2343" spans="1:16" x14ac:dyDescent="0.2">
      <c r="A2343" s="212" t="s">
        <v>11030</v>
      </c>
      <c r="B2343" s="211"/>
      <c r="C2343" s="211" t="s">
        <v>14947</v>
      </c>
      <c r="D2343" s="410" t="s">
        <v>17526</v>
      </c>
      <c r="E2343" s="211"/>
      <c r="F2343" s="211" t="s">
        <v>11029</v>
      </c>
      <c r="G2343" s="413" t="s">
        <v>21319</v>
      </c>
      <c r="H2343" s="429" t="s">
        <v>8560</v>
      </c>
      <c r="I2343" s="390">
        <v>1</v>
      </c>
      <c r="J2343" s="390">
        <v>1</v>
      </c>
      <c r="K2343" s="390">
        <v>0</v>
      </c>
      <c r="L2343" s="330">
        <v>0</v>
      </c>
      <c r="M2343" s="390">
        <v>485</v>
      </c>
      <c r="N2343" s="390">
        <v>485</v>
      </c>
      <c r="O2343" s="390">
        <v>495</v>
      </c>
      <c r="P2343" s="206">
        <v>0</v>
      </c>
    </row>
    <row r="2344" spans="1:16" x14ac:dyDescent="0.2">
      <c r="A2344" s="212" t="s">
        <v>10947</v>
      </c>
      <c r="B2344" s="211"/>
      <c r="C2344" s="211" t="s">
        <v>252</v>
      </c>
      <c r="D2344" s="410" t="s">
        <v>21355</v>
      </c>
      <c r="E2344" s="211"/>
      <c r="F2344" s="211" t="s">
        <v>10946</v>
      </c>
      <c r="G2344" s="413" t="s">
        <v>19641</v>
      </c>
      <c r="H2344" s="429" t="s">
        <v>8560</v>
      </c>
      <c r="I2344" s="390">
        <v>1</v>
      </c>
      <c r="J2344" s="390">
        <v>0</v>
      </c>
      <c r="K2344" s="390">
        <v>6</v>
      </c>
      <c r="L2344" s="330">
        <v>0</v>
      </c>
      <c r="M2344" s="390">
        <v>108</v>
      </c>
      <c r="N2344" s="390">
        <v>44</v>
      </c>
      <c r="O2344" s="390">
        <v>135</v>
      </c>
      <c r="P2344" s="206">
        <v>1.4545454545454499</v>
      </c>
    </row>
    <row r="2345" spans="1:16" x14ac:dyDescent="0.2">
      <c r="A2345" s="212" t="s">
        <v>14777</v>
      </c>
      <c r="B2345" s="211"/>
      <c r="C2345" s="211" t="s">
        <v>251</v>
      </c>
      <c r="D2345" s="410" t="s">
        <v>21399</v>
      </c>
      <c r="E2345" s="211"/>
      <c r="F2345" s="211" t="s">
        <v>14776</v>
      </c>
      <c r="G2345" s="413" t="s">
        <v>20408</v>
      </c>
      <c r="H2345" s="429" t="s">
        <v>8560</v>
      </c>
      <c r="I2345" s="390">
        <v>1</v>
      </c>
      <c r="J2345" s="390">
        <v>0</v>
      </c>
      <c r="K2345" s="390">
        <v>0</v>
      </c>
      <c r="L2345" s="330">
        <v>0</v>
      </c>
      <c r="M2345" s="390">
        <v>215</v>
      </c>
      <c r="N2345" s="390">
        <v>49</v>
      </c>
      <c r="O2345" s="390">
        <v>123</v>
      </c>
      <c r="P2345" s="206">
        <v>3.3877551020408201</v>
      </c>
    </row>
    <row r="2346" spans="1:16" x14ac:dyDescent="0.2">
      <c r="A2346" s="212" t="s">
        <v>10676</v>
      </c>
      <c r="B2346" s="211"/>
      <c r="C2346" s="211" t="s">
        <v>257</v>
      </c>
      <c r="D2346" s="410" t="s">
        <v>17751</v>
      </c>
      <c r="E2346" s="211"/>
      <c r="F2346" s="211" t="s">
        <v>10675</v>
      </c>
      <c r="G2346" s="413" t="s">
        <v>200</v>
      </c>
      <c r="H2346" s="429" t="s">
        <v>8560</v>
      </c>
      <c r="I2346" s="390">
        <v>1</v>
      </c>
      <c r="J2346" s="390">
        <v>11</v>
      </c>
      <c r="K2346" s="390">
        <v>5</v>
      </c>
      <c r="L2346" s="330">
        <v>-0.90909090909090895</v>
      </c>
      <c r="M2346" s="390">
        <v>27</v>
      </c>
      <c r="N2346" s="390">
        <v>31</v>
      </c>
      <c r="O2346" s="390">
        <v>35</v>
      </c>
      <c r="P2346" s="206">
        <v>-0.12903225806451599</v>
      </c>
    </row>
    <row r="2347" spans="1:16" x14ac:dyDescent="0.2">
      <c r="A2347" s="212" t="s">
        <v>10672</v>
      </c>
      <c r="B2347" s="211"/>
      <c r="C2347" s="211" t="s">
        <v>257</v>
      </c>
      <c r="D2347" s="410" t="s">
        <v>17075</v>
      </c>
      <c r="E2347" s="211"/>
      <c r="F2347" s="211" t="s">
        <v>10671</v>
      </c>
      <c r="G2347" s="413" t="s">
        <v>19677</v>
      </c>
      <c r="H2347" s="429" t="s">
        <v>8560</v>
      </c>
      <c r="I2347" s="390">
        <v>1</v>
      </c>
      <c r="J2347" s="390">
        <v>19</v>
      </c>
      <c r="K2347" s="390">
        <v>6</v>
      </c>
      <c r="L2347" s="330">
        <v>-0.94736842105263197</v>
      </c>
      <c r="M2347" s="390">
        <v>5</v>
      </c>
      <c r="N2347" s="390">
        <v>2</v>
      </c>
      <c r="O2347" s="390">
        <v>2</v>
      </c>
      <c r="P2347" s="206">
        <v>1.5</v>
      </c>
    </row>
    <row r="2348" spans="1:16" x14ac:dyDescent="0.2">
      <c r="A2348" s="212" t="s">
        <v>17102</v>
      </c>
      <c r="B2348" s="211"/>
      <c r="C2348" s="211" t="s">
        <v>253</v>
      </c>
      <c r="D2348" s="410" t="s">
        <v>17103</v>
      </c>
      <c r="E2348" s="211"/>
      <c r="F2348" s="211" t="s">
        <v>17104</v>
      </c>
      <c r="G2348" s="413" t="s">
        <v>19680</v>
      </c>
      <c r="H2348" s="429" t="s">
        <v>8560</v>
      </c>
      <c r="I2348" s="390">
        <v>1</v>
      </c>
      <c r="J2348" s="390">
        <v>2</v>
      </c>
      <c r="K2348" s="390">
        <v>8</v>
      </c>
      <c r="L2348" s="330">
        <v>-0.5</v>
      </c>
      <c r="M2348" s="390">
        <v>151</v>
      </c>
      <c r="N2348" s="390">
        <v>117</v>
      </c>
      <c r="O2348" s="390">
        <v>110</v>
      </c>
      <c r="P2348" s="206">
        <v>0.29059829059829101</v>
      </c>
    </row>
    <row r="2349" spans="1:16" x14ac:dyDescent="0.2">
      <c r="A2349" s="212" t="s">
        <v>13238</v>
      </c>
      <c r="B2349" s="211"/>
      <c r="C2349" s="211" t="s">
        <v>372</v>
      </c>
      <c r="D2349" s="410" t="s">
        <v>18310</v>
      </c>
      <c r="E2349" s="211"/>
      <c r="F2349" s="211" t="s">
        <v>13237</v>
      </c>
      <c r="G2349" s="413" t="s">
        <v>17228</v>
      </c>
      <c r="H2349" s="429" t="s">
        <v>8560</v>
      </c>
      <c r="I2349" s="390">
        <v>1</v>
      </c>
      <c r="J2349" s="390">
        <v>0</v>
      </c>
      <c r="K2349" s="390">
        <v>7</v>
      </c>
      <c r="L2349" s="330">
        <v>0</v>
      </c>
      <c r="M2349" s="390">
        <v>28</v>
      </c>
      <c r="N2349" s="390">
        <v>38</v>
      </c>
      <c r="O2349" s="390">
        <v>36</v>
      </c>
      <c r="P2349" s="206">
        <v>-0.26315789473684198</v>
      </c>
    </row>
    <row r="2350" spans="1:16" x14ac:dyDescent="0.2">
      <c r="A2350" s="212" t="s">
        <v>10556</v>
      </c>
      <c r="B2350" s="211"/>
      <c r="C2350" s="211" t="s">
        <v>249</v>
      </c>
      <c r="D2350" s="410" t="s">
        <v>17636</v>
      </c>
      <c r="E2350" s="211"/>
      <c r="F2350" s="211" t="s">
        <v>10555</v>
      </c>
      <c r="G2350" s="413" t="s">
        <v>19452</v>
      </c>
      <c r="H2350" s="429" t="s">
        <v>8560</v>
      </c>
      <c r="I2350" s="390">
        <v>1</v>
      </c>
      <c r="J2350" s="390">
        <v>0</v>
      </c>
      <c r="K2350" s="390">
        <v>1</v>
      </c>
      <c r="L2350" s="330">
        <v>0</v>
      </c>
      <c r="M2350" s="390">
        <v>17</v>
      </c>
      <c r="N2350" s="390">
        <v>18</v>
      </c>
      <c r="O2350" s="390">
        <v>25</v>
      </c>
      <c r="P2350" s="206">
        <v>-5.5555555555555601E-2</v>
      </c>
    </row>
    <row r="2351" spans="1:16" x14ac:dyDescent="0.2">
      <c r="A2351" s="212" t="s">
        <v>10490</v>
      </c>
      <c r="B2351" s="211"/>
      <c r="C2351" s="211" t="s">
        <v>254</v>
      </c>
      <c r="D2351" s="410" t="s">
        <v>17687</v>
      </c>
      <c r="E2351" s="211"/>
      <c r="F2351" s="211" t="s">
        <v>10489</v>
      </c>
      <c r="G2351" s="413" t="s">
        <v>200</v>
      </c>
      <c r="H2351" s="429" t="s">
        <v>8560</v>
      </c>
      <c r="I2351" s="390">
        <v>1</v>
      </c>
      <c r="J2351" s="390">
        <v>0</v>
      </c>
      <c r="K2351" s="390">
        <v>0</v>
      </c>
      <c r="L2351" s="330">
        <v>0</v>
      </c>
      <c r="M2351" s="390">
        <v>0</v>
      </c>
      <c r="N2351" s="390">
        <v>0</v>
      </c>
      <c r="O2351" s="390">
        <v>0</v>
      </c>
      <c r="P2351" s="206">
        <v>0</v>
      </c>
    </row>
    <row r="2352" spans="1:16" x14ac:dyDescent="0.2">
      <c r="A2352" s="212" t="s">
        <v>10486</v>
      </c>
      <c r="B2352" s="211"/>
      <c r="C2352" s="211" t="s">
        <v>254</v>
      </c>
      <c r="D2352" s="410" t="s">
        <v>17687</v>
      </c>
      <c r="E2352" s="211"/>
      <c r="F2352" s="211" t="s">
        <v>10485</v>
      </c>
      <c r="G2352" s="413" t="s">
        <v>200</v>
      </c>
      <c r="H2352" s="429" t="s">
        <v>8560</v>
      </c>
      <c r="I2352" s="390">
        <v>1</v>
      </c>
      <c r="J2352" s="390">
        <v>0</v>
      </c>
      <c r="K2352" s="390">
        <v>0</v>
      </c>
      <c r="L2352" s="330">
        <v>0</v>
      </c>
      <c r="M2352" s="390">
        <v>0</v>
      </c>
      <c r="N2352" s="390">
        <v>0</v>
      </c>
      <c r="O2352" s="390">
        <v>0</v>
      </c>
      <c r="P2352" s="206">
        <v>0</v>
      </c>
    </row>
    <row r="2353" spans="1:16" x14ac:dyDescent="0.2">
      <c r="A2353" s="212" t="s">
        <v>10437</v>
      </c>
      <c r="B2353" s="211"/>
      <c r="C2353" s="211" t="s">
        <v>252</v>
      </c>
      <c r="D2353" s="410" t="s">
        <v>12182</v>
      </c>
      <c r="E2353" s="211"/>
      <c r="F2353" s="211" t="s">
        <v>10436</v>
      </c>
      <c r="G2353" s="413" t="s">
        <v>19444</v>
      </c>
      <c r="H2353" s="429" t="s">
        <v>8560</v>
      </c>
      <c r="I2353" s="390">
        <v>1</v>
      </c>
      <c r="J2353" s="390">
        <v>2</v>
      </c>
      <c r="K2353" s="390">
        <v>629</v>
      </c>
      <c r="L2353" s="330">
        <v>-0.5</v>
      </c>
      <c r="M2353" s="390">
        <v>2</v>
      </c>
      <c r="N2353" s="390">
        <v>13</v>
      </c>
      <c r="O2353" s="390">
        <v>193</v>
      </c>
      <c r="P2353" s="206">
        <v>-0.84615384615384603</v>
      </c>
    </row>
    <row r="2354" spans="1:16" x14ac:dyDescent="0.2">
      <c r="A2354" s="212" t="s">
        <v>10372</v>
      </c>
      <c r="B2354" s="211"/>
      <c r="C2354" s="211" t="s">
        <v>251</v>
      </c>
      <c r="D2354" s="410" t="s">
        <v>17638</v>
      </c>
      <c r="E2354" s="211"/>
      <c r="F2354" s="211" t="s">
        <v>10371</v>
      </c>
      <c r="G2354" s="413" t="s">
        <v>21617</v>
      </c>
      <c r="H2354" s="429" t="s">
        <v>8560</v>
      </c>
      <c r="I2354" s="390">
        <v>1</v>
      </c>
      <c r="J2354" s="390">
        <v>0</v>
      </c>
      <c r="K2354" s="390">
        <v>0</v>
      </c>
      <c r="L2354" s="330">
        <v>0</v>
      </c>
      <c r="M2354" s="390">
        <v>117</v>
      </c>
      <c r="N2354" s="390">
        <v>116</v>
      </c>
      <c r="O2354" s="390">
        <v>122</v>
      </c>
      <c r="P2354" s="206">
        <v>8.6206896551723807E-3</v>
      </c>
    </row>
    <row r="2355" spans="1:16" x14ac:dyDescent="0.2">
      <c r="A2355" s="212" t="s">
        <v>10353</v>
      </c>
      <c r="B2355" s="211" t="s">
        <v>9847</v>
      </c>
      <c r="C2355" s="211" t="s">
        <v>255</v>
      </c>
      <c r="D2355" s="410" t="s">
        <v>20117</v>
      </c>
      <c r="E2355" s="211" t="s">
        <v>10352</v>
      </c>
      <c r="F2355" s="211"/>
      <c r="G2355" s="413" t="s">
        <v>21622</v>
      </c>
      <c r="H2355" s="429" t="s">
        <v>8560</v>
      </c>
      <c r="I2355" s="390">
        <v>1</v>
      </c>
      <c r="J2355" s="390">
        <v>0</v>
      </c>
      <c r="K2355" s="390">
        <v>0</v>
      </c>
      <c r="L2355" s="210">
        <v>0</v>
      </c>
      <c r="M2355" s="390">
        <v>18</v>
      </c>
      <c r="N2355" s="390">
        <v>30</v>
      </c>
      <c r="O2355" s="390">
        <v>100</v>
      </c>
      <c r="P2355" s="206">
        <v>-0.4</v>
      </c>
    </row>
    <row r="2356" spans="1:16" x14ac:dyDescent="0.2">
      <c r="A2356" s="212" t="s">
        <v>10332</v>
      </c>
      <c r="B2356" s="211"/>
      <c r="C2356" s="211" t="s">
        <v>253</v>
      </c>
      <c r="D2356" s="410" t="s">
        <v>12388</v>
      </c>
      <c r="E2356" s="211"/>
      <c r="F2356" s="211" t="s">
        <v>10331</v>
      </c>
      <c r="G2356" s="413" t="s">
        <v>208</v>
      </c>
      <c r="H2356" s="429" t="s">
        <v>8560</v>
      </c>
      <c r="I2356" s="390">
        <v>1</v>
      </c>
      <c r="J2356" s="390">
        <v>2</v>
      </c>
      <c r="K2356" s="390">
        <v>10</v>
      </c>
      <c r="L2356" s="330">
        <v>-0.5</v>
      </c>
      <c r="M2356" s="390">
        <v>0</v>
      </c>
      <c r="N2356" s="390">
        <v>0</v>
      </c>
      <c r="O2356" s="390">
        <v>2</v>
      </c>
      <c r="P2356" s="206">
        <v>0</v>
      </c>
    </row>
    <row r="2357" spans="1:16" x14ac:dyDescent="0.2">
      <c r="A2357" s="212" t="s">
        <v>19203</v>
      </c>
      <c r="B2357" s="211"/>
      <c r="C2357" s="211" t="s">
        <v>251</v>
      </c>
      <c r="D2357" s="410" t="s">
        <v>19204</v>
      </c>
      <c r="E2357" s="211"/>
      <c r="F2357" s="211" t="s">
        <v>19205</v>
      </c>
      <c r="G2357" s="413" t="s">
        <v>21629</v>
      </c>
      <c r="H2357" s="429" t="s">
        <v>8560</v>
      </c>
      <c r="I2357" s="390">
        <v>1</v>
      </c>
      <c r="J2357" s="390">
        <v>1</v>
      </c>
      <c r="K2357" s="390">
        <v>0</v>
      </c>
      <c r="L2357" s="330">
        <v>0</v>
      </c>
      <c r="M2357" s="390">
        <v>0</v>
      </c>
      <c r="N2357" s="390">
        <v>3</v>
      </c>
      <c r="O2357" s="390">
        <v>4</v>
      </c>
      <c r="P2357" s="206">
        <v>-1</v>
      </c>
    </row>
    <row r="2358" spans="1:16" x14ac:dyDescent="0.2">
      <c r="A2358" s="212" t="s">
        <v>10281</v>
      </c>
      <c r="B2358" s="211"/>
      <c r="C2358" s="211" t="s">
        <v>254</v>
      </c>
      <c r="D2358" s="410" t="s">
        <v>18804</v>
      </c>
      <c r="E2358" s="211"/>
      <c r="F2358" s="211" t="s">
        <v>10280</v>
      </c>
      <c r="G2358" s="413" t="s">
        <v>19438</v>
      </c>
      <c r="H2358" s="429" t="s">
        <v>8560</v>
      </c>
      <c r="I2358" s="390">
        <v>1</v>
      </c>
      <c r="J2358" s="390">
        <v>22</v>
      </c>
      <c r="K2358" s="390">
        <v>9</v>
      </c>
      <c r="L2358" s="330">
        <v>-0.95454545454545503</v>
      </c>
      <c r="M2358" s="390">
        <v>35</v>
      </c>
      <c r="N2358" s="390">
        <v>38</v>
      </c>
      <c r="O2358" s="390">
        <v>34</v>
      </c>
      <c r="P2358" s="206">
        <v>-7.8947368421052697E-2</v>
      </c>
    </row>
    <row r="2359" spans="1:16" x14ac:dyDescent="0.2">
      <c r="A2359" s="212" t="s">
        <v>13694</v>
      </c>
      <c r="B2359" s="211"/>
      <c r="C2359" s="211" t="s">
        <v>250</v>
      </c>
      <c r="D2359" s="410" t="s">
        <v>18322</v>
      </c>
      <c r="E2359" s="211"/>
      <c r="F2359" s="211" t="s">
        <v>13693</v>
      </c>
      <c r="G2359" s="413" t="s">
        <v>21649</v>
      </c>
      <c r="H2359" s="429" t="s">
        <v>8560</v>
      </c>
      <c r="I2359" s="390">
        <v>1</v>
      </c>
      <c r="J2359" s="390">
        <v>5</v>
      </c>
      <c r="K2359" s="390">
        <v>1</v>
      </c>
      <c r="L2359" s="330">
        <v>-0.8</v>
      </c>
      <c r="M2359" s="390">
        <v>62</v>
      </c>
      <c r="N2359" s="390">
        <v>54</v>
      </c>
      <c r="O2359" s="390">
        <v>51</v>
      </c>
      <c r="P2359" s="206">
        <v>0.148148148148148</v>
      </c>
    </row>
    <row r="2360" spans="1:16" x14ac:dyDescent="0.2">
      <c r="A2360" s="212" t="s">
        <v>10256</v>
      </c>
      <c r="B2360" s="211"/>
      <c r="C2360" s="211" t="s">
        <v>14947</v>
      </c>
      <c r="D2360" s="410" t="s">
        <v>20122</v>
      </c>
      <c r="E2360" s="211"/>
      <c r="F2360" s="211" t="s">
        <v>10255</v>
      </c>
      <c r="G2360" s="413" t="s">
        <v>20123</v>
      </c>
      <c r="H2360" s="429" t="s">
        <v>8560</v>
      </c>
      <c r="I2360" s="390">
        <v>1</v>
      </c>
      <c r="J2360" s="390">
        <v>3</v>
      </c>
      <c r="K2360" s="390">
        <v>0</v>
      </c>
      <c r="L2360" s="330">
        <v>-0.66666666666666696</v>
      </c>
      <c r="M2360" s="390">
        <v>3</v>
      </c>
      <c r="N2360" s="390">
        <v>4</v>
      </c>
      <c r="O2360" s="390">
        <v>5</v>
      </c>
      <c r="P2360" s="206">
        <v>-0.25</v>
      </c>
    </row>
    <row r="2361" spans="1:16" x14ac:dyDescent="0.2">
      <c r="A2361" s="212" t="s">
        <v>13461</v>
      </c>
      <c r="B2361" s="211"/>
      <c r="C2361" s="211" t="s">
        <v>14947</v>
      </c>
      <c r="D2361" s="410" t="s">
        <v>21660</v>
      </c>
      <c r="E2361" s="211" t="s">
        <v>13460</v>
      </c>
      <c r="F2361" s="211"/>
      <c r="G2361" s="413" t="s">
        <v>21661</v>
      </c>
      <c r="H2361" s="429" t="s">
        <v>8560</v>
      </c>
      <c r="I2361" s="390">
        <v>1</v>
      </c>
      <c r="J2361" s="390">
        <v>8</v>
      </c>
      <c r="K2361" s="390">
        <v>20</v>
      </c>
      <c r="L2361" s="330">
        <v>-0.875</v>
      </c>
      <c r="M2361" s="390">
        <v>167</v>
      </c>
      <c r="N2361" s="390">
        <v>128</v>
      </c>
      <c r="O2361" s="390">
        <v>127</v>
      </c>
      <c r="P2361" s="206">
        <v>0.3046875</v>
      </c>
    </row>
    <row r="2362" spans="1:16" x14ac:dyDescent="0.2">
      <c r="A2362" s="212" t="s">
        <v>13692</v>
      </c>
      <c r="B2362" s="211"/>
      <c r="C2362" s="211" t="s">
        <v>251</v>
      </c>
      <c r="D2362" s="410" t="s">
        <v>18467</v>
      </c>
      <c r="E2362" s="211"/>
      <c r="F2362" s="211" t="s">
        <v>13691</v>
      </c>
      <c r="G2362" s="413" t="s">
        <v>21662</v>
      </c>
      <c r="H2362" s="429" t="s">
        <v>8560</v>
      </c>
      <c r="I2362" s="390">
        <v>1</v>
      </c>
      <c r="J2362" s="390">
        <v>0</v>
      </c>
      <c r="K2362" s="390">
        <v>1</v>
      </c>
      <c r="L2362" s="330">
        <v>0</v>
      </c>
      <c r="M2362" s="390">
        <v>44</v>
      </c>
      <c r="N2362" s="390">
        <v>43</v>
      </c>
      <c r="O2362" s="390">
        <v>58</v>
      </c>
      <c r="P2362" s="206">
        <v>2.32558139534884E-2</v>
      </c>
    </row>
    <row r="2363" spans="1:16" x14ac:dyDescent="0.2">
      <c r="A2363" s="212" t="s">
        <v>10222</v>
      </c>
      <c r="B2363" s="211"/>
      <c r="C2363" s="211" t="s">
        <v>258</v>
      </c>
      <c r="D2363" s="410" t="s">
        <v>18468</v>
      </c>
      <c r="E2363" s="211"/>
      <c r="F2363" s="211" t="s">
        <v>10221</v>
      </c>
      <c r="G2363" s="413" t="s">
        <v>19733</v>
      </c>
      <c r="H2363" s="429" t="s">
        <v>8560</v>
      </c>
      <c r="I2363" s="390">
        <v>1</v>
      </c>
      <c r="J2363" s="390">
        <v>0</v>
      </c>
      <c r="K2363" s="390">
        <v>0</v>
      </c>
      <c r="L2363" s="330">
        <v>0</v>
      </c>
      <c r="M2363" s="390">
        <v>3</v>
      </c>
      <c r="N2363" s="390">
        <v>9</v>
      </c>
      <c r="O2363" s="390">
        <v>3</v>
      </c>
      <c r="P2363" s="206">
        <v>-0.66666666666666696</v>
      </c>
    </row>
    <row r="2364" spans="1:16" x14ac:dyDescent="0.2">
      <c r="A2364" s="212" t="s">
        <v>10218</v>
      </c>
      <c r="B2364" s="211"/>
      <c r="C2364" s="211" t="s">
        <v>249</v>
      </c>
      <c r="D2364" s="410" t="s">
        <v>17266</v>
      </c>
      <c r="E2364" s="211"/>
      <c r="F2364" s="211" t="s">
        <v>10217</v>
      </c>
      <c r="G2364" s="413" t="s">
        <v>10220</v>
      </c>
      <c r="H2364" s="429" t="s">
        <v>8560</v>
      </c>
      <c r="I2364" s="390">
        <v>1</v>
      </c>
      <c r="J2364" s="390">
        <v>0</v>
      </c>
      <c r="K2364" s="390">
        <v>0</v>
      </c>
      <c r="L2364" s="330">
        <v>0</v>
      </c>
      <c r="M2364" s="390">
        <v>138</v>
      </c>
      <c r="N2364" s="390">
        <v>160</v>
      </c>
      <c r="O2364" s="390">
        <v>146</v>
      </c>
      <c r="P2364" s="206">
        <v>-0.13750000000000001</v>
      </c>
    </row>
    <row r="2365" spans="1:16" x14ac:dyDescent="0.2">
      <c r="A2365" s="212" t="s">
        <v>10069</v>
      </c>
      <c r="B2365" s="211"/>
      <c r="C2365" s="211" t="s">
        <v>250</v>
      </c>
      <c r="D2365" s="410" t="s">
        <v>19746</v>
      </c>
      <c r="E2365" s="211"/>
      <c r="F2365" s="211" t="s">
        <v>10068</v>
      </c>
      <c r="G2365" s="413" t="s">
        <v>9071</v>
      </c>
      <c r="H2365" s="429" t="s">
        <v>8560</v>
      </c>
      <c r="I2365" s="390">
        <v>1</v>
      </c>
      <c r="J2365" s="390">
        <v>0</v>
      </c>
      <c r="K2365" s="390">
        <v>0</v>
      </c>
      <c r="L2365" s="330">
        <v>0</v>
      </c>
      <c r="M2365" s="390">
        <v>37</v>
      </c>
      <c r="N2365" s="390">
        <v>18</v>
      </c>
      <c r="O2365" s="390">
        <v>4</v>
      </c>
      <c r="P2365" s="206">
        <v>1.05555555555556</v>
      </c>
    </row>
    <row r="2366" spans="1:16" x14ac:dyDescent="0.2">
      <c r="A2366" s="212" t="s">
        <v>13408</v>
      </c>
      <c r="B2366" s="211"/>
      <c r="C2366" s="211" t="s">
        <v>251</v>
      </c>
      <c r="D2366" s="410" t="s">
        <v>19241</v>
      </c>
      <c r="E2366" s="211"/>
      <c r="F2366" s="211" t="s">
        <v>13407</v>
      </c>
      <c r="G2366" s="413" t="s">
        <v>21747</v>
      </c>
      <c r="H2366" s="429" t="s">
        <v>8560</v>
      </c>
      <c r="I2366" s="390">
        <v>1</v>
      </c>
      <c r="J2366" s="390">
        <v>2</v>
      </c>
      <c r="K2366" s="390">
        <v>6</v>
      </c>
      <c r="L2366" s="330">
        <v>-0.5</v>
      </c>
      <c r="M2366" s="390">
        <v>68</v>
      </c>
      <c r="N2366" s="390">
        <v>42</v>
      </c>
      <c r="O2366" s="390">
        <v>72</v>
      </c>
      <c r="P2366" s="206">
        <v>0.61904761904761896</v>
      </c>
    </row>
    <row r="2367" spans="1:16" x14ac:dyDescent="0.2">
      <c r="A2367" s="212" t="s">
        <v>9974</v>
      </c>
      <c r="B2367" s="211"/>
      <c r="C2367" s="211" t="s">
        <v>251</v>
      </c>
      <c r="D2367" s="410" t="s">
        <v>9973</v>
      </c>
      <c r="E2367" s="211"/>
      <c r="F2367" s="211" t="s">
        <v>9972</v>
      </c>
      <c r="G2367" s="413" t="s">
        <v>218</v>
      </c>
      <c r="H2367" s="429" t="s">
        <v>8560</v>
      </c>
      <c r="I2367" s="390">
        <v>1</v>
      </c>
      <c r="J2367" s="390">
        <v>0</v>
      </c>
      <c r="K2367" s="390">
        <v>4</v>
      </c>
      <c r="L2367" s="330">
        <v>0</v>
      </c>
      <c r="M2367" s="390">
        <v>78</v>
      </c>
      <c r="N2367" s="390">
        <v>105</v>
      </c>
      <c r="O2367" s="390">
        <v>93</v>
      </c>
      <c r="P2367" s="206">
        <v>-0.25714285714285701</v>
      </c>
    </row>
    <row r="2368" spans="1:16" x14ac:dyDescent="0.2">
      <c r="A2368" s="212" t="s">
        <v>9907</v>
      </c>
      <c r="B2368" s="211"/>
      <c r="C2368" s="211" t="s">
        <v>253</v>
      </c>
      <c r="D2368" s="410" t="s">
        <v>8781</v>
      </c>
      <c r="E2368" s="211"/>
      <c r="F2368" s="211" t="s">
        <v>9906</v>
      </c>
      <c r="G2368" s="413" t="s">
        <v>201</v>
      </c>
      <c r="H2368" s="429" t="s">
        <v>8560</v>
      </c>
      <c r="I2368" s="390">
        <v>1</v>
      </c>
      <c r="J2368" s="390">
        <v>0</v>
      </c>
      <c r="K2368" s="390">
        <v>0</v>
      </c>
      <c r="L2368" s="330">
        <v>0</v>
      </c>
      <c r="M2368" s="390">
        <v>0</v>
      </c>
      <c r="N2368" s="390">
        <v>0</v>
      </c>
      <c r="O2368" s="390">
        <v>0</v>
      </c>
      <c r="P2368" s="206">
        <v>0</v>
      </c>
    </row>
    <row r="2369" spans="1:16" x14ac:dyDescent="0.2">
      <c r="A2369" s="212" t="s">
        <v>9791</v>
      </c>
      <c r="B2369" s="211"/>
      <c r="C2369" s="211" t="s">
        <v>251</v>
      </c>
      <c r="D2369" s="410" t="s">
        <v>9790</v>
      </c>
      <c r="E2369" s="211"/>
      <c r="F2369" s="211" t="s">
        <v>9789</v>
      </c>
      <c r="G2369" s="413" t="s">
        <v>21561</v>
      </c>
      <c r="H2369" s="429" t="s">
        <v>8560</v>
      </c>
      <c r="I2369" s="390">
        <v>1</v>
      </c>
      <c r="J2369" s="390">
        <v>2</v>
      </c>
      <c r="K2369" s="390">
        <v>1</v>
      </c>
      <c r="L2369" s="330">
        <v>-0.5</v>
      </c>
      <c r="M2369" s="390">
        <v>1</v>
      </c>
      <c r="N2369" s="390">
        <v>0</v>
      </c>
      <c r="O2369" s="390">
        <v>0</v>
      </c>
      <c r="P2369" s="206">
        <v>0</v>
      </c>
    </row>
    <row r="2370" spans="1:16" x14ac:dyDescent="0.2">
      <c r="A2370" s="212" t="s">
        <v>9699</v>
      </c>
      <c r="B2370" s="211" t="s">
        <v>9698</v>
      </c>
      <c r="C2370" s="211" t="s">
        <v>251</v>
      </c>
      <c r="D2370" s="410" t="s">
        <v>21844</v>
      </c>
      <c r="E2370" s="211" t="s">
        <v>9697</v>
      </c>
      <c r="F2370" s="211"/>
      <c r="G2370" s="413" t="s">
        <v>21845</v>
      </c>
      <c r="H2370" s="429" t="s">
        <v>8560</v>
      </c>
      <c r="I2370" s="390">
        <v>1</v>
      </c>
      <c r="J2370" s="390">
        <v>3</v>
      </c>
      <c r="K2370" s="390">
        <v>8</v>
      </c>
      <c r="L2370" s="330">
        <v>-0.66666666666666696</v>
      </c>
      <c r="M2370" s="390">
        <v>111</v>
      </c>
      <c r="N2370" s="390">
        <v>68</v>
      </c>
      <c r="O2370" s="390">
        <v>237</v>
      </c>
      <c r="P2370" s="206">
        <v>0.63235294117647101</v>
      </c>
    </row>
    <row r="2371" spans="1:16" x14ac:dyDescent="0.2">
      <c r="A2371" s="212" t="s">
        <v>9633</v>
      </c>
      <c r="B2371" s="211" t="s">
        <v>9524</v>
      </c>
      <c r="C2371" s="211" t="s">
        <v>250</v>
      </c>
      <c r="D2371" s="410" t="s">
        <v>17591</v>
      </c>
      <c r="E2371" s="211" t="s">
        <v>9632</v>
      </c>
      <c r="F2371" s="211"/>
      <c r="G2371" s="413" t="s">
        <v>21135</v>
      </c>
      <c r="H2371" s="429" t="s">
        <v>8560</v>
      </c>
      <c r="I2371" s="390">
        <v>1</v>
      </c>
      <c r="J2371" s="390">
        <v>1</v>
      </c>
      <c r="K2371" s="390">
        <v>2</v>
      </c>
      <c r="L2371" s="330">
        <v>0</v>
      </c>
      <c r="M2371" s="390">
        <v>245</v>
      </c>
      <c r="N2371" s="390">
        <v>204</v>
      </c>
      <c r="O2371" s="390">
        <v>202</v>
      </c>
      <c r="P2371" s="206">
        <v>0.200980392156863</v>
      </c>
    </row>
    <row r="2372" spans="1:16" x14ac:dyDescent="0.2">
      <c r="A2372" s="212" t="s">
        <v>9553</v>
      </c>
      <c r="B2372" s="211" t="s">
        <v>9552</v>
      </c>
      <c r="C2372" s="211" t="s">
        <v>249</v>
      </c>
      <c r="D2372" s="410" t="s">
        <v>20148</v>
      </c>
      <c r="E2372" s="211" t="s">
        <v>9551</v>
      </c>
      <c r="F2372" s="211"/>
      <c r="G2372" s="413" t="s">
        <v>19421</v>
      </c>
      <c r="H2372" s="429" t="s">
        <v>8560</v>
      </c>
      <c r="I2372" s="390">
        <v>1</v>
      </c>
      <c r="J2372" s="390">
        <v>0</v>
      </c>
      <c r="K2372" s="390">
        <v>0</v>
      </c>
      <c r="L2372" s="330">
        <v>0</v>
      </c>
      <c r="M2372" s="390">
        <v>4</v>
      </c>
      <c r="N2372" s="390">
        <v>2</v>
      </c>
      <c r="O2372" s="390">
        <v>1</v>
      </c>
      <c r="P2372" s="206">
        <v>1</v>
      </c>
    </row>
    <row r="2373" spans="1:16" x14ac:dyDescent="0.2">
      <c r="A2373" s="212" t="s">
        <v>9544</v>
      </c>
      <c r="B2373" s="211" t="s">
        <v>9543</v>
      </c>
      <c r="C2373" s="211" t="s">
        <v>249</v>
      </c>
      <c r="D2373" s="410" t="s">
        <v>18926</v>
      </c>
      <c r="E2373" s="211" t="s">
        <v>9541</v>
      </c>
      <c r="F2373" s="211"/>
      <c r="G2373" s="413" t="s">
        <v>21876</v>
      </c>
      <c r="H2373" s="429" t="s">
        <v>8560</v>
      </c>
      <c r="I2373" s="390">
        <v>1</v>
      </c>
      <c r="J2373" s="390">
        <v>7</v>
      </c>
      <c r="K2373" s="390">
        <v>3</v>
      </c>
      <c r="L2373" s="330">
        <v>-0.85714285714285698</v>
      </c>
      <c r="M2373" s="390">
        <v>236</v>
      </c>
      <c r="N2373" s="390">
        <v>217</v>
      </c>
      <c r="O2373" s="390">
        <v>305</v>
      </c>
      <c r="P2373" s="206">
        <v>8.7557603686635899E-2</v>
      </c>
    </row>
    <row r="2374" spans="1:16" x14ac:dyDescent="0.2">
      <c r="A2374" s="212" t="s">
        <v>9449</v>
      </c>
      <c r="B2374" s="211"/>
      <c r="C2374" s="211" t="s">
        <v>14947</v>
      </c>
      <c r="D2374" s="410" t="s">
        <v>17233</v>
      </c>
      <c r="E2374" s="211"/>
      <c r="F2374" s="211" t="s">
        <v>9448</v>
      </c>
      <c r="G2374" s="413" t="s">
        <v>21951</v>
      </c>
      <c r="H2374" s="429" t="s">
        <v>8560</v>
      </c>
      <c r="I2374" s="390">
        <v>1</v>
      </c>
      <c r="J2374" s="390">
        <v>1</v>
      </c>
      <c r="K2374" s="390">
        <v>0</v>
      </c>
      <c r="L2374" s="330">
        <v>0</v>
      </c>
      <c r="M2374" s="390">
        <v>396</v>
      </c>
      <c r="N2374" s="390">
        <v>290</v>
      </c>
      <c r="O2374" s="390">
        <v>232</v>
      </c>
      <c r="P2374" s="206">
        <v>0.36551724137931002</v>
      </c>
    </row>
    <row r="2375" spans="1:16" x14ac:dyDescent="0.2">
      <c r="A2375" s="212" t="s">
        <v>13009</v>
      </c>
      <c r="B2375" s="211"/>
      <c r="C2375" s="211" t="s">
        <v>14947</v>
      </c>
      <c r="D2375" s="410" t="s">
        <v>19804</v>
      </c>
      <c r="E2375" s="211"/>
      <c r="F2375" s="211" t="s">
        <v>13008</v>
      </c>
      <c r="G2375" s="413" t="s">
        <v>21994</v>
      </c>
      <c r="H2375" s="429" t="s">
        <v>8560</v>
      </c>
      <c r="I2375" s="390">
        <v>1</v>
      </c>
      <c r="J2375" s="390">
        <v>4</v>
      </c>
      <c r="K2375" s="390">
        <v>0</v>
      </c>
      <c r="L2375" s="330">
        <v>-0.75</v>
      </c>
      <c r="M2375" s="390">
        <v>108</v>
      </c>
      <c r="N2375" s="390">
        <v>118</v>
      </c>
      <c r="O2375" s="390">
        <v>122</v>
      </c>
      <c r="P2375" s="206">
        <v>-8.4745762711864403E-2</v>
      </c>
    </row>
    <row r="2376" spans="1:16" x14ac:dyDescent="0.2">
      <c r="A2376" s="212" t="s">
        <v>9366</v>
      </c>
      <c r="B2376" s="211"/>
      <c r="C2376" s="211" t="s">
        <v>14947</v>
      </c>
      <c r="D2376" s="410" t="s">
        <v>18934</v>
      </c>
      <c r="E2376" s="211"/>
      <c r="F2376" s="211" t="s">
        <v>9365</v>
      </c>
      <c r="G2376" s="413" t="s">
        <v>22021</v>
      </c>
      <c r="H2376" s="429" t="s">
        <v>8560</v>
      </c>
      <c r="I2376" s="390">
        <v>1</v>
      </c>
      <c r="J2376" s="390">
        <v>1</v>
      </c>
      <c r="K2376" s="390">
        <v>0</v>
      </c>
      <c r="L2376" s="330">
        <v>0</v>
      </c>
      <c r="M2376" s="390">
        <v>235</v>
      </c>
      <c r="N2376" s="390">
        <v>199</v>
      </c>
      <c r="O2376" s="390">
        <v>244</v>
      </c>
      <c r="P2376" s="206">
        <v>0.180904522613065</v>
      </c>
    </row>
    <row r="2377" spans="1:16" x14ac:dyDescent="0.2">
      <c r="A2377" s="212" t="s">
        <v>9316</v>
      </c>
      <c r="B2377" s="211"/>
      <c r="C2377" s="211" t="s">
        <v>262</v>
      </c>
      <c r="D2377" s="410" t="s">
        <v>17271</v>
      </c>
      <c r="E2377" s="211"/>
      <c r="F2377" s="211" t="s">
        <v>9314</v>
      </c>
      <c r="G2377" s="413" t="s">
        <v>22063</v>
      </c>
      <c r="H2377" s="429" t="s">
        <v>8560</v>
      </c>
      <c r="I2377" s="390">
        <v>1</v>
      </c>
      <c r="J2377" s="390">
        <v>0</v>
      </c>
      <c r="K2377" s="390">
        <v>7</v>
      </c>
      <c r="L2377" s="330">
        <v>0</v>
      </c>
      <c r="M2377" s="390">
        <v>4</v>
      </c>
      <c r="N2377" s="390">
        <v>1</v>
      </c>
      <c r="O2377" s="390">
        <v>7</v>
      </c>
      <c r="P2377" s="206">
        <v>3</v>
      </c>
    </row>
    <row r="2378" spans="1:16" x14ac:dyDescent="0.2">
      <c r="A2378" s="212" t="s">
        <v>9205</v>
      </c>
      <c r="B2378" s="211"/>
      <c r="C2378" s="211" t="s">
        <v>249</v>
      </c>
      <c r="D2378" s="410" t="s">
        <v>17027</v>
      </c>
      <c r="E2378" s="211"/>
      <c r="F2378" s="211" t="s">
        <v>9204</v>
      </c>
      <c r="G2378" s="413" t="s">
        <v>19448</v>
      </c>
      <c r="H2378" s="429" t="s">
        <v>8560</v>
      </c>
      <c r="I2378" s="390">
        <v>1</v>
      </c>
      <c r="J2378" s="390">
        <v>3</v>
      </c>
      <c r="K2378" s="390">
        <v>8</v>
      </c>
      <c r="L2378" s="330">
        <v>-0.66666666666666696</v>
      </c>
      <c r="M2378" s="390">
        <v>125</v>
      </c>
      <c r="N2378" s="390">
        <v>96</v>
      </c>
      <c r="O2378" s="390">
        <v>84</v>
      </c>
      <c r="P2378" s="206">
        <v>0.30208333333333298</v>
      </c>
    </row>
    <row r="2379" spans="1:16" x14ac:dyDescent="0.2">
      <c r="A2379" s="212" t="s">
        <v>9159</v>
      </c>
      <c r="B2379" s="211"/>
      <c r="C2379" s="211" t="s">
        <v>14947</v>
      </c>
      <c r="D2379" s="410" t="s">
        <v>18354</v>
      </c>
      <c r="E2379" s="211"/>
      <c r="F2379" s="211" t="s">
        <v>9158</v>
      </c>
      <c r="G2379" s="413" t="s">
        <v>19456</v>
      </c>
      <c r="H2379" s="429" t="s">
        <v>8560</v>
      </c>
      <c r="I2379" s="390">
        <v>1</v>
      </c>
      <c r="J2379" s="390">
        <v>2</v>
      </c>
      <c r="K2379" s="390">
        <v>0</v>
      </c>
      <c r="L2379" s="330">
        <v>-0.5</v>
      </c>
      <c r="M2379" s="390">
        <v>83</v>
      </c>
      <c r="N2379" s="390">
        <v>119</v>
      </c>
      <c r="O2379" s="390">
        <v>142</v>
      </c>
      <c r="P2379" s="206">
        <v>-0.30252100840336099</v>
      </c>
    </row>
    <row r="2380" spans="1:16" x14ac:dyDescent="0.2">
      <c r="A2380" s="212" t="s">
        <v>9151</v>
      </c>
      <c r="B2380" s="211"/>
      <c r="C2380" s="211" t="s">
        <v>253</v>
      </c>
      <c r="D2380" s="410" t="s">
        <v>17600</v>
      </c>
      <c r="E2380" s="211"/>
      <c r="F2380" s="211" t="s">
        <v>9150</v>
      </c>
      <c r="G2380" s="413" t="s">
        <v>22099</v>
      </c>
      <c r="H2380" s="429" t="s">
        <v>8560</v>
      </c>
      <c r="I2380" s="390">
        <v>1</v>
      </c>
      <c r="J2380" s="390">
        <v>0</v>
      </c>
      <c r="K2380" s="390">
        <v>1</v>
      </c>
      <c r="L2380" s="330">
        <v>0</v>
      </c>
      <c r="M2380" s="390">
        <v>5</v>
      </c>
      <c r="N2380" s="390">
        <v>3</v>
      </c>
      <c r="O2380" s="390">
        <v>1</v>
      </c>
      <c r="P2380" s="206">
        <v>0.66666666666666696</v>
      </c>
    </row>
    <row r="2381" spans="1:16" x14ac:dyDescent="0.2">
      <c r="A2381" s="212" t="s">
        <v>9123</v>
      </c>
      <c r="B2381" s="211"/>
      <c r="C2381" s="211" t="s">
        <v>251</v>
      </c>
      <c r="D2381" s="410" t="s">
        <v>16212</v>
      </c>
      <c r="E2381" s="211"/>
      <c r="F2381" s="211" t="s">
        <v>9122</v>
      </c>
      <c r="G2381" s="413" t="s">
        <v>200</v>
      </c>
      <c r="H2381" s="429" t="s">
        <v>8560</v>
      </c>
      <c r="I2381" s="390">
        <v>1</v>
      </c>
      <c r="J2381" s="390">
        <v>49</v>
      </c>
      <c r="K2381" s="390">
        <v>97</v>
      </c>
      <c r="L2381" s="330">
        <v>-0.97959183673469397</v>
      </c>
      <c r="M2381" s="390">
        <v>0</v>
      </c>
      <c r="N2381" s="390">
        <v>0</v>
      </c>
      <c r="O2381" s="390">
        <v>0</v>
      </c>
      <c r="P2381" s="206">
        <v>0</v>
      </c>
    </row>
    <row r="2382" spans="1:16" x14ac:dyDescent="0.2">
      <c r="A2382" s="212" t="s">
        <v>13189</v>
      </c>
      <c r="B2382" s="211"/>
      <c r="C2382" s="211" t="s">
        <v>254</v>
      </c>
      <c r="D2382" s="410" t="s">
        <v>17604</v>
      </c>
      <c r="E2382" s="211"/>
      <c r="F2382" s="211" t="s">
        <v>13188</v>
      </c>
      <c r="G2382" s="413" t="s">
        <v>22180</v>
      </c>
      <c r="H2382" s="429" t="s">
        <v>8560</v>
      </c>
      <c r="I2382" s="390">
        <v>1</v>
      </c>
      <c r="J2382" s="390">
        <v>6121</v>
      </c>
      <c r="K2382" s="390">
        <v>13795</v>
      </c>
      <c r="L2382" s="330">
        <v>-0.99983662800196105</v>
      </c>
      <c r="M2382" s="390">
        <v>12</v>
      </c>
      <c r="N2382" s="390">
        <v>6</v>
      </c>
      <c r="O2382" s="390">
        <v>11</v>
      </c>
      <c r="P2382" s="206">
        <v>1</v>
      </c>
    </row>
    <row r="2383" spans="1:16" x14ac:dyDescent="0.2">
      <c r="A2383" s="212" t="s">
        <v>19898</v>
      </c>
      <c r="B2383" s="211"/>
      <c r="C2383" s="211" t="s">
        <v>14947</v>
      </c>
      <c r="D2383" s="410" t="s">
        <v>18137</v>
      </c>
      <c r="E2383" s="211" t="s">
        <v>8916</v>
      </c>
      <c r="F2383" s="211"/>
      <c r="G2383" s="413" t="s">
        <v>19844</v>
      </c>
      <c r="H2383" s="429" t="s">
        <v>8560</v>
      </c>
      <c r="I2383" s="390">
        <v>1</v>
      </c>
      <c r="J2383" s="390">
        <v>1</v>
      </c>
      <c r="K2383" s="390">
        <v>1</v>
      </c>
      <c r="L2383" s="330">
        <v>0</v>
      </c>
      <c r="M2383" s="390">
        <v>144</v>
      </c>
      <c r="N2383" s="390">
        <v>120</v>
      </c>
      <c r="O2383" s="390">
        <v>147</v>
      </c>
      <c r="P2383" s="206">
        <v>0.2</v>
      </c>
    </row>
    <row r="2384" spans="1:16" x14ac:dyDescent="0.2">
      <c r="A2384" s="212" t="s">
        <v>19894</v>
      </c>
      <c r="B2384" s="211"/>
      <c r="C2384" s="211" t="s">
        <v>249</v>
      </c>
      <c r="D2384" s="410" t="s">
        <v>19329</v>
      </c>
      <c r="E2384" s="211" t="s">
        <v>13488</v>
      </c>
      <c r="F2384" s="211"/>
      <c r="G2384" s="413" t="s">
        <v>19522</v>
      </c>
      <c r="H2384" s="429" t="s">
        <v>8560</v>
      </c>
      <c r="I2384" s="390">
        <v>1</v>
      </c>
      <c r="J2384" s="390">
        <v>3</v>
      </c>
      <c r="K2384" s="390">
        <v>6</v>
      </c>
      <c r="L2384" s="330">
        <v>-0.66666666666666696</v>
      </c>
      <c r="M2384" s="390">
        <v>255</v>
      </c>
      <c r="N2384" s="390">
        <v>161</v>
      </c>
      <c r="O2384" s="390">
        <v>177</v>
      </c>
      <c r="P2384" s="206">
        <v>0.58385093167701896</v>
      </c>
    </row>
    <row r="2385" spans="1:16" x14ac:dyDescent="0.2">
      <c r="A2385" s="212" t="s">
        <v>8900</v>
      </c>
      <c r="B2385" s="211"/>
      <c r="C2385" s="211" t="s">
        <v>254</v>
      </c>
      <c r="D2385" s="410" t="s">
        <v>20194</v>
      </c>
      <c r="E2385" s="211"/>
      <c r="F2385" s="211" t="s">
        <v>8899</v>
      </c>
      <c r="G2385" s="413" t="s">
        <v>22265</v>
      </c>
      <c r="H2385" s="429" t="s">
        <v>8560</v>
      </c>
      <c r="I2385" s="390">
        <v>1</v>
      </c>
      <c r="J2385" s="390">
        <v>0</v>
      </c>
      <c r="K2385" s="390">
        <v>0</v>
      </c>
      <c r="L2385" s="330">
        <v>0</v>
      </c>
      <c r="M2385" s="390">
        <v>0</v>
      </c>
      <c r="N2385" s="390">
        <v>0</v>
      </c>
      <c r="O2385" s="390">
        <v>0</v>
      </c>
      <c r="P2385" s="206">
        <v>0</v>
      </c>
    </row>
    <row r="2386" spans="1:16" x14ac:dyDescent="0.2">
      <c r="A2386" s="212" t="s">
        <v>8578</v>
      </c>
      <c r="B2386" s="211"/>
      <c r="C2386" s="211" t="s">
        <v>14947</v>
      </c>
      <c r="D2386" s="410" t="s">
        <v>12004</v>
      </c>
      <c r="E2386" s="211"/>
      <c r="F2386" s="211" t="s">
        <v>8577</v>
      </c>
      <c r="G2386" s="413" t="s">
        <v>12002</v>
      </c>
      <c r="H2386" s="429" t="s">
        <v>8560</v>
      </c>
      <c r="I2386" s="390">
        <v>1</v>
      </c>
      <c r="J2386" s="390">
        <v>0</v>
      </c>
      <c r="K2386" s="390">
        <v>0</v>
      </c>
      <c r="L2386" s="330">
        <v>0</v>
      </c>
      <c r="M2386" s="390">
        <v>0</v>
      </c>
      <c r="N2386" s="390">
        <v>0</v>
      </c>
      <c r="O2386" s="390">
        <v>0</v>
      </c>
      <c r="P2386" s="206">
        <v>0</v>
      </c>
    </row>
    <row r="2387" spans="1:16" x14ac:dyDescent="0.2">
      <c r="A2387" s="212" t="s">
        <v>8400</v>
      </c>
      <c r="B2387" s="211"/>
      <c r="C2387" s="211" t="s">
        <v>252</v>
      </c>
      <c r="D2387" s="410" t="s">
        <v>21300</v>
      </c>
      <c r="E2387" s="211"/>
      <c r="F2387" s="211" t="s">
        <v>8399</v>
      </c>
      <c r="G2387" s="413" t="s">
        <v>19620</v>
      </c>
      <c r="H2387" s="429" t="s">
        <v>8560</v>
      </c>
      <c r="I2387" s="390">
        <v>1</v>
      </c>
      <c r="J2387" s="390">
        <v>0</v>
      </c>
      <c r="K2387" s="390">
        <v>0</v>
      </c>
      <c r="L2387" s="330">
        <v>0</v>
      </c>
      <c r="M2387" s="390">
        <v>10</v>
      </c>
      <c r="N2387" s="390">
        <v>0</v>
      </c>
      <c r="O2387" s="390">
        <v>14</v>
      </c>
      <c r="P2387" s="206">
        <v>0</v>
      </c>
    </row>
    <row r="2388" spans="1:16" x14ac:dyDescent="0.2">
      <c r="A2388" s="212" t="s">
        <v>12977</v>
      </c>
      <c r="B2388" s="211"/>
      <c r="C2388" s="211" t="s">
        <v>249</v>
      </c>
      <c r="D2388" s="410"/>
      <c r="E2388" s="211"/>
      <c r="F2388" s="211" t="s">
        <v>12976</v>
      </c>
      <c r="G2388" s="413"/>
      <c r="H2388" s="429" t="s">
        <v>8389</v>
      </c>
      <c r="I2388" s="390">
        <v>0</v>
      </c>
      <c r="J2388" s="390">
        <v>0</v>
      </c>
      <c r="K2388" s="390">
        <v>0</v>
      </c>
      <c r="L2388" s="330">
        <v>0</v>
      </c>
      <c r="M2388" s="390">
        <v>0</v>
      </c>
      <c r="N2388" s="390">
        <v>0</v>
      </c>
      <c r="O2388" s="390">
        <v>0</v>
      </c>
      <c r="P2388" s="206">
        <v>0</v>
      </c>
    </row>
    <row r="2389" spans="1:16" x14ac:dyDescent="0.2">
      <c r="A2389" s="212" t="s">
        <v>12973</v>
      </c>
      <c r="B2389" s="211"/>
      <c r="C2389" s="211" t="s">
        <v>251</v>
      </c>
      <c r="D2389" s="410"/>
      <c r="E2389" s="211"/>
      <c r="F2389" s="211" t="s">
        <v>12972</v>
      </c>
      <c r="G2389" s="413"/>
      <c r="H2389" s="429" t="s">
        <v>8396</v>
      </c>
      <c r="I2389" s="390">
        <v>0</v>
      </c>
      <c r="J2389" s="390">
        <v>0</v>
      </c>
      <c r="K2389" s="390">
        <v>0</v>
      </c>
      <c r="L2389" s="330">
        <v>0</v>
      </c>
      <c r="M2389" s="390">
        <v>0</v>
      </c>
      <c r="N2389" s="390">
        <v>0</v>
      </c>
      <c r="O2389" s="390">
        <v>0</v>
      </c>
      <c r="P2389" s="206">
        <v>0</v>
      </c>
    </row>
    <row r="2390" spans="1:16" x14ac:dyDescent="0.2">
      <c r="A2390" s="212" t="s">
        <v>12971</v>
      </c>
      <c r="B2390" s="211"/>
      <c r="C2390" s="211" t="s">
        <v>251</v>
      </c>
      <c r="D2390" s="410"/>
      <c r="E2390" s="211"/>
      <c r="F2390" s="211" t="s">
        <v>12970</v>
      </c>
      <c r="G2390" s="413"/>
      <c r="H2390" s="429" t="s">
        <v>8396</v>
      </c>
      <c r="I2390" s="390">
        <v>0</v>
      </c>
      <c r="J2390" s="390">
        <v>0</v>
      </c>
      <c r="K2390" s="390">
        <v>0</v>
      </c>
      <c r="L2390" s="330">
        <v>0</v>
      </c>
      <c r="M2390" s="390">
        <v>0</v>
      </c>
      <c r="N2390" s="390">
        <v>0</v>
      </c>
      <c r="O2390" s="390">
        <v>0</v>
      </c>
      <c r="P2390" s="206">
        <v>0</v>
      </c>
    </row>
    <row r="2391" spans="1:16" x14ac:dyDescent="0.2">
      <c r="A2391" s="212" t="s">
        <v>12967</v>
      </c>
      <c r="B2391" s="211"/>
      <c r="C2391" s="211" t="s">
        <v>251</v>
      </c>
      <c r="D2391" s="410"/>
      <c r="E2391" s="211"/>
      <c r="F2391" s="211" t="s">
        <v>12966</v>
      </c>
      <c r="G2391" s="413"/>
      <c r="H2391" s="429" t="s">
        <v>8396</v>
      </c>
      <c r="I2391" s="390">
        <v>0</v>
      </c>
      <c r="J2391" s="390">
        <v>0</v>
      </c>
      <c r="K2391" s="390">
        <v>0</v>
      </c>
      <c r="L2391" s="330">
        <v>0</v>
      </c>
      <c r="M2391" s="390">
        <v>0</v>
      </c>
      <c r="N2391" s="390">
        <v>0</v>
      </c>
      <c r="O2391" s="390">
        <v>0</v>
      </c>
      <c r="P2391" s="206">
        <v>0</v>
      </c>
    </row>
    <row r="2392" spans="1:16" x14ac:dyDescent="0.2">
      <c r="A2392" s="212" t="s">
        <v>12965</v>
      </c>
      <c r="B2392" s="211"/>
      <c r="C2392" s="211" t="s">
        <v>251</v>
      </c>
      <c r="D2392" s="410"/>
      <c r="E2392" s="211"/>
      <c r="F2392" s="211" t="s">
        <v>12964</v>
      </c>
      <c r="G2392" s="413"/>
      <c r="H2392" s="429" t="s">
        <v>8396</v>
      </c>
      <c r="I2392" s="390">
        <v>0</v>
      </c>
      <c r="J2392" s="390">
        <v>0</v>
      </c>
      <c r="K2392" s="390">
        <v>0</v>
      </c>
      <c r="L2392" s="330">
        <v>0</v>
      </c>
      <c r="M2392" s="390">
        <v>0</v>
      </c>
      <c r="N2392" s="390">
        <v>0</v>
      </c>
      <c r="O2392" s="390">
        <v>0</v>
      </c>
      <c r="P2392" s="206">
        <v>0</v>
      </c>
    </row>
    <row r="2393" spans="1:16" x14ac:dyDescent="0.2">
      <c r="A2393" s="212" t="s">
        <v>12963</v>
      </c>
      <c r="B2393" s="211"/>
      <c r="C2393" s="211" t="s">
        <v>251</v>
      </c>
      <c r="D2393" s="410"/>
      <c r="E2393" s="211"/>
      <c r="F2393" s="211" t="s">
        <v>12962</v>
      </c>
      <c r="G2393" s="413"/>
      <c r="H2393" s="429" t="s">
        <v>8396</v>
      </c>
      <c r="I2393" s="390">
        <v>0</v>
      </c>
      <c r="J2393" s="390">
        <v>0</v>
      </c>
      <c r="K2393" s="390">
        <v>0</v>
      </c>
      <c r="L2393" s="330">
        <v>0</v>
      </c>
      <c r="M2393" s="390">
        <v>0</v>
      </c>
      <c r="N2393" s="390">
        <v>0</v>
      </c>
      <c r="O2393" s="390">
        <v>0</v>
      </c>
      <c r="P2393" s="206">
        <v>0</v>
      </c>
    </row>
    <row r="2394" spans="1:16" x14ac:dyDescent="0.2">
      <c r="A2394" s="212" t="s">
        <v>12959</v>
      </c>
      <c r="B2394" s="211"/>
      <c r="C2394" s="211" t="s">
        <v>253</v>
      </c>
      <c r="D2394" s="410"/>
      <c r="E2394" s="211"/>
      <c r="F2394" s="211" t="s">
        <v>12958</v>
      </c>
      <c r="G2394" s="413"/>
      <c r="H2394" s="429" t="s">
        <v>8389</v>
      </c>
      <c r="I2394" s="390">
        <v>0</v>
      </c>
      <c r="J2394" s="390">
        <v>0</v>
      </c>
      <c r="K2394" s="390">
        <v>0</v>
      </c>
      <c r="L2394" s="330">
        <v>0</v>
      </c>
      <c r="M2394" s="390">
        <v>0</v>
      </c>
      <c r="N2394" s="390">
        <v>0</v>
      </c>
      <c r="O2394" s="390">
        <v>0</v>
      </c>
      <c r="P2394" s="206">
        <v>0</v>
      </c>
    </row>
    <row r="2395" spans="1:16" x14ac:dyDescent="0.2">
      <c r="A2395" s="212" t="s">
        <v>12957</v>
      </c>
      <c r="B2395" s="211"/>
      <c r="C2395" s="211" t="s">
        <v>253</v>
      </c>
      <c r="D2395" s="410"/>
      <c r="E2395" s="211"/>
      <c r="F2395" s="211" t="s">
        <v>12956</v>
      </c>
      <c r="G2395" s="413"/>
      <c r="H2395" s="429" t="s">
        <v>8389</v>
      </c>
      <c r="I2395" s="390">
        <v>0</v>
      </c>
      <c r="J2395" s="390">
        <v>0</v>
      </c>
      <c r="K2395" s="390">
        <v>0</v>
      </c>
      <c r="L2395" s="330">
        <v>0</v>
      </c>
      <c r="M2395" s="390">
        <v>0</v>
      </c>
      <c r="N2395" s="390">
        <v>0</v>
      </c>
      <c r="O2395" s="390">
        <v>0</v>
      </c>
      <c r="P2395" s="206">
        <v>0</v>
      </c>
    </row>
    <row r="2396" spans="1:16" x14ac:dyDescent="0.2">
      <c r="A2396" s="212" t="s">
        <v>12955</v>
      </c>
      <c r="B2396" s="211"/>
      <c r="C2396" s="211" t="s">
        <v>253</v>
      </c>
      <c r="D2396" s="410" t="s">
        <v>15401</v>
      </c>
      <c r="E2396" s="211"/>
      <c r="F2396" s="211" t="s">
        <v>12954</v>
      </c>
      <c r="G2396" s="413" t="s">
        <v>200</v>
      </c>
      <c r="H2396" s="429" t="s">
        <v>8396</v>
      </c>
      <c r="I2396" s="390">
        <v>0</v>
      </c>
      <c r="J2396" s="390">
        <v>0</v>
      </c>
      <c r="K2396" s="390">
        <v>0</v>
      </c>
      <c r="L2396" s="330">
        <v>0</v>
      </c>
      <c r="M2396" s="390">
        <v>85</v>
      </c>
      <c r="N2396" s="390">
        <v>73</v>
      </c>
      <c r="O2396" s="390">
        <v>107</v>
      </c>
      <c r="P2396" s="206">
        <v>0.164383561643836</v>
      </c>
    </row>
    <row r="2397" spans="1:16" x14ac:dyDescent="0.2">
      <c r="A2397" s="212" t="s">
        <v>12953</v>
      </c>
      <c r="B2397" s="211"/>
      <c r="C2397" s="211" t="s">
        <v>253</v>
      </c>
      <c r="D2397" s="410" t="s">
        <v>17119</v>
      </c>
      <c r="E2397" s="211"/>
      <c r="F2397" s="211" t="s">
        <v>12952</v>
      </c>
      <c r="G2397" s="413" t="s">
        <v>19399</v>
      </c>
      <c r="H2397" s="429" t="s">
        <v>8389</v>
      </c>
      <c r="I2397" s="390">
        <v>0</v>
      </c>
      <c r="J2397" s="390">
        <v>0</v>
      </c>
      <c r="K2397" s="390">
        <v>0</v>
      </c>
      <c r="L2397" s="330">
        <v>0</v>
      </c>
      <c r="M2397" s="390">
        <v>0</v>
      </c>
      <c r="N2397" s="390">
        <v>0</v>
      </c>
      <c r="O2397" s="390">
        <v>0</v>
      </c>
      <c r="P2397" s="206">
        <v>0</v>
      </c>
    </row>
    <row r="2398" spans="1:16" x14ac:dyDescent="0.2">
      <c r="A2398" s="212" t="s">
        <v>12951</v>
      </c>
      <c r="B2398" s="211"/>
      <c r="C2398" s="211" t="s">
        <v>253</v>
      </c>
      <c r="D2398" s="410"/>
      <c r="E2398" s="211"/>
      <c r="F2398" s="211" t="s">
        <v>12950</v>
      </c>
      <c r="G2398" s="413"/>
      <c r="H2398" s="429" t="s">
        <v>8389</v>
      </c>
      <c r="I2398" s="390">
        <v>0</v>
      </c>
      <c r="J2398" s="390">
        <v>0</v>
      </c>
      <c r="K2398" s="390">
        <v>0</v>
      </c>
      <c r="L2398" s="330">
        <v>0</v>
      </c>
      <c r="M2398" s="390">
        <v>0</v>
      </c>
      <c r="N2398" s="390">
        <v>0</v>
      </c>
      <c r="O2398" s="390">
        <v>0</v>
      </c>
      <c r="P2398" s="206">
        <v>0</v>
      </c>
    </row>
    <row r="2399" spans="1:16" x14ac:dyDescent="0.2">
      <c r="A2399" s="212" t="s">
        <v>12949</v>
      </c>
      <c r="B2399" s="211"/>
      <c r="C2399" s="211" t="s">
        <v>253</v>
      </c>
      <c r="D2399" s="410"/>
      <c r="E2399" s="211"/>
      <c r="F2399" s="211" t="s">
        <v>12948</v>
      </c>
      <c r="G2399" s="413"/>
      <c r="H2399" s="429" t="s">
        <v>8389</v>
      </c>
      <c r="I2399" s="390">
        <v>0</v>
      </c>
      <c r="J2399" s="390">
        <v>0</v>
      </c>
      <c r="K2399" s="390">
        <v>0</v>
      </c>
      <c r="L2399" s="330">
        <v>0</v>
      </c>
      <c r="M2399" s="390">
        <v>0</v>
      </c>
      <c r="N2399" s="390">
        <v>0</v>
      </c>
      <c r="O2399" s="390">
        <v>0</v>
      </c>
      <c r="P2399" s="206">
        <v>0</v>
      </c>
    </row>
    <row r="2400" spans="1:16" x14ac:dyDescent="0.2">
      <c r="A2400" s="212" t="s">
        <v>12947</v>
      </c>
      <c r="B2400" s="211"/>
      <c r="C2400" s="211" t="s">
        <v>253</v>
      </c>
      <c r="D2400" s="410"/>
      <c r="E2400" s="211"/>
      <c r="F2400" s="211" t="s">
        <v>12946</v>
      </c>
      <c r="G2400" s="413"/>
      <c r="H2400" s="429" t="s">
        <v>8389</v>
      </c>
      <c r="I2400" s="390">
        <v>0</v>
      </c>
      <c r="J2400" s="390">
        <v>0</v>
      </c>
      <c r="K2400" s="390">
        <v>0</v>
      </c>
      <c r="L2400" s="330">
        <v>0</v>
      </c>
      <c r="M2400" s="390">
        <v>0</v>
      </c>
      <c r="N2400" s="390">
        <v>0</v>
      </c>
      <c r="O2400" s="390">
        <v>0</v>
      </c>
      <c r="P2400" s="206">
        <v>0</v>
      </c>
    </row>
    <row r="2401" spans="1:16" x14ac:dyDescent="0.2">
      <c r="A2401" s="212" t="s">
        <v>12945</v>
      </c>
      <c r="B2401" s="211"/>
      <c r="C2401" s="211" t="s">
        <v>253</v>
      </c>
      <c r="D2401" s="410"/>
      <c r="E2401" s="211"/>
      <c r="F2401" s="211" t="s">
        <v>12944</v>
      </c>
      <c r="G2401" s="413"/>
      <c r="H2401" s="429" t="s">
        <v>8389</v>
      </c>
      <c r="I2401" s="390">
        <v>0</v>
      </c>
      <c r="J2401" s="390">
        <v>0</v>
      </c>
      <c r="K2401" s="390">
        <v>0</v>
      </c>
      <c r="L2401" s="330">
        <v>0</v>
      </c>
      <c r="M2401" s="390">
        <v>0</v>
      </c>
      <c r="N2401" s="390">
        <v>0</v>
      </c>
      <c r="O2401" s="390">
        <v>0</v>
      </c>
      <c r="P2401" s="206">
        <v>0</v>
      </c>
    </row>
    <row r="2402" spans="1:16" x14ac:dyDescent="0.2">
      <c r="A2402" s="212" t="s">
        <v>12941</v>
      </c>
      <c r="B2402" s="211"/>
      <c r="C2402" s="211" t="s">
        <v>253</v>
      </c>
      <c r="D2402" s="410" t="s">
        <v>19400</v>
      </c>
      <c r="E2402" s="211"/>
      <c r="F2402" s="211" t="s">
        <v>12940</v>
      </c>
      <c r="G2402" s="413" t="s">
        <v>208</v>
      </c>
      <c r="H2402" s="429" t="s">
        <v>8396</v>
      </c>
      <c r="I2402" s="390">
        <v>0</v>
      </c>
      <c r="J2402" s="390">
        <v>0</v>
      </c>
      <c r="K2402" s="390">
        <v>0</v>
      </c>
      <c r="L2402" s="330">
        <v>0</v>
      </c>
      <c r="M2402" s="390">
        <v>5</v>
      </c>
      <c r="N2402" s="390">
        <v>3</v>
      </c>
      <c r="O2402" s="390">
        <v>0</v>
      </c>
      <c r="P2402" s="206">
        <v>0.66666666666666696</v>
      </c>
    </row>
    <row r="2403" spans="1:16" x14ac:dyDescent="0.2">
      <c r="A2403" s="212" t="s">
        <v>12939</v>
      </c>
      <c r="B2403" s="211"/>
      <c r="C2403" s="211" t="s">
        <v>253</v>
      </c>
      <c r="D2403" s="410" t="s">
        <v>19400</v>
      </c>
      <c r="E2403" s="211"/>
      <c r="F2403" s="211" t="s">
        <v>12938</v>
      </c>
      <c r="G2403" s="413" t="s">
        <v>208</v>
      </c>
      <c r="H2403" s="429" t="s">
        <v>8396</v>
      </c>
      <c r="I2403" s="390">
        <v>0</v>
      </c>
      <c r="J2403" s="390">
        <v>0</v>
      </c>
      <c r="K2403" s="390">
        <v>0</v>
      </c>
      <c r="L2403" s="330">
        <v>0</v>
      </c>
      <c r="M2403" s="390">
        <v>0</v>
      </c>
      <c r="N2403" s="390">
        <v>0</v>
      </c>
      <c r="O2403" s="390">
        <v>0</v>
      </c>
      <c r="P2403" s="206">
        <v>0</v>
      </c>
    </row>
    <row r="2404" spans="1:16" x14ac:dyDescent="0.2">
      <c r="A2404" s="212" t="s">
        <v>12937</v>
      </c>
      <c r="B2404" s="211"/>
      <c r="C2404" s="211" t="s">
        <v>253</v>
      </c>
      <c r="D2404" s="410" t="s">
        <v>19400</v>
      </c>
      <c r="E2404" s="211"/>
      <c r="F2404" s="211" t="s">
        <v>12936</v>
      </c>
      <c r="G2404" s="413" t="s">
        <v>208</v>
      </c>
      <c r="H2404" s="429" t="s">
        <v>8396</v>
      </c>
      <c r="I2404" s="390">
        <v>0</v>
      </c>
      <c r="J2404" s="390">
        <v>0</v>
      </c>
      <c r="K2404" s="390">
        <v>0</v>
      </c>
      <c r="L2404" s="330">
        <v>0</v>
      </c>
      <c r="M2404" s="390">
        <v>0</v>
      </c>
      <c r="N2404" s="390">
        <v>0</v>
      </c>
      <c r="O2404" s="390">
        <v>0</v>
      </c>
      <c r="P2404" s="206">
        <v>0</v>
      </c>
    </row>
    <row r="2405" spans="1:16" x14ac:dyDescent="0.2">
      <c r="A2405" s="212" t="s">
        <v>12931</v>
      </c>
      <c r="B2405" s="211"/>
      <c r="C2405" s="211" t="s">
        <v>253</v>
      </c>
      <c r="D2405" s="410"/>
      <c r="E2405" s="211"/>
      <c r="F2405" s="211" t="s">
        <v>12930</v>
      </c>
      <c r="G2405" s="413"/>
      <c r="H2405" s="429" t="s">
        <v>8389</v>
      </c>
      <c r="I2405" s="390">
        <v>0</v>
      </c>
      <c r="J2405" s="390">
        <v>0</v>
      </c>
      <c r="K2405" s="390">
        <v>0</v>
      </c>
      <c r="L2405" s="330">
        <v>0</v>
      </c>
      <c r="M2405" s="390">
        <v>0</v>
      </c>
      <c r="N2405" s="390">
        <v>0</v>
      </c>
      <c r="O2405" s="390">
        <v>0</v>
      </c>
      <c r="P2405" s="206">
        <v>0</v>
      </c>
    </row>
    <row r="2406" spans="1:16" x14ac:dyDescent="0.2">
      <c r="A2406" s="212" t="s">
        <v>12922</v>
      </c>
      <c r="B2406" s="211"/>
      <c r="C2406" s="211" t="s">
        <v>255</v>
      </c>
      <c r="D2406" s="410"/>
      <c r="E2406" s="211"/>
      <c r="F2406" s="211" t="s">
        <v>12921</v>
      </c>
      <c r="G2406" s="413"/>
      <c r="H2406" s="429" t="s">
        <v>8389</v>
      </c>
      <c r="I2406" s="390">
        <v>0</v>
      </c>
      <c r="J2406" s="390">
        <v>0</v>
      </c>
      <c r="K2406" s="390">
        <v>0</v>
      </c>
      <c r="L2406" s="330">
        <v>0</v>
      </c>
      <c r="M2406" s="390">
        <v>0</v>
      </c>
      <c r="N2406" s="390">
        <v>0</v>
      </c>
      <c r="O2406" s="390">
        <v>0</v>
      </c>
      <c r="P2406" s="206">
        <v>0</v>
      </c>
    </row>
    <row r="2407" spans="1:16" x14ac:dyDescent="0.2">
      <c r="A2407" s="212" t="s">
        <v>12918</v>
      </c>
      <c r="B2407" s="211"/>
      <c r="C2407" s="211" t="s">
        <v>372</v>
      </c>
      <c r="D2407" s="410" t="s">
        <v>18376</v>
      </c>
      <c r="E2407" s="211"/>
      <c r="F2407" s="211" t="s">
        <v>12917</v>
      </c>
      <c r="G2407" s="413" t="s">
        <v>10517</v>
      </c>
      <c r="H2407" s="429" t="s">
        <v>8560</v>
      </c>
      <c r="I2407" s="390">
        <v>0</v>
      </c>
      <c r="J2407" s="390">
        <v>0</v>
      </c>
      <c r="K2407" s="390">
        <v>0</v>
      </c>
      <c r="L2407" s="330">
        <v>0</v>
      </c>
      <c r="M2407" s="390">
        <v>32</v>
      </c>
      <c r="N2407" s="390">
        <v>13</v>
      </c>
      <c r="O2407" s="390">
        <v>40</v>
      </c>
      <c r="P2407" s="206">
        <v>1.4615384615384599</v>
      </c>
    </row>
    <row r="2408" spans="1:16" x14ac:dyDescent="0.2">
      <c r="A2408" s="212" t="s">
        <v>12916</v>
      </c>
      <c r="B2408" s="211"/>
      <c r="C2408" s="211" t="s">
        <v>372</v>
      </c>
      <c r="D2408" s="410" t="s">
        <v>15869</v>
      </c>
      <c r="E2408" s="211"/>
      <c r="F2408" s="211" t="s">
        <v>12915</v>
      </c>
      <c r="G2408" s="413" t="s">
        <v>208</v>
      </c>
      <c r="H2408" s="429" t="s">
        <v>8560</v>
      </c>
      <c r="I2408" s="390">
        <v>0</v>
      </c>
      <c r="J2408" s="390">
        <v>0</v>
      </c>
      <c r="K2408" s="390">
        <v>0</v>
      </c>
      <c r="L2408" s="330">
        <v>0</v>
      </c>
      <c r="M2408" s="390">
        <v>0</v>
      </c>
      <c r="N2408" s="390">
        <v>0</v>
      </c>
      <c r="O2408" s="390">
        <v>0</v>
      </c>
      <c r="P2408" s="206">
        <v>0</v>
      </c>
    </row>
    <row r="2409" spans="1:16" x14ac:dyDescent="0.2">
      <c r="A2409" s="212" t="s">
        <v>12914</v>
      </c>
      <c r="B2409" s="211"/>
      <c r="C2409" s="211" t="s">
        <v>372</v>
      </c>
      <c r="D2409" s="410" t="s">
        <v>15869</v>
      </c>
      <c r="E2409" s="211"/>
      <c r="F2409" s="211" t="s">
        <v>12913</v>
      </c>
      <c r="G2409" s="413" t="s">
        <v>208</v>
      </c>
      <c r="H2409" s="429" t="s">
        <v>8560</v>
      </c>
      <c r="I2409" s="390">
        <v>0</v>
      </c>
      <c r="J2409" s="390">
        <v>0</v>
      </c>
      <c r="K2409" s="390">
        <v>0</v>
      </c>
      <c r="L2409" s="330">
        <v>0</v>
      </c>
      <c r="M2409" s="390">
        <v>0</v>
      </c>
      <c r="N2409" s="390">
        <v>0</v>
      </c>
      <c r="O2409" s="390">
        <v>0</v>
      </c>
      <c r="P2409" s="206">
        <v>0</v>
      </c>
    </row>
    <row r="2410" spans="1:16" x14ac:dyDescent="0.2">
      <c r="A2410" s="212" t="s">
        <v>12912</v>
      </c>
      <c r="B2410" s="211"/>
      <c r="C2410" s="211" t="s">
        <v>487</v>
      </c>
      <c r="D2410" s="410"/>
      <c r="E2410" s="211"/>
      <c r="F2410" s="211" t="s">
        <v>12911</v>
      </c>
      <c r="G2410" s="413"/>
      <c r="H2410" s="429" t="s">
        <v>8389</v>
      </c>
      <c r="I2410" s="390">
        <v>0</v>
      </c>
      <c r="J2410" s="390">
        <v>0</v>
      </c>
      <c r="K2410" s="390">
        <v>0</v>
      </c>
      <c r="L2410" s="330">
        <v>0</v>
      </c>
      <c r="M2410" s="390">
        <v>0</v>
      </c>
      <c r="N2410" s="390">
        <v>0</v>
      </c>
      <c r="O2410" s="390">
        <v>0</v>
      </c>
      <c r="P2410" s="206">
        <v>0</v>
      </c>
    </row>
    <row r="2411" spans="1:16" x14ac:dyDescent="0.2">
      <c r="A2411" s="212" t="s">
        <v>12903</v>
      </c>
      <c r="B2411" s="211"/>
      <c r="C2411" s="211" t="s">
        <v>257</v>
      </c>
      <c r="D2411" s="410" t="s">
        <v>8642</v>
      </c>
      <c r="E2411" s="211"/>
      <c r="F2411" s="211" t="s">
        <v>12902</v>
      </c>
      <c r="G2411" s="413" t="s">
        <v>208</v>
      </c>
      <c r="H2411" s="429" t="s">
        <v>8396</v>
      </c>
      <c r="I2411" s="390">
        <v>0</v>
      </c>
      <c r="J2411" s="390">
        <v>0</v>
      </c>
      <c r="K2411" s="390">
        <v>0</v>
      </c>
      <c r="L2411" s="210">
        <v>0</v>
      </c>
      <c r="M2411" s="390">
        <v>0</v>
      </c>
      <c r="N2411" s="390">
        <v>0</v>
      </c>
      <c r="O2411" s="390">
        <v>0</v>
      </c>
      <c r="P2411" s="206">
        <v>0</v>
      </c>
    </row>
    <row r="2412" spans="1:16" x14ac:dyDescent="0.2">
      <c r="A2412" s="212" t="s">
        <v>12901</v>
      </c>
      <c r="B2412" s="211"/>
      <c r="C2412" s="211" t="s">
        <v>252</v>
      </c>
      <c r="D2412" s="410" t="s">
        <v>17423</v>
      </c>
      <c r="E2412" s="211"/>
      <c r="F2412" s="211" t="s">
        <v>12900</v>
      </c>
      <c r="G2412" s="413" t="s">
        <v>19410</v>
      </c>
      <c r="H2412" s="429" t="s">
        <v>8560</v>
      </c>
      <c r="I2412" s="390">
        <v>0</v>
      </c>
      <c r="J2412" s="390">
        <v>0</v>
      </c>
      <c r="K2412" s="390">
        <v>0</v>
      </c>
      <c r="L2412" s="330">
        <v>0</v>
      </c>
      <c r="M2412" s="390">
        <v>19</v>
      </c>
      <c r="N2412" s="390">
        <v>29</v>
      </c>
      <c r="O2412" s="390">
        <v>8</v>
      </c>
      <c r="P2412" s="206">
        <v>-0.34482758620689702</v>
      </c>
    </row>
    <row r="2413" spans="1:16" x14ac:dyDescent="0.2">
      <c r="A2413" s="212" t="s">
        <v>12899</v>
      </c>
      <c r="B2413" s="211"/>
      <c r="C2413" s="211" t="s">
        <v>251</v>
      </c>
      <c r="D2413" s="410" t="s">
        <v>12004</v>
      </c>
      <c r="E2413" s="211"/>
      <c r="F2413" s="211" t="s">
        <v>12898</v>
      </c>
      <c r="G2413" s="413" t="s">
        <v>12002</v>
      </c>
      <c r="H2413" s="429" t="s">
        <v>8396</v>
      </c>
      <c r="I2413" s="390">
        <v>0</v>
      </c>
      <c r="J2413" s="390">
        <v>0</v>
      </c>
      <c r="K2413" s="390">
        <v>0</v>
      </c>
      <c r="L2413" s="330">
        <v>0</v>
      </c>
      <c r="M2413" s="390">
        <v>0</v>
      </c>
      <c r="N2413" s="390">
        <v>0</v>
      </c>
      <c r="O2413" s="390">
        <v>0</v>
      </c>
      <c r="P2413" s="206">
        <v>0</v>
      </c>
    </row>
    <row r="2414" spans="1:16" x14ac:dyDescent="0.2">
      <c r="A2414" s="212" t="s">
        <v>12897</v>
      </c>
      <c r="B2414" s="211"/>
      <c r="C2414" s="211" t="s">
        <v>251</v>
      </c>
      <c r="D2414" s="410"/>
      <c r="E2414" s="211"/>
      <c r="F2414" s="211" t="s">
        <v>12896</v>
      </c>
      <c r="G2414" s="413"/>
      <c r="H2414" s="429" t="s">
        <v>8389</v>
      </c>
      <c r="I2414" s="390">
        <v>0</v>
      </c>
      <c r="J2414" s="390">
        <v>0</v>
      </c>
      <c r="K2414" s="390">
        <v>0</v>
      </c>
      <c r="L2414" s="330">
        <v>0</v>
      </c>
      <c r="M2414" s="390">
        <v>0</v>
      </c>
      <c r="N2414" s="390">
        <v>0</v>
      </c>
      <c r="O2414" s="390">
        <v>0</v>
      </c>
      <c r="P2414" s="206">
        <v>0</v>
      </c>
    </row>
    <row r="2415" spans="1:16" x14ac:dyDescent="0.2">
      <c r="A2415" s="212" t="s">
        <v>12895</v>
      </c>
      <c r="B2415" s="211"/>
      <c r="C2415" s="211" t="s">
        <v>251</v>
      </c>
      <c r="D2415" s="410" t="s">
        <v>12004</v>
      </c>
      <c r="E2415" s="211"/>
      <c r="F2415" s="211" t="s">
        <v>12894</v>
      </c>
      <c r="G2415" s="413" t="s">
        <v>12002</v>
      </c>
      <c r="H2415" s="429" t="s">
        <v>8396</v>
      </c>
      <c r="I2415" s="390">
        <v>0</v>
      </c>
      <c r="J2415" s="390">
        <v>0</v>
      </c>
      <c r="K2415" s="390">
        <v>0</v>
      </c>
      <c r="L2415" s="330">
        <v>0</v>
      </c>
      <c r="M2415" s="390">
        <v>0</v>
      </c>
      <c r="N2415" s="390">
        <v>0</v>
      </c>
      <c r="O2415" s="390">
        <v>0</v>
      </c>
      <c r="P2415" s="206">
        <v>0</v>
      </c>
    </row>
    <row r="2416" spans="1:16" x14ac:dyDescent="0.2">
      <c r="A2416" s="212" t="s">
        <v>12893</v>
      </c>
      <c r="B2416" s="211"/>
      <c r="C2416" s="211" t="s">
        <v>251</v>
      </c>
      <c r="D2416" s="410" t="s">
        <v>13322</v>
      </c>
      <c r="E2416" s="211"/>
      <c r="F2416" s="211" t="s">
        <v>12892</v>
      </c>
      <c r="G2416" s="413" t="s">
        <v>19411</v>
      </c>
      <c r="H2416" s="429" t="s">
        <v>8560</v>
      </c>
      <c r="I2416" s="390">
        <v>0</v>
      </c>
      <c r="J2416" s="390">
        <v>0</v>
      </c>
      <c r="K2416" s="390">
        <v>0</v>
      </c>
      <c r="L2416" s="330">
        <v>0</v>
      </c>
      <c r="M2416" s="390">
        <v>0</v>
      </c>
      <c r="N2416" s="390">
        <v>0</v>
      </c>
      <c r="O2416" s="390">
        <v>0</v>
      </c>
      <c r="P2416" s="206">
        <v>0</v>
      </c>
    </row>
    <row r="2417" spans="1:16" x14ac:dyDescent="0.2">
      <c r="A2417" s="212" t="s">
        <v>12891</v>
      </c>
      <c r="B2417" s="211"/>
      <c r="C2417" s="211" t="s">
        <v>251</v>
      </c>
      <c r="D2417" s="410" t="s">
        <v>13322</v>
      </c>
      <c r="E2417" s="211"/>
      <c r="F2417" s="211" t="s">
        <v>12890</v>
      </c>
      <c r="G2417" s="413" t="s">
        <v>19411</v>
      </c>
      <c r="H2417" s="429" t="s">
        <v>8560</v>
      </c>
      <c r="I2417" s="390">
        <v>0</v>
      </c>
      <c r="J2417" s="390">
        <v>0</v>
      </c>
      <c r="K2417" s="390">
        <v>0</v>
      </c>
      <c r="L2417" s="330">
        <v>0</v>
      </c>
      <c r="M2417" s="390">
        <v>0</v>
      </c>
      <c r="N2417" s="390">
        <v>0</v>
      </c>
      <c r="O2417" s="390">
        <v>0</v>
      </c>
      <c r="P2417" s="206">
        <v>0</v>
      </c>
    </row>
    <row r="2418" spans="1:16" x14ac:dyDescent="0.2">
      <c r="A2418" s="212" t="s">
        <v>12889</v>
      </c>
      <c r="B2418" s="211"/>
      <c r="C2418" s="211" t="s">
        <v>251</v>
      </c>
      <c r="D2418" s="410" t="s">
        <v>13322</v>
      </c>
      <c r="E2418" s="211"/>
      <c r="F2418" s="211" t="s">
        <v>12888</v>
      </c>
      <c r="G2418" s="413" t="s">
        <v>19411</v>
      </c>
      <c r="H2418" s="429" t="s">
        <v>8396</v>
      </c>
      <c r="I2418" s="390">
        <v>0</v>
      </c>
      <c r="J2418" s="390">
        <v>0</v>
      </c>
      <c r="K2418" s="390">
        <v>0</v>
      </c>
      <c r="L2418" s="330">
        <v>0</v>
      </c>
      <c r="M2418" s="390">
        <v>0</v>
      </c>
      <c r="N2418" s="390">
        <v>0</v>
      </c>
      <c r="O2418" s="390">
        <v>0</v>
      </c>
      <c r="P2418" s="206">
        <v>0</v>
      </c>
    </row>
    <row r="2419" spans="1:16" x14ac:dyDescent="0.2">
      <c r="A2419" s="212" t="s">
        <v>12887</v>
      </c>
      <c r="B2419" s="211"/>
      <c r="C2419" s="211" t="s">
        <v>251</v>
      </c>
      <c r="D2419" s="410"/>
      <c r="E2419" s="211"/>
      <c r="F2419" s="211" t="s">
        <v>12886</v>
      </c>
      <c r="G2419" s="413"/>
      <c r="H2419" s="429" t="s">
        <v>8396</v>
      </c>
      <c r="I2419" s="390">
        <v>0</v>
      </c>
      <c r="J2419" s="390">
        <v>0</v>
      </c>
      <c r="K2419" s="390">
        <v>0</v>
      </c>
      <c r="L2419" s="330">
        <v>0</v>
      </c>
      <c r="M2419" s="390">
        <v>0</v>
      </c>
      <c r="N2419" s="390">
        <v>0</v>
      </c>
      <c r="O2419" s="390">
        <v>0</v>
      </c>
      <c r="P2419" s="206">
        <v>0</v>
      </c>
    </row>
    <row r="2420" spans="1:16" x14ac:dyDescent="0.2">
      <c r="A2420" s="212" t="s">
        <v>12885</v>
      </c>
      <c r="B2420" s="211"/>
      <c r="C2420" s="211" t="s">
        <v>251</v>
      </c>
      <c r="D2420" s="410" t="s">
        <v>13322</v>
      </c>
      <c r="E2420" s="211"/>
      <c r="F2420" s="211" t="s">
        <v>12884</v>
      </c>
      <c r="G2420" s="413" t="s">
        <v>19411</v>
      </c>
      <c r="H2420" s="429" t="s">
        <v>8560</v>
      </c>
      <c r="I2420" s="390">
        <v>0</v>
      </c>
      <c r="J2420" s="390">
        <v>0</v>
      </c>
      <c r="K2420" s="390">
        <v>0</v>
      </c>
      <c r="L2420" s="330">
        <v>0</v>
      </c>
      <c r="M2420" s="390">
        <v>0</v>
      </c>
      <c r="N2420" s="390">
        <v>0</v>
      </c>
      <c r="O2420" s="390">
        <v>0</v>
      </c>
      <c r="P2420" s="206">
        <v>0</v>
      </c>
    </row>
    <row r="2421" spans="1:16" x14ac:dyDescent="0.2">
      <c r="A2421" s="212" t="s">
        <v>12883</v>
      </c>
      <c r="B2421" s="211"/>
      <c r="C2421" s="211" t="s">
        <v>251</v>
      </c>
      <c r="D2421" s="410" t="s">
        <v>13322</v>
      </c>
      <c r="E2421" s="211"/>
      <c r="F2421" s="211" t="s">
        <v>12882</v>
      </c>
      <c r="G2421" s="413" t="s">
        <v>19411</v>
      </c>
      <c r="H2421" s="429" t="s">
        <v>8560</v>
      </c>
      <c r="I2421" s="390">
        <v>0</v>
      </c>
      <c r="J2421" s="390">
        <v>0</v>
      </c>
      <c r="K2421" s="390">
        <v>0</v>
      </c>
      <c r="L2421" s="330">
        <v>0</v>
      </c>
      <c r="M2421" s="390">
        <v>0</v>
      </c>
      <c r="N2421" s="390">
        <v>0</v>
      </c>
      <c r="O2421" s="390">
        <v>0</v>
      </c>
      <c r="P2421" s="206">
        <v>0</v>
      </c>
    </row>
    <row r="2422" spans="1:16" x14ac:dyDescent="0.2">
      <c r="A2422" s="212" t="s">
        <v>12881</v>
      </c>
      <c r="B2422" s="211"/>
      <c r="C2422" s="211" t="s">
        <v>251</v>
      </c>
      <c r="D2422" s="410" t="s">
        <v>17218</v>
      </c>
      <c r="E2422" s="211"/>
      <c r="F2422" s="211" t="s">
        <v>12880</v>
      </c>
      <c r="G2422" s="413" t="s">
        <v>19411</v>
      </c>
      <c r="H2422" s="429" t="s">
        <v>8396</v>
      </c>
      <c r="I2422" s="390">
        <v>0</v>
      </c>
      <c r="J2422" s="390">
        <v>0</v>
      </c>
      <c r="K2422" s="390">
        <v>0</v>
      </c>
      <c r="L2422" s="330">
        <v>0</v>
      </c>
      <c r="M2422" s="390">
        <v>0</v>
      </c>
      <c r="N2422" s="390">
        <v>0</v>
      </c>
      <c r="O2422" s="390">
        <v>0</v>
      </c>
      <c r="P2422" s="206">
        <v>0</v>
      </c>
    </row>
    <row r="2423" spans="1:16" x14ac:dyDescent="0.2">
      <c r="A2423" s="212" t="s">
        <v>12879</v>
      </c>
      <c r="B2423" s="211"/>
      <c r="C2423" s="211" t="s">
        <v>251</v>
      </c>
      <c r="D2423" s="410"/>
      <c r="E2423" s="211"/>
      <c r="F2423" s="211" t="s">
        <v>12878</v>
      </c>
      <c r="G2423" s="413"/>
      <c r="H2423" s="429" t="s">
        <v>8779</v>
      </c>
      <c r="I2423" s="390">
        <v>0</v>
      </c>
      <c r="J2423" s="390">
        <v>0</v>
      </c>
      <c r="K2423" s="390">
        <v>0</v>
      </c>
      <c r="L2423" s="330">
        <v>0</v>
      </c>
      <c r="M2423" s="390">
        <v>0</v>
      </c>
      <c r="N2423" s="390">
        <v>0</v>
      </c>
      <c r="O2423" s="390">
        <v>0</v>
      </c>
      <c r="P2423" s="206">
        <v>0</v>
      </c>
    </row>
    <row r="2424" spans="1:16" x14ac:dyDescent="0.2">
      <c r="A2424" s="212" t="s">
        <v>12877</v>
      </c>
      <c r="B2424" s="211"/>
      <c r="C2424" s="211" t="s">
        <v>251</v>
      </c>
      <c r="D2424" s="410"/>
      <c r="E2424" s="211"/>
      <c r="F2424" s="211" t="s">
        <v>12876</v>
      </c>
      <c r="G2424" s="413"/>
      <c r="H2424" s="429" t="s">
        <v>8779</v>
      </c>
      <c r="I2424" s="390">
        <v>0</v>
      </c>
      <c r="J2424" s="390">
        <v>0</v>
      </c>
      <c r="K2424" s="390">
        <v>0</v>
      </c>
      <c r="L2424" s="330">
        <v>0</v>
      </c>
      <c r="M2424" s="390">
        <v>0</v>
      </c>
      <c r="N2424" s="390">
        <v>0</v>
      </c>
      <c r="O2424" s="390">
        <v>0</v>
      </c>
      <c r="P2424" s="206">
        <v>0</v>
      </c>
    </row>
    <row r="2425" spans="1:16" x14ac:dyDescent="0.2">
      <c r="A2425" s="212" t="s">
        <v>12875</v>
      </c>
      <c r="B2425" s="211"/>
      <c r="C2425" s="211" t="s">
        <v>251</v>
      </c>
      <c r="D2425" s="410"/>
      <c r="E2425" s="211"/>
      <c r="F2425" s="211" t="s">
        <v>12874</v>
      </c>
      <c r="G2425" s="413"/>
      <c r="H2425" s="429" t="s">
        <v>8389</v>
      </c>
      <c r="I2425" s="390">
        <v>0</v>
      </c>
      <c r="J2425" s="390">
        <v>0</v>
      </c>
      <c r="K2425" s="390">
        <v>0</v>
      </c>
      <c r="L2425" s="330">
        <v>0</v>
      </c>
      <c r="M2425" s="390">
        <v>0</v>
      </c>
      <c r="N2425" s="390">
        <v>0</v>
      </c>
      <c r="O2425" s="390">
        <v>0</v>
      </c>
      <c r="P2425" s="206">
        <v>0</v>
      </c>
    </row>
    <row r="2426" spans="1:16" x14ac:dyDescent="0.2">
      <c r="A2426" s="212" t="s">
        <v>12873</v>
      </c>
      <c r="B2426" s="211"/>
      <c r="C2426" s="211" t="s">
        <v>251</v>
      </c>
      <c r="D2426" s="410"/>
      <c r="E2426" s="211"/>
      <c r="F2426" s="211" t="s">
        <v>12872</v>
      </c>
      <c r="G2426" s="413"/>
      <c r="H2426" s="429" t="s">
        <v>8779</v>
      </c>
      <c r="I2426" s="390">
        <v>0</v>
      </c>
      <c r="J2426" s="390">
        <v>0</v>
      </c>
      <c r="K2426" s="390">
        <v>0</v>
      </c>
      <c r="L2426" s="210">
        <v>0</v>
      </c>
      <c r="M2426" s="390">
        <v>0</v>
      </c>
      <c r="N2426" s="390">
        <v>0</v>
      </c>
      <c r="O2426" s="390">
        <v>0</v>
      </c>
      <c r="P2426" s="206">
        <v>0</v>
      </c>
    </row>
    <row r="2427" spans="1:16" x14ac:dyDescent="0.2">
      <c r="A2427" s="212" t="s">
        <v>12871</v>
      </c>
      <c r="B2427" s="211"/>
      <c r="C2427" s="211" t="s">
        <v>251</v>
      </c>
      <c r="D2427" s="410"/>
      <c r="E2427" s="211"/>
      <c r="F2427" s="211" t="s">
        <v>12870</v>
      </c>
      <c r="G2427" s="413"/>
      <c r="H2427" s="429" t="s">
        <v>8779</v>
      </c>
      <c r="I2427" s="390">
        <v>0</v>
      </c>
      <c r="J2427" s="390">
        <v>0</v>
      </c>
      <c r="K2427" s="390">
        <v>0</v>
      </c>
      <c r="L2427" s="330">
        <v>0</v>
      </c>
      <c r="M2427" s="390">
        <v>0</v>
      </c>
      <c r="N2427" s="390">
        <v>0</v>
      </c>
      <c r="O2427" s="390">
        <v>0</v>
      </c>
      <c r="P2427" s="206">
        <v>0</v>
      </c>
    </row>
    <row r="2428" spans="1:16" x14ac:dyDescent="0.2">
      <c r="A2428" s="212" t="s">
        <v>12869</v>
      </c>
      <c r="B2428" s="211"/>
      <c r="C2428" s="211" t="s">
        <v>251</v>
      </c>
      <c r="D2428" s="410"/>
      <c r="E2428" s="211"/>
      <c r="F2428" s="211" t="s">
        <v>12868</v>
      </c>
      <c r="G2428" s="413"/>
      <c r="H2428" s="429" t="s">
        <v>8779</v>
      </c>
      <c r="I2428" s="390">
        <v>0</v>
      </c>
      <c r="J2428" s="390">
        <v>0</v>
      </c>
      <c r="K2428" s="390">
        <v>0</v>
      </c>
      <c r="L2428" s="210">
        <v>0</v>
      </c>
      <c r="M2428" s="390">
        <v>0</v>
      </c>
      <c r="N2428" s="390">
        <v>0</v>
      </c>
      <c r="O2428" s="390">
        <v>0</v>
      </c>
      <c r="P2428" s="206">
        <v>0</v>
      </c>
    </row>
    <row r="2429" spans="1:16" x14ac:dyDescent="0.2">
      <c r="A2429" s="212" t="s">
        <v>12867</v>
      </c>
      <c r="B2429" s="211"/>
      <c r="C2429" s="211" t="s">
        <v>251</v>
      </c>
      <c r="D2429" s="410"/>
      <c r="E2429" s="211"/>
      <c r="F2429" s="211" t="s">
        <v>12866</v>
      </c>
      <c r="G2429" s="413"/>
      <c r="H2429" s="429" t="s">
        <v>8779</v>
      </c>
      <c r="I2429" s="390">
        <v>0</v>
      </c>
      <c r="J2429" s="390">
        <v>0</v>
      </c>
      <c r="K2429" s="390">
        <v>0</v>
      </c>
      <c r="L2429" s="330">
        <v>0</v>
      </c>
      <c r="M2429" s="390">
        <v>0</v>
      </c>
      <c r="N2429" s="390">
        <v>0</v>
      </c>
      <c r="O2429" s="390">
        <v>0</v>
      </c>
      <c r="P2429" s="206">
        <v>0</v>
      </c>
    </row>
    <row r="2430" spans="1:16" x14ac:dyDescent="0.2">
      <c r="A2430" s="212" t="s">
        <v>12865</v>
      </c>
      <c r="B2430" s="211"/>
      <c r="C2430" s="211" t="s">
        <v>251</v>
      </c>
      <c r="D2430" s="410"/>
      <c r="E2430" s="211"/>
      <c r="F2430" s="211" t="s">
        <v>12864</v>
      </c>
      <c r="G2430" s="413"/>
      <c r="H2430" s="429" t="s">
        <v>8779</v>
      </c>
      <c r="I2430" s="390">
        <v>0</v>
      </c>
      <c r="J2430" s="390">
        <v>0</v>
      </c>
      <c r="K2430" s="390">
        <v>0</v>
      </c>
      <c r="L2430" s="330">
        <v>0</v>
      </c>
      <c r="M2430" s="390">
        <v>0</v>
      </c>
      <c r="N2430" s="390">
        <v>0</v>
      </c>
      <c r="O2430" s="390">
        <v>0</v>
      </c>
      <c r="P2430" s="206">
        <v>0</v>
      </c>
    </row>
    <row r="2431" spans="1:16" x14ac:dyDescent="0.2">
      <c r="A2431" s="212" t="s">
        <v>12863</v>
      </c>
      <c r="B2431" s="211"/>
      <c r="C2431" s="211" t="s">
        <v>251</v>
      </c>
      <c r="D2431" s="410" t="s">
        <v>12004</v>
      </c>
      <c r="E2431" s="211"/>
      <c r="F2431" s="211" t="s">
        <v>12862</v>
      </c>
      <c r="G2431" s="413" t="s">
        <v>12002</v>
      </c>
      <c r="H2431" s="429" t="s">
        <v>8396</v>
      </c>
      <c r="I2431" s="390">
        <v>0</v>
      </c>
      <c r="J2431" s="390">
        <v>0</v>
      </c>
      <c r="K2431" s="390">
        <v>0</v>
      </c>
      <c r="L2431" s="330">
        <v>0</v>
      </c>
      <c r="M2431" s="390">
        <v>0</v>
      </c>
      <c r="N2431" s="390">
        <v>0</v>
      </c>
      <c r="O2431" s="390">
        <v>0</v>
      </c>
      <c r="P2431" s="206">
        <v>0</v>
      </c>
    </row>
    <row r="2432" spans="1:16" x14ac:dyDescent="0.2">
      <c r="A2432" s="212" t="s">
        <v>12861</v>
      </c>
      <c r="B2432" s="211"/>
      <c r="C2432" s="211" t="s">
        <v>251</v>
      </c>
      <c r="D2432" s="410"/>
      <c r="E2432" s="211"/>
      <c r="F2432" s="211" t="s">
        <v>12860</v>
      </c>
      <c r="G2432" s="413"/>
      <c r="H2432" s="429" t="s">
        <v>8389</v>
      </c>
      <c r="I2432" s="390">
        <v>0</v>
      </c>
      <c r="J2432" s="390">
        <v>0</v>
      </c>
      <c r="K2432" s="390">
        <v>0</v>
      </c>
      <c r="L2432" s="330">
        <v>0</v>
      </c>
      <c r="M2432" s="390">
        <v>0</v>
      </c>
      <c r="N2432" s="390">
        <v>0</v>
      </c>
      <c r="O2432" s="390">
        <v>0</v>
      </c>
      <c r="P2432" s="206">
        <v>0</v>
      </c>
    </row>
    <row r="2433" spans="1:16" x14ac:dyDescent="0.2">
      <c r="A2433" s="212" t="s">
        <v>12859</v>
      </c>
      <c r="B2433" s="211"/>
      <c r="C2433" s="211" t="s">
        <v>251</v>
      </c>
      <c r="D2433" s="410"/>
      <c r="E2433" s="211"/>
      <c r="F2433" s="211" t="s">
        <v>12858</v>
      </c>
      <c r="G2433" s="413"/>
      <c r="H2433" s="429" t="s">
        <v>8389</v>
      </c>
      <c r="I2433" s="390">
        <v>0</v>
      </c>
      <c r="J2433" s="390">
        <v>0</v>
      </c>
      <c r="K2433" s="390">
        <v>0</v>
      </c>
      <c r="L2433" s="330">
        <v>0</v>
      </c>
      <c r="M2433" s="390">
        <v>0</v>
      </c>
      <c r="N2433" s="390">
        <v>0</v>
      </c>
      <c r="O2433" s="390">
        <v>0</v>
      </c>
      <c r="P2433" s="206">
        <v>0</v>
      </c>
    </row>
    <row r="2434" spans="1:16" x14ac:dyDescent="0.2">
      <c r="A2434" s="212" t="s">
        <v>12857</v>
      </c>
      <c r="B2434" s="211"/>
      <c r="C2434" s="211" t="s">
        <v>251</v>
      </c>
      <c r="D2434" s="410"/>
      <c r="E2434" s="211"/>
      <c r="F2434" s="211" t="s">
        <v>12856</v>
      </c>
      <c r="G2434" s="413"/>
      <c r="H2434" s="429" t="s">
        <v>8389</v>
      </c>
      <c r="I2434" s="390">
        <v>0</v>
      </c>
      <c r="J2434" s="390">
        <v>0</v>
      </c>
      <c r="K2434" s="390">
        <v>0</v>
      </c>
      <c r="L2434" s="330">
        <v>0</v>
      </c>
      <c r="M2434" s="390">
        <v>0</v>
      </c>
      <c r="N2434" s="390">
        <v>0</v>
      </c>
      <c r="O2434" s="390">
        <v>0</v>
      </c>
      <c r="P2434" s="206">
        <v>0</v>
      </c>
    </row>
    <row r="2435" spans="1:16" x14ac:dyDescent="0.2">
      <c r="A2435" s="212" t="s">
        <v>12855</v>
      </c>
      <c r="B2435" s="211"/>
      <c r="C2435" s="211" t="s">
        <v>251</v>
      </c>
      <c r="D2435" s="410"/>
      <c r="E2435" s="211"/>
      <c r="F2435" s="211" t="s">
        <v>12854</v>
      </c>
      <c r="G2435" s="413"/>
      <c r="H2435" s="429" t="s">
        <v>8389</v>
      </c>
      <c r="I2435" s="390">
        <v>0</v>
      </c>
      <c r="J2435" s="390">
        <v>0</v>
      </c>
      <c r="K2435" s="390">
        <v>0</v>
      </c>
      <c r="L2435" s="330">
        <v>0</v>
      </c>
      <c r="M2435" s="390">
        <v>0</v>
      </c>
      <c r="N2435" s="390">
        <v>0</v>
      </c>
      <c r="O2435" s="390">
        <v>0</v>
      </c>
      <c r="P2435" s="206">
        <v>0</v>
      </c>
    </row>
    <row r="2436" spans="1:16" x14ac:dyDescent="0.2">
      <c r="A2436" s="212" t="s">
        <v>12853</v>
      </c>
      <c r="B2436" s="211"/>
      <c r="C2436" s="211" t="s">
        <v>251</v>
      </c>
      <c r="D2436" s="410" t="s">
        <v>8791</v>
      </c>
      <c r="E2436" s="211"/>
      <c r="F2436" s="211" t="s">
        <v>12852</v>
      </c>
      <c r="G2436" s="413" t="s">
        <v>223</v>
      </c>
      <c r="H2436" s="429" t="s">
        <v>8389</v>
      </c>
      <c r="I2436" s="390">
        <v>0</v>
      </c>
      <c r="J2436" s="390">
        <v>0</v>
      </c>
      <c r="K2436" s="390">
        <v>0</v>
      </c>
      <c r="L2436" s="330">
        <v>0</v>
      </c>
      <c r="M2436" s="390">
        <v>0</v>
      </c>
      <c r="N2436" s="390">
        <v>0</v>
      </c>
      <c r="O2436" s="390">
        <v>0</v>
      </c>
      <c r="P2436" s="206">
        <v>0</v>
      </c>
    </row>
    <row r="2437" spans="1:16" x14ac:dyDescent="0.2">
      <c r="A2437" s="212" t="s">
        <v>12851</v>
      </c>
      <c r="B2437" s="211"/>
      <c r="C2437" s="211" t="s">
        <v>251</v>
      </c>
      <c r="D2437" s="410"/>
      <c r="E2437" s="211"/>
      <c r="F2437" s="211" t="s">
        <v>12850</v>
      </c>
      <c r="G2437" s="413"/>
      <c r="H2437" s="429" t="s">
        <v>8779</v>
      </c>
      <c r="I2437" s="390">
        <v>0</v>
      </c>
      <c r="J2437" s="390">
        <v>0</v>
      </c>
      <c r="K2437" s="390">
        <v>0</v>
      </c>
      <c r="L2437" s="330">
        <v>0</v>
      </c>
      <c r="M2437" s="390">
        <v>0</v>
      </c>
      <c r="N2437" s="390">
        <v>0</v>
      </c>
      <c r="O2437" s="390">
        <v>0</v>
      </c>
      <c r="P2437" s="206">
        <v>0</v>
      </c>
    </row>
    <row r="2438" spans="1:16" x14ac:dyDescent="0.2">
      <c r="A2438" s="212" t="s">
        <v>12849</v>
      </c>
      <c r="B2438" s="211"/>
      <c r="C2438" s="211" t="s">
        <v>249</v>
      </c>
      <c r="D2438" s="410" t="s">
        <v>12004</v>
      </c>
      <c r="E2438" s="211"/>
      <c r="F2438" s="211" t="s">
        <v>12848</v>
      </c>
      <c r="G2438" s="413" t="s">
        <v>12002</v>
      </c>
      <c r="H2438" s="429" t="s">
        <v>8396</v>
      </c>
      <c r="I2438" s="390">
        <v>0</v>
      </c>
      <c r="J2438" s="390">
        <v>0</v>
      </c>
      <c r="K2438" s="390">
        <v>0</v>
      </c>
      <c r="L2438" s="330">
        <v>0</v>
      </c>
      <c r="M2438" s="390">
        <v>0</v>
      </c>
      <c r="N2438" s="390">
        <v>0</v>
      </c>
      <c r="O2438" s="390">
        <v>0</v>
      </c>
      <c r="P2438" s="206">
        <v>0</v>
      </c>
    </row>
    <row r="2439" spans="1:16" x14ac:dyDescent="0.2">
      <c r="A2439" s="212" t="s">
        <v>12847</v>
      </c>
      <c r="B2439" s="211"/>
      <c r="C2439" s="211" t="s">
        <v>255</v>
      </c>
      <c r="D2439" s="410"/>
      <c r="E2439" s="211"/>
      <c r="F2439" s="211" t="s">
        <v>12846</v>
      </c>
      <c r="G2439" s="413"/>
      <c r="H2439" s="429" t="s">
        <v>8396</v>
      </c>
      <c r="I2439" s="390">
        <v>0</v>
      </c>
      <c r="J2439" s="390">
        <v>0</v>
      </c>
      <c r="K2439" s="390">
        <v>0</v>
      </c>
      <c r="L2439" s="330">
        <v>0</v>
      </c>
      <c r="M2439" s="390">
        <v>0</v>
      </c>
      <c r="N2439" s="390">
        <v>0</v>
      </c>
      <c r="O2439" s="390">
        <v>0</v>
      </c>
      <c r="P2439" s="206">
        <v>0</v>
      </c>
    </row>
    <row r="2440" spans="1:16" x14ac:dyDescent="0.2">
      <c r="A2440" s="212" t="s">
        <v>12845</v>
      </c>
      <c r="B2440" s="211"/>
      <c r="C2440" s="211" t="s">
        <v>255</v>
      </c>
      <c r="D2440" s="410"/>
      <c r="E2440" s="211"/>
      <c r="F2440" s="211" t="s">
        <v>12844</v>
      </c>
      <c r="G2440" s="413"/>
      <c r="H2440" s="429" t="s">
        <v>8396</v>
      </c>
      <c r="I2440" s="390">
        <v>0</v>
      </c>
      <c r="J2440" s="390">
        <v>0</v>
      </c>
      <c r="K2440" s="390">
        <v>0</v>
      </c>
      <c r="L2440" s="330">
        <v>0</v>
      </c>
      <c r="M2440" s="390">
        <v>0</v>
      </c>
      <c r="N2440" s="390">
        <v>0</v>
      </c>
      <c r="O2440" s="390">
        <v>0</v>
      </c>
      <c r="P2440" s="206">
        <v>0</v>
      </c>
    </row>
    <row r="2441" spans="1:16" x14ac:dyDescent="0.2">
      <c r="A2441" s="212" t="s">
        <v>12843</v>
      </c>
      <c r="B2441" s="211"/>
      <c r="C2441" s="211" t="s">
        <v>255</v>
      </c>
      <c r="D2441" s="410"/>
      <c r="E2441" s="211"/>
      <c r="F2441" s="211" t="s">
        <v>12842</v>
      </c>
      <c r="G2441" s="413"/>
      <c r="H2441" s="429" t="s">
        <v>8396</v>
      </c>
      <c r="I2441" s="390">
        <v>0</v>
      </c>
      <c r="J2441" s="390">
        <v>0</v>
      </c>
      <c r="K2441" s="390">
        <v>0</v>
      </c>
      <c r="L2441" s="330">
        <v>0</v>
      </c>
      <c r="M2441" s="390">
        <v>0</v>
      </c>
      <c r="N2441" s="390">
        <v>0</v>
      </c>
      <c r="O2441" s="390">
        <v>0</v>
      </c>
      <c r="P2441" s="206">
        <v>0</v>
      </c>
    </row>
    <row r="2442" spans="1:16" x14ac:dyDescent="0.2">
      <c r="A2442" s="212" t="s">
        <v>12841</v>
      </c>
      <c r="B2442" s="211"/>
      <c r="C2442" s="211" t="s">
        <v>255</v>
      </c>
      <c r="D2442" s="410" t="s">
        <v>8743</v>
      </c>
      <c r="E2442" s="211"/>
      <c r="F2442" s="211" t="s">
        <v>12840</v>
      </c>
      <c r="G2442" s="413" t="s">
        <v>213</v>
      </c>
      <c r="H2442" s="429" t="s">
        <v>8396</v>
      </c>
      <c r="I2442" s="390">
        <v>0</v>
      </c>
      <c r="J2442" s="390">
        <v>0</v>
      </c>
      <c r="K2442" s="390">
        <v>0</v>
      </c>
      <c r="L2442" s="330">
        <v>0</v>
      </c>
      <c r="M2442" s="390">
        <v>0</v>
      </c>
      <c r="N2442" s="390">
        <v>0</v>
      </c>
      <c r="O2442" s="390">
        <v>0</v>
      </c>
      <c r="P2442" s="206">
        <v>0</v>
      </c>
    </row>
    <row r="2443" spans="1:16" x14ac:dyDescent="0.2">
      <c r="A2443" s="212" t="s">
        <v>12839</v>
      </c>
      <c r="B2443" s="211"/>
      <c r="C2443" s="211" t="s">
        <v>255</v>
      </c>
      <c r="D2443" s="410"/>
      <c r="E2443" s="211"/>
      <c r="F2443" s="211" t="s">
        <v>12838</v>
      </c>
      <c r="G2443" s="413"/>
      <c r="H2443" s="429" t="s">
        <v>8396</v>
      </c>
      <c r="I2443" s="390">
        <v>0</v>
      </c>
      <c r="J2443" s="390">
        <v>0</v>
      </c>
      <c r="K2443" s="390">
        <v>0</v>
      </c>
      <c r="L2443" s="330">
        <v>0</v>
      </c>
      <c r="M2443" s="390">
        <v>0</v>
      </c>
      <c r="N2443" s="390">
        <v>0</v>
      </c>
      <c r="O2443" s="390">
        <v>0</v>
      </c>
      <c r="P2443" s="206">
        <v>0</v>
      </c>
    </row>
    <row r="2444" spans="1:16" x14ac:dyDescent="0.2">
      <c r="A2444" s="212" t="s">
        <v>12837</v>
      </c>
      <c r="B2444" s="211"/>
      <c r="C2444" s="211" t="s">
        <v>251</v>
      </c>
      <c r="D2444" s="410" t="s">
        <v>17219</v>
      </c>
      <c r="E2444" s="211"/>
      <c r="F2444" s="211" t="s">
        <v>12836</v>
      </c>
      <c r="G2444" s="413" t="s">
        <v>19412</v>
      </c>
      <c r="H2444" s="429" t="s">
        <v>8396</v>
      </c>
      <c r="I2444" s="390">
        <v>0</v>
      </c>
      <c r="J2444" s="390">
        <v>0</v>
      </c>
      <c r="K2444" s="390">
        <v>0</v>
      </c>
      <c r="L2444" s="330">
        <v>0</v>
      </c>
      <c r="M2444" s="390">
        <v>0</v>
      </c>
      <c r="N2444" s="390">
        <v>0</v>
      </c>
      <c r="O2444" s="390">
        <v>0</v>
      </c>
      <c r="P2444" s="206">
        <v>0</v>
      </c>
    </row>
    <row r="2445" spans="1:16" x14ac:dyDescent="0.2">
      <c r="A2445" s="212" t="s">
        <v>12835</v>
      </c>
      <c r="B2445" s="211"/>
      <c r="C2445" s="211" t="s">
        <v>251</v>
      </c>
      <c r="D2445" s="410"/>
      <c r="E2445" s="211"/>
      <c r="F2445" s="211" t="s">
        <v>12834</v>
      </c>
      <c r="G2445" s="413"/>
      <c r="H2445" s="429" t="s">
        <v>8779</v>
      </c>
      <c r="I2445" s="390">
        <v>0</v>
      </c>
      <c r="J2445" s="390">
        <v>0</v>
      </c>
      <c r="K2445" s="390">
        <v>0</v>
      </c>
      <c r="L2445" s="330">
        <v>0</v>
      </c>
      <c r="M2445" s="390">
        <v>0</v>
      </c>
      <c r="N2445" s="390">
        <v>0</v>
      </c>
      <c r="O2445" s="390">
        <v>0</v>
      </c>
      <c r="P2445" s="206">
        <v>0</v>
      </c>
    </row>
    <row r="2446" spans="1:16" x14ac:dyDescent="0.2">
      <c r="A2446" s="212" t="s">
        <v>12831</v>
      </c>
      <c r="B2446" s="211"/>
      <c r="C2446" s="211" t="s">
        <v>487</v>
      </c>
      <c r="D2446" s="410"/>
      <c r="E2446" s="211"/>
      <c r="F2446" s="211" t="s">
        <v>12830</v>
      </c>
      <c r="G2446" s="413"/>
      <c r="H2446" s="429" t="s">
        <v>8389</v>
      </c>
      <c r="I2446" s="390">
        <v>0</v>
      </c>
      <c r="J2446" s="390">
        <v>0</v>
      </c>
      <c r="K2446" s="390">
        <v>0</v>
      </c>
      <c r="L2446" s="330">
        <v>0</v>
      </c>
      <c r="M2446" s="390">
        <v>0</v>
      </c>
      <c r="N2446" s="390">
        <v>0</v>
      </c>
      <c r="O2446" s="390">
        <v>0</v>
      </c>
      <c r="P2446" s="206">
        <v>0</v>
      </c>
    </row>
    <row r="2447" spans="1:16" x14ac:dyDescent="0.2">
      <c r="A2447" s="212" t="s">
        <v>12829</v>
      </c>
      <c r="B2447" s="211"/>
      <c r="C2447" s="211" t="s">
        <v>487</v>
      </c>
      <c r="D2447" s="410" t="s">
        <v>17120</v>
      </c>
      <c r="E2447" s="211"/>
      <c r="F2447" s="211" t="s">
        <v>12828</v>
      </c>
      <c r="G2447" s="413" t="s">
        <v>201</v>
      </c>
      <c r="H2447" s="429" t="s">
        <v>8389</v>
      </c>
      <c r="I2447" s="390">
        <v>0</v>
      </c>
      <c r="J2447" s="390">
        <v>0</v>
      </c>
      <c r="K2447" s="390">
        <v>0</v>
      </c>
      <c r="L2447" s="330">
        <v>0</v>
      </c>
      <c r="M2447" s="390">
        <v>0</v>
      </c>
      <c r="N2447" s="390">
        <v>0</v>
      </c>
      <c r="O2447" s="390">
        <v>0</v>
      </c>
      <c r="P2447" s="206">
        <v>0</v>
      </c>
    </row>
    <row r="2448" spans="1:16" x14ac:dyDescent="0.2">
      <c r="A2448" s="212" t="s">
        <v>12825</v>
      </c>
      <c r="B2448" s="211"/>
      <c r="C2448" s="211" t="s">
        <v>487</v>
      </c>
      <c r="D2448" s="410" t="s">
        <v>19958</v>
      </c>
      <c r="E2448" s="211"/>
      <c r="F2448" s="211" t="s">
        <v>12824</v>
      </c>
      <c r="G2448" s="413" t="s">
        <v>19959</v>
      </c>
      <c r="H2448" s="429" t="s">
        <v>8396</v>
      </c>
      <c r="I2448" s="390">
        <v>0</v>
      </c>
      <c r="J2448" s="390">
        <v>0</v>
      </c>
      <c r="K2448" s="390">
        <v>0</v>
      </c>
      <c r="L2448" s="330">
        <v>0</v>
      </c>
      <c r="M2448" s="390">
        <v>0</v>
      </c>
      <c r="N2448" s="390">
        <v>0</v>
      </c>
      <c r="O2448" s="390">
        <v>0</v>
      </c>
      <c r="P2448" s="206">
        <v>0</v>
      </c>
    </row>
    <row r="2449" spans="1:16" x14ac:dyDescent="0.2">
      <c r="A2449" s="212" t="s">
        <v>12821</v>
      </c>
      <c r="B2449" s="211"/>
      <c r="C2449" s="211" t="s">
        <v>372</v>
      </c>
      <c r="D2449" s="410" t="s">
        <v>17221</v>
      </c>
      <c r="E2449" s="211"/>
      <c r="F2449" s="211" t="s">
        <v>12820</v>
      </c>
      <c r="G2449" s="413" t="s">
        <v>208</v>
      </c>
      <c r="H2449" s="429" t="s">
        <v>8560</v>
      </c>
      <c r="I2449" s="390">
        <v>0</v>
      </c>
      <c r="J2449" s="390">
        <v>0</v>
      </c>
      <c r="K2449" s="390">
        <v>0</v>
      </c>
      <c r="L2449" s="330">
        <v>0</v>
      </c>
      <c r="M2449" s="390">
        <v>0</v>
      </c>
      <c r="N2449" s="390">
        <v>0</v>
      </c>
      <c r="O2449" s="390">
        <v>0</v>
      </c>
      <c r="P2449" s="206">
        <v>0</v>
      </c>
    </row>
    <row r="2450" spans="1:16" x14ac:dyDescent="0.2">
      <c r="A2450" s="212" t="s">
        <v>12819</v>
      </c>
      <c r="B2450" s="211"/>
      <c r="C2450" s="211" t="s">
        <v>372</v>
      </c>
      <c r="D2450" s="410" t="s">
        <v>17221</v>
      </c>
      <c r="E2450" s="211"/>
      <c r="F2450" s="211" t="s">
        <v>12818</v>
      </c>
      <c r="G2450" s="413" t="s">
        <v>208</v>
      </c>
      <c r="H2450" s="429" t="s">
        <v>8560</v>
      </c>
      <c r="I2450" s="390">
        <v>0</v>
      </c>
      <c r="J2450" s="390">
        <v>0</v>
      </c>
      <c r="K2450" s="390">
        <v>0</v>
      </c>
      <c r="L2450" s="330">
        <v>0</v>
      </c>
      <c r="M2450" s="390">
        <v>0</v>
      </c>
      <c r="N2450" s="390">
        <v>0</v>
      </c>
      <c r="O2450" s="390">
        <v>0</v>
      </c>
      <c r="P2450" s="206">
        <v>0</v>
      </c>
    </row>
    <row r="2451" spans="1:16" x14ac:dyDescent="0.2">
      <c r="A2451" s="212" t="s">
        <v>12817</v>
      </c>
      <c r="B2451" s="211"/>
      <c r="C2451" s="211" t="s">
        <v>372</v>
      </c>
      <c r="D2451" s="410" t="s">
        <v>17221</v>
      </c>
      <c r="E2451" s="211"/>
      <c r="F2451" s="211" t="s">
        <v>12816</v>
      </c>
      <c r="G2451" s="413" t="s">
        <v>208</v>
      </c>
      <c r="H2451" s="429" t="s">
        <v>8560</v>
      </c>
      <c r="I2451" s="390">
        <v>0</v>
      </c>
      <c r="J2451" s="390">
        <v>1</v>
      </c>
      <c r="K2451" s="390">
        <v>1</v>
      </c>
      <c r="L2451" s="330">
        <v>-1</v>
      </c>
      <c r="M2451" s="390">
        <v>0</v>
      </c>
      <c r="N2451" s="390">
        <v>0</v>
      </c>
      <c r="O2451" s="390">
        <v>0</v>
      </c>
      <c r="P2451" s="206">
        <v>0</v>
      </c>
    </row>
    <row r="2452" spans="1:16" x14ac:dyDescent="0.2">
      <c r="A2452" s="212" t="s">
        <v>12813</v>
      </c>
      <c r="B2452" s="211"/>
      <c r="C2452" s="211" t="s">
        <v>372</v>
      </c>
      <c r="D2452" s="410" t="s">
        <v>17221</v>
      </c>
      <c r="E2452" s="211"/>
      <c r="F2452" s="211" t="s">
        <v>12812</v>
      </c>
      <c r="G2452" s="413" t="s">
        <v>208</v>
      </c>
      <c r="H2452" s="429" t="s">
        <v>8560</v>
      </c>
      <c r="I2452" s="390">
        <v>0</v>
      </c>
      <c r="J2452" s="390">
        <v>0</v>
      </c>
      <c r="K2452" s="390">
        <v>0</v>
      </c>
      <c r="L2452" s="330">
        <v>0</v>
      </c>
      <c r="M2452" s="390">
        <v>0</v>
      </c>
      <c r="N2452" s="390">
        <v>0</v>
      </c>
      <c r="O2452" s="390">
        <v>0</v>
      </c>
      <c r="P2452" s="206">
        <v>0</v>
      </c>
    </row>
    <row r="2453" spans="1:16" x14ac:dyDescent="0.2">
      <c r="A2453" s="212" t="s">
        <v>12811</v>
      </c>
      <c r="B2453" s="211"/>
      <c r="C2453" s="211" t="s">
        <v>372</v>
      </c>
      <c r="D2453" s="410" t="s">
        <v>17221</v>
      </c>
      <c r="E2453" s="211"/>
      <c r="F2453" s="211" t="s">
        <v>12810</v>
      </c>
      <c r="G2453" s="413" t="s">
        <v>208</v>
      </c>
      <c r="H2453" s="429" t="s">
        <v>8396</v>
      </c>
      <c r="I2453" s="390">
        <v>0</v>
      </c>
      <c r="J2453" s="390">
        <v>0</v>
      </c>
      <c r="K2453" s="390">
        <v>0</v>
      </c>
      <c r="L2453" s="330">
        <v>0</v>
      </c>
      <c r="M2453" s="390">
        <v>0</v>
      </c>
      <c r="N2453" s="390">
        <v>0</v>
      </c>
      <c r="O2453" s="390">
        <v>0</v>
      </c>
      <c r="P2453" s="206">
        <v>0</v>
      </c>
    </row>
    <row r="2454" spans="1:16" x14ac:dyDescent="0.2">
      <c r="A2454" s="212" t="s">
        <v>12809</v>
      </c>
      <c r="B2454" s="211"/>
      <c r="C2454" s="211" t="s">
        <v>372</v>
      </c>
      <c r="D2454" s="410" t="s">
        <v>17221</v>
      </c>
      <c r="E2454" s="211"/>
      <c r="F2454" s="211" t="s">
        <v>12808</v>
      </c>
      <c r="G2454" s="413" t="s">
        <v>208</v>
      </c>
      <c r="H2454" s="429" t="s">
        <v>8560</v>
      </c>
      <c r="I2454" s="390">
        <v>0</v>
      </c>
      <c r="J2454" s="390">
        <v>0</v>
      </c>
      <c r="K2454" s="390">
        <v>0</v>
      </c>
      <c r="L2454" s="330">
        <v>0</v>
      </c>
      <c r="M2454" s="390">
        <v>0</v>
      </c>
      <c r="N2454" s="390">
        <v>0</v>
      </c>
      <c r="O2454" s="390">
        <v>0</v>
      </c>
      <c r="P2454" s="206">
        <v>0</v>
      </c>
    </row>
    <row r="2455" spans="1:16" x14ac:dyDescent="0.2">
      <c r="A2455" s="212" t="s">
        <v>19893</v>
      </c>
      <c r="B2455" s="211"/>
      <c r="C2455" s="211" t="s">
        <v>253</v>
      </c>
      <c r="D2455" s="410" t="s">
        <v>18631</v>
      </c>
      <c r="E2455" s="211" t="s">
        <v>15472</v>
      </c>
      <c r="F2455" s="211"/>
      <c r="G2455" s="413" t="s">
        <v>19418</v>
      </c>
      <c r="H2455" s="429" t="s">
        <v>8560</v>
      </c>
      <c r="I2455" s="390">
        <v>0</v>
      </c>
      <c r="J2455" s="390">
        <v>1</v>
      </c>
      <c r="K2455" s="390">
        <v>7</v>
      </c>
      <c r="L2455" s="330">
        <v>-1</v>
      </c>
      <c r="M2455" s="390">
        <v>21</v>
      </c>
      <c r="N2455" s="390">
        <v>23</v>
      </c>
      <c r="O2455" s="390">
        <v>34</v>
      </c>
      <c r="P2455" s="206">
        <v>-8.6956521739130502E-2</v>
      </c>
    </row>
    <row r="2456" spans="1:16" x14ac:dyDescent="0.2">
      <c r="A2456" s="212" t="s">
        <v>19900</v>
      </c>
      <c r="B2456" s="211"/>
      <c r="C2456" s="211" t="s">
        <v>253</v>
      </c>
      <c r="D2456" s="410" t="s">
        <v>12580</v>
      </c>
      <c r="E2456" s="211" t="s">
        <v>13600</v>
      </c>
      <c r="F2456" s="211"/>
      <c r="G2456" s="413" t="s">
        <v>200</v>
      </c>
      <c r="H2456" s="429"/>
      <c r="I2456" s="390">
        <v>0</v>
      </c>
      <c r="J2456" s="390">
        <v>0</v>
      </c>
      <c r="K2456" s="390">
        <v>0</v>
      </c>
      <c r="L2456" s="330">
        <v>0</v>
      </c>
      <c r="M2456" s="390">
        <v>57</v>
      </c>
      <c r="N2456" s="390">
        <v>22</v>
      </c>
      <c r="O2456" s="390">
        <v>27</v>
      </c>
      <c r="P2456" s="206">
        <v>1.5909090909090899</v>
      </c>
    </row>
    <row r="2457" spans="1:16" x14ac:dyDescent="0.2">
      <c r="A2457" s="212" t="s">
        <v>19901</v>
      </c>
      <c r="B2457" s="211"/>
      <c r="C2457" s="211" t="s">
        <v>253</v>
      </c>
      <c r="D2457" s="410" t="s">
        <v>18632</v>
      </c>
      <c r="E2457" s="211" t="s">
        <v>12807</v>
      </c>
      <c r="F2457" s="211"/>
      <c r="G2457" s="413" t="s">
        <v>20250</v>
      </c>
      <c r="H2457" s="429"/>
      <c r="I2457" s="390">
        <v>0</v>
      </c>
      <c r="J2457" s="390">
        <v>0</v>
      </c>
      <c r="K2457" s="390">
        <v>0</v>
      </c>
      <c r="L2457" s="330">
        <v>0</v>
      </c>
      <c r="M2457" s="390">
        <v>4</v>
      </c>
      <c r="N2457" s="390">
        <v>3</v>
      </c>
      <c r="O2457" s="390">
        <v>7</v>
      </c>
      <c r="P2457" s="206">
        <v>0.33333333333333298</v>
      </c>
    </row>
    <row r="2458" spans="1:16" x14ac:dyDescent="0.2">
      <c r="A2458" s="212" t="s">
        <v>12798</v>
      </c>
      <c r="B2458" s="211"/>
      <c r="C2458" s="211" t="s">
        <v>258</v>
      </c>
      <c r="D2458" s="410"/>
      <c r="E2458" s="211"/>
      <c r="F2458" s="211" t="s">
        <v>12797</v>
      </c>
      <c r="G2458" s="413"/>
      <c r="H2458" s="429" t="s">
        <v>8389</v>
      </c>
      <c r="I2458" s="390">
        <v>0</v>
      </c>
      <c r="J2458" s="390">
        <v>0</v>
      </c>
      <c r="K2458" s="390">
        <v>0</v>
      </c>
      <c r="L2458" s="330">
        <v>0</v>
      </c>
      <c r="M2458" s="390">
        <v>0</v>
      </c>
      <c r="N2458" s="390">
        <v>0</v>
      </c>
      <c r="O2458" s="390">
        <v>0</v>
      </c>
      <c r="P2458" s="206">
        <v>0</v>
      </c>
    </row>
    <row r="2459" spans="1:16" x14ac:dyDescent="0.2">
      <c r="A2459" s="212" t="s">
        <v>12790</v>
      </c>
      <c r="B2459" s="211"/>
      <c r="C2459" s="211" t="s">
        <v>14947</v>
      </c>
      <c r="D2459" s="410"/>
      <c r="E2459" s="211" t="s">
        <v>12789</v>
      </c>
      <c r="F2459" s="211"/>
      <c r="G2459" s="413"/>
      <c r="H2459" s="429" t="s">
        <v>8389</v>
      </c>
      <c r="I2459" s="390">
        <v>0</v>
      </c>
      <c r="J2459" s="390">
        <v>0</v>
      </c>
      <c r="K2459" s="390">
        <v>0</v>
      </c>
      <c r="L2459" s="330">
        <v>0</v>
      </c>
      <c r="M2459" s="390">
        <v>0</v>
      </c>
      <c r="N2459" s="390">
        <v>0</v>
      </c>
      <c r="O2459" s="390">
        <v>0</v>
      </c>
      <c r="P2459" s="206">
        <v>0</v>
      </c>
    </row>
    <row r="2460" spans="1:16" x14ac:dyDescent="0.2">
      <c r="A2460" s="212" t="s">
        <v>19902</v>
      </c>
      <c r="B2460" s="211"/>
      <c r="C2460" s="211" t="s">
        <v>371</v>
      </c>
      <c r="D2460" s="410" t="s">
        <v>17680</v>
      </c>
      <c r="E2460" s="211" t="s">
        <v>17072</v>
      </c>
      <c r="F2460" s="211"/>
      <c r="G2460" s="413" t="s">
        <v>219</v>
      </c>
      <c r="H2460" s="429" t="s">
        <v>8560</v>
      </c>
      <c r="I2460" s="390">
        <v>0</v>
      </c>
      <c r="J2460" s="390">
        <v>0</v>
      </c>
      <c r="K2460" s="390">
        <v>0</v>
      </c>
      <c r="L2460" s="330">
        <v>0</v>
      </c>
      <c r="M2460" s="390">
        <v>8</v>
      </c>
      <c r="N2460" s="390">
        <v>11</v>
      </c>
      <c r="O2460" s="390">
        <v>17</v>
      </c>
      <c r="P2460" s="206">
        <v>-0.27272727272727298</v>
      </c>
    </row>
    <row r="2461" spans="1:16" x14ac:dyDescent="0.2">
      <c r="A2461" s="212" t="s">
        <v>12788</v>
      </c>
      <c r="B2461" s="211"/>
      <c r="C2461" s="211" t="s">
        <v>254</v>
      </c>
      <c r="D2461" s="410" t="s">
        <v>19960</v>
      </c>
      <c r="E2461" s="211" t="s">
        <v>12787</v>
      </c>
      <c r="F2461" s="211"/>
      <c r="G2461" s="413" t="s">
        <v>19399</v>
      </c>
      <c r="H2461" s="429" t="s">
        <v>8560</v>
      </c>
      <c r="I2461" s="390">
        <v>0</v>
      </c>
      <c r="J2461" s="390">
        <v>0</v>
      </c>
      <c r="K2461" s="390">
        <v>0</v>
      </c>
      <c r="L2461" s="330">
        <v>0</v>
      </c>
      <c r="M2461" s="390">
        <v>2</v>
      </c>
      <c r="N2461" s="390">
        <v>4</v>
      </c>
      <c r="O2461" s="390">
        <v>1</v>
      </c>
      <c r="P2461" s="206">
        <v>-0.5</v>
      </c>
    </row>
    <row r="2462" spans="1:16" x14ac:dyDescent="0.2">
      <c r="A2462" s="212" t="s">
        <v>12782</v>
      </c>
      <c r="B2462" s="211"/>
      <c r="C2462" s="211" t="s">
        <v>252</v>
      </c>
      <c r="D2462" s="410" t="s">
        <v>8786</v>
      </c>
      <c r="E2462" s="211"/>
      <c r="F2462" s="211" t="s">
        <v>12781</v>
      </c>
      <c r="G2462" s="413" t="s">
        <v>19398</v>
      </c>
      <c r="H2462" s="429" t="s">
        <v>8560</v>
      </c>
      <c r="I2462" s="390">
        <v>0</v>
      </c>
      <c r="J2462" s="390">
        <v>4</v>
      </c>
      <c r="K2462" s="390">
        <v>0</v>
      </c>
      <c r="L2462" s="330">
        <v>-1</v>
      </c>
      <c r="M2462" s="390">
        <v>2</v>
      </c>
      <c r="N2462" s="390">
        <v>9</v>
      </c>
      <c r="O2462" s="390">
        <v>0</v>
      </c>
      <c r="P2462" s="206">
        <v>-0.77777777777777801</v>
      </c>
    </row>
    <row r="2463" spans="1:16" x14ac:dyDescent="0.2">
      <c r="A2463" s="212" t="s">
        <v>12778</v>
      </c>
      <c r="B2463" s="211"/>
      <c r="C2463" s="211" t="s">
        <v>253</v>
      </c>
      <c r="D2463" s="410"/>
      <c r="E2463" s="211"/>
      <c r="F2463" s="211" t="s">
        <v>12777</v>
      </c>
      <c r="G2463" s="413"/>
      <c r="H2463" s="429" t="s">
        <v>8779</v>
      </c>
      <c r="I2463" s="390">
        <v>0</v>
      </c>
      <c r="J2463" s="390">
        <v>0</v>
      </c>
      <c r="K2463" s="390">
        <v>0</v>
      </c>
      <c r="L2463" s="330">
        <v>0</v>
      </c>
      <c r="M2463" s="390">
        <v>0</v>
      </c>
      <c r="N2463" s="390">
        <v>0</v>
      </c>
      <c r="O2463" s="390">
        <v>0</v>
      </c>
      <c r="P2463" s="206">
        <v>0</v>
      </c>
    </row>
    <row r="2464" spans="1:16" x14ac:dyDescent="0.2">
      <c r="A2464" s="212" t="s">
        <v>12772</v>
      </c>
      <c r="B2464" s="211"/>
      <c r="C2464" s="211" t="s">
        <v>372</v>
      </c>
      <c r="D2464" s="410"/>
      <c r="E2464" s="211"/>
      <c r="F2464" s="211" t="s">
        <v>12771</v>
      </c>
      <c r="G2464" s="413"/>
      <c r="H2464" s="429" t="s">
        <v>8389</v>
      </c>
      <c r="I2464" s="390">
        <v>0</v>
      </c>
      <c r="J2464" s="390">
        <v>0</v>
      </c>
      <c r="K2464" s="390">
        <v>0</v>
      </c>
      <c r="L2464" s="330">
        <v>0</v>
      </c>
      <c r="M2464" s="390">
        <v>0</v>
      </c>
      <c r="N2464" s="390">
        <v>0</v>
      </c>
      <c r="O2464" s="390">
        <v>0</v>
      </c>
      <c r="P2464" s="206">
        <v>0</v>
      </c>
    </row>
    <row r="2465" spans="1:16" x14ac:dyDescent="0.2">
      <c r="A2465" s="212" t="s">
        <v>12770</v>
      </c>
      <c r="B2465" s="211"/>
      <c r="C2465" s="211" t="s">
        <v>372</v>
      </c>
      <c r="D2465" s="410"/>
      <c r="E2465" s="211"/>
      <c r="F2465" s="211" t="s">
        <v>12769</v>
      </c>
      <c r="G2465" s="413"/>
      <c r="H2465" s="429" t="s">
        <v>8389</v>
      </c>
      <c r="I2465" s="390">
        <v>0</v>
      </c>
      <c r="J2465" s="390">
        <v>0</v>
      </c>
      <c r="K2465" s="390">
        <v>0</v>
      </c>
      <c r="L2465" s="330">
        <v>0</v>
      </c>
      <c r="M2465" s="390">
        <v>0</v>
      </c>
      <c r="N2465" s="390">
        <v>0</v>
      </c>
      <c r="O2465" s="390">
        <v>0</v>
      </c>
      <c r="P2465" s="206">
        <v>0</v>
      </c>
    </row>
    <row r="2466" spans="1:16" x14ac:dyDescent="0.2">
      <c r="A2466" s="212" t="s">
        <v>12768</v>
      </c>
      <c r="B2466" s="211"/>
      <c r="C2466" s="211" t="s">
        <v>372</v>
      </c>
      <c r="D2466" s="410"/>
      <c r="E2466" s="211"/>
      <c r="F2466" s="211" t="s">
        <v>12767</v>
      </c>
      <c r="G2466" s="413"/>
      <c r="H2466" s="429" t="s">
        <v>8389</v>
      </c>
      <c r="I2466" s="390">
        <v>0</v>
      </c>
      <c r="J2466" s="390">
        <v>0</v>
      </c>
      <c r="K2466" s="390">
        <v>0</v>
      </c>
      <c r="L2466" s="330">
        <v>0</v>
      </c>
      <c r="M2466" s="390">
        <v>0</v>
      </c>
      <c r="N2466" s="390">
        <v>0</v>
      </c>
      <c r="O2466" s="390">
        <v>0</v>
      </c>
      <c r="P2466" s="206">
        <v>0</v>
      </c>
    </row>
    <row r="2467" spans="1:16" x14ac:dyDescent="0.2">
      <c r="A2467" s="212" t="s">
        <v>12756</v>
      </c>
      <c r="B2467" s="211"/>
      <c r="C2467" s="211" t="s">
        <v>253</v>
      </c>
      <c r="D2467" s="410" t="s">
        <v>17074</v>
      </c>
      <c r="E2467" s="211"/>
      <c r="F2467" s="211" t="s">
        <v>12755</v>
      </c>
      <c r="G2467" s="413" t="s">
        <v>200</v>
      </c>
      <c r="H2467" s="429" t="s">
        <v>8560</v>
      </c>
      <c r="I2467" s="390">
        <v>0</v>
      </c>
      <c r="J2467" s="390">
        <v>0</v>
      </c>
      <c r="K2467" s="390">
        <v>0</v>
      </c>
      <c r="L2467" s="210">
        <v>0</v>
      </c>
      <c r="M2467" s="390">
        <v>0</v>
      </c>
      <c r="N2467" s="390">
        <v>0</v>
      </c>
      <c r="O2467" s="390">
        <v>0</v>
      </c>
      <c r="P2467" s="206">
        <v>0</v>
      </c>
    </row>
    <row r="2468" spans="1:16" x14ac:dyDescent="0.2">
      <c r="A2468" s="212" t="s">
        <v>12752</v>
      </c>
      <c r="B2468" s="211"/>
      <c r="C2468" s="211" t="s">
        <v>253</v>
      </c>
      <c r="D2468" s="410" t="s">
        <v>17074</v>
      </c>
      <c r="E2468" s="211"/>
      <c r="F2468" s="211" t="s">
        <v>12751</v>
      </c>
      <c r="G2468" s="413" t="s">
        <v>200</v>
      </c>
      <c r="H2468" s="429" t="s">
        <v>8560</v>
      </c>
      <c r="I2468" s="390">
        <v>0</v>
      </c>
      <c r="J2468" s="390">
        <v>0</v>
      </c>
      <c r="K2468" s="390">
        <v>0</v>
      </c>
      <c r="L2468" s="330">
        <v>0</v>
      </c>
      <c r="M2468" s="390">
        <v>0</v>
      </c>
      <c r="N2468" s="390">
        <v>0</v>
      </c>
      <c r="O2468" s="390">
        <v>0</v>
      </c>
      <c r="P2468" s="206">
        <v>0</v>
      </c>
    </row>
    <row r="2469" spans="1:16" x14ac:dyDescent="0.2">
      <c r="A2469" s="212" t="s">
        <v>12750</v>
      </c>
      <c r="B2469" s="211"/>
      <c r="C2469" s="211" t="s">
        <v>253</v>
      </c>
      <c r="D2469" s="410"/>
      <c r="E2469" s="211"/>
      <c r="F2469" s="211" t="s">
        <v>12749</v>
      </c>
      <c r="G2469" s="413"/>
      <c r="H2469" s="429" t="s">
        <v>8389</v>
      </c>
      <c r="I2469" s="390">
        <v>0</v>
      </c>
      <c r="J2469" s="390">
        <v>0</v>
      </c>
      <c r="K2469" s="390">
        <v>0</v>
      </c>
      <c r="L2469" s="330">
        <v>0</v>
      </c>
      <c r="M2469" s="390">
        <v>0</v>
      </c>
      <c r="N2469" s="390">
        <v>0</v>
      </c>
      <c r="O2469" s="390">
        <v>0</v>
      </c>
      <c r="P2469" s="206">
        <v>0</v>
      </c>
    </row>
    <row r="2470" spans="1:16" x14ac:dyDescent="0.2">
      <c r="A2470" s="212" t="s">
        <v>12744</v>
      </c>
      <c r="B2470" s="211"/>
      <c r="C2470" s="211" t="s">
        <v>14947</v>
      </c>
      <c r="D2470" s="410" t="s">
        <v>18796</v>
      </c>
      <c r="E2470" s="211"/>
      <c r="F2470" s="211" t="s">
        <v>12743</v>
      </c>
      <c r="G2470" s="413" t="s">
        <v>20269</v>
      </c>
      <c r="H2470" s="429" t="s">
        <v>8560</v>
      </c>
      <c r="I2470" s="390">
        <v>0</v>
      </c>
      <c r="J2470" s="390">
        <v>24</v>
      </c>
      <c r="K2470" s="390">
        <v>40</v>
      </c>
      <c r="L2470" s="330">
        <v>-1</v>
      </c>
      <c r="M2470" s="390">
        <v>52</v>
      </c>
      <c r="N2470" s="390">
        <v>57</v>
      </c>
      <c r="O2470" s="390">
        <v>74</v>
      </c>
      <c r="P2470" s="206">
        <v>-8.77192982456141E-2</v>
      </c>
    </row>
    <row r="2471" spans="1:16" x14ac:dyDescent="0.2">
      <c r="A2471" s="212" t="s">
        <v>12742</v>
      </c>
      <c r="B2471" s="211"/>
      <c r="C2471" s="211" t="s">
        <v>251</v>
      </c>
      <c r="D2471" s="410"/>
      <c r="E2471" s="211"/>
      <c r="F2471" s="211" t="s">
        <v>12741</v>
      </c>
      <c r="G2471" s="413"/>
      <c r="H2471" s="429" t="s">
        <v>8396</v>
      </c>
      <c r="I2471" s="390">
        <v>0</v>
      </c>
      <c r="J2471" s="390">
        <v>0</v>
      </c>
      <c r="K2471" s="390">
        <v>0</v>
      </c>
      <c r="L2471" s="330">
        <v>0</v>
      </c>
      <c r="M2471" s="390">
        <v>0</v>
      </c>
      <c r="N2471" s="390">
        <v>0</v>
      </c>
      <c r="O2471" s="390">
        <v>0</v>
      </c>
      <c r="P2471" s="206">
        <v>0</v>
      </c>
    </row>
    <row r="2472" spans="1:16" x14ac:dyDescent="0.2">
      <c r="A2472" s="212" t="s">
        <v>12738</v>
      </c>
      <c r="B2472" s="211"/>
      <c r="C2472" s="211" t="s">
        <v>251</v>
      </c>
      <c r="D2472" s="410"/>
      <c r="E2472" s="211"/>
      <c r="F2472" s="211" t="s">
        <v>12737</v>
      </c>
      <c r="G2472" s="413"/>
      <c r="H2472" s="429" t="s">
        <v>8396</v>
      </c>
      <c r="I2472" s="390">
        <v>0</v>
      </c>
      <c r="J2472" s="390">
        <v>0</v>
      </c>
      <c r="K2472" s="390">
        <v>0</v>
      </c>
      <c r="L2472" s="210">
        <v>0</v>
      </c>
      <c r="M2472" s="390">
        <v>0</v>
      </c>
      <c r="N2472" s="390">
        <v>0</v>
      </c>
      <c r="O2472" s="390">
        <v>0</v>
      </c>
      <c r="P2472" s="206">
        <v>0</v>
      </c>
    </row>
    <row r="2473" spans="1:16" x14ac:dyDescent="0.2">
      <c r="A2473" s="212" t="s">
        <v>12733</v>
      </c>
      <c r="B2473" s="211"/>
      <c r="C2473" s="211" t="s">
        <v>251</v>
      </c>
      <c r="D2473" s="410"/>
      <c r="E2473" s="211"/>
      <c r="F2473" s="211" t="s">
        <v>12732</v>
      </c>
      <c r="G2473" s="413"/>
      <c r="H2473" s="429" t="s">
        <v>8396</v>
      </c>
      <c r="I2473" s="390">
        <v>0</v>
      </c>
      <c r="J2473" s="390">
        <v>0</v>
      </c>
      <c r="K2473" s="390">
        <v>0</v>
      </c>
      <c r="L2473" s="330">
        <v>0</v>
      </c>
      <c r="M2473" s="390">
        <v>0</v>
      </c>
      <c r="N2473" s="390">
        <v>0</v>
      </c>
      <c r="O2473" s="390">
        <v>0</v>
      </c>
      <c r="P2473" s="206">
        <v>0</v>
      </c>
    </row>
    <row r="2474" spans="1:16" x14ac:dyDescent="0.2">
      <c r="A2474" s="212" t="s">
        <v>12729</v>
      </c>
      <c r="B2474" s="211"/>
      <c r="C2474" s="211" t="s">
        <v>260</v>
      </c>
      <c r="D2474" s="410"/>
      <c r="E2474" s="211"/>
      <c r="F2474" s="211" t="s">
        <v>12728</v>
      </c>
      <c r="G2474" s="413"/>
      <c r="H2474" s="429" t="s">
        <v>8389</v>
      </c>
      <c r="I2474" s="390">
        <v>0</v>
      </c>
      <c r="J2474" s="390">
        <v>0</v>
      </c>
      <c r="K2474" s="390">
        <v>0</v>
      </c>
      <c r="L2474" s="330">
        <v>0</v>
      </c>
      <c r="M2474" s="390">
        <v>0</v>
      </c>
      <c r="N2474" s="390">
        <v>0</v>
      </c>
      <c r="O2474" s="390">
        <v>0</v>
      </c>
      <c r="P2474" s="206">
        <v>0</v>
      </c>
    </row>
    <row r="2475" spans="1:16" x14ac:dyDescent="0.2">
      <c r="A2475" s="212" t="s">
        <v>18974</v>
      </c>
      <c r="B2475" s="211"/>
      <c r="C2475" s="211" t="s">
        <v>487</v>
      </c>
      <c r="D2475" s="410"/>
      <c r="E2475" s="211"/>
      <c r="F2475" s="211" t="s">
        <v>18975</v>
      </c>
      <c r="G2475" s="413"/>
      <c r="H2475" s="429"/>
      <c r="I2475" s="390">
        <v>0</v>
      </c>
      <c r="J2475" s="390">
        <v>0</v>
      </c>
      <c r="K2475" s="390">
        <v>0</v>
      </c>
      <c r="L2475" s="330">
        <v>0</v>
      </c>
      <c r="M2475" s="390">
        <v>0</v>
      </c>
      <c r="N2475" s="390">
        <v>0</v>
      </c>
      <c r="O2475" s="390">
        <v>0</v>
      </c>
      <c r="P2475" s="206">
        <v>0</v>
      </c>
    </row>
    <row r="2476" spans="1:16" x14ac:dyDescent="0.2">
      <c r="A2476" s="212" t="s">
        <v>12723</v>
      </c>
      <c r="B2476" s="211"/>
      <c r="C2476" s="211" t="s">
        <v>253</v>
      </c>
      <c r="D2476" s="410"/>
      <c r="E2476" s="211"/>
      <c r="F2476" s="211" t="s">
        <v>12722</v>
      </c>
      <c r="G2476" s="413"/>
      <c r="H2476" s="429" t="s">
        <v>8389</v>
      </c>
      <c r="I2476" s="390">
        <v>0</v>
      </c>
      <c r="J2476" s="390">
        <v>0</v>
      </c>
      <c r="K2476" s="390">
        <v>0</v>
      </c>
      <c r="L2476" s="330">
        <v>0</v>
      </c>
      <c r="M2476" s="390">
        <v>0</v>
      </c>
      <c r="N2476" s="390">
        <v>0</v>
      </c>
      <c r="O2476" s="390">
        <v>0</v>
      </c>
      <c r="P2476" s="206">
        <v>0</v>
      </c>
    </row>
    <row r="2477" spans="1:16" x14ac:dyDescent="0.2">
      <c r="A2477" s="212" t="s">
        <v>12721</v>
      </c>
      <c r="B2477" s="211"/>
      <c r="C2477" s="211" t="s">
        <v>261</v>
      </c>
      <c r="D2477" s="410" t="s">
        <v>17122</v>
      </c>
      <c r="E2477" s="211"/>
      <c r="F2477" s="211" t="s">
        <v>12720</v>
      </c>
      <c r="G2477" s="413" t="s">
        <v>19421</v>
      </c>
      <c r="H2477" s="429" t="s">
        <v>8389</v>
      </c>
      <c r="I2477" s="390">
        <v>0</v>
      </c>
      <c r="J2477" s="390">
        <v>0</v>
      </c>
      <c r="K2477" s="390">
        <v>0</v>
      </c>
      <c r="L2477" s="330">
        <v>0</v>
      </c>
      <c r="M2477" s="390">
        <v>0</v>
      </c>
      <c r="N2477" s="390">
        <v>0</v>
      </c>
      <c r="O2477" s="390">
        <v>0</v>
      </c>
      <c r="P2477" s="206">
        <v>0</v>
      </c>
    </row>
    <row r="2478" spans="1:16" x14ac:dyDescent="0.2">
      <c r="A2478" s="212" t="s">
        <v>12719</v>
      </c>
      <c r="B2478" s="211"/>
      <c r="C2478" s="211" t="s">
        <v>249</v>
      </c>
      <c r="D2478" s="410" t="s">
        <v>15896</v>
      </c>
      <c r="E2478" s="211"/>
      <c r="F2478" s="211" t="s">
        <v>12718</v>
      </c>
      <c r="G2478" s="413" t="s">
        <v>15897</v>
      </c>
      <c r="H2478" s="429" t="s">
        <v>8396</v>
      </c>
      <c r="I2478" s="390">
        <v>0</v>
      </c>
      <c r="J2478" s="390">
        <v>0</v>
      </c>
      <c r="K2478" s="390">
        <v>0</v>
      </c>
      <c r="L2478" s="330">
        <v>0</v>
      </c>
      <c r="M2478" s="390">
        <v>0</v>
      </c>
      <c r="N2478" s="390">
        <v>0</v>
      </c>
      <c r="O2478" s="390">
        <v>0</v>
      </c>
      <c r="P2478" s="206">
        <v>0</v>
      </c>
    </row>
    <row r="2479" spans="1:16" x14ac:dyDescent="0.2">
      <c r="A2479" s="212" t="s">
        <v>12717</v>
      </c>
      <c r="B2479" s="211"/>
      <c r="C2479" s="211" t="s">
        <v>250</v>
      </c>
      <c r="D2479" s="410"/>
      <c r="E2479" s="211"/>
      <c r="F2479" s="211" t="s">
        <v>12716</v>
      </c>
      <c r="G2479" s="413"/>
      <c r="H2479" s="429" t="s">
        <v>8396</v>
      </c>
      <c r="I2479" s="390">
        <v>0</v>
      </c>
      <c r="J2479" s="390">
        <v>0</v>
      </c>
      <c r="K2479" s="390">
        <v>0</v>
      </c>
      <c r="L2479" s="330">
        <v>0</v>
      </c>
      <c r="M2479" s="390">
        <v>0</v>
      </c>
      <c r="N2479" s="390">
        <v>0</v>
      </c>
      <c r="O2479" s="390">
        <v>0</v>
      </c>
      <c r="P2479" s="206">
        <v>0</v>
      </c>
    </row>
    <row r="2480" spans="1:16" x14ac:dyDescent="0.2">
      <c r="A2480" s="212" t="s">
        <v>12715</v>
      </c>
      <c r="B2480" s="211"/>
      <c r="C2480" s="211" t="s">
        <v>254</v>
      </c>
      <c r="D2480" s="410"/>
      <c r="E2480" s="211"/>
      <c r="F2480" s="211" t="s">
        <v>12714</v>
      </c>
      <c r="G2480" s="413"/>
      <c r="H2480" s="429" t="s">
        <v>8389</v>
      </c>
      <c r="I2480" s="390">
        <v>0</v>
      </c>
      <c r="J2480" s="390">
        <v>0</v>
      </c>
      <c r="K2480" s="390">
        <v>0</v>
      </c>
      <c r="L2480" s="330">
        <v>0</v>
      </c>
      <c r="M2480" s="390">
        <v>0</v>
      </c>
      <c r="N2480" s="390">
        <v>0</v>
      </c>
      <c r="O2480" s="390">
        <v>0</v>
      </c>
      <c r="P2480" s="206">
        <v>0</v>
      </c>
    </row>
    <row r="2481" spans="1:16" x14ac:dyDescent="0.2">
      <c r="A2481" s="212" t="s">
        <v>12713</v>
      </c>
      <c r="B2481" s="211"/>
      <c r="C2481" s="211" t="s">
        <v>254</v>
      </c>
      <c r="D2481" s="410"/>
      <c r="E2481" s="211"/>
      <c r="F2481" s="211" t="s">
        <v>12712</v>
      </c>
      <c r="G2481" s="413"/>
      <c r="H2481" s="429" t="s">
        <v>8389</v>
      </c>
      <c r="I2481" s="390">
        <v>0</v>
      </c>
      <c r="J2481" s="390">
        <v>0</v>
      </c>
      <c r="K2481" s="390">
        <v>0</v>
      </c>
      <c r="L2481" s="330">
        <v>0</v>
      </c>
      <c r="M2481" s="390">
        <v>0</v>
      </c>
      <c r="N2481" s="390">
        <v>0</v>
      </c>
      <c r="O2481" s="390">
        <v>0</v>
      </c>
      <c r="P2481" s="206">
        <v>0</v>
      </c>
    </row>
    <row r="2482" spans="1:16" x14ac:dyDescent="0.2">
      <c r="A2482" s="212" t="s">
        <v>12711</v>
      </c>
      <c r="B2482" s="211"/>
      <c r="C2482" s="211" t="s">
        <v>249</v>
      </c>
      <c r="D2482" s="410"/>
      <c r="E2482" s="211"/>
      <c r="F2482" s="211" t="s">
        <v>12710</v>
      </c>
      <c r="G2482" s="413"/>
      <c r="H2482" s="429" t="s">
        <v>8389</v>
      </c>
      <c r="I2482" s="390">
        <v>0</v>
      </c>
      <c r="J2482" s="390">
        <v>0</v>
      </c>
      <c r="K2482" s="390">
        <v>0</v>
      </c>
      <c r="L2482" s="330">
        <v>0</v>
      </c>
      <c r="M2482" s="390">
        <v>0</v>
      </c>
      <c r="N2482" s="390">
        <v>0</v>
      </c>
      <c r="O2482" s="390">
        <v>0</v>
      </c>
      <c r="P2482" s="206">
        <v>0</v>
      </c>
    </row>
    <row r="2483" spans="1:16" x14ac:dyDescent="0.2">
      <c r="A2483" s="212" t="s">
        <v>12709</v>
      </c>
      <c r="B2483" s="211"/>
      <c r="C2483" s="211" t="s">
        <v>249</v>
      </c>
      <c r="D2483" s="410" t="s">
        <v>17554</v>
      </c>
      <c r="E2483" s="211"/>
      <c r="F2483" s="211" t="s">
        <v>12708</v>
      </c>
      <c r="G2483" s="413" t="s">
        <v>19430</v>
      </c>
      <c r="H2483" s="429" t="s">
        <v>8560</v>
      </c>
      <c r="I2483" s="390">
        <v>0</v>
      </c>
      <c r="J2483" s="390">
        <v>71</v>
      </c>
      <c r="K2483" s="390">
        <v>0</v>
      </c>
      <c r="L2483" s="330">
        <v>-1</v>
      </c>
      <c r="M2483" s="390">
        <v>0</v>
      </c>
      <c r="N2483" s="390">
        <v>0</v>
      </c>
      <c r="O2483" s="390">
        <v>0</v>
      </c>
      <c r="P2483" s="206">
        <v>0</v>
      </c>
    </row>
    <row r="2484" spans="1:16" x14ac:dyDescent="0.2">
      <c r="A2484" s="212" t="s">
        <v>19903</v>
      </c>
      <c r="B2484" s="211"/>
      <c r="C2484" s="211" t="s">
        <v>14947</v>
      </c>
      <c r="D2484" s="410" t="s">
        <v>8791</v>
      </c>
      <c r="E2484" s="211" t="s">
        <v>18382</v>
      </c>
      <c r="F2484" s="211"/>
      <c r="G2484" s="413" t="s">
        <v>223</v>
      </c>
      <c r="H2484" s="429"/>
      <c r="I2484" s="390">
        <v>0</v>
      </c>
      <c r="J2484" s="390">
        <v>0</v>
      </c>
      <c r="K2484" s="390">
        <v>0</v>
      </c>
      <c r="L2484" s="330">
        <v>0</v>
      </c>
      <c r="M2484" s="390">
        <v>3</v>
      </c>
      <c r="N2484" s="390">
        <v>0</v>
      </c>
      <c r="O2484" s="390">
        <v>0</v>
      </c>
      <c r="P2484" s="206">
        <v>0</v>
      </c>
    </row>
    <row r="2485" spans="1:16" x14ac:dyDescent="0.2">
      <c r="A2485" s="212" t="s">
        <v>19904</v>
      </c>
      <c r="B2485" s="211"/>
      <c r="C2485" s="211" t="s">
        <v>14947</v>
      </c>
      <c r="D2485" s="410" t="s">
        <v>8791</v>
      </c>
      <c r="E2485" s="211" t="s">
        <v>18383</v>
      </c>
      <c r="F2485" s="211"/>
      <c r="G2485" s="413" t="s">
        <v>223</v>
      </c>
      <c r="H2485" s="429"/>
      <c r="I2485" s="390">
        <v>0</v>
      </c>
      <c r="J2485" s="390">
        <v>0</v>
      </c>
      <c r="K2485" s="390">
        <v>0</v>
      </c>
      <c r="L2485" s="330">
        <v>0</v>
      </c>
      <c r="M2485" s="390">
        <v>10</v>
      </c>
      <c r="N2485" s="390">
        <v>16</v>
      </c>
      <c r="O2485" s="390">
        <v>32</v>
      </c>
      <c r="P2485" s="206">
        <v>-0.375</v>
      </c>
    </row>
    <row r="2486" spans="1:16" x14ac:dyDescent="0.2">
      <c r="A2486" s="212" t="s">
        <v>19905</v>
      </c>
      <c r="B2486" s="211"/>
      <c r="C2486" s="211" t="s">
        <v>14947</v>
      </c>
      <c r="D2486" s="410" t="s">
        <v>8791</v>
      </c>
      <c r="E2486" s="211" t="s">
        <v>18384</v>
      </c>
      <c r="F2486" s="211"/>
      <c r="G2486" s="413" t="s">
        <v>223</v>
      </c>
      <c r="H2486" s="429"/>
      <c r="I2486" s="390">
        <v>0</v>
      </c>
      <c r="J2486" s="390">
        <v>0</v>
      </c>
      <c r="K2486" s="390">
        <v>0</v>
      </c>
      <c r="L2486" s="330">
        <v>0</v>
      </c>
      <c r="M2486" s="390">
        <v>8</v>
      </c>
      <c r="N2486" s="390">
        <v>8</v>
      </c>
      <c r="O2486" s="390">
        <v>7</v>
      </c>
      <c r="P2486" s="206">
        <v>0</v>
      </c>
    </row>
    <row r="2487" spans="1:16" x14ac:dyDescent="0.2">
      <c r="A2487" s="212" t="s">
        <v>12702</v>
      </c>
      <c r="B2487" s="211"/>
      <c r="C2487" s="211" t="s">
        <v>249</v>
      </c>
      <c r="D2487" s="410" t="s">
        <v>20273</v>
      </c>
      <c r="E2487" s="211"/>
      <c r="F2487" s="211" t="s">
        <v>12701</v>
      </c>
      <c r="G2487" s="413" t="s">
        <v>20274</v>
      </c>
      <c r="H2487" s="429" t="s">
        <v>8396</v>
      </c>
      <c r="I2487" s="390">
        <v>0</v>
      </c>
      <c r="J2487" s="390">
        <v>0</v>
      </c>
      <c r="K2487" s="390">
        <v>0</v>
      </c>
      <c r="L2487" s="330">
        <v>0</v>
      </c>
      <c r="M2487" s="390">
        <v>0</v>
      </c>
      <c r="N2487" s="390">
        <v>0</v>
      </c>
      <c r="O2487" s="390">
        <v>0</v>
      </c>
      <c r="P2487" s="206">
        <v>0</v>
      </c>
    </row>
    <row r="2488" spans="1:16" x14ac:dyDescent="0.2">
      <c r="A2488" s="212" t="s">
        <v>12700</v>
      </c>
      <c r="B2488" s="211"/>
      <c r="C2488" s="211" t="s">
        <v>14947</v>
      </c>
      <c r="D2488" s="410" t="s">
        <v>20275</v>
      </c>
      <c r="E2488" s="211"/>
      <c r="F2488" s="211" t="s">
        <v>12699</v>
      </c>
      <c r="G2488" s="413" t="s">
        <v>20276</v>
      </c>
      <c r="H2488" s="429" t="s">
        <v>8560</v>
      </c>
      <c r="I2488" s="390">
        <v>0</v>
      </c>
      <c r="J2488" s="390">
        <v>0</v>
      </c>
      <c r="K2488" s="390">
        <v>0</v>
      </c>
      <c r="L2488" s="330">
        <v>0</v>
      </c>
      <c r="M2488" s="390">
        <v>21</v>
      </c>
      <c r="N2488" s="390">
        <v>11</v>
      </c>
      <c r="O2488" s="390">
        <v>10</v>
      </c>
      <c r="P2488" s="206">
        <v>0.90909090909090895</v>
      </c>
    </row>
    <row r="2489" spans="1:16" x14ac:dyDescent="0.2">
      <c r="A2489" s="212" t="s">
        <v>18980</v>
      </c>
      <c r="B2489" s="211"/>
      <c r="C2489" s="211" t="s">
        <v>254</v>
      </c>
      <c r="D2489" s="410"/>
      <c r="E2489" s="211"/>
      <c r="F2489" s="211" t="s">
        <v>18981</v>
      </c>
      <c r="G2489" s="413"/>
      <c r="H2489" s="429"/>
      <c r="I2489" s="390">
        <v>0</v>
      </c>
      <c r="J2489" s="390">
        <v>0</v>
      </c>
      <c r="K2489" s="390">
        <v>0</v>
      </c>
      <c r="L2489" s="330">
        <v>0</v>
      </c>
      <c r="M2489" s="390">
        <v>0</v>
      </c>
      <c r="N2489" s="390">
        <v>0</v>
      </c>
      <c r="O2489" s="390">
        <v>0</v>
      </c>
      <c r="P2489" s="206">
        <v>0</v>
      </c>
    </row>
    <row r="2490" spans="1:16" x14ac:dyDescent="0.2">
      <c r="A2490" s="212" t="s">
        <v>12690</v>
      </c>
      <c r="B2490" s="211"/>
      <c r="C2490" s="211" t="s">
        <v>254</v>
      </c>
      <c r="D2490" s="410"/>
      <c r="E2490" s="211"/>
      <c r="F2490" s="211" t="s">
        <v>12689</v>
      </c>
      <c r="G2490" s="413"/>
      <c r="H2490" s="429" t="s">
        <v>8389</v>
      </c>
      <c r="I2490" s="390">
        <v>0</v>
      </c>
      <c r="J2490" s="390">
        <v>0</v>
      </c>
      <c r="K2490" s="390">
        <v>0</v>
      </c>
      <c r="L2490" s="330">
        <v>0</v>
      </c>
      <c r="M2490" s="390">
        <v>0</v>
      </c>
      <c r="N2490" s="390">
        <v>0</v>
      </c>
      <c r="O2490" s="390">
        <v>0</v>
      </c>
      <c r="P2490" s="206">
        <v>0</v>
      </c>
    </row>
    <row r="2491" spans="1:16" x14ac:dyDescent="0.2">
      <c r="A2491" s="212" t="s">
        <v>12688</v>
      </c>
      <c r="B2491" s="211"/>
      <c r="C2491" s="211" t="s">
        <v>250</v>
      </c>
      <c r="D2491" s="410" t="s">
        <v>19961</v>
      </c>
      <c r="E2491" s="211"/>
      <c r="F2491" s="211" t="s">
        <v>12687</v>
      </c>
      <c r="G2491" s="413" t="s">
        <v>13309</v>
      </c>
      <c r="H2491" s="429" t="s">
        <v>8389</v>
      </c>
      <c r="I2491" s="390">
        <v>0</v>
      </c>
      <c r="J2491" s="390">
        <v>0</v>
      </c>
      <c r="K2491" s="390">
        <v>0</v>
      </c>
      <c r="L2491" s="330">
        <v>0</v>
      </c>
      <c r="M2491" s="390">
        <v>2</v>
      </c>
      <c r="N2491" s="390">
        <v>0</v>
      </c>
      <c r="O2491" s="390">
        <v>2</v>
      </c>
      <c r="P2491" s="206">
        <v>0</v>
      </c>
    </row>
    <row r="2492" spans="1:16" x14ac:dyDescent="0.2">
      <c r="A2492" s="212" t="s">
        <v>12686</v>
      </c>
      <c r="B2492" s="211"/>
      <c r="C2492" s="211" t="s">
        <v>262</v>
      </c>
      <c r="D2492" s="410" t="s">
        <v>17120</v>
      </c>
      <c r="E2492" s="211"/>
      <c r="F2492" s="211" t="s">
        <v>12685</v>
      </c>
      <c r="G2492" s="413" t="s">
        <v>201</v>
      </c>
      <c r="H2492" s="429" t="s">
        <v>8396</v>
      </c>
      <c r="I2492" s="390">
        <v>0</v>
      </c>
      <c r="J2492" s="390">
        <v>0</v>
      </c>
      <c r="K2492" s="390">
        <v>0</v>
      </c>
      <c r="L2492" s="330">
        <v>0</v>
      </c>
      <c r="M2492" s="390">
        <v>0</v>
      </c>
      <c r="N2492" s="390">
        <v>0</v>
      </c>
      <c r="O2492" s="390">
        <v>0</v>
      </c>
      <c r="P2492" s="206">
        <v>0</v>
      </c>
    </row>
    <row r="2493" spans="1:16" x14ac:dyDescent="0.2">
      <c r="A2493" s="212" t="s">
        <v>12684</v>
      </c>
      <c r="B2493" s="211"/>
      <c r="C2493" s="211" t="s">
        <v>254</v>
      </c>
      <c r="D2493" s="410" t="s">
        <v>17685</v>
      </c>
      <c r="E2493" s="211"/>
      <c r="F2493" s="211" t="s">
        <v>12683</v>
      </c>
      <c r="G2493" s="413" t="s">
        <v>19421</v>
      </c>
      <c r="H2493" s="429" t="s">
        <v>8396</v>
      </c>
      <c r="I2493" s="390">
        <v>0</v>
      </c>
      <c r="J2493" s="390">
        <v>0</v>
      </c>
      <c r="K2493" s="390">
        <v>0</v>
      </c>
      <c r="L2493" s="330">
        <v>0</v>
      </c>
      <c r="M2493" s="390">
        <v>0</v>
      </c>
      <c r="N2493" s="390">
        <v>0</v>
      </c>
      <c r="O2493" s="390">
        <v>0</v>
      </c>
      <c r="P2493" s="206">
        <v>0</v>
      </c>
    </row>
    <row r="2494" spans="1:16" x14ac:dyDescent="0.2">
      <c r="A2494" s="212" t="s">
        <v>12682</v>
      </c>
      <c r="B2494" s="211"/>
      <c r="C2494" s="211" t="s">
        <v>250</v>
      </c>
      <c r="D2494" s="410"/>
      <c r="E2494" s="211"/>
      <c r="F2494" s="211" t="s">
        <v>12681</v>
      </c>
      <c r="G2494" s="413"/>
      <c r="H2494" s="429" t="s">
        <v>8396</v>
      </c>
      <c r="I2494" s="390">
        <v>0</v>
      </c>
      <c r="J2494" s="390">
        <v>0</v>
      </c>
      <c r="K2494" s="390">
        <v>0</v>
      </c>
      <c r="L2494" s="330">
        <v>0</v>
      </c>
      <c r="M2494" s="390">
        <v>0</v>
      </c>
      <c r="N2494" s="390">
        <v>0</v>
      </c>
      <c r="O2494" s="390">
        <v>0</v>
      </c>
      <c r="P2494" s="206">
        <v>0</v>
      </c>
    </row>
    <row r="2495" spans="1:16" x14ac:dyDescent="0.2">
      <c r="A2495" s="212" t="s">
        <v>12680</v>
      </c>
      <c r="B2495" s="211"/>
      <c r="C2495" s="211" t="s">
        <v>249</v>
      </c>
      <c r="D2495" s="410" t="s">
        <v>17554</v>
      </c>
      <c r="E2495" s="211"/>
      <c r="F2495" s="211" t="s">
        <v>12679</v>
      </c>
      <c r="G2495" s="413" t="s">
        <v>19430</v>
      </c>
      <c r="H2495" s="429" t="s">
        <v>8560</v>
      </c>
      <c r="I2495" s="390">
        <v>0</v>
      </c>
      <c r="J2495" s="390">
        <v>79</v>
      </c>
      <c r="K2495" s="390">
        <v>0</v>
      </c>
      <c r="L2495" s="330">
        <v>-1</v>
      </c>
      <c r="M2495" s="390">
        <v>0</v>
      </c>
      <c r="N2495" s="390">
        <v>0</v>
      </c>
      <c r="O2495" s="390">
        <v>0</v>
      </c>
      <c r="P2495" s="206">
        <v>0</v>
      </c>
    </row>
    <row r="2496" spans="1:16" x14ac:dyDescent="0.2">
      <c r="A2496" s="212" t="s">
        <v>12678</v>
      </c>
      <c r="B2496" s="211"/>
      <c r="C2496" s="211" t="s">
        <v>250</v>
      </c>
      <c r="D2496" s="410" t="s">
        <v>17299</v>
      </c>
      <c r="E2496" s="211"/>
      <c r="F2496" s="211" t="s">
        <v>12677</v>
      </c>
      <c r="G2496" s="413" t="s">
        <v>17300</v>
      </c>
      <c r="H2496" s="429" t="s">
        <v>8396</v>
      </c>
      <c r="I2496" s="390">
        <v>0</v>
      </c>
      <c r="J2496" s="390">
        <v>0</v>
      </c>
      <c r="K2496" s="390">
        <v>0</v>
      </c>
      <c r="L2496" s="330">
        <v>0</v>
      </c>
      <c r="M2496" s="390">
        <v>0</v>
      </c>
      <c r="N2496" s="390">
        <v>0</v>
      </c>
      <c r="O2496" s="390">
        <v>0</v>
      </c>
      <c r="P2496" s="206">
        <v>0</v>
      </c>
    </row>
    <row r="2497" spans="1:16" x14ac:dyDescent="0.2">
      <c r="A2497" s="212" t="s">
        <v>12676</v>
      </c>
      <c r="B2497" s="211"/>
      <c r="C2497" s="211" t="s">
        <v>250</v>
      </c>
      <c r="D2497" s="410"/>
      <c r="E2497" s="211"/>
      <c r="F2497" s="211" t="s">
        <v>12675</v>
      </c>
      <c r="G2497" s="413"/>
      <c r="H2497" s="429" t="s">
        <v>8396</v>
      </c>
      <c r="I2497" s="390">
        <v>0</v>
      </c>
      <c r="J2497" s="390">
        <v>0</v>
      </c>
      <c r="K2497" s="390">
        <v>0</v>
      </c>
      <c r="L2497" s="330">
        <v>0</v>
      </c>
      <c r="M2497" s="390">
        <v>0</v>
      </c>
      <c r="N2497" s="390">
        <v>0</v>
      </c>
      <c r="O2497" s="390">
        <v>0</v>
      </c>
      <c r="P2497" s="206">
        <v>0</v>
      </c>
    </row>
    <row r="2498" spans="1:16" x14ac:dyDescent="0.2">
      <c r="A2498" s="212" t="s">
        <v>12674</v>
      </c>
      <c r="B2498" s="211"/>
      <c r="C2498" s="211" t="s">
        <v>250</v>
      </c>
      <c r="D2498" s="410"/>
      <c r="E2498" s="211"/>
      <c r="F2498" s="211" t="s">
        <v>12673</v>
      </c>
      <c r="G2498" s="413"/>
      <c r="H2498" s="429" t="s">
        <v>8396</v>
      </c>
      <c r="I2498" s="390">
        <v>0</v>
      </c>
      <c r="J2498" s="390">
        <v>0</v>
      </c>
      <c r="K2498" s="390">
        <v>0</v>
      </c>
      <c r="L2498" s="330">
        <v>0</v>
      </c>
      <c r="M2498" s="390">
        <v>0</v>
      </c>
      <c r="N2498" s="390">
        <v>0</v>
      </c>
      <c r="O2498" s="390">
        <v>0</v>
      </c>
      <c r="P2498" s="206">
        <v>0</v>
      </c>
    </row>
    <row r="2499" spans="1:16" x14ac:dyDescent="0.2">
      <c r="A2499" s="212" t="s">
        <v>12672</v>
      </c>
      <c r="B2499" s="211"/>
      <c r="C2499" s="211" t="s">
        <v>250</v>
      </c>
      <c r="D2499" s="410"/>
      <c r="E2499" s="211"/>
      <c r="F2499" s="211" t="s">
        <v>12671</v>
      </c>
      <c r="G2499" s="413"/>
      <c r="H2499" s="429" t="s">
        <v>8396</v>
      </c>
      <c r="I2499" s="390">
        <v>0</v>
      </c>
      <c r="J2499" s="390">
        <v>0</v>
      </c>
      <c r="K2499" s="390">
        <v>0</v>
      </c>
      <c r="L2499" s="330">
        <v>0</v>
      </c>
      <c r="M2499" s="390">
        <v>0</v>
      </c>
      <c r="N2499" s="390">
        <v>0</v>
      </c>
      <c r="O2499" s="390">
        <v>0</v>
      </c>
      <c r="P2499" s="206">
        <v>0</v>
      </c>
    </row>
    <row r="2500" spans="1:16" x14ac:dyDescent="0.2">
      <c r="A2500" s="212" t="s">
        <v>12670</v>
      </c>
      <c r="B2500" s="211"/>
      <c r="C2500" s="211" t="s">
        <v>250</v>
      </c>
      <c r="D2500" s="410"/>
      <c r="E2500" s="211"/>
      <c r="F2500" s="211" t="s">
        <v>12669</v>
      </c>
      <c r="G2500" s="413"/>
      <c r="H2500" s="429" t="s">
        <v>8396</v>
      </c>
      <c r="I2500" s="390">
        <v>0</v>
      </c>
      <c r="J2500" s="390">
        <v>0</v>
      </c>
      <c r="K2500" s="390">
        <v>0</v>
      </c>
      <c r="L2500" s="330">
        <v>0</v>
      </c>
      <c r="M2500" s="390">
        <v>0</v>
      </c>
      <c r="N2500" s="390">
        <v>0</v>
      </c>
      <c r="O2500" s="390">
        <v>0</v>
      </c>
      <c r="P2500" s="206">
        <v>0</v>
      </c>
    </row>
    <row r="2501" spans="1:16" x14ac:dyDescent="0.2">
      <c r="A2501" s="212" t="s">
        <v>12668</v>
      </c>
      <c r="B2501" s="211"/>
      <c r="C2501" s="211" t="s">
        <v>371</v>
      </c>
      <c r="D2501" s="410"/>
      <c r="E2501" s="211"/>
      <c r="F2501" s="211" t="s">
        <v>12667</v>
      </c>
      <c r="G2501" s="413"/>
      <c r="H2501" s="429" t="s">
        <v>8396</v>
      </c>
      <c r="I2501" s="390">
        <v>0</v>
      </c>
      <c r="J2501" s="390">
        <v>0</v>
      </c>
      <c r="K2501" s="390">
        <v>0</v>
      </c>
      <c r="L2501" s="330">
        <v>0</v>
      </c>
      <c r="M2501" s="390">
        <v>0</v>
      </c>
      <c r="N2501" s="390">
        <v>0</v>
      </c>
      <c r="O2501" s="390">
        <v>0</v>
      </c>
      <c r="P2501" s="206">
        <v>0</v>
      </c>
    </row>
    <row r="2502" spans="1:16" x14ac:dyDescent="0.2">
      <c r="A2502" s="212" t="s">
        <v>12666</v>
      </c>
      <c r="B2502" s="211"/>
      <c r="C2502" s="211" t="s">
        <v>371</v>
      </c>
      <c r="D2502" s="410"/>
      <c r="E2502" s="211"/>
      <c r="F2502" s="211" t="s">
        <v>12665</v>
      </c>
      <c r="G2502" s="413"/>
      <c r="H2502" s="429" t="s">
        <v>8389</v>
      </c>
      <c r="I2502" s="390">
        <v>0</v>
      </c>
      <c r="J2502" s="390">
        <v>0</v>
      </c>
      <c r="K2502" s="390">
        <v>0</v>
      </c>
      <c r="L2502" s="330">
        <v>0</v>
      </c>
      <c r="M2502" s="390">
        <v>0</v>
      </c>
      <c r="N2502" s="390">
        <v>0</v>
      </c>
      <c r="O2502" s="390">
        <v>0</v>
      </c>
      <c r="P2502" s="206">
        <v>0</v>
      </c>
    </row>
    <row r="2503" spans="1:16" x14ac:dyDescent="0.2">
      <c r="A2503" s="212" t="s">
        <v>12664</v>
      </c>
      <c r="B2503" s="211"/>
      <c r="C2503" s="211" t="s">
        <v>250</v>
      </c>
      <c r="D2503" s="410" t="s">
        <v>17299</v>
      </c>
      <c r="E2503" s="211"/>
      <c r="F2503" s="211" t="s">
        <v>12663</v>
      </c>
      <c r="G2503" s="413" t="s">
        <v>17300</v>
      </c>
      <c r="H2503" s="429" t="s">
        <v>8396</v>
      </c>
      <c r="I2503" s="390">
        <v>0</v>
      </c>
      <c r="J2503" s="390">
        <v>0</v>
      </c>
      <c r="K2503" s="390">
        <v>0</v>
      </c>
      <c r="L2503" s="330">
        <v>0</v>
      </c>
      <c r="M2503" s="390">
        <v>0</v>
      </c>
      <c r="N2503" s="390">
        <v>0</v>
      </c>
      <c r="O2503" s="390">
        <v>0</v>
      </c>
      <c r="P2503" s="206">
        <v>0</v>
      </c>
    </row>
    <row r="2504" spans="1:16" x14ac:dyDescent="0.2">
      <c r="A2504" s="212" t="s">
        <v>12662</v>
      </c>
      <c r="B2504" s="211"/>
      <c r="C2504" s="211" t="s">
        <v>250</v>
      </c>
      <c r="D2504" s="410"/>
      <c r="E2504" s="211"/>
      <c r="F2504" s="211" t="s">
        <v>12661</v>
      </c>
      <c r="G2504" s="413"/>
      <c r="H2504" s="429" t="s">
        <v>8396</v>
      </c>
      <c r="I2504" s="390">
        <v>0</v>
      </c>
      <c r="J2504" s="390">
        <v>0</v>
      </c>
      <c r="K2504" s="390">
        <v>0</v>
      </c>
      <c r="L2504" s="330">
        <v>0</v>
      </c>
      <c r="M2504" s="390">
        <v>0</v>
      </c>
      <c r="N2504" s="390">
        <v>0</v>
      </c>
      <c r="O2504" s="390">
        <v>0</v>
      </c>
      <c r="P2504" s="206">
        <v>0</v>
      </c>
    </row>
    <row r="2505" spans="1:16" x14ac:dyDescent="0.2">
      <c r="A2505" s="212" t="s">
        <v>12660</v>
      </c>
      <c r="B2505" s="211"/>
      <c r="C2505" s="211" t="s">
        <v>250</v>
      </c>
      <c r="D2505" s="410"/>
      <c r="E2505" s="211"/>
      <c r="F2505" s="211" t="s">
        <v>12659</v>
      </c>
      <c r="G2505" s="413"/>
      <c r="H2505" s="429" t="s">
        <v>8396</v>
      </c>
      <c r="I2505" s="390">
        <v>0</v>
      </c>
      <c r="J2505" s="390">
        <v>0</v>
      </c>
      <c r="K2505" s="390">
        <v>0</v>
      </c>
      <c r="L2505" s="330">
        <v>0</v>
      </c>
      <c r="M2505" s="390">
        <v>0</v>
      </c>
      <c r="N2505" s="390">
        <v>0</v>
      </c>
      <c r="O2505" s="390">
        <v>0</v>
      </c>
      <c r="P2505" s="206">
        <v>0</v>
      </c>
    </row>
    <row r="2506" spans="1:16" x14ac:dyDescent="0.2">
      <c r="A2506" s="212" t="s">
        <v>12658</v>
      </c>
      <c r="B2506" s="211"/>
      <c r="C2506" s="211" t="s">
        <v>14947</v>
      </c>
      <c r="D2506" s="410"/>
      <c r="E2506" s="211"/>
      <c r="F2506" s="211" t="s">
        <v>12657</v>
      </c>
      <c r="G2506" s="413"/>
      <c r="H2506" s="429" t="s">
        <v>8389</v>
      </c>
      <c r="I2506" s="390">
        <v>0</v>
      </c>
      <c r="J2506" s="390">
        <v>0</v>
      </c>
      <c r="K2506" s="390">
        <v>0</v>
      </c>
      <c r="L2506" s="210">
        <v>0</v>
      </c>
      <c r="M2506" s="390">
        <v>0</v>
      </c>
      <c r="N2506" s="390">
        <v>0</v>
      </c>
      <c r="O2506" s="390">
        <v>0</v>
      </c>
      <c r="P2506" s="206">
        <v>0</v>
      </c>
    </row>
    <row r="2507" spans="1:16" x14ac:dyDescent="0.2">
      <c r="A2507" s="212" t="s">
        <v>12656</v>
      </c>
      <c r="B2507" s="211"/>
      <c r="C2507" s="211" t="s">
        <v>250</v>
      </c>
      <c r="D2507" s="410"/>
      <c r="E2507" s="211"/>
      <c r="F2507" s="211" t="s">
        <v>12655</v>
      </c>
      <c r="G2507" s="413"/>
      <c r="H2507" s="429" t="s">
        <v>8396</v>
      </c>
      <c r="I2507" s="390">
        <v>0</v>
      </c>
      <c r="J2507" s="390">
        <v>0</v>
      </c>
      <c r="K2507" s="390">
        <v>0</v>
      </c>
      <c r="L2507" s="330">
        <v>0</v>
      </c>
      <c r="M2507" s="390">
        <v>0</v>
      </c>
      <c r="N2507" s="390">
        <v>0</v>
      </c>
      <c r="O2507" s="390">
        <v>0</v>
      </c>
      <c r="P2507" s="206">
        <v>0</v>
      </c>
    </row>
    <row r="2508" spans="1:16" x14ac:dyDescent="0.2">
      <c r="A2508" s="212" t="s">
        <v>12654</v>
      </c>
      <c r="B2508" s="211"/>
      <c r="C2508" s="211" t="s">
        <v>249</v>
      </c>
      <c r="D2508" s="410" t="s">
        <v>17554</v>
      </c>
      <c r="E2508" s="211"/>
      <c r="F2508" s="211" t="s">
        <v>12653</v>
      </c>
      <c r="G2508" s="413" t="s">
        <v>19430</v>
      </c>
      <c r="H2508" s="429" t="s">
        <v>8560</v>
      </c>
      <c r="I2508" s="390">
        <v>0</v>
      </c>
      <c r="J2508" s="390">
        <v>58</v>
      </c>
      <c r="K2508" s="390">
        <v>0</v>
      </c>
      <c r="L2508" s="330">
        <v>-1</v>
      </c>
      <c r="M2508" s="390">
        <v>0</v>
      </c>
      <c r="N2508" s="390">
        <v>0</v>
      </c>
      <c r="O2508" s="390">
        <v>0</v>
      </c>
      <c r="P2508" s="206">
        <v>0</v>
      </c>
    </row>
    <row r="2509" spans="1:16" x14ac:dyDescent="0.2">
      <c r="A2509" s="212" t="s">
        <v>12652</v>
      </c>
      <c r="B2509" s="211"/>
      <c r="C2509" s="211" t="s">
        <v>250</v>
      </c>
      <c r="D2509" s="410"/>
      <c r="E2509" s="211"/>
      <c r="F2509" s="211" t="s">
        <v>12651</v>
      </c>
      <c r="G2509" s="413"/>
      <c r="H2509" s="429" t="s">
        <v>8396</v>
      </c>
      <c r="I2509" s="390">
        <v>0</v>
      </c>
      <c r="J2509" s="390">
        <v>0</v>
      </c>
      <c r="K2509" s="390">
        <v>0</v>
      </c>
      <c r="L2509" s="330">
        <v>0</v>
      </c>
      <c r="M2509" s="390">
        <v>0</v>
      </c>
      <c r="N2509" s="390">
        <v>0</v>
      </c>
      <c r="O2509" s="390">
        <v>0</v>
      </c>
      <c r="P2509" s="206">
        <v>0</v>
      </c>
    </row>
    <row r="2510" spans="1:16" x14ac:dyDescent="0.2">
      <c r="A2510" s="212" t="s">
        <v>12644</v>
      </c>
      <c r="B2510" s="211"/>
      <c r="C2510" s="211" t="s">
        <v>14947</v>
      </c>
      <c r="D2510" s="410"/>
      <c r="E2510" s="211"/>
      <c r="F2510" s="211" t="s">
        <v>12643</v>
      </c>
      <c r="G2510" s="413"/>
      <c r="H2510" s="429" t="s">
        <v>8389</v>
      </c>
      <c r="I2510" s="390">
        <v>0</v>
      </c>
      <c r="J2510" s="390">
        <v>0</v>
      </c>
      <c r="K2510" s="390">
        <v>0</v>
      </c>
      <c r="L2510" s="330">
        <v>0</v>
      </c>
      <c r="M2510" s="390">
        <v>0</v>
      </c>
      <c r="N2510" s="390">
        <v>0</v>
      </c>
      <c r="O2510" s="390">
        <v>0</v>
      </c>
      <c r="P2510" s="206">
        <v>0</v>
      </c>
    </row>
    <row r="2511" spans="1:16" x14ac:dyDescent="0.2">
      <c r="A2511" s="212" t="s">
        <v>12630</v>
      </c>
      <c r="B2511" s="211"/>
      <c r="C2511" s="211" t="s">
        <v>257</v>
      </c>
      <c r="D2511" s="410"/>
      <c r="E2511" s="211"/>
      <c r="F2511" s="211" t="s">
        <v>12629</v>
      </c>
      <c r="G2511" s="413"/>
      <c r="H2511" s="429" t="s">
        <v>8396</v>
      </c>
      <c r="I2511" s="390">
        <v>0</v>
      </c>
      <c r="J2511" s="390">
        <v>0</v>
      </c>
      <c r="K2511" s="390">
        <v>0</v>
      </c>
      <c r="L2511" s="330">
        <v>0</v>
      </c>
      <c r="M2511" s="390">
        <v>0</v>
      </c>
      <c r="N2511" s="390">
        <v>0</v>
      </c>
      <c r="O2511" s="390">
        <v>0</v>
      </c>
      <c r="P2511" s="206">
        <v>0</v>
      </c>
    </row>
    <row r="2512" spans="1:16" x14ac:dyDescent="0.2">
      <c r="A2512" s="212" t="s">
        <v>12628</v>
      </c>
      <c r="B2512" s="211"/>
      <c r="C2512" s="211" t="s">
        <v>263</v>
      </c>
      <c r="D2512" s="410" t="s">
        <v>17302</v>
      </c>
      <c r="E2512" s="211"/>
      <c r="F2512" s="211" t="s">
        <v>12627</v>
      </c>
      <c r="G2512" s="413" t="s">
        <v>200</v>
      </c>
      <c r="H2512" s="429" t="s">
        <v>8560</v>
      </c>
      <c r="I2512" s="390">
        <v>0</v>
      </c>
      <c r="J2512" s="390">
        <v>0</v>
      </c>
      <c r="K2512" s="390">
        <v>1</v>
      </c>
      <c r="L2512" s="330">
        <v>0</v>
      </c>
      <c r="M2512" s="390">
        <v>0</v>
      </c>
      <c r="N2512" s="390">
        <v>0</v>
      </c>
      <c r="O2512" s="390">
        <v>0</v>
      </c>
      <c r="P2512" s="206">
        <v>0</v>
      </c>
    </row>
    <row r="2513" spans="1:16" x14ac:dyDescent="0.2">
      <c r="A2513" s="212" t="s">
        <v>12626</v>
      </c>
      <c r="B2513" s="211"/>
      <c r="C2513" s="211" t="s">
        <v>261</v>
      </c>
      <c r="D2513" s="410" t="s">
        <v>17222</v>
      </c>
      <c r="E2513" s="211"/>
      <c r="F2513" s="211" t="s">
        <v>12625</v>
      </c>
      <c r="G2513" s="413" t="s">
        <v>200</v>
      </c>
      <c r="H2513" s="429" t="s">
        <v>8560</v>
      </c>
      <c r="I2513" s="390">
        <v>0</v>
      </c>
      <c r="J2513" s="390">
        <v>0</v>
      </c>
      <c r="K2513" s="390">
        <v>2</v>
      </c>
      <c r="L2513" s="330">
        <v>0</v>
      </c>
      <c r="M2513" s="390">
        <v>1</v>
      </c>
      <c r="N2513" s="390">
        <v>5</v>
      </c>
      <c r="O2513" s="390">
        <v>0</v>
      </c>
      <c r="P2513" s="206">
        <v>-0.8</v>
      </c>
    </row>
    <row r="2514" spans="1:16" x14ac:dyDescent="0.2">
      <c r="A2514" s="212" t="s">
        <v>12624</v>
      </c>
      <c r="B2514" s="211"/>
      <c r="C2514" s="211" t="s">
        <v>254</v>
      </c>
      <c r="D2514" s="410" t="s">
        <v>18389</v>
      </c>
      <c r="E2514" s="211"/>
      <c r="F2514" s="211" t="s">
        <v>12623</v>
      </c>
      <c r="G2514" s="413" t="s">
        <v>19438</v>
      </c>
      <c r="H2514" s="429" t="s">
        <v>8560</v>
      </c>
      <c r="I2514" s="390">
        <v>0</v>
      </c>
      <c r="J2514" s="390">
        <v>3</v>
      </c>
      <c r="K2514" s="390">
        <v>2</v>
      </c>
      <c r="L2514" s="330">
        <v>-1</v>
      </c>
      <c r="M2514" s="390">
        <v>9</v>
      </c>
      <c r="N2514" s="390">
        <v>9</v>
      </c>
      <c r="O2514" s="390">
        <v>9</v>
      </c>
      <c r="P2514" s="206">
        <v>0</v>
      </c>
    </row>
    <row r="2515" spans="1:16" x14ac:dyDescent="0.2">
      <c r="A2515" s="212" t="s">
        <v>12618</v>
      </c>
      <c r="B2515" s="211"/>
      <c r="C2515" s="211" t="s">
        <v>254</v>
      </c>
      <c r="D2515" s="410" t="s">
        <v>17687</v>
      </c>
      <c r="E2515" s="211"/>
      <c r="F2515" s="211" t="s">
        <v>12617</v>
      </c>
      <c r="G2515" s="413" t="s">
        <v>200</v>
      </c>
      <c r="H2515" s="429" t="s">
        <v>8560</v>
      </c>
      <c r="I2515" s="390">
        <v>0</v>
      </c>
      <c r="J2515" s="390">
        <v>0</v>
      </c>
      <c r="K2515" s="390">
        <v>5</v>
      </c>
      <c r="L2515" s="330">
        <v>0</v>
      </c>
      <c r="M2515" s="390">
        <v>0</v>
      </c>
      <c r="N2515" s="390">
        <v>0</v>
      </c>
      <c r="O2515" s="390">
        <v>5</v>
      </c>
      <c r="P2515" s="206">
        <v>0</v>
      </c>
    </row>
    <row r="2516" spans="1:16" x14ac:dyDescent="0.2">
      <c r="A2516" s="212" t="s">
        <v>12616</v>
      </c>
      <c r="B2516" s="211"/>
      <c r="C2516" s="211" t="s">
        <v>254</v>
      </c>
      <c r="D2516" s="410" t="s">
        <v>17687</v>
      </c>
      <c r="E2516" s="211"/>
      <c r="F2516" s="211" t="s">
        <v>12615</v>
      </c>
      <c r="G2516" s="413" t="s">
        <v>200</v>
      </c>
      <c r="H2516" s="429" t="s">
        <v>8560</v>
      </c>
      <c r="I2516" s="390">
        <v>0</v>
      </c>
      <c r="J2516" s="390">
        <v>0</v>
      </c>
      <c r="K2516" s="390">
        <v>0</v>
      </c>
      <c r="L2516" s="330">
        <v>0</v>
      </c>
      <c r="M2516" s="390">
        <v>0</v>
      </c>
      <c r="N2516" s="390">
        <v>0</v>
      </c>
      <c r="O2516" s="390">
        <v>0</v>
      </c>
      <c r="P2516" s="206">
        <v>0</v>
      </c>
    </row>
    <row r="2517" spans="1:16" x14ac:dyDescent="0.2">
      <c r="A2517" s="212" t="s">
        <v>12614</v>
      </c>
      <c r="B2517" s="211"/>
      <c r="C2517" s="211" t="s">
        <v>254</v>
      </c>
      <c r="D2517" s="410" t="s">
        <v>17687</v>
      </c>
      <c r="E2517" s="211"/>
      <c r="F2517" s="211" t="s">
        <v>12613</v>
      </c>
      <c r="G2517" s="413" t="s">
        <v>200</v>
      </c>
      <c r="H2517" s="429" t="s">
        <v>8396</v>
      </c>
      <c r="I2517" s="390">
        <v>0</v>
      </c>
      <c r="J2517" s="390">
        <v>0</v>
      </c>
      <c r="K2517" s="390">
        <v>0</v>
      </c>
      <c r="L2517" s="330">
        <v>0</v>
      </c>
      <c r="M2517" s="390">
        <v>2</v>
      </c>
      <c r="N2517" s="390">
        <v>0</v>
      </c>
      <c r="O2517" s="390">
        <v>0</v>
      </c>
      <c r="P2517" s="206">
        <v>0</v>
      </c>
    </row>
    <row r="2518" spans="1:16" x14ac:dyDescent="0.2">
      <c r="A2518" s="212" t="s">
        <v>12612</v>
      </c>
      <c r="B2518" s="211"/>
      <c r="C2518" s="211" t="s">
        <v>14947</v>
      </c>
      <c r="D2518" s="410" t="s">
        <v>8791</v>
      </c>
      <c r="E2518" s="211"/>
      <c r="F2518" s="211" t="s">
        <v>12611</v>
      </c>
      <c r="G2518" s="413" t="s">
        <v>223</v>
      </c>
      <c r="H2518" s="429" t="s">
        <v>8560</v>
      </c>
      <c r="I2518" s="390">
        <v>0</v>
      </c>
      <c r="J2518" s="390">
        <v>0</v>
      </c>
      <c r="K2518" s="390">
        <v>0</v>
      </c>
      <c r="L2518" s="330">
        <v>0</v>
      </c>
      <c r="M2518" s="390">
        <v>0</v>
      </c>
      <c r="N2518" s="390">
        <v>0</v>
      </c>
      <c r="O2518" s="390">
        <v>0</v>
      </c>
      <c r="P2518" s="206">
        <v>0</v>
      </c>
    </row>
    <row r="2519" spans="1:16" x14ac:dyDescent="0.2">
      <c r="A2519" s="212" t="s">
        <v>12610</v>
      </c>
      <c r="B2519" s="211"/>
      <c r="C2519" s="211" t="s">
        <v>14947</v>
      </c>
      <c r="D2519" s="410"/>
      <c r="E2519" s="211"/>
      <c r="F2519" s="211" t="s">
        <v>12609</v>
      </c>
      <c r="G2519" s="413"/>
      <c r="H2519" s="429" t="s">
        <v>8389</v>
      </c>
      <c r="I2519" s="390">
        <v>0</v>
      </c>
      <c r="J2519" s="390">
        <v>0</v>
      </c>
      <c r="K2519" s="390">
        <v>0</v>
      </c>
      <c r="L2519" s="330">
        <v>0</v>
      </c>
      <c r="M2519" s="390">
        <v>0</v>
      </c>
      <c r="N2519" s="390">
        <v>0</v>
      </c>
      <c r="O2519" s="390">
        <v>0</v>
      </c>
      <c r="P2519" s="206">
        <v>0</v>
      </c>
    </row>
    <row r="2520" spans="1:16" x14ac:dyDescent="0.2">
      <c r="A2520" s="212" t="s">
        <v>12608</v>
      </c>
      <c r="B2520" s="211"/>
      <c r="C2520" s="211" t="s">
        <v>14947</v>
      </c>
      <c r="D2520" s="410"/>
      <c r="E2520" s="211"/>
      <c r="F2520" s="211" t="s">
        <v>12607</v>
      </c>
      <c r="G2520" s="413"/>
      <c r="H2520" s="429" t="s">
        <v>8389</v>
      </c>
      <c r="I2520" s="390">
        <v>0</v>
      </c>
      <c r="J2520" s="390">
        <v>0</v>
      </c>
      <c r="K2520" s="390">
        <v>0</v>
      </c>
      <c r="L2520" s="330">
        <v>0</v>
      </c>
      <c r="M2520" s="390">
        <v>0</v>
      </c>
      <c r="N2520" s="390">
        <v>0</v>
      </c>
      <c r="O2520" s="390">
        <v>0</v>
      </c>
      <c r="P2520" s="206">
        <v>0</v>
      </c>
    </row>
    <row r="2521" spans="1:16" x14ac:dyDescent="0.2">
      <c r="A2521" s="212" t="s">
        <v>12604</v>
      </c>
      <c r="B2521" s="211"/>
      <c r="C2521" s="211" t="s">
        <v>250</v>
      </c>
      <c r="D2521" s="410"/>
      <c r="E2521" s="211"/>
      <c r="F2521" s="211" t="s">
        <v>12603</v>
      </c>
      <c r="G2521" s="413"/>
      <c r="H2521" s="429" t="s">
        <v>8396</v>
      </c>
      <c r="I2521" s="390">
        <v>0</v>
      </c>
      <c r="J2521" s="390">
        <v>0</v>
      </c>
      <c r="K2521" s="390">
        <v>0</v>
      </c>
      <c r="L2521" s="330">
        <v>0</v>
      </c>
      <c r="M2521" s="390">
        <v>0</v>
      </c>
      <c r="N2521" s="390">
        <v>0</v>
      </c>
      <c r="O2521" s="390">
        <v>0</v>
      </c>
      <c r="P2521" s="206">
        <v>0</v>
      </c>
    </row>
    <row r="2522" spans="1:16" x14ac:dyDescent="0.2">
      <c r="A2522" s="212" t="s">
        <v>12602</v>
      </c>
      <c r="B2522" s="211"/>
      <c r="C2522" s="211" t="s">
        <v>14947</v>
      </c>
      <c r="D2522" s="410"/>
      <c r="E2522" s="211"/>
      <c r="F2522" s="211" t="s">
        <v>12601</v>
      </c>
      <c r="G2522" s="413"/>
      <c r="H2522" s="429" t="s">
        <v>8389</v>
      </c>
      <c r="I2522" s="390">
        <v>0</v>
      </c>
      <c r="J2522" s="390">
        <v>0</v>
      </c>
      <c r="K2522" s="390">
        <v>0</v>
      </c>
      <c r="L2522" s="330">
        <v>0</v>
      </c>
      <c r="M2522" s="390">
        <v>0</v>
      </c>
      <c r="N2522" s="390">
        <v>0</v>
      </c>
      <c r="O2522" s="390">
        <v>0</v>
      </c>
      <c r="P2522" s="206">
        <v>0</v>
      </c>
    </row>
    <row r="2523" spans="1:16" x14ac:dyDescent="0.2">
      <c r="A2523" s="212" t="s">
        <v>12598</v>
      </c>
      <c r="B2523" s="211"/>
      <c r="C2523" s="211" t="s">
        <v>254</v>
      </c>
      <c r="D2523" s="410" t="s">
        <v>8791</v>
      </c>
      <c r="E2523" s="211"/>
      <c r="F2523" s="211" t="s">
        <v>12597</v>
      </c>
      <c r="G2523" s="413" t="s">
        <v>223</v>
      </c>
      <c r="H2523" s="429" t="s">
        <v>8396</v>
      </c>
      <c r="I2523" s="390">
        <v>0</v>
      </c>
      <c r="J2523" s="390">
        <v>0</v>
      </c>
      <c r="K2523" s="390">
        <v>0</v>
      </c>
      <c r="L2523" s="330">
        <v>0</v>
      </c>
      <c r="M2523" s="390">
        <v>0</v>
      </c>
      <c r="N2523" s="390">
        <v>0</v>
      </c>
      <c r="O2523" s="390">
        <v>0</v>
      </c>
      <c r="P2523" s="206">
        <v>0</v>
      </c>
    </row>
    <row r="2524" spans="1:16" x14ac:dyDescent="0.2">
      <c r="A2524" s="212" t="s">
        <v>12594</v>
      </c>
      <c r="B2524" s="211"/>
      <c r="C2524" s="211" t="s">
        <v>487</v>
      </c>
      <c r="D2524" s="410" t="s">
        <v>18537</v>
      </c>
      <c r="E2524" s="211"/>
      <c r="F2524" s="211" t="s">
        <v>12593</v>
      </c>
      <c r="G2524" s="413" t="s">
        <v>20303</v>
      </c>
      <c r="H2524" s="429" t="s">
        <v>8560</v>
      </c>
      <c r="I2524" s="390">
        <v>0</v>
      </c>
      <c r="J2524" s="390">
        <v>6</v>
      </c>
      <c r="K2524" s="390">
        <v>1</v>
      </c>
      <c r="L2524" s="330">
        <v>-1</v>
      </c>
      <c r="M2524" s="390">
        <v>0</v>
      </c>
      <c r="N2524" s="390">
        <v>6</v>
      </c>
      <c r="O2524" s="390">
        <v>1</v>
      </c>
      <c r="P2524" s="206">
        <v>-1</v>
      </c>
    </row>
    <row r="2525" spans="1:16" x14ac:dyDescent="0.2">
      <c r="A2525" s="212" t="s">
        <v>12572</v>
      </c>
      <c r="B2525" s="211"/>
      <c r="C2525" s="211" t="s">
        <v>371</v>
      </c>
      <c r="D2525" s="410"/>
      <c r="E2525" s="211"/>
      <c r="F2525" s="211" t="s">
        <v>12571</v>
      </c>
      <c r="G2525" s="413"/>
      <c r="H2525" s="429" t="s">
        <v>8389</v>
      </c>
      <c r="I2525" s="390">
        <v>0</v>
      </c>
      <c r="J2525" s="390">
        <v>0</v>
      </c>
      <c r="K2525" s="390">
        <v>0</v>
      </c>
      <c r="L2525" s="210">
        <v>0</v>
      </c>
      <c r="M2525" s="390">
        <v>0</v>
      </c>
      <c r="N2525" s="390">
        <v>0</v>
      </c>
      <c r="O2525" s="390">
        <v>0</v>
      </c>
      <c r="P2525" s="206">
        <v>0</v>
      </c>
    </row>
    <row r="2526" spans="1:16" x14ac:dyDescent="0.2">
      <c r="A2526" s="212" t="s">
        <v>12568</v>
      </c>
      <c r="B2526" s="211"/>
      <c r="C2526" s="211" t="s">
        <v>257</v>
      </c>
      <c r="D2526" s="410" t="s">
        <v>16214</v>
      </c>
      <c r="E2526" s="211"/>
      <c r="F2526" s="211" t="s">
        <v>12567</v>
      </c>
      <c r="G2526" s="413" t="s">
        <v>19445</v>
      </c>
      <c r="H2526" s="429" t="s">
        <v>8560</v>
      </c>
      <c r="I2526" s="390">
        <v>0</v>
      </c>
      <c r="J2526" s="390">
        <v>0</v>
      </c>
      <c r="K2526" s="390">
        <v>297</v>
      </c>
      <c r="L2526" s="330">
        <v>0</v>
      </c>
      <c r="M2526" s="390">
        <v>6</v>
      </c>
      <c r="N2526" s="390">
        <v>1</v>
      </c>
      <c r="O2526" s="390">
        <v>1</v>
      </c>
      <c r="P2526" s="206">
        <v>5</v>
      </c>
    </row>
    <row r="2527" spans="1:16" x14ac:dyDescent="0.2">
      <c r="A2527" s="212" t="s">
        <v>12564</v>
      </c>
      <c r="B2527" s="211"/>
      <c r="C2527" s="211" t="s">
        <v>255</v>
      </c>
      <c r="D2527" s="410" t="s">
        <v>8427</v>
      </c>
      <c r="E2527" s="211"/>
      <c r="F2527" s="211" t="s">
        <v>12563</v>
      </c>
      <c r="G2527" s="413" t="s">
        <v>15094</v>
      </c>
      <c r="H2527" s="429" t="s">
        <v>8396</v>
      </c>
      <c r="I2527" s="390">
        <v>0</v>
      </c>
      <c r="J2527" s="390">
        <v>0</v>
      </c>
      <c r="K2527" s="390">
        <v>0</v>
      </c>
      <c r="L2527" s="330">
        <v>0</v>
      </c>
      <c r="M2527" s="390">
        <v>0</v>
      </c>
      <c r="N2527" s="390">
        <v>0</v>
      </c>
      <c r="O2527" s="390">
        <v>1</v>
      </c>
      <c r="P2527" s="206">
        <v>0</v>
      </c>
    </row>
    <row r="2528" spans="1:16" x14ac:dyDescent="0.2">
      <c r="A2528" s="212" t="s">
        <v>12542</v>
      </c>
      <c r="B2528" s="211"/>
      <c r="C2528" s="211" t="s">
        <v>250</v>
      </c>
      <c r="D2528" s="410" t="s">
        <v>17299</v>
      </c>
      <c r="E2528" s="211"/>
      <c r="F2528" s="211" t="s">
        <v>12541</v>
      </c>
      <c r="G2528" s="413" t="s">
        <v>17300</v>
      </c>
      <c r="H2528" s="429" t="s">
        <v>8396</v>
      </c>
      <c r="I2528" s="390">
        <v>0</v>
      </c>
      <c r="J2528" s="390">
        <v>0</v>
      </c>
      <c r="K2528" s="390">
        <v>0</v>
      </c>
      <c r="L2528" s="330">
        <v>0</v>
      </c>
      <c r="M2528" s="390">
        <v>0</v>
      </c>
      <c r="N2528" s="390">
        <v>0</v>
      </c>
      <c r="O2528" s="390">
        <v>0</v>
      </c>
      <c r="P2528" s="206">
        <v>0</v>
      </c>
    </row>
    <row r="2529" spans="1:16" x14ac:dyDescent="0.2">
      <c r="A2529" s="212" t="s">
        <v>12540</v>
      </c>
      <c r="B2529" s="211"/>
      <c r="C2529" s="211" t="s">
        <v>250</v>
      </c>
      <c r="D2529" s="410" t="s">
        <v>17299</v>
      </c>
      <c r="E2529" s="211"/>
      <c r="F2529" s="211" t="s">
        <v>12539</v>
      </c>
      <c r="G2529" s="413" t="s">
        <v>17300</v>
      </c>
      <c r="H2529" s="429" t="s">
        <v>8396</v>
      </c>
      <c r="I2529" s="390">
        <v>0</v>
      </c>
      <c r="J2529" s="390">
        <v>0</v>
      </c>
      <c r="K2529" s="390">
        <v>0</v>
      </c>
      <c r="L2529" s="210">
        <v>0</v>
      </c>
      <c r="M2529" s="390">
        <v>0</v>
      </c>
      <c r="N2529" s="390">
        <v>0</v>
      </c>
      <c r="O2529" s="390">
        <v>0</v>
      </c>
      <c r="P2529" s="206">
        <v>0</v>
      </c>
    </row>
    <row r="2530" spans="1:16" x14ac:dyDescent="0.2">
      <c r="A2530" s="212" t="s">
        <v>12538</v>
      </c>
      <c r="B2530" s="211"/>
      <c r="C2530" s="211" t="s">
        <v>487</v>
      </c>
      <c r="D2530" s="410"/>
      <c r="E2530" s="211"/>
      <c r="F2530" s="211" t="s">
        <v>12537</v>
      </c>
      <c r="G2530" s="413"/>
      <c r="H2530" s="429" t="s">
        <v>8389</v>
      </c>
      <c r="I2530" s="390">
        <v>0</v>
      </c>
      <c r="J2530" s="390">
        <v>0</v>
      </c>
      <c r="K2530" s="390">
        <v>0</v>
      </c>
      <c r="L2530" s="330">
        <v>0</v>
      </c>
      <c r="M2530" s="390">
        <v>0</v>
      </c>
      <c r="N2530" s="390">
        <v>0</v>
      </c>
      <c r="O2530" s="390">
        <v>0</v>
      </c>
      <c r="P2530" s="206">
        <v>0</v>
      </c>
    </row>
    <row r="2531" spans="1:16" x14ac:dyDescent="0.2">
      <c r="A2531" s="212" t="s">
        <v>12534</v>
      </c>
      <c r="B2531" s="211"/>
      <c r="C2531" s="211" t="s">
        <v>263</v>
      </c>
      <c r="D2531" s="410" t="s">
        <v>8791</v>
      </c>
      <c r="E2531" s="211"/>
      <c r="F2531" s="211" t="s">
        <v>12533</v>
      </c>
      <c r="G2531" s="413" t="s">
        <v>223</v>
      </c>
      <c r="H2531" s="429" t="s">
        <v>8560</v>
      </c>
      <c r="I2531" s="390">
        <v>0</v>
      </c>
      <c r="J2531" s="390">
        <v>0</v>
      </c>
      <c r="K2531" s="390">
        <v>0</v>
      </c>
      <c r="L2531" s="330">
        <v>0</v>
      </c>
      <c r="M2531" s="390">
        <v>0</v>
      </c>
      <c r="N2531" s="390">
        <v>0</v>
      </c>
      <c r="O2531" s="390">
        <v>0</v>
      </c>
      <c r="P2531" s="206">
        <v>0</v>
      </c>
    </row>
    <row r="2532" spans="1:16" x14ac:dyDescent="0.2">
      <c r="A2532" s="212" t="s">
        <v>12532</v>
      </c>
      <c r="B2532" s="211"/>
      <c r="C2532" s="211" t="s">
        <v>487</v>
      </c>
      <c r="D2532" s="410" t="s">
        <v>18799</v>
      </c>
      <c r="E2532" s="211"/>
      <c r="F2532" s="211" t="s">
        <v>12531</v>
      </c>
      <c r="G2532" s="413" t="s">
        <v>19449</v>
      </c>
      <c r="H2532" s="429" t="s">
        <v>8560</v>
      </c>
      <c r="I2532" s="390">
        <v>0</v>
      </c>
      <c r="J2532" s="390">
        <v>0</v>
      </c>
      <c r="K2532" s="390">
        <v>0</v>
      </c>
      <c r="L2532" s="210">
        <v>0</v>
      </c>
      <c r="M2532" s="390">
        <v>101</v>
      </c>
      <c r="N2532" s="390">
        <v>97</v>
      </c>
      <c r="O2532" s="390">
        <v>93</v>
      </c>
      <c r="P2532" s="206">
        <v>4.1237113402061903E-2</v>
      </c>
    </row>
    <row r="2533" spans="1:16" x14ac:dyDescent="0.2">
      <c r="A2533" s="212" t="s">
        <v>12526</v>
      </c>
      <c r="B2533" s="211" t="s">
        <v>9756</v>
      </c>
      <c r="C2533" s="211" t="s">
        <v>14947</v>
      </c>
      <c r="D2533" s="410" t="s">
        <v>20309</v>
      </c>
      <c r="E2533" s="211" t="s">
        <v>12525</v>
      </c>
      <c r="F2533" s="211"/>
      <c r="G2533" s="413" t="s">
        <v>20310</v>
      </c>
      <c r="H2533" s="429" t="s">
        <v>8560</v>
      </c>
      <c r="I2533" s="390">
        <v>0</v>
      </c>
      <c r="J2533" s="390">
        <v>0</v>
      </c>
      <c r="K2533" s="390">
        <v>0</v>
      </c>
      <c r="L2533" s="330">
        <v>0</v>
      </c>
      <c r="M2533" s="390">
        <v>4</v>
      </c>
      <c r="N2533" s="390">
        <v>3</v>
      </c>
      <c r="O2533" s="390">
        <v>8</v>
      </c>
      <c r="P2533" s="206">
        <v>0.33333333333333298</v>
      </c>
    </row>
    <row r="2534" spans="1:16" x14ac:dyDescent="0.2">
      <c r="A2534" s="212" t="s">
        <v>12522</v>
      </c>
      <c r="B2534" s="211"/>
      <c r="C2534" s="211" t="s">
        <v>250</v>
      </c>
      <c r="D2534" s="410" t="s">
        <v>8873</v>
      </c>
      <c r="E2534" s="211"/>
      <c r="F2534" s="211" t="s">
        <v>12521</v>
      </c>
      <c r="G2534" s="413" t="s">
        <v>15877</v>
      </c>
      <c r="H2534" s="429" t="s">
        <v>8560</v>
      </c>
      <c r="I2534" s="390">
        <v>0</v>
      </c>
      <c r="J2534" s="390">
        <v>1</v>
      </c>
      <c r="K2534" s="390">
        <v>1</v>
      </c>
      <c r="L2534" s="330">
        <v>-1</v>
      </c>
      <c r="M2534" s="390">
        <v>2</v>
      </c>
      <c r="N2534" s="390">
        <v>0</v>
      </c>
      <c r="O2534" s="390">
        <v>0</v>
      </c>
      <c r="P2534" s="206">
        <v>0</v>
      </c>
    </row>
    <row r="2535" spans="1:16" x14ac:dyDescent="0.2">
      <c r="A2535" s="212" t="s">
        <v>18983</v>
      </c>
      <c r="B2535" s="211"/>
      <c r="C2535" s="211" t="s">
        <v>252</v>
      </c>
      <c r="D2535" s="410" t="s">
        <v>8743</v>
      </c>
      <c r="E2535" s="211"/>
      <c r="F2535" s="211" t="s">
        <v>18984</v>
      </c>
      <c r="G2535" s="413" t="s">
        <v>213</v>
      </c>
      <c r="H2535" s="429"/>
      <c r="I2535" s="390">
        <v>0</v>
      </c>
      <c r="J2535" s="390">
        <v>0</v>
      </c>
      <c r="K2535" s="390">
        <v>0</v>
      </c>
      <c r="L2535" s="330">
        <v>0</v>
      </c>
      <c r="M2535" s="390">
        <v>0</v>
      </c>
      <c r="N2535" s="390">
        <v>0</v>
      </c>
      <c r="O2535" s="390">
        <v>0</v>
      </c>
      <c r="P2535" s="206">
        <v>0</v>
      </c>
    </row>
    <row r="2536" spans="1:16" x14ac:dyDescent="0.2">
      <c r="A2536" s="212" t="s">
        <v>12520</v>
      </c>
      <c r="B2536" s="211" t="s">
        <v>9566</v>
      </c>
      <c r="C2536" s="211" t="s">
        <v>255</v>
      </c>
      <c r="D2536" s="410" t="s">
        <v>8791</v>
      </c>
      <c r="E2536" s="211" t="s">
        <v>12519</v>
      </c>
      <c r="F2536" s="211"/>
      <c r="G2536" s="413" t="s">
        <v>223</v>
      </c>
      <c r="H2536" s="429" t="s">
        <v>8396</v>
      </c>
      <c r="I2536" s="390">
        <v>0</v>
      </c>
      <c r="J2536" s="390">
        <v>0</v>
      </c>
      <c r="K2536" s="390">
        <v>0</v>
      </c>
      <c r="L2536" s="330">
        <v>0</v>
      </c>
      <c r="M2536" s="390">
        <v>0</v>
      </c>
      <c r="N2536" s="390">
        <v>0</v>
      </c>
      <c r="O2536" s="390">
        <v>0</v>
      </c>
      <c r="P2536" s="206">
        <v>0</v>
      </c>
    </row>
    <row r="2537" spans="1:16" x14ac:dyDescent="0.2">
      <c r="A2537" s="212" t="s">
        <v>13172</v>
      </c>
      <c r="B2537" s="211"/>
      <c r="C2537" s="211" t="s">
        <v>253</v>
      </c>
      <c r="D2537" s="410" t="s">
        <v>18800</v>
      </c>
      <c r="E2537" s="211"/>
      <c r="F2537" s="211" t="s">
        <v>13171</v>
      </c>
      <c r="G2537" s="413" t="s">
        <v>19453</v>
      </c>
      <c r="H2537" s="429" t="s">
        <v>8560</v>
      </c>
      <c r="I2537" s="390">
        <v>0</v>
      </c>
      <c r="J2537" s="390">
        <v>0</v>
      </c>
      <c r="K2537" s="390">
        <v>0</v>
      </c>
      <c r="L2537" s="330">
        <v>0</v>
      </c>
      <c r="M2537" s="390">
        <v>1</v>
      </c>
      <c r="N2537" s="390">
        <v>0</v>
      </c>
      <c r="O2537" s="390">
        <v>1</v>
      </c>
      <c r="P2537" s="206">
        <v>0</v>
      </c>
    </row>
    <row r="2538" spans="1:16" x14ac:dyDescent="0.2">
      <c r="A2538" s="212" t="s">
        <v>13314</v>
      </c>
      <c r="B2538" s="211"/>
      <c r="C2538" s="211" t="s">
        <v>14947</v>
      </c>
      <c r="D2538" s="410" t="s">
        <v>8815</v>
      </c>
      <c r="E2538" s="211"/>
      <c r="F2538" s="211" t="s">
        <v>13313</v>
      </c>
      <c r="G2538" s="413" t="s">
        <v>201</v>
      </c>
      <c r="H2538" s="429" t="s">
        <v>8389</v>
      </c>
      <c r="I2538" s="390">
        <v>0</v>
      </c>
      <c r="J2538" s="390">
        <v>0</v>
      </c>
      <c r="K2538" s="390">
        <v>0</v>
      </c>
      <c r="L2538" s="330">
        <v>0</v>
      </c>
      <c r="M2538" s="390">
        <v>1</v>
      </c>
      <c r="N2538" s="390">
        <v>1</v>
      </c>
      <c r="O2538" s="390">
        <v>6</v>
      </c>
      <c r="P2538" s="206">
        <v>0</v>
      </c>
    </row>
    <row r="2539" spans="1:16" x14ac:dyDescent="0.2">
      <c r="A2539" s="212" t="s">
        <v>12506</v>
      </c>
      <c r="B2539" s="211"/>
      <c r="C2539" s="211" t="s">
        <v>249</v>
      </c>
      <c r="D2539" s="410" t="s">
        <v>18542</v>
      </c>
      <c r="E2539" s="211"/>
      <c r="F2539" s="211" t="s">
        <v>12505</v>
      </c>
      <c r="G2539" s="413" t="s">
        <v>200</v>
      </c>
      <c r="H2539" s="429" t="s">
        <v>8560</v>
      </c>
      <c r="I2539" s="390">
        <v>0</v>
      </c>
      <c r="J2539" s="390">
        <v>0</v>
      </c>
      <c r="K2539" s="390">
        <v>1</v>
      </c>
      <c r="L2539" s="330">
        <v>0</v>
      </c>
      <c r="M2539" s="390">
        <v>0</v>
      </c>
      <c r="N2539" s="390">
        <v>0</v>
      </c>
      <c r="O2539" s="390">
        <v>1</v>
      </c>
      <c r="P2539" s="206">
        <v>0</v>
      </c>
    </row>
    <row r="2540" spans="1:16" x14ac:dyDescent="0.2">
      <c r="A2540" s="212" t="s">
        <v>12504</v>
      </c>
      <c r="B2540" s="211"/>
      <c r="C2540" s="211" t="s">
        <v>249</v>
      </c>
      <c r="D2540" s="410"/>
      <c r="E2540" s="211"/>
      <c r="F2540" s="211" t="s">
        <v>12503</v>
      </c>
      <c r="G2540" s="413"/>
      <c r="H2540" s="429" t="s">
        <v>8389</v>
      </c>
      <c r="I2540" s="390">
        <v>0</v>
      </c>
      <c r="J2540" s="390">
        <v>0</v>
      </c>
      <c r="K2540" s="390">
        <v>0</v>
      </c>
      <c r="L2540" s="330">
        <v>0</v>
      </c>
      <c r="M2540" s="390">
        <v>0</v>
      </c>
      <c r="N2540" s="390">
        <v>0</v>
      </c>
      <c r="O2540" s="390">
        <v>0</v>
      </c>
      <c r="P2540" s="206">
        <v>0</v>
      </c>
    </row>
    <row r="2541" spans="1:16" x14ac:dyDescent="0.2">
      <c r="A2541" s="212" t="s">
        <v>12502</v>
      </c>
      <c r="B2541" s="211"/>
      <c r="C2541" s="211" t="s">
        <v>254</v>
      </c>
      <c r="D2541" s="410" t="s">
        <v>17146</v>
      </c>
      <c r="E2541" s="211"/>
      <c r="F2541" s="211" t="s">
        <v>12501</v>
      </c>
      <c r="G2541" s="413" t="s">
        <v>201</v>
      </c>
      <c r="H2541" s="429" t="s">
        <v>8560</v>
      </c>
      <c r="I2541" s="390">
        <v>0</v>
      </c>
      <c r="J2541" s="390">
        <v>0</v>
      </c>
      <c r="K2541" s="390">
        <v>0</v>
      </c>
      <c r="L2541" s="330">
        <v>0</v>
      </c>
      <c r="M2541" s="390">
        <v>5</v>
      </c>
      <c r="N2541" s="390">
        <v>7</v>
      </c>
      <c r="O2541" s="390">
        <v>7</v>
      </c>
      <c r="P2541" s="206">
        <v>-0.28571428571428598</v>
      </c>
    </row>
    <row r="2542" spans="1:16" x14ac:dyDescent="0.2">
      <c r="A2542" s="212" t="s">
        <v>12478</v>
      </c>
      <c r="B2542" s="211"/>
      <c r="C2542" s="211" t="s">
        <v>14947</v>
      </c>
      <c r="D2542" s="410" t="s">
        <v>8791</v>
      </c>
      <c r="E2542" s="211"/>
      <c r="F2542" s="211" t="s">
        <v>12477</v>
      </c>
      <c r="G2542" s="413" t="s">
        <v>223</v>
      </c>
      <c r="H2542" s="429" t="s">
        <v>8396</v>
      </c>
      <c r="I2542" s="390">
        <v>0</v>
      </c>
      <c r="J2542" s="390">
        <v>0</v>
      </c>
      <c r="K2542" s="390">
        <v>0</v>
      </c>
      <c r="L2542" s="330">
        <v>0</v>
      </c>
      <c r="M2542" s="390">
        <v>0</v>
      </c>
      <c r="N2542" s="390">
        <v>0</v>
      </c>
      <c r="O2542" s="390">
        <v>0</v>
      </c>
      <c r="P2542" s="206">
        <v>0</v>
      </c>
    </row>
    <row r="2543" spans="1:16" x14ac:dyDescent="0.2">
      <c r="A2543" s="212" t="s">
        <v>12474</v>
      </c>
      <c r="B2543" s="211"/>
      <c r="C2543" s="211" t="s">
        <v>257</v>
      </c>
      <c r="D2543" s="410" t="s">
        <v>17661</v>
      </c>
      <c r="E2543" s="211"/>
      <c r="F2543" s="211" t="s">
        <v>12473</v>
      </c>
      <c r="G2543" s="413" t="s">
        <v>17662</v>
      </c>
      <c r="H2543" s="429" t="s">
        <v>8560</v>
      </c>
      <c r="I2543" s="390">
        <v>0</v>
      </c>
      <c r="J2543" s="390">
        <v>0</v>
      </c>
      <c r="K2543" s="390">
        <v>0</v>
      </c>
      <c r="L2543" s="330">
        <v>0</v>
      </c>
      <c r="M2543" s="390">
        <v>134</v>
      </c>
      <c r="N2543" s="390">
        <v>116</v>
      </c>
      <c r="O2543" s="390">
        <v>121</v>
      </c>
      <c r="P2543" s="206">
        <v>0.15517241379310301</v>
      </c>
    </row>
    <row r="2544" spans="1:16" x14ac:dyDescent="0.2">
      <c r="A2544" s="212" t="s">
        <v>12470</v>
      </c>
      <c r="B2544" s="211"/>
      <c r="C2544" s="211" t="s">
        <v>249</v>
      </c>
      <c r="D2544" s="410" t="s">
        <v>18071</v>
      </c>
      <c r="E2544" s="211"/>
      <c r="F2544" s="211" t="s">
        <v>12469</v>
      </c>
      <c r="G2544" s="413" t="s">
        <v>20328</v>
      </c>
      <c r="H2544" s="429" t="s">
        <v>8560</v>
      </c>
      <c r="I2544" s="390">
        <v>0</v>
      </c>
      <c r="J2544" s="390">
        <v>0</v>
      </c>
      <c r="K2544" s="390">
        <v>0</v>
      </c>
      <c r="L2544" s="330">
        <v>0</v>
      </c>
      <c r="M2544" s="390">
        <v>10</v>
      </c>
      <c r="N2544" s="390">
        <v>7</v>
      </c>
      <c r="O2544" s="390">
        <v>11</v>
      </c>
      <c r="P2544" s="206">
        <v>0.42857142857142899</v>
      </c>
    </row>
    <row r="2545" spans="1:16" x14ac:dyDescent="0.2">
      <c r="A2545" s="212" t="s">
        <v>12466</v>
      </c>
      <c r="B2545" s="211"/>
      <c r="C2545" s="211" t="s">
        <v>251</v>
      </c>
      <c r="D2545" s="410" t="s">
        <v>18543</v>
      </c>
      <c r="E2545" s="211"/>
      <c r="F2545" s="211" t="s">
        <v>12465</v>
      </c>
      <c r="G2545" s="413" t="s">
        <v>17255</v>
      </c>
      <c r="H2545" s="429" t="s">
        <v>8396</v>
      </c>
      <c r="I2545" s="390">
        <v>0</v>
      </c>
      <c r="J2545" s="390">
        <v>0</v>
      </c>
      <c r="K2545" s="390">
        <v>0</v>
      </c>
      <c r="L2545" s="330">
        <v>0</v>
      </c>
      <c r="M2545" s="390">
        <v>2</v>
      </c>
      <c r="N2545" s="390">
        <v>4</v>
      </c>
      <c r="O2545" s="390">
        <v>1</v>
      </c>
      <c r="P2545" s="206">
        <v>-0.5</v>
      </c>
    </row>
    <row r="2546" spans="1:16" x14ac:dyDescent="0.2">
      <c r="A2546" s="212" t="s">
        <v>12464</v>
      </c>
      <c r="B2546" s="211"/>
      <c r="C2546" s="211" t="s">
        <v>14947</v>
      </c>
      <c r="D2546" s="410" t="s">
        <v>9921</v>
      </c>
      <c r="E2546" s="211"/>
      <c r="F2546" s="211" t="s">
        <v>12463</v>
      </c>
      <c r="G2546" s="413" t="s">
        <v>200</v>
      </c>
      <c r="H2546" s="429" t="s">
        <v>8560</v>
      </c>
      <c r="I2546" s="390">
        <v>0</v>
      </c>
      <c r="J2546" s="390">
        <v>0</v>
      </c>
      <c r="K2546" s="390">
        <v>0</v>
      </c>
      <c r="L2546" s="330">
        <v>0</v>
      </c>
      <c r="M2546" s="390">
        <v>3</v>
      </c>
      <c r="N2546" s="390">
        <v>2</v>
      </c>
      <c r="O2546" s="390">
        <v>5</v>
      </c>
      <c r="P2546" s="206">
        <v>0.5</v>
      </c>
    </row>
    <row r="2547" spans="1:16" x14ac:dyDescent="0.2">
      <c r="A2547" s="212" t="s">
        <v>18992</v>
      </c>
      <c r="B2547" s="211"/>
      <c r="C2547" s="211" t="s">
        <v>18989</v>
      </c>
      <c r="D2547" s="410" t="s">
        <v>20329</v>
      </c>
      <c r="E2547" s="211"/>
      <c r="F2547" s="211" t="s">
        <v>18993</v>
      </c>
      <c r="G2547" s="413" t="s">
        <v>17568</v>
      </c>
      <c r="H2547" s="429"/>
      <c r="I2547" s="390">
        <v>0</v>
      </c>
      <c r="J2547" s="390">
        <v>0</v>
      </c>
      <c r="K2547" s="390">
        <v>0</v>
      </c>
      <c r="L2547" s="330">
        <v>0</v>
      </c>
      <c r="M2547" s="390">
        <v>0</v>
      </c>
      <c r="N2547" s="390">
        <v>2</v>
      </c>
      <c r="O2547" s="390">
        <v>1</v>
      </c>
      <c r="P2547" s="206">
        <v>-1</v>
      </c>
    </row>
    <row r="2548" spans="1:16" x14ac:dyDescent="0.2">
      <c r="A2548" s="212" t="s">
        <v>18994</v>
      </c>
      <c r="B2548" s="211"/>
      <c r="C2548" s="211" t="s">
        <v>371</v>
      </c>
      <c r="D2548" s="410"/>
      <c r="E2548" s="211"/>
      <c r="F2548" s="211" t="s">
        <v>18995</v>
      </c>
      <c r="G2548" s="413"/>
      <c r="H2548" s="429"/>
      <c r="I2548" s="390">
        <v>0</v>
      </c>
      <c r="J2548" s="390">
        <v>0</v>
      </c>
      <c r="K2548" s="390">
        <v>0</v>
      </c>
      <c r="L2548" s="210">
        <v>0</v>
      </c>
      <c r="M2548" s="390">
        <v>0</v>
      </c>
      <c r="N2548" s="390">
        <v>0</v>
      </c>
      <c r="O2548" s="390">
        <v>0</v>
      </c>
      <c r="P2548" s="206">
        <v>0</v>
      </c>
    </row>
    <row r="2549" spans="1:16" x14ac:dyDescent="0.2">
      <c r="A2549" s="212" t="s">
        <v>17088</v>
      </c>
      <c r="B2549" s="211"/>
      <c r="C2549" s="211" t="s">
        <v>253</v>
      </c>
      <c r="D2549" s="410"/>
      <c r="E2549" s="211"/>
      <c r="F2549" s="211" t="s">
        <v>17089</v>
      </c>
      <c r="G2549" s="413"/>
      <c r="H2549" s="429" t="s">
        <v>8389</v>
      </c>
      <c r="I2549" s="390">
        <v>0</v>
      </c>
      <c r="J2549" s="390">
        <v>0</v>
      </c>
      <c r="K2549" s="390">
        <v>0</v>
      </c>
      <c r="L2549" s="330">
        <v>0</v>
      </c>
      <c r="M2549" s="390">
        <v>0</v>
      </c>
      <c r="N2549" s="390">
        <v>0</v>
      </c>
      <c r="O2549" s="390">
        <v>0</v>
      </c>
      <c r="P2549" s="206">
        <v>0</v>
      </c>
    </row>
    <row r="2550" spans="1:16" x14ac:dyDescent="0.2">
      <c r="A2550" s="212" t="s">
        <v>12453</v>
      </c>
      <c r="B2550" s="211"/>
      <c r="C2550" s="211" t="s">
        <v>250</v>
      </c>
      <c r="D2550" s="410" t="s">
        <v>17751</v>
      </c>
      <c r="E2550" s="211"/>
      <c r="F2550" s="211" t="s">
        <v>12452</v>
      </c>
      <c r="G2550" s="413" t="s">
        <v>200</v>
      </c>
      <c r="H2550" s="429" t="s">
        <v>8560</v>
      </c>
      <c r="I2550" s="390">
        <v>0</v>
      </c>
      <c r="J2550" s="390">
        <v>1</v>
      </c>
      <c r="K2550" s="390">
        <v>0</v>
      </c>
      <c r="L2550" s="330">
        <v>-1</v>
      </c>
      <c r="M2550" s="390">
        <v>0</v>
      </c>
      <c r="N2550" s="390">
        <v>0</v>
      </c>
      <c r="O2550" s="390">
        <v>0</v>
      </c>
      <c r="P2550" s="206">
        <v>0</v>
      </c>
    </row>
    <row r="2551" spans="1:16" x14ac:dyDescent="0.2">
      <c r="A2551" s="212" t="s">
        <v>12451</v>
      </c>
      <c r="B2551" s="211" t="s">
        <v>11858</v>
      </c>
      <c r="C2551" s="211" t="s">
        <v>251</v>
      </c>
      <c r="D2551" s="410" t="s">
        <v>20334</v>
      </c>
      <c r="E2551" s="211" t="s">
        <v>12450</v>
      </c>
      <c r="F2551" s="211"/>
      <c r="G2551" s="413" t="s">
        <v>20335</v>
      </c>
      <c r="H2551" s="429" t="s">
        <v>8560</v>
      </c>
      <c r="I2551" s="390">
        <v>0</v>
      </c>
      <c r="J2551" s="390">
        <v>0</v>
      </c>
      <c r="K2551" s="390">
        <v>0</v>
      </c>
      <c r="L2551" s="210">
        <v>0</v>
      </c>
      <c r="M2551" s="390">
        <v>4</v>
      </c>
      <c r="N2551" s="390">
        <v>5</v>
      </c>
      <c r="O2551" s="390">
        <v>5</v>
      </c>
      <c r="P2551" s="206">
        <v>-0.2</v>
      </c>
    </row>
    <row r="2552" spans="1:16" x14ac:dyDescent="0.2">
      <c r="A2552" s="212" t="s">
        <v>12431</v>
      </c>
      <c r="B2552" s="211"/>
      <c r="C2552" s="211" t="s">
        <v>250</v>
      </c>
      <c r="D2552" s="410" t="s">
        <v>18804</v>
      </c>
      <c r="E2552" s="211"/>
      <c r="F2552" s="211" t="s">
        <v>12430</v>
      </c>
      <c r="G2552" s="413" t="s">
        <v>19438</v>
      </c>
      <c r="H2552" s="429" t="s">
        <v>8560</v>
      </c>
      <c r="I2552" s="390">
        <v>0</v>
      </c>
      <c r="J2552" s="390">
        <v>0</v>
      </c>
      <c r="K2552" s="390">
        <v>0</v>
      </c>
      <c r="L2552" s="330">
        <v>0</v>
      </c>
      <c r="M2552" s="390">
        <v>11</v>
      </c>
      <c r="N2552" s="390">
        <v>8</v>
      </c>
      <c r="O2552" s="390">
        <v>8</v>
      </c>
      <c r="P2552" s="206">
        <v>0.375</v>
      </c>
    </row>
    <row r="2553" spans="1:16" x14ac:dyDescent="0.2">
      <c r="A2553" s="212" t="s">
        <v>12423</v>
      </c>
      <c r="B2553" s="211"/>
      <c r="C2553" s="211" t="s">
        <v>14947</v>
      </c>
      <c r="D2553" s="410" t="s">
        <v>18746</v>
      </c>
      <c r="E2553" s="211"/>
      <c r="F2553" s="211" t="s">
        <v>12422</v>
      </c>
      <c r="G2553" s="413" t="s">
        <v>19472</v>
      </c>
      <c r="H2553" s="429" t="s">
        <v>8560</v>
      </c>
      <c r="I2553" s="390">
        <v>0</v>
      </c>
      <c r="J2553" s="390">
        <v>0</v>
      </c>
      <c r="K2553" s="390">
        <v>0</v>
      </c>
      <c r="L2553" s="330">
        <v>0</v>
      </c>
      <c r="M2553" s="390">
        <v>0</v>
      </c>
      <c r="N2553" s="390">
        <v>0</v>
      </c>
      <c r="O2553" s="390">
        <v>0</v>
      </c>
      <c r="P2553" s="206">
        <v>0</v>
      </c>
    </row>
    <row r="2554" spans="1:16" x14ac:dyDescent="0.2">
      <c r="A2554" s="212" t="s">
        <v>12421</v>
      </c>
      <c r="B2554" s="211"/>
      <c r="C2554" s="211" t="s">
        <v>253</v>
      </c>
      <c r="D2554" s="410" t="s">
        <v>8791</v>
      </c>
      <c r="E2554" s="211"/>
      <c r="F2554" s="211" t="s">
        <v>12420</v>
      </c>
      <c r="G2554" s="413" t="s">
        <v>223</v>
      </c>
      <c r="H2554" s="429" t="s">
        <v>8560</v>
      </c>
      <c r="I2554" s="390">
        <v>0</v>
      </c>
      <c r="J2554" s="390">
        <v>0</v>
      </c>
      <c r="K2554" s="390">
        <v>0</v>
      </c>
      <c r="L2554" s="330">
        <v>0</v>
      </c>
      <c r="M2554" s="390">
        <v>0</v>
      </c>
      <c r="N2554" s="390">
        <v>0</v>
      </c>
      <c r="O2554" s="390">
        <v>0</v>
      </c>
      <c r="P2554" s="206">
        <v>0</v>
      </c>
    </row>
    <row r="2555" spans="1:16" x14ac:dyDescent="0.2">
      <c r="A2555" s="212" t="s">
        <v>12417</v>
      </c>
      <c r="B2555" s="211"/>
      <c r="C2555" s="211" t="s">
        <v>14947</v>
      </c>
      <c r="D2555" s="410" t="s">
        <v>15896</v>
      </c>
      <c r="E2555" s="211"/>
      <c r="F2555" s="211" t="s">
        <v>12416</v>
      </c>
      <c r="G2555" s="413" t="s">
        <v>15897</v>
      </c>
      <c r="H2555" s="429" t="s">
        <v>8560</v>
      </c>
      <c r="I2555" s="390">
        <v>0</v>
      </c>
      <c r="J2555" s="390">
        <v>15</v>
      </c>
      <c r="K2555" s="390">
        <v>19</v>
      </c>
      <c r="L2555" s="330">
        <v>-1</v>
      </c>
      <c r="M2555" s="390">
        <v>0</v>
      </c>
      <c r="N2555" s="390">
        <v>0</v>
      </c>
      <c r="O2555" s="390">
        <v>1</v>
      </c>
      <c r="P2555" s="206">
        <v>0</v>
      </c>
    </row>
    <row r="2556" spans="1:16" x14ac:dyDescent="0.2">
      <c r="A2556" s="212" t="s">
        <v>12415</v>
      </c>
      <c r="B2556" s="211"/>
      <c r="C2556" s="211" t="s">
        <v>251</v>
      </c>
      <c r="D2556" s="410" t="s">
        <v>17126</v>
      </c>
      <c r="E2556" s="211"/>
      <c r="F2556" s="211" t="s">
        <v>12414</v>
      </c>
      <c r="G2556" s="413" t="s">
        <v>201</v>
      </c>
      <c r="H2556" s="429" t="s">
        <v>8779</v>
      </c>
      <c r="I2556" s="390">
        <v>0</v>
      </c>
      <c r="J2556" s="390">
        <v>0</v>
      </c>
      <c r="K2556" s="390">
        <v>0</v>
      </c>
      <c r="L2556" s="330">
        <v>0</v>
      </c>
      <c r="M2556" s="390">
        <v>0</v>
      </c>
      <c r="N2556" s="390">
        <v>0</v>
      </c>
      <c r="O2556" s="390">
        <v>0</v>
      </c>
      <c r="P2556" s="206">
        <v>0</v>
      </c>
    </row>
    <row r="2557" spans="1:16" x14ac:dyDescent="0.2">
      <c r="A2557" s="212" t="s">
        <v>12413</v>
      </c>
      <c r="B2557" s="211"/>
      <c r="C2557" s="211" t="s">
        <v>371</v>
      </c>
      <c r="D2557" s="410" t="s">
        <v>18073</v>
      </c>
      <c r="E2557" s="211"/>
      <c r="F2557" s="211" t="s">
        <v>12412</v>
      </c>
      <c r="G2557" s="413" t="s">
        <v>18074</v>
      </c>
      <c r="H2557" s="429" t="s">
        <v>8560</v>
      </c>
      <c r="I2557" s="390">
        <v>0</v>
      </c>
      <c r="J2557" s="390">
        <v>0</v>
      </c>
      <c r="K2557" s="390">
        <v>0</v>
      </c>
      <c r="L2557" s="330">
        <v>0</v>
      </c>
      <c r="M2557" s="390">
        <v>0</v>
      </c>
      <c r="N2557" s="390">
        <v>0</v>
      </c>
      <c r="O2557" s="390">
        <v>0</v>
      </c>
      <c r="P2557" s="206">
        <v>0</v>
      </c>
    </row>
    <row r="2558" spans="1:16" x14ac:dyDescent="0.2">
      <c r="A2558" s="212" t="s">
        <v>12411</v>
      </c>
      <c r="B2558" s="211"/>
      <c r="C2558" s="211" t="s">
        <v>372</v>
      </c>
      <c r="D2558" s="410" t="s">
        <v>18544</v>
      </c>
      <c r="E2558" s="211"/>
      <c r="F2558" s="211" t="s">
        <v>12410</v>
      </c>
      <c r="G2558" s="413" t="s">
        <v>19473</v>
      </c>
      <c r="H2558" s="429" t="s">
        <v>8560</v>
      </c>
      <c r="I2558" s="390">
        <v>0</v>
      </c>
      <c r="J2558" s="390">
        <v>0</v>
      </c>
      <c r="K2558" s="390">
        <v>0</v>
      </c>
      <c r="L2558" s="330">
        <v>0</v>
      </c>
      <c r="M2558" s="390">
        <v>83</v>
      </c>
      <c r="N2558" s="390">
        <v>89</v>
      </c>
      <c r="O2558" s="390">
        <v>90</v>
      </c>
      <c r="P2558" s="206">
        <v>-6.7415730337078705E-2</v>
      </c>
    </row>
    <row r="2559" spans="1:16" x14ac:dyDescent="0.2">
      <c r="A2559" s="212" t="s">
        <v>12409</v>
      </c>
      <c r="B2559" s="211"/>
      <c r="C2559" s="211" t="s">
        <v>14947</v>
      </c>
      <c r="D2559" s="410"/>
      <c r="E2559" s="211"/>
      <c r="F2559" s="211" t="s">
        <v>12408</v>
      </c>
      <c r="G2559" s="413"/>
      <c r="H2559" s="429" t="s">
        <v>8389</v>
      </c>
      <c r="I2559" s="390">
        <v>0</v>
      </c>
      <c r="J2559" s="390">
        <v>0</v>
      </c>
      <c r="K2559" s="390">
        <v>0</v>
      </c>
      <c r="L2559" s="330">
        <v>0</v>
      </c>
      <c r="M2559" s="390">
        <v>0</v>
      </c>
      <c r="N2559" s="390">
        <v>0</v>
      </c>
      <c r="O2559" s="390">
        <v>0</v>
      </c>
      <c r="P2559" s="206">
        <v>0</v>
      </c>
    </row>
    <row r="2560" spans="1:16" x14ac:dyDescent="0.2">
      <c r="A2560" s="212" t="s">
        <v>12407</v>
      </c>
      <c r="B2560" s="211"/>
      <c r="C2560" s="211" t="s">
        <v>14947</v>
      </c>
      <c r="D2560" s="410" t="s">
        <v>15896</v>
      </c>
      <c r="E2560" s="211"/>
      <c r="F2560" s="211" t="s">
        <v>12406</v>
      </c>
      <c r="G2560" s="413" t="s">
        <v>15897</v>
      </c>
      <c r="H2560" s="429" t="s">
        <v>8396</v>
      </c>
      <c r="I2560" s="390">
        <v>0</v>
      </c>
      <c r="J2560" s="390">
        <v>0</v>
      </c>
      <c r="K2560" s="390">
        <v>0</v>
      </c>
      <c r="L2560" s="330">
        <v>0</v>
      </c>
      <c r="M2560" s="390">
        <v>0</v>
      </c>
      <c r="N2560" s="390">
        <v>4</v>
      </c>
      <c r="O2560" s="390">
        <v>6</v>
      </c>
      <c r="P2560" s="206">
        <v>-1</v>
      </c>
    </row>
    <row r="2561" spans="1:16" x14ac:dyDescent="0.2">
      <c r="A2561" s="212" t="s">
        <v>12405</v>
      </c>
      <c r="B2561" s="211"/>
      <c r="C2561" s="211" t="s">
        <v>251</v>
      </c>
      <c r="D2561" s="410"/>
      <c r="E2561" s="211"/>
      <c r="F2561" s="211" t="s">
        <v>12404</v>
      </c>
      <c r="G2561" s="413"/>
      <c r="H2561" s="429" t="s">
        <v>8389</v>
      </c>
      <c r="I2561" s="390">
        <v>0</v>
      </c>
      <c r="J2561" s="390">
        <v>0</v>
      </c>
      <c r="K2561" s="390">
        <v>0</v>
      </c>
      <c r="L2561" s="330">
        <v>0</v>
      </c>
      <c r="M2561" s="390">
        <v>0</v>
      </c>
      <c r="N2561" s="390">
        <v>0</v>
      </c>
      <c r="O2561" s="390">
        <v>0</v>
      </c>
      <c r="P2561" s="206">
        <v>0</v>
      </c>
    </row>
    <row r="2562" spans="1:16" x14ac:dyDescent="0.2">
      <c r="A2562" s="212" t="s">
        <v>12399</v>
      </c>
      <c r="B2562" s="211"/>
      <c r="C2562" s="211" t="s">
        <v>252</v>
      </c>
      <c r="D2562" s="410" t="s">
        <v>20346</v>
      </c>
      <c r="E2562" s="211"/>
      <c r="F2562" s="211" t="s">
        <v>12398</v>
      </c>
      <c r="G2562" s="413" t="s">
        <v>20347</v>
      </c>
      <c r="H2562" s="429" t="s">
        <v>8560</v>
      </c>
      <c r="I2562" s="390">
        <v>0</v>
      </c>
      <c r="J2562" s="390">
        <v>2</v>
      </c>
      <c r="K2562" s="390">
        <v>0</v>
      </c>
      <c r="L2562" s="330">
        <v>-1</v>
      </c>
      <c r="M2562" s="390">
        <v>0</v>
      </c>
      <c r="N2562" s="390">
        <v>1</v>
      </c>
      <c r="O2562" s="390">
        <v>2</v>
      </c>
      <c r="P2562" s="206">
        <v>-1</v>
      </c>
    </row>
    <row r="2563" spans="1:16" x14ac:dyDescent="0.2">
      <c r="A2563" s="212" t="s">
        <v>12395</v>
      </c>
      <c r="B2563" s="211"/>
      <c r="C2563" s="211" t="s">
        <v>14947</v>
      </c>
      <c r="D2563" s="410" t="s">
        <v>12388</v>
      </c>
      <c r="E2563" s="211"/>
      <c r="F2563" s="211" t="s">
        <v>12394</v>
      </c>
      <c r="G2563" s="413" t="s">
        <v>208</v>
      </c>
      <c r="H2563" s="429" t="s">
        <v>8560</v>
      </c>
      <c r="I2563" s="390">
        <v>0</v>
      </c>
      <c r="J2563" s="390">
        <v>0</v>
      </c>
      <c r="K2563" s="390">
        <v>0</v>
      </c>
      <c r="L2563" s="330">
        <v>0</v>
      </c>
      <c r="M2563" s="390">
        <v>2</v>
      </c>
      <c r="N2563" s="390">
        <v>3</v>
      </c>
      <c r="O2563" s="390">
        <v>3</v>
      </c>
      <c r="P2563" s="206">
        <v>-0.33333333333333298</v>
      </c>
    </row>
    <row r="2564" spans="1:16" x14ac:dyDescent="0.2">
      <c r="A2564" s="212" t="s">
        <v>12391</v>
      </c>
      <c r="B2564" s="211"/>
      <c r="C2564" s="211" t="s">
        <v>250</v>
      </c>
      <c r="D2564" s="410"/>
      <c r="E2564" s="211"/>
      <c r="F2564" s="211" t="s">
        <v>12390</v>
      </c>
      <c r="G2564" s="413"/>
      <c r="H2564" s="429" t="s">
        <v>8389</v>
      </c>
      <c r="I2564" s="390">
        <v>0</v>
      </c>
      <c r="J2564" s="390">
        <v>0</v>
      </c>
      <c r="K2564" s="390">
        <v>0</v>
      </c>
      <c r="L2564" s="330">
        <v>0</v>
      </c>
      <c r="M2564" s="390">
        <v>0</v>
      </c>
      <c r="N2564" s="390">
        <v>0</v>
      </c>
      <c r="O2564" s="390">
        <v>0</v>
      </c>
      <c r="P2564" s="206">
        <v>0</v>
      </c>
    </row>
    <row r="2565" spans="1:16" x14ac:dyDescent="0.2">
      <c r="A2565" s="212" t="s">
        <v>12386</v>
      </c>
      <c r="B2565" s="211"/>
      <c r="C2565" s="211" t="s">
        <v>14947</v>
      </c>
      <c r="D2565" s="410"/>
      <c r="E2565" s="211"/>
      <c r="F2565" s="211" t="s">
        <v>12385</v>
      </c>
      <c r="G2565" s="413"/>
      <c r="H2565" s="429" t="s">
        <v>8389</v>
      </c>
      <c r="I2565" s="390">
        <v>0</v>
      </c>
      <c r="J2565" s="390">
        <v>0</v>
      </c>
      <c r="K2565" s="390">
        <v>0</v>
      </c>
      <c r="L2565" s="330">
        <v>0</v>
      </c>
      <c r="M2565" s="390">
        <v>0</v>
      </c>
      <c r="N2565" s="390">
        <v>0</v>
      </c>
      <c r="O2565" s="390">
        <v>0</v>
      </c>
      <c r="P2565" s="206">
        <v>0</v>
      </c>
    </row>
    <row r="2566" spans="1:16" x14ac:dyDescent="0.2">
      <c r="A2566" s="212" t="s">
        <v>12379</v>
      </c>
      <c r="B2566" s="211"/>
      <c r="C2566" s="211" t="s">
        <v>14947</v>
      </c>
      <c r="D2566" s="410" t="s">
        <v>18247</v>
      </c>
      <c r="E2566" s="211"/>
      <c r="F2566" s="211" t="s">
        <v>12378</v>
      </c>
      <c r="G2566" s="413" t="s">
        <v>15877</v>
      </c>
      <c r="H2566" s="429" t="s">
        <v>8560</v>
      </c>
      <c r="I2566" s="390">
        <v>0</v>
      </c>
      <c r="J2566" s="390">
        <v>0</v>
      </c>
      <c r="K2566" s="390">
        <v>1</v>
      </c>
      <c r="L2566" s="330">
        <v>0</v>
      </c>
      <c r="M2566" s="390">
        <v>3</v>
      </c>
      <c r="N2566" s="390">
        <v>3</v>
      </c>
      <c r="O2566" s="390">
        <v>3</v>
      </c>
      <c r="P2566" s="206">
        <v>0</v>
      </c>
    </row>
    <row r="2567" spans="1:16" x14ac:dyDescent="0.2">
      <c r="A2567" s="212" t="s">
        <v>12377</v>
      </c>
      <c r="B2567" s="211"/>
      <c r="C2567" s="211" t="s">
        <v>14947</v>
      </c>
      <c r="D2567" s="410" t="s">
        <v>10645</v>
      </c>
      <c r="E2567" s="211"/>
      <c r="F2567" s="211" t="s">
        <v>12376</v>
      </c>
      <c r="G2567" s="413" t="s">
        <v>9186</v>
      </c>
      <c r="H2567" s="429" t="s">
        <v>8396</v>
      </c>
      <c r="I2567" s="390">
        <v>0</v>
      </c>
      <c r="J2567" s="390">
        <v>0</v>
      </c>
      <c r="K2567" s="390">
        <v>0</v>
      </c>
      <c r="L2567" s="330">
        <v>0</v>
      </c>
      <c r="M2567" s="390">
        <v>0</v>
      </c>
      <c r="N2567" s="390">
        <v>0</v>
      </c>
      <c r="O2567" s="390">
        <v>0</v>
      </c>
      <c r="P2567" s="206">
        <v>0</v>
      </c>
    </row>
    <row r="2568" spans="1:16" x14ac:dyDescent="0.2">
      <c r="A2568" s="212" t="s">
        <v>12371</v>
      </c>
      <c r="B2568" s="211"/>
      <c r="C2568" s="211" t="s">
        <v>14947</v>
      </c>
      <c r="D2568" s="410" t="s">
        <v>18398</v>
      </c>
      <c r="E2568" s="211"/>
      <c r="F2568" s="211" t="s">
        <v>12370</v>
      </c>
      <c r="G2568" s="413" t="s">
        <v>18399</v>
      </c>
      <c r="H2568" s="429" t="s">
        <v>8560</v>
      </c>
      <c r="I2568" s="390">
        <v>0</v>
      </c>
      <c r="J2568" s="390">
        <v>0</v>
      </c>
      <c r="K2568" s="390">
        <v>0</v>
      </c>
      <c r="L2568" s="330">
        <v>0</v>
      </c>
      <c r="M2568" s="390">
        <v>1</v>
      </c>
      <c r="N2568" s="390">
        <v>2</v>
      </c>
      <c r="O2568" s="390">
        <v>1</v>
      </c>
      <c r="P2568" s="206">
        <v>-0.5</v>
      </c>
    </row>
    <row r="2569" spans="1:16" x14ac:dyDescent="0.2">
      <c r="A2569" s="212" t="s">
        <v>13526</v>
      </c>
      <c r="B2569" s="211"/>
      <c r="C2569" s="211" t="s">
        <v>262</v>
      </c>
      <c r="D2569" s="410" t="s">
        <v>18641</v>
      </c>
      <c r="E2569" s="211" t="s">
        <v>13525</v>
      </c>
      <c r="F2569" s="211"/>
      <c r="G2569" s="413" t="s">
        <v>20352</v>
      </c>
      <c r="H2569" s="429" t="s">
        <v>8560</v>
      </c>
      <c r="I2569" s="390">
        <v>0</v>
      </c>
      <c r="J2569" s="390">
        <v>1</v>
      </c>
      <c r="K2569" s="390">
        <v>3</v>
      </c>
      <c r="L2569" s="330">
        <v>-1</v>
      </c>
      <c r="M2569" s="390">
        <v>0</v>
      </c>
      <c r="N2569" s="390">
        <v>0</v>
      </c>
      <c r="O2569" s="390">
        <v>0</v>
      </c>
      <c r="P2569" s="206">
        <v>0</v>
      </c>
    </row>
    <row r="2570" spans="1:16" x14ac:dyDescent="0.2">
      <c r="A2570" s="212" t="s">
        <v>12365</v>
      </c>
      <c r="B2570" s="211" t="s">
        <v>12364</v>
      </c>
      <c r="C2570" s="211" t="s">
        <v>251</v>
      </c>
      <c r="D2570" s="410" t="s">
        <v>20353</v>
      </c>
      <c r="E2570" s="211" t="s">
        <v>12363</v>
      </c>
      <c r="F2570" s="211"/>
      <c r="G2570" s="413" t="s">
        <v>20354</v>
      </c>
      <c r="H2570" s="429" t="s">
        <v>8560</v>
      </c>
      <c r="I2570" s="390">
        <v>0</v>
      </c>
      <c r="J2570" s="390">
        <v>0</v>
      </c>
      <c r="K2570" s="390">
        <v>1</v>
      </c>
      <c r="L2570" s="330">
        <v>0</v>
      </c>
      <c r="M2570" s="390">
        <v>893</v>
      </c>
      <c r="N2570" s="390">
        <v>885</v>
      </c>
      <c r="O2570" s="390">
        <v>982</v>
      </c>
      <c r="P2570" s="206">
        <v>9.0395480225988808E-3</v>
      </c>
    </row>
    <row r="2571" spans="1:16" x14ac:dyDescent="0.2">
      <c r="A2571" s="212" t="s">
        <v>12360</v>
      </c>
      <c r="B2571" s="211"/>
      <c r="C2571" s="211" t="s">
        <v>14947</v>
      </c>
      <c r="D2571" s="410" t="s">
        <v>8815</v>
      </c>
      <c r="E2571" s="211"/>
      <c r="F2571" s="211" t="s">
        <v>12359</v>
      </c>
      <c r="G2571" s="413" t="s">
        <v>201</v>
      </c>
      <c r="H2571" s="429" t="s">
        <v>8560</v>
      </c>
      <c r="I2571" s="390">
        <v>0</v>
      </c>
      <c r="J2571" s="390">
        <v>2</v>
      </c>
      <c r="K2571" s="390">
        <v>1</v>
      </c>
      <c r="L2571" s="210">
        <v>-1</v>
      </c>
      <c r="M2571" s="390">
        <v>14</v>
      </c>
      <c r="N2571" s="390">
        <v>8</v>
      </c>
      <c r="O2571" s="390">
        <v>10</v>
      </c>
      <c r="P2571" s="206">
        <v>0.75</v>
      </c>
    </row>
    <row r="2572" spans="1:16" x14ac:dyDescent="0.2">
      <c r="A2572" s="212" t="s">
        <v>12355</v>
      </c>
      <c r="B2572" s="211"/>
      <c r="C2572" s="211" t="s">
        <v>251</v>
      </c>
      <c r="D2572" s="410" t="s">
        <v>17125</v>
      </c>
      <c r="E2572" s="211"/>
      <c r="F2572" s="211" t="s">
        <v>12354</v>
      </c>
      <c r="G2572" s="413" t="s">
        <v>9071</v>
      </c>
      <c r="H2572" s="429" t="s">
        <v>8396</v>
      </c>
      <c r="I2572" s="390">
        <v>0</v>
      </c>
      <c r="J2572" s="390">
        <v>0</v>
      </c>
      <c r="K2572" s="390">
        <v>0</v>
      </c>
      <c r="L2572" s="330">
        <v>0</v>
      </c>
      <c r="M2572" s="390">
        <v>0</v>
      </c>
      <c r="N2572" s="390">
        <v>0</v>
      </c>
      <c r="O2572" s="390">
        <v>0</v>
      </c>
      <c r="P2572" s="206">
        <v>0</v>
      </c>
    </row>
    <row r="2573" spans="1:16" x14ac:dyDescent="0.2">
      <c r="A2573" s="212" t="s">
        <v>12350</v>
      </c>
      <c r="B2573" s="211"/>
      <c r="C2573" s="211" t="s">
        <v>250</v>
      </c>
      <c r="D2573" s="410"/>
      <c r="E2573" s="211"/>
      <c r="F2573" s="211" t="s">
        <v>12349</v>
      </c>
      <c r="G2573" s="413"/>
      <c r="H2573" s="429" t="s">
        <v>8396</v>
      </c>
      <c r="I2573" s="390">
        <v>0</v>
      </c>
      <c r="J2573" s="390">
        <v>0</v>
      </c>
      <c r="K2573" s="390">
        <v>0</v>
      </c>
      <c r="L2573" s="330">
        <v>0</v>
      </c>
      <c r="M2573" s="390">
        <v>0</v>
      </c>
      <c r="N2573" s="390">
        <v>0</v>
      </c>
      <c r="O2573" s="390">
        <v>0</v>
      </c>
      <c r="P2573" s="206">
        <v>0</v>
      </c>
    </row>
    <row r="2574" spans="1:16" x14ac:dyDescent="0.2">
      <c r="A2574" s="212" t="s">
        <v>12346</v>
      </c>
      <c r="B2574" s="211"/>
      <c r="C2574" s="211" t="s">
        <v>251</v>
      </c>
      <c r="D2574" s="410"/>
      <c r="E2574" s="211"/>
      <c r="F2574" s="211" t="s">
        <v>12345</v>
      </c>
      <c r="G2574" s="413"/>
      <c r="H2574" s="429" t="s">
        <v>8389</v>
      </c>
      <c r="I2574" s="390">
        <v>0</v>
      </c>
      <c r="J2574" s="390">
        <v>0</v>
      </c>
      <c r="K2574" s="390">
        <v>0</v>
      </c>
      <c r="L2574" s="330">
        <v>0</v>
      </c>
      <c r="M2574" s="390">
        <v>0</v>
      </c>
      <c r="N2574" s="390">
        <v>0</v>
      </c>
      <c r="O2574" s="390">
        <v>0</v>
      </c>
      <c r="P2574" s="206">
        <v>0</v>
      </c>
    </row>
    <row r="2575" spans="1:16" x14ac:dyDescent="0.2">
      <c r="A2575" s="212" t="s">
        <v>12344</v>
      </c>
      <c r="B2575" s="211"/>
      <c r="C2575" s="211" t="s">
        <v>251</v>
      </c>
      <c r="D2575" s="410" t="s">
        <v>18401</v>
      </c>
      <c r="E2575" s="211"/>
      <c r="F2575" s="211" t="s">
        <v>12343</v>
      </c>
      <c r="G2575" s="413" t="s">
        <v>19480</v>
      </c>
      <c r="H2575" s="429" t="s">
        <v>8560</v>
      </c>
      <c r="I2575" s="390">
        <v>0</v>
      </c>
      <c r="J2575" s="390">
        <v>0</v>
      </c>
      <c r="K2575" s="390">
        <v>0</v>
      </c>
      <c r="L2575" s="330">
        <v>0</v>
      </c>
      <c r="M2575" s="390">
        <v>60</v>
      </c>
      <c r="N2575" s="390">
        <v>43</v>
      </c>
      <c r="O2575" s="390">
        <v>59</v>
      </c>
      <c r="P2575" s="206">
        <v>0.39534883720930197</v>
      </c>
    </row>
    <row r="2576" spans="1:16" x14ac:dyDescent="0.2">
      <c r="A2576" s="212" t="s">
        <v>12338</v>
      </c>
      <c r="B2576" s="211"/>
      <c r="C2576" s="211" t="s">
        <v>251</v>
      </c>
      <c r="D2576" s="410" t="s">
        <v>18168</v>
      </c>
      <c r="E2576" s="211"/>
      <c r="F2576" s="211" t="s">
        <v>12337</v>
      </c>
      <c r="G2576" s="413" t="s">
        <v>19481</v>
      </c>
      <c r="H2576" s="429" t="s">
        <v>8560</v>
      </c>
      <c r="I2576" s="390">
        <v>0</v>
      </c>
      <c r="J2576" s="390">
        <v>0</v>
      </c>
      <c r="K2576" s="390">
        <v>0</v>
      </c>
      <c r="L2576" s="330">
        <v>0</v>
      </c>
      <c r="M2576" s="390">
        <v>0</v>
      </c>
      <c r="N2576" s="390">
        <v>0</v>
      </c>
      <c r="O2576" s="390">
        <v>0</v>
      </c>
      <c r="P2576" s="206">
        <v>0</v>
      </c>
    </row>
    <row r="2577" spans="1:16" x14ac:dyDescent="0.2">
      <c r="A2577" s="212" t="s">
        <v>12335</v>
      </c>
      <c r="B2577" s="211" t="s">
        <v>12334</v>
      </c>
      <c r="C2577" s="211" t="s">
        <v>14947</v>
      </c>
      <c r="D2577" s="410" t="s">
        <v>20356</v>
      </c>
      <c r="E2577" s="211" t="s">
        <v>12333</v>
      </c>
      <c r="F2577" s="211"/>
      <c r="G2577" s="413" t="s">
        <v>20357</v>
      </c>
      <c r="H2577" s="429" t="s">
        <v>8560</v>
      </c>
      <c r="I2577" s="390">
        <v>0</v>
      </c>
      <c r="J2577" s="390">
        <v>2</v>
      </c>
      <c r="K2577" s="390">
        <v>0</v>
      </c>
      <c r="L2577" s="330">
        <v>-1</v>
      </c>
      <c r="M2577" s="390">
        <v>85</v>
      </c>
      <c r="N2577" s="390">
        <v>74</v>
      </c>
      <c r="O2577" s="390">
        <v>70</v>
      </c>
      <c r="P2577" s="206">
        <v>0.14864864864864899</v>
      </c>
    </row>
    <row r="2578" spans="1:16" x14ac:dyDescent="0.2">
      <c r="A2578" s="212" t="s">
        <v>12320</v>
      </c>
      <c r="B2578" s="211" t="s">
        <v>12319</v>
      </c>
      <c r="C2578" s="211" t="s">
        <v>258</v>
      </c>
      <c r="D2578" s="410"/>
      <c r="E2578" s="211" t="s">
        <v>12318</v>
      </c>
      <c r="F2578" s="211"/>
      <c r="G2578" s="413"/>
      <c r="H2578" s="429" t="s">
        <v>8396</v>
      </c>
      <c r="I2578" s="390">
        <v>0</v>
      </c>
      <c r="J2578" s="390">
        <v>0</v>
      </c>
      <c r="K2578" s="390">
        <v>0</v>
      </c>
      <c r="L2578" s="330">
        <v>0</v>
      </c>
      <c r="M2578" s="390">
        <v>0</v>
      </c>
      <c r="N2578" s="390">
        <v>0</v>
      </c>
      <c r="O2578" s="390">
        <v>4</v>
      </c>
      <c r="P2578" s="206">
        <v>0</v>
      </c>
    </row>
    <row r="2579" spans="1:16" x14ac:dyDescent="0.2">
      <c r="A2579" s="212" t="s">
        <v>12301</v>
      </c>
      <c r="B2579" s="211" t="s">
        <v>12300</v>
      </c>
      <c r="C2579" s="211" t="s">
        <v>258</v>
      </c>
      <c r="D2579" s="410" t="s">
        <v>20403</v>
      </c>
      <c r="E2579" s="211" t="s">
        <v>12299</v>
      </c>
      <c r="F2579" s="211"/>
      <c r="G2579" s="413" t="s">
        <v>20404</v>
      </c>
      <c r="H2579" s="429" t="s">
        <v>8560</v>
      </c>
      <c r="I2579" s="390">
        <v>0</v>
      </c>
      <c r="J2579" s="390">
        <v>0</v>
      </c>
      <c r="K2579" s="390">
        <v>0</v>
      </c>
      <c r="L2579" s="330">
        <v>0</v>
      </c>
      <c r="M2579" s="390">
        <v>3</v>
      </c>
      <c r="N2579" s="390">
        <v>0</v>
      </c>
      <c r="O2579" s="390">
        <v>0</v>
      </c>
      <c r="P2579" s="206">
        <v>0</v>
      </c>
    </row>
    <row r="2580" spans="1:16" x14ac:dyDescent="0.2">
      <c r="A2580" s="212" t="s">
        <v>12298</v>
      </c>
      <c r="B2580" s="211" t="s">
        <v>11858</v>
      </c>
      <c r="C2580" s="211" t="s">
        <v>251</v>
      </c>
      <c r="D2580" s="410" t="s">
        <v>18404</v>
      </c>
      <c r="E2580" s="211" t="s">
        <v>12297</v>
      </c>
      <c r="F2580" s="211"/>
      <c r="G2580" s="413" t="s">
        <v>20408</v>
      </c>
      <c r="H2580" s="429" t="s">
        <v>8560</v>
      </c>
      <c r="I2580" s="390">
        <v>0</v>
      </c>
      <c r="J2580" s="390">
        <v>0</v>
      </c>
      <c r="K2580" s="390">
        <v>2</v>
      </c>
      <c r="L2580" s="330">
        <v>0</v>
      </c>
      <c r="M2580" s="390">
        <v>68</v>
      </c>
      <c r="N2580" s="390">
        <v>46</v>
      </c>
      <c r="O2580" s="390">
        <v>61</v>
      </c>
      <c r="P2580" s="206">
        <v>0.47826086956521702</v>
      </c>
    </row>
    <row r="2581" spans="1:16" x14ac:dyDescent="0.2">
      <c r="A2581" s="212" t="s">
        <v>12296</v>
      </c>
      <c r="B2581" s="211" t="s">
        <v>10155</v>
      </c>
      <c r="C2581" s="211" t="s">
        <v>251</v>
      </c>
      <c r="D2581" s="410" t="s">
        <v>18810</v>
      </c>
      <c r="E2581" s="211" t="s">
        <v>12295</v>
      </c>
      <c r="F2581" s="211"/>
      <c r="G2581" s="413" t="s">
        <v>20414</v>
      </c>
      <c r="H2581" s="429" t="s">
        <v>8560</v>
      </c>
      <c r="I2581" s="390">
        <v>0</v>
      </c>
      <c r="J2581" s="390">
        <v>0</v>
      </c>
      <c r="K2581" s="390">
        <v>0</v>
      </c>
      <c r="L2581" s="330">
        <v>0</v>
      </c>
      <c r="M2581" s="390">
        <v>135</v>
      </c>
      <c r="N2581" s="390">
        <v>97</v>
      </c>
      <c r="O2581" s="390">
        <v>103</v>
      </c>
      <c r="P2581" s="206">
        <v>0.39175257731958801</v>
      </c>
    </row>
    <row r="2582" spans="1:16" x14ac:dyDescent="0.2">
      <c r="A2582" s="212" t="s">
        <v>12277</v>
      </c>
      <c r="B2582" s="211" t="s">
        <v>9637</v>
      </c>
      <c r="C2582" s="211" t="s">
        <v>371</v>
      </c>
      <c r="D2582" s="410" t="s">
        <v>19491</v>
      </c>
      <c r="E2582" s="211" t="s">
        <v>12276</v>
      </c>
      <c r="F2582" s="211"/>
      <c r="G2582" s="413" t="s">
        <v>19492</v>
      </c>
      <c r="H2582" s="429" t="s">
        <v>8560</v>
      </c>
      <c r="I2582" s="390">
        <v>0</v>
      </c>
      <c r="J2582" s="390">
        <v>0</v>
      </c>
      <c r="K2582" s="390">
        <v>0</v>
      </c>
      <c r="L2582" s="330">
        <v>0</v>
      </c>
      <c r="M2582" s="390">
        <v>29</v>
      </c>
      <c r="N2582" s="390">
        <v>31</v>
      </c>
      <c r="O2582" s="390">
        <v>70</v>
      </c>
      <c r="P2582" s="206">
        <v>-6.4516129032258104E-2</v>
      </c>
    </row>
    <row r="2583" spans="1:16" x14ac:dyDescent="0.2">
      <c r="A2583" s="212" t="s">
        <v>12270</v>
      </c>
      <c r="B2583" s="211" t="s">
        <v>12269</v>
      </c>
      <c r="C2583" s="211" t="s">
        <v>258</v>
      </c>
      <c r="D2583" s="410" t="s">
        <v>18814</v>
      </c>
      <c r="E2583" s="211" t="s">
        <v>12268</v>
      </c>
      <c r="F2583" s="211"/>
      <c r="G2583" s="413" t="s">
        <v>20439</v>
      </c>
      <c r="H2583" s="429" t="s">
        <v>8396</v>
      </c>
      <c r="I2583" s="390">
        <v>0</v>
      </c>
      <c r="J2583" s="390">
        <v>0</v>
      </c>
      <c r="K2583" s="390">
        <v>0</v>
      </c>
      <c r="L2583" s="330">
        <v>0</v>
      </c>
      <c r="M2583" s="390">
        <v>15</v>
      </c>
      <c r="N2583" s="390">
        <v>14</v>
      </c>
      <c r="O2583" s="390">
        <v>18</v>
      </c>
      <c r="P2583" s="206">
        <v>7.1428571428571397E-2</v>
      </c>
    </row>
    <row r="2584" spans="1:16" x14ac:dyDescent="0.2">
      <c r="A2584" s="212" t="s">
        <v>12259</v>
      </c>
      <c r="B2584" s="211" t="s">
        <v>9692</v>
      </c>
      <c r="C2584" s="211" t="s">
        <v>255</v>
      </c>
      <c r="D2584" s="410" t="s">
        <v>17119</v>
      </c>
      <c r="E2584" s="211" t="s">
        <v>12258</v>
      </c>
      <c r="F2584" s="211"/>
      <c r="G2584" s="413" t="s">
        <v>19399</v>
      </c>
      <c r="H2584" s="429" t="s">
        <v>8396</v>
      </c>
      <c r="I2584" s="390">
        <v>0</v>
      </c>
      <c r="J2584" s="390">
        <v>0</v>
      </c>
      <c r="K2584" s="390">
        <v>0</v>
      </c>
      <c r="L2584" s="330">
        <v>0</v>
      </c>
      <c r="M2584" s="390">
        <v>0</v>
      </c>
      <c r="N2584" s="390">
        <v>0</v>
      </c>
      <c r="O2584" s="390">
        <v>0</v>
      </c>
      <c r="P2584" s="206">
        <v>0</v>
      </c>
    </row>
    <row r="2585" spans="1:16" x14ac:dyDescent="0.2">
      <c r="A2585" s="212" t="s">
        <v>13300</v>
      </c>
      <c r="B2585" s="211" t="s">
        <v>12291</v>
      </c>
      <c r="C2585" s="211" t="s">
        <v>261</v>
      </c>
      <c r="D2585" s="410" t="s">
        <v>18255</v>
      </c>
      <c r="E2585" s="211" t="s">
        <v>13299</v>
      </c>
      <c r="F2585" s="211"/>
      <c r="G2585" s="413" t="s">
        <v>20469</v>
      </c>
      <c r="H2585" s="429" t="s">
        <v>8560</v>
      </c>
      <c r="I2585" s="390">
        <v>0</v>
      </c>
      <c r="J2585" s="390">
        <v>0</v>
      </c>
      <c r="K2585" s="390">
        <v>1485</v>
      </c>
      <c r="L2585" s="330">
        <v>0</v>
      </c>
      <c r="M2585" s="390">
        <v>206</v>
      </c>
      <c r="N2585" s="390">
        <v>57</v>
      </c>
      <c r="O2585" s="390">
        <v>112</v>
      </c>
      <c r="P2585" s="206">
        <v>2.6140350877193002</v>
      </c>
    </row>
    <row r="2586" spans="1:16" x14ac:dyDescent="0.2">
      <c r="A2586" s="212" t="s">
        <v>12247</v>
      </c>
      <c r="B2586" s="211"/>
      <c r="C2586" s="211" t="s">
        <v>260</v>
      </c>
      <c r="D2586" s="410" t="s">
        <v>20477</v>
      </c>
      <c r="E2586" s="211" t="s">
        <v>12246</v>
      </c>
      <c r="F2586" s="211"/>
      <c r="G2586" s="413" t="s">
        <v>20478</v>
      </c>
      <c r="H2586" s="429" t="s">
        <v>8560</v>
      </c>
      <c r="I2586" s="390">
        <v>0</v>
      </c>
      <c r="J2586" s="390">
        <v>3</v>
      </c>
      <c r="K2586" s="390">
        <v>0</v>
      </c>
      <c r="L2586" s="330">
        <v>-1</v>
      </c>
      <c r="M2586" s="390">
        <v>115</v>
      </c>
      <c r="N2586" s="390">
        <v>196</v>
      </c>
      <c r="O2586" s="390">
        <v>144</v>
      </c>
      <c r="P2586" s="206">
        <v>-0.41326530612244899</v>
      </c>
    </row>
    <row r="2587" spans="1:16" x14ac:dyDescent="0.2">
      <c r="A2587" s="212" t="s">
        <v>12243</v>
      </c>
      <c r="B2587" s="211" t="s">
        <v>9808</v>
      </c>
      <c r="C2587" s="211" t="s">
        <v>371</v>
      </c>
      <c r="D2587" s="410" t="s">
        <v>20484</v>
      </c>
      <c r="E2587" s="211" t="s">
        <v>12242</v>
      </c>
      <c r="F2587" s="211"/>
      <c r="G2587" s="413" t="s">
        <v>20485</v>
      </c>
      <c r="H2587" s="429" t="s">
        <v>8560</v>
      </c>
      <c r="I2587" s="390">
        <v>0</v>
      </c>
      <c r="J2587" s="390">
        <v>0</v>
      </c>
      <c r="K2587" s="390">
        <v>0</v>
      </c>
      <c r="L2587" s="330">
        <v>0</v>
      </c>
      <c r="M2587" s="390">
        <v>81</v>
      </c>
      <c r="N2587" s="390">
        <v>72</v>
      </c>
      <c r="O2587" s="390">
        <v>62</v>
      </c>
      <c r="P2587" s="206">
        <v>0.125</v>
      </c>
    </row>
    <row r="2588" spans="1:16" x14ac:dyDescent="0.2">
      <c r="A2588" s="212" t="s">
        <v>12222</v>
      </c>
      <c r="B2588" s="211" t="s">
        <v>9637</v>
      </c>
      <c r="C2588" s="211" t="s">
        <v>371</v>
      </c>
      <c r="D2588" s="410" t="s">
        <v>19500</v>
      </c>
      <c r="E2588" s="211" t="s">
        <v>12221</v>
      </c>
      <c r="F2588" s="211"/>
      <c r="G2588" s="413" t="s">
        <v>19501</v>
      </c>
      <c r="H2588" s="429" t="s">
        <v>8560</v>
      </c>
      <c r="I2588" s="390">
        <v>0</v>
      </c>
      <c r="J2588" s="390">
        <v>0</v>
      </c>
      <c r="K2588" s="390">
        <v>0</v>
      </c>
      <c r="L2588" s="330">
        <v>0</v>
      </c>
      <c r="M2588" s="390">
        <v>829</v>
      </c>
      <c r="N2588" s="390">
        <v>684</v>
      </c>
      <c r="O2588" s="390">
        <v>582</v>
      </c>
      <c r="P2588" s="206">
        <v>0.211988304093567</v>
      </c>
    </row>
    <row r="2589" spans="1:16" x14ac:dyDescent="0.2">
      <c r="A2589" s="212" t="s">
        <v>12220</v>
      </c>
      <c r="B2589" s="211" t="s">
        <v>9653</v>
      </c>
      <c r="C2589" s="211" t="s">
        <v>371</v>
      </c>
      <c r="D2589" s="410" t="s">
        <v>20518</v>
      </c>
      <c r="E2589" s="211" t="s">
        <v>12219</v>
      </c>
      <c r="F2589" s="211"/>
      <c r="G2589" s="413" t="s">
        <v>20519</v>
      </c>
      <c r="H2589" s="429" t="s">
        <v>8560</v>
      </c>
      <c r="I2589" s="390">
        <v>0</v>
      </c>
      <c r="J2589" s="390">
        <v>0</v>
      </c>
      <c r="K2589" s="390">
        <v>0</v>
      </c>
      <c r="L2589" s="330">
        <v>0</v>
      </c>
      <c r="M2589" s="390">
        <v>1</v>
      </c>
      <c r="N2589" s="390">
        <v>0</v>
      </c>
      <c r="O2589" s="390">
        <v>0</v>
      </c>
      <c r="P2589" s="206">
        <v>0</v>
      </c>
    </row>
    <row r="2590" spans="1:16" x14ac:dyDescent="0.2">
      <c r="A2590" s="212" t="s">
        <v>12197</v>
      </c>
      <c r="B2590" s="211" t="s">
        <v>11706</v>
      </c>
      <c r="C2590" s="211" t="s">
        <v>251</v>
      </c>
      <c r="D2590" s="410" t="s">
        <v>17073</v>
      </c>
      <c r="E2590" s="211" t="s">
        <v>12196</v>
      </c>
      <c r="F2590" s="211"/>
      <c r="G2590" s="413" t="s">
        <v>19504</v>
      </c>
      <c r="H2590" s="429" t="s">
        <v>8560</v>
      </c>
      <c r="I2590" s="390">
        <v>0</v>
      </c>
      <c r="J2590" s="390">
        <v>0</v>
      </c>
      <c r="K2590" s="390">
        <v>0</v>
      </c>
      <c r="L2590" s="330">
        <v>0</v>
      </c>
      <c r="M2590" s="390">
        <v>3</v>
      </c>
      <c r="N2590" s="390">
        <v>1</v>
      </c>
      <c r="O2590" s="390">
        <v>0</v>
      </c>
      <c r="P2590" s="206">
        <v>2</v>
      </c>
    </row>
    <row r="2591" spans="1:16" x14ac:dyDescent="0.2">
      <c r="A2591" s="212" t="s">
        <v>12178</v>
      </c>
      <c r="B2591" s="211" t="s">
        <v>9440</v>
      </c>
      <c r="C2591" s="211" t="s">
        <v>259</v>
      </c>
      <c r="D2591" s="410" t="s">
        <v>19989</v>
      </c>
      <c r="E2591" s="211" t="s">
        <v>12177</v>
      </c>
      <c r="F2591" s="211"/>
      <c r="G2591" s="413" t="s">
        <v>20571</v>
      </c>
      <c r="H2591" s="429" t="s">
        <v>8560</v>
      </c>
      <c r="I2591" s="390">
        <v>0</v>
      </c>
      <c r="J2591" s="390">
        <v>0</v>
      </c>
      <c r="K2591" s="390">
        <v>0</v>
      </c>
      <c r="L2591" s="330">
        <v>0</v>
      </c>
      <c r="M2591" s="390">
        <v>10</v>
      </c>
      <c r="N2591" s="390">
        <v>18</v>
      </c>
      <c r="O2591" s="390">
        <v>43</v>
      </c>
      <c r="P2591" s="206">
        <v>-0.44444444444444398</v>
      </c>
    </row>
    <row r="2592" spans="1:16" x14ac:dyDescent="0.2">
      <c r="A2592" s="212" t="s">
        <v>16153</v>
      </c>
      <c r="B2592" s="211" t="s">
        <v>11656</v>
      </c>
      <c r="C2592" s="211" t="s">
        <v>254</v>
      </c>
      <c r="D2592" s="410" t="s">
        <v>18258</v>
      </c>
      <c r="E2592" s="211" t="s">
        <v>12169</v>
      </c>
      <c r="F2592" s="211"/>
      <c r="G2592" s="413" t="s">
        <v>19509</v>
      </c>
      <c r="H2592" s="429" t="s">
        <v>8560</v>
      </c>
      <c r="I2592" s="390">
        <v>0</v>
      </c>
      <c r="J2592" s="390">
        <v>1</v>
      </c>
      <c r="K2592" s="390">
        <v>0</v>
      </c>
      <c r="L2592" s="330">
        <v>-1</v>
      </c>
      <c r="M2592" s="390">
        <v>4</v>
      </c>
      <c r="N2592" s="390">
        <v>4</v>
      </c>
      <c r="O2592" s="390">
        <v>1</v>
      </c>
      <c r="P2592" s="206">
        <v>0</v>
      </c>
    </row>
    <row r="2593" spans="1:16" x14ac:dyDescent="0.2">
      <c r="A2593" s="212" t="s">
        <v>12162</v>
      </c>
      <c r="B2593" s="211" t="s">
        <v>11653</v>
      </c>
      <c r="C2593" s="211" t="s">
        <v>258</v>
      </c>
      <c r="D2593" s="410" t="s">
        <v>20602</v>
      </c>
      <c r="E2593" s="211" t="s">
        <v>12161</v>
      </c>
      <c r="F2593" s="211"/>
      <c r="G2593" s="413" t="s">
        <v>20603</v>
      </c>
      <c r="H2593" s="429" t="s">
        <v>8560</v>
      </c>
      <c r="I2593" s="390">
        <v>0</v>
      </c>
      <c r="J2593" s="390">
        <v>0</v>
      </c>
      <c r="K2593" s="390">
        <v>12</v>
      </c>
      <c r="L2593" s="330">
        <v>0</v>
      </c>
      <c r="M2593" s="390">
        <v>482</v>
      </c>
      <c r="N2593" s="390">
        <v>1307</v>
      </c>
      <c r="O2593" s="390">
        <v>1338</v>
      </c>
      <c r="P2593" s="206">
        <v>-0.63121652639632697</v>
      </c>
    </row>
    <row r="2594" spans="1:16" x14ac:dyDescent="0.2">
      <c r="A2594" s="212" t="s">
        <v>12158</v>
      </c>
      <c r="B2594" s="211" t="s">
        <v>11746</v>
      </c>
      <c r="C2594" s="211" t="s">
        <v>258</v>
      </c>
      <c r="D2594" s="410" t="s">
        <v>17189</v>
      </c>
      <c r="E2594" s="211" t="s">
        <v>12157</v>
      </c>
      <c r="F2594" s="211"/>
      <c r="G2594" s="413" t="s">
        <v>20604</v>
      </c>
      <c r="H2594" s="429" t="s">
        <v>8396</v>
      </c>
      <c r="I2594" s="390">
        <v>0</v>
      </c>
      <c r="J2594" s="390">
        <v>0</v>
      </c>
      <c r="K2594" s="390">
        <v>0</v>
      </c>
      <c r="L2594" s="330">
        <v>0</v>
      </c>
      <c r="M2594" s="390">
        <v>3</v>
      </c>
      <c r="N2594" s="390">
        <v>1</v>
      </c>
      <c r="O2594" s="390">
        <v>1</v>
      </c>
      <c r="P2594" s="206">
        <v>2</v>
      </c>
    </row>
    <row r="2595" spans="1:16" x14ac:dyDescent="0.2">
      <c r="A2595" s="212" t="s">
        <v>12148</v>
      </c>
      <c r="B2595" s="211" t="s">
        <v>9692</v>
      </c>
      <c r="C2595" s="211" t="s">
        <v>255</v>
      </c>
      <c r="D2595" s="410" t="s">
        <v>18549</v>
      </c>
      <c r="E2595" s="211" t="s">
        <v>12147</v>
      </c>
      <c r="F2595" s="211"/>
      <c r="G2595" s="413" t="s">
        <v>15094</v>
      </c>
      <c r="H2595" s="429" t="s">
        <v>8396</v>
      </c>
      <c r="I2595" s="390">
        <v>0</v>
      </c>
      <c r="J2595" s="390">
        <v>0</v>
      </c>
      <c r="K2595" s="390">
        <v>0</v>
      </c>
      <c r="L2595" s="330">
        <v>0</v>
      </c>
      <c r="M2595" s="390">
        <v>0</v>
      </c>
      <c r="N2595" s="390">
        <v>0</v>
      </c>
      <c r="O2595" s="390">
        <v>0</v>
      </c>
      <c r="P2595" s="206">
        <v>0</v>
      </c>
    </row>
    <row r="2596" spans="1:16" x14ac:dyDescent="0.2">
      <c r="A2596" s="212" t="s">
        <v>13295</v>
      </c>
      <c r="B2596" s="211" t="s">
        <v>11746</v>
      </c>
      <c r="C2596" s="211" t="s">
        <v>258</v>
      </c>
      <c r="D2596" s="410" t="s">
        <v>18652</v>
      </c>
      <c r="E2596" s="211" t="s">
        <v>13294</v>
      </c>
      <c r="F2596" s="211"/>
      <c r="G2596" s="413" t="s">
        <v>20610</v>
      </c>
      <c r="H2596" s="429" t="s">
        <v>8560</v>
      </c>
      <c r="I2596" s="390">
        <v>0</v>
      </c>
      <c r="J2596" s="390">
        <v>0</v>
      </c>
      <c r="K2596" s="390">
        <v>0</v>
      </c>
      <c r="L2596" s="330">
        <v>0</v>
      </c>
      <c r="M2596" s="390">
        <v>10</v>
      </c>
      <c r="N2596" s="390">
        <v>10</v>
      </c>
      <c r="O2596" s="390">
        <v>10</v>
      </c>
      <c r="P2596" s="206">
        <v>0</v>
      </c>
    </row>
    <row r="2597" spans="1:16" x14ac:dyDescent="0.2">
      <c r="A2597" s="212" t="s">
        <v>13293</v>
      </c>
      <c r="B2597" s="211" t="s">
        <v>12128</v>
      </c>
      <c r="C2597" s="211" t="s">
        <v>249</v>
      </c>
      <c r="D2597" s="410" t="s">
        <v>17622</v>
      </c>
      <c r="E2597" s="211" t="s">
        <v>13292</v>
      </c>
      <c r="F2597" s="211"/>
      <c r="G2597" s="413" t="s">
        <v>20611</v>
      </c>
      <c r="H2597" s="429" t="s">
        <v>8560</v>
      </c>
      <c r="I2597" s="390">
        <v>0</v>
      </c>
      <c r="J2597" s="390">
        <v>18</v>
      </c>
      <c r="K2597" s="390">
        <v>35</v>
      </c>
      <c r="L2597" s="330">
        <v>-1</v>
      </c>
      <c r="M2597" s="390">
        <v>43</v>
      </c>
      <c r="N2597" s="390">
        <v>41</v>
      </c>
      <c r="O2597" s="390">
        <v>62</v>
      </c>
      <c r="P2597" s="206">
        <v>4.8780487804878099E-2</v>
      </c>
    </row>
    <row r="2598" spans="1:16" x14ac:dyDescent="0.2">
      <c r="A2598" s="212" t="s">
        <v>12141</v>
      </c>
      <c r="B2598" s="211" t="s">
        <v>9425</v>
      </c>
      <c r="C2598" s="211" t="s">
        <v>249</v>
      </c>
      <c r="D2598" s="410"/>
      <c r="E2598" s="211" t="s">
        <v>12140</v>
      </c>
      <c r="F2598" s="211"/>
      <c r="G2598" s="413"/>
      <c r="H2598" s="429" t="s">
        <v>8560</v>
      </c>
      <c r="I2598" s="390">
        <v>0</v>
      </c>
      <c r="J2598" s="390">
        <v>0</v>
      </c>
      <c r="K2598" s="390">
        <v>0</v>
      </c>
      <c r="L2598" s="330">
        <v>0</v>
      </c>
      <c r="M2598" s="390">
        <v>0</v>
      </c>
      <c r="N2598" s="390">
        <v>0</v>
      </c>
      <c r="O2598" s="390">
        <v>0</v>
      </c>
      <c r="P2598" s="206">
        <v>0</v>
      </c>
    </row>
    <row r="2599" spans="1:16" x14ac:dyDescent="0.2">
      <c r="A2599" s="212" t="s">
        <v>12135</v>
      </c>
      <c r="B2599" s="211" t="s">
        <v>9348</v>
      </c>
      <c r="C2599" s="211" t="s">
        <v>252</v>
      </c>
      <c r="D2599" s="410" t="s">
        <v>8743</v>
      </c>
      <c r="E2599" s="211" t="s">
        <v>12134</v>
      </c>
      <c r="F2599" s="211"/>
      <c r="G2599" s="413" t="s">
        <v>213</v>
      </c>
      <c r="H2599" s="429" t="s">
        <v>8560</v>
      </c>
      <c r="I2599" s="390">
        <v>0</v>
      </c>
      <c r="J2599" s="390">
        <v>0</v>
      </c>
      <c r="K2599" s="390">
        <v>0</v>
      </c>
      <c r="L2599" s="330">
        <v>0</v>
      </c>
      <c r="M2599" s="390">
        <v>9</v>
      </c>
      <c r="N2599" s="390">
        <v>1</v>
      </c>
      <c r="O2599" s="390">
        <v>10</v>
      </c>
      <c r="P2599" s="206">
        <v>8</v>
      </c>
    </row>
    <row r="2600" spans="1:16" x14ac:dyDescent="0.2">
      <c r="A2600" s="212" t="s">
        <v>13146</v>
      </c>
      <c r="B2600" s="211" t="s">
        <v>11653</v>
      </c>
      <c r="C2600" s="211" t="s">
        <v>258</v>
      </c>
      <c r="D2600" s="410" t="s">
        <v>8402</v>
      </c>
      <c r="E2600" s="211" t="s">
        <v>13145</v>
      </c>
      <c r="F2600" s="211"/>
      <c r="G2600" s="413" t="s">
        <v>211</v>
      </c>
      <c r="H2600" s="429" t="s">
        <v>8560</v>
      </c>
      <c r="I2600" s="390">
        <v>0</v>
      </c>
      <c r="J2600" s="390">
        <v>0</v>
      </c>
      <c r="K2600" s="390">
        <v>0</v>
      </c>
      <c r="L2600" s="330">
        <v>0</v>
      </c>
      <c r="M2600" s="390">
        <v>0</v>
      </c>
      <c r="N2600" s="390">
        <v>0</v>
      </c>
      <c r="O2600" s="390">
        <v>0</v>
      </c>
      <c r="P2600" s="206">
        <v>0</v>
      </c>
    </row>
    <row r="2601" spans="1:16" x14ac:dyDescent="0.2">
      <c r="A2601" s="212" t="s">
        <v>12131</v>
      </c>
      <c r="B2601" s="211" t="s">
        <v>11830</v>
      </c>
      <c r="C2601" s="211" t="s">
        <v>252</v>
      </c>
      <c r="D2601" s="410" t="s">
        <v>17092</v>
      </c>
      <c r="E2601" s="211" t="s">
        <v>12130</v>
      </c>
      <c r="F2601" s="211"/>
      <c r="G2601" s="413" t="s">
        <v>19490</v>
      </c>
      <c r="H2601" s="429" t="s">
        <v>8560</v>
      </c>
      <c r="I2601" s="390">
        <v>0</v>
      </c>
      <c r="J2601" s="390">
        <v>0</v>
      </c>
      <c r="K2601" s="390">
        <v>0</v>
      </c>
      <c r="L2601" s="330">
        <v>0</v>
      </c>
      <c r="M2601" s="390">
        <v>0</v>
      </c>
      <c r="N2601" s="390">
        <v>7</v>
      </c>
      <c r="O2601" s="390">
        <v>1</v>
      </c>
      <c r="P2601" s="206">
        <v>-1</v>
      </c>
    </row>
    <row r="2602" spans="1:16" x14ac:dyDescent="0.2">
      <c r="A2602" s="212" t="s">
        <v>12129</v>
      </c>
      <c r="B2602" s="211" t="s">
        <v>12128</v>
      </c>
      <c r="C2602" s="211" t="s">
        <v>249</v>
      </c>
      <c r="D2602" s="410" t="s">
        <v>17120</v>
      </c>
      <c r="E2602" s="211" t="s">
        <v>12127</v>
      </c>
      <c r="F2602" s="211"/>
      <c r="G2602" s="413" t="s">
        <v>201</v>
      </c>
      <c r="H2602" s="429" t="s">
        <v>8396</v>
      </c>
      <c r="I2602" s="390">
        <v>0</v>
      </c>
      <c r="J2602" s="390">
        <v>0</v>
      </c>
      <c r="K2602" s="390">
        <v>0</v>
      </c>
      <c r="L2602" s="330">
        <v>0</v>
      </c>
      <c r="M2602" s="390">
        <v>0</v>
      </c>
      <c r="N2602" s="390">
        <v>0</v>
      </c>
      <c r="O2602" s="390">
        <v>0</v>
      </c>
      <c r="P2602" s="206">
        <v>0</v>
      </c>
    </row>
    <row r="2603" spans="1:16" x14ac:dyDescent="0.2">
      <c r="A2603" s="212" t="s">
        <v>13855</v>
      </c>
      <c r="B2603" s="211" t="s">
        <v>12319</v>
      </c>
      <c r="C2603" s="211" t="s">
        <v>258</v>
      </c>
      <c r="D2603" s="410"/>
      <c r="E2603" s="211" t="s">
        <v>13854</v>
      </c>
      <c r="F2603" s="211"/>
      <c r="G2603" s="413"/>
      <c r="H2603" s="429" t="s">
        <v>8560</v>
      </c>
      <c r="I2603" s="390">
        <v>0</v>
      </c>
      <c r="J2603" s="390">
        <v>0</v>
      </c>
      <c r="K2603" s="390">
        <v>3721</v>
      </c>
      <c r="L2603" s="330">
        <v>0</v>
      </c>
      <c r="M2603" s="390">
        <v>0</v>
      </c>
      <c r="N2603" s="390">
        <v>0</v>
      </c>
      <c r="O2603" s="390">
        <v>744</v>
      </c>
      <c r="P2603" s="206">
        <v>0</v>
      </c>
    </row>
    <row r="2604" spans="1:16" x14ac:dyDescent="0.2">
      <c r="A2604" s="212" t="s">
        <v>12114</v>
      </c>
      <c r="B2604" s="211" t="s">
        <v>9808</v>
      </c>
      <c r="C2604" s="211" t="s">
        <v>371</v>
      </c>
      <c r="D2604" s="410"/>
      <c r="E2604" s="211" t="s">
        <v>12113</v>
      </c>
      <c r="F2604" s="211"/>
      <c r="G2604" s="413"/>
      <c r="H2604" s="429" t="s">
        <v>8396</v>
      </c>
      <c r="I2604" s="390">
        <v>0</v>
      </c>
      <c r="J2604" s="390">
        <v>0</v>
      </c>
      <c r="K2604" s="390">
        <v>0</v>
      </c>
      <c r="L2604" s="330">
        <v>0</v>
      </c>
      <c r="M2604" s="390">
        <v>0</v>
      </c>
      <c r="N2604" s="390">
        <v>0</v>
      </c>
      <c r="O2604" s="390">
        <v>0</v>
      </c>
      <c r="P2604" s="206">
        <v>0</v>
      </c>
    </row>
    <row r="2605" spans="1:16" x14ac:dyDescent="0.2">
      <c r="A2605" s="212" t="s">
        <v>12108</v>
      </c>
      <c r="B2605" s="211" t="s">
        <v>9692</v>
      </c>
      <c r="C2605" s="211" t="s">
        <v>255</v>
      </c>
      <c r="D2605" s="410" t="s">
        <v>20642</v>
      </c>
      <c r="E2605" s="211" t="s">
        <v>12107</v>
      </c>
      <c r="F2605" s="211"/>
      <c r="G2605" s="413" t="s">
        <v>20643</v>
      </c>
      <c r="H2605" s="429" t="s">
        <v>8560</v>
      </c>
      <c r="I2605" s="390">
        <v>0</v>
      </c>
      <c r="J2605" s="390">
        <v>8</v>
      </c>
      <c r="K2605" s="390">
        <v>4</v>
      </c>
      <c r="L2605" s="330">
        <v>-1</v>
      </c>
      <c r="M2605" s="390">
        <v>23</v>
      </c>
      <c r="N2605" s="390">
        <v>29</v>
      </c>
      <c r="O2605" s="390">
        <v>31</v>
      </c>
      <c r="P2605" s="206">
        <v>-0.20689655172413801</v>
      </c>
    </row>
    <row r="2606" spans="1:16" x14ac:dyDescent="0.2">
      <c r="A2606" s="212" t="s">
        <v>13144</v>
      </c>
      <c r="B2606" s="211" t="s">
        <v>11653</v>
      </c>
      <c r="C2606" s="211" t="s">
        <v>258</v>
      </c>
      <c r="D2606" s="410" t="s">
        <v>8402</v>
      </c>
      <c r="E2606" s="211" t="s">
        <v>13143</v>
      </c>
      <c r="F2606" s="211"/>
      <c r="G2606" s="413" t="s">
        <v>211</v>
      </c>
      <c r="H2606" s="429" t="s">
        <v>8560</v>
      </c>
      <c r="I2606" s="390">
        <v>0</v>
      </c>
      <c r="J2606" s="390">
        <v>0</v>
      </c>
      <c r="K2606" s="390">
        <v>0</v>
      </c>
      <c r="L2606" s="330">
        <v>0</v>
      </c>
      <c r="M2606" s="390">
        <v>0</v>
      </c>
      <c r="N2606" s="390">
        <v>0</v>
      </c>
      <c r="O2606" s="390">
        <v>0</v>
      </c>
      <c r="P2606" s="206">
        <v>0</v>
      </c>
    </row>
    <row r="2607" spans="1:16" x14ac:dyDescent="0.2">
      <c r="A2607" s="212" t="s">
        <v>12100</v>
      </c>
      <c r="B2607" s="211" t="s">
        <v>11746</v>
      </c>
      <c r="C2607" s="211" t="s">
        <v>258</v>
      </c>
      <c r="D2607" s="410" t="s">
        <v>17492</v>
      </c>
      <c r="E2607" s="211" t="s">
        <v>12099</v>
      </c>
      <c r="F2607" s="211"/>
      <c r="G2607" s="413" t="s">
        <v>20646</v>
      </c>
      <c r="H2607" s="429" t="s">
        <v>8560</v>
      </c>
      <c r="I2607" s="390">
        <v>0</v>
      </c>
      <c r="J2607" s="390">
        <v>0</v>
      </c>
      <c r="K2607" s="390">
        <v>0</v>
      </c>
      <c r="L2607" s="330">
        <v>0</v>
      </c>
      <c r="M2607" s="390">
        <v>18</v>
      </c>
      <c r="N2607" s="390">
        <v>12</v>
      </c>
      <c r="O2607" s="390">
        <v>12</v>
      </c>
      <c r="P2607" s="206">
        <v>0.5</v>
      </c>
    </row>
    <row r="2608" spans="1:16" x14ac:dyDescent="0.2">
      <c r="A2608" s="212" t="s">
        <v>13673</v>
      </c>
      <c r="B2608" s="211" t="s">
        <v>13672</v>
      </c>
      <c r="C2608" s="211" t="s">
        <v>258</v>
      </c>
      <c r="D2608" s="410" t="s">
        <v>20004</v>
      </c>
      <c r="E2608" s="211" t="s">
        <v>13671</v>
      </c>
      <c r="F2608" s="211"/>
      <c r="G2608" s="413" t="s">
        <v>20005</v>
      </c>
      <c r="H2608" s="429" t="s">
        <v>8560</v>
      </c>
      <c r="I2608" s="390">
        <v>0</v>
      </c>
      <c r="J2608" s="390">
        <v>0</v>
      </c>
      <c r="K2608" s="390">
        <v>7</v>
      </c>
      <c r="L2608" s="330">
        <v>0</v>
      </c>
      <c r="M2608" s="390">
        <v>5</v>
      </c>
      <c r="N2608" s="390">
        <v>0</v>
      </c>
      <c r="O2608" s="390">
        <v>17</v>
      </c>
      <c r="P2608" s="206">
        <v>0</v>
      </c>
    </row>
    <row r="2609" spans="1:16" x14ac:dyDescent="0.2">
      <c r="A2609" s="212" t="s">
        <v>13291</v>
      </c>
      <c r="B2609" s="211" t="s">
        <v>11709</v>
      </c>
      <c r="C2609" s="211" t="s">
        <v>255</v>
      </c>
      <c r="D2609" s="410" t="s">
        <v>18831</v>
      </c>
      <c r="E2609" s="211" t="s">
        <v>13290</v>
      </c>
      <c r="F2609" s="211"/>
      <c r="G2609" s="413" t="s">
        <v>19516</v>
      </c>
      <c r="H2609" s="429" t="s">
        <v>8560</v>
      </c>
      <c r="I2609" s="390">
        <v>0</v>
      </c>
      <c r="J2609" s="390">
        <v>0</v>
      </c>
      <c r="K2609" s="390">
        <v>0</v>
      </c>
      <c r="L2609" s="330">
        <v>0</v>
      </c>
      <c r="M2609" s="390">
        <v>72</v>
      </c>
      <c r="N2609" s="390">
        <v>18</v>
      </c>
      <c r="O2609" s="390">
        <v>48</v>
      </c>
      <c r="P2609" s="206">
        <v>3</v>
      </c>
    </row>
    <row r="2610" spans="1:16" x14ac:dyDescent="0.2">
      <c r="A2610" s="212" t="s">
        <v>12092</v>
      </c>
      <c r="B2610" s="211"/>
      <c r="C2610" s="211" t="s">
        <v>14947</v>
      </c>
      <c r="D2610" s="410"/>
      <c r="E2610" s="211"/>
      <c r="F2610" s="211" t="s">
        <v>12091</v>
      </c>
      <c r="G2610" s="413"/>
      <c r="H2610" s="429" t="s">
        <v>8389</v>
      </c>
      <c r="I2610" s="390">
        <v>0</v>
      </c>
      <c r="J2610" s="390">
        <v>0</v>
      </c>
      <c r="K2610" s="390">
        <v>0</v>
      </c>
      <c r="L2610" s="330">
        <v>0</v>
      </c>
      <c r="M2610" s="390">
        <v>0</v>
      </c>
      <c r="N2610" s="390">
        <v>0</v>
      </c>
      <c r="O2610" s="390">
        <v>0</v>
      </c>
      <c r="P2610" s="206">
        <v>0</v>
      </c>
    </row>
    <row r="2611" spans="1:16" x14ac:dyDescent="0.2">
      <c r="A2611" s="212" t="s">
        <v>12088</v>
      </c>
      <c r="B2611" s="211"/>
      <c r="C2611" s="211" t="s">
        <v>254</v>
      </c>
      <c r="D2611" s="410" t="s">
        <v>10582</v>
      </c>
      <c r="E2611" s="211"/>
      <c r="F2611" s="211" t="s">
        <v>12087</v>
      </c>
      <c r="G2611" s="413" t="s">
        <v>200</v>
      </c>
      <c r="H2611" s="429" t="s">
        <v>8560</v>
      </c>
      <c r="I2611" s="390">
        <v>0</v>
      </c>
      <c r="J2611" s="390">
        <v>1</v>
      </c>
      <c r="K2611" s="390">
        <v>0</v>
      </c>
      <c r="L2611" s="330">
        <v>-1</v>
      </c>
      <c r="M2611" s="390">
        <v>0</v>
      </c>
      <c r="N2611" s="390">
        <v>0</v>
      </c>
      <c r="O2611" s="390">
        <v>0</v>
      </c>
      <c r="P2611" s="206">
        <v>0</v>
      </c>
    </row>
    <row r="2612" spans="1:16" x14ac:dyDescent="0.2">
      <c r="A2612" s="212" t="s">
        <v>12086</v>
      </c>
      <c r="B2612" s="211"/>
      <c r="C2612" s="211" t="s">
        <v>371</v>
      </c>
      <c r="D2612" s="410" t="s">
        <v>19030</v>
      </c>
      <c r="E2612" s="211"/>
      <c r="F2612" s="211" t="s">
        <v>12085</v>
      </c>
      <c r="G2612" s="413" t="s">
        <v>19421</v>
      </c>
      <c r="H2612" s="429" t="s">
        <v>8560</v>
      </c>
      <c r="I2612" s="390">
        <v>0</v>
      </c>
      <c r="J2612" s="390">
        <v>0</v>
      </c>
      <c r="K2612" s="390">
        <v>0</v>
      </c>
      <c r="L2612" s="330">
        <v>0</v>
      </c>
      <c r="M2612" s="390">
        <v>0</v>
      </c>
      <c r="N2612" s="390">
        <v>0</v>
      </c>
      <c r="O2612" s="390">
        <v>1</v>
      </c>
      <c r="P2612" s="206">
        <v>0</v>
      </c>
    </row>
    <row r="2613" spans="1:16" x14ac:dyDescent="0.2">
      <c r="A2613" s="212" t="s">
        <v>12076</v>
      </c>
      <c r="B2613" s="211"/>
      <c r="C2613" s="211" t="s">
        <v>261</v>
      </c>
      <c r="D2613" s="410" t="s">
        <v>17259</v>
      </c>
      <c r="E2613" s="211"/>
      <c r="F2613" s="211" t="s">
        <v>12075</v>
      </c>
      <c r="G2613" s="413" t="s">
        <v>200</v>
      </c>
      <c r="H2613" s="429" t="s">
        <v>8560</v>
      </c>
      <c r="I2613" s="390">
        <v>0</v>
      </c>
      <c r="J2613" s="390">
        <v>2</v>
      </c>
      <c r="K2613" s="390">
        <v>1</v>
      </c>
      <c r="L2613" s="330">
        <v>-1</v>
      </c>
      <c r="M2613" s="390">
        <v>0</v>
      </c>
      <c r="N2613" s="390">
        <v>2</v>
      </c>
      <c r="O2613" s="390">
        <v>1</v>
      </c>
      <c r="P2613" s="206">
        <v>-1</v>
      </c>
    </row>
    <row r="2614" spans="1:16" x14ac:dyDescent="0.2">
      <c r="A2614" s="212" t="s">
        <v>19031</v>
      </c>
      <c r="B2614" s="211"/>
      <c r="C2614" s="211" t="s">
        <v>258</v>
      </c>
      <c r="D2614" s="410"/>
      <c r="E2614" s="211"/>
      <c r="F2614" s="211" t="s">
        <v>19032</v>
      </c>
      <c r="G2614" s="413"/>
      <c r="H2614" s="429"/>
      <c r="I2614" s="390">
        <v>0</v>
      </c>
      <c r="J2614" s="390">
        <v>0</v>
      </c>
      <c r="K2614" s="390">
        <v>0</v>
      </c>
      <c r="L2614" s="330">
        <v>0</v>
      </c>
      <c r="M2614" s="390">
        <v>0</v>
      </c>
      <c r="N2614" s="390">
        <v>0</v>
      </c>
      <c r="O2614" s="390">
        <v>0</v>
      </c>
      <c r="P2614" s="206">
        <v>0</v>
      </c>
    </row>
    <row r="2615" spans="1:16" x14ac:dyDescent="0.2">
      <c r="A2615" s="212" t="s">
        <v>12070</v>
      </c>
      <c r="B2615" s="211" t="s">
        <v>9566</v>
      </c>
      <c r="C2615" s="211" t="s">
        <v>255</v>
      </c>
      <c r="D2615" s="410"/>
      <c r="E2615" s="211" t="s">
        <v>12069</v>
      </c>
      <c r="F2615" s="211"/>
      <c r="G2615" s="413"/>
      <c r="H2615" s="429" t="s">
        <v>8389</v>
      </c>
      <c r="I2615" s="390">
        <v>0</v>
      </c>
      <c r="J2615" s="390">
        <v>0</v>
      </c>
      <c r="K2615" s="390">
        <v>0</v>
      </c>
      <c r="L2615" s="330">
        <v>0</v>
      </c>
      <c r="M2615" s="390">
        <v>0</v>
      </c>
      <c r="N2615" s="390">
        <v>0</v>
      </c>
      <c r="O2615" s="390">
        <v>0</v>
      </c>
      <c r="P2615" s="206">
        <v>0</v>
      </c>
    </row>
    <row r="2616" spans="1:16" x14ac:dyDescent="0.2">
      <c r="A2616" s="212" t="s">
        <v>12068</v>
      </c>
      <c r="B2616" s="211"/>
      <c r="C2616" s="211" t="s">
        <v>371</v>
      </c>
      <c r="D2616" s="410" t="s">
        <v>8815</v>
      </c>
      <c r="E2616" s="211"/>
      <c r="F2616" s="211" t="s">
        <v>12067</v>
      </c>
      <c r="G2616" s="413" t="s">
        <v>201</v>
      </c>
      <c r="H2616" s="429" t="s">
        <v>8560</v>
      </c>
      <c r="I2616" s="390">
        <v>0</v>
      </c>
      <c r="J2616" s="390">
        <v>0</v>
      </c>
      <c r="K2616" s="390">
        <v>1</v>
      </c>
      <c r="L2616" s="330">
        <v>0</v>
      </c>
      <c r="M2616" s="390">
        <v>0</v>
      </c>
      <c r="N2616" s="390">
        <v>0</v>
      </c>
      <c r="O2616" s="390">
        <v>6</v>
      </c>
      <c r="P2616" s="206">
        <v>0</v>
      </c>
    </row>
    <row r="2617" spans="1:16" x14ac:dyDescent="0.2">
      <c r="A2617" s="212" t="s">
        <v>12046</v>
      </c>
      <c r="B2617" s="211"/>
      <c r="C2617" s="211" t="s">
        <v>253</v>
      </c>
      <c r="D2617" s="410"/>
      <c r="E2617" s="211"/>
      <c r="F2617" s="211" t="s">
        <v>12045</v>
      </c>
      <c r="G2617" s="413"/>
      <c r="H2617" s="429" t="s">
        <v>8396</v>
      </c>
      <c r="I2617" s="390">
        <v>0</v>
      </c>
      <c r="J2617" s="390">
        <v>0</v>
      </c>
      <c r="K2617" s="390">
        <v>0</v>
      </c>
      <c r="L2617" s="330">
        <v>0</v>
      </c>
      <c r="M2617" s="390">
        <v>0</v>
      </c>
      <c r="N2617" s="390">
        <v>0</v>
      </c>
      <c r="O2617" s="390">
        <v>0</v>
      </c>
      <c r="P2617" s="206">
        <v>0</v>
      </c>
    </row>
    <row r="2618" spans="1:16" x14ac:dyDescent="0.2">
      <c r="A2618" s="212" t="s">
        <v>12034</v>
      </c>
      <c r="B2618" s="211"/>
      <c r="C2618" s="211" t="s">
        <v>371</v>
      </c>
      <c r="D2618" s="410" t="s">
        <v>17561</v>
      </c>
      <c r="E2618" s="211"/>
      <c r="F2618" s="211" t="s">
        <v>12033</v>
      </c>
      <c r="G2618" s="413" t="s">
        <v>19456</v>
      </c>
      <c r="H2618" s="429" t="s">
        <v>8560</v>
      </c>
      <c r="I2618" s="390">
        <v>0</v>
      </c>
      <c r="J2618" s="390">
        <v>0</v>
      </c>
      <c r="K2618" s="390">
        <v>0</v>
      </c>
      <c r="L2618" s="330">
        <v>0</v>
      </c>
      <c r="M2618" s="390">
        <v>0</v>
      </c>
      <c r="N2618" s="390">
        <v>0</v>
      </c>
      <c r="O2618" s="390">
        <v>0</v>
      </c>
      <c r="P2618" s="206">
        <v>0</v>
      </c>
    </row>
    <row r="2619" spans="1:16" x14ac:dyDescent="0.2">
      <c r="A2619" s="212" t="s">
        <v>12022</v>
      </c>
      <c r="B2619" s="211"/>
      <c r="C2619" s="211" t="s">
        <v>261</v>
      </c>
      <c r="D2619" s="410" t="s">
        <v>18081</v>
      </c>
      <c r="E2619" s="211"/>
      <c r="F2619" s="211" t="s">
        <v>12021</v>
      </c>
      <c r="G2619" s="413" t="s">
        <v>200</v>
      </c>
      <c r="H2619" s="429" t="s">
        <v>8560</v>
      </c>
      <c r="I2619" s="390">
        <v>0</v>
      </c>
      <c r="J2619" s="390">
        <v>0</v>
      </c>
      <c r="K2619" s="390">
        <v>0</v>
      </c>
      <c r="L2619" s="330">
        <v>0</v>
      </c>
      <c r="M2619" s="390">
        <v>0</v>
      </c>
      <c r="N2619" s="390">
        <v>0</v>
      </c>
      <c r="O2619" s="390">
        <v>4</v>
      </c>
      <c r="P2619" s="206">
        <v>0</v>
      </c>
    </row>
    <row r="2620" spans="1:16" x14ac:dyDescent="0.2">
      <c r="A2620" s="212" t="s">
        <v>12010</v>
      </c>
      <c r="B2620" s="211"/>
      <c r="C2620" s="211" t="s">
        <v>14947</v>
      </c>
      <c r="D2620" s="410" t="s">
        <v>17024</v>
      </c>
      <c r="E2620" s="211"/>
      <c r="F2620" s="211" t="s">
        <v>12009</v>
      </c>
      <c r="G2620" s="413" t="s">
        <v>19529</v>
      </c>
      <c r="H2620" s="429" t="s">
        <v>8560</v>
      </c>
      <c r="I2620" s="390">
        <v>0</v>
      </c>
      <c r="J2620" s="390">
        <v>2</v>
      </c>
      <c r="K2620" s="390">
        <v>0</v>
      </c>
      <c r="L2620" s="330">
        <v>-1</v>
      </c>
      <c r="M2620" s="390">
        <v>0</v>
      </c>
      <c r="N2620" s="390">
        <v>0</v>
      </c>
      <c r="O2620" s="390">
        <v>0</v>
      </c>
      <c r="P2620" s="206">
        <v>0</v>
      </c>
    </row>
    <row r="2621" spans="1:16" x14ac:dyDescent="0.2">
      <c r="A2621" s="212" t="s">
        <v>12001</v>
      </c>
      <c r="B2621" s="211"/>
      <c r="C2621" s="211" t="s">
        <v>372</v>
      </c>
      <c r="D2621" s="410"/>
      <c r="E2621" s="211"/>
      <c r="F2621" s="211" t="s">
        <v>12000</v>
      </c>
      <c r="G2621" s="413"/>
      <c r="H2621" s="429" t="s">
        <v>8389</v>
      </c>
      <c r="I2621" s="390">
        <v>0</v>
      </c>
      <c r="J2621" s="390">
        <v>0</v>
      </c>
      <c r="K2621" s="390">
        <v>0</v>
      </c>
      <c r="L2621" s="330">
        <v>0</v>
      </c>
      <c r="M2621" s="390">
        <v>0</v>
      </c>
      <c r="N2621" s="390">
        <v>0</v>
      </c>
      <c r="O2621" s="390">
        <v>0</v>
      </c>
      <c r="P2621" s="206">
        <v>0</v>
      </c>
    </row>
    <row r="2622" spans="1:16" x14ac:dyDescent="0.2">
      <c r="A2622" s="212" t="s">
        <v>19040</v>
      </c>
      <c r="B2622" s="211"/>
      <c r="C2622" s="211" t="s">
        <v>372</v>
      </c>
      <c r="D2622" s="410" t="s">
        <v>19041</v>
      </c>
      <c r="E2622" s="211"/>
      <c r="F2622" s="211" t="s">
        <v>19042</v>
      </c>
      <c r="G2622" s="413" t="s">
        <v>17473</v>
      </c>
      <c r="H2622" s="429" t="s">
        <v>8560</v>
      </c>
      <c r="I2622" s="390">
        <v>0</v>
      </c>
      <c r="J2622" s="390">
        <v>7</v>
      </c>
      <c r="K2622" s="390">
        <v>5</v>
      </c>
      <c r="L2622" s="330">
        <v>-1</v>
      </c>
      <c r="M2622" s="390">
        <v>19</v>
      </c>
      <c r="N2622" s="390">
        <v>6</v>
      </c>
      <c r="O2622" s="390">
        <v>5</v>
      </c>
      <c r="P2622" s="206">
        <v>2.1666666666666701</v>
      </c>
    </row>
    <row r="2623" spans="1:16" x14ac:dyDescent="0.2">
      <c r="A2623" s="212" t="s">
        <v>11987</v>
      </c>
      <c r="B2623" s="211"/>
      <c r="C2623" s="211" t="s">
        <v>257</v>
      </c>
      <c r="D2623" s="410"/>
      <c r="E2623" s="211"/>
      <c r="F2623" s="211" t="s">
        <v>11986</v>
      </c>
      <c r="G2623" s="413"/>
      <c r="H2623" s="429" t="s">
        <v>8389</v>
      </c>
      <c r="I2623" s="390">
        <v>0</v>
      </c>
      <c r="J2623" s="390">
        <v>0</v>
      </c>
      <c r="K2623" s="390">
        <v>0</v>
      </c>
      <c r="L2623" s="330">
        <v>0</v>
      </c>
      <c r="M2623" s="390">
        <v>0</v>
      </c>
      <c r="N2623" s="390">
        <v>0</v>
      </c>
      <c r="O2623" s="390">
        <v>0</v>
      </c>
      <c r="P2623" s="206">
        <v>0</v>
      </c>
    </row>
    <row r="2624" spans="1:16" x14ac:dyDescent="0.2">
      <c r="A2624" s="212" t="s">
        <v>11983</v>
      </c>
      <c r="B2624" s="211"/>
      <c r="C2624" s="211" t="s">
        <v>14947</v>
      </c>
      <c r="D2624" s="410"/>
      <c r="E2624" s="211"/>
      <c r="F2624" s="211" t="s">
        <v>11982</v>
      </c>
      <c r="G2624" s="413"/>
      <c r="H2624" s="429" t="s">
        <v>8389</v>
      </c>
      <c r="I2624" s="390">
        <v>0</v>
      </c>
      <c r="J2624" s="390">
        <v>0</v>
      </c>
      <c r="K2624" s="390">
        <v>0</v>
      </c>
      <c r="L2624" s="330">
        <v>0</v>
      </c>
      <c r="M2624" s="390">
        <v>0</v>
      </c>
      <c r="N2624" s="390">
        <v>0</v>
      </c>
      <c r="O2624" s="390">
        <v>0</v>
      </c>
      <c r="P2624" s="206">
        <v>0</v>
      </c>
    </row>
    <row r="2625" spans="1:16" x14ac:dyDescent="0.2">
      <c r="A2625" s="212" t="s">
        <v>11979</v>
      </c>
      <c r="B2625" s="211"/>
      <c r="C2625" s="211" t="s">
        <v>258</v>
      </c>
      <c r="D2625" s="410"/>
      <c r="E2625" s="211"/>
      <c r="F2625" s="211" t="s">
        <v>11978</v>
      </c>
      <c r="G2625" s="413"/>
      <c r="H2625" s="429" t="s">
        <v>8389</v>
      </c>
      <c r="I2625" s="390">
        <v>0</v>
      </c>
      <c r="J2625" s="390">
        <v>0</v>
      </c>
      <c r="K2625" s="390">
        <v>0</v>
      </c>
      <c r="L2625" s="330">
        <v>0</v>
      </c>
      <c r="M2625" s="390">
        <v>0</v>
      </c>
      <c r="N2625" s="390">
        <v>0</v>
      </c>
      <c r="O2625" s="390">
        <v>0</v>
      </c>
      <c r="P2625" s="206">
        <v>0</v>
      </c>
    </row>
    <row r="2626" spans="1:16" x14ac:dyDescent="0.2">
      <c r="A2626" s="212" t="s">
        <v>11975</v>
      </c>
      <c r="B2626" s="211"/>
      <c r="C2626" s="211" t="s">
        <v>250</v>
      </c>
      <c r="D2626" s="410" t="s">
        <v>17125</v>
      </c>
      <c r="E2626" s="211"/>
      <c r="F2626" s="211" t="s">
        <v>11974</v>
      </c>
      <c r="G2626" s="413" t="s">
        <v>9071</v>
      </c>
      <c r="H2626" s="429" t="s">
        <v>8396</v>
      </c>
      <c r="I2626" s="390">
        <v>0</v>
      </c>
      <c r="J2626" s="390">
        <v>0</v>
      </c>
      <c r="K2626" s="390">
        <v>0</v>
      </c>
      <c r="L2626" s="330">
        <v>0</v>
      </c>
      <c r="M2626" s="390">
        <v>0</v>
      </c>
      <c r="N2626" s="390">
        <v>0</v>
      </c>
      <c r="O2626" s="390">
        <v>0</v>
      </c>
      <c r="P2626" s="206">
        <v>0</v>
      </c>
    </row>
    <row r="2627" spans="1:16" x14ac:dyDescent="0.2">
      <c r="A2627" s="212" t="s">
        <v>11971</v>
      </c>
      <c r="B2627" s="211"/>
      <c r="C2627" s="211" t="s">
        <v>249</v>
      </c>
      <c r="D2627" s="410"/>
      <c r="E2627" s="211"/>
      <c r="F2627" s="211" t="s">
        <v>11970</v>
      </c>
      <c r="G2627" s="413"/>
      <c r="H2627" s="429" t="s">
        <v>8389</v>
      </c>
      <c r="I2627" s="390">
        <v>0</v>
      </c>
      <c r="J2627" s="390">
        <v>0</v>
      </c>
      <c r="K2627" s="390">
        <v>0</v>
      </c>
      <c r="L2627" s="330">
        <v>0</v>
      </c>
      <c r="M2627" s="390">
        <v>0</v>
      </c>
      <c r="N2627" s="390">
        <v>0</v>
      </c>
      <c r="O2627" s="390">
        <v>0</v>
      </c>
      <c r="P2627" s="206">
        <v>0</v>
      </c>
    </row>
    <row r="2628" spans="1:16" x14ac:dyDescent="0.2">
      <c r="A2628" s="212" t="s">
        <v>11967</v>
      </c>
      <c r="B2628" s="211"/>
      <c r="C2628" s="211" t="s">
        <v>14947</v>
      </c>
      <c r="D2628" s="410" t="s">
        <v>11966</v>
      </c>
      <c r="E2628" s="211"/>
      <c r="F2628" s="211" t="s">
        <v>11965</v>
      </c>
      <c r="G2628" s="413" t="s">
        <v>200</v>
      </c>
      <c r="H2628" s="429" t="s">
        <v>8396</v>
      </c>
      <c r="I2628" s="390">
        <v>0</v>
      </c>
      <c r="J2628" s="390">
        <v>0</v>
      </c>
      <c r="K2628" s="390">
        <v>0</v>
      </c>
      <c r="L2628" s="330">
        <v>0</v>
      </c>
      <c r="M2628" s="390">
        <v>0</v>
      </c>
      <c r="N2628" s="390">
        <v>1</v>
      </c>
      <c r="O2628" s="390">
        <v>0</v>
      </c>
      <c r="P2628" s="206">
        <v>-1</v>
      </c>
    </row>
    <row r="2629" spans="1:16" x14ac:dyDescent="0.2">
      <c r="A2629" s="212" t="s">
        <v>11964</v>
      </c>
      <c r="B2629" s="211"/>
      <c r="C2629" s="211" t="s">
        <v>251</v>
      </c>
      <c r="D2629" s="410" t="s">
        <v>10177</v>
      </c>
      <c r="E2629" s="211"/>
      <c r="F2629" s="211" t="s">
        <v>11963</v>
      </c>
      <c r="G2629" s="413" t="s">
        <v>218</v>
      </c>
      <c r="H2629" s="429" t="s">
        <v>8389</v>
      </c>
      <c r="I2629" s="390">
        <v>0</v>
      </c>
      <c r="J2629" s="390">
        <v>0</v>
      </c>
      <c r="K2629" s="390">
        <v>0</v>
      </c>
      <c r="L2629" s="330">
        <v>0</v>
      </c>
      <c r="M2629" s="390">
        <v>0</v>
      </c>
      <c r="N2629" s="390">
        <v>0</v>
      </c>
      <c r="O2629" s="390">
        <v>0</v>
      </c>
      <c r="P2629" s="206">
        <v>0</v>
      </c>
    </row>
    <row r="2630" spans="1:16" x14ac:dyDescent="0.2">
      <c r="A2630" s="212" t="s">
        <v>19043</v>
      </c>
      <c r="B2630" s="211"/>
      <c r="C2630" s="211" t="s">
        <v>252</v>
      </c>
      <c r="D2630" s="410" t="s">
        <v>8743</v>
      </c>
      <c r="E2630" s="211"/>
      <c r="F2630" s="211" t="s">
        <v>19044</v>
      </c>
      <c r="G2630" s="413" t="s">
        <v>213</v>
      </c>
      <c r="H2630" s="429" t="s">
        <v>8560</v>
      </c>
      <c r="I2630" s="390">
        <v>0</v>
      </c>
      <c r="J2630" s="390">
        <v>2</v>
      </c>
      <c r="K2630" s="390">
        <v>0</v>
      </c>
      <c r="L2630" s="330">
        <v>-1</v>
      </c>
      <c r="M2630" s="390">
        <v>0</v>
      </c>
      <c r="N2630" s="390">
        <v>2</v>
      </c>
      <c r="O2630" s="390">
        <v>0</v>
      </c>
      <c r="P2630" s="206">
        <v>-1</v>
      </c>
    </row>
    <row r="2631" spans="1:16" x14ac:dyDescent="0.2">
      <c r="A2631" s="212" t="s">
        <v>19045</v>
      </c>
      <c r="B2631" s="211"/>
      <c r="C2631" s="211" t="s">
        <v>254</v>
      </c>
      <c r="D2631" s="410"/>
      <c r="E2631" s="211"/>
      <c r="F2631" s="211" t="s">
        <v>19046</v>
      </c>
      <c r="G2631" s="413"/>
      <c r="H2631" s="429"/>
      <c r="I2631" s="390">
        <v>0</v>
      </c>
      <c r="J2631" s="390">
        <v>0</v>
      </c>
      <c r="K2631" s="390">
        <v>0</v>
      </c>
      <c r="L2631" s="330">
        <v>0</v>
      </c>
      <c r="M2631" s="390">
        <v>0</v>
      </c>
      <c r="N2631" s="390">
        <v>0</v>
      </c>
      <c r="O2631" s="390">
        <v>0</v>
      </c>
      <c r="P2631" s="206">
        <v>0</v>
      </c>
    </row>
    <row r="2632" spans="1:16" x14ac:dyDescent="0.2">
      <c r="A2632" s="212" t="s">
        <v>19047</v>
      </c>
      <c r="B2632" s="211"/>
      <c r="C2632" s="211" t="s">
        <v>371</v>
      </c>
      <c r="D2632" s="410" t="s">
        <v>19048</v>
      </c>
      <c r="E2632" s="211"/>
      <c r="F2632" s="211" t="s">
        <v>19049</v>
      </c>
      <c r="G2632" s="413" t="s">
        <v>15877</v>
      </c>
      <c r="H2632" s="429"/>
      <c r="I2632" s="390">
        <v>0</v>
      </c>
      <c r="J2632" s="390">
        <v>0</v>
      </c>
      <c r="K2632" s="390">
        <v>0</v>
      </c>
      <c r="L2632" s="330">
        <v>0</v>
      </c>
      <c r="M2632" s="390">
        <v>11</v>
      </c>
      <c r="N2632" s="390">
        <v>1</v>
      </c>
      <c r="O2632" s="390">
        <v>4</v>
      </c>
      <c r="P2632" s="206">
        <v>10</v>
      </c>
    </row>
    <row r="2633" spans="1:16" x14ac:dyDescent="0.2">
      <c r="A2633" s="212" t="s">
        <v>11956</v>
      </c>
      <c r="B2633" s="211"/>
      <c r="C2633" s="211" t="s">
        <v>250</v>
      </c>
      <c r="D2633" s="410" t="s">
        <v>15877</v>
      </c>
      <c r="E2633" s="211"/>
      <c r="F2633" s="211" t="s">
        <v>11955</v>
      </c>
      <c r="G2633" s="413" t="s">
        <v>15878</v>
      </c>
      <c r="H2633" s="429" t="s">
        <v>8389</v>
      </c>
      <c r="I2633" s="390">
        <v>0</v>
      </c>
      <c r="J2633" s="390">
        <v>0</v>
      </c>
      <c r="K2633" s="390">
        <v>0</v>
      </c>
      <c r="L2633" s="330">
        <v>0</v>
      </c>
      <c r="M2633" s="390">
        <v>0</v>
      </c>
      <c r="N2633" s="390">
        <v>0</v>
      </c>
      <c r="O2633" s="390">
        <v>0</v>
      </c>
      <c r="P2633" s="206">
        <v>0</v>
      </c>
    </row>
    <row r="2634" spans="1:16" x14ac:dyDescent="0.2">
      <c r="A2634" s="212" t="s">
        <v>11952</v>
      </c>
      <c r="B2634" s="211"/>
      <c r="C2634" s="211" t="s">
        <v>14947</v>
      </c>
      <c r="D2634" s="410"/>
      <c r="E2634" s="211"/>
      <c r="F2634" s="211" t="s">
        <v>11951</v>
      </c>
      <c r="G2634" s="413"/>
      <c r="H2634" s="429" t="s">
        <v>8389</v>
      </c>
      <c r="I2634" s="390">
        <v>0</v>
      </c>
      <c r="J2634" s="390">
        <v>0</v>
      </c>
      <c r="K2634" s="390">
        <v>0</v>
      </c>
      <c r="L2634" s="330">
        <v>0</v>
      </c>
      <c r="M2634" s="390">
        <v>0</v>
      </c>
      <c r="N2634" s="390">
        <v>0</v>
      </c>
      <c r="O2634" s="390">
        <v>0</v>
      </c>
      <c r="P2634" s="206">
        <v>0</v>
      </c>
    </row>
    <row r="2635" spans="1:16" x14ac:dyDescent="0.2">
      <c r="A2635" s="212" t="s">
        <v>11940</v>
      </c>
      <c r="B2635" s="211"/>
      <c r="C2635" s="211" t="s">
        <v>371</v>
      </c>
      <c r="D2635" s="410"/>
      <c r="E2635" s="211"/>
      <c r="F2635" s="211" t="s">
        <v>11939</v>
      </c>
      <c r="G2635" s="413"/>
      <c r="H2635" s="429" t="s">
        <v>8396</v>
      </c>
      <c r="I2635" s="390">
        <v>0</v>
      </c>
      <c r="J2635" s="390">
        <v>0</v>
      </c>
      <c r="K2635" s="390">
        <v>0</v>
      </c>
      <c r="L2635" s="330">
        <v>0</v>
      </c>
      <c r="M2635" s="390">
        <v>0</v>
      </c>
      <c r="N2635" s="390">
        <v>0</v>
      </c>
      <c r="O2635" s="390">
        <v>0</v>
      </c>
      <c r="P2635" s="206">
        <v>0</v>
      </c>
    </row>
    <row r="2636" spans="1:16" x14ac:dyDescent="0.2">
      <c r="A2636" s="212" t="s">
        <v>11922</v>
      </c>
      <c r="B2636" s="211"/>
      <c r="C2636" s="211" t="s">
        <v>252</v>
      </c>
      <c r="D2636" s="410" t="s">
        <v>8743</v>
      </c>
      <c r="E2636" s="211"/>
      <c r="F2636" s="211" t="s">
        <v>11921</v>
      </c>
      <c r="G2636" s="413" t="s">
        <v>213</v>
      </c>
      <c r="H2636" s="429" t="s">
        <v>8560</v>
      </c>
      <c r="I2636" s="390">
        <v>0</v>
      </c>
      <c r="J2636" s="390">
        <v>0</v>
      </c>
      <c r="K2636" s="390">
        <v>0</v>
      </c>
      <c r="L2636" s="330">
        <v>0</v>
      </c>
      <c r="M2636" s="390">
        <v>0</v>
      </c>
      <c r="N2636" s="390">
        <v>0</v>
      </c>
      <c r="O2636" s="390">
        <v>0</v>
      </c>
      <c r="P2636" s="206">
        <v>0</v>
      </c>
    </row>
    <row r="2637" spans="1:16" x14ac:dyDescent="0.2">
      <c r="A2637" s="212" t="s">
        <v>11920</v>
      </c>
      <c r="B2637" s="211"/>
      <c r="C2637" s="211" t="s">
        <v>252</v>
      </c>
      <c r="D2637" s="410" t="s">
        <v>8743</v>
      </c>
      <c r="E2637" s="211"/>
      <c r="F2637" s="211" t="s">
        <v>11919</v>
      </c>
      <c r="G2637" s="413" t="s">
        <v>213</v>
      </c>
      <c r="H2637" s="429" t="s">
        <v>8560</v>
      </c>
      <c r="I2637" s="390">
        <v>0</v>
      </c>
      <c r="J2637" s="390">
        <v>0</v>
      </c>
      <c r="K2637" s="390">
        <v>0</v>
      </c>
      <c r="L2637" s="330">
        <v>0</v>
      </c>
      <c r="M2637" s="390">
        <v>0</v>
      </c>
      <c r="N2637" s="390">
        <v>0</v>
      </c>
      <c r="O2637" s="390">
        <v>0</v>
      </c>
      <c r="P2637" s="206">
        <v>0</v>
      </c>
    </row>
    <row r="2638" spans="1:16" x14ac:dyDescent="0.2">
      <c r="A2638" s="212" t="s">
        <v>11916</v>
      </c>
      <c r="B2638" s="211"/>
      <c r="C2638" s="211" t="s">
        <v>487</v>
      </c>
      <c r="D2638" s="410" t="s">
        <v>8661</v>
      </c>
      <c r="E2638" s="211"/>
      <c r="F2638" s="211" t="s">
        <v>11915</v>
      </c>
      <c r="G2638" s="413" t="s">
        <v>200</v>
      </c>
      <c r="H2638" s="429" t="s">
        <v>8560</v>
      </c>
      <c r="I2638" s="390">
        <v>0</v>
      </c>
      <c r="J2638" s="390">
        <v>0</v>
      </c>
      <c r="K2638" s="390">
        <v>0</v>
      </c>
      <c r="L2638" s="330">
        <v>0</v>
      </c>
      <c r="M2638" s="390">
        <v>0</v>
      </c>
      <c r="N2638" s="390">
        <v>0</v>
      </c>
      <c r="O2638" s="390">
        <v>0</v>
      </c>
      <c r="P2638" s="206">
        <v>0</v>
      </c>
    </row>
    <row r="2639" spans="1:16" x14ac:dyDescent="0.2">
      <c r="A2639" s="212" t="s">
        <v>13136</v>
      </c>
      <c r="B2639" s="211"/>
      <c r="C2639" s="211" t="s">
        <v>487</v>
      </c>
      <c r="D2639" s="410" t="s">
        <v>8791</v>
      </c>
      <c r="E2639" s="211"/>
      <c r="F2639" s="211" t="s">
        <v>13135</v>
      </c>
      <c r="G2639" s="413" t="s">
        <v>223</v>
      </c>
      <c r="H2639" s="429" t="s">
        <v>8396</v>
      </c>
      <c r="I2639" s="390">
        <v>0</v>
      </c>
      <c r="J2639" s="390">
        <v>0</v>
      </c>
      <c r="K2639" s="390">
        <v>0</v>
      </c>
      <c r="L2639" s="330">
        <v>0</v>
      </c>
      <c r="M2639" s="390">
        <v>0</v>
      </c>
      <c r="N2639" s="390">
        <v>0</v>
      </c>
      <c r="O2639" s="390">
        <v>0</v>
      </c>
      <c r="P2639" s="206">
        <v>0</v>
      </c>
    </row>
    <row r="2640" spans="1:16" x14ac:dyDescent="0.2">
      <c r="A2640" s="212" t="s">
        <v>11903</v>
      </c>
      <c r="B2640" s="211" t="s">
        <v>9639</v>
      </c>
      <c r="C2640" s="211" t="s">
        <v>255</v>
      </c>
      <c r="D2640" s="410" t="s">
        <v>20013</v>
      </c>
      <c r="E2640" s="211" t="s">
        <v>11902</v>
      </c>
      <c r="F2640" s="211"/>
      <c r="G2640" s="413" t="s">
        <v>20727</v>
      </c>
      <c r="H2640" s="429" t="s">
        <v>8560</v>
      </c>
      <c r="I2640" s="390">
        <v>0</v>
      </c>
      <c r="J2640" s="390">
        <v>1</v>
      </c>
      <c r="K2640" s="390">
        <v>0</v>
      </c>
      <c r="L2640" s="330">
        <v>-1</v>
      </c>
      <c r="M2640" s="390">
        <v>359</v>
      </c>
      <c r="N2640" s="390">
        <v>304</v>
      </c>
      <c r="O2640" s="390">
        <v>316</v>
      </c>
      <c r="P2640" s="206">
        <v>0.18092105263157901</v>
      </c>
    </row>
    <row r="2641" spans="1:16" x14ac:dyDescent="0.2">
      <c r="A2641" s="212" t="s">
        <v>11883</v>
      </c>
      <c r="B2641" s="211" t="s">
        <v>11638</v>
      </c>
      <c r="C2641" s="211" t="s">
        <v>372</v>
      </c>
      <c r="D2641" s="410" t="s">
        <v>17133</v>
      </c>
      <c r="E2641" s="211" t="s">
        <v>11882</v>
      </c>
      <c r="F2641" s="211"/>
      <c r="G2641" s="413" t="s">
        <v>17134</v>
      </c>
      <c r="H2641" s="429" t="s">
        <v>8396</v>
      </c>
      <c r="I2641" s="390">
        <v>0</v>
      </c>
      <c r="J2641" s="390">
        <v>0</v>
      </c>
      <c r="K2641" s="390">
        <v>0</v>
      </c>
      <c r="L2641" s="330">
        <v>0</v>
      </c>
      <c r="M2641" s="390">
        <v>0</v>
      </c>
      <c r="N2641" s="390">
        <v>0</v>
      </c>
      <c r="O2641" s="390">
        <v>0</v>
      </c>
      <c r="P2641" s="206">
        <v>0</v>
      </c>
    </row>
    <row r="2642" spans="1:16" x14ac:dyDescent="0.2">
      <c r="A2642" s="212" t="s">
        <v>18843</v>
      </c>
      <c r="B2642" s="211" t="s">
        <v>9618</v>
      </c>
      <c r="C2642" s="211" t="s">
        <v>371</v>
      </c>
      <c r="D2642" s="410" t="s">
        <v>20740</v>
      </c>
      <c r="E2642" s="211" t="s">
        <v>18844</v>
      </c>
      <c r="F2642" s="211"/>
      <c r="G2642" s="413" t="s">
        <v>20741</v>
      </c>
      <c r="H2642" s="429" t="s">
        <v>8560</v>
      </c>
      <c r="I2642" s="390">
        <v>0</v>
      </c>
      <c r="J2642" s="390">
        <v>0</v>
      </c>
      <c r="K2642" s="390">
        <v>1</v>
      </c>
      <c r="L2642" s="330">
        <v>0</v>
      </c>
      <c r="M2642" s="390">
        <v>6</v>
      </c>
      <c r="N2642" s="390">
        <v>8</v>
      </c>
      <c r="O2642" s="390">
        <v>5</v>
      </c>
      <c r="P2642" s="206">
        <v>-0.25</v>
      </c>
    </row>
    <row r="2643" spans="1:16" x14ac:dyDescent="0.2">
      <c r="A2643" s="212" t="s">
        <v>19059</v>
      </c>
      <c r="B2643" s="211"/>
      <c r="C2643" s="211" t="s">
        <v>258</v>
      </c>
      <c r="D2643" s="410" t="s">
        <v>19060</v>
      </c>
      <c r="E2643" s="211"/>
      <c r="F2643" s="211" t="s">
        <v>19061</v>
      </c>
      <c r="G2643" s="413" t="s">
        <v>20769</v>
      </c>
      <c r="H2643" s="429"/>
      <c r="I2643" s="390">
        <v>0</v>
      </c>
      <c r="J2643" s="390">
        <v>0</v>
      </c>
      <c r="K2643" s="390">
        <v>0</v>
      </c>
      <c r="L2643" s="330">
        <v>0</v>
      </c>
      <c r="M2643" s="390">
        <v>27</v>
      </c>
      <c r="N2643" s="390">
        <v>40</v>
      </c>
      <c r="O2643" s="390">
        <v>107</v>
      </c>
      <c r="P2643" s="206">
        <v>-0.32500000000000001</v>
      </c>
    </row>
    <row r="2644" spans="1:16" x14ac:dyDescent="0.2">
      <c r="A2644" s="212" t="s">
        <v>19062</v>
      </c>
      <c r="B2644" s="211"/>
      <c r="C2644" s="211" t="s">
        <v>258</v>
      </c>
      <c r="D2644" s="410" t="s">
        <v>8402</v>
      </c>
      <c r="E2644" s="211"/>
      <c r="F2644" s="211" t="s">
        <v>19063</v>
      </c>
      <c r="G2644" s="413" t="s">
        <v>211</v>
      </c>
      <c r="H2644" s="429"/>
      <c r="I2644" s="390">
        <v>0</v>
      </c>
      <c r="J2644" s="390">
        <v>0</v>
      </c>
      <c r="K2644" s="390">
        <v>0</v>
      </c>
      <c r="L2644" s="330">
        <v>0</v>
      </c>
      <c r="M2644" s="390">
        <v>0</v>
      </c>
      <c r="N2644" s="390">
        <v>0</v>
      </c>
      <c r="O2644" s="390">
        <v>0</v>
      </c>
      <c r="P2644" s="206">
        <v>0</v>
      </c>
    </row>
    <row r="2645" spans="1:16" x14ac:dyDescent="0.2">
      <c r="A2645" s="212" t="s">
        <v>11856</v>
      </c>
      <c r="B2645" s="211" t="s">
        <v>11570</v>
      </c>
      <c r="C2645" s="211" t="s">
        <v>262</v>
      </c>
      <c r="D2645" s="410" t="s">
        <v>18414</v>
      </c>
      <c r="E2645" s="211" t="s">
        <v>11855</v>
      </c>
      <c r="F2645" s="211"/>
      <c r="G2645" s="413" t="s">
        <v>20771</v>
      </c>
      <c r="H2645" s="429" t="s">
        <v>8396</v>
      </c>
      <c r="I2645" s="390">
        <v>0</v>
      </c>
      <c r="J2645" s="390">
        <v>0</v>
      </c>
      <c r="K2645" s="390">
        <v>0</v>
      </c>
      <c r="L2645" s="330">
        <v>0</v>
      </c>
      <c r="M2645" s="390">
        <v>13</v>
      </c>
      <c r="N2645" s="390">
        <v>7</v>
      </c>
      <c r="O2645" s="390">
        <v>6</v>
      </c>
      <c r="P2645" s="206">
        <v>0.85714285714285698</v>
      </c>
    </row>
    <row r="2646" spans="1:16" x14ac:dyDescent="0.2">
      <c r="A2646" s="212" t="s">
        <v>11850</v>
      </c>
      <c r="B2646" s="211" t="s">
        <v>11614</v>
      </c>
      <c r="C2646" s="211" t="s">
        <v>372</v>
      </c>
      <c r="D2646" s="410" t="s">
        <v>18661</v>
      </c>
      <c r="E2646" s="211" t="s">
        <v>11848</v>
      </c>
      <c r="F2646" s="211"/>
      <c r="G2646" s="413" t="s">
        <v>19543</v>
      </c>
      <c r="H2646" s="429" t="s">
        <v>8396</v>
      </c>
      <c r="I2646" s="390">
        <v>0</v>
      </c>
      <c r="J2646" s="390">
        <v>0</v>
      </c>
      <c r="K2646" s="390">
        <v>0</v>
      </c>
      <c r="L2646" s="330">
        <v>0</v>
      </c>
      <c r="M2646" s="390">
        <v>0</v>
      </c>
      <c r="N2646" s="390">
        <v>1</v>
      </c>
      <c r="O2646" s="390">
        <v>0</v>
      </c>
      <c r="P2646" s="206">
        <v>-1</v>
      </c>
    </row>
    <row r="2647" spans="1:16" x14ac:dyDescent="0.2">
      <c r="A2647" s="212" t="s">
        <v>11843</v>
      </c>
      <c r="B2647" s="211" t="s">
        <v>11614</v>
      </c>
      <c r="C2647" s="211" t="s">
        <v>372</v>
      </c>
      <c r="D2647" s="410" t="s">
        <v>20783</v>
      </c>
      <c r="E2647" s="211" t="s">
        <v>11842</v>
      </c>
      <c r="F2647" s="211"/>
      <c r="G2647" s="413" t="s">
        <v>20784</v>
      </c>
      <c r="H2647" s="429" t="s">
        <v>8560</v>
      </c>
      <c r="I2647" s="390">
        <v>0</v>
      </c>
      <c r="J2647" s="390">
        <v>0</v>
      </c>
      <c r="K2647" s="390">
        <v>5</v>
      </c>
      <c r="L2647" s="330">
        <v>0</v>
      </c>
      <c r="M2647" s="390">
        <v>27</v>
      </c>
      <c r="N2647" s="390">
        <v>13</v>
      </c>
      <c r="O2647" s="390">
        <v>83</v>
      </c>
      <c r="P2647" s="206">
        <v>1.07692307692308</v>
      </c>
    </row>
    <row r="2648" spans="1:16" x14ac:dyDescent="0.2">
      <c r="A2648" s="212" t="s">
        <v>11841</v>
      </c>
      <c r="B2648" s="211" t="s">
        <v>9808</v>
      </c>
      <c r="C2648" s="211" t="s">
        <v>371</v>
      </c>
      <c r="D2648" s="410" t="s">
        <v>20022</v>
      </c>
      <c r="E2648" s="211" t="s">
        <v>11840</v>
      </c>
      <c r="F2648" s="211"/>
      <c r="G2648" s="413" t="s">
        <v>20789</v>
      </c>
      <c r="H2648" s="429" t="s">
        <v>8560</v>
      </c>
      <c r="I2648" s="390">
        <v>0</v>
      </c>
      <c r="J2648" s="390">
        <v>0</v>
      </c>
      <c r="K2648" s="390">
        <v>0</v>
      </c>
      <c r="L2648" s="330">
        <v>0</v>
      </c>
      <c r="M2648" s="390">
        <v>4</v>
      </c>
      <c r="N2648" s="390">
        <v>0</v>
      </c>
      <c r="O2648" s="390">
        <v>2</v>
      </c>
      <c r="P2648" s="206">
        <v>0</v>
      </c>
    </row>
    <row r="2649" spans="1:16" x14ac:dyDescent="0.2">
      <c r="A2649" s="212" t="s">
        <v>11839</v>
      </c>
      <c r="B2649" s="211" t="s">
        <v>9637</v>
      </c>
      <c r="C2649" s="211" t="s">
        <v>371</v>
      </c>
      <c r="D2649" s="410" t="s">
        <v>19545</v>
      </c>
      <c r="E2649" s="211" t="s">
        <v>11838</v>
      </c>
      <c r="F2649" s="211"/>
      <c r="G2649" s="413" t="s">
        <v>19492</v>
      </c>
      <c r="H2649" s="429" t="s">
        <v>8396</v>
      </c>
      <c r="I2649" s="390">
        <v>0</v>
      </c>
      <c r="J2649" s="390">
        <v>0</v>
      </c>
      <c r="K2649" s="390">
        <v>0</v>
      </c>
      <c r="L2649" s="330">
        <v>0</v>
      </c>
      <c r="M2649" s="390">
        <v>1</v>
      </c>
      <c r="N2649" s="390">
        <v>0</v>
      </c>
      <c r="O2649" s="390">
        <v>2</v>
      </c>
      <c r="P2649" s="206">
        <v>0</v>
      </c>
    </row>
    <row r="2650" spans="1:16" x14ac:dyDescent="0.2">
      <c r="A2650" s="212" t="s">
        <v>11837</v>
      </c>
      <c r="B2650" s="211" t="s">
        <v>11659</v>
      </c>
      <c r="C2650" s="211" t="s">
        <v>372</v>
      </c>
      <c r="D2650" s="410" t="s">
        <v>20790</v>
      </c>
      <c r="E2650" s="211" t="s">
        <v>11836</v>
      </c>
      <c r="F2650" s="211"/>
      <c r="G2650" s="413" t="s">
        <v>20791</v>
      </c>
      <c r="H2650" s="429" t="s">
        <v>8560</v>
      </c>
      <c r="I2650" s="390">
        <v>0</v>
      </c>
      <c r="J2650" s="390">
        <v>0</v>
      </c>
      <c r="K2650" s="390">
        <v>0</v>
      </c>
      <c r="L2650" s="330">
        <v>0</v>
      </c>
      <c r="M2650" s="390">
        <v>0</v>
      </c>
      <c r="N2650" s="390">
        <v>0</v>
      </c>
      <c r="O2650" s="390">
        <v>0</v>
      </c>
      <c r="P2650" s="206">
        <v>0</v>
      </c>
    </row>
    <row r="2651" spans="1:16" x14ac:dyDescent="0.2">
      <c r="A2651" s="212" t="s">
        <v>19072</v>
      </c>
      <c r="B2651" s="211"/>
      <c r="C2651" s="211" t="s">
        <v>252</v>
      </c>
      <c r="D2651" s="410" t="s">
        <v>8743</v>
      </c>
      <c r="E2651" s="211"/>
      <c r="F2651" s="211" t="s">
        <v>19073</v>
      </c>
      <c r="G2651" s="413" t="s">
        <v>213</v>
      </c>
      <c r="H2651" s="429"/>
      <c r="I2651" s="390">
        <v>0</v>
      </c>
      <c r="J2651" s="390">
        <v>0</v>
      </c>
      <c r="K2651" s="390">
        <v>0</v>
      </c>
      <c r="L2651" s="330">
        <v>0</v>
      </c>
      <c r="M2651" s="390">
        <v>0</v>
      </c>
      <c r="N2651" s="390">
        <v>0</v>
      </c>
      <c r="O2651" s="390">
        <v>0</v>
      </c>
      <c r="P2651" s="206">
        <v>0</v>
      </c>
    </row>
    <row r="2652" spans="1:16" x14ac:dyDescent="0.2">
      <c r="A2652" s="212" t="s">
        <v>19074</v>
      </c>
      <c r="B2652" s="211"/>
      <c r="C2652" s="211" t="s">
        <v>252</v>
      </c>
      <c r="D2652" s="410" t="s">
        <v>19075</v>
      </c>
      <c r="E2652" s="211"/>
      <c r="F2652" s="211" t="s">
        <v>19076</v>
      </c>
      <c r="G2652" s="413" t="s">
        <v>20804</v>
      </c>
      <c r="H2652" s="429"/>
      <c r="I2652" s="390">
        <v>0</v>
      </c>
      <c r="J2652" s="390">
        <v>0</v>
      </c>
      <c r="K2652" s="390">
        <v>0</v>
      </c>
      <c r="L2652" s="330">
        <v>0</v>
      </c>
      <c r="M2652" s="390">
        <v>1</v>
      </c>
      <c r="N2652" s="390">
        <v>3</v>
      </c>
      <c r="O2652" s="390">
        <v>1</v>
      </c>
      <c r="P2652" s="206">
        <v>-0.66666666666666696</v>
      </c>
    </row>
    <row r="2653" spans="1:16" x14ac:dyDescent="0.2">
      <c r="A2653" s="212" t="s">
        <v>13283</v>
      </c>
      <c r="B2653" s="211" t="s">
        <v>11638</v>
      </c>
      <c r="C2653" s="211" t="s">
        <v>372</v>
      </c>
      <c r="D2653" s="410" t="s">
        <v>20808</v>
      </c>
      <c r="E2653" s="211" t="s">
        <v>13282</v>
      </c>
      <c r="F2653" s="211"/>
      <c r="G2653" s="413" t="s">
        <v>19546</v>
      </c>
      <c r="H2653" s="429" t="s">
        <v>8560</v>
      </c>
      <c r="I2653" s="390">
        <v>0</v>
      </c>
      <c r="J2653" s="390">
        <v>38</v>
      </c>
      <c r="K2653" s="390">
        <v>32</v>
      </c>
      <c r="L2653" s="330">
        <v>-1</v>
      </c>
      <c r="M2653" s="390">
        <v>65</v>
      </c>
      <c r="N2653" s="390">
        <v>121</v>
      </c>
      <c r="O2653" s="390">
        <v>116</v>
      </c>
      <c r="P2653" s="206">
        <v>-0.46280991735537202</v>
      </c>
    </row>
    <row r="2654" spans="1:16" x14ac:dyDescent="0.2">
      <c r="A2654" s="212" t="s">
        <v>19079</v>
      </c>
      <c r="B2654" s="211"/>
      <c r="C2654" s="211" t="s">
        <v>371</v>
      </c>
      <c r="D2654" s="410" t="s">
        <v>19080</v>
      </c>
      <c r="E2654" s="211"/>
      <c r="F2654" s="211" t="s">
        <v>19081</v>
      </c>
      <c r="G2654" s="413" t="s">
        <v>20814</v>
      </c>
      <c r="H2654" s="429" t="s">
        <v>8560</v>
      </c>
      <c r="I2654" s="390">
        <v>0</v>
      </c>
      <c r="J2654" s="390">
        <v>5</v>
      </c>
      <c r="K2654" s="390">
        <v>2</v>
      </c>
      <c r="L2654" s="330">
        <v>-1</v>
      </c>
      <c r="M2654" s="390">
        <v>33</v>
      </c>
      <c r="N2654" s="390">
        <v>28</v>
      </c>
      <c r="O2654" s="390">
        <v>27</v>
      </c>
      <c r="P2654" s="206">
        <v>0.17857142857142899</v>
      </c>
    </row>
    <row r="2655" spans="1:16" x14ac:dyDescent="0.2">
      <c r="A2655" s="212" t="s">
        <v>11809</v>
      </c>
      <c r="B2655" s="211" t="s">
        <v>11797</v>
      </c>
      <c r="C2655" s="211" t="s">
        <v>372</v>
      </c>
      <c r="D2655" s="410" t="s">
        <v>17404</v>
      </c>
      <c r="E2655" s="211" t="s">
        <v>11808</v>
      </c>
      <c r="F2655" s="211"/>
      <c r="G2655" s="413" t="s">
        <v>20707</v>
      </c>
      <c r="H2655" s="429" t="s">
        <v>8396</v>
      </c>
      <c r="I2655" s="390">
        <v>0</v>
      </c>
      <c r="J2655" s="390">
        <v>0</v>
      </c>
      <c r="K2655" s="390">
        <v>0</v>
      </c>
      <c r="L2655" s="330">
        <v>0</v>
      </c>
      <c r="M2655" s="390">
        <v>9</v>
      </c>
      <c r="N2655" s="390">
        <v>9</v>
      </c>
      <c r="O2655" s="390">
        <v>2</v>
      </c>
      <c r="P2655" s="206">
        <v>0</v>
      </c>
    </row>
    <row r="2656" spans="1:16" x14ac:dyDescent="0.2">
      <c r="A2656" s="212" t="s">
        <v>13670</v>
      </c>
      <c r="B2656" s="211" t="s">
        <v>11638</v>
      </c>
      <c r="C2656" s="211" t="s">
        <v>372</v>
      </c>
      <c r="D2656" s="410" t="s">
        <v>18084</v>
      </c>
      <c r="E2656" s="211" t="s">
        <v>13669</v>
      </c>
      <c r="F2656" s="211"/>
      <c r="G2656" s="413" t="s">
        <v>20824</v>
      </c>
      <c r="H2656" s="429" t="s">
        <v>8560</v>
      </c>
      <c r="I2656" s="390">
        <v>0</v>
      </c>
      <c r="J2656" s="390">
        <v>0</v>
      </c>
      <c r="K2656" s="390">
        <v>6</v>
      </c>
      <c r="L2656" s="330">
        <v>0</v>
      </c>
      <c r="M2656" s="390">
        <v>282</v>
      </c>
      <c r="N2656" s="390">
        <v>289</v>
      </c>
      <c r="O2656" s="390">
        <v>319</v>
      </c>
      <c r="P2656" s="206">
        <v>-2.4221453287197301E-2</v>
      </c>
    </row>
    <row r="2657" spans="1:16" x14ac:dyDescent="0.2">
      <c r="A2657" s="212" t="s">
        <v>11779</v>
      </c>
      <c r="B2657" s="211" t="s">
        <v>11701</v>
      </c>
      <c r="C2657" s="211" t="s">
        <v>249</v>
      </c>
      <c r="D2657" s="410" t="s">
        <v>20861</v>
      </c>
      <c r="E2657" s="211" t="s">
        <v>11778</v>
      </c>
      <c r="F2657" s="211"/>
      <c r="G2657" s="413" t="s">
        <v>19552</v>
      </c>
      <c r="H2657" s="429" t="s">
        <v>8560</v>
      </c>
      <c r="I2657" s="390">
        <v>0</v>
      </c>
      <c r="J2657" s="390">
        <v>1</v>
      </c>
      <c r="K2657" s="390">
        <v>1</v>
      </c>
      <c r="L2657" s="210">
        <v>-1</v>
      </c>
      <c r="M2657" s="390">
        <v>5</v>
      </c>
      <c r="N2657" s="390">
        <v>9</v>
      </c>
      <c r="O2657" s="390">
        <v>7</v>
      </c>
      <c r="P2657" s="206">
        <v>-0.44444444444444398</v>
      </c>
    </row>
    <row r="2658" spans="1:16" x14ac:dyDescent="0.2">
      <c r="A2658" s="212" t="s">
        <v>11777</v>
      </c>
      <c r="B2658" s="211" t="s">
        <v>10235</v>
      </c>
      <c r="C2658" s="211" t="s">
        <v>249</v>
      </c>
      <c r="D2658" s="410" t="s">
        <v>17139</v>
      </c>
      <c r="E2658" s="211" t="s">
        <v>11776</v>
      </c>
      <c r="F2658" s="211"/>
      <c r="G2658" s="413" t="s">
        <v>19551</v>
      </c>
      <c r="H2658" s="429" t="s">
        <v>8560</v>
      </c>
      <c r="I2658" s="390">
        <v>0</v>
      </c>
      <c r="J2658" s="390">
        <v>0</v>
      </c>
      <c r="K2658" s="390">
        <v>1</v>
      </c>
      <c r="L2658" s="330">
        <v>0</v>
      </c>
      <c r="M2658" s="390">
        <v>185</v>
      </c>
      <c r="N2658" s="390">
        <v>144</v>
      </c>
      <c r="O2658" s="390">
        <v>188</v>
      </c>
      <c r="P2658" s="206">
        <v>0.28472222222222199</v>
      </c>
    </row>
    <row r="2659" spans="1:16" x14ac:dyDescent="0.2">
      <c r="A2659" s="212" t="s">
        <v>11775</v>
      </c>
      <c r="B2659" s="211" t="s">
        <v>10235</v>
      </c>
      <c r="C2659" s="211" t="s">
        <v>249</v>
      </c>
      <c r="D2659" s="410" t="s">
        <v>18558</v>
      </c>
      <c r="E2659" s="211" t="s">
        <v>11773</v>
      </c>
      <c r="F2659" s="211"/>
      <c r="G2659" s="413" t="s">
        <v>200</v>
      </c>
      <c r="H2659" s="429" t="s">
        <v>8560</v>
      </c>
      <c r="I2659" s="390">
        <v>0</v>
      </c>
      <c r="J2659" s="390">
        <v>0</v>
      </c>
      <c r="K2659" s="390">
        <v>0</v>
      </c>
      <c r="L2659" s="330">
        <v>0</v>
      </c>
      <c r="M2659" s="390">
        <v>0</v>
      </c>
      <c r="N2659" s="390">
        <v>0</v>
      </c>
      <c r="O2659" s="390">
        <v>0</v>
      </c>
      <c r="P2659" s="206">
        <v>0</v>
      </c>
    </row>
    <row r="2660" spans="1:16" x14ac:dyDescent="0.2">
      <c r="A2660" s="212" t="s">
        <v>11770</v>
      </c>
      <c r="B2660" s="211" t="s">
        <v>11701</v>
      </c>
      <c r="C2660" s="211" t="s">
        <v>249</v>
      </c>
      <c r="D2660" s="410" t="s">
        <v>20862</v>
      </c>
      <c r="E2660" s="211" t="s">
        <v>11769</v>
      </c>
      <c r="F2660" s="211"/>
      <c r="G2660" s="413" t="s">
        <v>200</v>
      </c>
      <c r="H2660" s="429" t="s">
        <v>8560</v>
      </c>
      <c r="I2660" s="390">
        <v>0</v>
      </c>
      <c r="J2660" s="390">
        <v>0</v>
      </c>
      <c r="K2660" s="390">
        <v>0</v>
      </c>
      <c r="L2660" s="330">
        <v>0</v>
      </c>
      <c r="M2660" s="390">
        <v>3</v>
      </c>
      <c r="N2660" s="390">
        <v>1</v>
      </c>
      <c r="O2660" s="390">
        <v>5</v>
      </c>
      <c r="P2660" s="206">
        <v>2</v>
      </c>
    </row>
    <row r="2661" spans="1:16" x14ac:dyDescent="0.2">
      <c r="A2661" s="212" t="s">
        <v>11768</v>
      </c>
      <c r="B2661" s="211" t="s">
        <v>10235</v>
      </c>
      <c r="C2661" s="211" t="s">
        <v>249</v>
      </c>
      <c r="D2661" s="410" t="s">
        <v>18272</v>
      </c>
      <c r="E2661" s="211" t="s">
        <v>11767</v>
      </c>
      <c r="F2661" s="211"/>
      <c r="G2661" s="413" t="s">
        <v>20863</v>
      </c>
      <c r="H2661" s="429" t="s">
        <v>8560</v>
      </c>
      <c r="I2661" s="390">
        <v>0</v>
      </c>
      <c r="J2661" s="390">
        <v>0</v>
      </c>
      <c r="K2661" s="390">
        <v>0</v>
      </c>
      <c r="L2661" s="330">
        <v>0</v>
      </c>
      <c r="M2661" s="390">
        <v>146</v>
      </c>
      <c r="N2661" s="390">
        <v>53</v>
      </c>
      <c r="O2661" s="390">
        <v>141</v>
      </c>
      <c r="P2661" s="206">
        <v>1.75471698113208</v>
      </c>
    </row>
    <row r="2662" spans="1:16" x14ac:dyDescent="0.2">
      <c r="A2662" s="212" t="s">
        <v>11762</v>
      </c>
      <c r="B2662" s="211" t="s">
        <v>10235</v>
      </c>
      <c r="C2662" s="211" t="s">
        <v>249</v>
      </c>
      <c r="D2662" s="410" t="s">
        <v>17464</v>
      </c>
      <c r="E2662" s="211" t="s">
        <v>11760</v>
      </c>
      <c r="F2662" s="211"/>
      <c r="G2662" s="413" t="s">
        <v>19421</v>
      </c>
      <c r="H2662" s="429" t="s">
        <v>8560</v>
      </c>
      <c r="I2662" s="390">
        <v>0</v>
      </c>
      <c r="J2662" s="390">
        <v>0</v>
      </c>
      <c r="K2662" s="390">
        <v>0</v>
      </c>
      <c r="L2662" s="330">
        <v>0</v>
      </c>
      <c r="M2662" s="390">
        <v>0</v>
      </c>
      <c r="N2662" s="390">
        <v>1</v>
      </c>
      <c r="O2662" s="390">
        <v>3</v>
      </c>
      <c r="P2662" s="206">
        <v>-1</v>
      </c>
    </row>
    <row r="2663" spans="1:16" x14ac:dyDescent="0.2">
      <c r="A2663" s="212" t="s">
        <v>11756</v>
      </c>
      <c r="B2663" s="211" t="s">
        <v>9630</v>
      </c>
      <c r="C2663" s="211" t="s">
        <v>249</v>
      </c>
      <c r="D2663" s="410" t="s">
        <v>20865</v>
      </c>
      <c r="E2663" s="211" t="s">
        <v>11755</v>
      </c>
      <c r="F2663" s="211"/>
      <c r="G2663" s="413" t="s">
        <v>20666</v>
      </c>
      <c r="H2663" s="429" t="s">
        <v>8396</v>
      </c>
      <c r="I2663" s="390">
        <v>0</v>
      </c>
      <c r="J2663" s="390">
        <v>0</v>
      </c>
      <c r="K2663" s="390">
        <v>0</v>
      </c>
      <c r="L2663" s="330">
        <v>0</v>
      </c>
      <c r="M2663" s="390">
        <v>5</v>
      </c>
      <c r="N2663" s="390">
        <v>1</v>
      </c>
      <c r="O2663" s="390">
        <v>6</v>
      </c>
      <c r="P2663" s="206">
        <v>4</v>
      </c>
    </row>
    <row r="2664" spans="1:16" x14ac:dyDescent="0.2">
      <c r="A2664" s="212" t="s">
        <v>11738</v>
      </c>
      <c r="B2664" s="211" t="s">
        <v>11678</v>
      </c>
      <c r="C2664" s="211" t="s">
        <v>254</v>
      </c>
      <c r="D2664" s="410" t="s">
        <v>20878</v>
      </c>
      <c r="E2664" s="211" t="s">
        <v>11737</v>
      </c>
      <c r="F2664" s="211"/>
      <c r="G2664" s="413" t="s">
        <v>20879</v>
      </c>
      <c r="H2664" s="429" t="s">
        <v>8560</v>
      </c>
      <c r="I2664" s="390">
        <v>0</v>
      </c>
      <c r="J2664" s="390">
        <v>0</v>
      </c>
      <c r="K2664" s="390">
        <v>1</v>
      </c>
      <c r="L2664" s="330">
        <v>0</v>
      </c>
      <c r="M2664" s="390">
        <v>292</v>
      </c>
      <c r="N2664" s="390">
        <v>309</v>
      </c>
      <c r="O2664" s="390">
        <v>305</v>
      </c>
      <c r="P2664" s="206">
        <v>-5.5016181229773503E-2</v>
      </c>
    </row>
    <row r="2665" spans="1:16" x14ac:dyDescent="0.2">
      <c r="A2665" s="212" t="s">
        <v>11736</v>
      </c>
      <c r="B2665" s="211" t="s">
        <v>10303</v>
      </c>
      <c r="C2665" s="211" t="s">
        <v>254</v>
      </c>
      <c r="D2665" s="410" t="s">
        <v>20880</v>
      </c>
      <c r="E2665" s="211" t="s">
        <v>11735</v>
      </c>
      <c r="F2665" s="211"/>
      <c r="G2665" s="413" t="s">
        <v>20881</v>
      </c>
      <c r="H2665" s="429" t="s">
        <v>8560</v>
      </c>
      <c r="I2665" s="390">
        <v>0</v>
      </c>
      <c r="J2665" s="390">
        <v>0</v>
      </c>
      <c r="K2665" s="390">
        <v>0</v>
      </c>
      <c r="L2665" s="330">
        <v>0</v>
      </c>
      <c r="M2665" s="390">
        <v>170</v>
      </c>
      <c r="N2665" s="390">
        <v>153</v>
      </c>
      <c r="O2665" s="390">
        <v>142</v>
      </c>
      <c r="P2665" s="206">
        <v>0.11111111111111099</v>
      </c>
    </row>
    <row r="2666" spans="1:16" x14ac:dyDescent="0.2">
      <c r="A2666" s="212" t="s">
        <v>11734</v>
      </c>
      <c r="B2666" s="211" t="s">
        <v>9566</v>
      </c>
      <c r="C2666" s="211" t="s">
        <v>255</v>
      </c>
      <c r="D2666" s="410" t="s">
        <v>20030</v>
      </c>
      <c r="E2666" s="211" t="s">
        <v>11733</v>
      </c>
      <c r="F2666" s="211"/>
      <c r="G2666" s="413" t="s">
        <v>20031</v>
      </c>
      <c r="H2666" s="429" t="s">
        <v>8560</v>
      </c>
      <c r="I2666" s="390">
        <v>0</v>
      </c>
      <c r="J2666" s="390">
        <v>0</v>
      </c>
      <c r="K2666" s="390">
        <v>1</v>
      </c>
      <c r="L2666" s="330">
        <v>0</v>
      </c>
      <c r="M2666" s="390">
        <v>0</v>
      </c>
      <c r="N2666" s="390">
        <v>1</v>
      </c>
      <c r="O2666" s="390">
        <v>0</v>
      </c>
      <c r="P2666" s="206">
        <v>-1</v>
      </c>
    </row>
    <row r="2667" spans="1:16" x14ac:dyDescent="0.2">
      <c r="A2667" s="212" t="s">
        <v>19093</v>
      </c>
      <c r="B2667" s="211"/>
      <c r="C2667" s="211" t="s">
        <v>371</v>
      </c>
      <c r="D2667" s="410" t="s">
        <v>19094</v>
      </c>
      <c r="E2667" s="211"/>
      <c r="F2667" s="211" t="s">
        <v>19095</v>
      </c>
      <c r="G2667" s="413" t="s">
        <v>19555</v>
      </c>
      <c r="H2667" s="429"/>
      <c r="I2667" s="390">
        <v>0</v>
      </c>
      <c r="J2667" s="390">
        <v>0</v>
      </c>
      <c r="K2667" s="390">
        <v>0</v>
      </c>
      <c r="L2667" s="330">
        <v>0</v>
      </c>
      <c r="M2667" s="390">
        <v>0</v>
      </c>
      <c r="N2667" s="390">
        <v>0</v>
      </c>
      <c r="O2667" s="390">
        <v>0</v>
      </c>
      <c r="P2667" s="206">
        <v>0</v>
      </c>
    </row>
    <row r="2668" spans="1:16" x14ac:dyDescent="0.2">
      <c r="A2668" s="212" t="s">
        <v>11726</v>
      </c>
      <c r="B2668" s="211"/>
      <c r="C2668" s="211" t="s">
        <v>371</v>
      </c>
      <c r="D2668" s="410"/>
      <c r="E2668" s="211" t="s">
        <v>11725</v>
      </c>
      <c r="F2668" s="211"/>
      <c r="G2668" s="413"/>
      <c r="H2668" s="429" t="s">
        <v>8396</v>
      </c>
      <c r="I2668" s="390">
        <v>0</v>
      </c>
      <c r="J2668" s="390">
        <v>0</v>
      </c>
      <c r="K2668" s="390">
        <v>0</v>
      </c>
      <c r="L2668" s="330">
        <v>0</v>
      </c>
      <c r="M2668" s="390">
        <v>0</v>
      </c>
      <c r="N2668" s="390">
        <v>0</v>
      </c>
      <c r="O2668" s="390">
        <v>0</v>
      </c>
      <c r="P2668" s="206">
        <v>0</v>
      </c>
    </row>
    <row r="2669" spans="1:16" x14ac:dyDescent="0.2">
      <c r="A2669" s="212" t="s">
        <v>11718</v>
      </c>
      <c r="B2669" s="211" t="s">
        <v>11648</v>
      </c>
      <c r="C2669" s="211" t="s">
        <v>249</v>
      </c>
      <c r="D2669" s="410" t="s">
        <v>17564</v>
      </c>
      <c r="E2669" s="211" t="s">
        <v>11717</v>
      </c>
      <c r="F2669" s="211"/>
      <c r="G2669" s="413" t="s">
        <v>20533</v>
      </c>
      <c r="H2669" s="429" t="s">
        <v>8560</v>
      </c>
      <c r="I2669" s="390">
        <v>0</v>
      </c>
      <c r="J2669" s="390">
        <v>0</v>
      </c>
      <c r="K2669" s="390">
        <v>13</v>
      </c>
      <c r="L2669" s="210">
        <v>0</v>
      </c>
      <c r="M2669" s="390">
        <v>0</v>
      </c>
      <c r="N2669" s="390">
        <v>1</v>
      </c>
      <c r="O2669" s="390">
        <v>0</v>
      </c>
      <c r="P2669" s="206">
        <v>-1</v>
      </c>
    </row>
    <row r="2670" spans="1:16" x14ac:dyDescent="0.2">
      <c r="A2670" s="212" t="s">
        <v>19096</v>
      </c>
      <c r="B2670" s="211"/>
      <c r="C2670" s="211" t="s">
        <v>371</v>
      </c>
      <c r="D2670" s="410" t="s">
        <v>17120</v>
      </c>
      <c r="E2670" s="211"/>
      <c r="F2670" s="211" t="s">
        <v>19097</v>
      </c>
      <c r="G2670" s="413" t="s">
        <v>201</v>
      </c>
      <c r="H2670" s="429"/>
      <c r="I2670" s="390">
        <v>0</v>
      </c>
      <c r="J2670" s="390">
        <v>0</v>
      </c>
      <c r="K2670" s="390">
        <v>0</v>
      </c>
      <c r="L2670" s="330">
        <v>0</v>
      </c>
      <c r="M2670" s="390">
        <v>0</v>
      </c>
      <c r="N2670" s="390">
        <v>0</v>
      </c>
      <c r="O2670" s="390">
        <v>0</v>
      </c>
      <c r="P2670" s="206">
        <v>0</v>
      </c>
    </row>
    <row r="2671" spans="1:16" x14ac:dyDescent="0.2">
      <c r="A2671" s="212" t="s">
        <v>11714</v>
      </c>
      <c r="B2671" s="211"/>
      <c r="C2671" s="211" t="s">
        <v>250</v>
      </c>
      <c r="D2671" s="410"/>
      <c r="E2671" s="211"/>
      <c r="F2671" s="211" t="s">
        <v>11713</v>
      </c>
      <c r="G2671" s="413"/>
      <c r="H2671" s="429" t="s">
        <v>8389</v>
      </c>
      <c r="I2671" s="390">
        <v>0</v>
      </c>
      <c r="J2671" s="390">
        <v>0</v>
      </c>
      <c r="K2671" s="390">
        <v>0</v>
      </c>
      <c r="L2671" s="330">
        <v>0</v>
      </c>
      <c r="M2671" s="390">
        <v>0</v>
      </c>
      <c r="N2671" s="390">
        <v>0</v>
      </c>
      <c r="O2671" s="390">
        <v>0</v>
      </c>
      <c r="P2671" s="206">
        <v>0</v>
      </c>
    </row>
    <row r="2672" spans="1:16" x14ac:dyDescent="0.2">
      <c r="A2672" s="212" t="s">
        <v>11699</v>
      </c>
      <c r="B2672" s="211" t="s">
        <v>10127</v>
      </c>
      <c r="C2672" s="211" t="s">
        <v>14947</v>
      </c>
      <c r="D2672" s="410"/>
      <c r="E2672" s="211" t="s">
        <v>11698</v>
      </c>
      <c r="F2672" s="211"/>
      <c r="G2672" s="413"/>
      <c r="H2672" s="429" t="s">
        <v>8560</v>
      </c>
      <c r="I2672" s="390">
        <v>0</v>
      </c>
      <c r="J2672" s="390">
        <v>0</v>
      </c>
      <c r="K2672" s="390">
        <v>0</v>
      </c>
      <c r="L2672" s="330">
        <v>0</v>
      </c>
      <c r="M2672" s="390">
        <v>0</v>
      </c>
      <c r="N2672" s="390">
        <v>0</v>
      </c>
      <c r="O2672" s="390">
        <v>0</v>
      </c>
      <c r="P2672" s="206">
        <v>0</v>
      </c>
    </row>
    <row r="2673" spans="1:16" x14ac:dyDescent="0.2">
      <c r="A2673" s="212" t="s">
        <v>11697</v>
      </c>
      <c r="B2673" s="211" t="s">
        <v>11696</v>
      </c>
      <c r="C2673" s="211" t="s">
        <v>262</v>
      </c>
      <c r="D2673" s="410" t="s">
        <v>20930</v>
      </c>
      <c r="E2673" s="211" t="s">
        <v>11695</v>
      </c>
      <c r="F2673" s="211"/>
      <c r="G2673" s="413" t="s">
        <v>20607</v>
      </c>
      <c r="H2673" s="429" t="s">
        <v>8560</v>
      </c>
      <c r="I2673" s="390">
        <v>0</v>
      </c>
      <c r="J2673" s="390">
        <v>0</v>
      </c>
      <c r="K2673" s="390">
        <v>0</v>
      </c>
      <c r="L2673" s="330">
        <v>0</v>
      </c>
      <c r="M2673" s="390">
        <v>0</v>
      </c>
      <c r="N2673" s="390">
        <v>0</v>
      </c>
      <c r="O2673" s="390">
        <v>0</v>
      </c>
      <c r="P2673" s="206">
        <v>0</v>
      </c>
    </row>
    <row r="2674" spans="1:16" x14ac:dyDescent="0.2">
      <c r="A2674" s="212" t="s">
        <v>13126</v>
      </c>
      <c r="B2674" s="211" t="s">
        <v>11645</v>
      </c>
      <c r="C2674" s="211" t="s">
        <v>257</v>
      </c>
      <c r="D2674" s="410" t="s">
        <v>18851</v>
      </c>
      <c r="E2674" s="211" t="s">
        <v>13125</v>
      </c>
      <c r="F2674" s="211"/>
      <c r="G2674" s="413" t="s">
        <v>18666</v>
      </c>
      <c r="H2674" s="429" t="s">
        <v>8560</v>
      </c>
      <c r="I2674" s="390">
        <v>0</v>
      </c>
      <c r="J2674" s="390">
        <v>2</v>
      </c>
      <c r="K2674" s="390">
        <v>0</v>
      </c>
      <c r="L2674" s="330">
        <v>-1</v>
      </c>
      <c r="M2674" s="390">
        <v>0</v>
      </c>
      <c r="N2674" s="390">
        <v>4</v>
      </c>
      <c r="O2674" s="390">
        <v>0</v>
      </c>
      <c r="P2674" s="206">
        <v>-1</v>
      </c>
    </row>
    <row r="2675" spans="1:16" x14ac:dyDescent="0.2">
      <c r="A2675" s="212" t="s">
        <v>11674</v>
      </c>
      <c r="B2675" s="211" t="s">
        <v>10238</v>
      </c>
      <c r="C2675" s="211" t="s">
        <v>371</v>
      </c>
      <c r="D2675" s="410" t="s">
        <v>18755</v>
      </c>
      <c r="E2675" s="211" t="s">
        <v>11673</v>
      </c>
      <c r="F2675" s="211"/>
      <c r="G2675" s="413" t="s">
        <v>20952</v>
      </c>
      <c r="H2675" s="429" t="s">
        <v>8560</v>
      </c>
      <c r="I2675" s="390">
        <v>0</v>
      </c>
      <c r="J2675" s="390">
        <v>0</v>
      </c>
      <c r="K2675" s="390">
        <v>0</v>
      </c>
      <c r="L2675" s="330">
        <v>0</v>
      </c>
      <c r="M2675" s="390">
        <v>101</v>
      </c>
      <c r="N2675" s="390">
        <v>115</v>
      </c>
      <c r="O2675" s="390">
        <v>108</v>
      </c>
      <c r="P2675" s="206">
        <v>-0.121739130434783</v>
      </c>
    </row>
    <row r="2676" spans="1:16" x14ac:dyDescent="0.2">
      <c r="A2676" s="212" t="s">
        <v>19100</v>
      </c>
      <c r="B2676" s="211"/>
      <c r="C2676" s="211" t="s">
        <v>372</v>
      </c>
      <c r="D2676" s="410"/>
      <c r="E2676" s="211"/>
      <c r="F2676" s="211" t="s">
        <v>19101</v>
      </c>
      <c r="G2676" s="413"/>
      <c r="H2676" s="429"/>
      <c r="I2676" s="390">
        <v>0</v>
      </c>
      <c r="J2676" s="390">
        <v>0</v>
      </c>
      <c r="K2676" s="390">
        <v>0</v>
      </c>
      <c r="L2676" s="330">
        <v>0</v>
      </c>
      <c r="M2676" s="390">
        <v>0</v>
      </c>
      <c r="N2676" s="390">
        <v>0</v>
      </c>
      <c r="O2676" s="390">
        <v>0</v>
      </c>
      <c r="P2676" s="206">
        <v>0</v>
      </c>
    </row>
    <row r="2677" spans="1:16" x14ac:dyDescent="0.2">
      <c r="A2677" s="212" t="s">
        <v>11657</v>
      </c>
      <c r="B2677" s="211" t="s">
        <v>11656</v>
      </c>
      <c r="C2677" s="211" t="s">
        <v>254</v>
      </c>
      <c r="D2677" s="410" t="s">
        <v>17427</v>
      </c>
      <c r="E2677" s="211" t="s">
        <v>11655</v>
      </c>
      <c r="F2677" s="211"/>
      <c r="G2677" s="413" t="s">
        <v>19564</v>
      </c>
      <c r="H2677" s="429" t="s">
        <v>8560</v>
      </c>
      <c r="I2677" s="390">
        <v>0</v>
      </c>
      <c r="J2677" s="390">
        <v>0</v>
      </c>
      <c r="K2677" s="390">
        <v>0</v>
      </c>
      <c r="L2677" s="330">
        <v>0</v>
      </c>
      <c r="M2677" s="390">
        <v>107</v>
      </c>
      <c r="N2677" s="390">
        <v>35</v>
      </c>
      <c r="O2677" s="390">
        <v>35</v>
      </c>
      <c r="P2677" s="206">
        <v>2.05714285714286</v>
      </c>
    </row>
    <row r="2678" spans="1:16" x14ac:dyDescent="0.2">
      <c r="A2678" s="212" t="s">
        <v>11651</v>
      </c>
      <c r="B2678" s="211" t="s">
        <v>9630</v>
      </c>
      <c r="C2678" s="211" t="s">
        <v>249</v>
      </c>
      <c r="D2678" s="410" t="s">
        <v>19566</v>
      </c>
      <c r="E2678" s="211" t="s">
        <v>11650</v>
      </c>
      <c r="F2678" s="211"/>
      <c r="G2678" s="413" t="s">
        <v>20968</v>
      </c>
      <c r="H2678" s="429" t="s">
        <v>8560</v>
      </c>
      <c r="I2678" s="390">
        <v>0</v>
      </c>
      <c r="J2678" s="390">
        <v>116</v>
      </c>
      <c r="K2678" s="390">
        <v>3</v>
      </c>
      <c r="L2678" s="330">
        <v>-1</v>
      </c>
      <c r="M2678" s="390">
        <v>100</v>
      </c>
      <c r="N2678" s="390">
        <v>102</v>
      </c>
      <c r="O2678" s="390">
        <v>77</v>
      </c>
      <c r="P2678" s="206">
        <v>-1.9607843137254902E-2</v>
      </c>
    </row>
    <row r="2679" spans="1:16" x14ac:dyDescent="0.2">
      <c r="A2679" s="212" t="s">
        <v>11639</v>
      </c>
      <c r="B2679" s="211" t="s">
        <v>11638</v>
      </c>
      <c r="C2679" s="211" t="s">
        <v>372</v>
      </c>
      <c r="D2679" s="410" t="s">
        <v>17541</v>
      </c>
      <c r="E2679" s="211" t="s">
        <v>11637</v>
      </c>
      <c r="F2679" s="211"/>
      <c r="G2679" s="413" t="s">
        <v>17542</v>
      </c>
      <c r="H2679" s="429" t="s">
        <v>8560</v>
      </c>
      <c r="I2679" s="390">
        <v>0</v>
      </c>
      <c r="J2679" s="390">
        <v>1</v>
      </c>
      <c r="K2679" s="390">
        <v>0</v>
      </c>
      <c r="L2679" s="330">
        <v>-1</v>
      </c>
      <c r="M2679" s="390">
        <v>1</v>
      </c>
      <c r="N2679" s="390">
        <v>2</v>
      </c>
      <c r="O2679" s="390">
        <v>1</v>
      </c>
      <c r="P2679" s="206">
        <v>-0.5</v>
      </c>
    </row>
    <row r="2680" spans="1:16" x14ac:dyDescent="0.2">
      <c r="A2680" s="212" t="s">
        <v>11623</v>
      </c>
      <c r="B2680" s="211" t="s">
        <v>11614</v>
      </c>
      <c r="C2680" s="211" t="s">
        <v>372</v>
      </c>
      <c r="D2680" s="410" t="s">
        <v>8815</v>
      </c>
      <c r="E2680" s="211" t="s">
        <v>11622</v>
      </c>
      <c r="F2680" s="211"/>
      <c r="G2680" s="413" t="s">
        <v>201</v>
      </c>
      <c r="H2680" s="429" t="s">
        <v>8560</v>
      </c>
      <c r="I2680" s="390">
        <v>0</v>
      </c>
      <c r="J2680" s="390">
        <v>5</v>
      </c>
      <c r="K2680" s="390">
        <v>0</v>
      </c>
      <c r="L2680" s="330">
        <v>-1</v>
      </c>
      <c r="M2680" s="390">
        <v>523</v>
      </c>
      <c r="N2680" s="390">
        <v>452</v>
      </c>
      <c r="O2680" s="390">
        <v>495</v>
      </c>
      <c r="P2680" s="206">
        <v>0.157079646017699</v>
      </c>
    </row>
    <row r="2681" spans="1:16" x14ac:dyDescent="0.2">
      <c r="A2681" s="212" t="s">
        <v>11619</v>
      </c>
      <c r="B2681" s="211"/>
      <c r="C2681" s="211" t="s">
        <v>372</v>
      </c>
      <c r="D2681" s="410" t="s">
        <v>21001</v>
      </c>
      <c r="E2681" s="211"/>
      <c r="F2681" s="211" t="s">
        <v>11618</v>
      </c>
      <c r="G2681" s="413" t="s">
        <v>21002</v>
      </c>
      <c r="H2681" s="429" t="s">
        <v>8560</v>
      </c>
      <c r="I2681" s="390">
        <v>0</v>
      </c>
      <c r="J2681" s="390">
        <v>0</v>
      </c>
      <c r="K2681" s="390">
        <v>0</v>
      </c>
      <c r="L2681" s="210">
        <v>0</v>
      </c>
      <c r="M2681" s="390">
        <v>3</v>
      </c>
      <c r="N2681" s="390">
        <v>6</v>
      </c>
      <c r="O2681" s="390">
        <v>8</v>
      </c>
      <c r="P2681" s="206">
        <v>-0.5</v>
      </c>
    </row>
    <row r="2682" spans="1:16" x14ac:dyDescent="0.2">
      <c r="A2682" s="212" t="s">
        <v>11615</v>
      </c>
      <c r="B2682" s="211" t="s">
        <v>11614</v>
      </c>
      <c r="C2682" s="211" t="s">
        <v>372</v>
      </c>
      <c r="D2682" s="410" t="s">
        <v>15877</v>
      </c>
      <c r="E2682" s="211" t="s">
        <v>11613</v>
      </c>
      <c r="F2682" s="211"/>
      <c r="G2682" s="413" t="s">
        <v>15878</v>
      </c>
      <c r="H2682" s="429" t="s">
        <v>8396</v>
      </c>
      <c r="I2682" s="390">
        <v>0</v>
      </c>
      <c r="J2682" s="390">
        <v>0</v>
      </c>
      <c r="K2682" s="390">
        <v>0</v>
      </c>
      <c r="L2682" s="330">
        <v>0</v>
      </c>
      <c r="M2682" s="390">
        <v>0</v>
      </c>
      <c r="N2682" s="390">
        <v>0</v>
      </c>
      <c r="O2682" s="390">
        <v>0</v>
      </c>
      <c r="P2682" s="206">
        <v>0</v>
      </c>
    </row>
    <row r="2683" spans="1:16" x14ac:dyDescent="0.2">
      <c r="A2683" s="212" t="s">
        <v>11599</v>
      </c>
      <c r="B2683" s="211" t="s">
        <v>11598</v>
      </c>
      <c r="C2683" s="211" t="s">
        <v>255</v>
      </c>
      <c r="D2683" s="410"/>
      <c r="E2683" s="211" t="s">
        <v>11596</v>
      </c>
      <c r="F2683" s="211"/>
      <c r="G2683" s="413"/>
      <c r="H2683" s="429" t="s">
        <v>8396</v>
      </c>
      <c r="I2683" s="390">
        <v>0</v>
      </c>
      <c r="J2683" s="390">
        <v>0</v>
      </c>
      <c r="K2683" s="390">
        <v>0</v>
      </c>
      <c r="L2683" s="330">
        <v>0</v>
      </c>
      <c r="M2683" s="390">
        <v>0</v>
      </c>
      <c r="N2683" s="390">
        <v>0</v>
      </c>
      <c r="O2683" s="390">
        <v>0</v>
      </c>
      <c r="P2683" s="206">
        <v>0</v>
      </c>
    </row>
    <row r="2684" spans="1:16" x14ac:dyDescent="0.2">
      <c r="A2684" s="212" t="s">
        <v>13360</v>
      </c>
      <c r="B2684" s="211" t="s">
        <v>13197</v>
      </c>
      <c r="C2684" s="211" t="s">
        <v>14947</v>
      </c>
      <c r="D2684" s="410" t="s">
        <v>20047</v>
      </c>
      <c r="E2684" s="211" t="s">
        <v>13359</v>
      </c>
      <c r="F2684" s="211"/>
      <c r="G2684" s="413" t="s">
        <v>200</v>
      </c>
      <c r="H2684" s="429" t="s">
        <v>8560</v>
      </c>
      <c r="I2684" s="390">
        <v>0</v>
      </c>
      <c r="J2684" s="390">
        <v>0</v>
      </c>
      <c r="K2684" s="390">
        <v>0</v>
      </c>
      <c r="L2684" s="330">
        <v>0</v>
      </c>
      <c r="M2684" s="390">
        <v>7</v>
      </c>
      <c r="N2684" s="390">
        <v>11</v>
      </c>
      <c r="O2684" s="390">
        <v>19</v>
      </c>
      <c r="P2684" s="206">
        <v>-0.36363636363636398</v>
      </c>
    </row>
    <row r="2685" spans="1:16" x14ac:dyDescent="0.2">
      <c r="A2685" s="212" t="s">
        <v>13664</v>
      </c>
      <c r="B2685" s="211" t="s">
        <v>11603</v>
      </c>
      <c r="C2685" s="211" t="s">
        <v>255</v>
      </c>
      <c r="D2685" s="410" t="s">
        <v>20048</v>
      </c>
      <c r="E2685" s="211" t="s">
        <v>13663</v>
      </c>
      <c r="F2685" s="211"/>
      <c r="G2685" s="413" t="s">
        <v>21020</v>
      </c>
      <c r="H2685" s="429" t="s">
        <v>8560</v>
      </c>
      <c r="I2685" s="390">
        <v>0</v>
      </c>
      <c r="J2685" s="390">
        <v>2</v>
      </c>
      <c r="K2685" s="390">
        <v>0</v>
      </c>
      <c r="L2685" s="330">
        <v>-1</v>
      </c>
      <c r="M2685" s="390">
        <v>56</v>
      </c>
      <c r="N2685" s="390">
        <v>48</v>
      </c>
      <c r="O2685" s="390">
        <v>38</v>
      </c>
      <c r="P2685" s="206">
        <v>0.16666666666666699</v>
      </c>
    </row>
    <row r="2686" spans="1:16" x14ac:dyDescent="0.2">
      <c r="A2686" s="212" t="s">
        <v>11587</v>
      </c>
      <c r="B2686" s="211"/>
      <c r="C2686" s="211" t="s">
        <v>259</v>
      </c>
      <c r="D2686" s="410" t="s">
        <v>20049</v>
      </c>
      <c r="E2686" s="211" t="s">
        <v>11586</v>
      </c>
      <c r="F2686" s="211"/>
      <c r="G2686" s="413" t="s">
        <v>21022</v>
      </c>
      <c r="H2686" s="429" t="s">
        <v>8560</v>
      </c>
      <c r="I2686" s="390">
        <v>0</v>
      </c>
      <c r="J2686" s="390">
        <v>0</v>
      </c>
      <c r="K2686" s="390">
        <v>0</v>
      </c>
      <c r="L2686" s="330">
        <v>0</v>
      </c>
      <c r="M2686" s="390">
        <v>2</v>
      </c>
      <c r="N2686" s="390">
        <v>0</v>
      </c>
      <c r="O2686" s="390">
        <v>2</v>
      </c>
      <c r="P2686" s="206">
        <v>0</v>
      </c>
    </row>
    <row r="2687" spans="1:16" x14ac:dyDescent="0.2">
      <c r="A2687" s="212" t="s">
        <v>11581</v>
      </c>
      <c r="B2687" s="211" t="s">
        <v>9546</v>
      </c>
      <c r="C2687" s="211" t="s">
        <v>249</v>
      </c>
      <c r="D2687" s="410" t="s">
        <v>19114</v>
      </c>
      <c r="E2687" s="211" t="s">
        <v>11580</v>
      </c>
      <c r="F2687" s="211"/>
      <c r="G2687" s="413" t="s">
        <v>21028</v>
      </c>
      <c r="H2687" s="429" t="s">
        <v>8560</v>
      </c>
      <c r="I2687" s="390">
        <v>0</v>
      </c>
      <c r="J2687" s="390">
        <v>6</v>
      </c>
      <c r="K2687" s="390">
        <v>2</v>
      </c>
      <c r="L2687" s="330">
        <v>-1</v>
      </c>
      <c r="M2687" s="390">
        <v>74</v>
      </c>
      <c r="N2687" s="390">
        <v>70</v>
      </c>
      <c r="O2687" s="390">
        <v>37</v>
      </c>
      <c r="P2687" s="206">
        <v>5.7142857142857197E-2</v>
      </c>
    </row>
    <row r="2688" spans="1:16" x14ac:dyDescent="0.2">
      <c r="A2688" s="212" t="s">
        <v>11579</v>
      </c>
      <c r="B2688" s="211" t="s">
        <v>9543</v>
      </c>
      <c r="C2688" s="211" t="s">
        <v>249</v>
      </c>
      <c r="D2688" s="410" t="s">
        <v>8815</v>
      </c>
      <c r="E2688" s="211" t="s">
        <v>11578</v>
      </c>
      <c r="F2688" s="211"/>
      <c r="G2688" s="413" t="s">
        <v>201</v>
      </c>
      <c r="H2688" s="429" t="s">
        <v>8389</v>
      </c>
      <c r="I2688" s="390">
        <v>0</v>
      </c>
      <c r="J2688" s="390">
        <v>0</v>
      </c>
      <c r="K2688" s="390">
        <v>0</v>
      </c>
      <c r="L2688" s="330">
        <v>0</v>
      </c>
      <c r="M2688" s="390">
        <v>1</v>
      </c>
      <c r="N2688" s="390">
        <v>1</v>
      </c>
      <c r="O2688" s="390">
        <v>0</v>
      </c>
      <c r="P2688" s="206">
        <v>0</v>
      </c>
    </row>
    <row r="2689" spans="1:16" x14ac:dyDescent="0.2">
      <c r="A2689" s="212" t="s">
        <v>11577</v>
      </c>
      <c r="B2689" s="211" t="s">
        <v>11576</v>
      </c>
      <c r="C2689" s="211" t="s">
        <v>249</v>
      </c>
      <c r="D2689" s="410" t="s">
        <v>17120</v>
      </c>
      <c r="E2689" s="211" t="s">
        <v>11575</v>
      </c>
      <c r="F2689" s="211"/>
      <c r="G2689" s="413" t="s">
        <v>201</v>
      </c>
      <c r="H2689" s="429" t="s">
        <v>8560</v>
      </c>
      <c r="I2689" s="390">
        <v>0</v>
      </c>
      <c r="J2689" s="390">
        <v>0</v>
      </c>
      <c r="K2689" s="390">
        <v>0</v>
      </c>
      <c r="L2689" s="330">
        <v>0</v>
      </c>
      <c r="M2689" s="390">
        <v>0</v>
      </c>
      <c r="N2689" s="390">
        <v>0</v>
      </c>
      <c r="O2689" s="390">
        <v>0</v>
      </c>
      <c r="P2689" s="206">
        <v>0</v>
      </c>
    </row>
    <row r="2690" spans="1:16" x14ac:dyDescent="0.2">
      <c r="A2690" s="212" t="s">
        <v>19115</v>
      </c>
      <c r="B2690" s="211"/>
      <c r="C2690" s="211" t="s">
        <v>255</v>
      </c>
      <c r="D2690" s="410" t="s">
        <v>19116</v>
      </c>
      <c r="E2690" s="211"/>
      <c r="F2690" s="211" t="s">
        <v>19117</v>
      </c>
      <c r="G2690" s="413" t="s">
        <v>21070</v>
      </c>
      <c r="H2690" s="429" t="s">
        <v>8560</v>
      </c>
      <c r="I2690" s="390">
        <v>0</v>
      </c>
      <c r="J2690" s="390">
        <v>3</v>
      </c>
      <c r="K2690" s="390">
        <v>2</v>
      </c>
      <c r="L2690" s="330">
        <v>-1</v>
      </c>
      <c r="M2690" s="390">
        <v>357</v>
      </c>
      <c r="N2690" s="390">
        <v>277</v>
      </c>
      <c r="O2690" s="390">
        <v>186</v>
      </c>
      <c r="P2690" s="206">
        <v>0.28880866425992802</v>
      </c>
    </row>
    <row r="2691" spans="1:16" x14ac:dyDescent="0.2">
      <c r="A2691" s="212" t="s">
        <v>19118</v>
      </c>
      <c r="B2691" s="211"/>
      <c r="C2691" s="211" t="s">
        <v>18989</v>
      </c>
      <c r="D2691" s="410"/>
      <c r="E2691" s="211"/>
      <c r="F2691" s="211" t="s">
        <v>19119</v>
      </c>
      <c r="G2691" s="413"/>
      <c r="H2691" s="429"/>
      <c r="I2691" s="390">
        <v>0</v>
      </c>
      <c r="J2691" s="390">
        <v>0</v>
      </c>
      <c r="K2691" s="390">
        <v>0</v>
      </c>
      <c r="L2691" s="330">
        <v>0</v>
      </c>
      <c r="M2691" s="390">
        <v>0</v>
      </c>
      <c r="N2691" s="390">
        <v>0</v>
      </c>
      <c r="O2691" s="390">
        <v>0</v>
      </c>
      <c r="P2691" s="206">
        <v>0</v>
      </c>
    </row>
    <row r="2692" spans="1:16" x14ac:dyDescent="0.2">
      <c r="A2692" s="212" t="s">
        <v>19120</v>
      </c>
      <c r="B2692" s="211"/>
      <c r="C2692" s="211" t="s">
        <v>18989</v>
      </c>
      <c r="D2692" s="410"/>
      <c r="E2692" s="211"/>
      <c r="F2692" s="211" t="s">
        <v>19121</v>
      </c>
      <c r="G2692" s="413"/>
      <c r="H2692" s="429"/>
      <c r="I2692" s="390">
        <v>0</v>
      </c>
      <c r="J2692" s="390">
        <v>0</v>
      </c>
      <c r="K2692" s="390">
        <v>0</v>
      </c>
      <c r="L2692" s="330">
        <v>0</v>
      </c>
      <c r="M2692" s="390">
        <v>0</v>
      </c>
      <c r="N2692" s="390">
        <v>0</v>
      </c>
      <c r="O2692" s="390">
        <v>0</v>
      </c>
      <c r="P2692" s="206">
        <v>0</v>
      </c>
    </row>
    <row r="2693" spans="1:16" x14ac:dyDescent="0.2">
      <c r="A2693" s="212" t="s">
        <v>11556</v>
      </c>
      <c r="B2693" s="211"/>
      <c r="C2693" s="211" t="s">
        <v>14947</v>
      </c>
      <c r="D2693" s="410"/>
      <c r="E2693" s="211"/>
      <c r="F2693" s="211" t="s">
        <v>11555</v>
      </c>
      <c r="G2693" s="413"/>
      <c r="H2693" s="429" t="s">
        <v>8389</v>
      </c>
      <c r="I2693" s="390">
        <v>0</v>
      </c>
      <c r="J2693" s="390">
        <v>0</v>
      </c>
      <c r="K2693" s="390">
        <v>0</v>
      </c>
      <c r="L2693" s="330">
        <v>0</v>
      </c>
      <c r="M2693" s="390">
        <v>0</v>
      </c>
      <c r="N2693" s="390">
        <v>0</v>
      </c>
      <c r="O2693" s="390">
        <v>0</v>
      </c>
      <c r="P2693" s="206">
        <v>0</v>
      </c>
    </row>
    <row r="2694" spans="1:16" x14ac:dyDescent="0.2">
      <c r="A2694" s="212" t="s">
        <v>11552</v>
      </c>
      <c r="B2694" s="211"/>
      <c r="C2694" s="211" t="s">
        <v>14947</v>
      </c>
      <c r="D2694" s="410" t="s">
        <v>9188</v>
      </c>
      <c r="E2694" s="211"/>
      <c r="F2694" s="211" t="s">
        <v>11551</v>
      </c>
      <c r="G2694" s="413" t="s">
        <v>9186</v>
      </c>
      <c r="H2694" s="429" t="s">
        <v>8396</v>
      </c>
      <c r="I2694" s="390">
        <v>0</v>
      </c>
      <c r="J2694" s="390">
        <v>0</v>
      </c>
      <c r="K2694" s="390">
        <v>0</v>
      </c>
      <c r="L2694" s="330">
        <v>0</v>
      </c>
      <c r="M2694" s="390">
        <v>8</v>
      </c>
      <c r="N2694" s="390">
        <v>8</v>
      </c>
      <c r="O2694" s="390">
        <v>2</v>
      </c>
      <c r="P2694" s="206">
        <v>0</v>
      </c>
    </row>
    <row r="2695" spans="1:16" x14ac:dyDescent="0.2">
      <c r="A2695" s="212" t="s">
        <v>11544</v>
      </c>
      <c r="B2695" s="211"/>
      <c r="C2695" s="211" t="s">
        <v>249</v>
      </c>
      <c r="D2695" s="410"/>
      <c r="E2695" s="211"/>
      <c r="F2695" s="211" t="s">
        <v>11543</v>
      </c>
      <c r="G2695" s="413"/>
      <c r="H2695" s="429" t="s">
        <v>8560</v>
      </c>
      <c r="I2695" s="390">
        <v>0</v>
      </c>
      <c r="J2695" s="390">
        <v>0</v>
      </c>
      <c r="K2695" s="390">
        <v>0</v>
      </c>
      <c r="L2695" s="330">
        <v>0</v>
      </c>
      <c r="M2695" s="390">
        <v>0</v>
      </c>
      <c r="N2695" s="390">
        <v>0</v>
      </c>
      <c r="O2695" s="390">
        <v>0</v>
      </c>
      <c r="P2695" s="206">
        <v>0</v>
      </c>
    </row>
    <row r="2696" spans="1:16" x14ac:dyDescent="0.2">
      <c r="A2696" s="212" t="s">
        <v>11542</v>
      </c>
      <c r="B2696" s="211"/>
      <c r="C2696" s="211" t="s">
        <v>249</v>
      </c>
      <c r="D2696" s="410"/>
      <c r="E2696" s="211"/>
      <c r="F2696" s="211" t="s">
        <v>11541</v>
      </c>
      <c r="G2696" s="413"/>
      <c r="H2696" s="429" t="s">
        <v>8560</v>
      </c>
      <c r="I2696" s="390">
        <v>0</v>
      </c>
      <c r="J2696" s="390">
        <v>0</v>
      </c>
      <c r="K2696" s="390">
        <v>0</v>
      </c>
      <c r="L2696" s="330">
        <v>0</v>
      </c>
      <c r="M2696" s="390">
        <v>0</v>
      </c>
      <c r="N2696" s="390">
        <v>0</v>
      </c>
      <c r="O2696" s="390">
        <v>0</v>
      </c>
      <c r="P2696" s="206">
        <v>0</v>
      </c>
    </row>
    <row r="2697" spans="1:16" x14ac:dyDescent="0.2">
      <c r="A2697" s="212" t="s">
        <v>11540</v>
      </c>
      <c r="B2697" s="211"/>
      <c r="C2697" s="211" t="s">
        <v>249</v>
      </c>
      <c r="D2697" s="410"/>
      <c r="E2697" s="211"/>
      <c r="F2697" s="211" t="s">
        <v>11539</v>
      </c>
      <c r="G2697" s="413"/>
      <c r="H2697" s="429" t="s">
        <v>8560</v>
      </c>
      <c r="I2697" s="390">
        <v>0</v>
      </c>
      <c r="J2697" s="390">
        <v>0</v>
      </c>
      <c r="K2697" s="390">
        <v>0</v>
      </c>
      <c r="L2697" s="330">
        <v>0</v>
      </c>
      <c r="M2697" s="390">
        <v>0</v>
      </c>
      <c r="N2697" s="390">
        <v>0</v>
      </c>
      <c r="O2697" s="390">
        <v>0</v>
      </c>
      <c r="P2697" s="206">
        <v>0</v>
      </c>
    </row>
    <row r="2698" spans="1:16" x14ac:dyDescent="0.2">
      <c r="A2698" s="212" t="s">
        <v>11538</v>
      </c>
      <c r="B2698" s="211"/>
      <c r="C2698" s="211" t="s">
        <v>249</v>
      </c>
      <c r="D2698" s="410"/>
      <c r="E2698" s="211"/>
      <c r="F2698" s="211" t="s">
        <v>11537</v>
      </c>
      <c r="G2698" s="413"/>
      <c r="H2698" s="429" t="s">
        <v>8560</v>
      </c>
      <c r="I2698" s="390">
        <v>0</v>
      </c>
      <c r="J2698" s="390">
        <v>0</v>
      </c>
      <c r="K2698" s="390">
        <v>0</v>
      </c>
      <c r="L2698" s="330">
        <v>0</v>
      </c>
      <c r="M2698" s="390">
        <v>0</v>
      </c>
      <c r="N2698" s="390">
        <v>0</v>
      </c>
      <c r="O2698" s="390">
        <v>0</v>
      </c>
      <c r="P2698" s="206">
        <v>0</v>
      </c>
    </row>
    <row r="2699" spans="1:16" x14ac:dyDescent="0.2">
      <c r="A2699" s="212" t="s">
        <v>11509</v>
      </c>
      <c r="B2699" s="211"/>
      <c r="C2699" s="211" t="s">
        <v>371</v>
      </c>
      <c r="D2699" s="410" t="s">
        <v>21102</v>
      </c>
      <c r="E2699" s="211"/>
      <c r="F2699" s="211" t="s">
        <v>11508</v>
      </c>
      <c r="G2699" s="413" t="s">
        <v>21103</v>
      </c>
      <c r="H2699" s="429" t="s">
        <v>8560</v>
      </c>
      <c r="I2699" s="390">
        <v>0</v>
      </c>
      <c r="J2699" s="390">
        <v>0</v>
      </c>
      <c r="K2699" s="390">
        <v>0</v>
      </c>
      <c r="L2699" s="330">
        <v>0</v>
      </c>
      <c r="M2699" s="390">
        <v>99</v>
      </c>
      <c r="N2699" s="390">
        <v>63</v>
      </c>
      <c r="O2699" s="390">
        <v>97</v>
      </c>
      <c r="P2699" s="206">
        <v>0.57142857142857095</v>
      </c>
    </row>
    <row r="2700" spans="1:16" x14ac:dyDescent="0.2">
      <c r="A2700" s="212" t="s">
        <v>11507</v>
      </c>
      <c r="B2700" s="211"/>
      <c r="C2700" s="211" t="s">
        <v>371</v>
      </c>
      <c r="D2700" s="410" t="s">
        <v>17149</v>
      </c>
      <c r="E2700" s="211"/>
      <c r="F2700" s="211" t="s">
        <v>11506</v>
      </c>
      <c r="G2700" s="413" t="s">
        <v>20655</v>
      </c>
      <c r="H2700" s="429" t="s">
        <v>8396</v>
      </c>
      <c r="I2700" s="390">
        <v>0</v>
      </c>
      <c r="J2700" s="390">
        <v>0</v>
      </c>
      <c r="K2700" s="390">
        <v>0</v>
      </c>
      <c r="L2700" s="330">
        <v>0</v>
      </c>
      <c r="M2700" s="390">
        <v>7</v>
      </c>
      <c r="N2700" s="390">
        <v>6</v>
      </c>
      <c r="O2700" s="390">
        <v>6</v>
      </c>
      <c r="P2700" s="206">
        <v>0.16666666666666699</v>
      </c>
    </row>
    <row r="2701" spans="1:16" x14ac:dyDescent="0.2">
      <c r="A2701" s="212" t="s">
        <v>13926</v>
      </c>
      <c r="B2701" s="211"/>
      <c r="C2701" s="211" t="s">
        <v>14947</v>
      </c>
      <c r="D2701" s="410" t="s">
        <v>12272</v>
      </c>
      <c r="E2701" s="211"/>
      <c r="F2701" s="211" t="s">
        <v>13925</v>
      </c>
      <c r="G2701" s="413" t="s">
        <v>9186</v>
      </c>
      <c r="H2701" s="429" t="s">
        <v>8560</v>
      </c>
      <c r="I2701" s="390">
        <v>0</v>
      </c>
      <c r="J2701" s="390">
        <v>0</v>
      </c>
      <c r="K2701" s="390">
        <v>0</v>
      </c>
      <c r="L2701" s="330">
        <v>0</v>
      </c>
      <c r="M2701" s="390">
        <v>3</v>
      </c>
      <c r="N2701" s="390">
        <v>15</v>
      </c>
      <c r="O2701" s="390">
        <v>11</v>
      </c>
      <c r="P2701" s="206">
        <v>-0.8</v>
      </c>
    </row>
    <row r="2702" spans="1:16" x14ac:dyDescent="0.2">
      <c r="A2702" s="212" t="s">
        <v>19123</v>
      </c>
      <c r="B2702" s="211"/>
      <c r="C2702" s="211" t="s">
        <v>249</v>
      </c>
      <c r="D2702" s="410" t="s">
        <v>17120</v>
      </c>
      <c r="E2702" s="211"/>
      <c r="F2702" s="211" t="s">
        <v>19124</v>
      </c>
      <c r="G2702" s="413" t="s">
        <v>201</v>
      </c>
      <c r="H2702" s="429"/>
      <c r="I2702" s="390">
        <v>0</v>
      </c>
      <c r="J2702" s="390">
        <v>0</v>
      </c>
      <c r="K2702" s="390">
        <v>0</v>
      </c>
      <c r="L2702" s="330">
        <v>0</v>
      </c>
      <c r="M2702" s="390">
        <v>0</v>
      </c>
      <c r="N2702" s="390">
        <v>0</v>
      </c>
      <c r="O2702" s="390">
        <v>0</v>
      </c>
      <c r="P2702" s="206">
        <v>0</v>
      </c>
    </row>
    <row r="2703" spans="1:16" x14ac:dyDescent="0.2">
      <c r="A2703" s="212" t="s">
        <v>11501</v>
      </c>
      <c r="B2703" s="211"/>
      <c r="C2703" s="211" t="s">
        <v>487</v>
      </c>
      <c r="D2703" s="410" t="s">
        <v>18277</v>
      </c>
      <c r="E2703" s="211"/>
      <c r="F2703" s="211" t="s">
        <v>11500</v>
      </c>
      <c r="G2703" s="413" t="s">
        <v>21109</v>
      </c>
      <c r="H2703" s="429" t="s">
        <v>8560</v>
      </c>
      <c r="I2703" s="390">
        <v>0</v>
      </c>
      <c r="J2703" s="390">
        <v>24</v>
      </c>
      <c r="K2703" s="390">
        <v>0</v>
      </c>
      <c r="L2703" s="330">
        <v>-1</v>
      </c>
      <c r="M2703" s="390">
        <v>2</v>
      </c>
      <c r="N2703" s="390">
        <v>5</v>
      </c>
      <c r="O2703" s="390">
        <v>5</v>
      </c>
      <c r="P2703" s="206">
        <v>-0.6</v>
      </c>
    </row>
    <row r="2704" spans="1:16" x14ac:dyDescent="0.2">
      <c r="A2704" s="212" t="s">
        <v>11499</v>
      </c>
      <c r="B2704" s="211"/>
      <c r="C2704" s="211" t="s">
        <v>251</v>
      </c>
      <c r="D2704" s="410"/>
      <c r="E2704" s="211"/>
      <c r="F2704" s="211" t="s">
        <v>11498</v>
      </c>
      <c r="G2704" s="413"/>
      <c r="H2704" s="429" t="s">
        <v>8389</v>
      </c>
      <c r="I2704" s="390">
        <v>0</v>
      </c>
      <c r="J2704" s="390">
        <v>0</v>
      </c>
      <c r="K2704" s="390">
        <v>0</v>
      </c>
      <c r="L2704" s="330">
        <v>0</v>
      </c>
      <c r="M2704" s="390">
        <v>0</v>
      </c>
      <c r="N2704" s="390">
        <v>0</v>
      </c>
      <c r="O2704" s="390">
        <v>0</v>
      </c>
      <c r="P2704" s="206">
        <v>0</v>
      </c>
    </row>
    <row r="2705" spans="1:16" x14ac:dyDescent="0.2">
      <c r="A2705" s="212" t="s">
        <v>11486</v>
      </c>
      <c r="B2705" s="211"/>
      <c r="C2705" s="211" t="s">
        <v>251</v>
      </c>
      <c r="D2705" s="410" t="s">
        <v>17226</v>
      </c>
      <c r="E2705" s="211"/>
      <c r="F2705" s="211" t="s">
        <v>11485</v>
      </c>
      <c r="G2705" s="413" t="s">
        <v>19411</v>
      </c>
      <c r="H2705" s="429" t="s">
        <v>8560</v>
      </c>
      <c r="I2705" s="390">
        <v>0</v>
      </c>
      <c r="J2705" s="390">
        <v>0</v>
      </c>
      <c r="K2705" s="390">
        <v>0</v>
      </c>
      <c r="L2705" s="330">
        <v>0</v>
      </c>
      <c r="M2705" s="390">
        <v>0</v>
      </c>
      <c r="N2705" s="390">
        <v>0</v>
      </c>
      <c r="O2705" s="390">
        <v>0</v>
      </c>
      <c r="P2705" s="206">
        <v>0</v>
      </c>
    </row>
    <row r="2706" spans="1:16" x14ac:dyDescent="0.2">
      <c r="A2706" s="212" t="s">
        <v>11478</v>
      </c>
      <c r="B2706" s="211"/>
      <c r="C2706" s="211" t="s">
        <v>253</v>
      </c>
      <c r="D2706" s="410" t="s">
        <v>17505</v>
      </c>
      <c r="E2706" s="211"/>
      <c r="F2706" s="211" t="s">
        <v>11477</v>
      </c>
      <c r="G2706" s="413" t="s">
        <v>20533</v>
      </c>
      <c r="H2706" s="429" t="s">
        <v>8560</v>
      </c>
      <c r="I2706" s="390">
        <v>0</v>
      </c>
      <c r="J2706" s="390">
        <v>0</v>
      </c>
      <c r="K2706" s="390">
        <v>0</v>
      </c>
      <c r="L2706" s="330">
        <v>0</v>
      </c>
      <c r="M2706" s="390">
        <v>23</v>
      </c>
      <c r="N2706" s="390">
        <v>21</v>
      </c>
      <c r="O2706" s="390">
        <v>14</v>
      </c>
      <c r="P2706" s="206">
        <v>9.5238095238095302E-2</v>
      </c>
    </row>
    <row r="2707" spans="1:16" x14ac:dyDescent="0.2">
      <c r="A2707" s="212" t="s">
        <v>11472</v>
      </c>
      <c r="B2707" s="211"/>
      <c r="C2707" s="211" t="s">
        <v>254</v>
      </c>
      <c r="D2707" s="410" t="s">
        <v>18088</v>
      </c>
      <c r="E2707" s="211"/>
      <c r="F2707" s="211" t="s">
        <v>11471</v>
      </c>
      <c r="G2707" s="413" t="s">
        <v>20715</v>
      </c>
      <c r="H2707" s="429" t="s">
        <v>8396</v>
      </c>
      <c r="I2707" s="390">
        <v>0</v>
      </c>
      <c r="J2707" s="390">
        <v>0</v>
      </c>
      <c r="K2707" s="390">
        <v>0</v>
      </c>
      <c r="L2707" s="330">
        <v>0</v>
      </c>
      <c r="M2707" s="390">
        <v>124</v>
      </c>
      <c r="N2707" s="390">
        <v>170</v>
      </c>
      <c r="O2707" s="390">
        <v>164</v>
      </c>
      <c r="P2707" s="206">
        <v>-0.27058823529411802</v>
      </c>
    </row>
    <row r="2708" spans="1:16" x14ac:dyDescent="0.2">
      <c r="A2708" s="212" t="s">
        <v>11470</v>
      </c>
      <c r="B2708" s="211"/>
      <c r="C2708" s="211" t="s">
        <v>14947</v>
      </c>
      <c r="D2708" s="410" t="s">
        <v>21139</v>
      </c>
      <c r="E2708" s="211"/>
      <c r="F2708" s="211" t="s">
        <v>11469</v>
      </c>
      <c r="G2708" s="413" t="s">
        <v>21140</v>
      </c>
      <c r="H2708" s="429" t="s">
        <v>8560</v>
      </c>
      <c r="I2708" s="390">
        <v>0</v>
      </c>
      <c r="J2708" s="390">
        <v>1</v>
      </c>
      <c r="K2708" s="390">
        <v>0</v>
      </c>
      <c r="L2708" s="330">
        <v>-1</v>
      </c>
      <c r="M2708" s="390">
        <v>49</v>
      </c>
      <c r="N2708" s="390">
        <v>34</v>
      </c>
      <c r="O2708" s="390">
        <v>18</v>
      </c>
      <c r="P2708" s="206">
        <v>0.441176470588235</v>
      </c>
    </row>
    <row r="2709" spans="1:16" x14ac:dyDescent="0.2">
      <c r="A2709" s="212" t="s">
        <v>11443</v>
      </c>
      <c r="B2709" s="211"/>
      <c r="C2709" s="211" t="s">
        <v>371</v>
      </c>
      <c r="D2709" s="410" t="s">
        <v>8873</v>
      </c>
      <c r="E2709" s="211"/>
      <c r="F2709" s="211" t="s">
        <v>11442</v>
      </c>
      <c r="G2709" s="413" t="s">
        <v>15877</v>
      </c>
      <c r="H2709" s="429" t="s">
        <v>8560</v>
      </c>
      <c r="I2709" s="390">
        <v>0</v>
      </c>
      <c r="J2709" s="390">
        <v>0</v>
      </c>
      <c r="K2709" s="390">
        <v>0</v>
      </c>
      <c r="L2709" s="330">
        <v>0</v>
      </c>
      <c r="M2709" s="390">
        <v>0</v>
      </c>
      <c r="N2709" s="390">
        <v>0</v>
      </c>
      <c r="O2709" s="390">
        <v>0</v>
      </c>
      <c r="P2709" s="206">
        <v>0</v>
      </c>
    </row>
    <row r="2710" spans="1:16" x14ac:dyDescent="0.2">
      <c r="A2710" s="212" t="s">
        <v>13356</v>
      </c>
      <c r="B2710" s="211"/>
      <c r="C2710" s="211" t="s">
        <v>255</v>
      </c>
      <c r="D2710" s="410" t="s">
        <v>17120</v>
      </c>
      <c r="E2710" s="211"/>
      <c r="F2710" s="211" t="s">
        <v>13355</v>
      </c>
      <c r="G2710" s="413" t="s">
        <v>201</v>
      </c>
      <c r="H2710" s="429" t="s">
        <v>8560</v>
      </c>
      <c r="I2710" s="390">
        <v>0</v>
      </c>
      <c r="J2710" s="390">
        <v>1</v>
      </c>
      <c r="K2710" s="390">
        <v>0</v>
      </c>
      <c r="L2710" s="330">
        <v>-1</v>
      </c>
      <c r="M2710" s="390">
        <v>0</v>
      </c>
      <c r="N2710" s="390">
        <v>31</v>
      </c>
      <c r="O2710" s="390">
        <v>28</v>
      </c>
      <c r="P2710" s="206">
        <v>-1</v>
      </c>
    </row>
    <row r="2711" spans="1:16" x14ac:dyDescent="0.2">
      <c r="A2711" s="212" t="s">
        <v>11429</v>
      </c>
      <c r="B2711" s="211"/>
      <c r="C2711" s="211" t="s">
        <v>372</v>
      </c>
      <c r="D2711" s="410" t="s">
        <v>20062</v>
      </c>
      <c r="E2711" s="211"/>
      <c r="F2711" s="211" t="s">
        <v>11428</v>
      </c>
      <c r="G2711" s="413" t="s">
        <v>19585</v>
      </c>
      <c r="H2711" s="429" t="s">
        <v>8560</v>
      </c>
      <c r="I2711" s="390">
        <v>0</v>
      </c>
      <c r="J2711" s="390">
        <v>5</v>
      </c>
      <c r="K2711" s="390">
        <v>0</v>
      </c>
      <c r="L2711" s="330">
        <v>-1</v>
      </c>
      <c r="M2711" s="390">
        <v>24</v>
      </c>
      <c r="N2711" s="390">
        <v>14</v>
      </c>
      <c r="O2711" s="390">
        <v>3</v>
      </c>
      <c r="P2711" s="206">
        <v>0.71428571428571397</v>
      </c>
    </row>
    <row r="2712" spans="1:16" x14ac:dyDescent="0.2">
      <c r="A2712" s="212" t="s">
        <v>11427</v>
      </c>
      <c r="B2712" s="211"/>
      <c r="C2712" s="211" t="s">
        <v>371</v>
      </c>
      <c r="D2712" s="410" t="s">
        <v>21163</v>
      </c>
      <c r="E2712" s="211"/>
      <c r="F2712" s="211" t="s">
        <v>11426</v>
      </c>
      <c r="G2712" s="413" t="s">
        <v>21164</v>
      </c>
      <c r="H2712" s="429" t="s">
        <v>8560</v>
      </c>
      <c r="I2712" s="390">
        <v>0</v>
      </c>
      <c r="J2712" s="390">
        <v>0</v>
      </c>
      <c r="K2712" s="390">
        <v>0</v>
      </c>
      <c r="L2712" s="330">
        <v>0</v>
      </c>
      <c r="M2712" s="390">
        <v>56</v>
      </c>
      <c r="N2712" s="390">
        <v>54</v>
      </c>
      <c r="O2712" s="390">
        <v>56</v>
      </c>
      <c r="P2712" s="206">
        <v>3.7037037037037E-2</v>
      </c>
    </row>
    <row r="2713" spans="1:16" x14ac:dyDescent="0.2">
      <c r="A2713" s="212" t="s">
        <v>11409</v>
      </c>
      <c r="B2713" s="211"/>
      <c r="C2713" s="211" t="s">
        <v>251</v>
      </c>
      <c r="D2713" s="410" t="s">
        <v>17120</v>
      </c>
      <c r="E2713" s="211"/>
      <c r="F2713" s="211" t="s">
        <v>11408</v>
      </c>
      <c r="G2713" s="413" t="s">
        <v>201</v>
      </c>
      <c r="H2713" s="429" t="s">
        <v>8560</v>
      </c>
      <c r="I2713" s="390">
        <v>0</v>
      </c>
      <c r="J2713" s="390">
        <v>0</v>
      </c>
      <c r="K2713" s="390">
        <v>0</v>
      </c>
      <c r="L2713" s="330">
        <v>0</v>
      </c>
      <c r="M2713" s="390">
        <v>0</v>
      </c>
      <c r="N2713" s="390">
        <v>0</v>
      </c>
      <c r="O2713" s="390">
        <v>0</v>
      </c>
      <c r="P2713" s="206">
        <v>0</v>
      </c>
    </row>
    <row r="2714" spans="1:16" x14ac:dyDescent="0.2">
      <c r="A2714" s="212" t="s">
        <v>17543</v>
      </c>
      <c r="B2714" s="211"/>
      <c r="C2714" s="211" t="s">
        <v>259</v>
      </c>
      <c r="D2714" s="410" t="s">
        <v>15761</v>
      </c>
      <c r="E2714" s="211" t="s">
        <v>17544</v>
      </c>
      <c r="F2714" s="211"/>
      <c r="G2714" s="413" t="s">
        <v>214</v>
      </c>
      <c r="H2714" s="429" t="s">
        <v>8560</v>
      </c>
      <c r="I2714" s="390">
        <v>0</v>
      </c>
      <c r="J2714" s="390">
        <v>0</v>
      </c>
      <c r="K2714" s="390">
        <v>0</v>
      </c>
      <c r="L2714" s="330">
        <v>0</v>
      </c>
      <c r="M2714" s="390">
        <v>0</v>
      </c>
      <c r="N2714" s="390">
        <v>0</v>
      </c>
      <c r="O2714" s="390">
        <v>0</v>
      </c>
      <c r="P2714" s="206">
        <v>0</v>
      </c>
    </row>
    <row r="2715" spans="1:16" x14ac:dyDescent="0.2">
      <c r="A2715" s="212" t="s">
        <v>19130</v>
      </c>
      <c r="B2715" s="211"/>
      <c r="C2715" s="211" t="s">
        <v>253</v>
      </c>
      <c r="D2715" s="410" t="s">
        <v>19131</v>
      </c>
      <c r="E2715" s="211"/>
      <c r="F2715" s="211" t="s">
        <v>19132</v>
      </c>
      <c r="G2715" s="413" t="s">
        <v>14143</v>
      </c>
      <c r="H2715" s="429"/>
      <c r="I2715" s="390">
        <v>0</v>
      </c>
      <c r="J2715" s="390">
        <v>0</v>
      </c>
      <c r="K2715" s="390">
        <v>0</v>
      </c>
      <c r="L2715" s="330">
        <v>0</v>
      </c>
      <c r="M2715" s="390">
        <v>0</v>
      </c>
      <c r="N2715" s="390">
        <v>0</v>
      </c>
      <c r="O2715" s="390">
        <v>0</v>
      </c>
      <c r="P2715" s="206">
        <v>0</v>
      </c>
    </row>
    <row r="2716" spans="1:16" x14ac:dyDescent="0.2">
      <c r="A2716" s="212" t="s">
        <v>11391</v>
      </c>
      <c r="B2716" s="211"/>
      <c r="C2716" s="211" t="s">
        <v>259</v>
      </c>
      <c r="D2716" s="410" t="s">
        <v>20066</v>
      </c>
      <c r="E2716" s="211"/>
      <c r="F2716" s="211" t="s">
        <v>11389</v>
      </c>
      <c r="G2716" s="413" t="s">
        <v>21187</v>
      </c>
      <c r="H2716" s="429" t="s">
        <v>8560</v>
      </c>
      <c r="I2716" s="390">
        <v>0</v>
      </c>
      <c r="J2716" s="390">
        <v>0</v>
      </c>
      <c r="K2716" s="390">
        <v>0</v>
      </c>
      <c r="L2716" s="330">
        <v>0</v>
      </c>
      <c r="M2716" s="390">
        <v>56</v>
      </c>
      <c r="N2716" s="390">
        <v>52</v>
      </c>
      <c r="O2716" s="390">
        <v>51</v>
      </c>
      <c r="P2716" s="206">
        <v>7.69230769230769E-2</v>
      </c>
    </row>
    <row r="2717" spans="1:16" x14ac:dyDescent="0.2">
      <c r="A2717" s="212" t="s">
        <v>19133</v>
      </c>
      <c r="B2717" s="211"/>
      <c r="C2717" s="211" t="s">
        <v>258</v>
      </c>
      <c r="D2717" s="410"/>
      <c r="E2717" s="211"/>
      <c r="F2717" s="211" t="s">
        <v>19134</v>
      </c>
      <c r="G2717" s="413"/>
      <c r="H2717" s="429"/>
      <c r="I2717" s="390">
        <v>0</v>
      </c>
      <c r="J2717" s="390">
        <v>0</v>
      </c>
      <c r="K2717" s="390">
        <v>0</v>
      </c>
      <c r="L2717" s="330">
        <v>0</v>
      </c>
      <c r="M2717" s="390">
        <v>0</v>
      </c>
      <c r="N2717" s="390">
        <v>0</v>
      </c>
      <c r="O2717" s="390">
        <v>0</v>
      </c>
      <c r="P2717" s="206">
        <v>0</v>
      </c>
    </row>
    <row r="2718" spans="1:16" x14ac:dyDescent="0.2">
      <c r="A2718" s="212" t="s">
        <v>11378</v>
      </c>
      <c r="B2718" s="211"/>
      <c r="C2718" s="211" t="s">
        <v>262</v>
      </c>
      <c r="D2718" s="410" t="s">
        <v>8873</v>
      </c>
      <c r="E2718" s="211"/>
      <c r="F2718" s="211" t="s">
        <v>11377</v>
      </c>
      <c r="G2718" s="413" t="s">
        <v>15877</v>
      </c>
      <c r="H2718" s="429" t="s">
        <v>8560</v>
      </c>
      <c r="I2718" s="390">
        <v>0</v>
      </c>
      <c r="J2718" s="390">
        <v>1</v>
      </c>
      <c r="K2718" s="390">
        <v>2</v>
      </c>
      <c r="L2718" s="330">
        <v>-1</v>
      </c>
      <c r="M2718" s="390">
        <v>0</v>
      </c>
      <c r="N2718" s="390">
        <v>0</v>
      </c>
      <c r="O2718" s="390">
        <v>0</v>
      </c>
      <c r="P2718" s="206">
        <v>0</v>
      </c>
    </row>
    <row r="2719" spans="1:16" x14ac:dyDescent="0.2">
      <c r="A2719" s="212" t="s">
        <v>11362</v>
      </c>
      <c r="B2719" s="211"/>
      <c r="C2719" s="211" t="s">
        <v>14947</v>
      </c>
      <c r="D2719" s="410" t="s">
        <v>18573</v>
      </c>
      <c r="E2719" s="211"/>
      <c r="F2719" s="211" t="s">
        <v>11361</v>
      </c>
      <c r="G2719" s="413" t="s">
        <v>21198</v>
      </c>
      <c r="H2719" s="429" t="s">
        <v>8560</v>
      </c>
      <c r="I2719" s="390">
        <v>0</v>
      </c>
      <c r="J2719" s="390">
        <v>9</v>
      </c>
      <c r="K2719" s="390">
        <v>5</v>
      </c>
      <c r="L2719" s="330">
        <v>-1</v>
      </c>
      <c r="M2719" s="390">
        <v>75</v>
      </c>
      <c r="N2719" s="390">
        <v>53</v>
      </c>
      <c r="O2719" s="390">
        <v>73</v>
      </c>
      <c r="P2719" s="206">
        <v>0.41509433962264097</v>
      </c>
    </row>
    <row r="2720" spans="1:16" x14ac:dyDescent="0.2">
      <c r="A2720" s="212" t="s">
        <v>11360</v>
      </c>
      <c r="B2720" s="211"/>
      <c r="C2720" s="211" t="s">
        <v>249</v>
      </c>
      <c r="D2720" s="410" t="s">
        <v>18286</v>
      </c>
      <c r="E2720" s="211"/>
      <c r="F2720" s="211" t="s">
        <v>11359</v>
      </c>
      <c r="G2720" s="413" t="s">
        <v>8799</v>
      </c>
      <c r="H2720" s="429" t="s">
        <v>8396</v>
      </c>
      <c r="I2720" s="390">
        <v>0</v>
      </c>
      <c r="J2720" s="390">
        <v>0</v>
      </c>
      <c r="K2720" s="390">
        <v>0</v>
      </c>
      <c r="L2720" s="330">
        <v>0</v>
      </c>
      <c r="M2720" s="390">
        <v>0</v>
      </c>
      <c r="N2720" s="390">
        <v>0</v>
      </c>
      <c r="O2720" s="390">
        <v>0</v>
      </c>
      <c r="P2720" s="206">
        <v>0</v>
      </c>
    </row>
    <row r="2721" spans="1:16" x14ac:dyDescent="0.2">
      <c r="A2721" s="212" t="s">
        <v>11356</v>
      </c>
      <c r="B2721" s="211"/>
      <c r="C2721" s="211" t="s">
        <v>253</v>
      </c>
      <c r="D2721" s="410"/>
      <c r="E2721" s="211"/>
      <c r="F2721" s="211" t="s">
        <v>11355</v>
      </c>
      <c r="G2721" s="413"/>
      <c r="H2721" s="429" t="s">
        <v>8389</v>
      </c>
      <c r="I2721" s="390">
        <v>0</v>
      </c>
      <c r="J2721" s="390">
        <v>0</v>
      </c>
      <c r="K2721" s="390">
        <v>0</v>
      </c>
      <c r="L2721" s="330">
        <v>0</v>
      </c>
      <c r="M2721" s="390">
        <v>0</v>
      </c>
      <c r="N2721" s="390">
        <v>0</v>
      </c>
      <c r="O2721" s="390">
        <v>0</v>
      </c>
      <c r="P2721" s="206">
        <v>0</v>
      </c>
    </row>
    <row r="2722" spans="1:16" x14ac:dyDescent="0.2">
      <c r="A2722" s="212" t="s">
        <v>11330</v>
      </c>
      <c r="B2722" s="211"/>
      <c r="C2722" s="211" t="s">
        <v>14947</v>
      </c>
      <c r="D2722" s="410" t="s">
        <v>17571</v>
      </c>
      <c r="E2722" s="211"/>
      <c r="F2722" s="211" t="s">
        <v>11329</v>
      </c>
      <c r="G2722" s="413" t="s">
        <v>200</v>
      </c>
      <c r="H2722" s="429" t="s">
        <v>8560</v>
      </c>
      <c r="I2722" s="390">
        <v>0</v>
      </c>
      <c r="J2722" s="390">
        <v>0</v>
      </c>
      <c r="K2722" s="390">
        <v>0</v>
      </c>
      <c r="L2722" s="330">
        <v>0</v>
      </c>
      <c r="M2722" s="390">
        <v>3</v>
      </c>
      <c r="N2722" s="390">
        <v>1</v>
      </c>
      <c r="O2722" s="390">
        <v>1</v>
      </c>
      <c r="P2722" s="206">
        <v>2</v>
      </c>
    </row>
    <row r="2723" spans="1:16" x14ac:dyDescent="0.2">
      <c r="A2723" s="212" t="s">
        <v>11314</v>
      </c>
      <c r="B2723" s="211"/>
      <c r="C2723" s="211" t="s">
        <v>257</v>
      </c>
      <c r="D2723" s="410" t="s">
        <v>19145</v>
      </c>
      <c r="E2723" s="211"/>
      <c r="F2723" s="211" t="s">
        <v>11313</v>
      </c>
      <c r="G2723" s="413" t="s">
        <v>21216</v>
      </c>
      <c r="H2723" s="429" t="s">
        <v>8560</v>
      </c>
      <c r="I2723" s="390">
        <v>0</v>
      </c>
      <c r="J2723" s="390">
        <v>2</v>
      </c>
      <c r="K2723" s="390">
        <v>5</v>
      </c>
      <c r="L2723" s="330">
        <v>-1</v>
      </c>
      <c r="M2723" s="390">
        <v>338</v>
      </c>
      <c r="N2723" s="390">
        <v>349</v>
      </c>
      <c r="O2723" s="390">
        <v>298</v>
      </c>
      <c r="P2723" s="206">
        <v>-3.1518624641833901E-2</v>
      </c>
    </row>
    <row r="2724" spans="1:16" x14ac:dyDescent="0.2">
      <c r="A2724" s="212" t="s">
        <v>11301</v>
      </c>
      <c r="B2724" s="211"/>
      <c r="C2724" s="211" t="s">
        <v>263</v>
      </c>
      <c r="D2724" s="410" t="s">
        <v>8791</v>
      </c>
      <c r="E2724" s="211"/>
      <c r="F2724" s="211" t="s">
        <v>11300</v>
      </c>
      <c r="G2724" s="413" t="s">
        <v>223</v>
      </c>
      <c r="H2724" s="429" t="s">
        <v>8560</v>
      </c>
      <c r="I2724" s="390">
        <v>0</v>
      </c>
      <c r="J2724" s="390">
        <v>0</v>
      </c>
      <c r="K2724" s="390">
        <v>0</v>
      </c>
      <c r="L2724" s="330">
        <v>0</v>
      </c>
      <c r="M2724" s="390">
        <v>0</v>
      </c>
      <c r="N2724" s="390">
        <v>0</v>
      </c>
      <c r="O2724" s="390">
        <v>0</v>
      </c>
      <c r="P2724" s="206">
        <v>0</v>
      </c>
    </row>
    <row r="2725" spans="1:16" x14ac:dyDescent="0.2">
      <c r="A2725" s="212" t="s">
        <v>11295</v>
      </c>
      <c r="B2725" s="211"/>
      <c r="C2725" s="211" t="s">
        <v>371</v>
      </c>
      <c r="D2725" s="410"/>
      <c r="E2725" s="211"/>
      <c r="F2725" s="211" t="s">
        <v>11294</v>
      </c>
      <c r="G2725" s="413"/>
      <c r="H2725" s="429" t="s">
        <v>8396</v>
      </c>
      <c r="I2725" s="390">
        <v>0</v>
      </c>
      <c r="J2725" s="390">
        <v>0</v>
      </c>
      <c r="K2725" s="390">
        <v>0</v>
      </c>
      <c r="L2725" s="330">
        <v>0</v>
      </c>
      <c r="M2725" s="390">
        <v>0</v>
      </c>
      <c r="N2725" s="390">
        <v>0</v>
      </c>
      <c r="O2725" s="390">
        <v>0</v>
      </c>
      <c r="P2725" s="206">
        <v>0</v>
      </c>
    </row>
    <row r="2726" spans="1:16" x14ac:dyDescent="0.2">
      <c r="A2726" s="212" t="s">
        <v>11293</v>
      </c>
      <c r="B2726" s="211"/>
      <c r="C2726" s="211" t="s">
        <v>371</v>
      </c>
      <c r="D2726" s="410"/>
      <c r="E2726" s="211"/>
      <c r="F2726" s="211" t="s">
        <v>11292</v>
      </c>
      <c r="G2726" s="413"/>
      <c r="H2726" s="429" t="s">
        <v>8560</v>
      </c>
      <c r="I2726" s="390">
        <v>0</v>
      </c>
      <c r="J2726" s="390">
        <v>0</v>
      </c>
      <c r="K2726" s="390">
        <v>0</v>
      </c>
      <c r="L2726" s="330">
        <v>0</v>
      </c>
      <c r="M2726" s="390">
        <v>0</v>
      </c>
      <c r="N2726" s="390">
        <v>0</v>
      </c>
      <c r="O2726" s="390">
        <v>0</v>
      </c>
      <c r="P2726" s="206">
        <v>0</v>
      </c>
    </row>
    <row r="2727" spans="1:16" x14ac:dyDescent="0.2">
      <c r="A2727" s="212" t="s">
        <v>11287</v>
      </c>
      <c r="B2727" s="211"/>
      <c r="C2727" s="211" t="s">
        <v>263</v>
      </c>
      <c r="D2727" s="410" t="s">
        <v>18291</v>
      </c>
      <c r="E2727" s="211"/>
      <c r="F2727" s="211" t="s">
        <v>11286</v>
      </c>
      <c r="G2727" s="413" t="s">
        <v>21220</v>
      </c>
      <c r="H2727" s="429" t="s">
        <v>8560</v>
      </c>
      <c r="I2727" s="390">
        <v>0</v>
      </c>
      <c r="J2727" s="390">
        <v>0</v>
      </c>
      <c r="K2727" s="390">
        <v>0</v>
      </c>
      <c r="L2727" s="330">
        <v>0</v>
      </c>
      <c r="M2727" s="390">
        <v>3</v>
      </c>
      <c r="N2727" s="390">
        <v>5</v>
      </c>
      <c r="O2727" s="390">
        <v>2</v>
      </c>
      <c r="P2727" s="206">
        <v>-0.4</v>
      </c>
    </row>
    <row r="2728" spans="1:16" x14ac:dyDescent="0.2">
      <c r="A2728" s="212" t="s">
        <v>13427</v>
      </c>
      <c r="B2728" s="211"/>
      <c r="C2728" s="211" t="s">
        <v>14947</v>
      </c>
      <c r="D2728" s="410" t="s">
        <v>13426</v>
      </c>
      <c r="E2728" s="211"/>
      <c r="F2728" s="211" t="s">
        <v>13425</v>
      </c>
      <c r="G2728" s="413" t="s">
        <v>208</v>
      </c>
      <c r="H2728" s="429" t="s">
        <v>8560</v>
      </c>
      <c r="I2728" s="390">
        <v>0</v>
      </c>
      <c r="J2728" s="390">
        <v>0</v>
      </c>
      <c r="K2728" s="390">
        <v>0</v>
      </c>
      <c r="L2728" s="330">
        <v>0</v>
      </c>
      <c r="M2728" s="390">
        <v>0</v>
      </c>
      <c r="N2728" s="390">
        <v>0</v>
      </c>
      <c r="O2728" s="390">
        <v>0</v>
      </c>
      <c r="P2728" s="206">
        <v>0</v>
      </c>
    </row>
    <row r="2729" spans="1:16" x14ac:dyDescent="0.2">
      <c r="A2729" s="212" t="s">
        <v>11275</v>
      </c>
      <c r="B2729" s="211"/>
      <c r="C2729" s="211" t="s">
        <v>14947</v>
      </c>
      <c r="D2729" s="410" t="s">
        <v>8915</v>
      </c>
      <c r="E2729" s="211"/>
      <c r="F2729" s="211" t="s">
        <v>11274</v>
      </c>
      <c r="G2729" s="413" t="s">
        <v>206</v>
      </c>
      <c r="H2729" s="429" t="s">
        <v>8560</v>
      </c>
      <c r="I2729" s="390">
        <v>0</v>
      </c>
      <c r="J2729" s="390">
        <v>0</v>
      </c>
      <c r="K2729" s="390">
        <v>0</v>
      </c>
      <c r="L2729" s="330">
        <v>0</v>
      </c>
      <c r="M2729" s="390">
        <v>4</v>
      </c>
      <c r="N2729" s="390">
        <v>11</v>
      </c>
      <c r="O2729" s="390">
        <v>7</v>
      </c>
      <c r="P2729" s="206">
        <v>-0.63636363636363602</v>
      </c>
    </row>
    <row r="2730" spans="1:16" x14ac:dyDescent="0.2">
      <c r="A2730" s="212" t="s">
        <v>11271</v>
      </c>
      <c r="B2730" s="211"/>
      <c r="C2730" s="211" t="s">
        <v>14947</v>
      </c>
      <c r="D2730" s="410" t="s">
        <v>17430</v>
      </c>
      <c r="E2730" s="211"/>
      <c r="F2730" s="211" t="s">
        <v>11270</v>
      </c>
      <c r="G2730" s="413" t="s">
        <v>19421</v>
      </c>
      <c r="H2730" s="429" t="s">
        <v>8560</v>
      </c>
      <c r="I2730" s="390">
        <v>0</v>
      </c>
      <c r="J2730" s="390">
        <v>0</v>
      </c>
      <c r="K2730" s="390">
        <v>0</v>
      </c>
      <c r="L2730" s="330">
        <v>0</v>
      </c>
      <c r="M2730" s="390">
        <v>8</v>
      </c>
      <c r="N2730" s="390">
        <v>7</v>
      </c>
      <c r="O2730" s="390">
        <v>7</v>
      </c>
      <c r="P2730" s="206">
        <v>0.14285714285714299</v>
      </c>
    </row>
    <row r="2731" spans="1:16" x14ac:dyDescent="0.2">
      <c r="A2731" s="212" t="s">
        <v>11267</v>
      </c>
      <c r="B2731" s="211"/>
      <c r="C2731" s="211" t="s">
        <v>371</v>
      </c>
      <c r="D2731" s="410"/>
      <c r="E2731" s="211"/>
      <c r="F2731" s="211" t="s">
        <v>11266</v>
      </c>
      <c r="G2731" s="413"/>
      <c r="H2731" s="429" t="s">
        <v>8396</v>
      </c>
      <c r="I2731" s="390">
        <v>0</v>
      </c>
      <c r="J2731" s="390">
        <v>0</v>
      </c>
      <c r="K2731" s="390">
        <v>0</v>
      </c>
      <c r="L2731" s="330">
        <v>0</v>
      </c>
      <c r="M2731" s="390">
        <v>0</v>
      </c>
      <c r="N2731" s="390">
        <v>0</v>
      </c>
      <c r="O2731" s="390">
        <v>0</v>
      </c>
      <c r="P2731" s="206">
        <v>0</v>
      </c>
    </row>
    <row r="2732" spans="1:16" x14ac:dyDescent="0.2">
      <c r="A2732" s="212" t="s">
        <v>11263</v>
      </c>
      <c r="B2732" s="211"/>
      <c r="C2732" s="211" t="s">
        <v>14947</v>
      </c>
      <c r="D2732" s="410" t="s">
        <v>17123</v>
      </c>
      <c r="E2732" s="211"/>
      <c r="F2732" s="211" t="s">
        <v>11262</v>
      </c>
      <c r="G2732" s="413" t="s">
        <v>19429</v>
      </c>
      <c r="H2732" s="429" t="s">
        <v>8560</v>
      </c>
      <c r="I2732" s="390">
        <v>0</v>
      </c>
      <c r="J2732" s="390">
        <v>40</v>
      </c>
      <c r="K2732" s="390">
        <v>0</v>
      </c>
      <c r="L2732" s="330">
        <v>-1</v>
      </c>
      <c r="M2732" s="390">
        <v>4</v>
      </c>
      <c r="N2732" s="390">
        <v>3</v>
      </c>
      <c r="O2732" s="390">
        <v>4</v>
      </c>
      <c r="P2732" s="206">
        <v>0.33333333333333298</v>
      </c>
    </row>
    <row r="2733" spans="1:16" x14ac:dyDescent="0.2">
      <c r="A2733" s="212" t="s">
        <v>11257</v>
      </c>
      <c r="B2733" s="211"/>
      <c r="C2733" s="211" t="s">
        <v>14947</v>
      </c>
      <c r="D2733" s="410" t="s">
        <v>18432</v>
      </c>
      <c r="E2733" s="211"/>
      <c r="F2733" s="211" t="s">
        <v>11256</v>
      </c>
      <c r="G2733" s="413" t="s">
        <v>21230</v>
      </c>
      <c r="H2733" s="429" t="s">
        <v>8396</v>
      </c>
      <c r="I2733" s="390">
        <v>0</v>
      </c>
      <c r="J2733" s="390">
        <v>0</v>
      </c>
      <c r="K2733" s="390">
        <v>0</v>
      </c>
      <c r="L2733" s="210">
        <v>0</v>
      </c>
      <c r="M2733" s="390">
        <v>1</v>
      </c>
      <c r="N2733" s="390">
        <v>0</v>
      </c>
      <c r="O2733" s="390">
        <v>0</v>
      </c>
      <c r="P2733" s="206">
        <v>0</v>
      </c>
    </row>
    <row r="2734" spans="1:16" x14ac:dyDescent="0.2">
      <c r="A2734" s="212" t="s">
        <v>11223</v>
      </c>
      <c r="B2734" s="211"/>
      <c r="C2734" s="211" t="s">
        <v>14947</v>
      </c>
      <c r="D2734" s="410" t="s">
        <v>8791</v>
      </c>
      <c r="E2734" s="211"/>
      <c r="F2734" s="211" t="s">
        <v>11222</v>
      </c>
      <c r="G2734" s="413" t="s">
        <v>223</v>
      </c>
      <c r="H2734" s="429" t="s">
        <v>8396</v>
      </c>
      <c r="I2734" s="390">
        <v>0</v>
      </c>
      <c r="J2734" s="390">
        <v>0</v>
      </c>
      <c r="K2734" s="390">
        <v>0</v>
      </c>
      <c r="L2734" s="330">
        <v>0</v>
      </c>
      <c r="M2734" s="390">
        <v>6</v>
      </c>
      <c r="N2734" s="390">
        <v>5</v>
      </c>
      <c r="O2734" s="390">
        <v>6</v>
      </c>
      <c r="P2734" s="206">
        <v>0.2</v>
      </c>
    </row>
    <row r="2735" spans="1:16" x14ac:dyDescent="0.2">
      <c r="A2735" s="212" t="s">
        <v>11221</v>
      </c>
      <c r="B2735" s="211"/>
      <c r="C2735" s="211" t="s">
        <v>249</v>
      </c>
      <c r="D2735" s="410" t="s">
        <v>20072</v>
      </c>
      <c r="E2735" s="211"/>
      <c r="F2735" s="211" t="s">
        <v>11220</v>
      </c>
      <c r="G2735" s="413" t="s">
        <v>19604</v>
      </c>
      <c r="H2735" s="429" t="s">
        <v>8560</v>
      </c>
      <c r="I2735" s="390">
        <v>0</v>
      </c>
      <c r="J2735" s="390">
        <v>0</v>
      </c>
      <c r="K2735" s="390">
        <v>0</v>
      </c>
      <c r="L2735" s="330">
        <v>0</v>
      </c>
      <c r="M2735" s="390">
        <v>6</v>
      </c>
      <c r="N2735" s="390">
        <v>6</v>
      </c>
      <c r="O2735" s="390">
        <v>5</v>
      </c>
      <c r="P2735" s="206">
        <v>0</v>
      </c>
    </row>
    <row r="2736" spans="1:16" x14ac:dyDescent="0.2">
      <c r="A2736" s="212" t="s">
        <v>11217</v>
      </c>
      <c r="B2736" s="211"/>
      <c r="C2736" s="211" t="s">
        <v>372</v>
      </c>
      <c r="D2736" s="410" t="s">
        <v>10938</v>
      </c>
      <c r="E2736" s="211"/>
      <c r="F2736" s="211" t="s">
        <v>11216</v>
      </c>
      <c r="G2736" s="413" t="s">
        <v>8861</v>
      </c>
      <c r="H2736" s="429" t="s">
        <v>8560</v>
      </c>
      <c r="I2736" s="390">
        <v>0</v>
      </c>
      <c r="J2736" s="390">
        <v>0</v>
      </c>
      <c r="K2736" s="390">
        <v>0</v>
      </c>
      <c r="L2736" s="330">
        <v>0</v>
      </c>
      <c r="M2736" s="390">
        <v>25</v>
      </c>
      <c r="N2736" s="390">
        <v>16</v>
      </c>
      <c r="O2736" s="390">
        <v>12</v>
      </c>
      <c r="P2736" s="206">
        <v>0.5625</v>
      </c>
    </row>
    <row r="2737" spans="1:16" x14ac:dyDescent="0.2">
      <c r="A2737" s="212" t="s">
        <v>11185</v>
      </c>
      <c r="B2737" s="211"/>
      <c r="C2737" s="211" t="s">
        <v>14947</v>
      </c>
      <c r="D2737" s="410" t="s">
        <v>18436</v>
      </c>
      <c r="E2737" s="211"/>
      <c r="F2737" s="211" t="s">
        <v>11184</v>
      </c>
      <c r="G2737" s="413" t="s">
        <v>21265</v>
      </c>
      <c r="H2737" s="429" t="s">
        <v>8560</v>
      </c>
      <c r="I2737" s="390">
        <v>0</v>
      </c>
      <c r="J2737" s="390">
        <v>1</v>
      </c>
      <c r="K2737" s="390">
        <v>3</v>
      </c>
      <c r="L2737" s="330">
        <v>-1</v>
      </c>
      <c r="M2737" s="390">
        <v>20</v>
      </c>
      <c r="N2737" s="390">
        <v>16</v>
      </c>
      <c r="O2737" s="390">
        <v>13</v>
      </c>
      <c r="P2737" s="206">
        <v>0.25</v>
      </c>
    </row>
    <row r="2738" spans="1:16" x14ac:dyDescent="0.2">
      <c r="A2738" s="212" t="s">
        <v>11161</v>
      </c>
      <c r="B2738" s="211"/>
      <c r="C2738" s="211" t="s">
        <v>249</v>
      </c>
      <c r="D2738" s="410" t="s">
        <v>15247</v>
      </c>
      <c r="E2738" s="211"/>
      <c r="F2738" s="211" t="s">
        <v>11160</v>
      </c>
      <c r="G2738" s="413" t="s">
        <v>200</v>
      </c>
      <c r="H2738" s="429" t="s">
        <v>8560</v>
      </c>
      <c r="I2738" s="390">
        <v>0</v>
      </c>
      <c r="J2738" s="390">
        <v>0</v>
      </c>
      <c r="K2738" s="390">
        <v>0</v>
      </c>
      <c r="L2738" s="330">
        <v>0</v>
      </c>
      <c r="M2738" s="390">
        <v>0</v>
      </c>
      <c r="N2738" s="390">
        <v>0</v>
      </c>
      <c r="O2738" s="390">
        <v>0</v>
      </c>
      <c r="P2738" s="206">
        <v>0</v>
      </c>
    </row>
    <row r="2739" spans="1:16" x14ac:dyDescent="0.2">
      <c r="A2739" s="212" t="s">
        <v>11141</v>
      </c>
      <c r="B2739" s="211"/>
      <c r="C2739" s="211" t="s">
        <v>14947</v>
      </c>
      <c r="D2739" s="410"/>
      <c r="E2739" s="211"/>
      <c r="F2739" s="211" t="s">
        <v>11140</v>
      </c>
      <c r="G2739" s="413"/>
      <c r="H2739" s="429" t="s">
        <v>8389</v>
      </c>
      <c r="I2739" s="390">
        <v>0</v>
      </c>
      <c r="J2739" s="390">
        <v>0</v>
      </c>
      <c r="K2739" s="390">
        <v>0</v>
      </c>
      <c r="L2739" s="330">
        <v>0</v>
      </c>
      <c r="M2739" s="390">
        <v>0</v>
      </c>
      <c r="N2739" s="390">
        <v>0</v>
      </c>
      <c r="O2739" s="390">
        <v>0</v>
      </c>
      <c r="P2739" s="206">
        <v>0</v>
      </c>
    </row>
    <row r="2740" spans="1:16" x14ac:dyDescent="0.2">
      <c r="A2740" s="212" t="s">
        <v>11135</v>
      </c>
      <c r="B2740" s="211"/>
      <c r="C2740" s="211" t="s">
        <v>14947</v>
      </c>
      <c r="D2740" s="410" t="s">
        <v>17670</v>
      </c>
      <c r="E2740" s="211"/>
      <c r="F2740" s="211" t="s">
        <v>11134</v>
      </c>
      <c r="G2740" s="413" t="s">
        <v>20457</v>
      </c>
      <c r="H2740" s="429" t="s">
        <v>8560</v>
      </c>
      <c r="I2740" s="390">
        <v>0</v>
      </c>
      <c r="J2740" s="390">
        <v>1</v>
      </c>
      <c r="K2740" s="390">
        <v>2</v>
      </c>
      <c r="L2740" s="330">
        <v>-1</v>
      </c>
      <c r="M2740" s="390">
        <v>68</v>
      </c>
      <c r="N2740" s="390">
        <v>81</v>
      </c>
      <c r="O2740" s="390">
        <v>72</v>
      </c>
      <c r="P2740" s="206">
        <v>-0.16049382716049401</v>
      </c>
    </row>
    <row r="2741" spans="1:16" x14ac:dyDescent="0.2">
      <c r="A2741" s="212" t="s">
        <v>11131</v>
      </c>
      <c r="B2741" s="211"/>
      <c r="C2741" s="211" t="s">
        <v>372</v>
      </c>
      <c r="D2741" s="410" t="s">
        <v>19155</v>
      </c>
      <c r="E2741" s="211"/>
      <c r="F2741" s="211" t="s">
        <v>11130</v>
      </c>
      <c r="G2741" s="413" t="s">
        <v>19614</v>
      </c>
      <c r="H2741" s="429" t="s">
        <v>8396</v>
      </c>
      <c r="I2741" s="390">
        <v>0</v>
      </c>
      <c r="J2741" s="390">
        <v>0</v>
      </c>
      <c r="K2741" s="390">
        <v>0</v>
      </c>
      <c r="L2741" s="330">
        <v>0</v>
      </c>
      <c r="M2741" s="390">
        <v>5</v>
      </c>
      <c r="N2741" s="390">
        <v>7</v>
      </c>
      <c r="O2741" s="390">
        <v>6</v>
      </c>
      <c r="P2741" s="206">
        <v>-0.28571428571428598</v>
      </c>
    </row>
    <row r="2742" spans="1:16" x14ac:dyDescent="0.2">
      <c r="A2742" s="212" t="s">
        <v>19156</v>
      </c>
      <c r="B2742" s="211"/>
      <c r="C2742" s="211" t="s">
        <v>258</v>
      </c>
      <c r="D2742" s="410"/>
      <c r="E2742" s="211"/>
      <c r="F2742" s="211" t="s">
        <v>19157</v>
      </c>
      <c r="G2742" s="413"/>
      <c r="H2742" s="429"/>
      <c r="I2742" s="390">
        <v>0</v>
      </c>
      <c r="J2742" s="390">
        <v>0</v>
      </c>
      <c r="K2742" s="390">
        <v>0</v>
      </c>
      <c r="L2742" s="330">
        <v>0</v>
      </c>
      <c r="M2742" s="390">
        <v>0</v>
      </c>
      <c r="N2742" s="390">
        <v>0</v>
      </c>
      <c r="O2742" s="390">
        <v>0</v>
      </c>
      <c r="P2742" s="206">
        <v>0</v>
      </c>
    </row>
    <row r="2743" spans="1:16" x14ac:dyDescent="0.2">
      <c r="A2743" s="212" t="s">
        <v>11097</v>
      </c>
      <c r="B2743" s="211"/>
      <c r="C2743" s="211" t="s">
        <v>14947</v>
      </c>
      <c r="D2743" s="410" t="s">
        <v>19158</v>
      </c>
      <c r="E2743" s="211"/>
      <c r="F2743" s="211" t="s">
        <v>11096</v>
      </c>
      <c r="G2743" s="413" t="s">
        <v>19624</v>
      </c>
      <c r="H2743" s="429" t="s">
        <v>8396</v>
      </c>
      <c r="I2743" s="390">
        <v>0</v>
      </c>
      <c r="J2743" s="390">
        <v>0</v>
      </c>
      <c r="K2743" s="390">
        <v>0</v>
      </c>
      <c r="L2743" s="330">
        <v>0</v>
      </c>
      <c r="M2743" s="390">
        <v>0</v>
      </c>
      <c r="N2743" s="390">
        <v>0</v>
      </c>
      <c r="O2743" s="390">
        <v>0</v>
      </c>
      <c r="P2743" s="206">
        <v>0</v>
      </c>
    </row>
    <row r="2744" spans="1:16" x14ac:dyDescent="0.2">
      <c r="A2744" s="212" t="s">
        <v>11091</v>
      </c>
      <c r="B2744" s="211"/>
      <c r="C2744" s="211" t="s">
        <v>14947</v>
      </c>
      <c r="D2744" s="410" t="s">
        <v>17285</v>
      </c>
      <c r="E2744" s="211"/>
      <c r="F2744" s="211" t="s">
        <v>11090</v>
      </c>
      <c r="G2744" s="413" t="s">
        <v>19617</v>
      </c>
      <c r="H2744" s="429" t="s">
        <v>8560</v>
      </c>
      <c r="I2744" s="390">
        <v>0</v>
      </c>
      <c r="J2744" s="390">
        <v>0</v>
      </c>
      <c r="K2744" s="390">
        <v>0</v>
      </c>
      <c r="L2744" s="330">
        <v>0</v>
      </c>
      <c r="M2744" s="390">
        <v>0</v>
      </c>
      <c r="N2744" s="390">
        <v>0</v>
      </c>
      <c r="O2744" s="390">
        <v>0</v>
      </c>
      <c r="P2744" s="206">
        <v>0</v>
      </c>
    </row>
    <row r="2745" spans="1:16" x14ac:dyDescent="0.2">
      <c r="A2745" s="212" t="s">
        <v>11083</v>
      </c>
      <c r="B2745" s="211"/>
      <c r="C2745" s="211" t="s">
        <v>372</v>
      </c>
      <c r="D2745" s="410" t="s">
        <v>18301</v>
      </c>
      <c r="E2745" s="211"/>
      <c r="F2745" s="211" t="s">
        <v>11082</v>
      </c>
      <c r="G2745" s="413" t="s">
        <v>21307</v>
      </c>
      <c r="H2745" s="429" t="s">
        <v>8560</v>
      </c>
      <c r="I2745" s="390">
        <v>0</v>
      </c>
      <c r="J2745" s="390">
        <v>0</v>
      </c>
      <c r="K2745" s="390">
        <v>11</v>
      </c>
      <c r="L2745" s="330">
        <v>0</v>
      </c>
      <c r="M2745" s="390">
        <v>114</v>
      </c>
      <c r="N2745" s="390">
        <v>65</v>
      </c>
      <c r="O2745" s="390">
        <v>113</v>
      </c>
      <c r="P2745" s="206">
        <v>0.75384615384615405</v>
      </c>
    </row>
    <row r="2746" spans="1:16" x14ac:dyDescent="0.2">
      <c r="A2746" s="212" t="s">
        <v>11081</v>
      </c>
      <c r="B2746" s="211"/>
      <c r="C2746" s="211" t="s">
        <v>14947</v>
      </c>
      <c r="D2746" s="410" t="s">
        <v>17697</v>
      </c>
      <c r="E2746" s="211"/>
      <c r="F2746" s="211" t="s">
        <v>11080</v>
      </c>
      <c r="G2746" s="413" t="s">
        <v>17152</v>
      </c>
      <c r="H2746" s="429" t="s">
        <v>8560</v>
      </c>
      <c r="I2746" s="390">
        <v>0</v>
      </c>
      <c r="J2746" s="390">
        <v>0</v>
      </c>
      <c r="K2746" s="390">
        <v>2</v>
      </c>
      <c r="L2746" s="330">
        <v>0</v>
      </c>
      <c r="M2746" s="390">
        <v>41</v>
      </c>
      <c r="N2746" s="390">
        <v>172</v>
      </c>
      <c r="O2746" s="390">
        <v>193</v>
      </c>
      <c r="P2746" s="206">
        <v>-0.76162790697674398</v>
      </c>
    </row>
    <row r="2747" spans="1:16" x14ac:dyDescent="0.2">
      <c r="A2747" s="212" t="s">
        <v>11079</v>
      </c>
      <c r="B2747" s="211"/>
      <c r="C2747" s="211" t="s">
        <v>372</v>
      </c>
      <c r="D2747" s="410" t="s">
        <v>17027</v>
      </c>
      <c r="E2747" s="211"/>
      <c r="F2747" s="211" t="s">
        <v>11078</v>
      </c>
      <c r="G2747" s="413" t="s">
        <v>19448</v>
      </c>
      <c r="H2747" s="429" t="s">
        <v>8560</v>
      </c>
      <c r="I2747" s="390">
        <v>0</v>
      </c>
      <c r="J2747" s="390">
        <v>0</v>
      </c>
      <c r="K2747" s="390">
        <v>7</v>
      </c>
      <c r="L2747" s="330">
        <v>0</v>
      </c>
      <c r="M2747" s="390">
        <v>14</v>
      </c>
      <c r="N2747" s="390">
        <v>10</v>
      </c>
      <c r="O2747" s="390">
        <v>14</v>
      </c>
      <c r="P2747" s="206">
        <v>0.4</v>
      </c>
    </row>
    <row r="2748" spans="1:16" x14ac:dyDescent="0.2">
      <c r="A2748" s="212" t="s">
        <v>11038</v>
      </c>
      <c r="B2748" s="211"/>
      <c r="C2748" s="211" t="s">
        <v>255</v>
      </c>
      <c r="D2748" s="410" t="s">
        <v>8915</v>
      </c>
      <c r="E2748" s="211"/>
      <c r="F2748" s="211" t="s">
        <v>11037</v>
      </c>
      <c r="G2748" s="413" t="s">
        <v>206</v>
      </c>
      <c r="H2748" s="429" t="s">
        <v>8560</v>
      </c>
      <c r="I2748" s="390">
        <v>0</v>
      </c>
      <c r="J2748" s="390">
        <v>0</v>
      </c>
      <c r="K2748" s="390">
        <v>0</v>
      </c>
      <c r="L2748" s="330">
        <v>0</v>
      </c>
      <c r="M2748" s="390">
        <v>3</v>
      </c>
      <c r="N2748" s="390">
        <v>2</v>
      </c>
      <c r="O2748" s="390">
        <v>2</v>
      </c>
      <c r="P2748" s="206">
        <v>0.5</v>
      </c>
    </row>
    <row r="2749" spans="1:16" x14ac:dyDescent="0.2">
      <c r="A2749" s="212" t="s">
        <v>19165</v>
      </c>
      <c r="B2749" s="211"/>
      <c r="C2749" s="211" t="s">
        <v>487</v>
      </c>
      <c r="D2749" s="410"/>
      <c r="E2749" s="211"/>
      <c r="F2749" s="211" t="s">
        <v>19166</v>
      </c>
      <c r="G2749" s="413"/>
      <c r="H2749" s="429"/>
      <c r="I2749" s="390">
        <v>0</v>
      </c>
      <c r="J2749" s="390">
        <v>0</v>
      </c>
      <c r="K2749" s="390">
        <v>0</v>
      </c>
      <c r="L2749" s="330">
        <v>0</v>
      </c>
      <c r="M2749" s="390">
        <v>0</v>
      </c>
      <c r="N2749" s="390">
        <v>0</v>
      </c>
      <c r="O2749" s="390">
        <v>0</v>
      </c>
      <c r="P2749" s="206">
        <v>0</v>
      </c>
    </row>
    <row r="2750" spans="1:16" x14ac:dyDescent="0.2">
      <c r="A2750" s="212" t="s">
        <v>11004</v>
      </c>
      <c r="B2750" s="211"/>
      <c r="C2750" s="211" t="s">
        <v>249</v>
      </c>
      <c r="D2750" s="410" t="s">
        <v>21333</v>
      </c>
      <c r="E2750" s="211"/>
      <c r="F2750" s="211" t="s">
        <v>11003</v>
      </c>
      <c r="G2750" s="413" t="s">
        <v>21254</v>
      </c>
      <c r="H2750" s="429" t="s">
        <v>8396</v>
      </c>
      <c r="I2750" s="390">
        <v>0</v>
      </c>
      <c r="J2750" s="390">
        <v>0</v>
      </c>
      <c r="K2750" s="390">
        <v>0</v>
      </c>
      <c r="L2750" s="330">
        <v>0</v>
      </c>
      <c r="M2750" s="390">
        <v>1</v>
      </c>
      <c r="N2750" s="390">
        <v>0</v>
      </c>
      <c r="O2750" s="390">
        <v>3</v>
      </c>
      <c r="P2750" s="206">
        <v>0</v>
      </c>
    </row>
    <row r="2751" spans="1:16" x14ac:dyDescent="0.2">
      <c r="A2751" s="212" t="s">
        <v>13784</v>
      </c>
      <c r="B2751" s="211"/>
      <c r="C2751" s="211" t="s">
        <v>257</v>
      </c>
      <c r="D2751" s="410" t="s">
        <v>10720</v>
      </c>
      <c r="E2751" s="211"/>
      <c r="F2751" s="211" t="s">
        <v>13783</v>
      </c>
      <c r="G2751" s="413" t="s">
        <v>200</v>
      </c>
      <c r="H2751" s="429" t="s">
        <v>8560</v>
      </c>
      <c r="I2751" s="390">
        <v>0</v>
      </c>
      <c r="J2751" s="390">
        <v>13</v>
      </c>
      <c r="K2751" s="390">
        <v>8</v>
      </c>
      <c r="L2751" s="330">
        <v>-1</v>
      </c>
      <c r="M2751" s="390">
        <v>4</v>
      </c>
      <c r="N2751" s="390">
        <v>1</v>
      </c>
      <c r="O2751" s="390">
        <v>4</v>
      </c>
      <c r="P2751" s="206">
        <v>3</v>
      </c>
    </row>
    <row r="2752" spans="1:16" x14ac:dyDescent="0.2">
      <c r="A2752" s="212" t="s">
        <v>10990</v>
      </c>
      <c r="B2752" s="211"/>
      <c r="C2752" s="211" t="s">
        <v>253</v>
      </c>
      <c r="D2752" s="410" t="s">
        <v>21340</v>
      </c>
      <c r="E2752" s="211"/>
      <c r="F2752" s="211" t="s">
        <v>10989</v>
      </c>
      <c r="G2752" s="413" t="s">
        <v>21341</v>
      </c>
      <c r="H2752" s="429" t="s">
        <v>8560</v>
      </c>
      <c r="I2752" s="390">
        <v>0</v>
      </c>
      <c r="J2752" s="390">
        <v>1</v>
      </c>
      <c r="K2752" s="390">
        <v>0</v>
      </c>
      <c r="L2752" s="330">
        <v>-1</v>
      </c>
      <c r="M2752" s="390">
        <v>48</v>
      </c>
      <c r="N2752" s="390">
        <v>25</v>
      </c>
      <c r="O2752" s="390">
        <v>41</v>
      </c>
      <c r="P2752" s="206">
        <v>0.92</v>
      </c>
    </row>
    <row r="2753" spans="1:16" x14ac:dyDescent="0.2">
      <c r="A2753" s="212" t="s">
        <v>13504</v>
      </c>
      <c r="B2753" s="211"/>
      <c r="C2753" s="211" t="s">
        <v>254</v>
      </c>
      <c r="D2753" s="410" t="s">
        <v>18876</v>
      </c>
      <c r="E2753" s="211"/>
      <c r="F2753" s="211" t="s">
        <v>13503</v>
      </c>
      <c r="G2753" s="413" t="s">
        <v>18877</v>
      </c>
      <c r="H2753" s="429" t="s">
        <v>8560</v>
      </c>
      <c r="I2753" s="390">
        <v>0</v>
      </c>
      <c r="J2753" s="390">
        <v>0</v>
      </c>
      <c r="K2753" s="390">
        <v>0</v>
      </c>
      <c r="L2753" s="330">
        <v>0</v>
      </c>
      <c r="M2753" s="390">
        <v>0</v>
      </c>
      <c r="N2753" s="390">
        <v>0</v>
      </c>
      <c r="O2753" s="390">
        <v>0</v>
      </c>
      <c r="P2753" s="206">
        <v>0</v>
      </c>
    </row>
    <row r="2754" spans="1:16" x14ac:dyDescent="0.2">
      <c r="A2754" s="212" t="s">
        <v>10988</v>
      </c>
      <c r="B2754" s="211"/>
      <c r="C2754" s="211" t="s">
        <v>249</v>
      </c>
      <c r="D2754" s="410" t="s">
        <v>10944</v>
      </c>
      <c r="E2754" s="211"/>
      <c r="F2754" s="211" t="s">
        <v>10987</v>
      </c>
      <c r="G2754" s="413" t="s">
        <v>208</v>
      </c>
      <c r="H2754" s="429" t="s">
        <v>8560</v>
      </c>
      <c r="I2754" s="390">
        <v>0</v>
      </c>
      <c r="J2754" s="390">
        <v>0</v>
      </c>
      <c r="K2754" s="390">
        <v>1</v>
      </c>
      <c r="L2754" s="330">
        <v>0</v>
      </c>
      <c r="M2754" s="390">
        <v>1</v>
      </c>
      <c r="N2754" s="390">
        <v>1</v>
      </c>
      <c r="O2754" s="390">
        <v>1</v>
      </c>
      <c r="P2754" s="206">
        <v>0</v>
      </c>
    </row>
    <row r="2755" spans="1:16" x14ac:dyDescent="0.2">
      <c r="A2755" s="212" t="s">
        <v>10986</v>
      </c>
      <c r="B2755" s="211"/>
      <c r="C2755" s="211" t="s">
        <v>249</v>
      </c>
      <c r="D2755" s="410" t="s">
        <v>21342</v>
      </c>
      <c r="E2755" s="211"/>
      <c r="F2755" s="211" t="s">
        <v>10985</v>
      </c>
      <c r="G2755" s="413" t="s">
        <v>19424</v>
      </c>
      <c r="H2755" s="429" t="s">
        <v>8560</v>
      </c>
      <c r="I2755" s="390">
        <v>0</v>
      </c>
      <c r="J2755" s="390">
        <v>0</v>
      </c>
      <c r="K2755" s="390">
        <v>0</v>
      </c>
      <c r="L2755" s="330">
        <v>0</v>
      </c>
      <c r="M2755" s="390">
        <v>0</v>
      </c>
      <c r="N2755" s="390">
        <v>0</v>
      </c>
      <c r="O2755" s="390">
        <v>0</v>
      </c>
      <c r="P2755" s="206">
        <v>0</v>
      </c>
    </row>
    <row r="2756" spans="1:16" x14ac:dyDescent="0.2">
      <c r="A2756" s="212" t="s">
        <v>19173</v>
      </c>
      <c r="B2756" s="211"/>
      <c r="C2756" s="211" t="s">
        <v>254</v>
      </c>
      <c r="D2756" s="410" t="s">
        <v>17126</v>
      </c>
      <c r="E2756" s="211"/>
      <c r="F2756" s="211" t="s">
        <v>19174</v>
      </c>
      <c r="G2756" s="413" t="s">
        <v>201</v>
      </c>
      <c r="H2756" s="429"/>
      <c r="I2756" s="390">
        <v>0</v>
      </c>
      <c r="J2756" s="390">
        <v>0</v>
      </c>
      <c r="K2756" s="390">
        <v>0</v>
      </c>
      <c r="L2756" s="330">
        <v>0</v>
      </c>
      <c r="M2756" s="390">
        <v>0</v>
      </c>
      <c r="N2756" s="390">
        <v>48</v>
      </c>
      <c r="O2756" s="390">
        <v>38</v>
      </c>
      <c r="P2756" s="206">
        <v>-1</v>
      </c>
    </row>
    <row r="2757" spans="1:16" x14ac:dyDescent="0.2">
      <c r="A2757" s="212" t="s">
        <v>10924</v>
      </c>
      <c r="B2757" s="211"/>
      <c r="C2757" s="211" t="s">
        <v>253</v>
      </c>
      <c r="D2757" s="410"/>
      <c r="E2757" s="211"/>
      <c r="F2757" s="211" t="s">
        <v>10923</v>
      </c>
      <c r="G2757" s="413"/>
      <c r="H2757" s="429" t="s">
        <v>8389</v>
      </c>
      <c r="I2757" s="390">
        <v>0</v>
      </c>
      <c r="J2757" s="390">
        <v>0</v>
      </c>
      <c r="K2757" s="390">
        <v>0</v>
      </c>
      <c r="L2757" s="210">
        <v>0</v>
      </c>
      <c r="M2757" s="390">
        <v>0</v>
      </c>
      <c r="N2757" s="390">
        <v>0</v>
      </c>
      <c r="O2757" s="390">
        <v>0</v>
      </c>
      <c r="P2757" s="206">
        <v>0</v>
      </c>
    </row>
    <row r="2758" spans="1:16" x14ac:dyDescent="0.2">
      <c r="A2758" s="212" t="s">
        <v>13253</v>
      </c>
      <c r="B2758" s="211"/>
      <c r="C2758" s="211" t="s">
        <v>249</v>
      </c>
      <c r="D2758" s="410" t="s">
        <v>18194</v>
      </c>
      <c r="E2758" s="211"/>
      <c r="F2758" s="211" t="s">
        <v>13252</v>
      </c>
      <c r="G2758" s="413" t="s">
        <v>19590</v>
      </c>
      <c r="H2758" s="429" t="s">
        <v>8560</v>
      </c>
      <c r="I2758" s="390">
        <v>0</v>
      </c>
      <c r="J2758" s="390">
        <v>0</v>
      </c>
      <c r="K2758" s="390">
        <v>1</v>
      </c>
      <c r="L2758" s="330">
        <v>0</v>
      </c>
      <c r="M2758" s="390">
        <v>250</v>
      </c>
      <c r="N2758" s="390">
        <v>206</v>
      </c>
      <c r="O2758" s="390">
        <v>213</v>
      </c>
      <c r="P2758" s="206">
        <v>0.213592233009709</v>
      </c>
    </row>
    <row r="2759" spans="1:16" x14ac:dyDescent="0.2">
      <c r="A2759" s="212" t="s">
        <v>10916</v>
      </c>
      <c r="B2759" s="211"/>
      <c r="C2759" s="211" t="s">
        <v>14947</v>
      </c>
      <c r="D2759" s="410" t="s">
        <v>9092</v>
      </c>
      <c r="E2759" s="211"/>
      <c r="F2759" s="211" t="s">
        <v>10915</v>
      </c>
      <c r="G2759" s="413" t="s">
        <v>208</v>
      </c>
      <c r="H2759" s="429" t="s">
        <v>8560</v>
      </c>
      <c r="I2759" s="390">
        <v>0</v>
      </c>
      <c r="J2759" s="390">
        <v>0</v>
      </c>
      <c r="K2759" s="390">
        <v>0</v>
      </c>
      <c r="L2759" s="330">
        <v>0</v>
      </c>
      <c r="M2759" s="390">
        <v>50</v>
      </c>
      <c r="N2759" s="390">
        <v>40</v>
      </c>
      <c r="O2759" s="390">
        <v>35</v>
      </c>
      <c r="P2759" s="206">
        <v>0.25</v>
      </c>
    </row>
    <row r="2760" spans="1:16" x14ac:dyDescent="0.2">
      <c r="A2760" s="212" t="s">
        <v>17511</v>
      </c>
      <c r="B2760" s="211"/>
      <c r="C2760" s="211" t="s">
        <v>252</v>
      </c>
      <c r="D2760" s="410" t="s">
        <v>18099</v>
      </c>
      <c r="E2760" s="211" t="s">
        <v>17512</v>
      </c>
      <c r="F2760" s="211"/>
      <c r="G2760" s="413" t="s">
        <v>213</v>
      </c>
      <c r="H2760" s="429" t="s">
        <v>8560</v>
      </c>
      <c r="I2760" s="390">
        <v>0</v>
      </c>
      <c r="J2760" s="390">
        <v>0</v>
      </c>
      <c r="K2760" s="390">
        <v>0</v>
      </c>
      <c r="L2760" s="330">
        <v>0</v>
      </c>
      <c r="M2760" s="390">
        <v>0</v>
      </c>
      <c r="N2760" s="390">
        <v>2</v>
      </c>
      <c r="O2760" s="390">
        <v>0</v>
      </c>
      <c r="P2760" s="206">
        <v>-1</v>
      </c>
    </row>
    <row r="2761" spans="1:16" x14ac:dyDescent="0.2">
      <c r="A2761" s="212" t="s">
        <v>10855</v>
      </c>
      <c r="B2761" s="211"/>
      <c r="C2761" s="211" t="s">
        <v>254</v>
      </c>
      <c r="D2761" s="410" t="s">
        <v>10720</v>
      </c>
      <c r="E2761" s="211"/>
      <c r="F2761" s="211" t="s">
        <v>10854</v>
      </c>
      <c r="G2761" s="413" t="s">
        <v>200</v>
      </c>
      <c r="H2761" s="429" t="s">
        <v>8560</v>
      </c>
      <c r="I2761" s="390">
        <v>0</v>
      </c>
      <c r="J2761" s="390">
        <v>0</v>
      </c>
      <c r="K2761" s="390">
        <v>0</v>
      </c>
      <c r="L2761" s="330">
        <v>0</v>
      </c>
      <c r="M2761" s="390">
        <v>0</v>
      </c>
      <c r="N2761" s="390">
        <v>1</v>
      </c>
      <c r="O2761" s="390">
        <v>0</v>
      </c>
      <c r="P2761" s="206">
        <v>-1</v>
      </c>
    </row>
    <row r="2762" spans="1:16" x14ac:dyDescent="0.2">
      <c r="A2762" s="212" t="s">
        <v>10851</v>
      </c>
      <c r="B2762" s="211"/>
      <c r="C2762" s="211" t="s">
        <v>14947</v>
      </c>
      <c r="D2762" s="410"/>
      <c r="E2762" s="211"/>
      <c r="F2762" s="211" t="s">
        <v>10850</v>
      </c>
      <c r="G2762" s="413"/>
      <c r="H2762" s="429" t="s">
        <v>8389</v>
      </c>
      <c r="I2762" s="390">
        <v>0</v>
      </c>
      <c r="J2762" s="390">
        <v>0</v>
      </c>
      <c r="K2762" s="390">
        <v>0</v>
      </c>
      <c r="L2762" s="330">
        <v>0</v>
      </c>
      <c r="M2762" s="390">
        <v>0</v>
      </c>
      <c r="N2762" s="390">
        <v>0</v>
      </c>
      <c r="O2762" s="390">
        <v>0</v>
      </c>
      <c r="P2762" s="206">
        <v>0</v>
      </c>
    </row>
    <row r="2763" spans="1:16" x14ac:dyDescent="0.2">
      <c r="A2763" s="212" t="s">
        <v>10837</v>
      </c>
      <c r="B2763" s="211"/>
      <c r="C2763" s="211" t="s">
        <v>14947</v>
      </c>
      <c r="D2763" s="410" t="s">
        <v>17120</v>
      </c>
      <c r="E2763" s="211"/>
      <c r="F2763" s="211" t="s">
        <v>10836</v>
      </c>
      <c r="G2763" s="413" t="s">
        <v>201</v>
      </c>
      <c r="H2763" s="429" t="s">
        <v>8396</v>
      </c>
      <c r="I2763" s="390">
        <v>0</v>
      </c>
      <c r="J2763" s="390">
        <v>0</v>
      </c>
      <c r="K2763" s="390">
        <v>0</v>
      </c>
      <c r="L2763" s="330">
        <v>0</v>
      </c>
      <c r="M2763" s="390">
        <v>0</v>
      </c>
      <c r="N2763" s="390">
        <v>0</v>
      </c>
      <c r="O2763" s="390">
        <v>0</v>
      </c>
      <c r="P2763" s="206">
        <v>0</v>
      </c>
    </row>
    <row r="2764" spans="1:16" x14ac:dyDescent="0.2">
      <c r="A2764" s="212" t="s">
        <v>10833</v>
      </c>
      <c r="B2764" s="211"/>
      <c r="C2764" s="211" t="s">
        <v>249</v>
      </c>
      <c r="D2764" s="410" t="s">
        <v>20095</v>
      </c>
      <c r="E2764" s="211"/>
      <c r="F2764" s="211" t="s">
        <v>10832</v>
      </c>
      <c r="G2764" s="413" t="s">
        <v>21425</v>
      </c>
      <c r="H2764" s="429" t="s">
        <v>8560</v>
      </c>
      <c r="I2764" s="390">
        <v>0</v>
      </c>
      <c r="J2764" s="390">
        <v>0</v>
      </c>
      <c r="K2764" s="390">
        <v>0</v>
      </c>
      <c r="L2764" s="330">
        <v>0</v>
      </c>
      <c r="M2764" s="390">
        <v>1</v>
      </c>
      <c r="N2764" s="390">
        <v>2</v>
      </c>
      <c r="O2764" s="390">
        <v>0</v>
      </c>
      <c r="P2764" s="206">
        <v>-0.5</v>
      </c>
    </row>
    <row r="2765" spans="1:16" x14ac:dyDescent="0.2">
      <c r="A2765" s="212" t="s">
        <v>10831</v>
      </c>
      <c r="B2765" s="211"/>
      <c r="C2765" s="211" t="s">
        <v>253</v>
      </c>
      <c r="D2765" s="410" t="s">
        <v>21426</v>
      </c>
      <c r="E2765" s="211"/>
      <c r="F2765" s="211" t="s">
        <v>10830</v>
      </c>
      <c r="G2765" s="413" t="s">
        <v>21427</v>
      </c>
      <c r="H2765" s="429" t="s">
        <v>8560</v>
      </c>
      <c r="I2765" s="390">
        <v>0</v>
      </c>
      <c r="J2765" s="390">
        <v>0</v>
      </c>
      <c r="K2765" s="390">
        <v>0</v>
      </c>
      <c r="L2765" s="330">
        <v>0</v>
      </c>
      <c r="M2765" s="390">
        <v>14</v>
      </c>
      <c r="N2765" s="390">
        <v>4</v>
      </c>
      <c r="O2765" s="390">
        <v>8</v>
      </c>
      <c r="P2765" s="206">
        <v>2.5</v>
      </c>
    </row>
    <row r="2766" spans="1:16" x14ac:dyDescent="0.2">
      <c r="A2766" s="212" t="s">
        <v>10820</v>
      </c>
      <c r="B2766" s="211"/>
      <c r="C2766" s="211" t="s">
        <v>254</v>
      </c>
      <c r="D2766" s="410" t="s">
        <v>9092</v>
      </c>
      <c r="E2766" s="211"/>
      <c r="F2766" s="211" t="s">
        <v>10819</v>
      </c>
      <c r="G2766" s="413" t="s">
        <v>208</v>
      </c>
      <c r="H2766" s="429" t="s">
        <v>8396</v>
      </c>
      <c r="I2766" s="390">
        <v>0</v>
      </c>
      <c r="J2766" s="390">
        <v>0</v>
      </c>
      <c r="K2766" s="390">
        <v>0</v>
      </c>
      <c r="L2766" s="330">
        <v>0</v>
      </c>
      <c r="M2766" s="390">
        <v>0</v>
      </c>
      <c r="N2766" s="390">
        <v>0</v>
      </c>
      <c r="O2766" s="390">
        <v>0</v>
      </c>
      <c r="P2766" s="206">
        <v>0</v>
      </c>
    </row>
    <row r="2767" spans="1:16" x14ac:dyDescent="0.2">
      <c r="A2767" s="212" t="s">
        <v>10816</v>
      </c>
      <c r="B2767" s="211"/>
      <c r="C2767" s="211" t="s">
        <v>372</v>
      </c>
      <c r="D2767" s="410" t="s">
        <v>21442</v>
      </c>
      <c r="E2767" s="211"/>
      <c r="F2767" s="211" t="s">
        <v>10815</v>
      </c>
      <c r="G2767" s="413" t="s">
        <v>21443</v>
      </c>
      <c r="H2767" s="429" t="s">
        <v>8560</v>
      </c>
      <c r="I2767" s="390">
        <v>0</v>
      </c>
      <c r="J2767" s="390">
        <v>0</v>
      </c>
      <c r="K2767" s="390">
        <v>0</v>
      </c>
      <c r="L2767" s="330">
        <v>0</v>
      </c>
      <c r="M2767" s="390">
        <v>152</v>
      </c>
      <c r="N2767" s="390">
        <v>165</v>
      </c>
      <c r="O2767" s="390">
        <v>120</v>
      </c>
      <c r="P2767" s="206">
        <v>-7.8787878787878698E-2</v>
      </c>
    </row>
    <row r="2768" spans="1:16" x14ac:dyDescent="0.2">
      <c r="A2768" s="212" t="s">
        <v>14288</v>
      </c>
      <c r="B2768" s="211"/>
      <c r="C2768" s="211" t="s">
        <v>251</v>
      </c>
      <c r="D2768" s="410" t="s">
        <v>18885</v>
      </c>
      <c r="E2768" s="211"/>
      <c r="F2768" s="211" t="s">
        <v>14287</v>
      </c>
      <c r="G2768" s="413" t="s">
        <v>21447</v>
      </c>
      <c r="H2768" s="429" t="s">
        <v>8560</v>
      </c>
      <c r="I2768" s="390">
        <v>0</v>
      </c>
      <c r="J2768" s="390">
        <v>30</v>
      </c>
      <c r="K2768" s="390">
        <v>0</v>
      </c>
      <c r="L2768" s="330">
        <v>-1</v>
      </c>
      <c r="M2768" s="390">
        <v>98</v>
      </c>
      <c r="N2768" s="390">
        <v>139</v>
      </c>
      <c r="O2768" s="390">
        <v>120</v>
      </c>
      <c r="P2768" s="206">
        <v>-0.29496402877697803</v>
      </c>
    </row>
    <row r="2769" spans="1:16" x14ac:dyDescent="0.2">
      <c r="A2769" s="212" t="s">
        <v>13079</v>
      </c>
      <c r="B2769" s="211"/>
      <c r="C2769" s="211" t="s">
        <v>371</v>
      </c>
      <c r="D2769" s="410" t="s">
        <v>20099</v>
      </c>
      <c r="E2769" s="211"/>
      <c r="F2769" s="211" t="s">
        <v>13078</v>
      </c>
      <c r="G2769" s="413" t="s">
        <v>21454</v>
      </c>
      <c r="H2769" s="429" t="s">
        <v>8560</v>
      </c>
      <c r="I2769" s="390">
        <v>0</v>
      </c>
      <c r="J2769" s="390">
        <v>1</v>
      </c>
      <c r="K2769" s="390">
        <v>0</v>
      </c>
      <c r="L2769" s="330">
        <v>-1</v>
      </c>
      <c r="M2769" s="390">
        <v>351</v>
      </c>
      <c r="N2769" s="390">
        <v>292</v>
      </c>
      <c r="O2769" s="390">
        <v>286</v>
      </c>
      <c r="P2769" s="206">
        <v>0.202054794520548</v>
      </c>
    </row>
    <row r="2770" spans="1:16" x14ac:dyDescent="0.2">
      <c r="A2770" s="212" t="s">
        <v>17545</v>
      </c>
      <c r="B2770" s="211"/>
      <c r="C2770" s="211" t="s">
        <v>259</v>
      </c>
      <c r="D2770" s="410" t="s">
        <v>17581</v>
      </c>
      <c r="E2770" s="211" t="s">
        <v>17546</v>
      </c>
      <c r="F2770" s="211"/>
      <c r="G2770" s="413" t="s">
        <v>19662</v>
      </c>
      <c r="H2770" s="429" t="s">
        <v>8560</v>
      </c>
      <c r="I2770" s="390">
        <v>0</v>
      </c>
      <c r="J2770" s="390">
        <v>0</v>
      </c>
      <c r="K2770" s="390">
        <v>2</v>
      </c>
      <c r="L2770" s="330">
        <v>0</v>
      </c>
      <c r="M2770" s="390">
        <v>71</v>
      </c>
      <c r="N2770" s="390">
        <v>78</v>
      </c>
      <c r="O2770" s="390">
        <v>90</v>
      </c>
      <c r="P2770" s="206">
        <v>-8.9743589743589799E-2</v>
      </c>
    </row>
    <row r="2771" spans="1:16" x14ac:dyDescent="0.2">
      <c r="A2771" s="212" t="s">
        <v>10788</v>
      </c>
      <c r="B2771" s="211"/>
      <c r="C2771" s="211" t="s">
        <v>253</v>
      </c>
      <c r="D2771" s="410" t="s">
        <v>19663</v>
      </c>
      <c r="E2771" s="211"/>
      <c r="F2771" s="211" t="s">
        <v>10787</v>
      </c>
      <c r="G2771" s="413" t="s">
        <v>19664</v>
      </c>
      <c r="H2771" s="429" t="s">
        <v>8560</v>
      </c>
      <c r="I2771" s="390">
        <v>0</v>
      </c>
      <c r="J2771" s="390">
        <v>0</v>
      </c>
      <c r="K2771" s="390">
        <v>0</v>
      </c>
      <c r="L2771" s="330">
        <v>0</v>
      </c>
      <c r="M2771" s="390">
        <v>1</v>
      </c>
      <c r="N2771" s="390">
        <v>5</v>
      </c>
      <c r="O2771" s="390">
        <v>8</v>
      </c>
      <c r="P2771" s="206">
        <v>-0.8</v>
      </c>
    </row>
    <row r="2772" spans="1:16" x14ac:dyDescent="0.2">
      <c r="A2772" s="212" t="s">
        <v>10778</v>
      </c>
      <c r="B2772" s="211"/>
      <c r="C2772" s="211" t="s">
        <v>249</v>
      </c>
      <c r="D2772" s="410" t="s">
        <v>9220</v>
      </c>
      <c r="E2772" s="211"/>
      <c r="F2772" s="211" t="s">
        <v>10777</v>
      </c>
      <c r="G2772" s="413" t="s">
        <v>200</v>
      </c>
      <c r="H2772" s="429" t="s">
        <v>8396</v>
      </c>
      <c r="I2772" s="390">
        <v>0</v>
      </c>
      <c r="J2772" s="390">
        <v>0</v>
      </c>
      <c r="K2772" s="390">
        <v>0</v>
      </c>
      <c r="L2772" s="330">
        <v>0</v>
      </c>
      <c r="M2772" s="390">
        <v>0</v>
      </c>
      <c r="N2772" s="390">
        <v>0</v>
      </c>
      <c r="O2772" s="390">
        <v>0</v>
      </c>
      <c r="P2772" s="206">
        <v>0</v>
      </c>
    </row>
    <row r="2773" spans="1:16" x14ac:dyDescent="0.2">
      <c r="A2773" s="212" t="s">
        <v>10776</v>
      </c>
      <c r="B2773" s="211"/>
      <c r="C2773" s="211" t="s">
        <v>249</v>
      </c>
      <c r="D2773" s="410" t="s">
        <v>18582</v>
      </c>
      <c r="E2773" s="211"/>
      <c r="F2773" s="211" t="s">
        <v>10775</v>
      </c>
      <c r="G2773" s="413" t="s">
        <v>21467</v>
      </c>
      <c r="H2773" s="429" t="s">
        <v>8560</v>
      </c>
      <c r="I2773" s="390">
        <v>0</v>
      </c>
      <c r="J2773" s="390">
        <v>22</v>
      </c>
      <c r="K2773" s="390">
        <v>21</v>
      </c>
      <c r="L2773" s="330">
        <v>-1</v>
      </c>
      <c r="M2773" s="390">
        <v>292</v>
      </c>
      <c r="N2773" s="390">
        <v>262</v>
      </c>
      <c r="O2773" s="390">
        <v>276</v>
      </c>
      <c r="P2773" s="206">
        <v>0.114503816793893</v>
      </c>
    </row>
    <row r="2774" spans="1:16" x14ac:dyDescent="0.2">
      <c r="A2774" s="212" t="s">
        <v>10772</v>
      </c>
      <c r="B2774" s="211"/>
      <c r="C2774" s="211" t="s">
        <v>252</v>
      </c>
      <c r="D2774" s="410" t="s">
        <v>8773</v>
      </c>
      <c r="E2774" s="211"/>
      <c r="F2774" s="211" t="s">
        <v>10771</v>
      </c>
      <c r="G2774" s="413" t="s">
        <v>200</v>
      </c>
      <c r="H2774" s="429" t="s">
        <v>8560</v>
      </c>
      <c r="I2774" s="390">
        <v>0</v>
      </c>
      <c r="J2774" s="390">
        <v>0</v>
      </c>
      <c r="K2774" s="390">
        <v>0</v>
      </c>
      <c r="L2774" s="210">
        <v>0</v>
      </c>
      <c r="M2774" s="390">
        <v>0</v>
      </c>
      <c r="N2774" s="390">
        <v>0</v>
      </c>
      <c r="O2774" s="390">
        <v>0</v>
      </c>
      <c r="P2774" s="206">
        <v>0</v>
      </c>
    </row>
    <row r="2775" spans="1:16" x14ac:dyDescent="0.2">
      <c r="A2775" s="212" t="s">
        <v>10770</v>
      </c>
      <c r="B2775" s="211"/>
      <c r="C2775" s="211" t="s">
        <v>14947</v>
      </c>
      <c r="D2775" s="410" t="s">
        <v>8791</v>
      </c>
      <c r="E2775" s="211"/>
      <c r="F2775" s="211" t="s">
        <v>10769</v>
      </c>
      <c r="G2775" s="413" t="s">
        <v>223</v>
      </c>
      <c r="H2775" s="429" t="s">
        <v>8396</v>
      </c>
      <c r="I2775" s="390">
        <v>0</v>
      </c>
      <c r="J2775" s="390">
        <v>0</v>
      </c>
      <c r="K2775" s="390">
        <v>0</v>
      </c>
      <c r="L2775" s="330">
        <v>0</v>
      </c>
      <c r="M2775" s="390">
        <v>0</v>
      </c>
      <c r="N2775" s="390">
        <v>0</v>
      </c>
      <c r="O2775" s="390">
        <v>0</v>
      </c>
      <c r="P2775" s="206">
        <v>0</v>
      </c>
    </row>
    <row r="2776" spans="1:16" x14ac:dyDescent="0.2">
      <c r="A2776" s="212" t="s">
        <v>10762</v>
      </c>
      <c r="B2776" s="211"/>
      <c r="C2776" s="211" t="s">
        <v>250</v>
      </c>
      <c r="D2776" s="410" t="s">
        <v>8791</v>
      </c>
      <c r="E2776" s="211"/>
      <c r="F2776" s="211" t="s">
        <v>10761</v>
      </c>
      <c r="G2776" s="413" t="s">
        <v>223</v>
      </c>
      <c r="H2776" s="429" t="s">
        <v>8389</v>
      </c>
      <c r="I2776" s="390">
        <v>0</v>
      </c>
      <c r="J2776" s="390">
        <v>0</v>
      </c>
      <c r="K2776" s="390">
        <v>0</v>
      </c>
      <c r="L2776" s="330">
        <v>0</v>
      </c>
      <c r="M2776" s="390">
        <v>0</v>
      </c>
      <c r="N2776" s="390">
        <v>0</v>
      </c>
      <c r="O2776" s="390">
        <v>0</v>
      </c>
      <c r="P2776" s="206">
        <v>0</v>
      </c>
    </row>
    <row r="2777" spans="1:16" x14ac:dyDescent="0.2">
      <c r="A2777" s="212" t="s">
        <v>13770</v>
      </c>
      <c r="B2777" s="211"/>
      <c r="C2777" s="211" t="s">
        <v>258</v>
      </c>
      <c r="D2777" s="410" t="s">
        <v>17399</v>
      </c>
      <c r="E2777" s="211"/>
      <c r="F2777" s="211" t="s">
        <v>13769</v>
      </c>
      <c r="G2777" s="413" t="s">
        <v>19669</v>
      </c>
      <c r="H2777" s="429" t="s">
        <v>8560</v>
      </c>
      <c r="I2777" s="390">
        <v>0</v>
      </c>
      <c r="J2777" s="390">
        <v>0</v>
      </c>
      <c r="K2777" s="390">
        <v>0</v>
      </c>
      <c r="L2777" s="330">
        <v>0</v>
      </c>
      <c r="M2777" s="390">
        <v>1</v>
      </c>
      <c r="N2777" s="390">
        <v>1</v>
      </c>
      <c r="O2777" s="390">
        <v>716</v>
      </c>
      <c r="P2777" s="206">
        <v>0</v>
      </c>
    </row>
    <row r="2778" spans="1:16" x14ac:dyDescent="0.2">
      <c r="A2778" s="212" t="s">
        <v>10714</v>
      </c>
      <c r="B2778" s="211"/>
      <c r="C2778" s="211" t="s">
        <v>372</v>
      </c>
      <c r="D2778" s="410" t="s">
        <v>17230</v>
      </c>
      <c r="E2778" s="211"/>
      <c r="F2778" s="211" t="s">
        <v>10713</v>
      </c>
      <c r="G2778" s="413" t="s">
        <v>17235</v>
      </c>
      <c r="H2778" s="429" t="s">
        <v>8560</v>
      </c>
      <c r="I2778" s="390">
        <v>0</v>
      </c>
      <c r="J2778" s="390">
        <v>0</v>
      </c>
      <c r="K2778" s="390">
        <v>0</v>
      </c>
      <c r="L2778" s="330">
        <v>0</v>
      </c>
      <c r="M2778" s="390">
        <v>150</v>
      </c>
      <c r="N2778" s="390">
        <v>162</v>
      </c>
      <c r="O2778" s="390">
        <v>152</v>
      </c>
      <c r="P2778" s="206">
        <v>-7.4074074074074098E-2</v>
      </c>
    </row>
    <row r="2779" spans="1:16" x14ac:dyDescent="0.2">
      <c r="A2779" s="212" t="s">
        <v>19180</v>
      </c>
      <c r="B2779" s="211"/>
      <c r="C2779" s="211" t="s">
        <v>253</v>
      </c>
      <c r="D2779" s="410"/>
      <c r="E2779" s="211"/>
      <c r="F2779" s="211" t="s">
        <v>19181</v>
      </c>
      <c r="G2779" s="413"/>
      <c r="H2779" s="429"/>
      <c r="I2779" s="390">
        <v>0</v>
      </c>
      <c r="J2779" s="390">
        <v>0</v>
      </c>
      <c r="K2779" s="390">
        <v>0</v>
      </c>
      <c r="L2779" s="330">
        <v>0</v>
      </c>
      <c r="M2779" s="390">
        <v>0</v>
      </c>
      <c r="N2779" s="390">
        <v>0</v>
      </c>
      <c r="O2779" s="390">
        <v>0</v>
      </c>
      <c r="P2779" s="206">
        <v>0</v>
      </c>
    </row>
    <row r="2780" spans="1:16" x14ac:dyDescent="0.2">
      <c r="A2780" s="212" t="s">
        <v>10705</v>
      </c>
      <c r="B2780" s="211"/>
      <c r="C2780" s="211" t="s">
        <v>249</v>
      </c>
      <c r="D2780" s="410"/>
      <c r="E2780" s="211"/>
      <c r="F2780" s="211" t="s">
        <v>10704</v>
      </c>
      <c r="G2780" s="413"/>
      <c r="H2780" s="429" t="s">
        <v>8560</v>
      </c>
      <c r="I2780" s="390">
        <v>0</v>
      </c>
      <c r="J2780" s="390">
        <v>0</v>
      </c>
      <c r="K2780" s="390">
        <v>0</v>
      </c>
      <c r="L2780" s="330">
        <v>0</v>
      </c>
      <c r="M2780" s="390">
        <v>0</v>
      </c>
      <c r="N2780" s="390">
        <v>0</v>
      </c>
      <c r="O2780" s="390">
        <v>0</v>
      </c>
      <c r="P2780" s="206">
        <v>0</v>
      </c>
    </row>
    <row r="2781" spans="1:16" x14ac:dyDescent="0.2">
      <c r="A2781" s="212" t="s">
        <v>10703</v>
      </c>
      <c r="B2781" s="211" t="s">
        <v>9847</v>
      </c>
      <c r="C2781" s="211" t="s">
        <v>255</v>
      </c>
      <c r="D2781" s="410" t="s">
        <v>10702</v>
      </c>
      <c r="E2781" s="211" t="s">
        <v>10701</v>
      </c>
      <c r="F2781" s="211"/>
      <c r="G2781" s="413" t="s">
        <v>15877</v>
      </c>
      <c r="H2781" s="429" t="s">
        <v>8396</v>
      </c>
      <c r="I2781" s="390">
        <v>0</v>
      </c>
      <c r="J2781" s="390">
        <v>0</v>
      </c>
      <c r="K2781" s="390">
        <v>0</v>
      </c>
      <c r="L2781" s="210">
        <v>0</v>
      </c>
      <c r="M2781" s="390">
        <v>2</v>
      </c>
      <c r="N2781" s="390">
        <v>1</v>
      </c>
      <c r="O2781" s="390">
        <v>1</v>
      </c>
      <c r="P2781" s="206">
        <v>1</v>
      </c>
    </row>
    <row r="2782" spans="1:16" x14ac:dyDescent="0.2">
      <c r="A2782" s="212" t="s">
        <v>10698</v>
      </c>
      <c r="B2782" s="211"/>
      <c r="C2782" s="211" t="s">
        <v>249</v>
      </c>
      <c r="D2782" s="410" t="s">
        <v>21511</v>
      </c>
      <c r="E2782" s="211"/>
      <c r="F2782" s="211" t="s">
        <v>10697</v>
      </c>
      <c r="G2782" s="413" t="s">
        <v>21512</v>
      </c>
      <c r="H2782" s="429" t="s">
        <v>8560</v>
      </c>
      <c r="I2782" s="390">
        <v>0</v>
      </c>
      <c r="J2782" s="390">
        <v>0</v>
      </c>
      <c r="K2782" s="390">
        <v>0</v>
      </c>
      <c r="L2782" s="330">
        <v>0</v>
      </c>
      <c r="M2782" s="390">
        <v>0</v>
      </c>
      <c r="N2782" s="390">
        <v>0</v>
      </c>
      <c r="O2782" s="390">
        <v>1</v>
      </c>
      <c r="P2782" s="206">
        <v>0</v>
      </c>
    </row>
    <row r="2783" spans="1:16" x14ac:dyDescent="0.2">
      <c r="A2783" s="212" t="s">
        <v>10690</v>
      </c>
      <c r="B2783" s="211"/>
      <c r="C2783" s="211" t="s">
        <v>14947</v>
      </c>
      <c r="D2783" s="410" t="s">
        <v>17344</v>
      </c>
      <c r="E2783" s="211"/>
      <c r="F2783" s="211" t="s">
        <v>10689</v>
      </c>
      <c r="G2783" s="413" t="s">
        <v>15877</v>
      </c>
      <c r="H2783" s="429" t="s">
        <v>8389</v>
      </c>
      <c r="I2783" s="390">
        <v>0</v>
      </c>
      <c r="J2783" s="390">
        <v>0</v>
      </c>
      <c r="K2783" s="390">
        <v>0</v>
      </c>
      <c r="L2783" s="330">
        <v>0</v>
      </c>
      <c r="M2783" s="390">
        <v>0</v>
      </c>
      <c r="N2783" s="390">
        <v>0</v>
      </c>
      <c r="O2783" s="390">
        <v>0</v>
      </c>
      <c r="P2783" s="206">
        <v>0</v>
      </c>
    </row>
    <row r="2784" spans="1:16" x14ac:dyDescent="0.2">
      <c r="A2784" s="212" t="s">
        <v>10688</v>
      </c>
      <c r="B2784" s="211"/>
      <c r="C2784" s="211" t="s">
        <v>14947</v>
      </c>
      <c r="D2784" s="410"/>
      <c r="E2784" s="211"/>
      <c r="F2784" s="211" t="s">
        <v>10687</v>
      </c>
      <c r="G2784" s="413"/>
      <c r="H2784" s="429" t="s">
        <v>8389</v>
      </c>
      <c r="I2784" s="390">
        <v>0</v>
      </c>
      <c r="J2784" s="390">
        <v>0</v>
      </c>
      <c r="K2784" s="390">
        <v>0</v>
      </c>
      <c r="L2784" s="330">
        <v>0</v>
      </c>
      <c r="M2784" s="390">
        <v>0</v>
      </c>
      <c r="N2784" s="390">
        <v>0</v>
      </c>
      <c r="O2784" s="390">
        <v>0</v>
      </c>
      <c r="P2784" s="206">
        <v>0</v>
      </c>
    </row>
    <row r="2785" spans="1:16" x14ac:dyDescent="0.2">
      <c r="A2785" s="212" t="s">
        <v>10686</v>
      </c>
      <c r="B2785" s="211"/>
      <c r="C2785" s="211" t="s">
        <v>14947</v>
      </c>
      <c r="D2785" s="410"/>
      <c r="E2785" s="211"/>
      <c r="F2785" s="211" t="s">
        <v>10685</v>
      </c>
      <c r="G2785" s="413"/>
      <c r="H2785" s="429" t="s">
        <v>8389</v>
      </c>
      <c r="I2785" s="390">
        <v>0</v>
      </c>
      <c r="J2785" s="390">
        <v>0</v>
      </c>
      <c r="K2785" s="390">
        <v>0</v>
      </c>
      <c r="L2785" s="330">
        <v>0</v>
      </c>
      <c r="M2785" s="390">
        <v>0</v>
      </c>
      <c r="N2785" s="390">
        <v>0</v>
      </c>
      <c r="O2785" s="390">
        <v>0</v>
      </c>
      <c r="P2785" s="206">
        <v>0</v>
      </c>
    </row>
    <row r="2786" spans="1:16" x14ac:dyDescent="0.2">
      <c r="A2786" s="212" t="s">
        <v>10684</v>
      </c>
      <c r="B2786" s="211"/>
      <c r="C2786" s="211" t="s">
        <v>14947</v>
      </c>
      <c r="D2786" s="410"/>
      <c r="E2786" s="211"/>
      <c r="F2786" s="211" t="s">
        <v>10683</v>
      </c>
      <c r="G2786" s="413"/>
      <c r="H2786" s="429" t="s">
        <v>8389</v>
      </c>
      <c r="I2786" s="390">
        <v>0</v>
      </c>
      <c r="J2786" s="390">
        <v>0</v>
      </c>
      <c r="K2786" s="390">
        <v>0</v>
      </c>
      <c r="L2786" s="330">
        <v>0</v>
      </c>
      <c r="M2786" s="390">
        <v>0</v>
      </c>
      <c r="N2786" s="390">
        <v>0</v>
      </c>
      <c r="O2786" s="390">
        <v>0</v>
      </c>
      <c r="P2786" s="206">
        <v>0</v>
      </c>
    </row>
    <row r="2787" spans="1:16" x14ac:dyDescent="0.2">
      <c r="A2787" s="212" t="s">
        <v>14029</v>
      </c>
      <c r="B2787" s="211"/>
      <c r="C2787" s="211" t="s">
        <v>255</v>
      </c>
      <c r="D2787" s="410" t="s">
        <v>17705</v>
      </c>
      <c r="E2787" s="211"/>
      <c r="F2787" s="211" t="s">
        <v>14028</v>
      </c>
      <c r="G2787" s="413" t="s">
        <v>21155</v>
      </c>
      <c r="H2787" s="429" t="s">
        <v>8560</v>
      </c>
      <c r="I2787" s="390">
        <v>0</v>
      </c>
      <c r="J2787" s="390">
        <v>0</v>
      </c>
      <c r="K2787" s="390">
        <v>175</v>
      </c>
      <c r="L2787" s="330">
        <v>0</v>
      </c>
      <c r="M2787" s="390">
        <v>13</v>
      </c>
      <c r="N2787" s="390">
        <v>10</v>
      </c>
      <c r="O2787" s="390">
        <v>80</v>
      </c>
      <c r="P2787" s="206">
        <v>0.3</v>
      </c>
    </row>
    <row r="2788" spans="1:16" x14ac:dyDescent="0.2">
      <c r="A2788" s="212" t="s">
        <v>10678</v>
      </c>
      <c r="B2788" s="211"/>
      <c r="C2788" s="211" t="s">
        <v>257</v>
      </c>
      <c r="D2788" s="410" t="s">
        <v>19188</v>
      </c>
      <c r="E2788" s="211"/>
      <c r="F2788" s="211" t="s">
        <v>10677</v>
      </c>
      <c r="G2788" s="413" t="s">
        <v>8960</v>
      </c>
      <c r="H2788" s="429" t="s">
        <v>8396</v>
      </c>
      <c r="I2788" s="390">
        <v>0</v>
      </c>
      <c r="J2788" s="390">
        <v>0</v>
      </c>
      <c r="K2788" s="390">
        <v>0</v>
      </c>
      <c r="L2788" s="330">
        <v>0</v>
      </c>
      <c r="M2788" s="390">
        <v>28</v>
      </c>
      <c r="N2788" s="390">
        <v>37</v>
      </c>
      <c r="O2788" s="390">
        <v>28</v>
      </c>
      <c r="P2788" s="206">
        <v>-0.24324324324324301</v>
      </c>
    </row>
    <row r="2789" spans="1:16" x14ac:dyDescent="0.2">
      <c r="A2789" s="212" t="s">
        <v>10668</v>
      </c>
      <c r="B2789" s="211"/>
      <c r="C2789" s="211" t="s">
        <v>14947</v>
      </c>
      <c r="D2789" s="410" t="s">
        <v>8791</v>
      </c>
      <c r="E2789" s="211"/>
      <c r="F2789" s="211" t="s">
        <v>10667</v>
      </c>
      <c r="G2789" s="413" t="s">
        <v>223</v>
      </c>
      <c r="H2789" s="429" t="s">
        <v>8396</v>
      </c>
      <c r="I2789" s="390">
        <v>0</v>
      </c>
      <c r="J2789" s="390">
        <v>0</v>
      </c>
      <c r="K2789" s="390">
        <v>0</v>
      </c>
      <c r="L2789" s="330">
        <v>0</v>
      </c>
      <c r="M2789" s="390">
        <v>0</v>
      </c>
      <c r="N2789" s="390">
        <v>0</v>
      </c>
      <c r="O2789" s="390">
        <v>0</v>
      </c>
      <c r="P2789" s="206">
        <v>0</v>
      </c>
    </row>
    <row r="2790" spans="1:16" x14ac:dyDescent="0.2">
      <c r="A2790" s="212" t="s">
        <v>10666</v>
      </c>
      <c r="B2790" s="211"/>
      <c r="C2790" s="211" t="s">
        <v>251</v>
      </c>
      <c r="D2790" s="410"/>
      <c r="E2790" s="211"/>
      <c r="F2790" s="211" t="s">
        <v>10665</v>
      </c>
      <c r="G2790" s="413"/>
      <c r="H2790" s="429" t="s">
        <v>8389</v>
      </c>
      <c r="I2790" s="390">
        <v>0</v>
      </c>
      <c r="J2790" s="390">
        <v>0</v>
      </c>
      <c r="K2790" s="390">
        <v>0</v>
      </c>
      <c r="L2790" s="330">
        <v>0</v>
      </c>
      <c r="M2790" s="390">
        <v>0</v>
      </c>
      <c r="N2790" s="390">
        <v>0</v>
      </c>
      <c r="O2790" s="390">
        <v>0</v>
      </c>
      <c r="P2790" s="206">
        <v>0</v>
      </c>
    </row>
    <row r="2791" spans="1:16" x14ac:dyDescent="0.2">
      <c r="A2791" s="212" t="s">
        <v>10636</v>
      </c>
      <c r="B2791" s="211"/>
      <c r="C2791" s="211" t="s">
        <v>249</v>
      </c>
      <c r="D2791" s="410" t="s">
        <v>18102</v>
      </c>
      <c r="E2791" s="211"/>
      <c r="F2791" s="211" t="s">
        <v>10634</v>
      </c>
      <c r="G2791" s="413" t="s">
        <v>19686</v>
      </c>
      <c r="H2791" s="429" t="s">
        <v>8560</v>
      </c>
      <c r="I2791" s="390">
        <v>0</v>
      </c>
      <c r="J2791" s="390">
        <v>0</v>
      </c>
      <c r="K2791" s="390">
        <v>0</v>
      </c>
      <c r="L2791" s="330">
        <v>0</v>
      </c>
      <c r="M2791" s="390">
        <v>90</v>
      </c>
      <c r="N2791" s="390">
        <v>50</v>
      </c>
      <c r="O2791" s="390">
        <v>71</v>
      </c>
      <c r="P2791" s="206">
        <v>0.8</v>
      </c>
    </row>
    <row r="2792" spans="1:16" x14ac:dyDescent="0.2">
      <c r="A2792" s="212" t="s">
        <v>10617</v>
      </c>
      <c r="B2792" s="211"/>
      <c r="C2792" s="211" t="s">
        <v>249</v>
      </c>
      <c r="D2792" s="410" t="s">
        <v>18194</v>
      </c>
      <c r="E2792" s="211"/>
      <c r="F2792" s="211" t="s">
        <v>10616</v>
      </c>
      <c r="G2792" s="413" t="s">
        <v>19590</v>
      </c>
      <c r="H2792" s="429" t="s">
        <v>8560</v>
      </c>
      <c r="I2792" s="390">
        <v>0</v>
      </c>
      <c r="J2792" s="390">
        <v>0</v>
      </c>
      <c r="K2792" s="390">
        <v>0</v>
      </c>
      <c r="L2792" s="330">
        <v>0</v>
      </c>
      <c r="M2792" s="390">
        <v>43</v>
      </c>
      <c r="N2792" s="390">
        <v>30</v>
      </c>
      <c r="O2792" s="390">
        <v>45</v>
      </c>
      <c r="P2792" s="206">
        <v>0.43333333333333302</v>
      </c>
    </row>
    <row r="2793" spans="1:16" x14ac:dyDescent="0.2">
      <c r="A2793" s="212" t="s">
        <v>10615</v>
      </c>
      <c r="B2793" s="211"/>
      <c r="C2793" s="211" t="s">
        <v>254</v>
      </c>
      <c r="D2793" s="410" t="s">
        <v>18692</v>
      </c>
      <c r="E2793" s="211"/>
      <c r="F2793" s="211" t="s">
        <v>10614</v>
      </c>
      <c r="G2793" s="413" t="s">
        <v>19689</v>
      </c>
      <c r="H2793" s="429" t="s">
        <v>8560</v>
      </c>
      <c r="I2793" s="390">
        <v>0</v>
      </c>
      <c r="J2793" s="390">
        <v>0</v>
      </c>
      <c r="K2793" s="390">
        <v>0</v>
      </c>
      <c r="L2793" s="330">
        <v>0</v>
      </c>
      <c r="M2793" s="390">
        <v>0</v>
      </c>
      <c r="N2793" s="390">
        <v>1</v>
      </c>
      <c r="O2793" s="390">
        <v>4</v>
      </c>
      <c r="P2793" s="206">
        <v>-1</v>
      </c>
    </row>
    <row r="2794" spans="1:16" x14ac:dyDescent="0.2">
      <c r="A2794" s="212" t="s">
        <v>13240</v>
      </c>
      <c r="B2794" s="211"/>
      <c r="C2794" s="211" t="s">
        <v>371</v>
      </c>
      <c r="D2794" s="410" t="s">
        <v>19190</v>
      </c>
      <c r="E2794" s="211"/>
      <c r="F2794" s="211" t="s">
        <v>13239</v>
      </c>
      <c r="G2794" s="413" t="s">
        <v>20715</v>
      </c>
      <c r="H2794" s="429" t="s">
        <v>8560</v>
      </c>
      <c r="I2794" s="390">
        <v>0</v>
      </c>
      <c r="J2794" s="390">
        <v>0</v>
      </c>
      <c r="K2794" s="390">
        <v>11</v>
      </c>
      <c r="L2794" s="330">
        <v>0</v>
      </c>
      <c r="M2794" s="390">
        <v>29</v>
      </c>
      <c r="N2794" s="390">
        <v>30</v>
      </c>
      <c r="O2794" s="390">
        <v>35</v>
      </c>
      <c r="P2794" s="206">
        <v>-3.3333333333333298E-2</v>
      </c>
    </row>
    <row r="2795" spans="1:16" x14ac:dyDescent="0.2">
      <c r="A2795" s="212" t="s">
        <v>10607</v>
      </c>
      <c r="B2795" s="211"/>
      <c r="C2795" s="211" t="s">
        <v>371</v>
      </c>
      <c r="D2795" s="410" t="s">
        <v>17322</v>
      </c>
      <c r="E2795" s="211"/>
      <c r="F2795" s="211" t="s">
        <v>10606</v>
      </c>
      <c r="G2795" s="413" t="s">
        <v>19692</v>
      </c>
      <c r="H2795" s="429" t="s">
        <v>8389</v>
      </c>
      <c r="I2795" s="390">
        <v>0</v>
      </c>
      <c r="J2795" s="390">
        <v>0</v>
      </c>
      <c r="K2795" s="390">
        <v>0</v>
      </c>
      <c r="L2795" s="210">
        <v>0</v>
      </c>
      <c r="M2795" s="390">
        <v>1</v>
      </c>
      <c r="N2795" s="390">
        <v>0</v>
      </c>
      <c r="O2795" s="390">
        <v>1</v>
      </c>
      <c r="P2795" s="206">
        <v>0</v>
      </c>
    </row>
    <row r="2796" spans="1:16" x14ac:dyDescent="0.2">
      <c r="A2796" s="212" t="s">
        <v>10605</v>
      </c>
      <c r="B2796" s="211"/>
      <c r="C2796" s="211" t="s">
        <v>371</v>
      </c>
      <c r="D2796" s="410"/>
      <c r="E2796" s="211"/>
      <c r="F2796" s="211" t="s">
        <v>10604</v>
      </c>
      <c r="G2796" s="413"/>
      <c r="H2796" s="429" t="s">
        <v>8389</v>
      </c>
      <c r="I2796" s="390">
        <v>0</v>
      </c>
      <c r="J2796" s="390">
        <v>0</v>
      </c>
      <c r="K2796" s="390">
        <v>0</v>
      </c>
      <c r="L2796" s="330">
        <v>0</v>
      </c>
      <c r="M2796" s="390">
        <v>0</v>
      </c>
      <c r="N2796" s="390">
        <v>0</v>
      </c>
      <c r="O2796" s="390">
        <v>0</v>
      </c>
      <c r="P2796" s="206">
        <v>0</v>
      </c>
    </row>
    <row r="2797" spans="1:16" x14ac:dyDescent="0.2">
      <c r="A2797" s="212" t="s">
        <v>10599</v>
      </c>
      <c r="B2797" s="211"/>
      <c r="C2797" s="211" t="s">
        <v>252</v>
      </c>
      <c r="D2797" s="410" t="s">
        <v>8743</v>
      </c>
      <c r="E2797" s="211"/>
      <c r="F2797" s="211" t="s">
        <v>10598</v>
      </c>
      <c r="G2797" s="413" t="s">
        <v>213</v>
      </c>
      <c r="H2797" s="429" t="s">
        <v>8560</v>
      </c>
      <c r="I2797" s="390">
        <v>0</v>
      </c>
      <c r="J2797" s="390">
        <v>0</v>
      </c>
      <c r="K2797" s="390">
        <v>0</v>
      </c>
      <c r="L2797" s="330">
        <v>0</v>
      </c>
      <c r="M2797" s="390">
        <v>1</v>
      </c>
      <c r="N2797" s="390">
        <v>0</v>
      </c>
      <c r="O2797" s="390">
        <v>0</v>
      </c>
      <c r="P2797" s="206">
        <v>0</v>
      </c>
    </row>
    <row r="2798" spans="1:16" x14ac:dyDescent="0.2">
      <c r="A2798" s="212" t="s">
        <v>10597</v>
      </c>
      <c r="B2798" s="211"/>
      <c r="C2798" s="211" t="s">
        <v>249</v>
      </c>
      <c r="D2798" s="410"/>
      <c r="E2798" s="211"/>
      <c r="F2798" s="211" t="s">
        <v>10596</v>
      </c>
      <c r="G2798" s="413"/>
      <c r="H2798" s="429" t="s">
        <v>8560</v>
      </c>
      <c r="I2798" s="390">
        <v>0</v>
      </c>
      <c r="J2798" s="390">
        <v>0</v>
      </c>
      <c r="K2798" s="390">
        <v>0</v>
      </c>
      <c r="L2798" s="330">
        <v>0</v>
      </c>
      <c r="M2798" s="390">
        <v>0</v>
      </c>
      <c r="N2798" s="390">
        <v>0</v>
      </c>
      <c r="O2798" s="390">
        <v>0</v>
      </c>
      <c r="P2798" s="206">
        <v>0</v>
      </c>
    </row>
    <row r="2799" spans="1:16" x14ac:dyDescent="0.2">
      <c r="A2799" s="212" t="s">
        <v>10589</v>
      </c>
      <c r="B2799" s="211"/>
      <c r="C2799" s="211" t="s">
        <v>249</v>
      </c>
      <c r="D2799" s="410" t="s">
        <v>18587</v>
      </c>
      <c r="E2799" s="211"/>
      <c r="F2799" s="211" t="s">
        <v>10588</v>
      </c>
      <c r="G2799" s="413" t="s">
        <v>20678</v>
      </c>
      <c r="H2799" s="429" t="s">
        <v>8560</v>
      </c>
      <c r="I2799" s="390">
        <v>0</v>
      </c>
      <c r="J2799" s="390">
        <v>15</v>
      </c>
      <c r="K2799" s="390">
        <v>2</v>
      </c>
      <c r="L2799" s="330">
        <v>-1</v>
      </c>
      <c r="M2799" s="390">
        <v>74</v>
      </c>
      <c r="N2799" s="390">
        <v>104</v>
      </c>
      <c r="O2799" s="390">
        <v>79</v>
      </c>
      <c r="P2799" s="206">
        <v>-0.28846153846153799</v>
      </c>
    </row>
    <row r="2800" spans="1:16" x14ac:dyDescent="0.2">
      <c r="A2800" s="212" t="s">
        <v>10587</v>
      </c>
      <c r="B2800" s="211"/>
      <c r="C2800" s="211" t="s">
        <v>252</v>
      </c>
      <c r="D2800" s="410" t="s">
        <v>17323</v>
      </c>
      <c r="E2800" s="211"/>
      <c r="F2800" s="211" t="s">
        <v>10586</v>
      </c>
      <c r="G2800" s="413" t="s">
        <v>19398</v>
      </c>
      <c r="H2800" s="429" t="s">
        <v>8560</v>
      </c>
      <c r="I2800" s="390">
        <v>0</v>
      </c>
      <c r="J2800" s="390">
        <v>11</v>
      </c>
      <c r="K2800" s="390">
        <v>0</v>
      </c>
      <c r="L2800" s="330">
        <v>-1</v>
      </c>
      <c r="M2800" s="390">
        <v>28</v>
      </c>
      <c r="N2800" s="390">
        <v>13</v>
      </c>
      <c r="O2800" s="390">
        <v>18</v>
      </c>
      <c r="P2800" s="206">
        <v>1.15384615384615</v>
      </c>
    </row>
    <row r="2801" spans="1:16" x14ac:dyDescent="0.2">
      <c r="A2801" s="212" t="s">
        <v>10585</v>
      </c>
      <c r="B2801" s="211"/>
      <c r="C2801" s="211" t="s">
        <v>252</v>
      </c>
      <c r="D2801" s="410" t="s">
        <v>18311</v>
      </c>
      <c r="E2801" s="211"/>
      <c r="F2801" s="211" t="s">
        <v>10584</v>
      </c>
      <c r="G2801" s="413" t="s">
        <v>19398</v>
      </c>
      <c r="H2801" s="429" t="s">
        <v>8560</v>
      </c>
      <c r="I2801" s="390">
        <v>0</v>
      </c>
      <c r="J2801" s="390">
        <v>0</v>
      </c>
      <c r="K2801" s="390">
        <v>0</v>
      </c>
      <c r="L2801" s="330">
        <v>0</v>
      </c>
      <c r="M2801" s="390">
        <v>5</v>
      </c>
      <c r="N2801" s="390">
        <v>0</v>
      </c>
      <c r="O2801" s="390">
        <v>5</v>
      </c>
      <c r="P2801" s="206">
        <v>0</v>
      </c>
    </row>
    <row r="2802" spans="1:16" x14ac:dyDescent="0.2">
      <c r="A2802" s="212" t="s">
        <v>10570</v>
      </c>
      <c r="B2802" s="211"/>
      <c r="C2802" s="211" t="s">
        <v>371</v>
      </c>
      <c r="D2802" s="410" t="s">
        <v>18893</v>
      </c>
      <c r="E2802" s="211"/>
      <c r="F2802" s="211" t="s">
        <v>10569</v>
      </c>
      <c r="G2802" s="413" t="s">
        <v>19399</v>
      </c>
      <c r="H2802" s="429" t="s">
        <v>8396</v>
      </c>
      <c r="I2802" s="390">
        <v>0</v>
      </c>
      <c r="J2802" s="390">
        <v>0</v>
      </c>
      <c r="K2802" s="390">
        <v>0</v>
      </c>
      <c r="L2802" s="330">
        <v>0</v>
      </c>
      <c r="M2802" s="390">
        <v>1</v>
      </c>
      <c r="N2802" s="390">
        <v>0</v>
      </c>
      <c r="O2802" s="390">
        <v>0</v>
      </c>
      <c r="P2802" s="206">
        <v>0</v>
      </c>
    </row>
    <row r="2803" spans="1:16" x14ac:dyDescent="0.2">
      <c r="A2803" s="212" t="s">
        <v>10558</v>
      </c>
      <c r="B2803" s="211"/>
      <c r="C2803" s="211" t="s">
        <v>249</v>
      </c>
      <c r="D2803" s="410" t="s">
        <v>18312</v>
      </c>
      <c r="E2803" s="211"/>
      <c r="F2803" s="211" t="s">
        <v>10557</v>
      </c>
      <c r="G2803" s="413" t="s">
        <v>19484</v>
      </c>
      <c r="H2803" s="429" t="s">
        <v>8560</v>
      </c>
      <c r="I2803" s="390">
        <v>0</v>
      </c>
      <c r="J2803" s="390">
        <v>0</v>
      </c>
      <c r="K2803" s="390">
        <v>5</v>
      </c>
      <c r="L2803" s="330">
        <v>0</v>
      </c>
      <c r="M2803" s="390">
        <v>5</v>
      </c>
      <c r="N2803" s="390">
        <v>15</v>
      </c>
      <c r="O2803" s="390">
        <v>6</v>
      </c>
      <c r="P2803" s="206">
        <v>-0.66666666666666696</v>
      </c>
    </row>
    <row r="2804" spans="1:16" x14ac:dyDescent="0.2">
      <c r="A2804" s="212"/>
      <c r="B2804" s="211"/>
      <c r="C2804" s="211"/>
      <c r="D2804" s="410" t="s">
        <v>21543</v>
      </c>
      <c r="E2804" s="211" t="s">
        <v>17516</v>
      </c>
      <c r="F2804" s="211"/>
      <c r="G2804" s="413" t="s">
        <v>19398</v>
      </c>
      <c r="H2804" s="429" t="s">
        <v>8396</v>
      </c>
      <c r="I2804" s="390">
        <v>0</v>
      </c>
      <c r="J2804" s="390">
        <v>0</v>
      </c>
      <c r="K2804" s="390">
        <v>0</v>
      </c>
      <c r="L2804" s="330">
        <v>0</v>
      </c>
      <c r="M2804" s="390">
        <v>0</v>
      </c>
      <c r="N2804" s="390">
        <v>0</v>
      </c>
      <c r="O2804" s="390">
        <v>0</v>
      </c>
      <c r="P2804" s="206">
        <v>0</v>
      </c>
    </row>
    <row r="2805" spans="1:16" x14ac:dyDescent="0.2">
      <c r="A2805" s="212" t="s">
        <v>10550</v>
      </c>
      <c r="B2805" s="211"/>
      <c r="C2805" s="211" t="s">
        <v>254</v>
      </c>
      <c r="D2805" s="410" t="s">
        <v>20111</v>
      </c>
      <c r="E2805" s="211"/>
      <c r="F2805" s="211" t="s">
        <v>10549</v>
      </c>
      <c r="G2805" s="413" t="s">
        <v>21544</v>
      </c>
      <c r="H2805" s="429" t="s">
        <v>8560</v>
      </c>
      <c r="I2805" s="390">
        <v>0</v>
      </c>
      <c r="J2805" s="390">
        <v>4</v>
      </c>
      <c r="K2805" s="390">
        <v>7</v>
      </c>
      <c r="L2805" s="330">
        <v>-1</v>
      </c>
      <c r="M2805" s="390">
        <v>38</v>
      </c>
      <c r="N2805" s="390">
        <v>30</v>
      </c>
      <c r="O2805" s="390">
        <v>27</v>
      </c>
      <c r="P2805" s="206">
        <v>0.266666666666667</v>
      </c>
    </row>
    <row r="2806" spans="1:16" x14ac:dyDescent="0.2">
      <c r="A2806" s="212" t="s">
        <v>10531</v>
      </c>
      <c r="B2806" s="211" t="s">
        <v>9847</v>
      </c>
      <c r="C2806" s="211" t="s">
        <v>255</v>
      </c>
      <c r="D2806" s="410" t="s">
        <v>17157</v>
      </c>
      <c r="E2806" s="211" t="s">
        <v>10530</v>
      </c>
      <c r="F2806" s="211"/>
      <c r="G2806" s="413" t="s">
        <v>21560</v>
      </c>
      <c r="H2806" s="429" t="s">
        <v>8560</v>
      </c>
      <c r="I2806" s="390">
        <v>0</v>
      </c>
      <c r="J2806" s="390">
        <v>0</v>
      </c>
      <c r="K2806" s="390">
        <v>0</v>
      </c>
      <c r="L2806" s="330">
        <v>0</v>
      </c>
      <c r="M2806" s="390">
        <v>4</v>
      </c>
      <c r="N2806" s="390">
        <v>3</v>
      </c>
      <c r="O2806" s="390">
        <v>4</v>
      </c>
      <c r="P2806" s="206">
        <v>0.33333333333333298</v>
      </c>
    </row>
    <row r="2807" spans="1:16" x14ac:dyDescent="0.2">
      <c r="A2807" s="212" t="s">
        <v>10529</v>
      </c>
      <c r="B2807" s="211"/>
      <c r="C2807" s="211" t="s">
        <v>251</v>
      </c>
      <c r="D2807" s="410" t="s">
        <v>9790</v>
      </c>
      <c r="E2807" s="211"/>
      <c r="F2807" s="211" t="s">
        <v>10528</v>
      </c>
      <c r="G2807" s="413" t="s">
        <v>21561</v>
      </c>
      <c r="H2807" s="429" t="s">
        <v>8560</v>
      </c>
      <c r="I2807" s="390">
        <v>0</v>
      </c>
      <c r="J2807" s="390">
        <v>0</v>
      </c>
      <c r="K2807" s="390">
        <v>0</v>
      </c>
      <c r="L2807" s="330">
        <v>0</v>
      </c>
      <c r="M2807" s="390">
        <v>0</v>
      </c>
      <c r="N2807" s="390">
        <v>0</v>
      </c>
      <c r="O2807" s="390">
        <v>0</v>
      </c>
      <c r="P2807" s="206">
        <v>0</v>
      </c>
    </row>
    <row r="2808" spans="1:16" x14ac:dyDescent="0.2">
      <c r="A2808" s="212" t="s">
        <v>10527</v>
      </c>
      <c r="B2808" s="211"/>
      <c r="C2808" s="211" t="s">
        <v>253</v>
      </c>
      <c r="D2808" s="410"/>
      <c r="E2808" s="211"/>
      <c r="F2808" s="211" t="s">
        <v>10526</v>
      </c>
      <c r="G2808" s="413"/>
      <c r="H2808" s="429" t="s">
        <v>8389</v>
      </c>
      <c r="I2808" s="390">
        <v>0</v>
      </c>
      <c r="J2808" s="390">
        <v>0</v>
      </c>
      <c r="K2808" s="390">
        <v>0</v>
      </c>
      <c r="L2808" s="330">
        <v>0</v>
      </c>
      <c r="M2808" s="390">
        <v>0</v>
      </c>
      <c r="N2808" s="390">
        <v>0</v>
      </c>
      <c r="O2808" s="390">
        <v>0</v>
      </c>
      <c r="P2808" s="206">
        <v>0</v>
      </c>
    </row>
    <row r="2809" spans="1:16" x14ac:dyDescent="0.2">
      <c r="A2809" s="212" t="s">
        <v>10523</v>
      </c>
      <c r="B2809" s="211"/>
      <c r="C2809" s="211" t="s">
        <v>251</v>
      </c>
      <c r="D2809" s="410" t="s">
        <v>17324</v>
      </c>
      <c r="E2809" s="211"/>
      <c r="F2809" s="211" t="s">
        <v>10522</v>
      </c>
      <c r="G2809" s="413" t="s">
        <v>19455</v>
      </c>
      <c r="H2809" s="429" t="s">
        <v>8396</v>
      </c>
      <c r="I2809" s="390">
        <v>0</v>
      </c>
      <c r="J2809" s="390">
        <v>0</v>
      </c>
      <c r="K2809" s="390">
        <v>0</v>
      </c>
      <c r="L2809" s="330">
        <v>0</v>
      </c>
      <c r="M2809" s="390">
        <v>1</v>
      </c>
      <c r="N2809" s="390">
        <v>0</v>
      </c>
      <c r="O2809" s="390">
        <v>0</v>
      </c>
      <c r="P2809" s="206">
        <v>0</v>
      </c>
    </row>
    <row r="2810" spans="1:16" x14ac:dyDescent="0.2">
      <c r="A2810" s="212" t="s">
        <v>10519</v>
      </c>
      <c r="B2810" s="211"/>
      <c r="C2810" s="211" t="s">
        <v>249</v>
      </c>
      <c r="D2810" s="410" t="s">
        <v>17637</v>
      </c>
      <c r="E2810" s="211"/>
      <c r="F2810" s="211" t="s">
        <v>10518</v>
      </c>
      <c r="G2810" s="413" t="s">
        <v>19664</v>
      </c>
      <c r="H2810" s="429" t="s">
        <v>8560</v>
      </c>
      <c r="I2810" s="390">
        <v>0</v>
      </c>
      <c r="J2810" s="390">
        <v>0</v>
      </c>
      <c r="K2810" s="390">
        <v>0</v>
      </c>
      <c r="L2810" s="330">
        <v>0</v>
      </c>
      <c r="M2810" s="390">
        <v>118</v>
      </c>
      <c r="N2810" s="390">
        <v>85</v>
      </c>
      <c r="O2810" s="390">
        <v>95</v>
      </c>
      <c r="P2810" s="206">
        <v>0.38823529411764701</v>
      </c>
    </row>
    <row r="2811" spans="1:16" x14ac:dyDescent="0.2">
      <c r="A2811" s="212" t="s">
        <v>10508</v>
      </c>
      <c r="B2811" s="211"/>
      <c r="C2811" s="211" t="s">
        <v>371</v>
      </c>
      <c r="D2811" s="410"/>
      <c r="E2811" s="211"/>
      <c r="F2811" s="211" t="s">
        <v>10507</v>
      </c>
      <c r="G2811" s="413"/>
      <c r="H2811" s="429" t="s">
        <v>8396</v>
      </c>
      <c r="I2811" s="390">
        <v>0</v>
      </c>
      <c r="J2811" s="390">
        <v>0</v>
      </c>
      <c r="K2811" s="390">
        <v>0</v>
      </c>
      <c r="L2811" s="330">
        <v>0</v>
      </c>
      <c r="M2811" s="390">
        <v>0</v>
      </c>
      <c r="N2811" s="390">
        <v>0</v>
      </c>
      <c r="O2811" s="390">
        <v>0</v>
      </c>
      <c r="P2811" s="206">
        <v>0</v>
      </c>
    </row>
    <row r="2812" spans="1:16" x14ac:dyDescent="0.2">
      <c r="A2812" s="212" t="s">
        <v>10504</v>
      </c>
      <c r="B2812" s="211"/>
      <c r="C2812" s="211" t="s">
        <v>254</v>
      </c>
      <c r="D2812" s="410"/>
      <c r="E2812" s="211"/>
      <c r="F2812" s="211" t="s">
        <v>10503</v>
      </c>
      <c r="G2812" s="413"/>
      <c r="H2812" s="429" t="s">
        <v>8389</v>
      </c>
      <c r="I2812" s="390">
        <v>0</v>
      </c>
      <c r="J2812" s="390">
        <v>0</v>
      </c>
      <c r="K2812" s="390">
        <v>0</v>
      </c>
      <c r="L2812" s="330">
        <v>0</v>
      </c>
      <c r="M2812" s="390">
        <v>0</v>
      </c>
      <c r="N2812" s="390">
        <v>0</v>
      </c>
      <c r="O2812" s="390">
        <v>0</v>
      </c>
      <c r="P2812" s="206">
        <v>0</v>
      </c>
    </row>
    <row r="2813" spans="1:16" x14ac:dyDescent="0.2">
      <c r="A2813" s="212" t="s">
        <v>10488</v>
      </c>
      <c r="B2813" s="211"/>
      <c r="C2813" s="211" t="s">
        <v>254</v>
      </c>
      <c r="D2813" s="410"/>
      <c r="E2813" s="211"/>
      <c r="F2813" s="211" t="s">
        <v>10487</v>
      </c>
      <c r="G2813" s="413"/>
      <c r="H2813" s="429" t="s">
        <v>8389</v>
      </c>
      <c r="I2813" s="390">
        <v>0</v>
      </c>
      <c r="J2813" s="390">
        <v>0</v>
      </c>
      <c r="K2813" s="390">
        <v>0</v>
      </c>
      <c r="L2813" s="330">
        <v>0</v>
      </c>
      <c r="M2813" s="390">
        <v>0</v>
      </c>
      <c r="N2813" s="390">
        <v>0</v>
      </c>
      <c r="O2813" s="390">
        <v>0</v>
      </c>
      <c r="P2813" s="206">
        <v>0</v>
      </c>
    </row>
    <row r="2814" spans="1:16" x14ac:dyDescent="0.2">
      <c r="A2814" s="212" t="s">
        <v>10482</v>
      </c>
      <c r="B2814" s="211"/>
      <c r="C2814" s="211" t="s">
        <v>254</v>
      </c>
      <c r="D2814" s="410" t="s">
        <v>17710</v>
      </c>
      <c r="E2814" s="211"/>
      <c r="F2814" s="211" t="s">
        <v>10481</v>
      </c>
      <c r="G2814" s="413" t="s">
        <v>19467</v>
      </c>
      <c r="H2814" s="429" t="s">
        <v>8560</v>
      </c>
      <c r="I2814" s="390">
        <v>0</v>
      </c>
      <c r="J2814" s="390">
        <v>0</v>
      </c>
      <c r="K2814" s="390">
        <v>0</v>
      </c>
      <c r="L2814" s="330">
        <v>0</v>
      </c>
      <c r="M2814" s="390">
        <v>0</v>
      </c>
      <c r="N2814" s="390">
        <v>0</v>
      </c>
      <c r="O2814" s="390">
        <v>0</v>
      </c>
      <c r="P2814" s="206">
        <v>0</v>
      </c>
    </row>
    <row r="2815" spans="1:16" x14ac:dyDescent="0.2">
      <c r="A2815" s="212" t="s">
        <v>10480</v>
      </c>
      <c r="B2815" s="211"/>
      <c r="C2815" s="211" t="s">
        <v>254</v>
      </c>
      <c r="D2815" s="410" t="s">
        <v>17687</v>
      </c>
      <c r="E2815" s="211"/>
      <c r="F2815" s="211" t="s">
        <v>10479</v>
      </c>
      <c r="G2815" s="413" t="s">
        <v>200</v>
      </c>
      <c r="H2815" s="429" t="s">
        <v>8560</v>
      </c>
      <c r="I2815" s="390">
        <v>0</v>
      </c>
      <c r="J2815" s="390">
        <v>0</v>
      </c>
      <c r="K2815" s="390">
        <v>0</v>
      </c>
      <c r="L2815" s="330">
        <v>0</v>
      </c>
      <c r="M2815" s="390">
        <v>0</v>
      </c>
      <c r="N2815" s="390">
        <v>0</v>
      </c>
      <c r="O2815" s="390">
        <v>0</v>
      </c>
      <c r="P2815" s="206">
        <v>0</v>
      </c>
    </row>
    <row r="2816" spans="1:16" x14ac:dyDescent="0.2">
      <c r="A2816" s="212" t="s">
        <v>10478</v>
      </c>
      <c r="B2816" s="211"/>
      <c r="C2816" s="211" t="s">
        <v>254</v>
      </c>
      <c r="D2816" s="410"/>
      <c r="E2816" s="211"/>
      <c r="F2816" s="211" t="s">
        <v>10477</v>
      </c>
      <c r="G2816" s="413"/>
      <c r="H2816" s="429" t="s">
        <v>8389</v>
      </c>
      <c r="I2816" s="390">
        <v>0</v>
      </c>
      <c r="J2816" s="390">
        <v>0</v>
      </c>
      <c r="K2816" s="390">
        <v>0</v>
      </c>
      <c r="L2816" s="330">
        <v>0</v>
      </c>
      <c r="M2816" s="390">
        <v>0</v>
      </c>
      <c r="N2816" s="390">
        <v>0</v>
      </c>
      <c r="O2816" s="390">
        <v>0</v>
      </c>
      <c r="P2816" s="206">
        <v>0</v>
      </c>
    </row>
    <row r="2817" spans="1:16" x14ac:dyDescent="0.2">
      <c r="A2817" s="212" t="s">
        <v>10476</v>
      </c>
      <c r="B2817" s="211"/>
      <c r="C2817" s="211" t="s">
        <v>254</v>
      </c>
      <c r="D2817" s="410"/>
      <c r="E2817" s="211"/>
      <c r="F2817" s="211" t="s">
        <v>10475</v>
      </c>
      <c r="G2817" s="413"/>
      <c r="H2817" s="429" t="s">
        <v>8389</v>
      </c>
      <c r="I2817" s="390">
        <v>0</v>
      </c>
      <c r="J2817" s="390">
        <v>0</v>
      </c>
      <c r="K2817" s="390">
        <v>0</v>
      </c>
      <c r="L2817" s="210">
        <v>0</v>
      </c>
      <c r="M2817" s="390">
        <v>0</v>
      </c>
      <c r="N2817" s="390">
        <v>0</v>
      </c>
      <c r="O2817" s="390">
        <v>0</v>
      </c>
      <c r="P2817" s="206">
        <v>0</v>
      </c>
    </row>
    <row r="2818" spans="1:16" x14ac:dyDescent="0.2">
      <c r="A2818" s="212" t="s">
        <v>10474</v>
      </c>
      <c r="B2818" s="211"/>
      <c r="C2818" s="211" t="s">
        <v>254</v>
      </c>
      <c r="D2818" s="410"/>
      <c r="E2818" s="211"/>
      <c r="F2818" s="211" t="s">
        <v>10473</v>
      </c>
      <c r="G2818" s="413"/>
      <c r="H2818" s="429" t="s">
        <v>8396</v>
      </c>
      <c r="I2818" s="390">
        <v>0</v>
      </c>
      <c r="J2818" s="390">
        <v>0</v>
      </c>
      <c r="K2818" s="390">
        <v>0</v>
      </c>
      <c r="L2818" s="330">
        <v>0</v>
      </c>
      <c r="M2818" s="390">
        <v>0</v>
      </c>
      <c r="N2818" s="390">
        <v>0</v>
      </c>
      <c r="O2818" s="390">
        <v>1</v>
      </c>
      <c r="P2818" s="206">
        <v>0</v>
      </c>
    </row>
    <row r="2819" spans="1:16" x14ac:dyDescent="0.2">
      <c r="A2819" s="212" t="s">
        <v>10472</v>
      </c>
      <c r="B2819" s="211"/>
      <c r="C2819" s="211" t="s">
        <v>254</v>
      </c>
      <c r="D2819" s="410"/>
      <c r="E2819" s="211"/>
      <c r="F2819" s="211" t="s">
        <v>10471</v>
      </c>
      <c r="G2819" s="413"/>
      <c r="H2819" s="429" t="s">
        <v>8389</v>
      </c>
      <c r="I2819" s="390">
        <v>0</v>
      </c>
      <c r="J2819" s="390">
        <v>0</v>
      </c>
      <c r="K2819" s="390">
        <v>0</v>
      </c>
      <c r="L2819" s="330">
        <v>0</v>
      </c>
      <c r="M2819" s="390">
        <v>0</v>
      </c>
      <c r="N2819" s="390">
        <v>0</v>
      </c>
      <c r="O2819" s="390">
        <v>0</v>
      </c>
      <c r="P2819" s="206">
        <v>0</v>
      </c>
    </row>
    <row r="2820" spans="1:16" x14ac:dyDescent="0.2">
      <c r="A2820" s="212" t="s">
        <v>10470</v>
      </c>
      <c r="B2820" s="211"/>
      <c r="C2820" s="211" t="s">
        <v>14947</v>
      </c>
      <c r="D2820" s="410" t="s">
        <v>17120</v>
      </c>
      <c r="E2820" s="211"/>
      <c r="F2820" s="211" t="s">
        <v>10469</v>
      </c>
      <c r="G2820" s="413" t="s">
        <v>201</v>
      </c>
      <c r="H2820" s="429" t="s">
        <v>8389</v>
      </c>
      <c r="I2820" s="390">
        <v>0</v>
      </c>
      <c r="J2820" s="390">
        <v>0</v>
      </c>
      <c r="K2820" s="390">
        <v>0</v>
      </c>
      <c r="L2820" s="330">
        <v>0</v>
      </c>
      <c r="M2820" s="390">
        <v>0</v>
      </c>
      <c r="N2820" s="390">
        <v>0</v>
      </c>
      <c r="O2820" s="390">
        <v>0</v>
      </c>
      <c r="P2820" s="206">
        <v>0</v>
      </c>
    </row>
    <row r="2821" spans="1:16" x14ac:dyDescent="0.2">
      <c r="A2821" s="212" t="s">
        <v>10468</v>
      </c>
      <c r="B2821" s="211"/>
      <c r="C2821" s="211" t="s">
        <v>257</v>
      </c>
      <c r="D2821" s="410" t="s">
        <v>17260</v>
      </c>
      <c r="E2821" s="211"/>
      <c r="F2821" s="211" t="s">
        <v>10467</v>
      </c>
      <c r="G2821" s="413" t="s">
        <v>8799</v>
      </c>
      <c r="H2821" s="429" t="s">
        <v>8560</v>
      </c>
      <c r="I2821" s="390">
        <v>0</v>
      </c>
      <c r="J2821" s="390">
        <v>0</v>
      </c>
      <c r="K2821" s="390">
        <v>0</v>
      </c>
      <c r="L2821" s="330">
        <v>0</v>
      </c>
      <c r="M2821" s="390">
        <v>14</v>
      </c>
      <c r="N2821" s="390">
        <v>12</v>
      </c>
      <c r="O2821" s="390">
        <v>6</v>
      </c>
      <c r="P2821" s="206">
        <v>0.16666666666666699</v>
      </c>
    </row>
    <row r="2822" spans="1:16" x14ac:dyDescent="0.2">
      <c r="A2822" s="212" t="s">
        <v>10462</v>
      </c>
      <c r="B2822" s="211"/>
      <c r="C2822" s="211" t="s">
        <v>254</v>
      </c>
      <c r="D2822" s="410" t="s">
        <v>17710</v>
      </c>
      <c r="E2822" s="211"/>
      <c r="F2822" s="211" t="s">
        <v>10461</v>
      </c>
      <c r="G2822" s="413" t="s">
        <v>19467</v>
      </c>
      <c r="H2822" s="429" t="s">
        <v>8560</v>
      </c>
      <c r="I2822" s="390">
        <v>0</v>
      </c>
      <c r="J2822" s="390">
        <v>0</v>
      </c>
      <c r="K2822" s="390">
        <v>0</v>
      </c>
      <c r="L2822" s="330">
        <v>0</v>
      </c>
      <c r="M2822" s="390">
        <v>36</v>
      </c>
      <c r="N2822" s="390">
        <v>43</v>
      </c>
      <c r="O2822" s="390">
        <v>52</v>
      </c>
      <c r="P2822" s="206">
        <v>-0.162790697674419</v>
      </c>
    </row>
    <row r="2823" spans="1:16" x14ac:dyDescent="0.2">
      <c r="A2823" s="212" t="s">
        <v>10460</v>
      </c>
      <c r="B2823" s="211"/>
      <c r="C2823" s="211" t="s">
        <v>257</v>
      </c>
      <c r="D2823" s="410"/>
      <c r="E2823" s="211"/>
      <c r="F2823" s="211" t="s">
        <v>10459</v>
      </c>
      <c r="G2823" s="413"/>
      <c r="H2823" s="429" t="s">
        <v>8389</v>
      </c>
      <c r="I2823" s="390">
        <v>0</v>
      </c>
      <c r="J2823" s="390">
        <v>0</v>
      </c>
      <c r="K2823" s="390">
        <v>0</v>
      </c>
      <c r="L2823" s="330">
        <v>0</v>
      </c>
      <c r="M2823" s="390">
        <v>0</v>
      </c>
      <c r="N2823" s="390">
        <v>0</v>
      </c>
      <c r="O2823" s="390">
        <v>0</v>
      </c>
      <c r="P2823" s="206">
        <v>0</v>
      </c>
    </row>
    <row r="2824" spans="1:16" x14ac:dyDescent="0.2">
      <c r="A2824" s="212" t="s">
        <v>10458</v>
      </c>
      <c r="B2824" s="211"/>
      <c r="C2824" s="211" t="s">
        <v>252</v>
      </c>
      <c r="D2824" s="410" t="s">
        <v>21576</v>
      </c>
      <c r="E2824" s="211"/>
      <c r="F2824" s="211" t="s">
        <v>10456</v>
      </c>
      <c r="G2824" s="413" t="s">
        <v>213</v>
      </c>
      <c r="H2824" s="429" t="s">
        <v>8560</v>
      </c>
      <c r="I2824" s="390">
        <v>0</v>
      </c>
      <c r="J2824" s="390">
        <v>0</v>
      </c>
      <c r="K2824" s="390">
        <v>0</v>
      </c>
      <c r="L2824" s="330">
        <v>0</v>
      </c>
      <c r="M2824" s="390">
        <v>0</v>
      </c>
      <c r="N2824" s="390">
        <v>0</v>
      </c>
      <c r="O2824" s="390">
        <v>0</v>
      </c>
      <c r="P2824" s="206">
        <v>0</v>
      </c>
    </row>
    <row r="2825" spans="1:16" x14ac:dyDescent="0.2">
      <c r="A2825" s="212" t="s">
        <v>10455</v>
      </c>
      <c r="B2825" s="211"/>
      <c r="C2825" s="211" t="s">
        <v>254</v>
      </c>
      <c r="D2825" s="410" t="s">
        <v>17687</v>
      </c>
      <c r="E2825" s="211"/>
      <c r="F2825" s="211" t="s">
        <v>10454</v>
      </c>
      <c r="G2825" s="413" t="s">
        <v>200</v>
      </c>
      <c r="H2825" s="429" t="s">
        <v>8560</v>
      </c>
      <c r="I2825" s="390">
        <v>0</v>
      </c>
      <c r="J2825" s="390">
        <v>0</v>
      </c>
      <c r="K2825" s="390">
        <v>0</v>
      </c>
      <c r="L2825" s="330">
        <v>0</v>
      </c>
      <c r="M2825" s="390">
        <v>0</v>
      </c>
      <c r="N2825" s="390">
        <v>0</v>
      </c>
      <c r="O2825" s="390">
        <v>0</v>
      </c>
      <c r="P2825" s="206">
        <v>0</v>
      </c>
    </row>
    <row r="2826" spans="1:16" x14ac:dyDescent="0.2">
      <c r="A2826" s="212" t="s">
        <v>10453</v>
      </c>
      <c r="B2826" s="211"/>
      <c r="C2826" s="211" t="s">
        <v>258</v>
      </c>
      <c r="D2826" s="410"/>
      <c r="E2826" s="211"/>
      <c r="F2826" s="211" t="s">
        <v>10452</v>
      </c>
      <c r="G2826" s="413"/>
      <c r="H2826" s="429" t="s">
        <v>8389</v>
      </c>
      <c r="I2826" s="390">
        <v>0</v>
      </c>
      <c r="J2826" s="390">
        <v>0</v>
      </c>
      <c r="K2826" s="390">
        <v>0</v>
      </c>
      <c r="L2826" s="330">
        <v>0</v>
      </c>
      <c r="M2826" s="390">
        <v>0</v>
      </c>
      <c r="N2826" s="390">
        <v>0</v>
      </c>
      <c r="O2826" s="390">
        <v>0</v>
      </c>
      <c r="P2826" s="206">
        <v>0</v>
      </c>
    </row>
    <row r="2827" spans="1:16" x14ac:dyDescent="0.2">
      <c r="A2827" s="212" t="s">
        <v>10451</v>
      </c>
      <c r="B2827" s="211"/>
      <c r="C2827" s="211" t="s">
        <v>371</v>
      </c>
      <c r="D2827" s="410" t="s">
        <v>17033</v>
      </c>
      <c r="E2827" s="211"/>
      <c r="F2827" s="211" t="s">
        <v>10450</v>
      </c>
      <c r="G2827" s="413" t="s">
        <v>200</v>
      </c>
      <c r="H2827" s="429" t="s">
        <v>8560</v>
      </c>
      <c r="I2827" s="390">
        <v>0</v>
      </c>
      <c r="J2827" s="390">
        <v>2</v>
      </c>
      <c r="K2827" s="390">
        <v>1</v>
      </c>
      <c r="L2827" s="330">
        <v>-1</v>
      </c>
      <c r="M2827" s="390">
        <v>0</v>
      </c>
      <c r="N2827" s="390">
        <v>1</v>
      </c>
      <c r="O2827" s="390">
        <v>0</v>
      </c>
      <c r="P2827" s="206">
        <v>-1</v>
      </c>
    </row>
    <row r="2828" spans="1:16" x14ac:dyDescent="0.2">
      <c r="A2828" s="212" t="s">
        <v>10439</v>
      </c>
      <c r="B2828" s="211"/>
      <c r="C2828" s="211" t="s">
        <v>252</v>
      </c>
      <c r="D2828" s="410" t="s">
        <v>8915</v>
      </c>
      <c r="E2828" s="211"/>
      <c r="F2828" s="211" t="s">
        <v>10438</v>
      </c>
      <c r="G2828" s="413" t="s">
        <v>206</v>
      </c>
      <c r="H2828" s="429" t="s">
        <v>8560</v>
      </c>
      <c r="I2828" s="390">
        <v>0</v>
      </c>
      <c r="J2828" s="390">
        <v>0</v>
      </c>
      <c r="K2828" s="390">
        <v>0</v>
      </c>
      <c r="L2828" s="330">
        <v>0</v>
      </c>
      <c r="M2828" s="390">
        <v>0</v>
      </c>
      <c r="N2828" s="390">
        <v>0</v>
      </c>
      <c r="O2828" s="390">
        <v>0</v>
      </c>
      <c r="P2828" s="206">
        <v>0</v>
      </c>
    </row>
    <row r="2829" spans="1:16" x14ac:dyDescent="0.2">
      <c r="A2829" s="212" t="s">
        <v>10433</v>
      </c>
      <c r="B2829" s="211"/>
      <c r="C2829" s="211" t="s">
        <v>253</v>
      </c>
      <c r="D2829" s="410" t="s">
        <v>12580</v>
      </c>
      <c r="E2829" s="211"/>
      <c r="F2829" s="211" t="s">
        <v>10432</v>
      </c>
      <c r="G2829" s="413" t="s">
        <v>200</v>
      </c>
      <c r="H2829" s="429" t="s">
        <v>8560</v>
      </c>
      <c r="I2829" s="390">
        <v>0</v>
      </c>
      <c r="J2829" s="390">
        <v>0</v>
      </c>
      <c r="K2829" s="390">
        <v>1</v>
      </c>
      <c r="L2829" s="330">
        <v>0</v>
      </c>
      <c r="M2829" s="390">
        <v>0</v>
      </c>
      <c r="N2829" s="390">
        <v>0</v>
      </c>
      <c r="O2829" s="390">
        <v>2</v>
      </c>
      <c r="P2829" s="206">
        <v>0</v>
      </c>
    </row>
    <row r="2830" spans="1:16" x14ac:dyDescent="0.2">
      <c r="A2830" s="212" t="s">
        <v>10424</v>
      </c>
      <c r="B2830" s="211"/>
      <c r="C2830" s="211" t="s">
        <v>253</v>
      </c>
      <c r="D2830" s="410"/>
      <c r="E2830" s="211"/>
      <c r="F2830" s="211" t="s">
        <v>10423</v>
      </c>
      <c r="G2830" s="413"/>
      <c r="H2830" s="429" t="s">
        <v>8560</v>
      </c>
      <c r="I2830" s="390">
        <v>0</v>
      </c>
      <c r="J2830" s="390">
        <v>0</v>
      </c>
      <c r="K2830" s="390">
        <v>0</v>
      </c>
      <c r="L2830" s="330">
        <v>0</v>
      </c>
      <c r="M2830" s="390">
        <v>0</v>
      </c>
      <c r="N2830" s="390">
        <v>0</v>
      </c>
      <c r="O2830" s="390">
        <v>0</v>
      </c>
      <c r="P2830" s="206">
        <v>0</v>
      </c>
    </row>
    <row r="2831" spans="1:16" x14ac:dyDescent="0.2">
      <c r="A2831" s="212" t="s">
        <v>10414</v>
      </c>
      <c r="B2831" s="211" t="s">
        <v>9555</v>
      </c>
      <c r="C2831" s="211" t="s">
        <v>252</v>
      </c>
      <c r="D2831" s="410" t="s">
        <v>17160</v>
      </c>
      <c r="E2831" s="211" t="s">
        <v>10413</v>
      </c>
      <c r="F2831" s="211"/>
      <c r="G2831" s="413" t="s">
        <v>21587</v>
      </c>
      <c r="H2831" s="429" t="s">
        <v>8560</v>
      </c>
      <c r="I2831" s="390">
        <v>0</v>
      </c>
      <c r="J2831" s="390">
        <v>10</v>
      </c>
      <c r="K2831" s="390">
        <v>3</v>
      </c>
      <c r="L2831" s="330">
        <v>-1</v>
      </c>
      <c r="M2831" s="390">
        <v>2161</v>
      </c>
      <c r="N2831" s="390">
        <v>1095</v>
      </c>
      <c r="O2831" s="390">
        <v>2149</v>
      </c>
      <c r="P2831" s="206">
        <v>0.97351598173515996</v>
      </c>
    </row>
    <row r="2832" spans="1:16" x14ac:dyDescent="0.2">
      <c r="A2832" s="212" t="s">
        <v>10398</v>
      </c>
      <c r="B2832" s="211"/>
      <c r="C2832" s="211" t="s">
        <v>254</v>
      </c>
      <c r="D2832" s="410"/>
      <c r="E2832" s="211"/>
      <c r="F2832" s="211" t="s">
        <v>10397</v>
      </c>
      <c r="G2832" s="413"/>
      <c r="H2832" s="429" t="s">
        <v>8389</v>
      </c>
      <c r="I2832" s="390">
        <v>0</v>
      </c>
      <c r="J2832" s="390">
        <v>0</v>
      </c>
      <c r="K2832" s="390">
        <v>0</v>
      </c>
      <c r="L2832" s="330">
        <v>0</v>
      </c>
      <c r="M2832" s="390">
        <v>0</v>
      </c>
      <c r="N2832" s="390">
        <v>0</v>
      </c>
      <c r="O2832" s="390">
        <v>0</v>
      </c>
      <c r="P2832" s="206">
        <v>0</v>
      </c>
    </row>
    <row r="2833" spans="1:16" x14ac:dyDescent="0.2">
      <c r="A2833" s="212" t="s">
        <v>10392</v>
      </c>
      <c r="B2833" s="211"/>
      <c r="C2833" s="211" t="s">
        <v>371</v>
      </c>
      <c r="D2833" s="410" t="s">
        <v>17033</v>
      </c>
      <c r="E2833" s="211"/>
      <c r="F2833" s="211" t="s">
        <v>10391</v>
      </c>
      <c r="G2833" s="413" t="s">
        <v>200</v>
      </c>
      <c r="H2833" s="429" t="s">
        <v>8560</v>
      </c>
      <c r="I2833" s="390">
        <v>0</v>
      </c>
      <c r="J2833" s="390">
        <v>0</v>
      </c>
      <c r="K2833" s="390">
        <v>2</v>
      </c>
      <c r="L2833" s="330">
        <v>0</v>
      </c>
      <c r="M2833" s="390">
        <v>1</v>
      </c>
      <c r="N2833" s="390">
        <v>0</v>
      </c>
      <c r="O2833" s="390">
        <v>0</v>
      </c>
      <c r="P2833" s="206">
        <v>0</v>
      </c>
    </row>
    <row r="2834" spans="1:16" x14ac:dyDescent="0.2">
      <c r="A2834" s="212" t="s">
        <v>10386</v>
      </c>
      <c r="B2834" s="211"/>
      <c r="C2834" s="211" t="s">
        <v>252</v>
      </c>
      <c r="D2834" s="410" t="s">
        <v>21609</v>
      </c>
      <c r="E2834" s="211"/>
      <c r="F2834" s="211" t="s">
        <v>10385</v>
      </c>
      <c r="G2834" s="413" t="s">
        <v>19452</v>
      </c>
      <c r="H2834" s="429" t="s">
        <v>8396</v>
      </c>
      <c r="I2834" s="390">
        <v>0</v>
      </c>
      <c r="J2834" s="390">
        <v>0</v>
      </c>
      <c r="K2834" s="390">
        <v>0</v>
      </c>
      <c r="L2834" s="330">
        <v>0</v>
      </c>
      <c r="M2834" s="390">
        <v>5</v>
      </c>
      <c r="N2834" s="390">
        <v>4</v>
      </c>
      <c r="O2834" s="390">
        <v>27</v>
      </c>
      <c r="P2834" s="206">
        <v>0.25</v>
      </c>
    </row>
    <row r="2835" spans="1:16" x14ac:dyDescent="0.2">
      <c r="A2835" s="212" t="s">
        <v>10370</v>
      </c>
      <c r="B2835" s="211"/>
      <c r="C2835" s="211" t="s">
        <v>254</v>
      </c>
      <c r="D2835" s="410" t="s">
        <v>17517</v>
      </c>
      <c r="E2835" s="211"/>
      <c r="F2835" s="211" t="s">
        <v>10369</v>
      </c>
      <c r="G2835" s="413" t="s">
        <v>21618</v>
      </c>
      <c r="H2835" s="429" t="s">
        <v>8560</v>
      </c>
      <c r="I2835" s="390">
        <v>0</v>
      </c>
      <c r="J2835" s="390">
        <v>0</v>
      </c>
      <c r="K2835" s="390">
        <v>0</v>
      </c>
      <c r="L2835" s="330">
        <v>0</v>
      </c>
      <c r="M2835" s="390">
        <v>0</v>
      </c>
      <c r="N2835" s="390">
        <v>0</v>
      </c>
      <c r="O2835" s="390">
        <v>0</v>
      </c>
      <c r="P2835" s="206">
        <v>0</v>
      </c>
    </row>
    <row r="2836" spans="1:16" x14ac:dyDescent="0.2">
      <c r="A2836" s="212" t="s">
        <v>10366</v>
      </c>
      <c r="B2836" s="211"/>
      <c r="C2836" s="211" t="s">
        <v>252</v>
      </c>
      <c r="D2836" s="410" t="s">
        <v>21621</v>
      </c>
      <c r="E2836" s="211"/>
      <c r="F2836" s="211" t="s">
        <v>10364</v>
      </c>
      <c r="G2836" s="413" t="s">
        <v>19398</v>
      </c>
      <c r="H2836" s="429" t="s">
        <v>8560</v>
      </c>
      <c r="I2836" s="390">
        <v>0</v>
      </c>
      <c r="J2836" s="390">
        <v>1</v>
      </c>
      <c r="K2836" s="390">
        <v>1</v>
      </c>
      <c r="L2836" s="330">
        <v>-1</v>
      </c>
      <c r="M2836" s="390">
        <v>2</v>
      </c>
      <c r="N2836" s="390">
        <v>8</v>
      </c>
      <c r="O2836" s="390">
        <v>24</v>
      </c>
      <c r="P2836" s="206">
        <v>-0.75</v>
      </c>
    </row>
    <row r="2837" spans="1:16" x14ac:dyDescent="0.2">
      <c r="A2837" s="212" t="s">
        <v>10357</v>
      </c>
      <c r="B2837" s="211"/>
      <c r="C2837" s="211" t="s">
        <v>371</v>
      </c>
      <c r="D2837" s="410" t="s">
        <v>9921</v>
      </c>
      <c r="E2837" s="211"/>
      <c r="F2837" s="211" t="s">
        <v>10356</v>
      </c>
      <c r="G2837" s="413" t="s">
        <v>200</v>
      </c>
      <c r="H2837" s="429" t="s">
        <v>8560</v>
      </c>
      <c r="I2837" s="390">
        <v>0</v>
      </c>
      <c r="J2837" s="390">
        <v>0</v>
      </c>
      <c r="K2837" s="390">
        <v>2</v>
      </c>
      <c r="L2837" s="330">
        <v>0</v>
      </c>
      <c r="M2837" s="390">
        <v>8</v>
      </c>
      <c r="N2837" s="390">
        <v>5</v>
      </c>
      <c r="O2837" s="390">
        <v>8</v>
      </c>
      <c r="P2837" s="206">
        <v>0.6</v>
      </c>
    </row>
    <row r="2838" spans="1:16" x14ac:dyDescent="0.2">
      <c r="A2838" s="212" t="s">
        <v>10355</v>
      </c>
      <c r="B2838" s="211"/>
      <c r="C2838" s="211" t="s">
        <v>14947</v>
      </c>
      <c r="D2838" s="410" t="s">
        <v>17285</v>
      </c>
      <c r="E2838" s="211"/>
      <c r="F2838" s="211" t="s">
        <v>10354</v>
      </c>
      <c r="G2838" s="413" t="s">
        <v>19617</v>
      </c>
      <c r="H2838" s="429" t="s">
        <v>8560</v>
      </c>
      <c r="I2838" s="390">
        <v>0</v>
      </c>
      <c r="J2838" s="390">
        <v>0</v>
      </c>
      <c r="K2838" s="390">
        <v>0</v>
      </c>
      <c r="L2838" s="330">
        <v>0</v>
      </c>
      <c r="M2838" s="390">
        <v>0</v>
      </c>
      <c r="N2838" s="390">
        <v>0</v>
      </c>
      <c r="O2838" s="390">
        <v>0</v>
      </c>
      <c r="P2838" s="206">
        <v>0</v>
      </c>
    </row>
    <row r="2839" spans="1:16" x14ac:dyDescent="0.2">
      <c r="A2839" s="212" t="s">
        <v>10351</v>
      </c>
      <c r="B2839" s="211"/>
      <c r="C2839" s="211" t="s">
        <v>258</v>
      </c>
      <c r="D2839" s="410" t="s">
        <v>8402</v>
      </c>
      <c r="E2839" s="211"/>
      <c r="F2839" s="211" t="s">
        <v>10350</v>
      </c>
      <c r="G2839" s="413" t="s">
        <v>211</v>
      </c>
      <c r="H2839" s="429" t="s">
        <v>8389</v>
      </c>
      <c r="I2839" s="390">
        <v>0</v>
      </c>
      <c r="J2839" s="390">
        <v>0</v>
      </c>
      <c r="K2839" s="390">
        <v>0</v>
      </c>
      <c r="L2839" s="330">
        <v>0</v>
      </c>
      <c r="M2839" s="390">
        <v>0</v>
      </c>
      <c r="N2839" s="390">
        <v>0</v>
      </c>
      <c r="O2839" s="390">
        <v>0</v>
      </c>
      <c r="P2839" s="206">
        <v>0</v>
      </c>
    </row>
    <row r="2840" spans="1:16" x14ac:dyDescent="0.2">
      <c r="A2840" s="212" t="s">
        <v>10347</v>
      </c>
      <c r="B2840" s="211"/>
      <c r="C2840" s="211" t="s">
        <v>14947</v>
      </c>
      <c r="D2840" s="410" t="s">
        <v>10645</v>
      </c>
      <c r="E2840" s="211"/>
      <c r="F2840" s="211" t="s">
        <v>10346</v>
      </c>
      <c r="G2840" s="413" t="s">
        <v>9186</v>
      </c>
      <c r="H2840" s="429" t="s">
        <v>8560</v>
      </c>
      <c r="I2840" s="390">
        <v>0</v>
      </c>
      <c r="J2840" s="390">
        <v>0</v>
      </c>
      <c r="K2840" s="390">
        <v>0</v>
      </c>
      <c r="L2840" s="330">
        <v>0</v>
      </c>
      <c r="M2840" s="390">
        <v>15</v>
      </c>
      <c r="N2840" s="390">
        <v>13</v>
      </c>
      <c r="O2840" s="390">
        <v>13</v>
      </c>
      <c r="P2840" s="206">
        <v>0.15384615384615399</v>
      </c>
    </row>
    <row r="2841" spans="1:16" x14ac:dyDescent="0.2">
      <c r="A2841" s="212" t="s">
        <v>10343</v>
      </c>
      <c r="B2841" s="211"/>
      <c r="C2841" s="211" t="s">
        <v>255</v>
      </c>
      <c r="D2841" s="410"/>
      <c r="E2841" s="211"/>
      <c r="F2841" s="211" t="s">
        <v>10342</v>
      </c>
      <c r="G2841" s="413"/>
      <c r="H2841" s="429" t="s">
        <v>8396</v>
      </c>
      <c r="I2841" s="390">
        <v>0</v>
      </c>
      <c r="J2841" s="390">
        <v>0</v>
      </c>
      <c r="K2841" s="390">
        <v>0</v>
      </c>
      <c r="L2841" s="330">
        <v>0</v>
      </c>
      <c r="M2841" s="390">
        <v>0</v>
      </c>
      <c r="N2841" s="390">
        <v>0</v>
      </c>
      <c r="O2841" s="390">
        <v>0</v>
      </c>
      <c r="P2841" s="206">
        <v>0</v>
      </c>
    </row>
    <row r="2842" spans="1:16" x14ac:dyDescent="0.2">
      <c r="A2842" s="212" t="s">
        <v>10341</v>
      </c>
      <c r="B2842" s="211"/>
      <c r="C2842" s="211" t="s">
        <v>255</v>
      </c>
      <c r="D2842" s="410"/>
      <c r="E2842" s="211"/>
      <c r="F2842" s="211" t="s">
        <v>10340</v>
      </c>
      <c r="G2842" s="413"/>
      <c r="H2842" s="429" t="s">
        <v>8396</v>
      </c>
      <c r="I2842" s="390">
        <v>0</v>
      </c>
      <c r="J2842" s="390">
        <v>0</v>
      </c>
      <c r="K2842" s="390">
        <v>0</v>
      </c>
      <c r="L2842" s="330">
        <v>0</v>
      </c>
      <c r="M2842" s="390">
        <v>0</v>
      </c>
      <c r="N2842" s="390">
        <v>0</v>
      </c>
      <c r="O2842" s="390">
        <v>0</v>
      </c>
      <c r="P2842" s="206">
        <v>0</v>
      </c>
    </row>
    <row r="2843" spans="1:16" x14ac:dyDescent="0.2">
      <c r="A2843" s="212" t="s">
        <v>10336</v>
      </c>
      <c r="B2843" s="211"/>
      <c r="C2843" s="211" t="s">
        <v>250</v>
      </c>
      <c r="D2843" s="410" t="s">
        <v>12388</v>
      </c>
      <c r="E2843" s="211"/>
      <c r="F2843" s="211" t="s">
        <v>10335</v>
      </c>
      <c r="G2843" s="413" t="s">
        <v>208</v>
      </c>
      <c r="H2843" s="429" t="s">
        <v>8560</v>
      </c>
      <c r="I2843" s="390">
        <v>0</v>
      </c>
      <c r="J2843" s="390">
        <v>0</v>
      </c>
      <c r="K2843" s="390">
        <v>0</v>
      </c>
      <c r="L2843" s="330">
        <v>0</v>
      </c>
      <c r="M2843" s="390">
        <v>2</v>
      </c>
      <c r="N2843" s="390">
        <v>4</v>
      </c>
      <c r="O2843" s="390">
        <v>5</v>
      </c>
      <c r="P2843" s="206">
        <v>-0.5</v>
      </c>
    </row>
    <row r="2844" spans="1:16" x14ac:dyDescent="0.2">
      <c r="A2844" s="212" t="s">
        <v>10334</v>
      </c>
      <c r="B2844" s="211"/>
      <c r="C2844" s="211" t="s">
        <v>253</v>
      </c>
      <c r="D2844" s="410"/>
      <c r="E2844" s="211"/>
      <c r="F2844" s="211" t="s">
        <v>10333</v>
      </c>
      <c r="G2844" s="413"/>
      <c r="H2844" s="429" t="s">
        <v>8389</v>
      </c>
      <c r="I2844" s="390">
        <v>0</v>
      </c>
      <c r="J2844" s="390">
        <v>0</v>
      </c>
      <c r="K2844" s="390">
        <v>0</v>
      </c>
      <c r="L2844" s="330">
        <v>0</v>
      </c>
      <c r="M2844" s="390">
        <v>0</v>
      </c>
      <c r="N2844" s="390">
        <v>0</v>
      </c>
      <c r="O2844" s="390">
        <v>0</v>
      </c>
      <c r="P2844" s="206">
        <v>0</v>
      </c>
    </row>
    <row r="2845" spans="1:16" x14ac:dyDescent="0.2">
      <c r="A2845" s="212" t="s">
        <v>10330</v>
      </c>
      <c r="B2845" s="211"/>
      <c r="C2845" s="211" t="s">
        <v>253</v>
      </c>
      <c r="D2845" s="410" t="s">
        <v>12388</v>
      </c>
      <c r="E2845" s="211"/>
      <c r="F2845" s="211" t="s">
        <v>10329</v>
      </c>
      <c r="G2845" s="413" t="s">
        <v>208</v>
      </c>
      <c r="H2845" s="429" t="s">
        <v>8560</v>
      </c>
      <c r="I2845" s="390">
        <v>0</v>
      </c>
      <c r="J2845" s="390">
        <v>0</v>
      </c>
      <c r="K2845" s="390">
        <v>0</v>
      </c>
      <c r="L2845" s="330">
        <v>0</v>
      </c>
      <c r="M2845" s="390">
        <v>0</v>
      </c>
      <c r="N2845" s="390">
        <v>0</v>
      </c>
      <c r="O2845" s="390">
        <v>0</v>
      </c>
      <c r="P2845" s="206">
        <v>0</v>
      </c>
    </row>
    <row r="2846" spans="1:16" x14ac:dyDescent="0.2">
      <c r="A2846" s="212" t="s">
        <v>19201</v>
      </c>
      <c r="B2846" s="211"/>
      <c r="C2846" s="211" t="s">
        <v>253</v>
      </c>
      <c r="D2846" s="410"/>
      <c r="E2846" s="211"/>
      <c r="F2846" s="211" t="s">
        <v>19202</v>
      </c>
      <c r="G2846" s="413"/>
      <c r="H2846" s="429"/>
      <c r="I2846" s="390">
        <v>0</v>
      </c>
      <c r="J2846" s="390">
        <v>0</v>
      </c>
      <c r="K2846" s="390">
        <v>0</v>
      </c>
      <c r="L2846" s="330">
        <v>0</v>
      </c>
      <c r="M2846" s="390">
        <v>0</v>
      </c>
      <c r="N2846" s="390">
        <v>0</v>
      </c>
      <c r="O2846" s="390">
        <v>0</v>
      </c>
      <c r="P2846" s="206">
        <v>0</v>
      </c>
    </row>
    <row r="2847" spans="1:16" x14ac:dyDescent="0.2">
      <c r="A2847" s="212" t="s">
        <v>10328</v>
      </c>
      <c r="B2847" s="211"/>
      <c r="C2847" s="211" t="s">
        <v>253</v>
      </c>
      <c r="D2847" s="410" t="s">
        <v>12388</v>
      </c>
      <c r="E2847" s="211"/>
      <c r="F2847" s="211" t="s">
        <v>10327</v>
      </c>
      <c r="G2847" s="413" t="s">
        <v>208</v>
      </c>
      <c r="H2847" s="429" t="s">
        <v>8560</v>
      </c>
      <c r="I2847" s="390">
        <v>0</v>
      </c>
      <c r="J2847" s="390">
        <v>7</v>
      </c>
      <c r="K2847" s="390">
        <v>3</v>
      </c>
      <c r="L2847" s="330">
        <v>-1</v>
      </c>
      <c r="M2847" s="390">
        <v>0</v>
      </c>
      <c r="N2847" s="390">
        <v>7</v>
      </c>
      <c r="O2847" s="390">
        <v>5</v>
      </c>
      <c r="P2847" s="206">
        <v>-1</v>
      </c>
    </row>
    <row r="2848" spans="1:16" x14ac:dyDescent="0.2">
      <c r="A2848" s="212" t="s">
        <v>10320</v>
      </c>
      <c r="B2848" s="211"/>
      <c r="C2848" s="211" t="s">
        <v>262</v>
      </c>
      <c r="D2848" s="410" t="s">
        <v>10325</v>
      </c>
      <c r="E2848" s="211"/>
      <c r="F2848" s="211" t="s">
        <v>10319</v>
      </c>
      <c r="G2848" s="413" t="s">
        <v>19629</v>
      </c>
      <c r="H2848" s="429" t="s">
        <v>8396</v>
      </c>
      <c r="I2848" s="390">
        <v>0</v>
      </c>
      <c r="J2848" s="390">
        <v>0</v>
      </c>
      <c r="K2848" s="390">
        <v>0</v>
      </c>
      <c r="L2848" s="330">
        <v>0</v>
      </c>
      <c r="M2848" s="390">
        <v>1</v>
      </c>
      <c r="N2848" s="390">
        <v>0</v>
      </c>
      <c r="O2848" s="390">
        <v>0</v>
      </c>
      <c r="P2848" s="206">
        <v>0</v>
      </c>
    </row>
    <row r="2849" spans="1:16" x14ac:dyDescent="0.2">
      <c r="A2849" s="212" t="s">
        <v>10318</v>
      </c>
      <c r="B2849" s="211"/>
      <c r="C2849" s="211" t="s">
        <v>14947</v>
      </c>
      <c r="D2849" s="410" t="s">
        <v>18317</v>
      </c>
      <c r="E2849" s="211"/>
      <c r="F2849" s="211" t="s">
        <v>10317</v>
      </c>
      <c r="G2849" s="413" t="s">
        <v>21625</v>
      </c>
      <c r="H2849" s="429" t="s">
        <v>8560</v>
      </c>
      <c r="I2849" s="390">
        <v>0</v>
      </c>
      <c r="J2849" s="390">
        <v>0</v>
      </c>
      <c r="K2849" s="390">
        <v>1</v>
      </c>
      <c r="L2849" s="330">
        <v>0</v>
      </c>
      <c r="M2849" s="390">
        <v>0</v>
      </c>
      <c r="N2849" s="390">
        <v>0</v>
      </c>
      <c r="O2849" s="390">
        <v>1</v>
      </c>
      <c r="P2849" s="206">
        <v>0</v>
      </c>
    </row>
    <row r="2850" spans="1:16" x14ac:dyDescent="0.2">
      <c r="A2850" s="212" t="s">
        <v>19906</v>
      </c>
      <c r="B2850" s="211"/>
      <c r="C2850" s="211" t="s">
        <v>371</v>
      </c>
      <c r="D2850" s="410" t="s">
        <v>8815</v>
      </c>
      <c r="E2850" s="211" t="s">
        <v>17183</v>
      </c>
      <c r="F2850" s="211"/>
      <c r="G2850" s="413" t="s">
        <v>201</v>
      </c>
      <c r="H2850" s="429"/>
      <c r="I2850" s="390">
        <v>0</v>
      </c>
      <c r="J2850" s="390">
        <v>0</v>
      </c>
      <c r="K2850" s="390">
        <v>0</v>
      </c>
      <c r="L2850" s="330">
        <v>0</v>
      </c>
      <c r="M2850" s="390">
        <v>2</v>
      </c>
      <c r="N2850" s="390">
        <v>5</v>
      </c>
      <c r="O2850" s="390">
        <v>5</v>
      </c>
      <c r="P2850" s="206">
        <v>-0.6</v>
      </c>
    </row>
    <row r="2851" spans="1:16" x14ac:dyDescent="0.2">
      <c r="A2851" s="212" t="s">
        <v>19907</v>
      </c>
      <c r="B2851" s="211"/>
      <c r="C2851" s="211" t="s">
        <v>251</v>
      </c>
      <c r="D2851" s="410" t="s">
        <v>19206</v>
      </c>
      <c r="E2851" s="211" t="s">
        <v>18460</v>
      </c>
      <c r="F2851" s="211"/>
      <c r="G2851" s="413" t="s">
        <v>21630</v>
      </c>
      <c r="H2851" s="429"/>
      <c r="I2851" s="390">
        <v>0</v>
      </c>
      <c r="J2851" s="390">
        <v>0</v>
      </c>
      <c r="K2851" s="390">
        <v>0</v>
      </c>
      <c r="L2851" s="330">
        <v>0</v>
      </c>
      <c r="M2851" s="390">
        <v>87</v>
      </c>
      <c r="N2851" s="390">
        <v>1</v>
      </c>
      <c r="O2851" s="390">
        <v>0</v>
      </c>
      <c r="P2851" s="206">
        <v>86</v>
      </c>
    </row>
    <row r="2852" spans="1:16" x14ac:dyDescent="0.2">
      <c r="A2852" s="212" t="s">
        <v>19908</v>
      </c>
      <c r="B2852" s="211"/>
      <c r="C2852" s="211" t="s">
        <v>251</v>
      </c>
      <c r="D2852" s="410" t="s">
        <v>9973</v>
      </c>
      <c r="E2852" s="211" t="s">
        <v>10313</v>
      </c>
      <c r="F2852" s="211"/>
      <c r="G2852" s="413" t="s">
        <v>218</v>
      </c>
      <c r="H2852" s="429"/>
      <c r="I2852" s="390">
        <v>0</v>
      </c>
      <c r="J2852" s="390">
        <v>0</v>
      </c>
      <c r="K2852" s="390">
        <v>0</v>
      </c>
      <c r="L2852" s="330">
        <v>0</v>
      </c>
      <c r="M2852" s="390">
        <v>286</v>
      </c>
      <c r="N2852" s="390">
        <v>303</v>
      </c>
      <c r="O2852" s="390">
        <v>293</v>
      </c>
      <c r="P2852" s="206">
        <v>-5.6105610561056098E-2</v>
      </c>
    </row>
    <row r="2853" spans="1:16" x14ac:dyDescent="0.2">
      <c r="A2853" s="212" t="s">
        <v>19909</v>
      </c>
      <c r="B2853" s="211"/>
      <c r="C2853" s="211" t="s">
        <v>250</v>
      </c>
      <c r="D2853" s="410" t="s">
        <v>8791</v>
      </c>
      <c r="E2853" s="211" t="s">
        <v>18696</v>
      </c>
      <c r="F2853" s="211"/>
      <c r="G2853" s="413" t="s">
        <v>223</v>
      </c>
      <c r="H2853" s="429"/>
      <c r="I2853" s="390">
        <v>0</v>
      </c>
      <c r="J2853" s="390">
        <v>0</v>
      </c>
      <c r="K2853" s="390">
        <v>0</v>
      </c>
      <c r="L2853" s="330">
        <v>0</v>
      </c>
      <c r="M2853" s="390">
        <v>28</v>
      </c>
      <c r="N2853" s="390">
        <v>18</v>
      </c>
      <c r="O2853" s="390">
        <v>27</v>
      </c>
      <c r="P2853" s="206">
        <v>0.55555555555555602</v>
      </c>
    </row>
    <row r="2854" spans="1:16" x14ac:dyDescent="0.2">
      <c r="A2854" s="212" t="s">
        <v>19910</v>
      </c>
      <c r="B2854" s="211"/>
      <c r="C2854" s="211" t="s">
        <v>371</v>
      </c>
      <c r="D2854" s="410" t="s">
        <v>13496</v>
      </c>
      <c r="E2854" s="211" t="s">
        <v>13495</v>
      </c>
      <c r="F2854" s="211"/>
      <c r="G2854" s="413" t="s">
        <v>219</v>
      </c>
      <c r="H2854" s="429"/>
      <c r="I2854" s="390">
        <v>0</v>
      </c>
      <c r="J2854" s="390">
        <v>0</v>
      </c>
      <c r="K2854" s="390">
        <v>0</v>
      </c>
      <c r="L2854" s="330">
        <v>0</v>
      </c>
      <c r="M2854" s="390">
        <v>139</v>
      </c>
      <c r="N2854" s="390">
        <v>133</v>
      </c>
      <c r="O2854" s="390">
        <v>121</v>
      </c>
      <c r="P2854" s="206">
        <v>4.5112781954887299E-2</v>
      </c>
    </row>
    <row r="2855" spans="1:16" x14ac:dyDescent="0.2">
      <c r="A2855" s="212" t="s">
        <v>19911</v>
      </c>
      <c r="B2855" s="211"/>
      <c r="C2855" s="211" t="s">
        <v>371</v>
      </c>
      <c r="D2855" s="410" t="s">
        <v>19720</v>
      </c>
      <c r="E2855" s="211" t="s">
        <v>10312</v>
      </c>
      <c r="F2855" s="211"/>
      <c r="G2855" s="413" t="s">
        <v>19501</v>
      </c>
      <c r="H2855" s="429"/>
      <c r="I2855" s="390">
        <v>0</v>
      </c>
      <c r="J2855" s="390">
        <v>0</v>
      </c>
      <c r="K2855" s="390">
        <v>0</v>
      </c>
      <c r="L2855" s="330">
        <v>0</v>
      </c>
      <c r="M2855" s="390">
        <v>133</v>
      </c>
      <c r="N2855" s="390">
        <v>145</v>
      </c>
      <c r="O2855" s="390">
        <v>59</v>
      </c>
      <c r="P2855" s="206">
        <v>-8.2758620689655199E-2</v>
      </c>
    </row>
    <row r="2856" spans="1:16" x14ac:dyDescent="0.2">
      <c r="A2856" s="212" t="s">
        <v>19912</v>
      </c>
      <c r="B2856" s="211"/>
      <c r="C2856" s="211" t="s">
        <v>371</v>
      </c>
      <c r="D2856" s="410" t="s">
        <v>15474</v>
      </c>
      <c r="E2856" s="211" t="s">
        <v>15475</v>
      </c>
      <c r="F2856" s="211"/>
      <c r="G2856" s="413" t="s">
        <v>219</v>
      </c>
      <c r="H2856" s="429"/>
      <c r="I2856" s="390">
        <v>0</v>
      </c>
      <c r="J2856" s="390">
        <v>0</v>
      </c>
      <c r="K2856" s="390">
        <v>0</v>
      </c>
      <c r="L2856" s="210">
        <v>0</v>
      </c>
      <c r="M2856" s="390">
        <v>6</v>
      </c>
      <c r="N2856" s="390">
        <v>4</v>
      </c>
      <c r="O2856" s="390">
        <v>0</v>
      </c>
      <c r="P2856" s="206">
        <v>0.5</v>
      </c>
    </row>
    <row r="2857" spans="1:16" x14ac:dyDescent="0.2">
      <c r="A2857" s="212" t="s">
        <v>19913</v>
      </c>
      <c r="B2857" s="211"/>
      <c r="C2857" s="211" t="s">
        <v>254</v>
      </c>
      <c r="D2857" s="410" t="s">
        <v>8791</v>
      </c>
      <c r="E2857" s="211" t="s">
        <v>18318</v>
      </c>
      <c r="F2857" s="211"/>
      <c r="G2857" s="413" t="s">
        <v>223</v>
      </c>
      <c r="H2857" s="429" t="s">
        <v>8560</v>
      </c>
      <c r="I2857" s="390">
        <v>0</v>
      </c>
      <c r="J2857" s="390">
        <v>0</v>
      </c>
      <c r="K2857" s="390">
        <v>0</v>
      </c>
      <c r="L2857" s="330">
        <v>0</v>
      </c>
      <c r="M2857" s="390">
        <v>22</v>
      </c>
      <c r="N2857" s="390">
        <v>18</v>
      </c>
      <c r="O2857" s="390">
        <v>20</v>
      </c>
      <c r="P2857" s="206">
        <v>0.22222222222222199</v>
      </c>
    </row>
    <row r="2858" spans="1:16" x14ac:dyDescent="0.2">
      <c r="A2858" s="212" t="s">
        <v>19914</v>
      </c>
      <c r="B2858" s="211"/>
      <c r="C2858" s="211" t="s">
        <v>251</v>
      </c>
      <c r="D2858" s="410" t="s">
        <v>17252</v>
      </c>
      <c r="E2858" s="211" t="s">
        <v>18319</v>
      </c>
      <c r="F2858" s="211"/>
      <c r="G2858" s="413" t="s">
        <v>19411</v>
      </c>
      <c r="H2858" s="429"/>
      <c r="I2858" s="390">
        <v>0</v>
      </c>
      <c r="J2858" s="390">
        <v>0</v>
      </c>
      <c r="K2858" s="390">
        <v>0</v>
      </c>
      <c r="L2858" s="330">
        <v>0</v>
      </c>
      <c r="M2858" s="390">
        <v>50</v>
      </c>
      <c r="N2858" s="390">
        <v>30</v>
      </c>
      <c r="O2858" s="390">
        <v>15</v>
      </c>
      <c r="P2858" s="206">
        <v>0.66666666666666696</v>
      </c>
    </row>
    <row r="2859" spans="1:16" x14ac:dyDescent="0.2">
      <c r="A2859" s="212" t="s">
        <v>10309</v>
      </c>
      <c r="B2859" s="211"/>
      <c r="C2859" s="211" t="s">
        <v>252</v>
      </c>
      <c r="D2859" s="410" t="s">
        <v>10308</v>
      </c>
      <c r="E2859" s="211"/>
      <c r="F2859" s="211" t="s">
        <v>10307</v>
      </c>
      <c r="G2859" s="413" t="s">
        <v>213</v>
      </c>
      <c r="H2859" s="429" t="s">
        <v>8560</v>
      </c>
      <c r="I2859" s="390">
        <v>0</v>
      </c>
      <c r="J2859" s="390">
        <v>0</v>
      </c>
      <c r="K2859" s="390">
        <v>0</v>
      </c>
      <c r="L2859" s="330">
        <v>0</v>
      </c>
      <c r="M2859" s="390">
        <v>0</v>
      </c>
      <c r="N2859" s="390">
        <v>0</v>
      </c>
      <c r="O2859" s="390">
        <v>0</v>
      </c>
      <c r="P2859" s="206">
        <v>0</v>
      </c>
    </row>
    <row r="2860" spans="1:16" x14ac:dyDescent="0.2">
      <c r="A2860" s="212" t="s">
        <v>10306</v>
      </c>
      <c r="B2860" s="211"/>
      <c r="C2860" s="211" t="s">
        <v>371</v>
      </c>
      <c r="D2860" s="410" t="s">
        <v>9188</v>
      </c>
      <c r="E2860" s="211"/>
      <c r="F2860" s="211" t="s">
        <v>10305</v>
      </c>
      <c r="G2860" s="413" t="s">
        <v>9186</v>
      </c>
      <c r="H2860" s="429" t="s">
        <v>8389</v>
      </c>
      <c r="I2860" s="390">
        <v>0</v>
      </c>
      <c r="J2860" s="390">
        <v>0</v>
      </c>
      <c r="K2860" s="390">
        <v>0</v>
      </c>
      <c r="L2860" s="330">
        <v>0</v>
      </c>
      <c r="M2860" s="390">
        <v>3</v>
      </c>
      <c r="N2860" s="390">
        <v>0</v>
      </c>
      <c r="O2860" s="390">
        <v>0</v>
      </c>
      <c r="P2860" s="206">
        <v>0</v>
      </c>
    </row>
    <row r="2861" spans="1:16" x14ac:dyDescent="0.2">
      <c r="A2861" s="212" t="s">
        <v>10304</v>
      </c>
      <c r="B2861" s="211" t="s">
        <v>10303</v>
      </c>
      <c r="C2861" s="211" t="s">
        <v>254</v>
      </c>
      <c r="D2861" s="410" t="s">
        <v>17137</v>
      </c>
      <c r="E2861" s="211" t="s">
        <v>10302</v>
      </c>
      <c r="F2861" s="211"/>
      <c r="G2861" s="413" t="s">
        <v>19398</v>
      </c>
      <c r="H2861" s="429" t="s">
        <v>8396</v>
      </c>
      <c r="I2861" s="390">
        <v>0</v>
      </c>
      <c r="J2861" s="390">
        <v>0</v>
      </c>
      <c r="K2861" s="390">
        <v>0</v>
      </c>
      <c r="L2861" s="330">
        <v>0</v>
      </c>
      <c r="M2861" s="390">
        <v>0</v>
      </c>
      <c r="N2861" s="390">
        <v>0</v>
      </c>
      <c r="O2861" s="390">
        <v>0</v>
      </c>
      <c r="P2861" s="206">
        <v>0</v>
      </c>
    </row>
    <row r="2862" spans="1:16" x14ac:dyDescent="0.2">
      <c r="A2862" s="212" t="s">
        <v>10283</v>
      </c>
      <c r="B2862" s="211" t="s">
        <v>9526</v>
      </c>
      <c r="C2862" s="211" t="s">
        <v>253</v>
      </c>
      <c r="D2862" s="410" t="s">
        <v>18463</v>
      </c>
      <c r="E2862" s="211" t="s">
        <v>10282</v>
      </c>
      <c r="F2862" s="211"/>
      <c r="G2862" s="413" t="s">
        <v>19421</v>
      </c>
      <c r="H2862" s="429" t="s">
        <v>8389</v>
      </c>
      <c r="I2862" s="390">
        <v>0</v>
      </c>
      <c r="J2862" s="390">
        <v>0</v>
      </c>
      <c r="K2862" s="390">
        <v>0</v>
      </c>
      <c r="L2862" s="330">
        <v>0</v>
      </c>
      <c r="M2862" s="390">
        <v>83</v>
      </c>
      <c r="N2862" s="390">
        <v>58</v>
      </c>
      <c r="O2862" s="390">
        <v>81</v>
      </c>
      <c r="P2862" s="206">
        <v>0.431034482758621</v>
      </c>
    </row>
    <row r="2863" spans="1:16" x14ac:dyDescent="0.2">
      <c r="A2863" s="212" t="s">
        <v>10277</v>
      </c>
      <c r="B2863" s="211"/>
      <c r="C2863" s="211" t="s">
        <v>14947</v>
      </c>
      <c r="D2863" s="410" t="s">
        <v>18697</v>
      </c>
      <c r="E2863" s="211"/>
      <c r="F2863" s="211" t="s">
        <v>10276</v>
      </c>
      <c r="G2863" s="413" t="s">
        <v>19726</v>
      </c>
      <c r="H2863" s="429" t="s">
        <v>8560</v>
      </c>
      <c r="I2863" s="390">
        <v>0</v>
      </c>
      <c r="J2863" s="390">
        <v>0</v>
      </c>
      <c r="K2863" s="390">
        <v>0</v>
      </c>
      <c r="L2863" s="330">
        <v>0</v>
      </c>
      <c r="M2863" s="390">
        <v>4</v>
      </c>
      <c r="N2863" s="390">
        <v>3</v>
      </c>
      <c r="O2863" s="390">
        <v>1</v>
      </c>
      <c r="P2863" s="206">
        <v>0.33333333333333298</v>
      </c>
    </row>
    <row r="2864" spans="1:16" x14ac:dyDescent="0.2">
      <c r="A2864" s="212" t="s">
        <v>10268</v>
      </c>
      <c r="B2864" s="211"/>
      <c r="C2864" s="211" t="s">
        <v>254</v>
      </c>
      <c r="D2864" s="410" t="s">
        <v>18198</v>
      </c>
      <c r="E2864" s="211"/>
      <c r="F2864" s="211" t="s">
        <v>10267</v>
      </c>
      <c r="G2864" s="413" t="s">
        <v>9071</v>
      </c>
      <c r="H2864" s="429" t="s">
        <v>8396</v>
      </c>
      <c r="I2864" s="390">
        <v>0</v>
      </c>
      <c r="J2864" s="390">
        <v>0</v>
      </c>
      <c r="K2864" s="390">
        <v>0</v>
      </c>
      <c r="L2864" s="330">
        <v>0</v>
      </c>
      <c r="M2864" s="390">
        <v>0</v>
      </c>
      <c r="N2864" s="390">
        <v>0</v>
      </c>
      <c r="O2864" s="390">
        <v>0</v>
      </c>
      <c r="P2864" s="206">
        <v>0</v>
      </c>
    </row>
    <row r="2865" spans="1:16" x14ac:dyDescent="0.2">
      <c r="A2865" s="212" t="s">
        <v>10266</v>
      </c>
      <c r="B2865" s="211"/>
      <c r="C2865" s="211" t="s">
        <v>254</v>
      </c>
      <c r="D2865" s="410" t="s">
        <v>20120</v>
      </c>
      <c r="E2865" s="211"/>
      <c r="F2865" s="211" t="s">
        <v>10265</v>
      </c>
      <c r="G2865" s="413" t="s">
        <v>21653</v>
      </c>
      <c r="H2865" s="429" t="s">
        <v>8560</v>
      </c>
      <c r="I2865" s="390">
        <v>0</v>
      </c>
      <c r="J2865" s="390">
        <v>0</v>
      </c>
      <c r="K2865" s="390">
        <v>1</v>
      </c>
      <c r="L2865" s="330">
        <v>0</v>
      </c>
      <c r="M2865" s="390">
        <v>297</v>
      </c>
      <c r="N2865" s="390">
        <v>295</v>
      </c>
      <c r="O2865" s="390">
        <v>212</v>
      </c>
      <c r="P2865" s="206">
        <v>6.77966101694905E-3</v>
      </c>
    </row>
    <row r="2866" spans="1:16" x14ac:dyDescent="0.2">
      <c r="A2866" s="212" t="s">
        <v>10264</v>
      </c>
      <c r="B2866" s="211"/>
      <c r="C2866" s="211" t="s">
        <v>14947</v>
      </c>
      <c r="D2866" s="410" t="s">
        <v>18464</v>
      </c>
      <c r="E2866" s="211"/>
      <c r="F2866" s="211" t="s">
        <v>10263</v>
      </c>
      <c r="G2866" s="413" t="s">
        <v>17152</v>
      </c>
      <c r="H2866" s="429" t="s">
        <v>8560</v>
      </c>
      <c r="I2866" s="390">
        <v>0</v>
      </c>
      <c r="J2866" s="390">
        <v>0</v>
      </c>
      <c r="K2866" s="390">
        <v>0</v>
      </c>
      <c r="L2866" s="330">
        <v>0</v>
      </c>
      <c r="M2866" s="390">
        <v>0</v>
      </c>
      <c r="N2866" s="390">
        <v>0</v>
      </c>
      <c r="O2866" s="390">
        <v>3</v>
      </c>
      <c r="P2866" s="206">
        <v>0</v>
      </c>
    </row>
    <row r="2867" spans="1:16" x14ac:dyDescent="0.2">
      <c r="A2867" s="212" t="s">
        <v>10260</v>
      </c>
      <c r="B2867" s="211"/>
      <c r="C2867" s="211" t="s">
        <v>258</v>
      </c>
      <c r="D2867" s="410" t="s">
        <v>17120</v>
      </c>
      <c r="E2867" s="211"/>
      <c r="F2867" s="211" t="s">
        <v>10259</v>
      </c>
      <c r="G2867" s="413" t="s">
        <v>201</v>
      </c>
      <c r="H2867" s="429" t="s">
        <v>8560</v>
      </c>
      <c r="I2867" s="390">
        <v>0</v>
      </c>
      <c r="J2867" s="390">
        <v>0</v>
      </c>
      <c r="K2867" s="390">
        <v>0</v>
      </c>
      <c r="L2867" s="330">
        <v>0</v>
      </c>
      <c r="M2867" s="390">
        <v>0</v>
      </c>
      <c r="N2867" s="390">
        <v>0</v>
      </c>
      <c r="O2867" s="390">
        <v>0</v>
      </c>
      <c r="P2867" s="206">
        <v>0</v>
      </c>
    </row>
    <row r="2868" spans="1:16" x14ac:dyDescent="0.2">
      <c r="A2868" s="212" t="s">
        <v>10258</v>
      </c>
      <c r="B2868" s="211"/>
      <c r="C2868" s="211" t="s">
        <v>254</v>
      </c>
      <c r="D2868" s="410" t="s">
        <v>18899</v>
      </c>
      <c r="E2868" s="211"/>
      <c r="F2868" s="211" t="s">
        <v>10257</v>
      </c>
      <c r="G2868" s="413" t="s">
        <v>18900</v>
      </c>
      <c r="H2868" s="429" t="s">
        <v>8396</v>
      </c>
      <c r="I2868" s="390">
        <v>0</v>
      </c>
      <c r="J2868" s="390">
        <v>0</v>
      </c>
      <c r="K2868" s="390">
        <v>0</v>
      </c>
      <c r="L2868" s="330">
        <v>0</v>
      </c>
      <c r="M2868" s="390">
        <v>8</v>
      </c>
      <c r="N2868" s="390">
        <v>8</v>
      </c>
      <c r="O2868" s="390">
        <v>4</v>
      </c>
      <c r="P2868" s="206">
        <v>0</v>
      </c>
    </row>
    <row r="2869" spans="1:16" x14ac:dyDescent="0.2">
      <c r="A2869" s="212" t="s">
        <v>9788</v>
      </c>
      <c r="B2869" s="211"/>
      <c r="C2869" s="211" t="s">
        <v>251</v>
      </c>
      <c r="D2869" s="410" t="s">
        <v>17386</v>
      </c>
      <c r="E2869" s="211"/>
      <c r="F2869" s="211" t="s">
        <v>10248</v>
      </c>
      <c r="G2869" s="413" t="s">
        <v>21659</v>
      </c>
      <c r="H2869" s="429" t="s">
        <v>8560</v>
      </c>
      <c r="I2869" s="390">
        <v>0</v>
      </c>
      <c r="J2869" s="390">
        <v>0</v>
      </c>
      <c r="K2869" s="390">
        <v>0</v>
      </c>
      <c r="L2869" s="330">
        <v>0</v>
      </c>
      <c r="M2869" s="390">
        <v>1</v>
      </c>
      <c r="N2869" s="390">
        <v>1</v>
      </c>
      <c r="O2869" s="390">
        <v>0</v>
      </c>
      <c r="P2869" s="206">
        <v>0</v>
      </c>
    </row>
    <row r="2870" spans="1:16" x14ac:dyDescent="0.2">
      <c r="A2870" s="212" t="s">
        <v>10243</v>
      </c>
      <c r="B2870" s="211"/>
      <c r="C2870" s="211" t="s">
        <v>259</v>
      </c>
      <c r="D2870" s="410"/>
      <c r="E2870" s="211"/>
      <c r="F2870" s="211" t="s">
        <v>10242</v>
      </c>
      <c r="G2870" s="413"/>
      <c r="H2870" s="429" t="s">
        <v>8389</v>
      </c>
      <c r="I2870" s="390">
        <v>0</v>
      </c>
      <c r="J2870" s="390">
        <v>0</v>
      </c>
      <c r="K2870" s="390">
        <v>0</v>
      </c>
      <c r="L2870" s="330">
        <v>0</v>
      </c>
      <c r="M2870" s="390">
        <v>0</v>
      </c>
      <c r="N2870" s="390">
        <v>0</v>
      </c>
      <c r="O2870" s="390">
        <v>0</v>
      </c>
      <c r="P2870" s="206">
        <v>0</v>
      </c>
    </row>
    <row r="2871" spans="1:16" x14ac:dyDescent="0.2">
      <c r="A2871" s="212" t="s">
        <v>10239</v>
      </c>
      <c r="B2871" s="211" t="s">
        <v>10238</v>
      </c>
      <c r="C2871" s="211" t="s">
        <v>371</v>
      </c>
      <c r="D2871" s="410" t="s">
        <v>19730</v>
      </c>
      <c r="E2871" s="211" t="s">
        <v>10237</v>
      </c>
      <c r="F2871" s="211"/>
      <c r="G2871" s="413" t="s">
        <v>19731</v>
      </c>
      <c r="H2871" s="429" t="s">
        <v>8560</v>
      </c>
      <c r="I2871" s="390">
        <v>0</v>
      </c>
      <c r="J2871" s="390">
        <v>2</v>
      </c>
      <c r="K2871" s="390">
        <v>2</v>
      </c>
      <c r="L2871" s="330">
        <v>-1</v>
      </c>
      <c r="M2871" s="390">
        <v>15</v>
      </c>
      <c r="N2871" s="390">
        <v>19</v>
      </c>
      <c r="O2871" s="390">
        <v>8</v>
      </c>
      <c r="P2871" s="206">
        <v>-0.21052631578947401</v>
      </c>
    </row>
    <row r="2872" spans="1:16" x14ac:dyDescent="0.2">
      <c r="A2872" s="212" t="s">
        <v>10236</v>
      </c>
      <c r="B2872" s="211" t="s">
        <v>10235</v>
      </c>
      <c r="C2872" s="211" t="s">
        <v>249</v>
      </c>
      <c r="D2872" s="410" t="s">
        <v>18593</v>
      </c>
      <c r="E2872" s="211" t="s">
        <v>10233</v>
      </c>
      <c r="F2872" s="211"/>
      <c r="G2872" s="413" t="s">
        <v>19484</v>
      </c>
      <c r="H2872" s="429" t="s">
        <v>8560</v>
      </c>
      <c r="I2872" s="390">
        <v>0</v>
      </c>
      <c r="J2872" s="390">
        <v>0</v>
      </c>
      <c r="K2872" s="390">
        <v>3</v>
      </c>
      <c r="L2872" s="330">
        <v>0</v>
      </c>
      <c r="M2872" s="390">
        <v>0</v>
      </c>
      <c r="N2872" s="390">
        <v>0</v>
      </c>
      <c r="O2872" s="390">
        <v>0</v>
      </c>
      <c r="P2872" s="206">
        <v>0</v>
      </c>
    </row>
    <row r="2873" spans="1:16" x14ac:dyDescent="0.2">
      <c r="A2873" s="212" t="s">
        <v>10228</v>
      </c>
      <c r="B2873" s="211"/>
      <c r="C2873" s="211" t="s">
        <v>253</v>
      </c>
      <c r="D2873" s="410" t="s">
        <v>20125</v>
      </c>
      <c r="E2873" s="211"/>
      <c r="F2873" s="211" t="s">
        <v>10227</v>
      </c>
      <c r="G2873" s="413" t="s">
        <v>20126</v>
      </c>
      <c r="H2873" s="429" t="s">
        <v>8560</v>
      </c>
      <c r="I2873" s="390">
        <v>0</v>
      </c>
      <c r="J2873" s="390">
        <v>0</v>
      </c>
      <c r="K2873" s="390">
        <v>0</v>
      </c>
      <c r="L2873" s="330">
        <v>0</v>
      </c>
      <c r="M2873" s="390">
        <v>175</v>
      </c>
      <c r="N2873" s="390">
        <v>135</v>
      </c>
      <c r="O2873" s="390">
        <v>132</v>
      </c>
      <c r="P2873" s="206">
        <v>0.296296296296296</v>
      </c>
    </row>
    <row r="2874" spans="1:16" x14ac:dyDescent="0.2">
      <c r="A2874" s="212" t="s">
        <v>10214</v>
      </c>
      <c r="B2874" s="211"/>
      <c r="C2874" s="211" t="s">
        <v>14947</v>
      </c>
      <c r="D2874" s="410" t="s">
        <v>21669</v>
      </c>
      <c r="E2874" s="211"/>
      <c r="F2874" s="211" t="s">
        <v>10213</v>
      </c>
      <c r="G2874" s="413" t="s">
        <v>19398</v>
      </c>
      <c r="H2874" s="429" t="s">
        <v>8396</v>
      </c>
      <c r="I2874" s="390">
        <v>0</v>
      </c>
      <c r="J2874" s="390">
        <v>0</v>
      </c>
      <c r="K2874" s="390">
        <v>0</v>
      </c>
      <c r="L2874" s="330">
        <v>0</v>
      </c>
      <c r="M2874" s="390">
        <v>0</v>
      </c>
      <c r="N2874" s="390">
        <v>0</v>
      </c>
      <c r="O2874" s="390">
        <v>0</v>
      </c>
      <c r="P2874" s="206">
        <v>0</v>
      </c>
    </row>
    <row r="2875" spans="1:16" x14ac:dyDescent="0.2">
      <c r="A2875" s="212" t="s">
        <v>10212</v>
      </c>
      <c r="B2875" s="211"/>
      <c r="C2875" s="211" t="s">
        <v>14947</v>
      </c>
      <c r="D2875" s="410" t="s">
        <v>20129</v>
      </c>
      <c r="E2875" s="211"/>
      <c r="F2875" s="211" t="s">
        <v>10211</v>
      </c>
      <c r="G2875" s="413" t="s">
        <v>8799</v>
      </c>
      <c r="H2875" s="429" t="s">
        <v>8560</v>
      </c>
      <c r="I2875" s="390">
        <v>0</v>
      </c>
      <c r="J2875" s="390">
        <v>0</v>
      </c>
      <c r="K2875" s="390">
        <v>0</v>
      </c>
      <c r="L2875" s="330">
        <v>0</v>
      </c>
      <c r="M2875" s="390">
        <v>0</v>
      </c>
      <c r="N2875" s="390">
        <v>0</v>
      </c>
      <c r="O2875" s="390">
        <v>0</v>
      </c>
      <c r="P2875" s="206">
        <v>0</v>
      </c>
    </row>
    <row r="2876" spans="1:16" x14ac:dyDescent="0.2">
      <c r="A2876" s="212" t="s">
        <v>13061</v>
      </c>
      <c r="B2876" s="211" t="s">
        <v>9756</v>
      </c>
      <c r="C2876" s="211" t="s">
        <v>14947</v>
      </c>
      <c r="D2876" s="410" t="s">
        <v>18716</v>
      </c>
      <c r="E2876" s="211" t="s">
        <v>13060</v>
      </c>
      <c r="F2876" s="211"/>
      <c r="G2876" s="413" t="s">
        <v>21319</v>
      </c>
      <c r="H2876" s="429" t="s">
        <v>8560</v>
      </c>
      <c r="I2876" s="390">
        <v>0</v>
      </c>
      <c r="J2876" s="390">
        <v>0</v>
      </c>
      <c r="K2876" s="390">
        <v>0</v>
      </c>
      <c r="L2876" s="330">
        <v>0</v>
      </c>
      <c r="M2876" s="390">
        <v>0</v>
      </c>
      <c r="N2876" s="390">
        <v>0</v>
      </c>
      <c r="O2876" s="390">
        <v>0</v>
      </c>
      <c r="P2876" s="206">
        <v>0</v>
      </c>
    </row>
    <row r="2877" spans="1:16" x14ac:dyDescent="0.2">
      <c r="A2877" s="212" t="s">
        <v>19915</v>
      </c>
      <c r="B2877" s="211"/>
      <c r="C2877" s="211" t="s">
        <v>371</v>
      </c>
      <c r="D2877" s="410" t="s">
        <v>21674</v>
      </c>
      <c r="E2877" s="211" t="s">
        <v>10210</v>
      </c>
      <c r="F2877" s="211"/>
      <c r="G2877" s="413" t="s">
        <v>21675</v>
      </c>
      <c r="H2877" s="429"/>
      <c r="I2877" s="390">
        <v>0</v>
      </c>
      <c r="J2877" s="390">
        <v>0</v>
      </c>
      <c r="K2877" s="390">
        <v>0</v>
      </c>
      <c r="L2877" s="330">
        <v>0</v>
      </c>
      <c r="M2877" s="390">
        <v>16</v>
      </c>
      <c r="N2877" s="390">
        <v>15</v>
      </c>
      <c r="O2877" s="390">
        <v>14</v>
      </c>
      <c r="P2877" s="206">
        <v>6.6666666666666693E-2</v>
      </c>
    </row>
    <row r="2878" spans="1:16" x14ac:dyDescent="0.2">
      <c r="A2878" s="212" t="s">
        <v>19216</v>
      </c>
      <c r="B2878" s="211"/>
      <c r="C2878" s="211" t="s">
        <v>251</v>
      </c>
      <c r="D2878" s="410"/>
      <c r="E2878" s="211"/>
      <c r="F2878" s="211" t="s">
        <v>19217</v>
      </c>
      <c r="G2878" s="413"/>
      <c r="H2878" s="429"/>
      <c r="I2878" s="390">
        <v>0</v>
      </c>
      <c r="J2878" s="390">
        <v>0</v>
      </c>
      <c r="K2878" s="390">
        <v>0</v>
      </c>
      <c r="L2878" s="330">
        <v>0</v>
      </c>
      <c r="M2878" s="390">
        <v>0</v>
      </c>
      <c r="N2878" s="390">
        <v>0</v>
      </c>
      <c r="O2878" s="390">
        <v>0</v>
      </c>
      <c r="P2878" s="206">
        <v>0</v>
      </c>
    </row>
    <row r="2879" spans="1:16" x14ac:dyDescent="0.2">
      <c r="A2879" s="212" t="s">
        <v>10207</v>
      </c>
      <c r="B2879" s="211"/>
      <c r="C2879" s="211" t="s">
        <v>254</v>
      </c>
      <c r="D2879" s="410"/>
      <c r="E2879" s="211"/>
      <c r="F2879" s="211" t="s">
        <v>10206</v>
      </c>
      <c r="G2879" s="413"/>
      <c r="H2879" s="429" t="s">
        <v>8389</v>
      </c>
      <c r="I2879" s="390">
        <v>0</v>
      </c>
      <c r="J2879" s="390">
        <v>0</v>
      </c>
      <c r="K2879" s="390">
        <v>0</v>
      </c>
      <c r="L2879" s="330">
        <v>0</v>
      </c>
      <c r="M2879" s="390">
        <v>0</v>
      </c>
      <c r="N2879" s="390">
        <v>0</v>
      </c>
      <c r="O2879" s="390">
        <v>0</v>
      </c>
      <c r="P2879" s="206">
        <v>0</v>
      </c>
    </row>
    <row r="2880" spans="1:16" x14ac:dyDescent="0.2">
      <c r="A2880" s="212" t="s">
        <v>10205</v>
      </c>
      <c r="B2880" s="211"/>
      <c r="C2880" s="211" t="s">
        <v>252</v>
      </c>
      <c r="D2880" s="410"/>
      <c r="E2880" s="211"/>
      <c r="F2880" s="211" t="s">
        <v>10204</v>
      </c>
      <c r="G2880" s="413"/>
      <c r="H2880" s="429" t="s">
        <v>8389</v>
      </c>
      <c r="I2880" s="390">
        <v>0</v>
      </c>
      <c r="J2880" s="390">
        <v>0</v>
      </c>
      <c r="K2880" s="390">
        <v>0</v>
      </c>
      <c r="L2880" s="330">
        <v>0</v>
      </c>
      <c r="M2880" s="390">
        <v>0</v>
      </c>
      <c r="N2880" s="390">
        <v>0</v>
      </c>
      <c r="O2880" s="390">
        <v>0</v>
      </c>
      <c r="P2880" s="206">
        <v>0</v>
      </c>
    </row>
    <row r="2881" spans="1:16" x14ac:dyDescent="0.2">
      <c r="A2881" s="212" t="s">
        <v>10199</v>
      </c>
      <c r="B2881" s="211"/>
      <c r="C2881" s="211" t="s">
        <v>249</v>
      </c>
      <c r="D2881" s="410"/>
      <c r="E2881" s="211"/>
      <c r="F2881" s="211" t="s">
        <v>10198</v>
      </c>
      <c r="G2881" s="413"/>
      <c r="H2881" s="429" t="s">
        <v>8389</v>
      </c>
      <c r="I2881" s="390">
        <v>0</v>
      </c>
      <c r="J2881" s="390">
        <v>0</v>
      </c>
      <c r="K2881" s="390">
        <v>0</v>
      </c>
      <c r="L2881" s="330">
        <v>0</v>
      </c>
      <c r="M2881" s="390">
        <v>0</v>
      </c>
      <c r="N2881" s="390">
        <v>0</v>
      </c>
      <c r="O2881" s="390">
        <v>0</v>
      </c>
      <c r="P2881" s="206">
        <v>0</v>
      </c>
    </row>
    <row r="2882" spans="1:16" x14ac:dyDescent="0.2">
      <c r="A2882" s="212" t="s">
        <v>19222</v>
      </c>
      <c r="B2882" s="211"/>
      <c r="C2882" s="211" t="s">
        <v>251</v>
      </c>
      <c r="D2882" s="410" t="s">
        <v>19223</v>
      </c>
      <c r="E2882" s="211"/>
      <c r="F2882" s="211" t="s">
        <v>19224</v>
      </c>
      <c r="G2882" s="413" t="s">
        <v>19736</v>
      </c>
      <c r="H2882" s="429"/>
      <c r="I2882" s="390">
        <v>0</v>
      </c>
      <c r="J2882" s="390">
        <v>0</v>
      </c>
      <c r="K2882" s="390">
        <v>0</v>
      </c>
      <c r="L2882" s="330">
        <v>0</v>
      </c>
      <c r="M2882" s="390">
        <v>0</v>
      </c>
      <c r="N2882" s="390">
        <v>0</v>
      </c>
      <c r="O2882" s="390">
        <v>0</v>
      </c>
      <c r="P2882" s="206">
        <v>0</v>
      </c>
    </row>
    <row r="2883" spans="1:16" x14ac:dyDescent="0.2">
      <c r="A2883" s="212" t="s">
        <v>19228</v>
      </c>
      <c r="B2883" s="211"/>
      <c r="C2883" s="211" t="s">
        <v>371</v>
      </c>
      <c r="D2883" s="410"/>
      <c r="E2883" s="211"/>
      <c r="F2883" s="211" t="s">
        <v>19229</v>
      </c>
      <c r="G2883" s="413"/>
      <c r="H2883" s="429"/>
      <c r="I2883" s="390">
        <v>0</v>
      </c>
      <c r="J2883" s="390">
        <v>0</v>
      </c>
      <c r="K2883" s="390">
        <v>0</v>
      </c>
      <c r="L2883" s="330">
        <v>0</v>
      </c>
      <c r="M2883" s="390">
        <v>0</v>
      </c>
      <c r="N2883" s="390">
        <v>0</v>
      </c>
      <c r="O2883" s="390">
        <v>0</v>
      </c>
      <c r="P2883" s="206">
        <v>0</v>
      </c>
    </row>
    <row r="2884" spans="1:16" x14ac:dyDescent="0.2">
      <c r="A2884" s="212" t="s">
        <v>19230</v>
      </c>
      <c r="B2884" s="211"/>
      <c r="C2884" s="211" t="s">
        <v>371</v>
      </c>
      <c r="D2884" s="410" t="s">
        <v>18475</v>
      </c>
      <c r="E2884" s="211"/>
      <c r="F2884" s="211" t="s">
        <v>19231</v>
      </c>
      <c r="G2884" s="413" t="s">
        <v>270</v>
      </c>
      <c r="H2884" s="429"/>
      <c r="I2884" s="390">
        <v>0</v>
      </c>
      <c r="J2884" s="390">
        <v>0</v>
      </c>
      <c r="K2884" s="390">
        <v>0</v>
      </c>
      <c r="L2884" s="330">
        <v>0</v>
      </c>
      <c r="M2884" s="390">
        <v>0</v>
      </c>
      <c r="N2884" s="390">
        <v>0</v>
      </c>
      <c r="O2884" s="390">
        <v>0</v>
      </c>
      <c r="P2884" s="206">
        <v>0</v>
      </c>
    </row>
    <row r="2885" spans="1:16" x14ac:dyDescent="0.2">
      <c r="A2885" s="212" t="s">
        <v>19232</v>
      </c>
      <c r="B2885" s="211"/>
      <c r="C2885" s="211" t="s">
        <v>372</v>
      </c>
      <c r="D2885" s="410" t="s">
        <v>19233</v>
      </c>
      <c r="E2885" s="211"/>
      <c r="F2885" s="211" t="s">
        <v>19234</v>
      </c>
      <c r="G2885" s="413" t="s">
        <v>202</v>
      </c>
      <c r="H2885" s="429"/>
      <c r="I2885" s="390">
        <v>0</v>
      </c>
      <c r="J2885" s="390">
        <v>0</v>
      </c>
      <c r="K2885" s="390">
        <v>0</v>
      </c>
      <c r="L2885" s="330">
        <v>0</v>
      </c>
      <c r="M2885" s="390">
        <v>0</v>
      </c>
      <c r="N2885" s="390">
        <v>0</v>
      </c>
      <c r="O2885" s="390">
        <v>0</v>
      </c>
      <c r="P2885" s="206">
        <v>0</v>
      </c>
    </row>
    <row r="2886" spans="1:16" x14ac:dyDescent="0.2">
      <c r="A2886" s="212" t="s">
        <v>10193</v>
      </c>
      <c r="B2886" s="211"/>
      <c r="C2886" s="211" t="s">
        <v>255</v>
      </c>
      <c r="D2886" s="410"/>
      <c r="E2886" s="211" t="s">
        <v>10192</v>
      </c>
      <c r="F2886" s="211"/>
      <c r="G2886" s="413"/>
      <c r="H2886" s="429" t="s">
        <v>8389</v>
      </c>
      <c r="I2886" s="390">
        <v>0</v>
      </c>
      <c r="J2886" s="390">
        <v>0</v>
      </c>
      <c r="K2886" s="390">
        <v>0</v>
      </c>
      <c r="L2886" s="330">
        <v>0</v>
      </c>
      <c r="M2886" s="390">
        <v>0</v>
      </c>
      <c r="N2886" s="390">
        <v>0</v>
      </c>
      <c r="O2886" s="390">
        <v>0</v>
      </c>
      <c r="P2886" s="206">
        <v>0</v>
      </c>
    </row>
    <row r="2887" spans="1:16" x14ac:dyDescent="0.2">
      <c r="A2887" s="212" t="s">
        <v>10191</v>
      </c>
      <c r="B2887" s="211"/>
      <c r="C2887" s="211" t="s">
        <v>14947</v>
      </c>
      <c r="D2887" s="410" t="s">
        <v>8781</v>
      </c>
      <c r="E2887" s="211"/>
      <c r="F2887" s="211" t="s">
        <v>10190</v>
      </c>
      <c r="G2887" s="413" t="s">
        <v>201</v>
      </c>
      <c r="H2887" s="429" t="s">
        <v>8396</v>
      </c>
      <c r="I2887" s="390">
        <v>0</v>
      </c>
      <c r="J2887" s="390">
        <v>0</v>
      </c>
      <c r="K2887" s="390">
        <v>0</v>
      </c>
      <c r="L2887" s="330">
        <v>0</v>
      </c>
      <c r="M2887" s="390">
        <v>0</v>
      </c>
      <c r="N2887" s="390">
        <v>0</v>
      </c>
      <c r="O2887" s="390">
        <v>0</v>
      </c>
      <c r="P2887" s="206">
        <v>0</v>
      </c>
    </row>
    <row r="2888" spans="1:16" x14ac:dyDescent="0.2">
      <c r="A2888" s="212" t="s">
        <v>10187</v>
      </c>
      <c r="B2888" s="211"/>
      <c r="C2888" s="211" t="s">
        <v>371</v>
      </c>
      <c r="D2888" s="410"/>
      <c r="E2888" s="211"/>
      <c r="F2888" s="211" t="s">
        <v>10186</v>
      </c>
      <c r="G2888" s="413"/>
      <c r="H2888" s="429" t="s">
        <v>8389</v>
      </c>
      <c r="I2888" s="390">
        <v>0</v>
      </c>
      <c r="J2888" s="390">
        <v>0</v>
      </c>
      <c r="K2888" s="390">
        <v>0</v>
      </c>
      <c r="L2888" s="330">
        <v>0</v>
      </c>
      <c r="M2888" s="390">
        <v>0</v>
      </c>
      <c r="N2888" s="390">
        <v>0</v>
      </c>
      <c r="O2888" s="390">
        <v>0</v>
      </c>
      <c r="P2888" s="206">
        <v>0</v>
      </c>
    </row>
    <row r="2889" spans="1:16" x14ac:dyDescent="0.2">
      <c r="A2889" s="212" t="s">
        <v>10185</v>
      </c>
      <c r="B2889" s="211"/>
      <c r="C2889" s="211" t="s">
        <v>371</v>
      </c>
      <c r="D2889" s="410" t="s">
        <v>10184</v>
      </c>
      <c r="E2889" s="211"/>
      <c r="F2889" s="211" t="s">
        <v>10183</v>
      </c>
      <c r="G2889" s="413" t="s">
        <v>19738</v>
      </c>
      <c r="H2889" s="429" t="s">
        <v>8396</v>
      </c>
      <c r="I2889" s="390">
        <v>0</v>
      </c>
      <c r="J2889" s="390">
        <v>0</v>
      </c>
      <c r="K2889" s="390">
        <v>0</v>
      </c>
      <c r="L2889" s="330">
        <v>0</v>
      </c>
      <c r="M2889" s="390">
        <v>0</v>
      </c>
      <c r="N2889" s="390">
        <v>0</v>
      </c>
      <c r="O2889" s="390">
        <v>0</v>
      </c>
      <c r="P2889" s="206">
        <v>0</v>
      </c>
    </row>
    <row r="2890" spans="1:16" x14ac:dyDescent="0.2">
      <c r="A2890" s="212"/>
      <c r="B2890" s="211"/>
      <c r="C2890" s="211"/>
      <c r="D2890" s="410" t="s">
        <v>10184</v>
      </c>
      <c r="E2890" s="211"/>
      <c r="F2890" s="211" t="s">
        <v>19235</v>
      </c>
      <c r="G2890" s="413" t="s">
        <v>19738</v>
      </c>
      <c r="H2890" s="429"/>
      <c r="I2890" s="390">
        <v>0</v>
      </c>
      <c r="J2890" s="390">
        <v>0</v>
      </c>
      <c r="K2890" s="390">
        <v>0</v>
      </c>
      <c r="L2890" s="330">
        <v>0</v>
      </c>
      <c r="M2890" s="390">
        <v>0</v>
      </c>
      <c r="N2890" s="390">
        <v>0</v>
      </c>
      <c r="O2890" s="390">
        <v>0</v>
      </c>
      <c r="P2890" s="206">
        <v>0</v>
      </c>
    </row>
    <row r="2891" spans="1:16" x14ac:dyDescent="0.2">
      <c r="A2891" s="212" t="s">
        <v>10180</v>
      </c>
      <c r="B2891" s="211"/>
      <c r="C2891" s="211" t="s">
        <v>371</v>
      </c>
      <c r="D2891" s="410" t="s">
        <v>15899</v>
      </c>
      <c r="E2891" s="211"/>
      <c r="F2891" s="211" t="s">
        <v>10179</v>
      </c>
      <c r="G2891" s="413" t="s">
        <v>21684</v>
      </c>
      <c r="H2891" s="429" t="s">
        <v>8560</v>
      </c>
      <c r="I2891" s="390">
        <v>0</v>
      </c>
      <c r="J2891" s="390">
        <v>0</v>
      </c>
      <c r="K2891" s="390">
        <v>0</v>
      </c>
      <c r="L2891" s="330">
        <v>0</v>
      </c>
      <c r="M2891" s="390">
        <v>54</v>
      </c>
      <c r="N2891" s="390">
        <v>57</v>
      </c>
      <c r="O2891" s="390">
        <v>65</v>
      </c>
      <c r="P2891" s="206">
        <v>-5.2631578947368501E-2</v>
      </c>
    </row>
    <row r="2892" spans="1:16" x14ac:dyDescent="0.2">
      <c r="A2892" s="212" t="s">
        <v>10171</v>
      </c>
      <c r="B2892" s="211"/>
      <c r="C2892" s="211" t="s">
        <v>371</v>
      </c>
      <c r="D2892" s="410" t="s">
        <v>8791</v>
      </c>
      <c r="E2892" s="211"/>
      <c r="F2892" s="211" t="s">
        <v>10170</v>
      </c>
      <c r="G2892" s="413" t="s">
        <v>223</v>
      </c>
      <c r="H2892" s="429" t="s">
        <v>8560</v>
      </c>
      <c r="I2892" s="390">
        <v>0</v>
      </c>
      <c r="J2892" s="390">
        <v>0</v>
      </c>
      <c r="K2892" s="390">
        <v>0</v>
      </c>
      <c r="L2892" s="330">
        <v>0</v>
      </c>
      <c r="M2892" s="390">
        <v>7</v>
      </c>
      <c r="N2892" s="390">
        <v>8</v>
      </c>
      <c r="O2892" s="390">
        <v>6</v>
      </c>
      <c r="P2892" s="206">
        <v>-0.125</v>
      </c>
    </row>
    <row r="2893" spans="1:16" x14ac:dyDescent="0.2">
      <c r="A2893" s="212" t="s">
        <v>10165</v>
      </c>
      <c r="B2893" s="211"/>
      <c r="C2893" s="211" t="s">
        <v>249</v>
      </c>
      <c r="D2893" s="410" t="s">
        <v>21687</v>
      </c>
      <c r="E2893" s="211"/>
      <c r="F2893" s="211" t="s">
        <v>10164</v>
      </c>
      <c r="G2893" s="413" t="s">
        <v>21688</v>
      </c>
      <c r="H2893" s="429" t="s">
        <v>8396</v>
      </c>
      <c r="I2893" s="390">
        <v>0</v>
      </c>
      <c r="J2893" s="390">
        <v>0</v>
      </c>
      <c r="K2893" s="390">
        <v>0</v>
      </c>
      <c r="L2893" s="330">
        <v>0</v>
      </c>
      <c r="M2893" s="390">
        <v>35</v>
      </c>
      <c r="N2893" s="390">
        <v>29</v>
      </c>
      <c r="O2893" s="390">
        <v>54</v>
      </c>
      <c r="P2893" s="206">
        <v>0.20689655172413801</v>
      </c>
    </row>
    <row r="2894" spans="1:16" x14ac:dyDescent="0.2">
      <c r="A2894" s="212" t="s">
        <v>10163</v>
      </c>
      <c r="B2894" s="211"/>
      <c r="C2894" s="211" t="s">
        <v>371</v>
      </c>
      <c r="D2894" s="410" t="s">
        <v>18469</v>
      </c>
      <c r="E2894" s="211"/>
      <c r="F2894" s="211" t="s">
        <v>10162</v>
      </c>
      <c r="G2894" s="413" t="s">
        <v>21689</v>
      </c>
      <c r="H2894" s="429" t="s">
        <v>8396</v>
      </c>
      <c r="I2894" s="390">
        <v>0</v>
      </c>
      <c r="J2894" s="390">
        <v>0</v>
      </c>
      <c r="K2894" s="390">
        <v>0</v>
      </c>
      <c r="L2894" s="330">
        <v>0</v>
      </c>
      <c r="M2894" s="390">
        <v>0</v>
      </c>
      <c r="N2894" s="390">
        <v>0</v>
      </c>
      <c r="O2894" s="390">
        <v>0</v>
      </c>
      <c r="P2894" s="206">
        <v>0</v>
      </c>
    </row>
    <row r="2895" spans="1:16" x14ac:dyDescent="0.2">
      <c r="A2895" s="212" t="s">
        <v>10161</v>
      </c>
      <c r="B2895" s="211"/>
      <c r="C2895" s="211" t="s">
        <v>371</v>
      </c>
      <c r="D2895" s="410"/>
      <c r="E2895" s="211"/>
      <c r="F2895" s="211" t="s">
        <v>10160</v>
      </c>
      <c r="G2895" s="413"/>
      <c r="H2895" s="429" t="s">
        <v>8389</v>
      </c>
      <c r="I2895" s="390">
        <v>0</v>
      </c>
      <c r="J2895" s="390">
        <v>0</v>
      </c>
      <c r="K2895" s="390">
        <v>0</v>
      </c>
      <c r="L2895" s="330">
        <v>0</v>
      </c>
      <c r="M2895" s="390">
        <v>0</v>
      </c>
      <c r="N2895" s="390">
        <v>0</v>
      </c>
      <c r="O2895" s="390">
        <v>0</v>
      </c>
      <c r="P2895" s="206">
        <v>0</v>
      </c>
    </row>
    <row r="2896" spans="1:16" x14ac:dyDescent="0.2">
      <c r="A2896" s="212" t="s">
        <v>10159</v>
      </c>
      <c r="B2896" s="211"/>
      <c r="C2896" s="211" t="s">
        <v>371</v>
      </c>
      <c r="D2896" s="410"/>
      <c r="E2896" s="211"/>
      <c r="F2896" s="211" t="s">
        <v>10158</v>
      </c>
      <c r="G2896" s="413"/>
      <c r="H2896" s="429" t="s">
        <v>8389</v>
      </c>
      <c r="I2896" s="390">
        <v>0</v>
      </c>
      <c r="J2896" s="390">
        <v>0</v>
      </c>
      <c r="K2896" s="390">
        <v>0</v>
      </c>
      <c r="L2896" s="330">
        <v>0</v>
      </c>
      <c r="M2896" s="390">
        <v>0</v>
      </c>
      <c r="N2896" s="390">
        <v>0</v>
      </c>
      <c r="O2896" s="390">
        <v>0</v>
      </c>
      <c r="P2896" s="206">
        <v>0</v>
      </c>
    </row>
    <row r="2897" spans="1:16" x14ac:dyDescent="0.2">
      <c r="A2897" s="212" t="s">
        <v>10157</v>
      </c>
      <c r="B2897" s="211"/>
      <c r="C2897" s="211" t="s">
        <v>253</v>
      </c>
      <c r="D2897" s="410"/>
      <c r="E2897" s="211"/>
      <c r="F2897" s="211" t="s">
        <v>10156</v>
      </c>
      <c r="G2897" s="413"/>
      <c r="H2897" s="429" t="s">
        <v>8389</v>
      </c>
      <c r="I2897" s="390">
        <v>0</v>
      </c>
      <c r="J2897" s="390">
        <v>0</v>
      </c>
      <c r="K2897" s="390">
        <v>0</v>
      </c>
      <c r="L2897" s="330">
        <v>0</v>
      </c>
      <c r="M2897" s="390">
        <v>0</v>
      </c>
      <c r="N2897" s="390">
        <v>0</v>
      </c>
      <c r="O2897" s="390">
        <v>0</v>
      </c>
      <c r="P2897" s="206">
        <v>0</v>
      </c>
    </row>
    <row r="2898" spans="1:16" x14ac:dyDescent="0.2">
      <c r="A2898" s="212" t="s">
        <v>10154</v>
      </c>
      <c r="B2898" s="211"/>
      <c r="C2898" s="211" t="s">
        <v>259</v>
      </c>
      <c r="D2898" s="410" t="s">
        <v>8791</v>
      </c>
      <c r="E2898" s="211"/>
      <c r="F2898" s="211" t="s">
        <v>10153</v>
      </c>
      <c r="G2898" s="413" t="s">
        <v>223</v>
      </c>
      <c r="H2898" s="429" t="s">
        <v>8560</v>
      </c>
      <c r="I2898" s="390">
        <v>0</v>
      </c>
      <c r="J2898" s="390">
        <v>0</v>
      </c>
      <c r="K2898" s="390">
        <v>0</v>
      </c>
      <c r="L2898" s="210">
        <v>0</v>
      </c>
      <c r="M2898" s="390">
        <v>1</v>
      </c>
      <c r="N2898" s="390">
        <v>0</v>
      </c>
      <c r="O2898" s="390">
        <v>1</v>
      </c>
      <c r="P2898" s="206">
        <v>0</v>
      </c>
    </row>
    <row r="2899" spans="1:16" x14ac:dyDescent="0.2">
      <c r="A2899" s="212" t="s">
        <v>10152</v>
      </c>
      <c r="B2899" s="211"/>
      <c r="C2899" s="211" t="s">
        <v>262</v>
      </c>
      <c r="D2899" s="410"/>
      <c r="E2899" s="211"/>
      <c r="F2899" s="211" t="s">
        <v>10151</v>
      </c>
      <c r="G2899" s="413"/>
      <c r="H2899" s="429" t="s">
        <v>8389</v>
      </c>
      <c r="I2899" s="390">
        <v>0</v>
      </c>
      <c r="J2899" s="390">
        <v>0</v>
      </c>
      <c r="K2899" s="390">
        <v>0</v>
      </c>
      <c r="L2899" s="330">
        <v>0</v>
      </c>
      <c r="M2899" s="390">
        <v>0</v>
      </c>
      <c r="N2899" s="390">
        <v>0</v>
      </c>
      <c r="O2899" s="390">
        <v>0</v>
      </c>
      <c r="P2899" s="206">
        <v>0</v>
      </c>
    </row>
    <row r="2900" spans="1:16" x14ac:dyDescent="0.2">
      <c r="A2900" s="212" t="s">
        <v>10150</v>
      </c>
      <c r="B2900" s="211"/>
      <c r="C2900" s="211" t="s">
        <v>14947</v>
      </c>
      <c r="D2900" s="410" t="s">
        <v>21693</v>
      </c>
      <c r="E2900" s="211"/>
      <c r="F2900" s="211" t="s">
        <v>10149</v>
      </c>
      <c r="G2900" s="413" t="s">
        <v>19837</v>
      </c>
      <c r="H2900" s="429" t="s">
        <v>8560</v>
      </c>
      <c r="I2900" s="390">
        <v>0</v>
      </c>
      <c r="J2900" s="390">
        <v>0</v>
      </c>
      <c r="K2900" s="390">
        <v>0</v>
      </c>
      <c r="L2900" s="330">
        <v>0</v>
      </c>
      <c r="M2900" s="390">
        <v>0</v>
      </c>
      <c r="N2900" s="390">
        <v>0</v>
      </c>
      <c r="O2900" s="390">
        <v>0</v>
      </c>
      <c r="P2900" s="206">
        <v>0</v>
      </c>
    </row>
    <row r="2901" spans="1:16" x14ac:dyDescent="0.2">
      <c r="A2901" s="212" t="s">
        <v>14864</v>
      </c>
      <c r="B2901" s="211" t="s">
        <v>10409</v>
      </c>
      <c r="C2901" s="211" t="s">
        <v>251</v>
      </c>
      <c r="D2901" s="410" t="s">
        <v>14863</v>
      </c>
      <c r="E2901" s="211" t="s">
        <v>14862</v>
      </c>
      <c r="F2901" s="211"/>
      <c r="G2901" s="413" t="s">
        <v>19740</v>
      </c>
      <c r="H2901" s="429" t="s">
        <v>8560</v>
      </c>
      <c r="I2901" s="390">
        <v>0</v>
      </c>
      <c r="J2901" s="390">
        <v>0</v>
      </c>
      <c r="K2901" s="390">
        <v>0</v>
      </c>
      <c r="L2901" s="330">
        <v>0</v>
      </c>
      <c r="M2901" s="390">
        <v>4</v>
      </c>
      <c r="N2901" s="390">
        <v>0</v>
      </c>
      <c r="O2901" s="390">
        <v>1</v>
      </c>
      <c r="P2901" s="206">
        <v>0</v>
      </c>
    </row>
    <row r="2902" spans="1:16" x14ac:dyDescent="0.2">
      <c r="A2902" s="212" t="s">
        <v>10148</v>
      </c>
      <c r="B2902" s="211"/>
      <c r="C2902" s="211" t="s">
        <v>14947</v>
      </c>
      <c r="D2902" s="410" t="s">
        <v>17813</v>
      </c>
      <c r="E2902" s="211"/>
      <c r="F2902" s="211" t="s">
        <v>10147</v>
      </c>
      <c r="G2902" s="413" t="s">
        <v>200</v>
      </c>
      <c r="H2902" s="429" t="s">
        <v>8396</v>
      </c>
      <c r="I2902" s="390">
        <v>0</v>
      </c>
      <c r="J2902" s="390">
        <v>0</v>
      </c>
      <c r="K2902" s="390">
        <v>0</v>
      </c>
      <c r="L2902" s="330">
        <v>0</v>
      </c>
      <c r="M2902" s="390">
        <v>1</v>
      </c>
      <c r="N2902" s="390">
        <v>0</v>
      </c>
      <c r="O2902" s="390">
        <v>0</v>
      </c>
      <c r="P2902" s="206">
        <v>0</v>
      </c>
    </row>
    <row r="2903" spans="1:16" x14ac:dyDescent="0.2">
      <c r="A2903" s="212" t="s">
        <v>19916</v>
      </c>
      <c r="B2903" s="211"/>
      <c r="C2903" s="211" t="s">
        <v>253</v>
      </c>
      <c r="D2903" s="410" t="s">
        <v>8791</v>
      </c>
      <c r="E2903" s="211" t="s">
        <v>18155</v>
      </c>
      <c r="F2903" s="211"/>
      <c r="G2903" s="413" t="s">
        <v>223</v>
      </c>
      <c r="H2903" s="429"/>
      <c r="I2903" s="390">
        <v>0</v>
      </c>
      <c r="J2903" s="390">
        <v>0</v>
      </c>
      <c r="K2903" s="390">
        <v>0</v>
      </c>
      <c r="L2903" s="330">
        <v>0</v>
      </c>
      <c r="M2903" s="390">
        <v>3</v>
      </c>
      <c r="N2903" s="390">
        <v>1</v>
      </c>
      <c r="O2903" s="390">
        <v>3</v>
      </c>
      <c r="P2903" s="206">
        <v>2</v>
      </c>
    </row>
    <row r="2904" spans="1:16" x14ac:dyDescent="0.2">
      <c r="A2904" s="212" t="s">
        <v>19917</v>
      </c>
      <c r="B2904" s="211"/>
      <c r="C2904" s="211" t="s">
        <v>253</v>
      </c>
      <c r="D2904" s="410" t="s">
        <v>8791</v>
      </c>
      <c r="E2904" s="211" t="s">
        <v>18323</v>
      </c>
      <c r="F2904" s="211"/>
      <c r="G2904" s="413" t="s">
        <v>223</v>
      </c>
      <c r="H2904" s="429"/>
      <c r="I2904" s="390">
        <v>0</v>
      </c>
      <c r="J2904" s="390">
        <v>0</v>
      </c>
      <c r="K2904" s="390">
        <v>0</v>
      </c>
      <c r="L2904" s="330">
        <v>0</v>
      </c>
      <c r="M2904" s="390">
        <v>2</v>
      </c>
      <c r="N2904" s="390">
        <v>0</v>
      </c>
      <c r="O2904" s="390">
        <v>0</v>
      </c>
      <c r="P2904" s="206">
        <v>0</v>
      </c>
    </row>
    <row r="2905" spans="1:16" x14ac:dyDescent="0.2">
      <c r="A2905" s="212" t="s">
        <v>10128</v>
      </c>
      <c r="B2905" s="211" t="s">
        <v>10127</v>
      </c>
      <c r="C2905" s="211" t="s">
        <v>14947</v>
      </c>
      <c r="D2905" s="410"/>
      <c r="E2905" s="211" t="s">
        <v>10126</v>
      </c>
      <c r="F2905" s="211"/>
      <c r="G2905" s="413"/>
      <c r="H2905" s="429" t="s">
        <v>8560</v>
      </c>
      <c r="I2905" s="390">
        <v>0</v>
      </c>
      <c r="J2905" s="390">
        <v>0</v>
      </c>
      <c r="K2905" s="390">
        <v>0</v>
      </c>
      <c r="L2905" s="330">
        <v>0</v>
      </c>
      <c r="M2905" s="390">
        <v>0</v>
      </c>
      <c r="N2905" s="390">
        <v>0</v>
      </c>
      <c r="O2905" s="390">
        <v>0</v>
      </c>
      <c r="P2905" s="206">
        <v>0</v>
      </c>
    </row>
    <row r="2906" spans="1:16" x14ac:dyDescent="0.2">
      <c r="A2906" s="212" t="s">
        <v>19896</v>
      </c>
      <c r="B2906" s="211"/>
      <c r="C2906" s="211" t="s">
        <v>371</v>
      </c>
      <c r="D2906" s="410" t="s">
        <v>21723</v>
      </c>
      <c r="E2906" s="211" t="s">
        <v>10123</v>
      </c>
      <c r="F2906" s="211"/>
      <c r="G2906" s="413" t="s">
        <v>21724</v>
      </c>
      <c r="H2906" s="429" t="s">
        <v>8560</v>
      </c>
      <c r="I2906" s="390">
        <v>0</v>
      </c>
      <c r="J2906" s="390">
        <v>0</v>
      </c>
      <c r="K2906" s="390">
        <v>2</v>
      </c>
      <c r="L2906" s="330">
        <v>0</v>
      </c>
      <c r="M2906" s="390">
        <v>120</v>
      </c>
      <c r="N2906" s="390">
        <v>76</v>
      </c>
      <c r="O2906" s="390">
        <v>111</v>
      </c>
      <c r="P2906" s="206">
        <v>0.57894736842105299</v>
      </c>
    </row>
    <row r="2907" spans="1:16" x14ac:dyDescent="0.2">
      <c r="A2907" s="212" t="s">
        <v>10110</v>
      </c>
      <c r="B2907" s="211"/>
      <c r="C2907" s="211" t="s">
        <v>254</v>
      </c>
      <c r="D2907" s="410" t="s">
        <v>17162</v>
      </c>
      <c r="E2907" s="211"/>
      <c r="F2907" s="211" t="s">
        <v>10108</v>
      </c>
      <c r="G2907" s="413" t="s">
        <v>19421</v>
      </c>
      <c r="H2907" s="429" t="s">
        <v>8560</v>
      </c>
      <c r="I2907" s="390">
        <v>0</v>
      </c>
      <c r="J2907" s="390">
        <v>0</v>
      </c>
      <c r="K2907" s="390">
        <v>0</v>
      </c>
      <c r="L2907" s="330">
        <v>0</v>
      </c>
      <c r="M2907" s="390">
        <v>0</v>
      </c>
      <c r="N2907" s="390">
        <v>0</v>
      </c>
      <c r="O2907" s="390">
        <v>0</v>
      </c>
      <c r="P2907" s="206">
        <v>0</v>
      </c>
    </row>
    <row r="2908" spans="1:16" x14ac:dyDescent="0.2">
      <c r="A2908" s="212" t="s">
        <v>10093</v>
      </c>
      <c r="B2908" s="211"/>
      <c r="C2908" s="211" t="s">
        <v>254</v>
      </c>
      <c r="D2908" s="410"/>
      <c r="E2908" s="211"/>
      <c r="F2908" s="211" t="s">
        <v>10092</v>
      </c>
      <c r="G2908" s="413"/>
      <c r="H2908" s="429" t="s">
        <v>8389</v>
      </c>
      <c r="I2908" s="390">
        <v>0</v>
      </c>
      <c r="J2908" s="390">
        <v>0</v>
      </c>
      <c r="K2908" s="390">
        <v>0</v>
      </c>
      <c r="L2908" s="330">
        <v>0</v>
      </c>
      <c r="M2908" s="390">
        <v>0</v>
      </c>
      <c r="N2908" s="390">
        <v>0</v>
      </c>
      <c r="O2908" s="390">
        <v>0</v>
      </c>
      <c r="P2908" s="206">
        <v>0</v>
      </c>
    </row>
    <row r="2909" spans="1:16" x14ac:dyDescent="0.2">
      <c r="A2909" s="212" t="s">
        <v>10091</v>
      </c>
      <c r="B2909" s="211"/>
      <c r="C2909" s="211" t="s">
        <v>254</v>
      </c>
      <c r="D2909" s="410" t="s">
        <v>17126</v>
      </c>
      <c r="E2909" s="211"/>
      <c r="F2909" s="211" t="s">
        <v>10090</v>
      </c>
      <c r="G2909" s="413" t="s">
        <v>201</v>
      </c>
      <c r="H2909" s="429" t="s">
        <v>8389</v>
      </c>
      <c r="I2909" s="390">
        <v>0</v>
      </c>
      <c r="J2909" s="390">
        <v>0</v>
      </c>
      <c r="K2909" s="390">
        <v>0</v>
      </c>
      <c r="L2909" s="330">
        <v>0</v>
      </c>
      <c r="M2909" s="390">
        <v>0</v>
      </c>
      <c r="N2909" s="390">
        <v>0</v>
      </c>
      <c r="O2909" s="390">
        <v>0</v>
      </c>
      <c r="P2909" s="206">
        <v>0</v>
      </c>
    </row>
    <row r="2910" spans="1:16" x14ac:dyDescent="0.2">
      <c r="A2910" s="212" t="s">
        <v>10067</v>
      </c>
      <c r="B2910" s="211"/>
      <c r="C2910" s="211" t="s">
        <v>257</v>
      </c>
      <c r="D2910" s="410"/>
      <c r="E2910" s="211"/>
      <c r="F2910" s="211" t="s">
        <v>10066</v>
      </c>
      <c r="G2910" s="413"/>
      <c r="H2910" s="429" t="s">
        <v>8396</v>
      </c>
      <c r="I2910" s="390">
        <v>0</v>
      </c>
      <c r="J2910" s="390">
        <v>0</v>
      </c>
      <c r="K2910" s="390">
        <v>0</v>
      </c>
      <c r="L2910" s="330">
        <v>0</v>
      </c>
      <c r="M2910" s="390">
        <v>0</v>
      </c>
      <c r="N2910" s="390">
        <v>0</v>
      </c>
      <c r="O2910" s="390">
        <v>0</v>
      </c>
      <c r="P2910" s="206">
        <v>0</v>
      </c>
    </row>
    <row r="2911" spans="1:16" x14ac:dyDescent="0.2">
      <c r="A2911" s="212" t="s">
        <v>10061</v>
      </c>
      <c r="B2911" s="211"/>
      <c r="C2911" s="211" t="s">
        <v>261</v>
      </c>
      <c r="D2911" s="410"/>
      <c r="E2911" s="211"/>
      <c r="F2911" s="211" t="s">
        <v>10060</v>
      </c>
      <c r="G2911" s="413"/>
      <c r="H2911" s="429" t="s">
        <v>8389</v>
      </c>
      <c r="I2911" s="390">
        <v>0</v>
      </c>
      <c r="J2911" s="390">
        <v>0</v>
      </c>
      <c r="K2911" s="390">
        <v>0</v>
      </c>
      <c r="L2911" s="330">
        <v>0</v>
      </c>
      <c r="M2911" s="390">
        <v>0</v>
      </c>
      <c r="N2911" s="390">
        <v>0</v>
      </c>
      <c r="O2911" s="390">
        <v>0</v>
      </c>
      <c r="P2911" s="206">
        <v>0</v>
      </c>
    </row>
    <row r="2912" spans="1:16" x14ac:dyDescent="0.2">
      <c r="A2912" s="212" t="s">
        <v>10059</v>
      </c>
      <c r="B2912" s="211"/>
      <c r="C2912" s="211" t="s">
        <v>262</v>
      </c>
      <c r="D2912" s="410" t="s">
        <v>18778</v>
      </c>
      <c r="E2912" s="211"/>
      <c r="F2912" s="211" t="s">
        <v>10058</v>
      </c>
      <c r="G2912" s="413" t="s">
        <v>21315</v>
      </c>
      <c r="H2912" s="429" t="s">
        <v>8560</v>
      </c>
      <c r="I2912" s="390">
        <v>0</v>
      </c>
      <c r="J2912" s="390">
        <v>0</v>
      </c>
      <c r="K2912" s="390">
        <v>0</v>
      </c>
      <c r="L2912" s="330">
        <v>0</v>
      </c>
      <c r="M2912" s="390">
        <v>0</v>
      </c>
      <c r="N2912" s="390">
        <v>0</v>
      </c>
      <c r="O2912" s="390">
        <v>0</v>
      </c>
      <c r="P2912" s="206">
        <v>0</v>
      </c>
    </row>
    <row r="2913" spans="1:16" x14ac:dyDescent="0.2">
      <c r="A2913" s="212" t="s">
        <v>10052</v>
      </c>
      <c r="B2913" s="211"/>
      <c r="C2913" s="211" t="s">
        <v>371</v>
      </c>
      <c r="D2913" s="410" t="s">
        <v>18329</v>
      </c>
      <c r="E2913" s="211"/>
      <c r="F2913" s="211" t="s">
        <v>10051</v>
      </c>
      <c r="G2913" s="413" t="s">
        <v>19421</v>
      </c>
      <c r="H2913" s="429" t="s">
        <v>8560</v>
      </c>
      <c r="I2913" s="390">
        <v>0</v>
      </c>
      <c r="J2913" s="390">
        <v>0</v>
      </c>
      <c r="K2913" s="390">
        <v>0</v>
      </c>
      <c r="L2913" s="330">
        <v>0</v>
      </c>
      <c r="M2913" s="390">
        <v>10</v>
      </c>
      <c r="N2913" s="390">
        <v>2</v>
      </c>
      <c r="O2913" s="390">
        <v>0</v>
      </c>
      <c r="P2913" s="206">
        <v>4</v>
      </c>
    </row>
    <row r="2914" spans="1:16" x14ac:dyDescent="0.2">
      <c r="A2914" s="212" t="s">
        <v>10038</v>
      </c>
      <c r="B2914" s="211"/>
      <c r="C2914" s="211" t="s">
        <v>258</v>
      </c>
      <c r="D2914" s="410" t="s">
        <v>18165</v>
      </c>
      <c r="E2914" s="211"/>
      <c r="F2914" s="211" t="s">
        <v>10037</v>
      </c>
      <c r="G2914" s="413" t="s">
        <v>19441</v>
      </c>
      <c r="H2914" s="429" t="s">
        <v>8396</v>
      </c>
      <c r="I2914" s="390">
        <v>0</v>
      </c>
      <c r="J2914" s="390">
        <v>0</v>
      </c>
      <c r="K2914" s="390">
        <v>0</v>
      </c>
      <c r="L2914" s="330">
        <v>0</v>
      </c>
      <c r="M2914" s="390">
        <v>0</v>
      </c>
      <c r="N2914" s="390">
        <v>0</v>
      </c>
      <c r="O2914" s="390">
        <v>0</v>
      </c>
      <c r="P2914" s="206">
        <v>0</v>
      </c>
    </row>
    <row r="2915" spans="1:16" x14ac:dyDescent="0.2">
      <c r="A2915" s="212" t="s">
        <v>10036</v>
      </c>
      <c r="B2915" s="211"/>
      <c r="C2915" s="211" t="s">
        <v>487</v>
      </c>
      <c r="D2915" s="410" t="s">
        <v>17254</v>
      </c>
      <c r="E2915" s="211"/>
      <c r="F2915" s="211" t="s">
        <v>10035</v>
      </c>
      <c r="G2915" s="413" t="s">
        <v>19753</v>
      </c>
      <c r="H2915" s="429" t="s">
        <v>8560</v>
      </c>
      <c r="I2915" s="390">
        <v>0</v>
      </c>
      <c r="J2915" s="390">
        <v>0</v>
      </c>
      <c r="K2915" s="390">
        <v>0</v>
      </c>
      <c r="L2915" s="330">
        <v>0</v>
      </c>
      <c r="M2915" s="390">
        <v>5</v>
      </c>
      <c r="N2915" s="390">
        <v>13</v>
      </c>
      <c r="O2915" s="390">
        <v>10</v>
      </c>
      <c r="P2915" s="206">
        <v>-0.61538461538461497</v>
      </c>
    </row>
    <row r="2916" spans="1:16" x14ac:dyDescent="0.2">
      <c r="A2916" s="212" t="s">
        <v>10030</v>
      </c>
      <c r="B2916" s="211"/>
      <c r="C2916" s="211" t="s">
        <v>249</v>
      </c>
      <c r="D2916" s="410" t="s">
        <v>15255</v>
      </c>
      <c r="E2916" s="211"/>
      <c r="F2916" s="211" t="s">
        <v>10029</v>
      </c>
      <c r="G2916" s="413" t="s">
        <v>200</v>
      </c>
      <c r="H2916" s="429" t="s">
        <v>8560</v>
      </c>
      <c r="I2916" s="390">
        <v>0</v>
      </c>
      <c r="J2916" s="390">
        <v>0</v>
      </c>
      <c r="K2916" s="390">
        <v>0</v>
      </c>
      <c r="L2916" s="330">
        <v>0</v>
      </c>
      <c r="M2916" s="390">
        <v>117</v>
      </c>
      <c r="N2916" s="390">
        <v>76</v>
      </c>
      <c r="O2916" s="390">
        <v>119</v>
      </c>
      <c r="P2916" s="206">
        <v>0.53947368421052599</v>
      </c>
    </row>
    <row r="2917" spans="1:16" x14ac:dyDescent="0.2">
      <c r="A2917" s="212" t="s">
        <v>10026</v>
      </c>
      <c r="B2917" s="211"/>
      <c r="C2917" s="211" t="s">
        <v>261</v>
      </c>
      <c r="D2917" s="410" t="s">
        <v>17259</v>
      </c>
      <c r="E2917" s="211"/>
      <c r="F2917" s="211" t="s">
        <v>10025</v>
      </c>
      <c r="G2917" s="413" t="s">
        <v>200</v>
      </c>
      <c r="H2917" s="429" t="s">
        <v>8560</v>
      </c>
      <c r="I2917" s="390">
        <v>0</v>
      </c>
      <c r="J2917" s="390">
        <v>0</v>
      </c>
      <c r="K2917" s="390">
        <v>0</v>
      </c>
      <c r="L2917" s="330">
        <v>0</v>
      </c>
      <c r="M2917" s="390">
        <v>0</v>
      </c>
      <c r="N2917" s="390">
        <v>0</v>
      </c>
      <c r="O2917" s="390">
        <v>3</v>
      </c>
      <c r="P2917" s="206">
        <v>0</v>
      </c>
    </row>
    <row r="2918" spans="1:16" x14ac:dyDescent="0.2">
      <c r="A2918" s="212" t="s">
        <v>10024</v>
      </c>
      <c r="B2918" s="211"/>
      <c r="C2918" s="211" t="s">
        <v>261</v>
      </c>
      <c r="D2918" s="410" t="s">
        <v>17259</v>
      </c>
      <c r="E2918" s="211"/>
      <c r="F2918" s="211" t="s">
        <v>10023</v>
      </c>
      <c r="G2918" s="413" t="s">
        <v>200</v>
      </c>
      <c r="H2918" s="429" t="s">
        <v>8560</v>
      </c>
      <c r="I2918" s="390">
        <v>0</v>
      </c>
      <c r="J2918" s="390">
        <v>0</v>
      </c>
      <c r="K2918" s="390">
        <v>4</v>
      </c>
      <c r="L2918" s="330">
        <v>0</v>
      </c>
      <c r="M2918" s="390">
        <v>0</v>
      </c>
      <c r="N2918" s="390">
        <v>0</v>
      </c>
      <c r="O2918" s="390">
        <v>2</v>
      </c>
      <c r="P2918" s="206">
        <v>0</v>
      </c>
    </row>
    <row r="2919" spans="1:16" x14ac:dyDescent="0.2">
      <c r="A2919" s="212" t="s">
        <v>10007</v>
      </c>
      <c r="B2919" s="211"/>
      <c r="C2919" s="211" t="s">
        <v>257</v>
      </c>
      <c r="D2919" s="410" t="s">
        <v>9397</v>
      </c>
      <c r="E2919" s="211"/>
      <c r="F2919" s="211" t="s">
        <v>10006</v>
      </c>
      <c r="G2919" s="413" t="s">
        <v>21754</v>
      </c>
      <c r="H2919" s="429" t="s">
        <v>8396</v>
      </c>
      <c r="I2919" s="390">
        <v>0</v>
      </c>
      <c r="J2919" s="390">
        <v>0</v>
      </c>
      <c r="K2919" s="390">
        <v>0</v>
      </c>
      <c r="L2919" s="330">
        <v>0</v>
      </c>
      <c r="M2919" s="390">
        <v>0</v>
      </c>
      <c r="N2919" s="390">
        <v>0</v>
      </c>
      <c r="O2919" s="390">
        <v>0</v>
      </c>
      <c r="P2919" s="206">
        <v>0</v>
      </c>
    </row>
    <row r="2920" spans="1:16" x14ac:dyDescent="0.2">
      <c r="A2920" s="212" t="s">
        <v>10005</v>
      </c>
      <c r="B2920" s="211"/>
      <c r="C2920" s="211" t="s">
        <v>257</v>
      </c>
      <c r="D2920" s="410" t="s">
        <v>17120</v>
      </c>
      <c r="E2920" s="211"/>
      <c r="F2920" s="211" t="s">
        <v>10004</v>
      </c>
      <c r="G2920" s="413" t="s">
        <v>201</v>
      </c>
      <c r="H2920" s="429" t="s">
        <v>8389</v>
      </c>
      <c r="I2920" s="390">
        <v>0</v>
      </c>
      <c r="J2920" s="390">
        <v>0</v>
      </c>
      <c r="K2920" s="390">
        <v>0</v>
      </c>
      <c r="L2920" s="330">
        <v>0</v>
      </c>
      <c r="M2920" s="390">
        <v>0</v>
      </c>
      <c r="N2920" s="390">
        <v>0</v>
      </c>
      <c r="O2920" s="390">
        <v>0</v>
      </c>
      <c r="P2920" s="206">
        <v>0</v>
      </c>
    </row>
    <row r="2921" spans="1:16" x14ac:dyDescent="0.2">
      <c r="A2921" s="212" t="s">
        <v>10003</v>
      </c>
      <c r="B2921" s="211"/>
      <c r="C2921" s="211" t="s">
        <v>14947</v>
      </c>
      <c r="D2921" s="410" t="s">
        <v>18330</v>
      </c>
      <c r="E2921" s="211"/>
      <c r="F2921" s="211" t="s">
        <v>10002</v>
      </c>
      <c r="G2921" s="413" t="s">
        <v>19421</v>
      </c>
      <c r="H2921" s="429" t="s">
        <v>8560</v>
      </c>
      <c r="I2921" s="390">
        <v>0</v>
      </c>
      <c r="J2921" s="390">
        <v>0</v>
      </c>
      <c r="K2921" s="390">
        <v>0</v>
      </c>
      <c r="L2921" s="330">
        <v>0</v>
      </c>
      <c r="M2921" s="390">
        <v>0</v>
      </c>
      <c r="N2921" s="390">
        <v>0</v>
      </c>
      <c r="O2921" s="390">
        <v>0</v>
      </c>
      <c r="P2921" s="206">
        <v>0</v>
      </c>
    </row>
    <row r="2922" spans="1:16" x14ac:dyDescent="0.2">
      <c r="A2922" s="212" t="s">
        <v>9988</v>
      </c>
      <c r="B2922" s="211"/>
      <c r="C2922" s="211" t="s">
        <v>262</v>
      </c>
      <c r="D2922" s="410" t="s">
        <v>8938</v>
      </c>
      <c r="E2922" s="211"/>
      <c r="F2922" s="211" t="s">
        <v>9987</v>
      </c>
      <c r="G2922" s="413" t="s">
        <v>21315</v>
      </c>
      <c r="H2922" s="429" t="s">
        <v>8396</v>
      </c>
      <c r="I2922" s="390">
        <v>0</v>
      </c>
      <c r="J2922" s="390">
        <v>0</v>
      </c>
      <c r="K2922" s="390">
        <v>0</v>
      </c>
      <c r="L2922" s="330">
        <v>0</v>
      </c>
      <c r="M2922" s="390">
        <v>0</v>
      </c>
      <c r="N2922" s="390">
        <v>0</v>
      </c>
      <c r="O2922" s="390">
        <v>0</v>
      </c>
      <c r="P2922" s="206">
        <v>0</v>
      </c>
    </row>
    <row r="2923" spans="1:16" x14ac:dyDescent="0.2">
      <c r="A2923" s="212" t="s">
        <v>9982</v>
      </c>
      <c r="B2923" s="211"/>
      <c r="C2923" s="211" t="s">
        <v>257</v>
      </c>
      <c r="D2923" s="410" t="s">
        <v>8873</v>
      </c>
      <c r="E2923" s="211"/>
      <c r="F2923" s="211" t="s">
        <v>9981</v>
      </c>
      <c r="G2923" s="413" t="s">
        <v>15877</v>
      </c>
      <c r="H2923" s="429" t="s">
        <v>8560</v>
      </c>
      <c r="I2923" s="390">
        <v>0</v>
      </c>
      <c r="J2923" s="390">
        <v>0</v>
      </c>
      <c r="K2923" s="390">
        <v>0</v>
      </c>
      <c r="L2923" s="330">
        <v>0</v>
      </c>
      <c r="M2923" s="390">
        <v>0</v>
      </c>
      <c r="N2923" s="390">
        <v>0</v>
      </c>
      <c r="O2923" s="390">
        <v>0</v>
      </c>
      <c r="P2923" s="206">
        <v>0</v>
      </c>
    </row>
    <row r="2924" spans="1:16" x14ac:dyDescent="0.2">
      <c r="A2924" s="212" t="s">
        <v>9978</v>
      </c>
      <c r="B2924" s="211"/>
      <c r="C2924" s="211" t="s">
        <v>487</v>
      </c>
      <c r="D2924" s="410" t="s">
        <v>17674</v>
      </c>
      <c r="E2924" s="211"/>
      <c r="F2924" s="211" t="s">
        <v>9977</v>
      </c>
      <c r="G2924" s="413" t="s">
        <v>200</v>
      </c>
      <c r="H2924" s="429" t="s">
        <v>8560</v>
      </c>
      <c r="I2924" s="390">
        <v>0</v>
      </c>
      <c r="J2924" s="390">
        <v>0</v>
      </c>
      <c r="K2924" s="390">
        <v>0</v>
      </c>
      <c r="L2924" s="330">
        <v>0</v>
      </c>
      <c r="M2924" s="390">
        <v>0</v>
      </c>
      <c r="N2924" s="390">
        <v>0</v>
      </c>
      <c r="O2924" s="390">
        <v>0</v>
      </c>
      <c r="P2924" s="206">
        <v>0</v>
      </c>
    </row>
    <row r="2925" spans="1:16" x14ac:dyDescent="0.2">
      <c r="A2925" s="212" t="s">
        <v>9971</v>
      </c>
      <c r="B2925" s="211"/>
      <c r="C2925" s="211" t="s">
        <v>254</v>
      </c>
      <c r="D2925" s="410" t="s">
        <v>17146</v>
      </c>
      <c r="E2925" s="211"/>
      <c r="F2925" s="211" t="s">
        <v>9970</v>
      </c>
      <c r="G2925" s="413" t="s">
        <v>201</v>
      </c>
      <c r="H2925" s="429" t="s">
        <v>8560</v>
      </c>
      <c r="I2925" s="390">
        <v>0</v>
      </c>
      <c r="J2925" s="390">
        <v>0</v>
      </c>
      <c r="K2925" s="390">
        <v>0</v>
      </c>
      <c r="L2925" s="330">
        <v>0</v>
      </c>
      <c r="M2925" s="390">
        <v>9</v>
      </c>
      <c r="N2925" s="390">
        <v>3</v>
      </c>
      <c r="O2925" s="390">
        <v>4</v>
      </c>
      <c r="P2925" s="206">
        <v>2</v>
      </c>
    </row>
    <row r="2926" spans="1:16" x14ac:dyDescent="0.2">
      <c r="A2926" s="212" t="s">
        <v>9963</v>
      </c>
      <c r="B2926" s="211"/>
      <c r="C2926" s="211" t="s">
        <v>253</v>
      </c>
      <c r="D2926" s="410" t="s">
        <v>9962</v>
      </c>
      <c r="E2926" s="211"/>
      <c r="F2926" s="211" t="s">
        <v>9961</v>
      </c>
      <c r="G2926" s="413" t="s">
        <v>200</v>
      </c>
      <c r="H2926" s="429" t="s">
        <v>8560</v>
      </c>
      <c r="I2926" s="390">
        <v>0</v>
      </c>
      <c r="J2926" s="390">
        <v>0</v>
      </c>
      <c r="K2926" s="390">
        <v>0</v>
      </c>
      <c r="L2926" s="330">
        <v>0</v>
      </c>
      <c r="M2926" s="390">
        <v>3</v>
      </c>
      <c r="N2926" s="390">
        <v>1</v>
      </c>
      <c r="O2926" s="390">
        <v>4</v>
      </c>
      <c r="P2926" s="206">
        <v>2</v>
      </c>
    </row>
    <row r="2927" spans="1:16" x14ac:dyDescent="0.2">
      <c r="A2927" s="212" t="s">
        <v>9956</v>
      </c>
      <c r="B2927" s="211"/>
      <c r="C2927" s="211" t="s">
        <v>487</v>
      </c>
      <c r="D2927" s="410" t="s">
        <v>19761</v>
      </c>
      <c r="E2927" s="211"/>
      <c r="F2927" s="211" t="s">
        <v>9955</v>
      </c>
      <c r="G2927" s="413" t="s">
        <v>19686</v>
      </c>
      <c r="H2927" s="429" t="s">
        <v>8560</v>
      </c>
      <c r="I2927" s="390">
        <v>0</v>
      </c>
      <c r="J2927" s="390">
        <v>0</v>
      </c>
      <c r="K2927" s="390">
        <v>0</v>
      </c>
      <c r="L2927" s="330">
        <v>0</v>
      </c>
      <c r="M2927" s="390">
        <v>0</v>
      </c>
      <c r="N2927" s="390">
        <v>0</v>
      </c>
      <c r="O2927" s="390">
        <v>0</v>
      </c>
      <c r="P2927" s="206">
        <v>0</v>
      </c>
    </row>
    <row r="2928" spans="1:16" x14ac:dyDescent="0.2">
      <c r="A2928" s="212" t="s">
        <v>19244</v>
      </c>
      <c r="B2928" s="211"/>
      <c r="C2928" s="211" t="s">
        <v>371</v>
      </c>
      <c r="D2928" s="410"/>
      <c r="E2928" s="211"/>
      <c r="F2928" s="211" t="s">
        <v>19245</v>
      </c>
      <c r="G2928" s="413"/>
      <c r="H2928" s="429"/>
      <c r="I2928" s="390">
        <v>0</v>
      </c>
      <c r="J2928" s="390">
        <v>0</v>
      </c>
      <c r="K2928" s="390">
        <v>0</v>
      </c>
      <c r="L2928" s="330">
        <v>0</v>
      </c>
      <c r="M2928" s="390">
        <v>0</v>
      </c>
      <c r="N2928" s="390">
        <v>0</v>
      </c>
      <c r="O2928" s="390">
        <v>0</v>
      </c>
      <c r="P2928" s="206">
        <v>0</v>
      </c>
    </row>
    <row r="2929" spans="1:16" x14ac:dyDescent="0.2">
      <c r="A2929" s="212" t="s">
        <v>9944</v>
      </c>
      <c r="B2929" s="211"/>
      <c r="C2929" s="211" t="s">
        <v>14947</v>
      </c>
      <c r="D2929" s="410" t="s">
        <v>9217</v>
      </c>
      <c r="E2929" s="211"/>
      <c r="F2929" s="211" t="s">
        <v>9943</v>
      </c>
      <c r="G2929" s="413" t="s">
        <v>201</v>
      </c>
      <c r="H2929" s="429" t="s">
        <v>8396</v>
      </c>
      <c r="I2929" s="390">
        <v>0</v>
      </c>
      <c r="J2929" s="390">
        <v>0</v>
      </c>
      <c r="K2929" s="390">
        <v>0</v>
      </c>
      <c r="L2929" s="330">
        <v>0</v>
      </c>
      <c r="M2929" s="390">
        <v>0</v>
      </c>
      <c r="N2929" s="390">
        <v>0</v>
      </c>
      <c r="O2929" s="390">
        <v>0</v>
      </c>
      <c r="P2929" s="206">
        <v>0</v>
      </c>
    </row>
    <row r="2930" spans="1:16" x14ac:dyDescent="0.2">
      <c r="A2930" s="212" t="s">
        <v>9942</v>
      </c>
      <c r="B2930" s="211"/>
      <c r="C2930" s="211" t="s">
        <v>14947</v>
      </c>
      <c r="D2930" s="410"/>
      <c r="E2930" s="211"/>
      <c r="F2930" s="211" t="s">
        <v>9941</v>
      </c>
      <c r="G2930" s="413"/>
      <c r="H2930" s="429" t="s">
        <v>8389</v>
      </c>
      <c r="I2930" s="390">
        <v>0</v>
      </c>
      <c r="J2930" s="390">
        <v>0</v>
      </c>
      <c r="K2930" s="390">
        <v>0</v>
      </c>
      <c r="L2930" s="330">
        <v>0</v>
      </c>
      <c r="M2930" s="390">
        <v>0</v>
      </c>
      <c r="N2930" s="390">
        <v>0</v>
      </c>
      <c r="O2930" s="390">
        <v>0</v>
      </c>
      <c r="P2930" s="206">
        <v>0</v>
      </c>
    </row>
    <row r="2931" spans="1:16" x14ac:dyDescent="0.2">
      <c r="A2931" s="212" t="s">
        <v>9940</v>
      </c>
      <c r="B2931" s="211"/>
      <c r="C2931" s="211" t="s">
        <v>14947</v>
      </c>
      <c r="D2931" s="410"/>
      <c r="E2931" s="211"/>
      <c r="F2931" s="211" t="s">
        <v>9939</v>
      </c>
      <c r="G2931" s="413"/>
      <c r="H2931" s="429" t="s">
        <v>8389</v>
      </c>
      <c r="I2931" s="390">
        <v>0</v>
      </c>
      <c r="J2931" s="390">
        <v>0</v>
      </c>
      <c r="K2931" s="390">
        <v>0</v>
      </c>
      <c r="L2931" s="330">
        <v>0</v>
      </c>
      <c r="M2931" s="390">
        <v>0</v>
      </c>
      <c r="N2931" s="390">
        <v>0</v>
      </c>
      <c r="O2931" s="390">
        <v>0</v>
      </c>
      <c r="P2931" s="206">
        <v>0</v>
      </c>
    </row>
    <row r="2932" spans="1:16" x14ac:dyDescent="0.2">
      <c r="A2932" s="212" t="s">
        <v>9938</v>
      </c>
      <c r="B2932" s="211"/>
      <c r="C2932" s="211" t="s">
        <v>14947</v>
      </c>
      <c r="D2932" s="410"/>
      <c r="E2932" s="211"/>
      <c r="F2932" s="211" t="s">
        <v>9937</v>
      </c>
      <c r="G2932" s="413"/>
      <c r="H2932" s="429" t="s">
        <v>8389</v>
      </c>
      <c r="I2932" s="390">
        <v>0</v>
      </c>
      <c r="J2932" s="390">
        <v>0</v>
      </c>
      <c r="K2932" s="390">
        <v>0</v>
      </c>
      <c r="L2932" s="330">
        <v>0</v>
      </c>
      <c r="M2932" s="390">
        <v>0</v>
      </c>
      <c r="N2932" s="390">
        <v>0</v>
      </c>
      <c r="O2932" s="390">
        <v>0</v>
      </c>
      <c r="P2932" s="206">
        <v>0</v>
      </c>
    </row>
    <row r="2933" spans="1:16" x14ac:dyDescent="0.2">
      <c r="A2933" s="212" t="s">
        <v>9934</v>
      </c>
      <c r="B2933" s="211"/>
      <c r="C2933" s="211" t="s">
        <v>14947</v>
      </c>
      <c r="D2933" s="410" t="s">
        <v>18481</v>
      </c>
      <c r="E2933" s="211"/>
      <c r="F2933" s="211" t="s">
        <v>9933</v>
      </c>
      <c r="G2933" s="413" t="s">
        <v>13226</v>
      </c>
      <c r="H2933" s="429" t="s">
        <v>8560</v>
      </c>
      <c r="I2933" s="390">
        <v>0</v>
      </c>
      <c r="J2933" s="390">
        <v>0</v>
      </c>
      <c r="K2933" s="390">
        <v>0</v>
      </c>
      <c r="L2933" s="330">
        <v>0</v>
      </c>
      <c r="M2933" s="390">
        <v>0</v>
      </c>
      <c r="N2933" s="390">
        <v>0</v>
      </c>
      <c r="O2933" s="390">
        <v>0</v>
      </c>
      <c r="P2933" s="206">
        <v>0</v>
      </c>
    </row>
    <row r="2934" spans="1:16" x14ac:dyDescent="0.2">
      <c r="A2934" s="212" t="s">
        <v>9932</v>
      </c>
      <c r="B2934" s="211"/>
      <c r="C2934" s="211" t="s">
        <v>14947</v>
      </c>
      <c r="D2934" s="410"/>
      <c r="E2934" s="211"/>
      <c r="F2934" s="211" t="s">
        <v>9931</v>
      </c>
      <c r="G2934" s="413"/>
      <c r="H2934" s="429" t="s">
        <v>8389</v>
      </c>
      <c r="I2934" s="390">
        <v>0</v>
      </c>
      <c r="J2934" s="390">
        <v>0</v>
      </c>
      <c r="K2934" s="390">
        <v>0</v>
      </c>
      <c r="L2934" s="330">
        <v>0</v>
      </c>
      <c r="M2934" s="390">
        <v>0</v>
      </c>
      <c r="N2934" s="390">
        <v>0</v>
      </c>
      <c r="O2934" s="390">
        <v>0</v>
      </c>
      <c r="P2934" s="206">
        <v>0</v>
      </c>
    </row>
    <row r="2935" spans="1:16" x14ac:dyDescent="0.2">
      <c r="A2935" s="212" t="s">
        <v>9930</v>
      </c>
      <c r="B2935" s="211"/>
      <c r="C2935" s="211" t="s">
        <v>14947</v>
      </c>
      <c r="D2935" s="410" t="s">
        <v>18203</v>
      </c>
      <c r="E2935" s="211"/>
      <c r="F2935" s="211" t="s">
        <v>9929</v>
      </c>
      <c r="G2935" s="413" t="s">
        <v>200</v>
      </c>
      <c r="H2935" s="429" t="s">
        <v>8396</v>
      </c>
      <c r="I2935" s="390">
        <v>0</v>
      </c>
      <c r="J2935" s="390">
        <v>0</v>
      </c>
      <c r="K2935" s="390">
        <v>0</v>
      </c>
      <c r="L2935" s="330">
        <v>0</v>
      </c>
      <c r="M2935" s="390">
        <v>0</v>
      </c>
      <c r="N2935" s="390">
        <v>0</v>
      </c>
      <c r="O2935" s="390">
        <v>0</v>
      </c>
      <c r="P2935" s="206">
        <v>0</v>
      </c>
    </row>
    <row r="2936" spans="1:16" x14ac:dyDescent="0.2">
      <c r="A2936" s="212" t="s">
        <v>19248</v>
      </c>
      <c r="B2936" s="211"/>
      <c r="C2936" s="211" t="s">
        <v>18989</v>
      </c>
      <c r="D2936" s="410" t="s">
        <v>19249</v>
      </c>
      <c r="E2936" s="211"/>
      <c r="F2936" s="211" t="s">
        <v>19250</v>
      </c>
      <c r="G2936" s="413" t="s">
        <v>19448</v>
      </c>
      <c r="H2936" s="429"/>
      <c r="I2936" s="390">
        <v>0</v>
      </c>
      <c r="J2936" s="390">
        <v>0</v>
      </c>
      <c r="K2936" s="390">
        <v>0</v>
      </c>
      <c r="L2936" s="330">
        <v>0</v>
      </c>
      <c r="M2936" s="390">
        <v>0</v>
      </c>
      <c r="N2936" s="390">
        <v>0</v>
      </c>
      <c r="O2936" s="390">
        <v>0</v>
      </c>
      <c r="P2936" s="206">
        <v>0</v>
      </c>
    </row>
    <row r="2937" spans="1:16" x14ac:dyDescent="0.2">
      <c r="A2937" s="212" t="s">
        <v>9928</v>
      </c>
      <c r="B2937" s="211"/>
      <c r="C2937" s="211" t="s">
        <v>14947</v>
      </c>
      <c r="D2937" s="410"/>
      <c r="E2937" s="211"/>
      <c r="F2937" s="211" t="s">
        <v>9927</v>
      </c>
      <c r="G2937" s="413"/>
      <c r="H2937" s="429" t="s">
        <v>8389</v>
      </c>
      <c r="I2937" s="390">
        <v>0</v>
      </c>
      <c r="J2937" s="390">
        <v>0</v>
      </c>
      <c r="K2937" s="390">
        <v>0</v>
      </c>
      <c r="L2937" s="330">
        <v>0</v>
      </c>
      <c r="M2937" s="390">
        <v>0</v>
      </c>
      <c r="N2937" s="390">
        <v>0</v>
      </c>
      <c r="O2937" s="390">
        <v>0</v>
      </c>
      <c r="P2937" s="206">
        <v>0</v>
      </c>
    </row>
    <row r="2938" spans="1:16" x14ac:dyDescent="0.2">
      <c r="A2938" s="212" t="s">
        <v>9926</v>
      </c>
      <c r="B2938" s="211"/>
      <c r="C2938" s="211" t="s">
        <v>14947</v>
      </c>
      <c r="D2938" s="410" t="s">
        <v>8815</v>
      </c>
      <c r="E2938" s="211"/>
      <c r="F2938" s="211" t="s">
        <v>9925</v>
      </c>
      <c r="G2938" s="413" t="s">
        <v>201</v>
      </c>
      <c r="H2938" s="429" t="s">
        <v>8389</v>
      </c>
      <c r="I2938" s="390">
        <v>0</v>
      </c>
      <c r="J2938" s="390">
        <v>0</v>
      </c>
      <c r="K2938" s="390">
        <v>0</v>
      </c>
      <c r="L2938" s="330">
        <v>0</v>
      </c>
      <c r="M2938" s="390">
        <v>48</v>
      </c>
      <c r="N2938" s="390">
        <v>59</v>
      </c>
      <c r="O2938" s="390">
        <v>52</v>
      </c>
      <c r="P2938" s="206">
        <v>-0.186440677966102</v>
      </c>
    </row>
    <row r="2939" spans="1:16" x14ac:dyDescent="0.2">
      <c r="A2939" s="212" t="s">
        <v>9924</v>
      </c>
      <c r="B2939" s="211"/>
      <c r="C2939" s="211" t="s">
        <v>14947</v>
      </c>
      <c r="D2939" s="410"/>
      <c r="E2939" s="211"/>
      <c r="F2939" s="211" t="s">
        <v>9923</v>
      </c>
      <c r="G2939" s="413"/>
      <c r="H2939" s="429" t="s">
        <v>8389</v>
      </c>
      <c r="I2939" s="390">
        <v>0</v>
      </c>
      <c r="J2939" s="390">
        <v>0</v>
      </c>
      <c r="K2939" s="390">
        <v>0</v>
      </c>
      <c r="L2939" s="330">
        <v>0</v>
      </c>
      <c r="M2939" s="390">
        <v>0</v>
      </c>
      <c r="N2939" s="390">
        <v>0</v>
      </c>
      <c r="O2939" s="390">
        <v>0</v>
      </c>
      <c r="P2939" s="206">
        <v>0</v>
      </c>
    </row>
    <row r="2940" spans="1:16" x14ac:dyDescent="0.2">
      <c r="A2940" s="212" t="s">
        <v>9922</v>
      </c>
      <c r="B2940" s="211"/>
      <c r="C2940" s="211" t="s">
        <v>14947</v>
      </c>
      <c r="D2940" s="410" t="s">
        <v>9921</v>
      </c>
      <c r="E2940" s="211"/>
      <c r="F2940" s="211" t="s">
        <v>9920</v>
      </c>
      <c r="G2940" s="413" t="s">
        <v>200</v>
      </c>
      <c r="H2940" s="429" t="s">
        <v>8560</v>
      </c>
      <c r="I2940" s="390">
        <v>0</v>
      </c>
      <c r="J2940" s="390">
        <v>1</v>
      </c>
      <c r="K2940" s="390">
        <v>0</v>
      </c>
      <c r="L2940" s="330">
        <v>-1</v>
      </c>
      <c r="M2940" s="390">
        <v>0</v>
      </c>
      <c r="N2940" s="390">
        <v>1</v>
      </c>
      <c r="O2940" s="390">
        <v>0</v>
      </c>
      <c r="P2940" s="206">
        <v>-1</v>
      </c>
    </row>
    <row r="2941" spans="1:16" x14ac:dyDescent="0.2">
      <c r="A2941" s="212" t="s">
        <v>9919</v>
      </c>
      <c r="B2941" s="211"/>
      <c r="C2941" s="211" t="s">
        <v>14947</v>
      </c>
      <c r="D2941" s="410" t="s">
        <v>15902</v>
      </c>
      <c r="E2941" s="211"/>
      <c r="F2941" s="211" t="s">
        <v>9918</v>
      </c>
      <c r="G2941" s="413" t="s">
        <v>200</v>
      </c>
      <c r="H2941" s="429" t="s">
        <v>8396</v>
      </c>
      <c r="I2941" s="390">
        <v>0</v>
      </c>
      <c r="J2941" s="390">
        <v>0</v>
      </c>
      <c r="K2941" s="390">
        <v>0</v>
      </c>
      <c r="L2941" s="330">
        <v>0</v>
      </c>
      <c r="M2941" s="390">
        <v>0</v>
      </c>
      <c r="N2941" s="390">
        <v>0</v>
      </c>
      <c r="O2941" s="390">
        <v>0</v>
      </c>
      <c r="P2941" s="206">
        <v>0</v>
      </c>
    </row>
    <row r="2942" spans="1:16" x14ac:dyDescent="0.2">
      <c r="A2942" s="212" t="s">
        <v>9917</v>
      </c>
      <c r="B2942" s="211"/>
      <c r="C2942" s="211" t="s">
        <v>14947</v>
      </c>
      <c r="D2942" s="410" t="s">
        <v>18203</v>
      </c>
      <c r="E2942" s="211"/>
      <c r="F2942" s="211" t="s">
        <v>9916</v>
      </c>
      <c r="G2942" s="413" t="s">
        <v>200</v>
      </c>
      <c r="H2942" s="429" t="s">
        <v>8396</v>
      </c>
      <c r="I2942" s="390">
        <v>0</v>
      </c>
      <c r="J2942" s="390">
        <v>0</v>
      </c>
      <c r="K2942" s="390">
        <v>0</v>
      </c>
      <c r="L2942" s="330">
        <v>0</v>
      </c>
      <c r="M2942" s="390">
        <v>0</v>
      </c>
      <c r="N2942" s="390">
        <v>0</v>
      </c>
      <c r="O2942" s="390">
        <v>0</v>
      </c>
      <c r="P2942" s="206">
        <v>0</v>
      </c>
    </row>
    <row r="2943" spans="1:16" x14ac:dyDescent="0.2">
      <c r="A2943" s="212" t="s">
        <v>9915</v>
      </c>
      <c r="B2943" s="211"/>
      <c r="C2943" s="211" t="s">
        <v>14947</v>
      </c>
      <c r="D2943" s="410" t="s">
        <v>8791</v>
      </c>
      <c r="E2943" s="211"/>
      <c r="F2943" s="211" t="s">
        <v>9914</v>
      </c>
      <c r="G2943" s="413" t="s">
        <v>223</v>
      </c>
      <c r="H2943" s="429" t="s">
        <v>8389</v>
      </c>
      <c r="I2943" s="390">
        <v>0</v>
      </c>
      <c r="J2943" s="390">
        <v>0</v>
      </c>
      <c r="K2943" s="390">
        <v>0</v>
      </c>
      <c r="L2943" s="330">
        <v>0</v>
      </c>
      <c r="M2943" s="390">
        <v>0</v>
      </c>
      <c r="N2943" s="390">
        <v>2</v>
      </c>
      <c r="O2943" s="390">
        <v>0</v>
      </c>
      <c r="P2943" s="206">
        <v>-1</v>
      </c>
    </row>
    <row r="2944" spans="1:16" x14ac:dyDescent="0.2">
      <c r="A2944" s="212" t="s">
        <v>9913</v>
      </c>
      <c r="B2944" s="211"/>
      <c r="C2944" s="211" t="s">
        <v>14947</v>
      </c>
      <c r="D2944" s="410" t="s">
        <v>8781</v>
      </c>
      <c r="E2944" s="211"/>
      <c r="F2944" s="211" t="s">
        <v>9912</v>
      </c>
      <c r="G2944" s="413" t="s">
        <v>201</v>
      </c>
      <c r="H2944" s="429" t="s">
        <v>8560</v>
      </c>
      <c r="I2944" s="390">
        <v>0</v>
      </c>
      <c r="J2944" s="390">
        <v>0</v>
      </c>
      <c r="K2944" s="390">
        <v>0</v>
      </c>
      <c r="L2944" s="330">
        <v>0</v>
      </c>
      <c r="M2944" s="390">
        <v>0</v>
      </c>
      <c r="N2944" s="390">
        <v>0</v>
      </c>
      <c r="O2944" s="390">
        <v>0</v>
      </c>
      <c r="P2944" s="206">
        <v>0</v>
      </c>
    </row>
    <row r="2945" spans="1:16" x14ac:dyDescent="0.2">
      <c r="A2945" s="212" t="s">
        <v>9911</v>
      </c>
      <c r="B2945" s="211"/>
      <c r="C2945" s="211" t="s">
        <v>14947</v>
      </c>
      <c r="D2945" s="410"/>
      <c r="E2945" s="211"/>
      <c r="F2945" s="211" t="s">
        <v>9910</v>
      </c>
      <c r="G2945" s="413"/>
      <c r="H2945" s="429" t="s">
        <v>8389</v>
      </c>
      <c r="I2945" s="390">
        <v>0</v>
      </c>
      <c r="J2945" s="390">
        <v>0</v>
      </c>
      <c r="K2945" s="390">
        <v>0</v>
      </c>
      <c r="L2945" s="330">
        <v>0</v>
      </c>
      <c r="M2945" s="390">
        <v>0</v>
      </c>
      <c r="N2945" s="390">
        <v>0</v>
      </c>
      <c r="O2945" s="390">
        <v>0</v>
      </c>
      <c r="P2945" s="206">
        <v>0</v>
      </c>
    </row>
    <row r="2946" spans="1:16" x14ac:dyDescent="0.2">
      <c r="A2946" s="212" t="s">
        <v>9909</v>
      </c>
      <c r="B2946" s="211"/>
      <c r="C2946" s="211" t="s">
        <v>14947</v>
      </c>
      <c r="D2946" s="410" t="s">
        <v>18482</v>
      </c>
      <c r="E2946" s="211"/>
      <c r="F2946" s="211" t="s">
        <v>9908</v>
      </c>
      <c r="G2946" s="413" t="s">
        <v>19438</v>
      </c>
      <c r="H2946" s="429" t="s">
        <v>8396</v>
      </c>
      <c r="I2946" s="390">
        <v>0</v>
      </c>
      <c r="J2946" s="390">
        <v>0</v>
      </c>
      <c r="K2946" s="390">
        <v>0</v>
      </c>
      <c r="L2946" s="330">
        <v>0</v>
      </c>
      <c r="M2946" s="390">
        <v>0</v>
      </c>
      <c r="N2946" s="390">
        <v>0</v>
      </c>
      <c r="O2946" s="390">
        <v>0</v>
      </c>
      <c r="P2946" s="206">
        <v>0</v>
      </c>
    </row>
    <row r="2947" spans="1:16" x14ac:dyDescent="0.2">
      <c r="A2947" s="212" t="s">
        <v>9905</v>
      </c>
      <c r="B2947" s="211"/>
      <c r="C2947" s="211" t="s">
        <v>253</v>
      </c>
      <c r="D2947" s="410" t="s">
        <v>9437</v>
      </c>
      <c r="E2947" s="211"/>
      <c r="F2947" s="211" t="s">
        <v>9904</v>
      </c>
      <c r="G2947" s="413" t="s">
        <v>201</v>
      </c>
      <c r="H2947" s="429" t="s">
        <v>8389</v>
      </c>
      <c r="I2947" s="390">
        <v>0</v>
      </c>
      <c r="J2947" s="390">
        <v>0</v>
      </c>
      <c r="K2947" s="390">
        <v>0</v>
      </c>
      <c r="L2947" s="330">
        <v>0</v>
      </c>
      <c r="M2947" s="390">
        <v>0</v>
      </c>
      <c r="N2947" s="390">
        <v>0</v>
      </c>
      <c r="O2947" s="390">
        <v>0</v>
      </c>
      <c r="P2947" s="206">
        <v>0</v>
      </c>
    </row>
    <row r="2948" spans="1:16" x14ac:dyDescent="0.2">
      <c r="A2948" s="212" t="s">
        <v>9897</v>
      </c>
      <c r="B2948" s="211"/>
      <c r="C2948" s="211" t="s">
        <v>249</v>
      </c>
      <c r="D2948" s="410" t="s">
        <v>17548</v>
      </c>
      <c r="E2948" s="211"/>
      <c r="F2948" s="211" t="s">
        <v>9896</v>
      </c>
      <c r="G2948" s="413" t="s">
        <v>21773</v>
      </c>
      <c r="H2948" s="429" t="s">
        <v>8560</v>
      </c>
      <c r="I2948" s="390">
        <v>0</v>
      </c>
      <c r="J2948" s="390">
        <v>0</v>
      </c>
      <c r="K2948" s="390">
        <v>0</v>
      </c>
      <c r="L2948" s="330">
        <v>0</v>
      </c>
      <c r="M2948" s="390">
        <v>0</v>
      </c>
      <c r="N2948" s="390">
        <v>0</v>
      </c>
      <c r="O2948" s="390">
        <v>0</v>
      </c>
      <c r="P2948" s="206">
        <v>0</v>
      </c>
    </row>
    <row r="2949" spans="1:16" x14ac:dyDescent="0.2">
      <c r="A2949" s="212" t="s">
        <v>19251</v>
      </c>
      <c r="B2949" s="211"/>
      <c r="C2949" s="211" t="s">
        <v>250</v>
      </c>
      <c r="D2949" s="410" t="s">
        <v>21774</v>
      </c>
      <c r="E2949" s="211"/>
      <c r="F2949" s="211" t="s">
        <v>19252</v>
      </c>
      <c r="G2949" s="413" t="s">
        <v>9186</v>
      </c>
      <c r="H2949" s="429"/>
      <c r="I2949" s="390">
        <v>0</v>
      </c>
      <c r="J2949" s="390">
        <v>0</v>
      </c>
      <c r="K2949" s="390">
        <v>0</v>
      </c>
      <c r="L2949" s="330">
        <v>0</v>
      </c>
      <c r="M2949" s="390">
        <v>8</v>
      </c>
      <c r="N2949" s="390">
        <v>8</v>
      </c>
      <c r="O2949" s="390">
        <v>0</v>
      </c>
      <c r="P2949" s="206">
        <v>0</v>
      </c>
    </row>
    <row r="2950" spans="1:16" x14ac:dyDescent="0.2">
      <c r="A2950" s="212" t="s">
        <v>19253</v>
      </c>
      <c r="B2950" s="211"/>
      <c r="C2950" s="211" t="s">
        <v>371</v>
      </c>
      <c r="D2950" s="410" t="s">
        <v>17120</v>
      </c>
      <c r="E2950" s="211"/>
      <c r="F2950" s="211" t="s">
        <v>19254</v>
      </c>
      <c r="G2950" s="413" t="s">
        <v>201</v>
      </c>
      <c r="H2950" s="429"/>
      <c r="I2950" s="390">
        <v>0</v>
      </c>
      <c r="J2950" s="390">
        <v>0</v>
      </c>
      <c r="K2950" s="390">
        <v>0</v>
      </c>
      <c r="L2950" s="330">
        <v>0</v>
      </c>
      <c r="M2950" s="390">
        <v>0</v>
      </c>
      <c r="N2950" s="390">
        <v>0</v>
      </c>
      <c r="O2950" s="390">
        <v>0</v>
      </c>
      <c r="P2950" s="206">
        <v>0</v>
      </c>
    </row>
    <row r="2951" spans="1:16" x14ac:dyDescent="0.2">
      <c r="A2951" s="212" t="s">
        <v>9882</v>
      </c>
      <c r="B2951" s="211" t="s">
        <v>9348</v>
      </c>
      <c r="C2951" s="211" t="s">
        <v>252</v>
      </c>
      <c r="D2951" s="410" t="s">
        <v>21777</v>
      </c>
      <c r="E2951" s="211" t="s">
        <v>9880</v>
      </c>
      <c r="F2951" s="211"/>
      <c r="G2951" s="413" t="s">
        <v>213</v>
      </c>
      <c r="H2951" s="429" t="s">
        <v>8560</v>
      </c>
      <c r="I2951" s="390">
        <v>0</v>
      </c>
      <c r="J2951" s="390">
        <v>0</v>
      </c>
      <c r="K2951" s="390">
        <v>0</v>
      </c>
      <c r="L2951" s="330">
        <v>0</v>
      </c>
      <c r="M2951" s="390">
        <v>0</v>
      </c>
      <c r="N2951" s="390">
        <v>0</v>
      </c>
      <c r="O2951" s="390">
        <v>0</v>
      </c>
      <c r="P2951" s="206">
        <v>0</v>
      </c>
    </row>
    <row r="2952" spans="1:16" x14ac:dyDescent="0.2">
      <c r="A2952" s="212" t="s">
        <v>9879</v>
      </c>
      <c r="B2952" s="211" t="s">
        <v>9348</v>
      </c>
      <c r="C2952" s="211" t="s">
        <v>252</v>
      </c>
      <c r="D2952" s="410" t="s">
        <v>18484</v>
      </c>
      <c r="E2952" s="211" t="s">
        <v>9878</v>
      </c>
      <c r="F2952" s="211"/>
      <c r="G2952" s="413" t="s">
        <v>19429</v>
      </c>
      <c r="H2952" s="429" t="s">
        <v>8560</v>
      </c>
      <c r="I2952" s="390">
        <v>0</v>
      </c>
      <c r="J2952" s="390">
        <v>2</v>
      </c>
      <c r="K2952" s="390">
        <v>0</v>
      </c>
      <c r="L2952" s="330">
        <v>-1</v>
      </c>
      <c r="M2952" s="390">
        <v>0</v>
      </c>
      <c r="N2952" s="390">
        <v>2</v>
      </c>
      <c r="O2952" s="390">
        <v>0</v>
      </c>
      <c r="P2952" s="206">
        <v>-1</v>
      </c>
    </row>
    <row r="2953" spans="1:16" x14ac:dyDescent="0.2">
      <c r="A2953" s="212" t="s">
        <v>9865</v>
      </c>
      <c r="B2953" s="211" t="s">
        <v>9521</v>
      </c>
      <c r="C2953" s="211" t="s">
        <v>252</v>
      </c>
      <c r="D2953" s="410" t="s">
        <v>21779</v>
      </c>
      <c r="E2953" s="211" t="s">
        <v>9864</v>
      </c>
      <c r="F2953" s="211"/>
      <c r="G2953" s="413" t="s">
        <v>19429</v>
      </c>
      <c r="H2953" s="429" t="s">
        <v>8560</v>
      </c>
      <c r="I2953" s="390">
        <v>0</v>
      </c>
      <c r="J2953" s="390">
        <v>0</v>
      </c>
      <c r="K2953" s="390">
        <v>0</v>
      </c>
      <c r="L2953" s="330">
        <v>0</v>
      </c>
      <c r="M2953" s="390">
        <v>16</v>
      </c>
      <c r="N2953" s="390">
        <v>0</v>
      </c>
      <c r="O2953" s="390">
        <v>18</v>
      </c>
      <c r="P2953" s="206">
        <v>0</v>
      </c>
    </row>
    <row r="2954" spans="1:16" x14ac:dyDescent="0.2">
      <c r="A2954" s="212" t="s">
        <v>9857</v>
      </c>
      <c r="B2954" s="211" t="s">
        <v>9856</v>
      </c>
      <c r="C2954" s="211" t="s">
        <v>255</v>
      </c>
      <c r="D2954" s="410"/>
      <c r="E2954" s="211" t="s">
        <v>9855</v>
      </c>
      <c r="F2954" s="211"/>
      <c r="G2954" s="413"/>
      <c r="H2954" s="429" t="s">
        <v>8389</v>
      </c>
      <c r="I2954" s="390">
        <v>0</v>
      </c>
      <c r="J2954" s="390">
        <v>0</v>
      </c>
      <c r="K2954" s="390">
        <v>0</v>
      </c>
      <c r="L2954" s="330">
        <v>0</v>
      </c>
      <c r="M2954" s="390">
        <v>0</v>
      </c>
      <c r="N2954" s="390">
        <v>0</v>
      </c>
      <c r="O2954" s="390">
        <v>0</v>
      </c>
      <c r="P2954" s="206">
        <v>0</v>
      </c>
    </row>
    <row r="2955" spans="1:16" x14ac:dyDescent="0.2">
      <c r="A2955" s="212" t="s">
        <v>9854</v>
      </c>
      <c r="B2955" s="211" t="s">
        <v>9853</v>
      </c>
      <c r="C2955" s="211" t="s">
        <v>257</v>
      </c>
      <c r="D2955" s="410" t="s">
        <v>19256</v>
      </c>
      <c r="E2955" s="211" t="s">
        <v>9852</v>
      </c>
      <c r="F2955" s="211"/>
      <c r="G2955" s="413" t="s">
        <v>21748</v>
      </c>
      <c r="H2955" s="429" t="s">
        <v>8560</v>
      </c>
      <c r="I2955" s="390">
        <v>0</v>
      </c>
      <c r="J2955" s="390">
        <v>0</v>
      </c>
      <c r="K2955" s="390">
        <v>1</v>
      </c>
      <c r="L2955" s="330">
        <v>0</v>
      </c>
      <c r="M2955" s="390">
        <v>1000</v>
      </c>
      <c r="N2955" s="390">
        <v>814</v>
      </c>
      <c r="O2955" s="390">
        <v>939</v>
      </c>
      <c r="P2955" s="206">
        <v>0.228501228501228</v>
      </c>
    </row>
    <row r="2956" spans="1:16" x14ac:dyDescent="0.2">
      <c r="A2956" s="212" t="s">
        <v>19257</v>
      </c>
      <c r="B2956" s="211"/>
      <c r="C2956" s="211" t="s">
        <v>250</v>
      </c>
      <c r="D2956" s="410" t="s">
        <v>19258</v>
      </c>
      <c r="E2956" s="211"/>
      <c r="F2956" s="211" t="s">
        <v>19259</v>
      </c>
      <c r="G2956" s="413" t="s">
        <v>19260</v>
      </c>
      <c r="H2956" s="429"/>
      <c r="I2956" s="390">
        <v>0</v>
      </c>
      <c r="J2956" s="390">
        <v>0</v>
      </c>
      <c r="K2956" s="390">
        <v>0</v>
      </c>
      <c r="L2956" s="330">
        <v>0</v>
      </c>
      <c r="M2956" s="390">
        <v>3</v>
      </c>
      <c r="N2956" s="390">
        <v>5</v>
      </c>
      <c r="O2956" s="390">
        <v>8</v>
      </c>
      <c r="P2956" s="206">
        <v>-0.4</v>
      </c>
    </row>
    <row r="2957" spans="1:16" x14ac:dyDescent="0.2">
      <c r="A2957" s="212" t="s">
        <v>9842</v>
      </c>
      <c r="B2957" s="211"/>
      <c r="C2957" s="211" t="s">
        <v>254</v>
      </c>
      <c r="D2957" s="410" t="s">
        <v>9230</v>
      </c>
      <c r="E2957" s="211"/>
      <c r="F2957" s="211" t="s">
        <v>9841</v>
      </c>
      <c r="G2957" s="413" t="s">
        <v>201</v>
      </c>
      <c r="H2957" s="429" t="s">
        <v>8396</v>
      </c>
      <c r="I2957" s="390">
        <v>0</v>
      </c>
      <c r="J2957" s="390">
        <v>0</v>
      </c>
      <c r="K2957" s="390">
        <v>0</v>
      </c>
      <c r="L2957" s="330">
        <v>0</v>
      </c>
      <c r="M2957" s="390">
        <v>0</v>
      </c>
      <c r="N2957" s="390">
        <v>0</v>
      </c>
      <c r="O2957" s="390">
        <v>0</v>
      </c>
      <c r="P2957" s="206">
        <v>0</v>
      </c>
    </row>
    <row r="2958" spans="1:16" x14ac:dyDescent="0.2">
      <c r="A2958" s="212" t="s">
        <v>19261</v>
      </c>
      <c r="B2958" s="211"/>
      <c r="C2958" s="211" t="s">
        <v>258</v>
      </c>
      <c r="D2958" s="410"/>
      <c r="E2958" s="211"/>
      <c r="F2958" s="211" t="s">
        <v>19262</v>
      </c>
      <c r="G2958" s="413"/>
      <c r="H2958" s="429"/>
      <c r="I2958" s="390">
        <v>0</v>
      </c>
      <c r="J2958" s="390">
        <v>0</v>
      </c>
      <c r="K2958" s="390">
        <v>0</v>
      </c>
      <c r="L2958" s="330">
        <v>0</v>
      </c>
      <c r="M2958" s="390">
        <v>0</v>
      </c>
      <c r="N2958" s="390">
        <v>0</v>
      </c>
      <c r="O2958" s="390">
        <v>0</v>
      </c>
      <c r="P2958" s="206">
        <v>0</v>
      </c>
    </row>
    <row r="2959" spans="1:16" x14ac:dyDescent="0.2">
      <c r="A2959" s="212" t="s">
        <v>9840</v>
      </c>
      <c r="B2959" s="211"/>
      <c r="C2959" s="211" t="s">
        <v>253</v>
      </c>
      <c r="D2959" s="410" t="s">
        <v>9839</v>
      </c>
      <c r="E2959" s="211"/>
      <c r="F2959" s="211" t="s">
        <v>9838</v>
      </c>
      <c r="G2959" s="413" t="s">
        <v>19399</v>
      </c>
      <c r="H2959" s="429" t="s">
        <v>8560</v>
      </c>
      <c r="I2959" s="390">
        <v>0</v>
      </c>
      <c r="J2959" s="390">
        <v>3</v>
      </c>
      <c r="K2959" s="390">
        <v>8</v>
      </c>
      <c r="L2959" s="330">
        <v>-1</v>
      </c>
      <c r="M2959" s="390">
        <v>37</v>
      </c>
      <c r="N2959" s="390">
        <v>36</v>
      </c>
      <c r="O2959" s="390">
        <v>60</v>
      </c>
      <c r="P2959" s="206">
        <v>2.77777777777777E-2</v>
      </c>
    </row>
    <row r="2960" spans="1:16" x14ac:dyDescent="0.2">
      <c r="A2960" s="212" t="s">
        <v>9835</v>
      </c>
      <c r="B2960" s="211" t="s">
        <v>9563</v>
      </c>
      <c r="C2960" s="211" t="s">
        <v>371</v>
      </c>
      <c r="D2960" s="410" t="s">
        <v>21785</v>
      </c>
      <c r="E2960" s="211" t="s">
        <v>9834</v>
      </c>
      <c r="F2960" s="211"/>
      <c r="G2960" s="413" t="s">
        <v>19770</v>
      </c>
      <c r="H2960" s="429" t="s">
        <v>8396</v>
      </c>
      <c r="I2960" s="390">
        <v>0</v>
      </c>
      <c r="J2960" s="390">
        <v>0</v>
      </c>
      <c r="K2960" s="390">
        <v>0</v>
      </c>
      <c r="L2960" s="330">
        <v>0</v>
      </c>
      <c r="M2960" s="390">
        <v>7</v>
      </c>
      <c r="N2960" s="390">
        <v>6</v>
      </c>
      <c r="O2960" s="390">
        <v>1</v>
      </c>
      <c r="P2960" s="206">
        <v>0.16666666666666699</v>
      </c>
    </row>
    <row r="2961" spans="1:16" x14ac:dyDescent="0.2">
      <c r="A2961" s="212" t="s">
        <v>9831</v>
      </c>
      <c r="B2961" s="211"/>
      <c r="C2961" s="211" t="s">
        <v>254</v>
      </c>
      <c r="D2961" s="410" t="s">
        <v>17120</v>
      </c>
      <c r="E2961" s="211"/>
      <c r="F2961" s="211" t="s">
        <v>9830</v>
      </c>
      <c r="G2961" s="413" t="s">
        <v>201</v>
      </c>
      <c r="H2961" s="429" t="s">
        <v>8396</v>
      </c>
      <c r="I2961" s="390">
        <v>0</v>
      </c>
      <c r="J2961" s="390">
        <v>0</v>
      </c>
      <c r="K2961" s="390">
        <v>0</v>
      </c>
      <c r="L2961" s="330">
        <v>0</v>
      </c>
      <c r="M2961" s="390">
        <v>0</v>
      </c>
      <c r="N2961" s="390">
        <v>0</v>
      </c>
      <c r="O2961" s="390">
        <v>0</v>
      </c>
      <c r="P2961" s="206">
        <v>0</v>
      </c>
    </row>
    <row r="2962" spans="1:16" x14ac:dyDescent="0.2">
      <c r="A2962" s="212" t="s">
        <v>9829</v>
      </c>
      <c r="B2962" s="211"/>
      <c r="C2962" s="211" t="s">
        <v>254</v>
      </c>
      <c r="D2962" s="410" t="s">
        <v>18332</v>
      </c>
      <c r="E2962" s="211"/>
      <c r="F2962" s="211" t="s">
        <v>9828</v>
      </c>
      <c r="G2962" s="413" t="s">
        <v>19771</v>
      </c>
      <c r="H2962" s="429" t="s">
        <v>8396</v>
      </c>
      <c r="I2962" s="390">
        <v>0</v>
      </c>
      <c r="J2962" s="390">
        <v>0</v>
      </c>
      <c r="K2962" s="390">
        <v>0</v>
      </c>
      <c r="L2962" s="330">
        <v>0</v>
      </c>
      <c r="M2962" s="390">
        <v>2</v>
      </c>
      <c r="N2962" s="390">
        <v>1</v>
      </c>
      <c r="O2962" s="390">
        <v>1</v>
      </c>
      <c r="P2962" s="206">
        <v>1</v>
      </c>
    </row>
    <row r="2963" spans="1:16" x14ac:dyDescent="0.2">
      <c r="A2963" s="212" t="s">
        <v>9827</v>
      </c>
      <c r="B2963" s="211"/>
      <c r="C2963" s="211" t="s">
        <v>371</v>
      </c>
      <c r="D2963" s="410"/>
      <c r="E2963" s="211"/>
      <c r="F2963" s="211" t="s">
        <v>9826</v>
      </c>
      <c r="G2963" s="413"/>
      <c r="H2963" s="429" t="s">
        <v>8560</v>
      </c>
      <c r="I2963" s="390">
        <v>0</v>
      </c>
      <c r="J2963" s="390">
        <v>0</v>
      </c>
      <c r="K2963" s="390">
        <v>0</v>
      </c>
      <c r="L2963" s="330">
        <v>0</v>
      </c>
      <c r="M2963" s="390">
        <v>0</v>
      </c>
      <c r="N2963" s="390">
        <v>0</v>
      </c>
      <c r="O2963" s="390">
        <v>0</v>
      </c>
      <c r="P2963" s="206">
        <v>0</v>
      </c>
    </row>
    <row r="2964" spans="1:16" x14ac:dyDescent="0.2">
      <c r="A2964" s="212" t="s">
        <v>9823</v>
      </c>
      <c r="B2964" s="211"/>
      <c r="C2964" s="211" t="s">
        <v>14947</v>
      </c>
      <c r="D2964" s="410"/>
      <c r="E2964" s="211"/>
      <c r="F2964" s="211" t="s">
        <v>9822</v>
      </c>
      <c r="G2964" s="413"/>
      <c r="H2964" s="429" t="s">
        <v>8389</v>
      </c>
      <c r="I2964" s="390">
        <v>0</v>
      </c>
      <c r="J2964" s="390">
        <v>0</v>
      </c>
      <c r="K2964" s="390">
        <v>0</v>
      </c>
      <c r="L2964" s="330">
        <v>0</v>
      </c>
      <c r="M2964" s="390">
        <v>0</v>
      </c>
      <c r="N2964" s="390">
        <v>0</v>
      </c>
      <c r="O2964" s="390">
        <v>0</v>
      </c>
      <c r="P2964" s="206">
        <v>0</v>
      </c>
    </row>
    <row r="2965" spans="1:16" x14ac:dyDescent="0.2">
      <c r="A2965" s="212" t="s">
        <v>9815</v>
      </c>
      <c r="B2965" s="211"/>
      <c r="C2965" s="211" t="s">
        <v>14947</v>
      </c>
      <c r="D2965" s="410" t="s">
        <v>17715</v>
      </c>
      <c r="E2965" s="211"/>
      <c r="F2965" s="211" t="s">
        <v>9814</v>
      </c>
      <c r="G2965" s="413" t="s">
        <v>20676</v>
      </c>
      <c r="H2965" s="429" t="s">
        <v>8560</v>
      </c>
      <c r="I2965" s="390">
        <v>0</v>
      </c>
      <c r="J2965" s="390">
        <v>61</v>
      </c>
      <c r="K2965" s="390">
        <v>28</v>
      </c>
      <c r="L2965" s="330">
        <v>-1</v>
      </c>
      <c r="M2965" s="390">
        <v>10</v>
      </c>
      <c r="N2965" s="390">
        <v>16</v>
      </c>
      <c r="O2965" s="390">
        <v>20</v>
      </c>
      <c r="P2965" s="206">
        <v>-0.375</v>
      </c>
    </row>
    <row r="2966" spans="1:16" x14ac:dyDescent="0.2">
      <c r="A2966" s="212" t="s">
        <v>9809</v>
      </c>
      <c r="B2966" s="211" t="s">
        <v>9808</v>
      </c>
      <c r="C2966" s="211" t="s">
        <v>371</v>
      </c>
      <c r="D2966" s="410" t="s">
        <v>18206</v>
      </c>
      <c r="E2966" s="211" t="s">
        <v>9807</v>
      </c>
      <c r="F2966" s="211"/>
      <c r="G2966" s="413" t="s">
        <v>20485</v>
      </c>
      <c r="H2966" s="429" t="s">
        <v>8560</v>
      </c>
      <c r="I2966" s="390">
        <v>0</v>
      </c>
      <c r="J2966" s="390">
        <v>0</v>
      </c>
      <c r="K2966" s="390">
        <v>0</v>
      </c>
      <c r="L2966" s="330">
        <v>0</v>
      </c>
      <c r="M2966" s="390">
        <v>205</v>
      </c>
      <c r="N2966" s="390">
        <v>204</v>
      </c>
      <c r="O2966" s="390">
        <v>244</v>
      </c>
      <c r="P2966" s="206">
        <v>4.9019607843137098E-3</v>
      </c>
    </row>
    <row r="2967" spans="1:16" x14ac:dyDescent="0.2">
      <c r="A2967" s="212" t="s">
        <v>9806</v>
      </c>
      <c r="B2967" s="211"/>
      <c r="C2967" s="211" t="s">
        <v>254</v>
      </c>
      <c r="D2967" s="410" t="s">
        <v>8915</v>
      </c>
      <c r="E2967" s="211"/>
      <c r="F2967" s="211" t="s">
        <v>9805</v>
      </c>
      <c r="G2967" s="413" t="s">
        <v>206</v>
      </c>
      <c r="H2967" s="429" t="s">
        <v>8560</v>
      </c>
      <c r="I2967" s="390">
        <v>0</v>
      </c>
      <c r="J2967" s="390">
        <v>0</v>
      </c>
      <c r="K2967" s="390">
        <v>1</v>
      </c>
      <c r="L2967" s="330">
        <v>0</v>
      </c>
      <c r="M2967" s="390">
        <v>0</v>
      </c>
      <c r="N2967" s="390">
        <v>0</v>
      </c>
      <c r="O2967" s="390">
        <v>0</v>
      </c>
      <c r="P2967" s="206">
        <v>0</v>
      </c>
    </row>
    <row r="2968" spans="1:16" x14ac:dyDescent="0.2">
      <c r="A2968" s="212" t="s">
        <v>9804</v>
      </c>
      <c r="B2968" s="211"/>
      <c r="C2968" s="211" t="s">
        <v>371</v>
      </c>
      <c r="D2968" s="410" t="s">
        <v>18485</v>
      </c>
      <c r="E2968" s="211"/>
      <c r="F2968" s="211" t="s">
        <v>9803</v>
      </c>
      <c r="G2968" s="413" t="s">
        <v>19438</v>
      </c>
      <c r="H2968" s="429" t="s">
        <v>8560</v>
      </c>
      <c r="I2968" s="390">
        <v>0</v>
      </c>
      <c r="J2968" s="390">
        <v>1</v>
      </c>
      <c r="K2968" s="390">
        <v>0</v>
      </c>
      <c r="L2968" s="330">
        <v>-1</v>
      </c>
      <c r="M2968" s="390">
        <v>65</v>
      </c>
      <c r="N2968" s="390">
        <v>28</v>
      </c>
      <c r="O2968" s="390">
        <v>75</v>
      </c>
      <c r="P2968" s="206">
        <v>1.3214285714285701</v>
      </c>
    </row>
    <row r="2969" spans="1:16" x14ac:dyDescent="0.2">
      <c r="A2969" s="212" t="s">
        <v>9802</v>
      </c>
      <c r="B2969" s="211"/>
      <c r="C2969" s="211" t="s">
        <v>251</v>
      </c>
      <c r="D2969" s="410" t="s">
        <v>21798</v>
      </c>
      <c r="E2969" s="211"/>
      <c r="F2969" s="211" t="s">
        <v>9801</v>
      </c>
      <c r="G2969" s="413" t="s">
        <v>201</v>
      </c>
      <c r="H2969" s="429" t="s">
        <v>8560</v>
      </c>
      <c r="I2969" s="390">
        <v>0</v>
      </c>
      <c r="J2969" s="390">
        <v>2</v>
      </c>
      <c r="K2969" s="390">
        <v>0</v>
      </c>
      <c r="L2969" s="330">
        <v>-1</v>
      </c>
      <c r="M2969" s="390">
        <v>45</v>
      </c>
      <c r="N2969" s="390">
        <v>33</v>
      </c>
      <c r="O2969" s="390">
        <v>34</v>
      </c>
      <c r="P2969" s="206">
        <v>0.36363636363636398</v>
      </c>
    </row>
    <row r="2970" spans="1:16" x14ac:dyDescent="0.2">
      <c r="A2970" s="212" t="s">
        <v>9800</v>
      </c>
      <c r="B2970" s="211"/>
      <c r="C2970" s="211" t="s">
        <v>14947</v>
      </c>
      <c r="D2970" s="410" t="s">
        <v>17800</v>
      </c>
      <c r="E2970" s="211"/>
      <c r="F2970" s="211" t="s">
        <v>9799</v>
      </c>
      <c r="G2970" s="413" t="s">
        <v>200</v>
      </c>
      <c r="H2970" s="429" t="s">
        <v>8396</v>
      </c>
      <c r="I2970" s="390">
        <v>0</v>
      </c>
      <c r="J2970" s="390">
        <v>0</v>
      </c>
      <c r="K2970" s="390">
        <v>0</v>
      </c>
      <c r="L2970" s="330">
        <v>0</v>
      </c>
      <c r="M2970" s="390">
        <v>0</v>
      </c>
      <c r="N2970" s="390">
        <v>0</v>
      </c>
      <c r="O2970" s="390">
        <v>0</v>
      </c>
      <c r="P2970" s="206">
        <v>0</v>
      </c>
    </row>
    <row r="2971" spans="1:16" x14ac:dyDescent="0.2">
      <c r="A2971" s="212" t="s">
        <v>9793</v>
      </c>
      <c r="B2971" s="211"/>
      <c r="C2971" s="211" t="s">
        <v>253</v>
      </c>
      <c r="D2971" s="410"/>
      <c r="E2971" s="211"/>
      <c r="F2971" s="211" t="s">
        <v>9792</v>
      </c>
      <c r="G2971" s="413"/>
      <c r="H2971" s="429" t="s">
        <v>8396</v>
      </c>
      <c r="I2971" s="390">
        <v>0</v>
      </c>
      <c r="J2971" s="390">
        <v>0</v>
      </c>
      <c r="K2971" s="390">
        <v>0</v>
      </c>
      <c r="L2971" s="330">
        <v>0</v>
      </c>
      <c r="M2971" s="390">
        <v>0</v>
      </c>
      <c r="N2971" s="390">
        <v>0</v>
      </c>
      <c r="O2971" s="390">
        <v>0</v>
      </c>
      <c r="P2971" s="206">
        <v>0</v>
      </c>
    </row>
    <row r="2972" spans="1:16" x14ac:dyDescent="0.2">
      <c r="A2972" s="212" t="s">
        <v>9785</v>
      </c>
      <c r="B2972" s="211"/>
      <c r="C2972" s="211" t="s">
        <v>14947</v>
      </c>
      <c r="D2972" s="410" t="s">
        <v>18482</v>
      </c>
      <c r="E2972" s="211"/>
      <c r="F2972" s="211" t="s">
        <v>9784</v>
      </c>
      <c r="G2972" s="413" t="s">
        <v>19438</v>
      </c>
      <c r="H2972" s="429" t="s">
        <v>8560</v>
      </c>
      <c r="I2972" s="390">
        <v>0</v>
      </c>
      <c r="J2972" s="390">
        <v>0</v>
      </c>
      <c r="K2972" s="390">
        <v>2</v>
      </c>
      <c r="L2972" s="330">
        <v>0</v>
      </c>
      <c r="M2972" s="390">
        <v>5</v>
      </c>
      <c r="N2972" s="390">
        <v>5</v>
      </c>
      <c r="O2972" s="390">
        <v>3</v>
      </c>
      <c r="P2972" s="206">
        <v>0</v>
      </c>
    </row>
    <row r="2973" spans="1:16" x14ac:dyDescent="0.2">
      <c r="A2973" s="212" t="s">
        <v>9783</v>
      </c>
      <c r="B2973" s="211"/>
      <c r="C2973" s="211" t="s">
        <v>14947</v>
      </c>
      <c r="D2973" s="410" t="s">
        <v>18207</v>
      </c>
      <c r="E2973" s="211"/>
      <c r="F2973" s="211" t="s">
        <v>9782</v>
      </c>
      <c r="G2973" s="413" t="s">
        <v>19421</v>
      </c>
      <c r="H2973" s="429" t="s">
        <v>8560</v>
      </c>
      <c r="I2973" s="390">
        <v>0</v>
      </c>
      <c r="J2973" s="390">
        <v>0</v>
      </c>
      <c r="K2973" s="390">
        <v>0</v>
      </c>
      <c r="L2973" s="330">
        <v>0</v>
      </c>
      <c r="M2973" s="390">
        <v>0</v>
      </c>
      <c r="N2973" s="390">
        <v>0</v>
      </c>
      <c r="O2973" s="390">
        <v>0</v>
      </c>
      <c r="P2973" s="206">
        <v>0</v>
      </c>
    </row>
    <row r="2974" spans="1:16" x14ac:dyDescent="0.2">
      <c r="A2974" s="212" t="s">
        <v>9781</v>
      </c>
      <c r="B2974" s="211"/>
      <c r="C2974" s="211" t="s">
        <v>258</v>
      </c>
      <c r="D2974" s="410"/>
      <c r="E2974" s="211"/>
      <c r="F2974" s="211" t="s">
        <v>9780</v>
      </c>
      <c r="G2974" s="413"/>
      <c r="H2974" s="429" t="s">
        <v>8389</v>
      </c>
      <c r="I2974" s="390">
        <v>0</v>
      </c>
      <c r="J2974" s="390">
        <v>0</v>
      </c>
      <c r="K2974" s="390">
        <v>0</v>
      </c>
      <c r="L2974" s="330">
        <v>0</v>
      </c>
      <c r="M2974" s="390">
        <v>0</v>
      </c>
      <c r="N2974" s="390">
        <v>0</v>
      </c>
      <c r="O2974" s="390">
        <v>0</v>
      </c>
      <c r="P2974" s="206">
        <v>0</v>
      </c>
    </row>
    <row r="2975" spans="1:16" x14ac:dyDescent="0.2">
      <c r="A2975" s="212" t="s">
        <v>9779</v>
      </c>
      <c r="B2975" s="211"/>
      <c r="C2975" s="211" t="s">
        <v>251</v>
      </c>
      <c r="D2975" s="410" t="s">
        <v>10930</v>
      </c>
      <c r="E2975" s="211"/>
      <c r="F2975" s="211" t="s">
        <v>9778</v>
      </c>
      <c r="G2975" s="413" t="s">
        <v>218</v>
      </c>
      <c r="H2975" s="429" t="s">
        <v>8396</v>
      </c>
      <c r="I2975" s="390">
        <v>0</v>
      </c>
      <c r="J2975" s="390">
        <v>0</v>
      </c>
      <c r="K2975" s="390">
        <v>0</v>
      </c>
      <c r="L2975" s="330">
        <v>0</v>
      </c>
      <c r="M2975" s="390">
        <v>0</v>
      </c>
      <c r="N2975" s="390">
        <v>0</v>
      </c>
      <c r="O2975" s="390">
        <v>0</v>
      </c>
      <c r="P2975" s="206">
        <v>0</v>
      </c>
    </row>
    <row r="2976" spans="1:16" x14ac:dyDescent="0.2">
      <c r="A2976" s="212" t="s">
        <v>9777</v>
      </c>
      <c r="B2976" s="211"/>
      <c r="C2976" s="211" t="s">
        <v>372</v>
      </c>
      <c r="D2976" s="410"/>
      <c r="E2976" s="211"/>
      <c r="F2976" s="211" t="s">
        <v>9776</v>
      </c>
      <c r="G2976" s="413"/>
      <c r="H2976" s="429" t="s">
        <v>8389</v>
      </c>
      <c r="I2976" s="390">
        <v>0</v>
      </c>
      <c r="J2976" s="390">
        <v>0</v>
      </c>
      <c r="K2976" s="390">
        <v>0</v>
      </c>
      <c r="L2976" s="330">
        <v>0</v>
      </c>
      <c r="M2976" s="390">
        <v>0</v>
      </c>
      <c r="N2976" s="390">
        <v>0</v>
      </c>
      <c r="O2976" s="390">
        <v>0</v>
      </c>
      <c r="P2976" s="206">
        <v>0</v>
      </c>
    </row>
    <row r="2977" spans="1:16" x14ac:dyDescent="0.2">
      <c r="A2977" s="212" t="s">
        <v>9775</v>
      </c>
      <c r="B2977" s="211"/>
      <c r="C2977" s="211" t="s">
        <v>253</v>
      </c>
      <c r="D2977" s="410"/>
      <c r="E2977" s="211"/>
      <c r="F2977" s="211" t="s">
        <v>9774</v>
      </c>
      <c r="G2977" s="413"/>
      <c r="H2977" s="429" t="s">
        <v>8396</v>
      </c>
      <c r="I2977" s="390">
        <v>0</v>
      </c>
      <c r="J2977" s="390">
        <v>0</v>
      </c>
      <c r="K2977" s="390">
        <v>0</v>
      </c>
      <c r="L2977" s="330">
        <v>0</v>
      </c>
      <c r="M2977" s="390">
        <v>0</v>
      </c>
      <c r="N2977" s="390">
        <v>0</v>
      </c>
      <c r="O2977" s="390">
        <v>0</v>
      </c>
      <c r="P2977" s="206">
        <v>0</v>
      </c>
    </row>
    <row r="2978" spans="1:16" x14ac:dyDescent="0.2">
      <c r="A2978" s="212" t="s">
        <v>9773</v>
      </c>
      <c r="B2978" s="211"/>
      <c r="C2978" s="211" t="s">
        <v>255</v>
      </c>
      <c r="D2978" s="410"/>
      <c r="E2978" s="211"/>
      <c r="F2978" s="211" t="s">
        <v>9772</v>
      </c>
      <c r="G2978" s="413"/>
      <c r="H2978" s="429" t="s">
        <v>8560</v>
      </c>
      <c r="I2978" s="390">
        <v>0</v>
      </c>
      <c r="J2978" s="390">
        <v>0</v>
      </c>
      <c r="K2978" s="390">
        <v>0</v>
      </c>
      <c r="L2978" s="330">
        <v>0</v>
      </c>
      <c r="M2978" s="390">
        <v>0</v>
      </c>
      <c r="N2978" s="390">
        <v>0</v>
      </c>
      <c r="O2978" s="390">
        <v>0</v>
      </c>
      <c r="P2978" s="206">
        <v>0</v>
      </c>
    </row>
    <row r="2979" spans="1:16" x14ac:dyDescent="0.2">
      <c r="A2979" s="212" t="s">
        <v>9771</v>
      </c>
      <c r="B2979" s="211"/>
      <c r="C2979" s="211" t="s">
        <v>14947</v>
      </c>
      <c r="D2979" s="410" t="s">
        <v>17029</v>
      </c>
      <c r="E2979" s="211"/>
      <c r="F2979" s="211" t="s">
        <v>9770</v>
      </c>
      <c r="G2979" s="413" t="s">
        <v>19564</v>
      </c>
      <c r="H2979" s="429" t="s">
        <v>8396</v>
      </c>
      <c r="I2979" s="390">
        <v>0</v>
      </c>
      <c r="J2979" s="390">
        <v>0</v>
      </c>
      <c r="K2979" s="390">
        <v>0</v>
      </c>
      <c r="L2979" s="330">
        <v>0</v>
      </c>
      <c r="M2979" s="390">
        <v>0</v>
      </c>
      <c r="N2979" s="390">
        <v>2</v>
      </c>
      <c r="O2979" s="390">
        <v>0</v>
      </c>
      <c r="P2979" s="206">
        <v>-1</v>
      </c>
    </row>
    <row r="2980" spans="1:16" x14ac:dyDescent="0.2">
      <c r="A2980" s="212" t="s">
        <v>9769</v>
      </c>
      <c r="B2980" s="211"/>
      <c r="C2980" s="211" t="s">
        <v>255</v>
      </c>
      <c r="D2980" s="410"/>
      <c r="E2980" s="211"/>
      <c r="F2980" s="211" t="s">
        <v>9768</v>
      </c>
      <c r="G2980" s="413"/>
      <c r="H2980" s="429" t="s">
        <v>8389</v>
      </c>
      <c r="I2980" s="390">
        <v>0</v>
      </c>
      <c r="J2980" s="390">
        <v>0</v>
      </c>
      <c r="K2980" s="390">
        <v>0</v>
      </c>
      <c r="L2980" s="330">
        <v>0</v>
      </c>
      <c r="M2980" s="390">
        <v>0</v>
      </c>
      <c r="N2980" s="390">
        <v>0</v>
      </c>
      <c r="O2980" s="390">
        <v>0</v>
      </c>
      <c r="P2980" s="206">
        <v>0</v>
      </c>
    </row>
    <row r="2981" spans="1:16" x14ac:dyDescent="0.2">
      <c r="A2981" s="212" t="s">
        <v>9757</v>
      </c>
      <c r="B2981" s="211" t="s">
        <v>9756</v>
      </c>
      <c r="C2981" s="211" t="s">
        <v>14947</v>
      </c>
      <c r="D2981" s="410" t="s">
        <v>21804</v>
      </c>
      <c r="E2981" s="211" t="s">
        <v>9755</v>
      </c>
      <c r="F2981" s="211"/>
      <c r="G2981" s="413" t="s">
        <v>21805</v>
      </c>
      <c r="H2981" s="429" t="s">
        <v>8560</v>
      </c>
      <c r="I2981" s="390">
        <v>0</v>
      </c>
      <c r="J2981" s="390">
        <v>0</v>
      </c>
      <c r="K2981" s="390">
        <v>0</v>
      </c>
      <c r="L2981" s="330">
        <v>0</v>
      </c>
      <c r="M2981" s="390">
        <v>31</v>
      </c>
      <c r="N2981" s="390">
        <v>39</v>
      </c>
      <c r="O2981" s="390">
        <v>35</v>
      </c>
      <c r="P2981" s="206">
        <v>-0.20512820512820501</v>
      </c>
    </row>
    <row r="2982" spans="1:16" x14ac:dyDescent="0.2">
      <c r="A2982" s="212" t="s">
        <v>9754</v>
      </c>
      <c r="B2982" s="211" t="s">
        <v>9641</v>
      </c>
      <c r="C2982" s="211" t="s">
        <v>14947</v>
      </c>
      <c r="D2982" s="410" t="s">
        <v>17621</v>
      </c>
      <c r="E2982" s="211" t="s">
        <v>9753</v>
      </c>
      <c r="F2982" s="211"/>
      <c r="G2982" s="413" t="s">
        <v>9071</v>
      </c>
      <c r="H2982" s="429" t="s">
        <v>8396</v>
      </c>
      <c r="I2982" s="390">
        <v>0</v>
      </c>
      <c r="J2982" s="390">
        <v>0</v>
      </c>
      <c r="K2982" s="390">
        <v>0</v>
      </c>
      <c r="L2982" s="330">
        <v>0</v>
      </c>
      <c r="M2982" s="390">
        <v>0</v>
      </c>
      <c r="N2982" s="390">
        <v>0</v>
      </c>
      <c r="O2982" s="390">
        <v>2</v>
      </c>
      <c r="P2982" s="206">
        <v>0</v>
      </c>
    </row>
    <row r="2983" spans="1:16" x14ac:dyDescent="0.2">
      <c r="A2983" s="212" t="s">
        <v>9752</v>
      </c>
      <c r="B2983" s="211" t="s">
        <v>9563</v>
      </c>
      <c r="C2983" s="211" t="s">
        <v>371</v>
      </c>
      <c r="D2983" s="410" t="s">
        <v>8815</v>
      </c>
      <c r="E2983" s="211" t="s">
        <v>9751</v>
      </c>
      <c r="F2983" s="211"/>
      <c r="G2983" s="413" t="s">
        <v>201</v>
      </c>
      <c r="H2983" s="429" t="s">
        <v>8396</v>
      </c>
      <c r="I2983" s="390">
        <v>0</v>
      </c>
      <c r="J2983" s="390">
        <v>0</v>
      </c>
      <c r="K2983" s="390">
        <v>0</v>
      </c>
      <c r="L2983" s="330">
        <v>0</v>
      </c>
      <c r="M2983" s="390">
        <v>2</v>
      </c>
      <c r="N2983" s="390">
        <v>2</v>
      </c>
      <c r="O2983" s="390">
        <v>0</v>
      </c>
      <c r="P2983" s="206">
        <v>0</v>
      </c>
    </row>
    <row r="2984" spans="1:16" x14ac:dyDescent="0.2">
      <c r="A2984" s="212" t="s">
        <v>9750</v>
      </c>
      <c r="B2984" s="211" t="s">
        <v>9597</v>
      </c>
      <c r="C2984" s="211" t="s">
        <v>257</v>
      </c>
      <c r="D2984" s="410" t="s">
        <v>21806</v>
      </c>
      <c r="E2984" s="211" t="s">
        <v>9749</v>
      </c>
      <c r="F2984" s="211"/>
      <c r="G2984" s="413" t="s">
        <v>21807</v>
      </c>
      <c r="H2984" s="429" t="s">
        <v>8560</v>
      </c>
      <c r="I2984" s="390">
        <v>0</v>
      </c>
      <c r="J2984" s="390">
        <v>0</v>
      </c>
      <c r="K2984" s="390">
        <v>0</v>
      </c>
      <c r="L2984" s="330">
        <v>0</v>
      </c>
      <c r="M2984" s="390">
        <v>200</v>
      </c>
      <c r="N2984" s="390">
        <v>211</v>
      </c>
      <c r="O2984" s="390">
        <v>212</v>
      </c>
      <c r="P2984" s="206">
        <v>-5.2132701421800903E-2</v>
      </c>
    </row>
    <row r="2985" spans="1:16" x14ac:dyDescent="0.2">
      <c r="A2985" s="212" t="s">
        <v>9746</v>
      </c>
      <c r="B2985" s="211" t="s">
        <v>9440</v>
      </c>
      <c r="C2985" s="211" t="s">
        <v>259</v>
      </c>
      <c r="D2985" s="410" t="s">
        <v>20143</v>
      </c>
      <c r="E2985" s="211" t="s">
        <v>9745</v>
      </c>
      <c r="F2985" s="211"/>
      <c r="G2985" s="413" t="s">
        <v>21810</v>
      </c>
      <c r="H2985" s="429" t="s">
        <v>8396</v>
      </c>
      <c r="I2985" s="390">
        <v>0</v>
      </c>
      <c r="J2985" s="390">
        <v>0</v>
      </c>
      <c r="K2985" s="390">
        <v>0</v>
      </c>
      <c r="L2985" s="330">
        <v>0</v>
      </c>
      <c r="M2985" s="390">
        <v>31</v>
      </c>
      <c r="N2985" s="390">
        <v>34</v>
      </c>
      <c r="O2985" s="390">
        <v>43</v>
      </c>
      <c r="P2985" s="206">
        <v>-8.8235294117647106E-2</v>
      </c>
    </row>
    <row r="2986" spans="1:16" x14ac:dyDescent="0.2">
      <c r="A2986" s="212" t="s">
        <v>9742</v>
      </c>
      <c r="B2986" s="211"/>
      <c r="C2986" s="211" t="s">
        <v>371</v>
      </c>
      <c r="D2986" s="410"/>
      <c r="E2986" s="211"/>
      <c r="F2986" s="211" t="s">
        <v>9741</v>
      </c>
      <c r="G2986" s="413"/>
      <c r="H2986" s="429" t="s">
        <v>8396</v>
      </c>
      <c r="I2986" s="390">
        <v>0</v>
      </c>
      <c r="J2986" s="390">
        <v>0</v>
      </c>
      <c r="K2986" s="390">
        <v>0</v>
      </c>
      <c r="L2986" s="330">
        <v>0</v>
      </c>
      <c r="M2986" s="390">
        <v>0</v>
      </c>
      <c r="N2986" s="390">
        <v>0</v>
      </c>
      <c r="O2986" s="390">
        <v>0</v>
      </c>
      <c r="P2986" s="206">
        <v>0</v>
      </c>
    </row>
    <row r="2987" spans="1:16" x14ac:dyDescent="0.2">
      <c r="A2987" s="212" t="s">
        <v>13029</v>
      </c>
      <c r="B2987" s="211"/>
      <c r="C2987" s="211" t="s">
        <v>14947</v>
      </c>
      <c r="D2987" s="410" t="s">
        <v>18116</v>
      </c>
      <c r="E2987" s="211"/>
      <c r="F2987" s="211" t="s">
        <v>13028</v>
      </c>
      <c r="G2987" s="413" t="s">
        <v>19779</v>
      </c>
      <c r="H2987" s="429" t="s">
        <v>8560</v>
      </c>
      <c r="I2987" s="390">
        <v>0</v>
      </c>
      <c r="J2987" s="390">
        <v>0</v>
      </c>
      <c r="K2987" s="390">
        <v>0</v>
      </c>
      <c r="L2987" s="330">
        <v>0</v>
      </c>
      <c r="M2987" s="390">
        <v>55</v>
      </c>
      <c r="N2987" s="390">
        <v>75</v>
      </c>
      <c r="O2987" s="390">
        <v>69</v>
      </c>
      <c r="P2987" s="206">
        <v>-0.266666666666667</v>
      </c>
    </row>
    <row r="2988" spans="1:16" x14ac:dyDescent="0.2">
      <c r="A2988" s="212" t="s">
        <v>9735</v>
      </c>
      <c r="B2988" s="211" t="s">
        <v>9641</v>
      </c>
      <c r="C2988" s="211" t="s">
        <v>14947</v>
      </c>
      <c r="D2988" s="410"/>
      <c r="E2988" s="211" t="s">
        <v>9734</v>
      </c>
      <c r="F2988" s="211"/>
      <c r="G2988" s="413"/>
      <c r="H2988" s="429" t="s">
        <v>8560</v>
      </c>
      <c r="I2988" s="390">
        <v>0</v>
      </c>
      <c r="J2988" s="390">
        <v>0</v>
      </c>
      <c r="K2988" s="390">
        <v>0</v>
      </c>
      <c r="L2988" s="330">
        <v>0</v>
      </c>
      <c r="M2988" s="390">
        <v>0</v>
      </c>
      <c r="N2988" s="390">
        <v>0</v>
      </c>
      <c r="O2988" s="390">
        <v>0</v>
      </c>
      <c r="P2988" s="206">
        <v>0</v>
      </c>
    </row>
    <row r="2989" spans="1:16" x14ac:dyDescent="0.2">
      <c r="A2989" s="212" t="s">
        <v>9727</v>
      </c>
      <c r="B2989" s="211" t="s">
        <v>9563</v>
      </c>
      <c r="C2989" s="211" t="s">
        <v>371</v>
      </c>
      <c r="D2989" s="410" t="s">
        <v>17167</v>
      </c>
      <c r="E2989" s="211" t="s">
        <v>9726</v>
      </c>
      <c r="F2989" s="211"/>
      <c r="G2989" s="413" t="s">
        <v>19783</v>
      </c>
      <c r="H2989" s="429" t="s">
        <v>8560</v>
      </c>
      <c r="I2989" s="390">
        <v>0</v>
      </c>
      <c r="J2989" s="390">
        <v>0</v>
      </c>
      <c r="K2989" s="390">
        <v>0</v>
      </c>
      <c r="L2989" s="330">
        <v>0</v>
      </c>
      <c r="M2989" s="390">
        <v>22</v>
      </c>
      <c r="N2989" s="390">
        <v>18</v>
      </c>
      <c r="O2989" s="390">
        <v>13</v>
      </c>
      <c r="P2989" s="206">
        <v>0.22222222222222199</v>
      </c>
    </row>
    <row r="2990" spans="1:16" x14ac:dyDescent="0.2">
      <c r="A2990" s="212" t="s">
        <v>9723</v>
      </c>
      <c r="B2990" s="211" t="s">
        <v>9563</v>
      </c>
      <c r="C2990" s="211" t="s">
        <v>371</v>
      </c>
      <c r="D2990" s="410" t="s">
        <v>9437</v>
      </c>
      <c r="E2990" s="211" t="s">
        <v>9722</v>
      </c>
      <c r="F2990" s="211"/>
      <c r="G2990" s="413" t="s">
        <v>201</v>
      </c>
      <c r="H2990" s="429" t="s">
        <v>8389</v>
      </c>
      <c r="I2990" s="390">
        <v>0</v>
      </c>
      <c r="J2990" s="390">
        <v>0</v>
      </c>
      <c r="K2990" s="390">
        <v>0</v>
      </c>
      <c r="L2990" s="330">
        <v>0</v>
      </c>
      <c r="M2990" s="390">
        <v>0</v>
      </c>
      <c r="N2990" s="390">
        <v>0</v>
      </c>
      <c r="O2990" s="390">
        <v>0</v>
      </c>
      <c r="P2990" s="206">
        <v>0</v>
      </c>
    </row>
    <row r="2991" spans="1:16" x14ac:dyDescent="0.2">
      <c r="A2991" s="212" t="s">
        <v>19266</v>
      </c>
      <c r="B2991" s="211"/>
      <c r="C2991" s="211" t="s">
        <v>371</v>
      </c>
      <c r="D2991" s="410"/>
      <c r="E2991" s="211"/>
      <c r="F2991" s="211" t="s">
        <v>19267</v>
      </c>
      <c r="G2991" s="413"/>
      <c r="H2991" s="429"/>
      <c r="I2991" s="390">
        <v>0</v>
      </c>
      <c r="J2991" s="390">
        <v>0</v>
      </c>
      <c r="K2991" s="390">
        <v>0</v>
      </c>
      <c r="L2991" s="330">
        <v>0</v>
      </c>
      <c r="M2991" s="390">
        <v>0</v>
      </c>
      <c r="N2991" s="390">
        <v>0</v>
      </c>
      <c r="O2991" s="390">
        <v>0</v>
      </c>
      <c r="P2991" s="206">
        <v>0</v>
      </c>
    </row>
    <row r="2992" spans="1:16" x14ac:dyDescent="0.2">
      <c r="A2992" s="212" t="s">
        <v>9703</v>
      </c>
      <c r="B2992" s="211" t="s">
        <v>9532</v>
      </c>
      <c r="C2992" s="211" t="s">
        <v>257</v>
      </c>
      <c r="D2992" s="410" t="s">
        <v>17268</v>
      </c>
      <c r="E2992" s="211" t="s">
        <v>9702</v>
      </c>
      <c r="F2992" s="211"/>
      <c r="G2992" s="413" t="s">
        <v>21319</v>
      </c>
      <c r="H2992" s="429" t="s">
        <v>8560</v>
      </c>
      <c r="I2992" s="390">
        <v>0</v>
      </c>
      <c r="J2992" s="390">
        <v>0</v>
      </c>
      <c r="K2992" s="390">
        <v>0</v>
      </c>
      <c r="L2992" s="330">
        <v>0</v>
      </c>
      <c r="M2992" s="390">
        <v>80</v>
      </c>
      <c r="N2992" s="390">
        <v>48</v>
      </c>
      <c r="O2992" s="390">
        <v>55</v>
      </c>
      <c r="P2992" s="206">
        <v>0.66666666666666696</v>
      </c>
    </row>
    <row r="2993" spans="1:16" x14ac:dyDescent="0.2">
      <c r="A2993" s="212" t="s">
        <v>9701</v>
      </c>
      <c r="B2993" s="211" t="s">
        <v>9639</v>
      </c>
      <c r="C2993" s="211" t="s">
        <v>255</v>
      </c>
      <c r="D2993" s="410" t="s">
        <v>21842</v>
      </c>
      <c r="E2993" s="211" t="s">
        <v>9700</v>
      </c>
      <c r="F2993" s="211"/>
      <c r="G2993" s="413" t="s">
        <v>21843</v>
      </c>
      <c r="H2993" s="429" t="s">
        <v>8560</v>
      </c>
      <c r="I2993" s="390">
        <v>0</v>
      </c>
      <c r="J2993" s="390">
        <v>0</v>
      </c>
      <c r="K2993" s="390">
        <v>0</v>
      </c>
      <c r="L2993" s="330">
        <v>0</v>
      </c>
      <c r="M2993" s="390">
        <v>11</v>
      </c>
      <c r="N2993" s="390">
        <v>10</v>
      </c>
      <c r="O2993" s="390">
        <v>19</v>
      </c>
      <c r="P2993" s="206">
        <v>0.1</v>
      </c>
    </row>
    <row r="2994" spans="1:16" x14ac:dyDescent="0.2">
      <c r="A2994" s="212" t="s">
        <v>9696</v>
      </c>
      <c r="B2994" s="211" t="s">
        <v>9692</v>
      </c>
      <c r="C2994" s="211" t="s">
        <v>255</v>
      </c>
      <c r="D2994" s="410" t="s">
        <v>18918</v>
      </c>
      <c r="E2994" s="211" t="s">
        <v>9694</v>
      </c>
      <c r="F2994" s="211"/>
      <c r="G2994" s="413" t="s">
        <v>21843</v>
      </c>
      <c r="H2994" s="429" t="s">
        <v>8396</v>
      </c>
      <c r="I2994" s="390">
        <v>0</v>
      </c>
      <c r="J2994" s="390">
        <v>0</v>
      </c>
      <c r="K2994" s="390">
        <v>0</v>
      </c>
      <c r="L2994" s="330">
        <v>0</v>
      </c>
      <c r="M2994" s="390">
        <v>85</v>
      </c>
      <c r="N2994" s="390">
        <v>75</v>
      </c>
      <c r="O2994" s="390">
        <v>112</v>
      </c>
      <c r="P2994" s="206">
        <v>0.133333333333333</v>
      </c>
    </row>
    <row r="2995" spans="1:16" x14ac:dyDescent="0.2">
      <c r="A2995" s="212" t="s">
        <v>9693</v>
      </c>
      <c r="B2995" s="211" t="s">
        <v>9692</v>
      </c>
      <c r="C2995" s="211" t="s">
        <v>255</v>
      </c>
      <c r="D2995" s="410" t="s">
        <v>18491</v>
      </c>
      <c r="E2995" s="211" t="s">
        <v>9691</v>
      </c>
      <c r="F2995" s="211"/>
      <c r="G2995" s="413" t="s">
        <v>19786</v>
      </c>
      <c r="H2995" s="429" t="s">
        <v>8396</v>
      </c>
      <c r="I2995" s="390">
        <v>0</v>
      </c>
      <c r="J2995" s="390">
        <v>0</v>
      </c>
      <c r="K2995" s="390">
        <v>0</v>
      </c>
      <c r="L2995" s="330">
        <v>0</v>
      </c>
      <c r="M2995" s="390">
        <v>0</v>
      </c>
      <c r="N2995" s="390">
        <v>0</v>
      </c>
      <c r="O2995" s="390">
        <v>0</v>
      </c>
      <c r="P2995" s="206">
        <v>0</v>
      </c>
    </row>
    <row r="2996" spans="1:16" x14ac:dyDescent="0.2">
      <c r="A2996" s="212" t="s">
        <v>9690</v>
      </c>
      <c r="B2996" s="211" t="s">
        <v>9630</v>
      </c>
      <c r="C2996" s="211" t="s">
        <v>249</v>
      </c>
      <c r="D2996" s="410" t="s">
        <v>18919</v>
      </c>
      <c r="E2996" s="211" t="s">
        <v>9689</v>
      </c>
      <c r="F2996" s="211"/>
      <c r="G2996" s="413" t="s">
        <v>20533</v>
      </c>
      <c r="H2996" s="429" t="s">
        <v>8560</v>
      </c>
      <c r="I2996" s="390">
        <v>0</v>
      </c>
      <c r="J2996" s="390">
        <v>0</v>
      </c>
      <c r="K2996" s="390">
        <v>0</v>
      </c>
      <c r="L2996" s="330">
        <v>0</v>
      </c>
      <c r="M2996" s="390">
        <v>266</v>
      </c>
      <c r="N2996" s="390">
        <v>181</v>
      </c>
      <c r="O2996" s="390">
        <v>245</v>
      </c>
      <c r="P2996" s="206">
        <v>0.46961325966850798</v>
      </c>
    </row>
    <row r="2997" spans="1:16" x14ac:dyDescent="0.2">
      <c r="A2997" s="212" t="s">
        <v>9675</v>
      </c>
      <c r="B2997" s="211" t="s">
        <v>9572</v>
      </c>
      <c r="C2997" s="211" t="s">
        <v>371</v>
      </c>
      <c r="D2997" s="410" t="s">
        <v>17369</v>
      </c>
      <c r="E2997" s="211" t="s">
        <v>9674</v>
      </c>
      <c r="F2997" s="211"/>
      <c r="G2997" s="413" t="s">
        <v>21319</v>
      </c>
      <c r="H2997" s="429" t="s">
        <v>8560</v>
      </c>
      <c r="I2997" s="390">
        <v>0</v>
      </c>
      <c r="J2997" s="390">
        <v>0</v>
      </c>
      <c r="K2997" s="390">
        <v>0</v>
      </c>
      <c r="L2997" s="330">
        <v>0</v>
      </c>
      <c r="M2997" s="390">
        <v>112</v>
      </c>
      <c r="N2997" s="390">
        <v>116</v>
      </c>
      <c r="O2997" s="390">
        <v>129</v>
      </c>
      <c r="P2997" s="206">
        <v>-3.4482758620689599E-2</v>
      </c>
    </row>
    <row r="2998" spans="1:16" x14ac:dyDescent="0.2">
      <c r="A2998" s="212" t="s">
        <v>9673</v>
      </c>
      <c r="B2998" s="211" t="s">
        <v>9009</v>
      </c>
      <c r="C2998" s="211" t="s">
        <v>253</v>
      </c>
      <c r="D2998" s="410" t="s">
        <v>15877</v>
      </c>
      <c r="E2998" s="211" t="s">
        <v>9672</v>
      </c>
      <c r="F2998" s="211"/>
      <c r="G2998" s="413" t="s">
        <v>15878</v>
      </c>
      <c r="H2998" s="429" t="s">
        <v>8396</v>
      </c>
      <c r="I2998" s="390">
        <v>0</v>
      </c>
      <c r="J2998" s="390">
        <v>0</v>
      </c>
      <c r="K2998" s="390">
        <v>0</v>
      </c>
      <c r="L2998" s="330">
        <v>0</v>
      </c>
      <c r="M2998" s="390">
        <v>0</v>
      </c>
      <c r="N2998" s="390">
        <v>0</v>
      </c>
      <c r="O2998" s="390">
        <v>0</v>
      </c>
      <c r="P2998" s="206">
        <v>0</v>
      </c>
    </row>
    <row r="2999" spans="1:16" x14ac:dyDescent="0.2">
      <c r="A2999" s="212" t="s">
        <v>9671</v>
      </c>
      <c r="B2999" s="211" t="s">
        <v>9637</v>
      </c>
      <c r="C2999" s="211" t="s">
        <v>371</v>
      </c>
      <c r="D2999" s="410" t="s">
        <v>21847</v>
      </c>
      <c r="E2999" s="211" t="s">
        <v>9670</v>
      </c>
      <c r="F2999" s="211"/>
      <c r="G2999" s="413" t="s">
        <v>21848</v>
      </c>
      <c r="H2999" s="429" t="s">
        <v>8560</v>
      </c>
      <c r="I2999" s="390">
        <v>0</v>
      </c>
      <c r="J2999" s="390">
        <v>0</v>
      </c>
      <c r="K2999" s="390">
        <v>0</v>
      </c>
      <c r="L2999" s="330">
        <v>0</v>
      </c>
      <c r="M2999" s="390">
        <v>182</v>
      </c>
      <c r="N2999" s="390">
        <v>94</v>
      </c>
      <c r="O2999" s="390">
        <v>77</v>
      </c>
      <c r="P2999" s="206">
        <v>0.93617021276595702</v>
      </c>
    </row>
    <row r="3000" spans="1:16" x14ac:dyDescent="0.2">
      <c r="A3000" s="212" t="s">
        <v>9666</v>
      </c>
      <c r="B3000" s="211" t="s">
        <v>9526</v>
      </c>
      <c r="C3000" s="211" t="s">
        <v>253</v>
      </c>
      <c r="D3000" s="410" t="s">
        <v>17643</v>
      </c>
      <c r="E3000" s="211" t="s">
        <v>9665</v>
      </c>
      <c r="F3000" s="211"/>
      <c r="G3000" s="413" t="s">
        <v>200</v>
      </c>
      <c r="H3000" s="429" t="s">
        <v>8560</v>
      </c>
      <c r="I3000" s="390">
        <v>0</v>
      </c>
      <c r="J3000" s="390">
        <v>0</v>
      </c>
      <c r="K3000" s="390">
        <v>0</v>
      </c>
      <c r="L3000" s="330">
        <v>0</v>
      </c>
      <c r="M3000" s="390">
        <v>41</v>
      </c>
      <c r="N3000" s="390">
        <v>31</v>
      </c>
      <c r="O3000" s="390">
        <v>40</v>
      </c>
      <c r="P3000" s="206">
        <v>0.32258064516128998</v>
      </c>
    </row>
    <row r="3001" spans="1:16" x14ac:dyDescent="0.2">
      <c r="A3001" s="212" t="s">
        <v>9662</v>
      </c>
      <c r="B3001" s="211" t="s">
        <v>9637</v>
      </c>
      <c r="C3001" s="211" t="s">
        <v>371</v>
      </c>
      <c r="D3001" s="410" t="s">
        <v>18492</v>
      </c>
      <c r="E3001" s="211" t="s">
        <v>9660</v>
      </c>
      <c r="F3001" s="211"/>
      <c r="G3001" s="413" t="s">
        <v>21849</v>
      </c>
      <c r="H3001" s="429" t="s">
        <v>8560</v>
      </c>
      <c r="I3001" s="390">
        <v>0</v>
      </c>
      <c r="J3001" s="390">
        <v>0</v>
      </c>
      <c r="K3001" s="390">
        <v>0</v>
      </c>
      <c r="L3001" s="330">
        <v>0</v>
      </c>
      <c r="M3001" s="390">
        <v>117</v>
      </c>
      <c r="N3001" s="390">
        <v>107</v>
      </c>
      <c r="O3001" s="390">
        <v>114</v>
      </c>
      <c r="P3001" s="206">
        <v>9.3457943925233697E-2</v>
      </c>
    </row>
    <row r="3002" spans="1:16" x14ac:dyDescent="0.2">
      <c r="A3002" s="212" t="s">
        <v>9659</v>
      </c>
      <c r="B3002" s="211" t="s">
        <v>9658</v>
      </c>
      <c r="C3002" s="211" t="s">
        <v>254</v>
      </c>
      <c r="D3002" s="410" t="s">
        <v>17120</v>
      </c>
      <c r="E3002" s="211" t="s">
        <v>9657</v>
      </c>
      <c r="F3002" s="211"/>
      <c r="G3002" s="413" t="s">
        <v>201</v>
      </c>
      <c r="H3002" s="429" t="s">
        <v>8389</v>
      </c>
      <c r="I3002" s="390">
        <v>0</v>
      </c>
      <c r="J3002" s="390">
        <v>0</v>
      </c>
      <c r="K3002" s="390">
        <v>0</v>
      </c>
      <c r="L3002" s="330">
        <v>0</v>
      </c>
      <c r="M3002" s="390">
        <v>0</v>
      </c>
      <c r="N3002" s="390">
        <v>0</v>
      </c>
      <c r="O3002" s="390">
        <v>0</v>
      </c>
      <c r="P3002" s="206">
        <v>0</v>
      </c>
    </row>
    <row r="3003" spans="1:16" x14ac:dyDescent="0.2">
      <c r="A3003" s="212" t="s">
        <v>9656</v>
      </c>
      <c r="B3003" s="211" t="s">
        <v>9644</v>
      </c>
      <c r="C3003" s="211" t="s">
        <v>254</v>
      </c>
      <c r="D3003" s="410" t="s">
        <v>17125</v>
      </c>
      <c r="E3003" s="211" t="s">
        <v>9655</v>
      </c>
      <c r="F3003" s="211"/>
      <c r="G3003" s="413" t="s">
        <v>9071</v>
      </c>
      <c r="H3003" s="429" t="s">
        <v>8396</v>
      </c>
      <c r="I3003" s="390">
        <v>0</v>
      </c>
      <c r="J3003" s="390">
        <v>0</v>
      </c>
      <c r="K3003" s="390">
        <v>0</v>
      </c>
      <c r="L3003" s="330">
        <v>0</v>
      </c>
      <c r="M3003" s="390">
        <v>1</v>
      </c>
      <c r="N3003" s="390">
        <v>1</v>
      </c>
      <c r="O3003" s="390">
        <v>0</v>
      </c>
      <c r="P3003" s="206">
        <v>0</v>
      </c>
    </row>
    <row r="3004" spans="1:16" x14ac:dyDescent="0.2">
      <c r="A3004" s="212" t="s">
        <v>9651</v>
      </c>
      <c r="B3004" s="211" t="s">
        <v>9637</v>
      </c>
      <c r="C3004" s="211" t="s">
        <v>371</v>
      </c>
      <c r="D3004" s="410"/>
      <c r="E3004" s="211" t="s">
        <v>9650</v>
      </c>
      <c r="F3004" s="211"/>
      <c r="G3004" s="413"/>
      <c r="H3004" s="429" t="s">
        <v>8396</v>
      </c>
      <c r="I3004" s="390">
        <v>0</v>
      </c>
      <c r="J3004" s="390">
        <v>0</v>
      </c>
      <c r="K3004" s="390">
        <v>0</v>
      </c>
      <c r="L3004" s="330">
        <v>0</v>
      </c>
      <c r="M3004" s="390">
        <v>0</v>
      </c>
      <c r="N3004" s="390">
        <v>0</v>
      </c>
      <c r="O3004" s="390">
        <v>0</v>
      </c>
      <c r="P3004" s="206">
        <v>0</v>
      </c>
    </row>
    <row r="3005" spans="1:16" x14ac:dyDescent="0.2">
      <c r="A3005" s="212" t="s">
        <v>9649</v>
      </c>
      <c r="B3005" s="211" t="s">
        <v>9618</v>
      </c>
      <c r="C3005" s="211" t="s">
        <v>371</v>
      </c>
      <c r="D3005" s="410" t="s">
        <v>8743</v>
      </c>
      <c r="E3005" s="211"/>
      <c r="F3005" s="211" t="s">
        <v>9648</v>
      </c>
      <c r="G3005" s="413" t="s">
        <v>213</v>
      </c>
      <c r="H3005" s="429" t="s">
        <v>8396</v>
      </c>
      <c r="I3005" s="390">
        <v>0</v>
      </c>
      <c r="J3005" s="390">
        <v>0</v>
      </c>
      <c r="K3005" s="390">
        <v>0</v>
      </c>
      <c r="L3005" s="330">
        <v>0</v>
      </c>
      <c r="M3005" s="390">
        <v>0</v>
      </c>
      <c r="N3005" s="390">
        <v>0</v>
      </c>
      <c r="O3005" s="390">
        <v>0</v>
      </c>
      <c r="P3005" s="206">
        <v>0</v>
      </c>
    </row>
    <row r="3006" spans="1:16" x14ac:dyDescent="0.2">
      <c r="A3006" s="212" t="s">
        <v>9645</v>
      </c>
      <c r="B3006" s="211" t="s">
        <v>9644</v>
      </c>
      <c r="C3006" s="211" t="s">
        <v>254</v>
      </c>
      <c r="D3006" s="410" t="s">
        <v>18599</v>
      </c>
      <c r="E3006" s="211" t="s">
        <v>9643</v>
      </c>
      <c r="F3006" s="211"/>
      <c r="G3006" s="413" t="s">
        <v>270</v>
      </c>
      <c r="H3006" s="429" t="s">
        <v>8779</v>
      </c>
      <c r="I3006" s="390">
        <v>0</v>
      </c>
      <c r="J3006" s="390">
        <v>0</v>
      </c>
      <c r="K3006" s="390">
        <v>0</v>
      </c>
      <c r="L3006" s="330">
        <v>0</v>
      </c>
      <c r="M3006" s="390">
        <v>0</v>
      </c>
      <c r="N3006" s="390">
        <v>0</v>
      </c>
      <c r="O3006" s="390">
        <v>0</v>
      </c>
      <c r="P3006" s="206">
        <v>0</v>
      </c>
    </row>
    <row r="3007" spans="1:16" x14ac:dyDescent="0.2">
      <c r="A3007" s="212" t="s">
        <v>9638</v>
      </c>
      <c r="B3007" s="211" t="s">
        <v>9637</v>
      </c>
      <c r="C3007" s="211" t="s">
        <v>371</v>
      </c>
      <c r="D3007" s="410"/>
      <c r="E3007" s="211" t="s">
        <v>9636</v>
      </c>
      <c r="F3007" s="211"/>
      <c r="G3007" s="413"/>
      <c r="H3007" s="429" t="s">
        <v>8389</v>
      </c>
      <c r="I3007" s="390">
        <v>0</v>
      </c>
      <c r="J3007" s="390">
        <v>0</v>
      </c>
      <c r="K3007" s="390">
        <v>0</v>
      </c>
      <c r="L3007" s="330">
        <v>0</v>
      </c>
      <c r="M3007" s="390">
        <v>0</v>
      </c>
      <c r="N3007" s="390">
        <v>0</v>
      </c>
      <c r="O3007" s="390">
        <v>0</v>
      </c>
      <c r="P3007" s="206">
        <v>0</v>
      </c>
    </row>
    <row r="3008" spans="1:16" x14ac:dyDescent="0.2">
      <c r="A3008" s="212" t="s">
        <v>9621</v>
      </c>
      <c r="B3008" s="211" t="s">
        <v>9586</v>
      </c>
      <c r="C3008" s="211" t="s">
        <v>250</v>
      </c>
      <c r="D3008" s="410" t="s">
        <v>20147</v>
      </c>
      <c r="E3008" s="211" t="s">
        <v>9620</v>
      </c>
      <c r="F3008" s="211"/>
      <c r="G3008" s="413" t="s">
        <v>21854</v>
      </c>
      <c r="H3008" s="429" t="s">
        <v>8560</v>
      </c>
      <c r="I3008" s="390">
        <v>0</v>
      </c>
      <c r="J3008" s="390">
        <v>0</v>
      </c>
      <c r="K3008" s="390">
        <v>0</v>
      </c>
      <c r="L3008" s="330">
        <v>0</v>
      </c>
      <c r="M3008" s="390">
        <v>13</v>
      </c>
      <c r="N3008" s="390">
        <v>7</v>
      </c>
      <c r="O3008" s="390">
        <v>1</v>
      </c>
      <c r="P3008" s="206">
        <v>0.85714285714285698</v>
      </c>
    </row>
    <row r="3009" spans="1:16" x14ac:dyDescent="0.2">
      <c r="A3009" s="212" t="s">
        <v>9619</v>
      </c>
      <c r="B3009" s="211" t="s">
        <v>9618</v>
      </c>
      <c r="C3009" s="211" t="s">
        <v>371</v>
      </c>
      <c r="D3009" s="410"/>
      <c r="E3009" s="211"/>
      <c r="F3009" s="211" t="s">
        <v>9617</v>
      </c>
      <c r="G3009" s="413"/>
      <c r="H3009" s="429" t="s">
        <v>8389</v>
      </c>
      <c r="I3009" s="390">
        <v>0</v>
      </c>
      <c r="J3009" s="390">
        <v>0</v>
      </c>
      <c r="K3009" s="390">
        <v>0</v>
      </c>
      <c r="L3009" s="330">
        <v>0</v>
      </c>
      <c r="M3009" s="390">
        <v>0</v>
      </c>
      <c r="N3009" s="390">
        <v>0</v>
      </c>
      <c r="O3009" s="390">
        <v>0</v>
      </c>
      <c r="P3009" s="206">
        <v>0</v>
      </c>
    </row>
    <row r="3010" spans="1:16" x14ac:dyDescent="0.2">
      <c r="A3010" s="212" t="s">
        <v>9614</v>
      </c>
      <c r="B3010" s="211" t="s">
        <v>9555</v>
      </c>
      <c r="C3010" s="211" t="s">
        <v>252</v>
      </c>
      <c r="D3010" s="410" t="s">
        <v>21857</v>
      </c>
      <c r="E3010" s="211" t="s">
        <v>9613</v>
      </c>
      <c r="F3010" s="211"/>
      <c r="G3010" s="413" t="s">
        <v>20318</v>
      </c>
      <c r="H3010" s="429" t="s">
        <v>8560</v>
      </c>
      <c r="I3010" s="390">
        <v>0</v>
      </c>
      <c r="J3010" s="390">
        <v>0</v>
      </c>
      <c r="K3010" s="390">
        <v>0</v>
      </c>
      <c r="L3010" s="330">
        <v>0</v>
      </c>
      <c r="M3010" s="390">
        <v>106</v>
      </c>
      <c r="N3010" s="390">
        <v>59</v>
      </c>
      <c r="O3010" s="390">
        <v>104</v>
      </c>
      <c r="P3010" s="206">
        <v>0.79661016949152597</v>
      </c>
    </row>
    <row r="3011" spans="1:16" x14ac:dyDescent="0.2">
      <c r="A3011" s="212" t="s">
        <v>9612</v>
      </c>
      <c r="B3011" s="211" t="s">
        <v>9611</v>
      </c>
      <c r="C3011" s="211" t="s">
        <v>253</v>
      </c>
      <c r="D3011" s="410" t="s">
        <v>15877</v>
      </c>
      <c r="E3011" s="211" t="s">
        <v>9610</v>
      </c>
      <c r="F3011" s="211"/>
      <c r="G3011" s="413" t="s">
        <v>15878</v>
      </c>
      <c r="H3011" s="429" t="s">
        <v>8560</v>
      </c>
      <c r="I3011" s="390">
        <v>0</v>
      </c>
      <c r="J3011" s="390">
        <v>0</v>
      </c>
      <c r="K3011" s="390">
        <v>0</v>
      </c>
      <c r="L3011" s="330">
        <v>0</v>
      </c>
      <c r="M3011" s="390">
        <v>0</v>
      </c>
      <c r="N3011" s="390">
        <v>0</v>
      </c>
      <c r="O3011" s="390">
        <v>0</v>
      </c>
      <c r="P3011" s="206">
        <v>0</v>
      </c>
    </row>
    <row r="3012" spans="1:16" x14ac:dyDescent="0.2">
      <c r="A3012" s="212" t="s">
        <v>9606</v>
      </c>
      <c r="B3012" s="211" t="s">
        <v>9605</v>
      </c>
      <c r="C3012" s="211" t="s">
        <v>253</v>
      </c>
      <c r="D3012" s="410" t="s">
        <v>18494</v>
      </c>
      <c r="E3012" s="211" t="s">
        <v>9604</v>
      </c>
      <c r="F3012" s="211"/>
      <c r="G3012" s="413" t="s">
        <v>18495</v>
      </c>
      <c r="H3012" s="429" t="s">
        <v>8560</v>
      </c>
      <c r="I3012" s="390">
        <v>0</v>
      </c>
      <c r="J3012" s="390">
        <v>0</v>
      </c>
      <c r="K3012" s="390">
        <v>0</v>
      </c>
      <c r="L3012" s="330">
        <v>0</v>
      </c>
      <c r="M3012" s="390">
        <v>30</v>
      </c>
      <c r="N3012" s="390">
        <v>45</v>
      </c>
      <c r="O3012" s="390">
        <v>32</v>
      </c>
      <c r="P3012" s="206">
        <v>-0.33333333333333298</v>
      </c>
    </row>
    <row r="3013" spans="1:16" x14ac:dyDescent="0.2">
      <c r="A3013" s="212" t="s">
        <v>9601</v>
      </c>
      <c r="B3013" s="211" t="s">
        <v>9600</v>
      </c>
      <c r="C3013" s="211" t="s">
        <v>254</v>
      </c>
      <c r="D3013" s="410" t="s">
        <v>19269</v>
      </c>
      <c r="E3013" s="211" t="s">
        <v>9599</v>
      </c>
      <c r="F3013" s="211"/>
      <c r="G3013" s="413" t="s">
        <v>21183</v>
      </c>
      <c r="H3013" s="429" t="s">
        <v>8560</v>
      </c>
      <c r="I3013" s="390">
        <v>0</v>
      </c>
      <c r="J3013" s="390">
        <v>4</v>
      </c>
      <c r="K3013" s="390">
        <v>0</v>
      </c>
      <c r="L3013" s="330">
        <v>-1</v>
      </c>
      <c r="M3013" s="390">
        <v>0</v>
      </c>
      <c r="N3013" s="390">
        <v>1</v>
      </c>
      <c r="O3013" s="390">
        <v>1</v>
      </c>
      <c r="P3013" s="206">
        <v>-1</v>
      </c>
    </row>
    <row r="3014" spans="1:16" x14ac:dyDescent="0.2">
      <c r="A3014" s="212" t="s">
        <v>9598</v>
      </c>
      <c r="B3014" s="211" t="s">
        <v>9597</v>
      </c>
      <c r="C3014" s="211" t="s">
        <v>257</v>
      </c>
      <c r="D3014" s="410"/>
      <c r="E3014" s="211" t="s">
        <v>9596</v>
      </c>
      <c r="F3014" s="211"/>
      <c r="G3014" s="413"/>
      <c r="H3014" s="429" t="s">
        <v>8560</v>
      </c>
      <c r="I3014" s="390">
        <v>0</v>
      </c>
      <c r="J3014" s="390">
        <v>51</v>
      </c>
      <c r="K3014" s="390">
        <v>33</v>
      </c>
      <c r="L3014" s="330">
        <v>-1</v>
      </c>
      <c r="M3014" s="390">
        <v>0</v>
      </c>
      <c r="N3014" s="390">
        <v>5</v>
      </c>
      <c r="O3014" s="390">
        <v>709</v>
      </c>
      <c r="P3014" s="206">
        <v>-1</v>
      </c>
    </row>
    <row r="3015" spans="1:16" x14ac:dyDescent="0.2">
      <c r="A3015" s="212" t="s">
        <v>13214</v>
      </c>
      <c r="B3015" s="211" t="s">
        <v>9808</v>
      </c>
      <c r="C3015" s="211" t="s">
        <v>371</v>
      </c>
      <c r="D3015" s="410" t="s">
        <v>18210</v>
      </c>
      <c r="E3015" s="211" t="s">
        <v>13213</v>
      </c>
      <c r="F3015" s="211"/>
      <c r="G3015" s="413" t="s">
        <v>20485</v>
      </c>
      <c r="H3015" s="429" t="s">
        <v>8560</v>
      </c>
      <c r="I3015" s="390">
        <v>0</v>
      </c>
      <c r="J3015" s="390">
        <v>1</v>
      </c>
      <c r="K3015" s="390">
        <v>0</v>
      </c>
      <c r="L3015" s="330">
        <v>-1</v>
      </c>
      <c r="M3015" s="390">
        <v>361</v>
      </c>
      <c r="N3015" s="390">
        <v>309</v>
      </c>
      <c r="O3015" s="390">
        <v>318</v>
      </c>
      <c r="P3015" s="206">
        <v>0.168284789644013</v>
      </c>
    </row>
    <row r="3016" spans="1:16" x14ac:dyDescent="0.2">
      <c r="A3016" s="212" t="s">
        <v>9584</v>
      </c>
      <c r="B3016" s="211" t="s">
        <v>9583</v>
      </c>
      <c r="C3016" s="211" t="s">
        <v>251</v>
      </c>
      <c r="D3016" s="410" t="s">
        <v>21863</v>
      </c>
      <c r="E3016" s="211" t="s">
        <v>9582</v>
      </c>
      <c r="F3016" s="211"/>
      <c r="G3016" s="413" t="s">
        <v>21864</v>
      </c>
      <c r="H3016" s="429" t="s">
        <v>8560</v>
      </c>
      <c r="I3016" s="390">
        <v>0</v>
      </c>
      <c r="J3016" s="390">
        <v>0</v>
      </c>
      <c r="K3016" s="390">
        <v>0</v>
      </c>
      <c r="L3016" s="330">
        <v>0</v>
      </c>
      <c r="M3016" s="390">
        <v>226</v>
      </c>
      <c r="N3016" s="390">
        <v>205</v>
      </c>
      <c r="O3016" s="390">
        <v>145</v>
      </c>
      <c r="P3016" s="206">
        <v>0.10243902439024399</v>
      </c>
    </row>
    <row r="3017" spans="1:16" x14ac:dyDescent="0.2">
      <c r="A3017" s="212" t="s">
        <v>9581</v>
      </c>
      <c r="B3017" s="211" t="s">
        <v>9543</v>
      </c>
      <c r="C3017" s="211" t="s">
        <v>249</v>
      </c>
      <c r="D3017" s="410" t="s">
        <v>21868</v>
      </c>
      <c r="E3017" s="211" t="s">
        <v>9580</v>
      </c>
      <c r="F3017" s="211"/>
      <c r="G3017" s="413" t="s">
        <v>19437</v>
      </c>
      <c r="H3017" s="429" t="s">
        <v>8560</v>
      </c>
      <c r="I3017" s="390">
        <v>0</v>
      </c>
      <c r="J3017" s="390">
        <v>0</v>
      </c>
      <c r="K3017" s="390">
        <v>0</v>
      </c>
      <c r="L3017" s="330">
        <v>0</v>
      </c>
      <c r="M3017" s="390">
        <v>30</v>
      </c>
      <c r="N3017" s="390">
        <v>30</v>
      </c>
      <c r="O3017" s="390">
        <v>29</v>
      </c>
      <c r="P3017" s="206">
        <v>0</v>
      </c>
    </row>
    <row r="3018" spans="1:16" x14ac:dyDescent="0.2">
      <c r="A3018" s="212" t="s">
        <v>9579</v>
      </c>
      <c r="B3018" s="211" t="s">
        <v>9009</v>
      </c>
      <c r="C3018" s="211" t="s">
        <v>253</v>
      </c>
      <c r="D3018" s="410" t="s">
        <v>17120</v>
      </c>
      <c r="E3018" s="211" t="s">
        <v>9578</v>
      </c>
      <c r="F3018" s="211"/>
      <c r="G3018" s="413" t="s">
        <v>201</v>
      </c>
      <c r="H3018" s="429" t="s">
        <v>8396</v>
      </c>
      <c r="I3018" s="390">
        <v>0</v>
      </c>
      <c r="J3018" s="390">
        <v>0</v>
      </c>
      <c r="K3018" s="390">
        <v>0</v>
      </c>
      <c r="L3018" s="330">
        <v>0</v>
      </c>
      <c r="M3018" s="390">
        <v>0</v>
      </c>
      <c r="N3018" s="390">
        <v>0</v>
      </c>
      <c r="O3018" s="390">
        <v>0</v>
      </c>
      <c r="P3018" s="206">
        <v>0</v>
      </c>
    </row>
    <row r="3019" spans="1:16" x14ac:dyDescent="0.2">
      <c r="A3019" s="212" t="s">
        <v>9575</v>
      </c>
      <c r="B3019" s="211" t="s">
        <v>9451</v>
      </c>
      <c r="C3019" s="211" t="s">
        <v>371</v>
      </c>
      <c r="D3019" s="410" t="s">
        <v>21870</v>
      </c>
      <c r="E3019" s="211" t="s">
        <v>9574</v>
      </c>
      <c r="F3019" s="211"/>
      <c r="G3019" s="413" t="s">
        <v>21871</v>
      </c>
      <c r="H3019" s="429" t="s">
        <v>8560</v>
      </c>
      <c r="I3019" s="390">
        <v>0</v>
      </c>
      <c r="J3019" s="390">
        <v>2</v>
      </c>
      <c r="K3019" s="390">
        <v>1</v>
      </c>
      <c r="L3019" s="330">
        <v>-1</v>
      </c>
      <c r="M3019" s="390">
        <v>123</v>
      </c>
      <c r="N3019" s="390">
        <v>83</v>
      </c>
      <c r="O3019" s="390">
        <v>97</v>
      </c>
      <c r="P3019" s="206">
        <v>0.48192771084337399</v>
      </c>
    </row>
    <row r="3020" spans="1:16" x14ac:dyDescent="0.2">
      <c r="A3020" s="212" t="s">
        <v>9573</v>
      </c>
      <c r="B3020" s="211" t="s">
        <v>9572</v>
      </c>
      <c r="C3020" s="211" t="s">
        <v>255</v>
      </c>
      <c r="D3020" s="410" t="s">
        <v>8815</v>
      </c>
      <c r="E3020" s="211" t="s">
        <v>9571</v>
      </c>
      <c r="F3020" s="211"/>
      <c r="G3020" s="413" t="s">
        <v>201</v>
      </c>
      <c r="H3020" s="429" t="s">
        <v>8389</v>
      </c>
      <c r="I3020" s="390">
        <v>0</v>
      </c>
      <c r="J3020" s="390">
        <v>0</v>
      </c>
      <c r="K3020" s="390">
        <v>0</v>
      </c>
      <c r="L3020" s="330">
        <v>0</v>
      </c>
      <c r="M3020" s="390">
        <v>0</v>
      </c>
      <c r="N3020" s="390">
        <v>0</v>
      </c>
      <c r="O3020" s="390">
        <v>0</v>
      </c>
      <c r="P3020" s="206">
        <v>0</v>
      </c>
    </row>
    <row r="3021" spans="1:16" x14ac:dyDescent="0.2">
      <c r="A3021" s="212" t="s">
        <v>9564</v>
      </c>
      <c r="B3021" s="211" t="s">
        <v>9563</v>
      </c>
      <c r="C3021" s="211" t="s">
        <v>371</v>
      </c>
      <c r="D3021" s="410" t="s">
        <v>18123</v>
      </c>
      <c r="E3021" s="211" t="s">
        <v>9562</v>
      </c>
      <c r="F3021" s="211"/>
      <c r="G3021" s="413" t="s">
        <v>19421</v>
      </c>
      <c r="H3021" s="429" t="s">
        <v>8396</v>
      </c>
      <c r="I3021" s="390">
        <v>0</v>
      </c>
      <c r="J3021" s="390">
        <v>0</v>
      </c>
      <c r="K3021" s="390">
        <v>0</v>
      </c>
      <c r="L3021" s="330">
        <v>0</v>
      </c>
      <c r="M3021" s="390">
        <v>0</v>
      </c>
      <c r="N3021" s="390">
        <v>0</v>
      </c>
      <c r="O3021" s="390">
        <v>0</v>
      </c>
      <c r="P3021" s="206">
        <v>0</v>
      </c>
    </row>
    <row r="3022" spans="1:16" x14ac:dyDescent="0.2">
      <c r="A3022" s="212" t="s">
        <v>9558</v>
      </c>
      <c r="B3022" s="211" t="s">
        <v>9543</v>
      </c>
      <c r="C3022" s="211" t="s">
        <v>249</v>
      </c>
      <c r="D3022" s="410" t="s">
        <v>18600</v>
      </c>
      <c r="E3022" s="211" t="s">
        <v>9557</v>
      </c>
      <c r="F3022" s="211"/>
      <c r="G3022" s="413" t="s">
        <v>21105</v>
      </c>
      <c r="H3022" s="429" t="s">
        <v>8389</v>
      </c>
      <c r="I3022" s="390">
        <v>0</v>
      </c>
      <c r="J3022" s="390">
        <v>0</v>
      </c>
      <c r="K3022" s="390">
        <v>0</v>
      </c>
      <c r="L3022" s="210">
        <v>0</v>
      </c>
      <c r="M3022" s="390">
        <v>62</v>
      </c>
      <c r="N3022" s="390">
        <v>138</v>
      </c>
      <c r="O3022" s="390">
        <v>75</v>
      </c>
      <c r="P3022" s="206">
        <v>-0.55072463768115898</v>
      </c>
    </row>
    <row r="3023" spans="1:16" x14ac:dyDescent="0.2">
      <c r="A3023" s="212" t="s">
        <v>9556</v>
      </c>
      <c r="B3023" s="211" t="s">
        <v>9555</v>
      </c>
      <c r="C3023" s="211" t="s">
        <v>252</v>
      </c>
      <c r="D3023" s="410" t="s">
        <v>21873</v>
      </c>
      <c r="E3023" s="211" t="s">
        <v>9554</v>
      </c>
      <c r="F3023" s="211"/>
      <c r="G3023" s="413" t="s">
        <v>20318</v>
      </c>
      <c r="H3023" s="429" t="s">
        <v>8560</v>
      </c>
      <c r="I3023" s="390">
        <v>0</v>
      </c>
      <c r="J3023" s="390">
        <v>19</v>
      </c>
      <c r="K3023" s="390">
        <v>0</v>
      </c>
      <c r="L3023" s="330">
        <v>-1</v>
      </c>
      <c r="M3023" s="390">
        <v>91</v>
      </c>
      <c r="N3023" s="390">
        <v>9</v>
      </c>
      <c r="O3023" s="390">
        <v>80</v>
      </c>
      <c r="P3023" s="206">
        <v>9.1111111111111107</v>
      </c>
    </row>
    <row r="3024" spans="1:16" x14ac:dyDescent="0.2">
      <c r="A3024" s="212" t="s">
        <v>13210</v>
      </c>
      <c r="B3024" s="211" t="s">
        <v>9583</v>
      </c>
      <c r="C3024" s="211" t="s">
        <v>251</v>
      </c>
      <c r="D3024" s="410" t="s">
        <v>17168</v>
      </c>
      <c r="E3024" s="211" t="s">
        <v>13209</v>
      </c>
      <c r="F3024" s="211"/>
      <c r="G3024" s="413" t="s">
        <v>21874</v>
      </c>
      <c r="H3024" s="429" t="s">
        <v>8560</v>
      </c>
      <c r="I3024" s="390">
        <v>0</v>
      </c>
      <c r="J3024" s="390">
        <v>0</v>
      </c>
      <c r="K3024" s="390">
        <v>0</v>
      </c>
      <c r="L3024" s="330">
        <v>0</v>
      </c>
      <c r="M3024" s="390">
        <v>465</v>
      </c>
      <c r="N3024" s="390">
        <v>182</v>
      </c>
      <c r="O3024" s="390">
        <v>218</v>
      </c>
      <c r="P3024" s="206">
        <v>1.5549450549450501</v>
      </c>
    </row>
    <row r="3025" spans="1:16" x14ac:dyDescent="0.2">
      <c r="A3025" s="212" t="s">
        <v>9540</v>
      </c>
      <c r="B3025" s="211" t="s">
        <v>9009</v>
      </c>
      <c r="C3025" s="211" t="s">
        <v>253</v>
      </c>
      <c r="D3025" s="410"/>
      <c r="E3025" s="211" t="s">
        <v>9539</v>
      </c>
      <c r="F3025" s="211"/>
      <c r="G3025" s="413"/>
      <c r="H3025" s="429" t="s">
        <v>8396</v>
      </c>
      <c r="I3025" s="390">
        <v>0</v>
      </c>
      <c r="J3025" s="390">
        <v>0</v>
      </c>
      <c r="K3025" s="390">
        <v>0</v>
      </c>
      <c r="L3025" s="330">
        <v>0</v>
      </c>
      <c r="M3025" s="390">
        <v>0</v>
      </c>
      <c r="N3025" s="390">
        <v>0</v>
      </c>
      <c r="O3025" s="390">
        <v>0</v>
      </c>
      <c r="P3025" s="206">
        <v>0</v>
      </c>
    </row>
    <row r="3026" spans="1:16" x14ac:dyDescent="0.2">
      <c r="A3026" s="212" t="s">
        <v>9538</v>
      </c>
      <c r="B3026" s="211" t="s">
        <v>9009</v>
      </c>
      <c r="C3026" s="211" t="s">
        <v>253</v>
      </c>
      <c r="D3026" s="410" t="s">
        <v>18124</v>
      </c>
      <c r="E3026" s="211" t="s">
        <v>9537</v>
      </c>
      <c r="F3026" s="211"/>
      <c r="G3026" s="413" t="s">
        <v>19437</v>
      </c>
      <c r="H3026" s="429" t="s">
        <v>8560</v>
      </c>
      <c r="I3026" s="390">
        <v>0</v>
      </c>
      <c r="J3026" s="390">
        <v>0</v>
      </c>
      <c r="K3026" s="390">
        <v>0</v>
      </c>
      <c r="L3026" s="330">
        <v>0</v>
      </c>
      <c r="M3026" s="390">
        <v>68</v>
      </c>
      <c r="N3026" s="390">
        <v>53</v>
      </c>
      <c r="O3026" s="390">
        <v>58</v>
      </c>
      <c r="P3026" s="206">
        <v>0.28301886792452802</v>
      </c>
    </row>
    <row r="3027" spans="1:16" x14ac:dyDescent="0.2">
      <c r="A3027" s="212" t="s">
        <v>9530</v>
      </c>
      <c r="B3027" s="211" t="s">
        <v>9348</v>
      </c>
      <c r="C3027" s="211" t="s">
        <v>252</v>
      </c>
      <c r="D3027" s="410" t="s">
        <v>21878</v>
      </c>
      <c r="E3027" s="211" t="s">
        <v>9529</v>
      </c>
      <c r="F3027" s="211"/>
      <c r="G3027" s="413" t="s">
        <v>19448</v>
      </c>
      <c r="H3027" s="429" t="s">
        <v>8560</v>
      </c>
      <c r="I3027" s="390">
        <v>0</v>
      </c>
      <c r="J3027" s="390">
        <v>0</v>
      </c>
      <c r="K3027" s="390">
        <v>0</v>
      </c>
      <c r="L3027" s="330">
        <v>0</v>
      </c>
      <c r="M3027" s="390">
        <v>7</v>
      </c>
      <c r="N3027" s="390">
        <v>1</v>
      </c>
      <c r="O3027" s="390">
        <v>4</v>
      </c>
      <c r="P3027" s="206">
        <v>6</v>
      </c>
    </row>
    <row r="3028" spans="1:16" x14ac:dyDescent="0.2">
      <c r="A3028" s="212" t="s">
        <v>9528</v>
      </c>
      <c r="B3028" s="211" t="s">
        <v>9009</v>
      </c>
      <c r="C3028" s="211" t="s">
        <v>253</v>
      </c>
      <c r="D3028" s="410" t="s">
        <v>18716</v>
      </c>
      <c r="E3028" s="211" t="s">
        <v>9527</v>
      </c>
      <c r="F3028" s="211"/>
      <c r="G3028" s="413" t="s">
        <v>21319</v>
      </c>
      <c r="H3028" s="429" t="s">
        <v>8560</v>
      </c>
      <c r="I3028" s="390">
        <v>0</v>
      </c>
      <c r="J3028" s="390">
        <v>0</v>
      </c>
      <c r="K3028" s="390">
        <v>0</v>
      </c>
      <c r="L3028" s="330">
        <v>0</v>
      </c>
      <c r="M3028" s="390">
        <v>66</v>
      </c>
      <c r="N3028" s="390">
        <v>67</v>
      </c>
      <c r="O3028" s="390">
        <v>79</v>
      </c>
      <c r="P3028" s="206">
        <v>-1.49253731343284E-2</v>
      </c>
    </row>
    <row r="3029" spans="1:16" x14ac:dyDescent="0.2">
      <c r="A3029" s="212" t="s">
        <v>9514</v>
      </c>
      <c r="B3029" s="211"/>
      <c r="C3029" s="211" t="s">
        <v>14947</v>
      </c>
      <c r="D3029" s="410"/>
      <c r="E3029" s="211"/>
      <c r="F3029" s="211" t="s">
        <v>9513</v>
      </c>
      <c r="G3029" s="413"/>
      <c r="H3029" s="429" t="s">
        <v>8389</v>
      </c>
      <c r="I3029" s="390">
        <v>0</v>
      </c>
      <c r="J3029" s="390">
        <v>0</v>
      </c>
      <c r="K3029" s="390">
        <v>0</v>
      </c>
      <c r="L3029" s="330">
        <v>0</v>
      </c>
      <c r="M3029" s="390">
        <v>0</v>
      </c>
      <c r="N3029" s="390">
        <v>0</v>
      </c>
      <c r="O3029" s="390">
        <v>0</v>
      </c>
      <c r="P3029" s="206">
        <v>0</v>
      </c>
    </row>
    <row r="3030" spans="1:16" x14ac:dyDescent="0.2">
      <c r="A3030" s="212" t="s">
        <v>9470</v>
      </c>
      <c r="B3030" s="211"/>
      <c r="C3030" s="211" t="s">
        <v>261</v>
      </c>
      <c r="D3030" s="410" t="s">
        <v>17270</v>
      </c>
      <c r="E3030" s="211"/>
      <c r="F3030" s="211" t="s">
        <v>9469</v>
      </c>
      <c r="G3030" s="413" t="s">
        <v>200</v>
      </c>
      <c r="H3030" s="429" t="s">
        <v>8396</v>
      </c>
      <c r="I3030" s="390">
        <v>0</v>
      </c>
      <c r="J3030" s="390">
        <v>0</v>
      </c>
      <c r="K3030" s="390">
        <v>0</v>
      </c>
      <c r="L3030" s="330">
        <v>0</v>
      </c>
      <c r="M3030" s="390">
        <v>0</v>
      </c>
      <c r="N3030" s="390">
        <v>0</v>
      </c>
      <c r="O3030" s="390">
        <v>1</v>
      </c>
      <c r="P3030" s="206">
        <v>0</v>
      </c>
    </row>
    <row r="3031" spans="1:16" x14ac:dyDescent="0.2">
      <c r="A3031" s="212" t="s">
        <v>9460</v>
      </c>
      <c r="B3031" s="211" t="s">
        <v>9440</v>
      </c>
      <c r="C3031" s="211" t="s">
        <v>259</v>
      </c>
      <c r="D3031" s="410" t="s">
        <v>21946</v>
      </c>
      <c r="E3031" s="211" t="s">
        <v>9459</v>
      </c>
      <c r="F3031" s="211"/>
      <c r="G3031" s="413" t="s">
        <v>21947</v>
      </c>
      <c r="H3031" s="429" t="s">
        <v>8396</v>
      </c>
      <c r="I3031" s="390">
        <v>0</v>
      </c>
      <c r="J3031" s="390">
        <v>0</v>
      </c>
      <c r="K3031" s="390">
        <v>0</v>
      </c>
      <c r="L3031" s="330">
        <v>0</v>
      </c>
      <c r="M3031" s="390">
        <v>3</v>
      </c>
      <c r="N3031" s="390">
        <v>0</v>
      </c>
      <c r="O3031" s="390">
        <v>0</v>
      </c>
      <c r="P3031" s="206">
        <v>0</v>
      </c>
    </row>
    <row r="3032" spans="1:16" x14ac:dyDescent="0.2">
      <c r="A3032" s="212" t="s">
        <v>9452</v>
      </c>
      <c r="B3032" s="211" t="s">
        <v>9451</v>
      </c>
      <c r="C3032" s="211" t="s">
        <v>371</v>
      </c>
      <c r="D3032" s="410" t="s">
        <v>17028</v>
      </c>
      <c r="E3032" s="211" t="s">
        <v>9450</v>
      </c>
      <c r="F3032" s="211"/>
      <c r="G3032" s="413" t="s">
        <v>19798</v>
      </c>
      <c r="H3032" s="429" t="s">
        <v>8560</v>
      </c>
      <c r="I3032" s="390">
        <v>0</v>
      </c>
      <c r="J3032" s="390">
        <v>2</v>
      </c>
      <c r="K3032" s="390">
        <v>0</v>
      </c>
      <c r="L3032" s="330">
        <v>-1</v>
      </c>
      <c r="M3032" s="390">
        <v>91</v>
      </c>
      <c r="N3032" s="390">
        <v>68</v>
      </c>
      <c r="O3032" s="390">
        <v>68</v>
      </c>
      <c r="P3032" s="206">
        <v>0.33823529411764702</v>
      </c>
    </row>
    <row r="3033" spans="1:16" x14ac:dyDescent="0.2">
      <c r="A3033" s="212" t="s">
        <v>9441</v>
      </c>
      <c r="B3033" s="211" t="s">
        <v>9440</v>
      </c>
      <c r="C3033" s="211" t="s">
        <v>259</v>
      </c>
      <c r="D3033" s="410" t="s">
        <v>20158</v>
      </c>
      <c r="E3033" s="211" t="s">
        <v>9439</v>
      </c>
      <c r="F3033" s="211"/>
      <c r="G3033" s="413" t="s">
        <v>21955</v>
      </c>
      <c r="H3033" s="429" t="s">
        <v>8560</v>
      </c>
      <c r="I3033" s="390">
        <v>0</v>
      </c>
      <c r="J3033" s="390">
        <v>0</v>
      </c>
      <c r="K3033" s="390">
        <v>3</v>
      </c>
      <c r="L3033" s="330">
        <v>0</v>
      </c>
      <c r="M3033" s="390">
        <v>16</v>
      </c>
      <c r="N3033" s="390">
        <v>27</v>
      </c>
      <c r="O3033" s="390">
        <v>39</v>
      </c>
      <c r="P3033" s="206">
        <v>-0.407407407407407</v>
      </c>
    </row>
    <row r="3034" spans="1:16" x14ac:dyDescent="0.2">
      <c r="A3034" s="212" t="s">
        <v>9438</v>
      </c>
      <c r="B3034" s="211"/>
      <c r="C3034" s="211" t="s">
        <v>371</v>
      </c>
      <c r="D3034" s="410" t="s">
        <v>20159</v>
      </c>
      <c r="E3034" s="211"/>
      <c r="F3034" s="211" t="s">
        <v>9436</v>
      </c>
      <c r="G3034" s="413" t="s">
        <v>20160</v>
      </c>
      <c r="H3034" s="429" t="s">
        <v>8560</v>
      </c>
      <c r="I3034" s="390">
        <v>0</v>
      </c>
      <c r="J3034" s="390">
        <v>0</v>
      </c>
      <c r="K3034" s="390">
        <v>0</v>
      </c>
      <c r="L3034" s="330">
        <v>0</v>
      </c>
      <c r="M3034" s="390">
        <v>5</v>
      </c>
      <c r="N3034" s="390">
        <v>11</v>
      </c>
      <c r="O3034" s="390">
        <v>0</v>
      </c>
      <c r="P3034" s="206">
        <v>-0.54545454545454497</v>
      </c>
    </row>
    <row r="3035" spans="1:16" x14ac:dyDescent="0.2">
      <c r="A3035" s="212" t="s">
        <v>9423</v>
      </c>
      <c r="B3035" s="211" t="s">
        <v>9009</v>
      </c>
      <c r="C3035" s="211" t="s">
        <v>253</v>
      </c>
      <c r="D3035" s="410" t="s">
        <v>15450</v>
      </c>
      <c r="E3035" s="211" t="s">
        <v>9422</v>
      </c>
      <c r="F3035" s="211"/>
      <c r="G3035" s="413" t="s">
        <v>200</v>
      </c>
      <c r="H3035" s="429" t="s">
        <v>8396</v>
      </c>
      <c r="I3035" s="390">
        <v>0</v>
      </c>
      <c r="J3035" s="390">
        <v>0</v>
      </c>
      <c r="K3035" s="390">
        <v>0</v>
      </c>
      <c r="L3035" s="330">
        <v>0</v>
      </c>
      <c r="M3035" s="390">
        <v>9</v>
      </c>
      <c r="N3035" s="390">
        <v>10</v>
      </c>
      <c r="O3035" s="390">
        <v>13</v>
      </c>
      <c r="P3035" s="206">
        <v>-0.1</v>
      </c>
    </row>
    <row r="3036" spans="1:16" x14ac:dyDescent="0.2">
      <c r="A3036" s="212" t="s">
        <v>9416</v>
      </c>
      <c r="B3036" s="211"/>
      <c r="C3036" s="211" t="s">
        <v>371</v>
      </c>
      <c r="D3036" s="410" t="s">
        <v>9230</v>
      </c>
      <c r="E3036" s="211"/>
      <c r="F3036" s="211" t="s">
        <v>9415</v>
      </c>
      <c r="G3036" s="413" t="s">
        <v>201</v>
      </c>
      <c r="H3036" s="429" t="s">
        <v>8396</v>
      </c>
      <c r="I3036" s="390">
        <v>0</v>
      </c>
      <c r="J3036" s="390">
        <v>0</v>
      </c>
      <c r="K3036" s="390">
        <v>0</v>
      </c>
      <c r="L3036" s="330">
        <v>0</v>
      </c>
      <c r="M3036" s="390">
        <v>0</v>
      </c>
      <c r="N3036" s="390">
        <v>0</v>
      </c>
      <c r="O3036" s="390">
        <v>0</v>
      </c>
      <c r="P3036" s="206">
        <v>0</v>
      </c>
    </row>
    <row r="3037" spans="1:16" x14ac:dyDescent="0.2">
      <c r="A3037" s="212" t="s">
        <v>9411</v>
      </c>
      <c r="B3037" s="211"/>
      <c r="C3037" s="211" t="s">
        <v>254</v>
      </c>
      <c r="D3037" s="410" t="s">
        <v>20162</v>
      </c>
      <c r="E3037" s="211"/>
      <c r="F3037" s="211" t="s">
        <v>9410</v>
      </c>
      <c r="G3037" s="413" t="s">
        <v>21748</v>
      </c>
      <c r="H3037" s="429" t="s">
        <v>8396</v>
      </c>
      <c r="I3037" s="390">
        <v>0</v>
      </c>
      <c r="J3037" s="390">
        <v>0</v>
      </c>
      <c r="K3037" s="390">
        <v>0</v>
      </c>
      <c r="L3037" s="330">
        <v>0</v>
      </c>
      <c r="M3037" s="390">
        <v>1</v>
      </c>
      <c r="N3037" s="390">
        <v>4</v>
      </c>
      <c r="O3037" s="390">
        <v>2</v>
      </c>
      <c r="P3037" s="206">
        <v>-0.75</v>
      </c>
    </row>
    <row r="3038" spans="1:16" x14ac:dyDescent="0.2">
      <c r="A3038" s="212" t="s">
        <v>17107</v>
      </c>
      <c r="B3038" s="211"/>
      <c r="C3038" s="211" t="s">
        <v>253</v>
      </c>
      <c r="D3038" s="410" t="s">
        <v>17718</v>
      </c>
      <c r="E3038" s="211"/>
      <c r="F3038" s="211" t="s">
        <v>17108</v>
      </c>
      <c r="G3038" s="413" t="s">
        <v>17719</v>
      </c>
      <c r="H3038" s="429" t="s">
        <v>8396</v>
      </c>
      <c r="I3038" s="390">
        <v>0</v>
      </c>
      <c r="J3038" s="390">
        <v>0</v>
      </c>
      <c r="K3038" s="390">
        <v>0</v>
      </c>
      <c r="L3038" s="330">
        <v>0</v>
      </c>
      <c r="M3038" s="390">
        <v>3</v>
      </c>
      <c r="N3038" s="390">
        <v>7</v>
      </c>
      <c r="O3038" s="390">
        <v>3</v>
      </c>
      <c r="P3038" s="206">
        <v>-0.57142857142857095</v>
      </c>
    </row>
    <row r="3039" spans="1:16" x14ac:dyDescent="0.2">
      <c r="A3039" s="212" t="s">
        <v>9404</v>
      </c>
      <c r="B3039" s="211"/>
      <c r="C3039" s="211" t="s">
        <v>255</v>
      </c>
      <c r="D3039" s="410" t="s">
        <v>18127</v>
      </c>
      <c r="E3039" s="211"/>
      <c r="F3039" s="211" t="s">
        <v>9403</v>
      </c>
      <c r="G3039" s="413" t="s">
        <v>20533</v>
      </c>
      <c r="H3039" s="429" t="s">
        <v>8560</v>
      </c>
      <c r="I3039" s="390">
        <v>0</v>
      </c>
      <c r="J3039" s="390">
        <v>1</v>
      </c>
      <c r="K3039" s="390">
        <v>8</v>
      </c>
      <c r="L3039" s="330">
        <v>-1</v>
      </c>
      <c r="M3039" s="390">
        <v>13</v>
      </c>
      <c r="N3039" s="390">
        <v>11</v>
      </c>
      <c r="O3039" s="390">
        <v>10</v>
      </c>
      <c r="P3039" s="206">
        <v>0.18181818181818199</v>
      </c>
    </row>
    <row r="3040" spans="1:16" x14ac:dyDescent="0.2">
      <c r="A3040" s="212" t="s">
        <v>19277</v>
      </c>
      <c r="B3040" s="211"/>
      <c r="C3040" s="211" t="s">
        <v>18989</v>
      </c>
      <c r="D3040" s="410" t="s">
        <v>17904</v>
      </c>
      <c r="E3040" s="211"/>
      <c r="F3040" s="211" t="s">
        <v>19278</v>
      </c>
      <c r="G3040" s="413" t="s">
        <v>200</v>
      </c>
      <c r="H3040" s="429"/>
      <c r="I3040" s="390">
        <v>0</v>
      </c>
      <c r="J3040" s="390">
        <v>0</v>
      </c>
      <c r="K3040" s="390">
        <v>0</v>
      </c>
      <c r="L3040" s="330">
        <v>0</v>
      </c>
      <c r="M3040" s="390">
        <v>0</v>
      </c>
      <c r="N3040" s="390">
        <v>0</v>
      </c>
      <c r="O3040" s="390">
        <v>0</v>
      </c>
      <c r="P3040" s="206">
        <v>0</v>
      </c>
    </row>
    <row r="3041" spans="1:16" x14ac:dyDescent="0.2">
      <c r="A3041" s="212" t="s">
        <v>9384</v>
      </c>
      <c r="B3041" s="211"/>
      <c r="C3041" s="211" t="s">
        <v>14947</v>
      </c>
      <c r="D3041" s="410" t="s">
        <v>18338</v>
      </c>
      <c r="E3041" s="211"/>
      <c r="F3041" s="211" t="s">
        <v>9383</v>
      </c>
      <c r="G3041" s="413" t="s">
        <v>21748</v>
      </c>
      <c r="H3041" s="429" t="s">
        <v>8396</v>
      </c>
      <c r="I3041" s="390">
        <v>0</v>
      </c>
      <c r="J3041" s="390">
        <v>0</v>
      </c>
      <c r="K3041" s="390">
        <v>0</v>
      </c>
      <c r="L3041" s="330">
        <v>0</v>
      </c>
      <c r="M3041" s="390">
        <v>11</v>
      </c>
      <c r="N3041" s="390">
        <v>13</v>
      </c>
      <c r="O3041" s="390">
        <v>14</v>
      </c>
      <c r="P3041" s="206">
        <v>-0.15384615384615399</v>
      </c>
    </row>
    <row r="3042" spans="1:16" x14ac:dyDescent="0.2">
      <c r="A3042" s="212" t="s">
        <v>9376</v>
      </c>
      <c r="B3042" s="211"/>
      <c r="C3042" s="211" t="s">
        <v>14947</v>
      </c>
      <c r="D3042" s="410" t="s">
        <v>17120</v>
      </c>
      <c r="E3042" s="211"/>
      <c r="F3042" s="211" t="s">
        <v>9375</v>
      </c>
      <c r="G3042" s="413" t="s">
        <v>201</v>
      </c>
      <c r="H3042" s="429" t="s">
        <v>8560</v>
      </c>
      <c r="I3042" s="390">
        <v>0</v>
      </c>
      <c r="J3042" s="390">
        <v>0</v>
      </c>
      <c r="K3042" s="390">
        <v>0</v>
      </c>
      <c r="L3042" s="330">
        <v>0</v>
      </c>
      <c r="M3042" s="390">
        <v>0</v>
      </c>
      <c r="N3042" s="390">
        <v>0</v>
      </c>
      <c r="O3042" s="390">
        <v>0</v>
      </c>
      <c r="P3042" s="206">
        <v>0</v>
      </c>
    </row>
    <row r="3043" spans="1:16" x14ac:dyDescent="0.2">
      <c r="A3043" s="212" t="s">
        <v>9370</v>
      </c>
      <c r="B3043" s="211"/>
      <c r="C3043" s="211" t="s">
        <v>14947</v>
      </c>
      <c r="D3043" s="410" t="s">
        <v>19281</v>
      </c>
      <c r="E3043" s="211"/>
      <c r="F3043" s="211" t="s">
        <v>9369</v>
      </c>
      <c r="G3043" s="413" t="s">
        <v>22014</v>
      </c>
      <c r="H3043" s="429" t="s">
        <v>8396</v>
      </c>
      <c r="I3043" s="390">
        <v>0</v>
      </c>
      <c r="J3043" s="390">
        <v>0</v>
      </c>
      <c r="K3043" s="390">
        <v>0</v>
      </c>
      <c r="L3043" s="330">
        <v>0</v>
      </c>
      <c r="M3043" s="390">
        <v>8</v>
      </c>
      <c r="N3043" s="390">
        <v>12</v>
      </c>
      <c r="O3043" s="390">
        <v>8</v>
      </c>
      <c r="P3043" s="206">
        <v>-0.33333333333333298</v>
      </c>
    </row>
    <row r="3044" spans="1:16" x14ac:dyDescent="0.2">
      <c r="A3044" s="212" t="s">
        <v>9362</v>
      </c>
      <c r="B3044" s="211"/>
      <c r="C3044" s="211" t="s">
        <v>14947</v>
      </c>
      <c r="D3044" s="410" t="s">
        <v>20172</v>
      </c>
      <c r="E3044" s="211"/>
      <c r="F3044" s="211" t="s">
        <v>9361</v>
      </c>
      <c r="G3044" s="413" t="s">
        <v>22027</v>
      </c>
      <c r="H3044" s="429" t="s">
        <v>8560</v>
      </c>
      <c r="I3044" s="390">
        <v>0</v>
      </c>
      <c r="J3044" s="390">
        <v>0</v>
      </c>
      <c r="K3044" s="390">
        <v>0</v>
      </c>
      <c r="L3044" s="330">
        <v>0</v>
      </c>
      <c r="M3044" s="390">
        <v>253</v>
      </c>
      <c r="N3044" s="390">
        <v>244</v>
      </c>
      <c r="O3044" s="390">
        <v>224</v>
      </c>
      <c r="P3044" s="206">
        <v>3.6885245901639302E-2</v>
      </c>
    </row>
    <row r="3045" spans="1:16" x14ac:dyDescent="0.2">
      <c r="A3045" s="212" t="s">
        <v>13202</v>
      </c>
      <c r="B3045" s="211"/>
      <c r="C3045" s="211" t="s">
        <v>14947</v>
      </c>
      <c r="D3045" s="410" t="s">
        <v>19282</v>
      </c>
      <c r="E3045" s="211"/>
      <c r="F3045" s="211" t="s">
        <v>13201</v>
      </c>
      <c r="G3045" s="413" t="s">
        <v>22029</v>
      </c>
      <c r="H3045" s="429" t="s">
        <v>8560</v>
      </c>
      <c r="I3045" s="390">
        <v>0</v>
      </c>
      <c r="J3045" s="390">
        <v>0</v>
      </c>
      <c r="K3045" s="390">
        <v>0</v>
      </c>
      <c r="L3045" s="330">
        <v>0</v>
      </c>
      <c r="M3045" s="390">
        <v>824</v>
      </c>
      <c r="N3045" s="390">
        <v>857</v>
      </c>
      <c r="O3045" s="390">
        <v>959</v>
      </c>
      <c r="P3045" s="206">
        <v>-3.8506417736289399E-2</v>
      </c>
    </row>
    <row r="3046" spans="1:16" x14ac:dyDescent="0.2">
      <c r="A3046" s="212" t="s">
        <v>19283</v>
      </c>
      <c r="B3046" s="211"/>
      <c r="C3046" s="211" t="s">
        <v>252</v>
      </c>
      <c r="D3046" s="410" t="s">
        <v>8743</v>
      </c>
      <c r="E3046" s="211"/>
      <c r="F3046" s="211" t="s">
        <v>19284</v>
      </c>
      <c r="G3046" s="413" t="s">
        <v>213</v>
      </c>
      <c r="H3046" s="429"/>
      <c r="I3046" s="390">
        <v>0</v>
      </c>
      <c r="J3046" s="390">
        <v>0</v>
      </c>
      <c r="K3046" s="390">
        <v>0</v>
      </c>
      <c r="L3046" s="330">
        <v>0</v>
      </c>
      <c r="M3046" s="390">
        <v>4</v>
      </c>
      <c r="N3046" s="390">
        <v>0</v>
      </c>
      <c r="O3046" s="390">
        <v>6</v>
      </c>
      <c r="P3046" s="206">
        <v>0</v>
      </c>
    </row>
    <row r="3047" spans="1:16" x14ac:dyDescent="0.2">
      <c r="A3047" s="212" t="s">
        <v>19918</v>
      </c>
      <c r="B3047" s="211"/>
      <c r="C3047" s="211" t="s">
        <v>372</v>
      </c>
      <c r="D3047" s="410" t="s">
        <v>8836</v>
      </c>
      <c r="E3047" s="211" t="s">
        <v>18339</v>
      </c>
      <c r="F3047" s="211"/>
      <c r="G3047" s="413" t="s">
        <v>208</v>
      </c>
      <c r="H3047" s="429"/>
      <c r="I3047" s="390">
        <v>0</v>
      </c>
      <c r="J3047" s="390">
        <v>0</v>
      </c>
      <c r="K3047" s="390">
        <v>0</v>
      </c>
      <c r="L3047" s="330">
        <v>0</v>
      </c>
      <c r="M3047" s="390">
        <v>8</v>
      </c>
      <c r="N3047" s="390">
        <v>11</v>
      </c>
      <c r="O3047" s="390">
        <v>6</v>
      </c>
      <c r="P3047" s="206">
        <v>-0.27272727272727298</v>
      </c>
    </row>
    <row r="3048" spans="1:16" x14ac:dyDescent="0.2">
      <c r="A3048" s="212" t="s">
        <v>9358</v>
      </c>
      <c r="B3048" s="211"/>
      <c r="C3048" s="211" t="s">
        <v>253</v>
      </c>
      <c r="D3048" s="410"/>
      <c r="E3048" s="211"/>
      <c r="F3048" s="211" t="s">
        <v>9357</v>
      </c>
      <c r="G3048" s="413"/>
      <c r="H3048" s="429" t="s">
        <v>8396</v>
      </c>
      <c r="I3048" s="390">
        <v>0</v>
      </c>
      <c r="J3048" s="390">
        <v>0</v>
      </c>
      <c r="K3048" s="390">
        <v>0</v>
      </c>
      <c r="L3048" s="330">
        <v>0</v>
      </c>
      <c r="M3048" s="390">
        <v>0</v>
      </c>
      <c r="N3048" s="390">
        <v>0</v>
      </c>
      <c r="O3048" s="390">
        <v>0</v>
      </c>
      <c r="P3048" s="206">
        <v>0</v>
      </c>
    </row>
    <row r="3049" spans="1:16" x14ac:dyDescent="0.2">
      <c r="A3049" s="212" t="s">
        <v>9349</v>
      </c>
      <c r="B3049" s="211" t="s">
        <v>9348</v>
      </c>
      <c r="C3049" s="211" t="s">
        <v>252</v>
      </c>
      <c r="D3049" s="410"/>
      <c r="E3049" s="211" t="s">
        <v>9347</v>
      </c>
      <c r="F3049" s="211"/>
      <c r="G3049" s="413"/>
      <c r="H3049" s="429" t="s">
        <v>8560</v>
      </c>
      <c r="I3049" s="390">
        <v>0</v>
      </c>
      <c r="J3049" s="390">
        <v>0</v>
      </c>
      <c r="K3049" s="390">
        <v>0</v>
      </c>
      <c r="L3049" s="330">
        <v>0</v>
      </c>
      <c r="M3049" s="390">
        <v>0</v>
      </c>
      <c r="N3049" s="390">
        <v>0</v>
      </c>
      <c r="O3049" s="390">
        <v>5</v>
      </c>
      <c r="P3049" s="206">
        <v>0</v>
      </c>
    </row>
    <row r="3050" spans="1:16" x14ac:dyDescent="0.2">
      <c r="A3050" s="212" t="s">
        <v>9344</v>
      </c>
      <c r="B3050" s="211"/>
      <c r="C3050" s="211" t="s">
        <v>257</v>
      </c>
      <c r="D3050" s="410"/>
      <c r="E3050" s="211"/>
      <c r="F3050" s="211" t="s">
        <v>9343</v>
      </c>
      <c r="G3050" s="413"/>
      <c r="H3050" s="429" t="s">
        <v>8389</v>
      </c>
      <c r="I3050" s="390">
        <v>0</v>
      </c>
      <c r="J3050" s="390">
        <v>0</v>
      </c>
      <c r="K3050" s="390">
        <v>0</v>
      </c>
      <c r="L3050" s="330">
        <v>0</v>
      </c>
      <c r="M3050" s="390">
        <v>0</v>
      </c>
      <c r="N3050" s="390">
        <v>0</v>
      </c>
      <c r="O3050" s="390">
        <v>0</v>
      </c>
      <c r="P3050" s="206">
        <v>0</v>
      </c>
    </row>
    <row r="3051" spans="1:16" x14ac:dyDescent="0.2">
      <c r="A3051" s="212" t="s">
        <v>9342</v>
      </c>
      <c r="B3051" s="211"/>
      <c r="C3051" s="211" t="s">
        <v>251</v>
      </c>
      <c r="D3051" s="410" t="s">
        <v>22050</v>
      </c>
      <c r="E3051" s="211"/>
      <c r="F3051" s="211" t="s">
        <v>9341</v>
      </c>
      <c r="G3051" s="413" t="s">
        <v>22051</v>
      </c>
      <c r="H3051" s="429" t="s">
        <v>8560</v>
      </c>
      <c r="I3051" s="390">
        <v>0</v>
      </c>
      <c r="J3051" s="390">
        <v>0</v>
      </c>
      <c r="K3051" s="390">
        <v>0</v>
      </c>
      <c r="L3051" s="330">
        <v>0</v>
      </c>
      <c r="M3051" s="390">
        <v>176</v>
      </c>
      <c r="N3051" s="390">
        <v>172</v>
      </c>
      <c r="O3051" s="390">
        <v>209</v>
      </c>
      <c r="P3051" s="206">
        <v>2.32558139534884E-2</v>
      </c>
    </row>
    <row r="3052" spans="1:16" x14ac:dyDescent="0.2">
      <c r="A3052" s="212" t="s">
        <v>9333</v>
      </c>
      <c r="B3052" s="211"/>
      <c r="C3052" s="211" t="s">
        <v>253</v>
      </c>
      <c r="D3052" s="410" t="s">
        <v>18723</v>
      </c>
      <c r="E3052" s="211"/>
      <c r="F3052" s="211" t="s">
        <v>9332</v>
      </c>
      <c r="G3052" s="413" t="s">
        <v>18724</v>
      </c>
      <c r="H3052" s="429" t="s">
        <v>8396</v>
      </c>
      <c r="I3052" s="390">
        <v>0</v>
      </c>
      <c r="J3052" s="390">
        <v>0</v>
      </c>
      <c r="K3052" s="390">
        <v>0</v>
      </c>
      <c r="L3052" s="330">
        <v>0</v>
      </c>
      <c r="M3052" s="390">
        <v>53</v>
      </c>
      <c r="N3052" s="390">
        <v>31</v>
      </c>
      <c r="O3052" s="390">
        <v>30</v>
      </c>
      <c r="P3052" s="206">
        <v>0.70967741935483897</v>
      </c>
    </row>
    <row r="3053" spans="1:16" x14ac:dyDescent="0.2">
      <c r="A3053" s="212" t="s">
        <v>9327</v>
      </c>
      <c r="B3053" s="211"/>
      <c r="C3053" s="211" t="s">
        <v>487</v>
      </c>
      <c r="D3053" s="410" t="s">
        <v>8696</v>
      </c>
      <c r="E3053" s="211"/>
      <c r="F3053" s="211" t="s">
        <v>9326</v>
      </c>
      <c r="G3053" s="413" t="s">
        <v>215</v>
      </c>
      <c r="H3053" s="429" t="s">
        <v>8560</v>
      </c>
      <c r="I3053" s="390">
        <v>0</v>
      </c>
      <c r="J3053" s="390">
        <v>0</v>
      </c>
      <c r="K3053" s="390">
        <v>0</v>
      </c>
      <c r="L3053" s="330">
        <v>0</v>
      </c>
      <c r="M3053" s="390">
        <v>0</v>
      </c>
      <c r="N3053" s="390">
        <v>1</v>
      </c>
      <c r="O3053" s="390">
        <v>4</v>
      </c>
      <c r="P3053" s="206">
        <v>-1</v>
      </c>
    </row>
    <row r="3054" spans="1:16" x14ac:dyDescent="0.2">
      <c r="A3054" s="212" t="s">
        <v>9320</v>
      </c>
      <c r="B3054" s="211"/>
      <c r="C3054" s="211" t="s">
        <v>371</v>
      </c>
      <c r="D3054" s="410" t="s">
        <v>22059</v>
      </c>
      <c r="E3054" s="211"/>
      <c r="F3054" s="211" t="s">
        <v>9319</v>
      </c>
      <c r="G3054" s="413" t="s">
        <v>19399</v>
      </c>
      <c r="H3054" s="429" t="s">
        <v>8560</v>
      </c>
      <c r="I3054" s="390">
        <v>0</v>
      </c>
      <c r="J3054" s="390">
        <v>1</v>
      </c>
      <c r="K3054" s="390">
        <v>0</v>
      </c>
      <c r="L3054" s="330">
        <v>-1</v>
      </c>
      <c r="M3054" s="390">
        <v>0</v>
      </c>
      <c r="N3054" s="390">
        <v>0</v>
      </c>
      <c r="O3054" s="390">
        <v>1</v>
      </c>
      <c r="P3054" s="206">
        <v>0</v>
      </c>
    </row>
    <row r="3055" spans="1:16" x14ac:dyDescent="0.2">
      <c r="A3055" s="212" t="s">
        <v>19919</v>
      </c>
      <c r="B3055" s="211"/>
      <c r="C3055" s="211" t="s">
        <v>251</v>
      </c>
      <c r="D3055" s="410" t="s">
        <v>18602</v>
      </c>
      <c r="E3055" s="211" t="s">
        <v>17184</v>
      </c>
      <c r="F3055" s="211"/>
      <c r="G3055" s="413" t="s">
        <v>19437</v>
      </c>
      <c r="H3055" s="429"/>
      <c r="I3055" s="390">
        <v>0</v>
      </c>
      <c r="J3055" s="390">
        <v>0</v>
      </c>
      <c r="K3055" s="390">
        <v>0</v>
      </c>
      <c r="L3055" s="330">
        <v>0</v>
      </c>
      <c r="M3055" s="390">
        <v>0</v>
      </c>
      <c r="N3055" s="390">
        <v>0</v>
      </c>
      <c r="O3055" s="390">
        <v>2</v>
      </c>
      <c r="P3055" s="206">
        <v>0</v>
      </c>
    </row>
    <row r="3056" spans="1:16" x14ac:dyDescent="0.2">
      <c r="A3056" s="212" t="s">
        <v>19920</v>
      </c>
      <c r="B3056" s="211"/>
      <c r="C3056" s="211" t="s">
        <v>259</v>
      </c>
      <c r="D3056" s="410" t="s">
        <v>17597</v>
      </c>
      <c r="E3056" s="211" t="s">
        <v>15477</v>
      </c>
      <c r="F3056" s="211"/>
      <c r="G3056" s="413" t="s">
        <v>22064</v>
      </c>
      <c r="H3056" s="429"/>
      <c r="I3056" s="390">
        <v>0</v>
      </c>
      <c r="J3056" s="390">
        <v>0</v>
      </c>
      <c r="K3056" s="390">
        <v>0</v>
      </c>
      <c r="L3056" s="330">
        <v>0</v>
      </c>
      <c r="M3056" s="390">
        <v>13</v>
      </c>
      <c r="N3056" s="390">
        <v>22</v>
      </c>
      <c r="O3056" s="390">
        <v>53</v>
      </c>
      <c r="P3056" s="206">
        <v>-0.40909090909090901</v>
      </c>
    </row>
    <row r="3057" spans="1:16" x14ac:dyDescent="0.2">
      <c r="A3057" s="212" t="s">
        <v>9304</v>
      </c>
      <c r="B3057" s="211"/>
      <c r="C3057" s="211" t="s">
        <v>251</v>
      </c>
      <c r="D3057" s="410" t="s">
        <v>19287</v>
      </c>
      <c r="E3057" s="211"/>
      <c r="F3057" s="211" t="s">
        <v>9303</v>
      </c>
      <c r="G3057" s="413" t="s">
        <v>19442</v>
      </c>
      <c r="H3057" s="429" t="s">
        <v>8560</v>
      </c>
      <c r="I3057" s="390">
        <v>0</v>
      </c>
      <c r="J3057" s="390">
        <v>0</v>
      </c>
      <c r="K3057" s="390">
        <v>0</v>
      </c>
      <c r="L3057" s="330">
        <v>0</v>
      </c>
      <c r="M3057" s="390">
        <v>0</v>
      </c>
      <c r="N3057" s="390">
        <v>0</v>
      </c>
      <c r="O3057" s="390">
        <v>0</v>
      </c>
      <c r="P3057" s="206">
        <v>0</v>
      </c>
    </row>
    <row r="3058" spans="1:16" x14ac:dyDescent="0.2">
      <c r="A3058" s="212" t="s">
        <v>9262</v>
      </c>
      <c r="B3058" s="211"/>
      <c r="C3058" s="211" t="s">
        <v>253</v>
      </c>
      <c r="D3058" s="410" t="s">
        <v>17727</v>
      </c>
      <c r="E3058" s="211"/>
      <c r="F3058" s="211" t="s">
        <v>9261</v>
      </c>
      <c r="G3058" s="413" t="s">
        <v>22077</v>
      </c>
      <c r="H3058" s="429" t="s">
        <v>8560</v>
      </c>
      <c r="I3058" s="390">
        <v>0</v>
      </c>
      <c r="J3058" s="390">
        <v>1</v>
      </c>
      <c r="K3058" s="390">
        <v>0</v>
      </c>
      <c r="L3058" s="330">
        <v>-1</v>
      </c>
      <c r="M3058" s="390">
        <v>159</v>
      </c>
      <c r="N3058" s="390">
        <v>132</v>
      </c>
      <c r="O3058" s="390">
        <v>130</v>
      </c>
      <c r="P3058" s="206">
        <v>0.204545454545455</v>
      </c>
    </row>
    <row r="3059" spans="1:16" x14ac:dyDescent="0.2">
      <c r="A3059" s="212" t="s">
        <v>9256</v>
      </c>
      <c r="B3059" s="211"/>
      <c r="C3059" s="211" t="s">
        <v>253</v>
      </c>
      <c r="D3059" s="410" t="s">
        <v>19288</v>
      </c>
      <c r="E3059" s="211"/>
      <c r="F3059" s="211" t="s">
        <v>9255</v>
      </c>
      <c r="G3059" s="413" t="s">
        <v>19421</v>
      </c>
      <c r="H3059" s="429" t="s">
        <v>8396</v>
      </c>
      <c r="I3059" s="390">
        <v>0</v>
      </c>
      <c r="J3059" s="390">
        <v>0</v>
      </c>
      <c r="K3059" s="390">
        <v>0</v>
      </c>
      <c r="L3059" s="330">
        <v>0</v>
      </c>
      <c r="M3059" s="390">
        <v>6</v>
      </c>
      <c r="N3059" s="390">
        <v>1</v>
      </c>
      <c r="O3059" s="390">
        <v>8</v>
      </c>
      <c r="P3059" s="206">
        <v>5</v>
      </c>
    </row>
    <row r="3060" spans="1:16" x14ac:dyDescent="0.2">
      <c r="A3060" s="212" t="s">
        <v>9252</v>
      </c>
      <c r="B3060" s="211"/>
      <c r="C3060" s="211" t="s">
        <v>253</v>
      </c>
      <c r="D3060" s="410"/>
      <c r="E3060" s="211"/>
      <c r="F3060" s="211" t="s">
        <v>9251</v>
      </c>
      <c r="G3060" s="413"/>
      <c r="H3060" s="429" t="s">
        <v>8389</v>
      </c>
      <c r="I3060" s="390">
        <v>0</v>
      </c>
      <c r="J3060" s="390">
        <v>0</v>
      </c>
      <c r="K3060" s="390">
        <v>0</v>
      </c>
      <c r="L3060" s="330">
        <v>0</v>
      </c>
      <c r="M3060" s="390">
        <v>0</v>
      </c>
      <c r="N3060" s="390">
        <v>0</v>
      </c>
      <c r="O3060" s="390">
        <v>0</v>
      </c>
      <c r="P3060" s="206">
        <v>0</v>
      </c>
    </row>
    <row r="3061" spans="1:16" x14ac:dyDescent="0.2">
      <c r="A3061" s="212" t="s">
        <v>9240</v>
      </c>
      <c r="B3061" s="211"/>
      <c r="C3061" s="211" t="s">
        <v>252</v>
      </c>
      <c r="D3061" s="410" t="s">
        <v>22081</v>
      </c>
      <c r="E3061" s="211"/>
      <c r="F3061" s="211" t="s">
        <v>9239</v>
      </c>
      <c r="G3061" s="413" t="s">
        <v>19444</v>
      </c>
      <c r="H3061" s="429" t="s">
        <v>8560</v>
      </c>
      <c r="I3061" s="390">
        <v>0</v>
      </c>
      <c r="J3061" s="390">
        <v>0</v>
      </c>
      <c r="K3061" s="390">
        <v>0</v>
      </c>
      <c r="L3061" s="330">
        <v>0</v>
      </c>
      <c r="M3061" s="390">
        <v>0</v>
      </c>
      <c r="N3061" s="390">
        <v>0</v>
      </c>
      <c r="O3061" s="390">
        <v>3</v>
      </c>
      <c r="P3061" s="206">
        <v>0</v>
      </c>
    </row>
    <row r="3062" spans="1:16" x14ac:dyDescent="0.2">
      <c r="A3062" s="212" t="s">
        <v>9238</v>
      </c>
      <c r="B3062" s="211"/>
      <c r="C3062" s="211" t="s">
        <v>253</v>
      </c>
      <c r="D3062" s="410" t="s">
        <v>17598</v>
      </c>
      <c r="E3062" s="211"/>
      <c r="F3062" s="211" t="s">
        <v>9237</v>
      </c>
      <c r="G3062" s="413" t="s">
        <v>19399</v>
      </c>
      <c r="H3062" s="429" t="s">
        <v>8560</v>
      </c>
      <c r="I3062" s="390">
        <v>0</v>
      </c>
      <c r="J3062" s="390">
        <v>0</v>
      </c>
      <c r="K3062" s="390">
        <v>0</v>
      </c>
      <c r="L3062" s="330">
        <v>0</v>
      </c>
      <c r="M3062" s="390">
        <v>0</v>
      </c>
      <c r="N3062" s="390">
        <v>0</v>
      </c>
      <c r="O3062" s="390">
        <v>0</v>
      </c>
      <c r="P3062" s="206">
        <v>0</v>
      </c>
    </row>
    <row r="3063" spans="1:16" x14ac:dyDescent="0.2">
      <c r="A3063" s="212" t="s">
        <v>9236</v>
      </c>
      <c r="B3063" s="211" t="s">
        <v>9235</v>
      </c>
      <c r="C3063" s="211" t="s">
        <v>14947</v>
      </c>
      <c r="D3063" s="410" t="s">
        <v>22082</v>
      </c>
      <c r="E3063" s="211" t="s">
        <v>9234</v>
      </c>
      <c r="F3063" s="211"/>
      <c r="G3063" s="413" t="s">
        <v>22083</v>
      </c>
      <c r="H3063" s="429" t="s">
        <v>8560</v>
      </c>
      <c r="I3063" s="390">
        <v>0</v>
      </c>
      <c r="J3063" s="390">
        <v>0</v>
      </c>
      <c r="K3063" s="390">
        <v>0</v>
      </c>
      <c r="L3063" s="330">
        <v>0</v>
      </c>
      <c r="M3063" s="390">
        <v>187</v>
      </c>
      <c r="N3063" s="390">
        <v>152</v>
      </c>
      <c r="O3063" s="390">
        <v>182</v>
      </c>
      <c r="P3063" s="206">
        <v>0.230263157894737</v>
      </c>
    </row>
    <row r="3064" spans="1:16" x14ac:dyDescent="0.2">
      <c r="A3064" s="212" t="s">
        <v>9233</v>
      </c>
      <c r="B3064" s="211"/>
      <c r="C3064" s="211" t="s">
        <v>250</v>
      </c>
      <c r="D3064" s="410" t="s">
        <v>18340</v>
      </c>
      <c r="E3064" s="211" t="s">
        <v>9232</v>
      </c>
      <c r="F3064" s="211"/>
      <c r="G3064" s="413" t="s">
        <v>21443</v>
      </c>
      <c r="H3064" s="429" t="s">
        <v>8396</v>
      </c>
      <c r="I3064" s="390">
        <v>0</v>
      </c>
      <c r="J3064" s="390">
        <v>0</v>
      </c>
      <c r="K3064" s="390">
        <v>0</v>
      </c>
      <c r="L3064" s="330">
        <v>0</v>
      </c>
      <c r="M3064" s="390">
        <v>1</v>
      </c>
      <c r="N3064" s="390">
        <v>0</v>
      </c>
      <c r="O3064" s="390">
        <v>0</v>
      </c>
      <c r="P3064" s="206">
        <v>0</v>
      </c>
    </row>
    <row r="3065" spans="1:16" x14ac:dyDescent="0.2">
      <c r="A3065" s="212" t="s">
        <v>9231</v>
      </c>
      <c r="B3065" s="211"/>
      <c r="C3065" s="211" t="s">
        <v>371</v>
      </c>
      <c r="D3065" s="410" t="s">
        <v>19823</v>
      </c>
      <c r="E3065" s="211"/>
      <c r="F3065" s="211" t="s">
        <v>9229</v>
      </c>
      <c r="G3065" s="413" t="s">
        <v>22084</v>
      </c>
      <c r="H3065" s="429" t="s">
        <v>8560</v>
      </c>
      <c r="I3065" s="390">
        <v>0</v>
      </c>
      <c r="J3065" s="390">
        <v>0</v>
      </c>
      <c r="K3065" s="390">
        <v>0</v>
      </c>
      <c r="L3065" s="330">
        <v>0</v>
      </c>
      <c r="M3065" s="390">
        <v>75</v>
      </c>
      <c r="N3065" s="390">
        <v>103</v>
      </c>
      <c r="O3065" s="390">
        <v>88</v>
      </c>
      <c r="P3065" s="206">
        <v>-0.27184466019417503</v>
      </c>
    </row>
    <row r="3066" spans="1:16" x14ac:dyDescent="0.2">
      <c r="A3066" s="212" t="s">
        <v>9228</v>
      </c>
      <c r="B3066" s="211"/>
      <c r="C3066" s="211" t="s">
        <v>250</v>
      </c>
      <c r="D3066" s="410" t="s">
        <v>8791</v>
      </c>
      <c r="E3066" s="211"/>
      <c r="F3066" s="211" t="s">
        <v>9227</v>
      </c>
      <c r="G3066" s="413" t="s">
        <v>223</v>
      </c>
      <c r="H3066" s="429" t="s">
        <v>8396</v>
      </c>
      <c r="I3066" s="390">
        <v>0</v>
      </c>
      <c r="J3066" s="390">
        <v>0</v>
      </c>
      <c r="K3066" s="390">
        <v>0</v>
      </c>
      <c r="L3066" s="330">
        <v>0</v>
      </c>
      <c r="M3066" s="390">
        <v>2</v>
      </c>
      <c r="N3066" s="390">
        <v>1</v>
      </c>
      <c r="O3066" s="390">
        <v>0</v>
      </c>
      <c r="P3066" s="206">
        <v>1</v>
      </c>
    </row>
    <row r="3067" spans="1:16" x14ac:dyDescent="0.2">
      <c r="A3067" s="212" t="s">
        <v>9226</v>
      </c>
      <c r="B3067" s="211"/>
      <c r="C3067" s="211" t="s">
        <v>251</v>
      </c>
      <c r="D3067" s="410" t="s">
        <v>18157</v>
      </c>
      <c r="E3067" s="211"/>
      <c r="F3067" s="211" t="s">
        <v>9225</v>
      </c>
      <c r="G3067" s="413" t="s">
        <v>18942</v>
      </c>
      <c r="H3067" s="429" t="s">
        <v>8560</v>
      </c>
      <c r="I3067" s="390">
        <v>0</v>
      </c>
      <c r="J3067" s="390">
        <v>0</v>
      </c>
      <c r="K3067" s="390">
        <v>0</v>
      </c>
      <c r="L3067" s="330">
        <v>0</v>
      </c>
      <c r="M3067" s="390">
        <v>46</v>
      </c>
      <c r="N3067" s="390">
        <v>21</v>
      </c>
      <c r="O3067" s="390">
        <v>26</v>
      </c>
      <c r="P3067" s="206">
        <v>1.19047619047619</v>
      </c>
    </row>
    <row r="3068" spans="1:16" x14ac:dyDescent="0.2">
      <c r="A3068" s="212" t="s">
        <v>9224</v>
      </c>
      <c r="B3068" s="211" t="s">
        <v>9223</v>
      </c>
      <c r="C3068" s="211" t="s">
        <v>249</v>
      </c>
      <c r="D3068" s="410" t="s">
        <v>18725</v>
      </c>
      <c r="E3068" s="211" t="s">
        <v>9222</v>
      </c>
      <c r="F3068" s="211"/>
      <c r="G3068" s="413" t="s">
        <v>200</v>
      </c>
      <c r="H3068" s="429" t="s">
        <v>8560</v>
      </c>
      <c r="I3068" s="390">
        <v>0</v>
      </c>
      <c r="J3068" s="390">
        <v>0</v>
      </c>
      <c r="K3068" s="390">
        <v>0</v>
      </c>
      <c r="L3068" s="330">
        <v>0</v>
      </c>
      <c r="M3068" s="390">
        <v>1</v>
      </c>
      <c r="N3068" s="390">
        <v>2</v>
      </c>
      <c r="O3068" s="390">
        <v>2</v>
      </c>
      <c r="P3068" s="206">
        <v>-0.5</v>
      </c>
    </row>
    <row r="3069" spans="1:16" x14ac:dyDescent="0.2">
      <c r="A3069" s="212" t="s">
        <v>9221</v>
      </c>
      <c r="B3069" s="211"/>
      <c r="C3069" s="211" t="s">
        <v>249</v>
      </c>
      <c r="D3069" s="410" t="s">
        <v>19289</v>
      </c>
      <c r="E3069" s="211"/>
      <c r="F3069" s="211" t="s">
        <v>19290</v>
      </c>
      <c r="G3069" s="413" t="s">
        <v>21408</v>
      </c>
      <c r="H3069" s="429"/>
      <c r="I3069" s="390">
        <v>0</v>
      </c>
      <c r="J3069" s="390">
        <v>0</v>
      </c>
      <c r="K3069" s="390">
        <v>0</v>
      </c>
      <c r="L3069" s="330">
        <v>0</v>
      </c>
      <c r="M3069" s="390">
        <v>2</v>
      </c>
      <c r="N3069" s="390">
        <v>4</v>
      </c>
      <c r="O3069" s="390">
        <v>3</v>
      </c>
      <c r="P3069" s="206">
        <v>-0.5</v>
      </c>
    </row>
    <row r="3070" spans="1:16" x14ac:dyDescent="0.2">
      <c r="A3070" s="212"/>
      <c r="B3070" s="211"/>
      <c r="C3070" s="211"/>
      <c r="D3070" s="410" t="s">
        <v>19291</v>
      </c>
      <c r="E3070" s="211"/>
      <c r="F3070" s="211" t="s">
        <v>9219</v>
      </c>
      <c r="G3070" s="413" t="s">
        <v>21408</v>
      </c>
      <c r="H3070" s="429" t="s">
        <v>8396</v>
      </c>
      <c r="I3070" s="390">
        <v>0</v>
      </c>
      <c r="J3070" s="390">
        <v>0</v>
      </c>
      <c r="K3070" s="390">
        <v>0</v>
      </c>
      <c r="L3070" s="330">
        <v>0</v>
      </c>
      <c r="M3070" s="390">
        <v>0</v>
      </c>
      <c r="N3070" s="390">
        <v>0</v>
      </c>
      <c r="O3070" s="390">
        <v>3</v>
      </c>
      <c r="P3070" s="206">
        <v>0</v>
      </c>
    </row>
    <row r="3071" spans="1:16" x14ac:dyDescent="0.2">
      <c r="A3071" s="212" t="s">
        <v>9218</v>
      </c>
      <c r="B3071" s="211"/>
      <c r="C3071" s="211" t="s">
        <v>253</v>
      </c>
      <c r="D3071" s="410" t="s">
        <v>9217</v>
      </c>
      <c r="E3071" s="211"/>
      <c r="F3071" s="211" t="s">
        <v>9216</v>
      </c>
      <c r="G3071" s="413" t="s">
        <v>201</v>
      </c>
      <c r="H3071" s="429" t="s">
        <v>8389</v>
      </c>
      <c r="I3071" s="390">
        <v>0</v>
      </c>
      <c r="J3071" s="390">
        <v>0</v>
      </c>
      <c r="K3071" s="390">
        <v>0</v>
      </c>
      <c r="L3071" s="330">
        <v>0</v>
      </c>
      <c r="M3071" s="390">
        <v>0</v>
      </c>
      <c r="N3071" s="390">
        <v>0</v>
      </c>
      <c r="O3071" s="390">
        <v>0</v>
      </c>
      <c r="P3071" s="206">
        <v>0</v>
      </c>
    </row>
    <row r="3072" spans="1:16" x14ac:dyDescent="0.2">
      <c r="A3072" s="212" t="s">
        <v>9215</v>
      </c>
      <c r="B3072" s="211"/>
      <c r="C3072" s="211" t="s">
        <v>371</v>
      </c>
      <c r="D3072" s="410" t="s">
        <v>8873</v>
      </c>
      <c r="E3072" s="211"/>
      <c r="F3072" s="211" t="s">
        <v>9214</v>
      </c>
      <c r="G3072" s="413" t="s">
        <v>15877</v>
      </c>
      <c r="H3072" s="429" t="s">
        <v>8396</v>
      </c>
      <c r="I3072" s="390">
        <v>0</v>
      </c>
      <c r="J3072" s="390">
        <v>0</v>
      </c>
      <c r="K3072" s="390">
        <v>0</v>
      </c>
      <c r="L3072" s="330">
        <v>0</v>
      </c>
      <c r="M3072" s="390">
        <v>0</v>
      </c>
      <c r="N3072" s="390">
        <v>0</v>
      </c>
      <c r="O3072" s="390">
        <v>0</v>
      </c>
      <c r="P3072" s="206">
        <v>0</v>
      </c>
    </row>
    <row r="3073" spans="1:16" x14ac:dyDescent="0.2">
      <c r="A3073" s="212" t="s">
        <v>18341</v>
      </c>
      <c r="B3073" s="211"/>
      <c r="C3073" s="211" t="s">
        <v>252</v>
      </c>
      <c r="D3073" s="410" t="s">
        <v>19824</v>
      </c>
      <c r="E3073" s="211"/>
      <c r="F3073" s="211" t="s">
        <v>18342</v>
      </c>
      <c r="G3073" s="413" t="s">
        <v>213</v>
      </c>
      <c r="H3073" s="429" t="s">
        <v>8560</v>
      </c>
      <c r="I3073" s="390">
        <v>0</v>
      </c>
      <c r="J3073" s="390">
        <v>0</v>
      </c>
      <c r="K3073" s="390">
        <v>0</v>
      </c>
      <c r="L3073" s="330">
        <v>0</v>
      </c>
      <c r="M3073" s="390">
        <v>0</v>
      </c>
      <c r="N3073" s="390">
        <v>0</v>
      </c>
      <c r="O3073" s="390">
        <v>0</v>
      </c>
      <c r="P3073" s="206">
        <v>0</v>
      </c>
    </row>
    <row r="3074" spans="1:16" x14ac:dyDescent="0.2">
      <c r="A3074" s="212" t="s">
        <v>9201</v>
      </c>
      <c r="B3074" s="211"/>
      <c r="C3074" s="211" t="s">
        <v>255</v>
      </c>
      <c r="D3074" s="410"/>
      <c r="E3074" s="211"/>
      <c r="F3074" s="211" t="s">
        <v>9200</v>
      </c>
      <c r="G3074" s="413"/>
      <c r="H3074" s="429" t="s">
        <v>8389</v>
      </c>
      <c r="I3074" s="390">
        <v>0</v>
      </c>
      <c r="J3074" s="390">
        <v>0</v>
      </c>
      <c r="K3074" s="390">
        <v>0</v>
      </c>
      <c r="L3074" s="330">
        <v>0</v>
      </c>
      <c r="M3074" s="390">
        <v>0</v>
      </c>
      <c r="N3074" s="390">
        <v>0</v>
      </c>
      <c r="O3074" s="390">
        <v>0</v>
      </c>
      <c r="P3074" s="206">
        <v>0</v>
      </c>
    </row>
    <row r="3075" spans="1:16" x14ac:dyDescent="0.2">
      <c r="A3075" s="212" t="s">
        <v>9195</v>
      </c>
      <c r="B3075" s="211"/>
      <c r="C3075" s="211" t="s">
        <v>371</v>
      </c>
      <c r="D3075" s="410"/>
      <c r="E3075" s="211"/>
      <c r="F3075" s="211" t="s">
        <v>9194</v>
      </c>
      <c r="G3075" s="413"/>
      <c r="H3075" s="429" t="s">
        <v>8389</v>
      </c>
      <c r="I3075" s="390">
        <v>0</v>
      </c>
      <c r="J3075" s="390">
        <v>0</v>
      </c>
      <c r="K3075" s="390">
        <v>0</v>
      </c>
      <c r="L3075" s="330">
        <v>0</v>
      </c>
      <c r="M3075" s="390">
        <v>0</v>
      </c>
      <c r="N3075" s="390">
        <v>0</v>
      </c>
      <c r="O3075" s="390">
        <v>0</v>
      </c>
      <c r="P3075" s="206">
        <v>0</v>
      </c>
    </row>
    <row r="3076" spans="1:16" x14ac:dyDescent="0.2">
      <c r="A3076" s="212" t="s">
        <v>9193</v>
      </c>
      <c r="B3076" s="211"/>
      <c r="C3076" s="211" t="s">
        <v>252</v>
      </c>
      <c r="D3076" s="410" t="s">
        <v>8743</v>
      </c>
      <c r="E3076" s="211"/>
      <c r="F3076" s="211" t="s">
        <v>9192</v>
      </c>
      <c r="G3076" s="413" t="s">
        <v>213</v>
      </c>
      <c r="H3076" s="429" t="s">
        <v>8560</v>
      </c>
      <c r="I3076" s="390">
        <v>0</v>
      </c>
      <c r="J3076" s="390">
        <v>0</v>
      </c>
      <c r="K3076" s="390">
        <v>0</v>
      </c>
      <c r="L3076" s="330">
        <v>0</v>
      </c>
      <c r="M3076" s="390">
        <v>0</v>
      </c>
      <c r="N3076" s="390">
        <v>0</v>
      </c>
      <c r="O3076" s="390">
        <v>0</v>
      </c>
      <c r="P3076" s="206">
        <v>0</v>
      </c>
    </row>
    <row r="3077" spans="1:16" x14ac:dyDescent="0.2">
      <c r="A3077" s="212" t="s">
        <v>9181</v>
      </c>
      <c r="B3077" s="211"/>
      <c r="C3077" s="211" t="s">
        <v>253</v>
      </c>
      <c r="D3077" s="410" t="s">
        <v>15440</v>
      </c>
      <c r="E3077" s="211"/>
      <c r="F3077" s="211" t="s">
        <v>9180</v>
      </c>
      <c r="G3077" s="413" t="s">
        <v>200</v>
      </c>
      <c r="H3077" s="429" t="s">
        <v>8560</v>
      </c>
      <c r="I3077" s="390">
        <v>0</v>
      </c>
      <c r="J3077" s="390">
        <v>0</v>
      </c>
      <c r="K3077" s="390">
        <v>0</v>
      </c>
      <c r="L3077" s="330">
        <v>0</v>
      </c>
      <c r="M3077" s="390">
        <v>0</v>
      </c>
      <c r="N3077" s="390">
        <v>0</v>
      </c>
      <c r="O3077" s="390">
        <v>0</v>
      </c>
      <c r="P3077" s="206">
        <v>0</v>
      </c>
    </row>
    <row r="3078" spans="1:16" x14ac:dyDescent="0.2">
      <c r="A3078" s="212" t="s">
        <v>9179</v>
      </c>
      <c r="B3078" s="211"/>
      <c r="C3078" s="211" t="s">
        <v>258</v>
      </c>
      <c r="D3078" s="410" t="s">
        <v>18128</v>
      </c>
      <c r="E3078" s="211"/>
      <c r="F3078" s="211" t="s">
        <v>9178</v>
      </c>
      <c r="G3078" s="413" t="s">
        <v>19800</v>
      </c>
      <c r="H3078" s="429" t="s">
        <v>8560</v>
      </c>
      <c r="I3078" s="390">
        <v>0</v>
      </c>
      <c r="J3078" s="390">
        <v>1</v>
      </c>
      <c r="K3078" s="390">
        <v>0</v>
      </c>
      <c r="L3078" s="330">
        <v>-1</v>
      </c>
      <c r="M3078" s="390">
        <v>9</v>
      </c>
      <c r="N3078" s="390">
        <v>9</v>
      </c>
      <c r="O3078" s="390">
        <v>7</v>
      </c>
      <c r="P3078" s="206">
        <v>0</v>
      </c>
    </row>
    <row r="3079" spans="1:16" x14ac:dyDescent="0.2">
      <c r="A3079" s="212" t="s">
        <v>9177</v>
      </c>
      <c r="B3079" s="211"/>
      <c r="C3079" s="211" t="s">
        <v>258</v>
      </c>
      <c r="D3079" s="410"/>
      <c r="E3079" s="211"/>
      <c r="F3079" s="211" t="s">
        <v>9176</v>
      </c>
      <c r="G3079" s="413"/>
      <c r="H3079" s="429" t="s">
        <v>8389</v>
      </c>
      <c r="I3079" s="390">
        <v>0</v>
      </c>
      <c r="J3079" s="390">
        <v>0</v>
      </c>
      <c r="K3079" s="390">
        <v>0</v>
      </c>
      <c r="L3079" s="330">
        <v>0</v>
      </c>
      <c r="M3079" s="390">
        <v>0</v>
      </c>
      <c r="N3079" s="390">
        <v>0</v>
      </c>
      <c r="O3079" s="390">
        <v>0</v>
      </c>
      <c r="P3079" s="206">
        <v>0</v>
      </c>
    </row>
    <row r="3080" spans="1:16" x14ac:dyDescent="0.2">
      <c r="A3080" s="212" t="s">
        <v>9175</v>
      </c>
      <c r="B3080" s="211"/>
      <c r="C3080" s="211" t="s">
        <v>371</v>
      </c>
      <c r="D3080" s="410" t="s">
        <v>8815</v>
      </c>
      <c r="E3080" s="211"/>
      <c r="F3080" s="211" t="s">
        <v>9174</v>
      </c>
      <c r="G3080" s="413" t="s">
        <v>201</v>
      </c>
      <c r="H3080" s="429" t="s">
        <v>8389</v>
      </c>
      <c r="I3080" s="390">
        <v>0</v>
      </c>
      <c r="J3080" s="390">
        <v>0</v>
      </c>
      <c r="K3080" s="390">
        <v>0</v>
      </c>
      <c r="L3080" s="330">
        <v>0</v>
      </c>
      <c r="M3080" s="390">
        <v>11</v>
      </c>
      <c r="N3080" s="390">
        <v>5</v>
      </c>
      <c r="O3080" s="390">
        <v>4</v>
      </c>
      <c r="P3080" s="206">
        <v>1.2</v>
      </c>
    </row>
    <row r="3081" spans="1:16" x14ac:dyDescent="0.2">
      <c r="A3081" s="212" t="s">
        <v>19294</v>
      </c>
      <c r="B3081" s="211"/>
      <c r="C3081" s="211" t="s">
        <v>253</v>
      </c>
      <c r="D3081" s="410"/>
      <c r="E3081" s="211"/>
      <c r="F3081" s="211" t="s">
        <v>19295</v>
      </c>
      <c r="G3081" s="413"/>
      <c r="H3081" s="429"/>
      <c r="I3081" s="390">
        <v>0</v>
      </c>
      <c r="J3081" s="390">
        <v>0</v>
      </c>
      <c r="K3081" s="390">
        <v>0</v>
      </c>
      <c r="L3081" s="330">
        <v>0</v>
      </c>
      <c r="M3081" s="390">
        <v>0</v>
      </c>
      <c r="N3081" s="390">
        <v>0</v>
      </c>
      <c r="O3081" s="390">
        <v>0</v>
      </c>
      <c r="P3081" s="206">
        <v>0</v>
      </c>
    </row>
    <row r="3082" spans="1:16" x14ac:dyDescent="0.2">
      <c r="A3082" s="212" t="s">
        <v>19296</v>
      </c>
      <c r="B3082" s="211"/>
      <c r="C3082" s="211" t="s">
        <v>251</v>
      </c>
      <c r="D3082" s="410"/>
      <c r="E3082" s="211"/>
      <c r="F3082" s="211" t="s">
        <v>19297</v>
      </c>
      <c r="G3082" s="413"/>
      <c r="H3082" s="429"/>
      <c r="I3082" s="390">
        <v>0</v>
      </c>
      <c r="J3082" s="390">
        <v>0</v>
      </c>
      <c r="K3082" s="390">
        <v>0</v>
      </c>
      <c r="L3082" s="330">
        <v>0</v>
      </c>
      <c r="M3082" s="390">
        <v>0</v>
      </c>
      <c r="N3082" s="390">
        <v>0</v>
      </c>
      <c r="O3082" s="390">
        <v>0</v>
      </c>
      <c r="P3082" s="206">
        <v>0</v>
      </c>
    </row>
    <row r="3083" spans="1:16" x14ac:dyDescent="0.2">
      <c r="A3083" s="212" t="s">
        <v>19298</v>
      </c>
      <c r="B3083" s="211"/>
      <c r="C3083" s="211" t="s">
        <v>258</v>
      </c>
      <c r="D3083" s="410"/>
      <c r="E3083" s="211"/>
      <c r="F3083" s="211" t="s">
        <v>19299</v>
      </c>
      <c r="G3083" s="413"/>
      <c r="H3083" s="429"/>
      <c r="I3083" s="390">
        <v>0</v>
      </c>
      <c r="J3083" s="390">
        <v>0</v>
      </c>
      <c r="K3083" s="390">
        <v>0</v>
      </c>
      <c r="L3083" s="330">
        <v>0</v>
      </c>
      <c r="M3083" s="390">
        <v>0</v>
      </c>
      <c r="N3083" s="390">
        <v>0</v>
      </c>
      <c r="O3083" s="390">
        <v>0</v>
      </c>
      <c r="P3083" s="206">
        <v>0</v>
      </c>
    </row>
    <row r="3084" spans="1:16" x14ac:dyDescent="0.2">
      <c r="A3084" s="212" t="s">
        <v>9171</v>
      </c>
      <c r="B3084" s="211"/>
      <c r="C3084" s="211" t="s">
        <v>251</v>
      </c>
      <c r="D3084" s="410"/>
      <c r="E3084" s="211"/>
      <c r="F3084" s="211" t="s">
        <v>9170</v>
      </c>
      <c r="G3084" s="413"/>
      <c r="H3084" s="429" t="s">
        <v>8389</v>
      </c>
      <c r="I3084" s="390">
        <v>0</v>
      </c>
      <c r="J3084" s="390">
        <v>0</v>
      </c>
      <c r="K3084" s="390">
        <v>0</v>
      </c>
      <c r="L3084" s="330">
        <v>0</v>
      </c>
      <c r="M3084" s="390">
        <v>0</v>
      </c>
      <c r="N3084" s="390">
        <v>0</v>
      </c>
      <c r="O3084" s="390">
        <v>0</v>
      </c>
      <c r="P3084" s="206">
        <v>0</v>
      </c>
    </row>
    <row r="3085" spans="1:16" x14ac:dyDescent="0.2">
      <c r="A3085" s="212" t="s">
        <v>9169</v>
      </c>
      <c r="B3085" s="211"/>
      <c r="C3085" s="211" t="s">
        <v>249</v>
      </c>
      <c r="D3085" s="410" t="s">
        <v>17288</v>
      </c>
      <c r="E3085" s="211"/>
      <c r="F3085" s="211" t="s">
        <v>9168</v>
      </c>
      <c r="G3085" s="413" t="s">
        <v>8799</v>
      </c>
      <c r="H3085" s="429" t="s">
        <v>8560</v>
      </c>
      <c r="I3085" s="390">
        <v>0</v>
      </c>
      <c r="J3085" s="390">
        <v>0</v>
      </c>
      <c r="K3085" s="390">
        <v>0</v>
      </c>
      <c r="L3085" s="330">
        <v>0</v>
      </c>
      <c r="M3085" s="390">
        <v>0</v>
      </c>
      <c r="N3085" s="390">
        <v>0</v>
      </c>
      <c r="O3085" s="390">
        <v>0</v>
      </c>
      <c r="P3085" s="206">
        <v>0</v>
      </c>
    </row>
    <row r="3086" spans="1:16" x14ac:dyDescent="0.2">
      <c r="A3086" s="212" t="s">
        <v>9157</v>
      </c>
      <c r="B3086" s="211"/>
      <c r="C3086" s="211" t="s">
        <v>14947</v>
      </c>
      <c r="D3086" s="410"/>
      <c r="E3086" s="211"/>
      <c r="F3086" s="211" t="s">
        <v>9156</v>
      </c>
      <c r="G3086" s="413"/>
      <c r="H3086" s="429" t="s">
        <v>8389</v>
      </c>
      <c r="I3086" s="390">
        <v>0</v>
      </c>
      <c r="J3086" s="390">
        <v>0</v>
      </c>
      <c r="K3086" s="390">
        <v>0</v>
      </c>
      <c r="L3086" s="330">
        <v>0</v>
      </c>
      <c r="M3086" s="390">
        <v>0</v>
      </c>
      <c r="N3086" s="390">
        <v>0</v>
      </c>
      <c r="O3086" s="390">
        <v>0</v>
      </c>
      <c r="P3086" s="206">
        <v>0</v>
      </c>
    </row>
    <row r="3087" spans="1:16" x14ac:dyDescent="0.2">
      <c r="A3087" s="212" t="s">
        <v>9155</v>
      </c>
      <c r="B3087" s="211"/>
      <c r="C3087" s="211" t="s">
        <v>249</v>
      </c>
      <c r="D3087" s="410" t="s">
        <v>18603</v>
      </c>
      <c r="E3087" s="211"/>
      <c r="F3087" s="211" t="s">
        <v>9154</v>
      </c>
      <c r="G3087" s="413" t="s">
        <v>21396</v>
      </c>
      <c r="H3087" s="429" t="s">
        <v>8560</v>
      </c>
      <c r="I3087" s="390">
        <v>0</v>
      </c>
      <c r="J3087" s="390">
        <v>0</v>
      </c>
      <c r="K3087" s="390">
        <v>0</v>
      </c>
      <c r="L3087" s="330">
        <v>0</v>
      </c>
      <c r="M3087" s="390">
        <v>41</v>
      </c>
      <c r="N3087" s="390">
        <v>34</v>
      </c>
      <c r="O3087" s="390">
        <v>38</v>
      </c>
      <c r="P3087" s="206">
        <v>0.20588235294117599</v>
      </c>
    </row>
    <row r="3088" spans="1:16" x14ac:dyDescent="0.2">
      <c r="A3088" s="212" t="s">
        <v>9137</v>
      </c>
      <c r="B3088" s="211"/>
      <c r="C3088" s="211" t="s">
        <v>258</v>
      </c>
      <c r="D3088" s="410" t="s">
        <v>20182</v>
      </c>
      <c r="E3088" s="211"/>
      <c r="F3088" s="211" t="s">
        <v>9136</v>
      </c>
      <c r="G3088" s="413" t="s">
        <v>22106</v>
      </c>
      <c r="H3088" s="429" t="s">
        <v>8396</v>
      </c>
      <c r="I3088" s="390">
        <v>0</v>
      </c>
      <c r="J3088" s="390">
        <v>0</v>
      </c>
      <c r="K3088" s="390">
        <v>0</v>
      </c>
      <c r="L3088" s="330">
        <v>0</v>
      </c>
      <c r="M3088" s="390">
        <v>4</v>
      </c>
      <c r="N3088" s="390">
        <v>7</v>
      </c>
      <c r="O3088" s="390">
        <v>1</v>
      </c>
      <c r="P3088" s="206">
        <v>-0.42857142857142899</v>
      </c>
    </row>
    <row r="3089" spans="1:16" x14ac:dyDescent="0.2">
      <c r="A3089" s="212" t="s">
        <v>9135</v>
      </c>
      <c r="B3089" s="211"/>
      <c r="C3089" s="211" t="s">
        <v>371</v>
      </c>
      <c r="D3089" s="410" t="s">
        <v>19827</v>
      </c>
      <c r="E3089" s="211"/>
      <c r="F3089" s="211" t="s">
        <v>9134</v>
      </c>
      <c r="G3089" s="413" t="s">
        <v>20328</v>
      </c>
      <c r="H3089" s="429" t="s">
        <v>8396</v>
      </c>
      <c r="I3089" s="390">
        <v>0</v>
      </c>
      <c r="J3089" s="390">
        <v>0</v>
      </c>
      <c r="K3089" s="390">
        <v>0</v>
      </c>
      <c r="L3089" s="330">
        <v>0</v>
      </c>
      <c r="M3089" s="390">
        <v>0</v>
      </c>
      <c r="N3089" s="390">
        <v>0</v>
      </c>
      <c r="O3089" s="390">
        <v>0</v>
      </c>
      <c r="P3089" s="206">
        <v>0</v>
      </c>
    </row>
    <row r="3090" spans="1:16" x14ac:dyDescent="0.2">
      <c r="A3090" s="212" t="s">
        <v>9133</v>
      </c>
      <c r="B3090" s="211"/>
      <c r="C3090" s="211" t="s">
        <v>487</v>
      </c>
      <c r="D3090" s="410" t="s">
        <v>17457</v>
      </c>
      <c r="E3090" s="211"/>
      <c r="F3090" s="211" t="s">
        <v>9132</v>
      </c>
      <c r="G3090" s="413" t="s">
        <v>17458</v>
      </c>
      <c r="H3090" s="429" t="s">
        <v>8560</v>
      </c>
      <c r="I3090" s="390">
        <v>0</v>
      </c>
      <c r="J3090" s="390">
        <v>0</v>
      </c>
      <c r="K3090" s="390">
        <v>0</v>
      </c>
      <c r="L3090" s="330">
        <v>0</v>
      </c>
      <c r="M3090" s="390">
        <v>37</v>
      </c>
      <c r="N3090" s="390">
        <v>51</v>
      </c>
      <c r="O3090" s="390">
        <v>14</v>
      </c>
      <c r="P3090" s="206">
        <v>-0.27450980392156898</v>
      </c>
    </row>
    <row r="3091" spans="1:16" x14ac:dyDescent="0.2">
      <c r="A3091" s="212" t="s">
        <v>9129</v>
      </c>
      <c r="B3091" s="211"/>
      <c r="C3091" s="211" t="s">
        <v>371</v>
      </c>
      <c r="D3091" s="410" t="s">
        <v>17126</v>
      </c>
      <c r="E3091" s="211"/>
      <c r="F3091" s="211" t="s">
        <v>9128</v>
      </c>
      <c r="G3091" s="413" t="s">
        <v>201</v>
      </c>
      <c r="H3091" s="429" t="s">
        <v>8560</v>
      </c>
      <c r="I3091" s="390">
        <v>0</v>
      </c>
      <c r="J3091" s="390">
        <v>0</v>
      </c>
      <c r="K3091" s="390">
        <v>2</v>
      </c>
      <c r="L3091" s="330">
        <v>0</v>
      </c>
      <c r="M3091" s="390">
        <v>0</v>
      </c>
      <c r="N3091" s="390">
        <v>20</v>
      </c>
      <c r="O3091" s="390">
        <v>1</v>
      </c>
      <c r="P3091" s="206">
        <v>-1</v>
      </c>
    </row>
    <row r="3092" spans="1:16" x14ac:dyDescent="0.2">
      <c r="A3092" s="212" t="s">
        <v>9127</v>
      </c>
      <c r="B3092" s="211"/>
      <c r="C3092" s="211" t="s">
        <v>371</v>
      </c>
      <c r="D3092" s="410" t="s">
        <v>17369</v>
      </c>
      <c r="E3092" s="211"/>
      <c r="F3092" s="211" t="s">
        <v>9126</v>
      </c>
      <c r="G3092" s="413" t="s">
        <v>21319</v>
      </c>
      <c r="H3092" s="429" t="s">
        <v>8560</v>
      </c>
      <c r="I3092" s="390">
        <v>0</v>
      </c>
      <c r="J3092" s="390">
        <v>0</v>
      </c>
      <c r="K3092" s="390">
        <v>0</v>
      </c>
      <c r="L3092" s="330">
        <v>0</v>
      </c>
      <c r="M3092" s="390">
        <v>20</v>
      </c>
      <c r="N3092" s="390">
        <v>14</v>
      </c>
      <c r="O3092" s="390">
        <v>18</v>
      </c>
      <c r="P3092" s="206">
        <v>0.42857142857142899</v>
      </c>
    </row>
    <row r="3093" spans="1:16" x14ac:dyDescent="0.2">
      <c r="A3093" s="212" t="s">
        <v>9121</v>
      </c>
      <c r="B3093" s="211"/>
      <c r="C3093" s="211" t="s">
        <v>14947</v>
      </c>
      <c r="D3093" s="410" t="s">
        <v>22107</v>
      </c>
      <c r="E3093" s="211"/>
      <c r="F3093" s="211" t="s">
        <v>9120</v>
      </c>
      <c r="G3093" s="413" t="s">
        <v>22108</v>
      </c>
      <c r="H3093" s="429" t="s">
        <v>8560</v>
      </c>
      <c r="I3093" s="390">
        <v>0</v>
      </c>
      <c r="J3093" s="390">
        <v>0</v>
      </c>
      <c r="K3093" s="390">
        <v>0</v>
      </c>
      <c r="L3093" s="330">
        <v>0</v>
      </c>
      <c r="M3093" s="390">
        <v>3</v>
      </c>
      <c r="N3093" s="390">
        <v>9</v>
      </c>
      <c r="O3093" s="390">
        <v>4</v>
      </c>
      <c r="P3093" s="206">
        <v>-0.66666666666666696</v>
      </c>
    </row>
    <row r="3094" spans="1:16" x14ac:dyDescent="0.2">
      <c r="A3094" s="212" t="s">
        <v>9117</v>
      </c>
      <c r="B3094" s="211"/>
      <c r="C3094" s="211" t="s">
        <v>14947</v>
      </c>
      <c r="D3094" s="410" t="s">
        <v>18517</v>
      </c>
      <c r="E3094" s="211"/>
      <c r="F3094" s="211" t="s">
        <v>9116</v>
      </c>
      <c r="G3094" s="413" t="s">
        <v>19467</v>
      </c>
      <c r="H3094" s="429" t="s">
        <v>8560</v>
      </c>
      <c r="I3094" s="390">
        <v>0</v>
      </c>
      <c r="J3094" s="390">
        <v>0</v>
      </c>
      <c r="K3094" s="390">
        <v>3</v>
      </c>
      <c r="L3094" s="330">
        <v>0</v>
      </c>
      <c r="M3094" s="390">
        <v>36</v>
      </c>
      <c r="N3094" s="390">
        <v>28</v>
      </c>
      <c r="O3094" s="390">
        <v>30</v>
      </c>
      <c r="P3094" s="206">
        <v>0.28571428571428598</v>
      </c>
    </row>
    <row r="3095" spans="1:16" x14ac:dyDescent="0.2">
      <c r="A3095" s="212" t="s">
        <v>9113</v>
      </c>
      <c r="B3095" s="211"/>
      <c r="C3095" s="211" t="s">
        <v>255</v>
      </c>
      <c r="D3095" s="410"/>
      <c r="E3095" s="211"/>
      <c r="F3095" s="211" t="s">
        <v>9112</v>
      </c>
      <c r="G3095" s="413"/>
      <c r="H3095" s="429" t="s">
        <v>8389</v>
      </c>
      <c r="I3095" s="390">
        <v>0</v>
      </c>
      <c r="J3095" s="390">
        <v>0</v>
      </c>
      <c r="K3095" s="390">
        <v>0</v>
      </c>
      <c r="L3095" s="330">
        <v>0</v>
      </c>
      <c r="M3095" s="390">
        <v>0</v>
      </c>
      <c r="N3095" s="390">
        <v>0</v>
      </c>
      <c r="O3095" s="390">
        <v>0</v>
      </c>
      <c r="P3095" s="206">
        <v>0</v>
      </c>
    </row>
    <row r="3096" spans="1:16" x14ac:dyDescent="0.2">
      <c r="A3096" s="212" t="s">
        <v>19301</v>
      </c>
      <c r="B3096" s="211"/>
      <c r="C3096" s="211" t="s">
        <v>258</v>
      </c>
      <c r="D3096" s="410" t="s">
        <v>8402</v>
      </c>
      <c r="E3096" s="211"/>
      <c r="F3096" s="211" t="s">
        <v>19302</v>
      </c>
      <c r="G3096" s="413" t="s">
        <v>211</v>
      </c>
      <c r="H3096" s="429"/>
      <c r="I3096" s="390">
        <v>0</v>
      </c>
      <c r="J3096" s="390">
        <v>0</v>
      </c>
      <c r="K3096" s="390">
        <v>0</v>
      </c>
      <c r="L3096" s="330">
        <v>0</v>
      </c>
      <c r="M3096" s="390">
        <v>0</v>
      </c>
      <c r="N3096" s="390">
        <v>0</v>
      </c>
      <c r="O3096" s="390">
        <v>0</v>
      </c>
      <c r="P3096" s="206">
        <v>0</v>
      </c>
    </row>
    <row r="3097" spans="1:16" x14ac:dyDescent="0.2">
      <c r="A3097" s="212" t="s">
        <v>19303</v>
      </c>
      <c r="B3097" s="211"/>
      <c r="C3097" s="211" t="s">
        <v>254</v>
      </c>
      <c r="D3097" s="410"/>
      <c r="E3097" s="211"/>
      <c r="F3097" s="211" t="s">
        <v>19304</v>
      </c>
      <c r="G3097" s="413"/>
      <c r="H3097" s="429"/>
      <c r="I3097" s="390">
        <v>0</v>
      </c>
      <c r="J3097" s="390">
        <v>0</v>
      </c>
      <c r="K3097" s="390">
        <v>0</v>
      </c>
      <c r="L3097" s="330">
        <v>0</v>
      </c>
      <c r="M3097" s="390">
        <v>0</v>
      </c>
      <c r="N3097" s="390">
        <v>0</v>
      </c>
      <c r="O3097" s="390">
        <v>0</v>
      </c>
      <c r="P3097" s="206">
        <v>0</v>
      </c>
    </row>
    <row r="3098" spans="1:16" x14ac:dyDescent="0.2">
      <c r="A3098" s="212" t="s">
        <v>9109</v>
      </c>
      <c r="B3098" s="211"/>
      <c r="C3098" s="211" t="s">
        <v>255</v>
      </c>
      <c r="D3098" s="410" t="s">
        <v>17137</v>
      </c>
      <c r="E3098" s="211"/>
      <c r="F3098" s="211" t="s">
        <v>9108</v>
      </c>
      <c r="G3098" s="413" t="s">
        <v>19398</v>
      </c>
      <c r="H3098" s="429" t="s">
        <v>8396</v>
      </c>
      <c r="I3098" s="390">
        <v>0</v>
      </c>
      <c r="J3098" s="390">
        <v>0</v>
      </c>
      <c r="K3098" s="390">
        <v>0</v>
      </c>
      <c r="L3098" s="330">
        <v>0</v>
      </c>
      <c r="M3098" s="390">
        <v>0</v>
      </c>
      <c r="N3098" s="390">
        <v>0</v>
      </c>
      <c r="O3098" s="390">
        <v>0</v>
      </c>
      <c r="P3098" s="206">
        <v>0</v>
      </c>
    </row>
    <row r="3099" spans="1:16" x14ac:dyDescent="0.2">
      <c r="A3099" s="212" t="s">
        <v>9103</v>
      </c>
      <c r="B3099" s="211"/>
      <c r="C3099" s="211" t="s">
        <v>14947</v>
      </c>
      <c r="D3099" s="410" t="s">
        <v>19306</v>
      </c>
      <c r="E3099" s="211"/>
      <c r="F3099" s="211" t="s">
        <v>9102</v>
      </c>
      <c r="G3099" s="413" t="s">
        <v>22113</v>
      </c>
      <c r="H3099" s="429" t="s">
        <v>8396</v>
      </c>
      <c r="I3099" s="390">
        <v>0</v>
      </c>
      <c r="J3099" s="390">
        <v>0</v>
      </c>
      <c r="K3099" s="390">
        <v>0</v>
      </c>
      <c r="L3099" s="330">
        <v>0</v>
      </c>
      <c r="M3099" s="390">
        <v>40</v>
      </c>
      <c r="N3099" s="390">
        <v>29</v>
      </c>
      <c r="O3099" s="390">
        <v>17</v>
      </c>
      <c r="P3099" s="206">
        <v>0.37931034482758602</v>
      </c>
    </row>
    <row r="3100" spans="1:16" x14ac:dyDescent="0.2">
      <c r="A3100" s="212" t="s">
        <v>9101</v>
      </c>
      <c r="B3100" s="211"/>
      <c r="C3100" s="211" t="s">
        <v>257</v>
      </c>
      <c r="D3100" s="410"/>
      <c r="E3100" s="211"/>
      <c r="F3100" s="211" t="s">
        <v>9100</v>
      </c>
      <c r="G3100" s="413"/>
      <c r="H3100" s="429" t="s">
        <v>8389</v>
      </c>
      <c r="I3100" s="390">
        <v>0</v>
      </c>
      <c r="J3100" s="390">
        <v>0</v>
      </c>
      <c r="K3100" s="390">
        <v>0</v>
      </c>
      <c r="L3100" s="330">
        <v>0</v>
      </c>
      <c r="M3100" s="390">
        <v>0</v>
      </c>
      <c r="N3100" s="390">
        <v>0</v>
      </c>
      <c r="O3100" s="390">
        <v>0</v>
      </c>
      <c r="P3100" s="206">
        <v>0</v>
      </c>
    </row>
    <row r="3101" spans="1:16" x14ac:dyDescent="0.2">
      <c r="A3101" s="212" t="s">
        <v>13195</v>
      </c>
      <c r="B3101" s="211"/>
      <c r="C3101" s="211" t="s">
        <v>249</v>
      </c>
      <c r="D3101" s="410" t="s">
        <v>17477</v>
      </c>
      <c r="E3101" s="211"/>
      <c r="F3101" s="211" t="s">
        <v>13194</v>
      </c>
      <c r="G3101" s="413" t="s">
        <v>20328</v>
      </c>
      <c r="H3101" s="429" t="s">
        <v>8560</v>
      </c>
      <c r="I3101" s="390">
        <v>0</v>
      </c>
      <c r="J3101" s="390">
        <v>0</v>
      </c>
      <c r="K3101" s="390">
        <v>130</v>
      </c>
      <c r="L3101" s="330">
        <v>0</v>
      </c>
      <c r="M3101" s="390">
        <v>213</v>
      </c>
      <c r="N3101" s="390">
        <v>186</v>
      </c>
      <c r="O3101" s="390">
        <v>219</v>
      </c>
      <c r="P3101" s="206">
        <v>0.14516129032258099</v>
      </c>
    </row>
    <row r="3102" spans="1:16" x14ac:dyDescent="0.2">
      <c r="A3102" s="212" t="s">
        <v>9099</v>
      </c>
      <c r="B3102" s="211"/>
      <c r="C3102" s="211" t="s">
        <v>252</v>
      </c>
      <c r="D3102" s="410"/>
      <c r="E3102" s="211"/>
      <c r="F3102" s="211" t="s">
        <v>9098</v>
      </c>
      <c r="G3102" s="413"/>
      <c r="H3102" s="429" t="s">
        <v>8389</v>
      </c>
      <c r="I3102" s="390">
        <v>0</v>
      </c>
      <c r="J3102" s="390">
        <v>0</v>
      </c>
      <c r="K3102" s="390">
        <v>0</v>
      </c>
      <c r="L3102" s="330">
        <v>0</v>
      </c>
      <c r="M3102" s="390">
        <v>0</v>
      </c>
      <c r="N3102" s="390">
        <v>0</v>
      </c>
      <c r="O3102" s="390">
        <v>0</v>
      </c>
      <c r="P3102" s="206">
        <v>0</v>
      </c>
    </row>
    <row r="3103" spans="1:16" x14ac:dyDescent="0.2">
      <c r="A3103" s="212" t="s">
        <v>9097</v>
      </c>
      <c r="B3103" s="211"/>
      <c r="C3103" s="211" t="s">
        <v>255</v>
      </c>
      <c r="D3103" s="410" t="s">
        <v>22115</v>
      </c>
      <c r="E3103" s="211"/>
      <c r="F3103" s="211" t="s">
        <v>9096</v>
      </c>
      <c r="G3103" s="413" t="s">
        <v>18616</v>
      </c>
      <c r="H3103" s="429" t="s">
        <v>8560</v>
      </c>
      <c r="I3103" s="390">
        <v>0</v>
      </c>
      <c r="J3103" s="390">
        <v>0</v>
      </c>
      <c r="K3103" s="390">
        <v>0</v>
      </c>
      <c r="L3103" s="330">
        <v>0</v>
      </c>
      <c r="M3103" s="390">
        <v>41</v>
      </c>
      <c r="N3103" s="390">
        <v>67</v>
      </c>
      <c r="O3103" s="390">
        <v>29</v>
      </c>
      <c r="P3103" s="206">
        <v>-0.38805970149253699</v>
      </c>
    </row>
    <row r="3104" spans="1:16" x14ac:dyDescent="0.2">
      <c r="A3104" s="212" t="s">
        <v>9093</v>
      </c>
      <c r="B3104" s="211"/>
      <c r="C3104" s="211" t="s">
        <v>253</v>
      </c>
      <c r="D3104" s="410" t="s">
        <v>9092</v>
      </c>
      <c r="E3104" s="211"/>
      <c r="F3104" s="211" t="s">
        <v>9091</v>
      </c>
      <c r="G3104" s="413" t="s">
        <v>208</v>
      </c>
      <c r="H3104" s="429" t="s">
        <v>8560</v>
      </c>
      <c r="I3104" s="390">
        <v>0</v>
      </c>
      <c r="J3104" s="390">
        <v>0</v>
      </c>
      <c r="K3104" s="390">
        <v>0</v>
      </c>
      <c r="L3104" s="330">
        <v>0</v>
      </c>
      <c r="M3104" s="390">
        <v>1</v>
      </c>
      <c r="N3104" s="390">
        <v>0</v>
      </c>
      <c r="O3104" s="390">
        <v>0</v>
      </c>
      <c r="P3104" s="206">
        <v>0</v>
      </c>
    </row>
    <row r="3105" spans="1:16" x14ac:dyDescent="0.2">
      <c r="A3105" s="212" t="s">
        <v>9088</v>
      </c>
      <c r="B3105" s="211"/>
      <c r="C3105" s="211" t="s">
        <v>253</v>
      </c>
      <c r="D3105" s="410" t="s">
        <v>17125</v>
      </c>
      <c r="E3105" s="211"/>
      <c r="F3105" s="211" t="s">
        <v>9087</v>
      </c>
      <c r="G3105" s="413" t="s">
        <v>9071</v>
      </c>
      <c r="H3105" s="429" t="s">
        <v>8396</v>
      </c>
      <c r="I3105" s="390">
        <v>0</v>
      </c>
      <c r="J3105" s="390">
        <v>0</v>
      </c>
      <c r="K3105" s="390">
        <v>0</v>
      </c>
      <c r="L3105" s="330">
        <v>0</v>
      </c>
      <c r="M3105" s="390">
        <v>0</v>
      </c>
      <c r="N3105" s="390">
        <v>0</v>
      </c>
      <c r="O3105" s="390">
        <v>0</v>
      </c>
      <c r="P3105" s="206">
        <v>0</v>
      </c>
    </row>
    <row r="3106" spans="1:16" x14ac:dyDescent="0.2">
      <c r="A3106" s="212" t="s">
        <v>9086</v>
      </c>
      <c r="B3106" s="211"/>
      <c r="C3106" s="211" t="s">
        <v>252</v>
      </c>
      <c r="D3106" s="410"/>
      <c r="E3106" s="211"/>
      <c r="F3106" s="211" t="s">
        <v>9085</v>
      </c>
      <c r="G3106" s="413"/>
      <c r="H3106" s="429" t="s">
        <v>8560</v>
      </c>
      <c r="I3106" s="390">
        <v>0</v>
      </c>
      <c r="J3106" s="390">
        <v>0</v>
      </c>
      <c r="K3106" s="390">
        <v>0</v>
      </c>
      <c r="L3106" s="330">
        <v>0</v>
      </c>
      <c r="M3106" s="390">
        <v>0</v>
      </c>
      <c r="N3106" s="390">
        <v>0</v>
      </c>
      <c r="O3106" s="390">
        <v>0</v>
      </c>
      <c r="P3106" s="206">
        <v>0</v>
      </c>
    </row>
    <row r="3107" spans="1:16" x14ac:dyDescent="0.2">
      <c r="A3107" s="212" t="s">
        <v>9082</v>
      </c>
      <c r="B3107" s="211"/>
      <c r="C3107" s="211" t="s">
        <v>251</v>
      </c>
      <c r="D3107" s="410"/>
      <c r="E3107" s="211"/>
      <c r="F3107" s="211" t="s">
        <v>9081</v>
      </c>
      <c r="G3107" s="413"/>
      <c r="H3107" s="429" t="s">
        <v>8560</v>
      </c>
      <c r="I3107" s="390">
        <v>0</v>
      </c>
      <c r="J3107" s="390">
        <v>0</v>
      </c>
      <c r="K3107" s="390">
        <v>0</v>
      </c>
      <c r="L3107" s="330">
        <v>0</v>
      </c>
      <c r="M3107" s="390">
        <v>0</v>
      </c>
      <c r="N3107" s="390">
        <v>0</v>
      </c>
      <c r="O3107" s="390">
        <v>0</v>
      </c>
      <c r="P3107" s="206">
        <v>0</v>
      </c>
    </row>
    <row r="3108" spans="1:16" x14ac:dyDescent="0.2">
      <c r="A3108" s="212" t="s">
        <v>9080</v>
      </c>
      <c r="B3108" s="211"/>
      <c r="C3108" s="211" t="s">
        <v>251</v>
      </c>
      <c r="D3108" s="410"/>
      <c r="E3108" s="211"/>
      <c r="F3108" s="211" t="s">
        <v>9079</v>
      </c>
      <c r="G3108" s="413"/>
      <c r="H3108" s="429" t="s">
        <v>8396</v>
      </c>
      <c r="I3108" s="390">
        <v>0</v>
      </c>
      <c r="J3108" s="390">
        <v>0</v>
      </c>
      <c r="K3108" s="390">
        <v>0</v>
      </c>
      <c r="L3108" s="330">
        <v>0</v>
      </c>
      <c r="M3108" s="390">
        <v>0</v>
      </c>
      <c r="N3108" s="390">
        <v>0</v>
      </c>
      <c r="O3108" s="390">
        <v>0</v>
      </c>
      <c r="P3108" s="206">
        <v>0</v>
      </c>
    </row>
    <row r="3109" spans="1:16" x14ac:dyDescent="0.2">
      <c r="A3109" s="212" t="s">
        <v>9070</v>
      </c>
      <c r="B3109" s="211"/>
      <c r="C3109" s="211" t="s">
        <v>14947</v>
      </c>
      <c r="D3109" s="410" t="s">
        <v>11065</v>
      </c>
      <c r="E3109" s="211"/>
      <c r="F3109" s="211" t="s">
        <v>9069</v>
      </c>
      <c r="G3109" s="413" t="s">
        <v>19399</v>
      </c>
      <c r="H3109" s="429" t="s">
        <v>8560</v>
      </c>
      <c r="I3109" s="390">
        <v>0</v>
      </c>
      <c r="J3109" s="390">
        <v>0</v>
      </c>
      <c r="K3109" s="390">
        <v>0</v>
      </c>
      <c r="L3109" s="330">
        <v>0</v>
      </c>
      <c r="M3109" s="390">
        <v>103</v>
      </c>
      <c r="N3109" s="390">
        <v>74</v>
      </c>
      <c r="O3109" s="390">
        <v>81</v>
      </c>
      <c r="P3109" s="206">
        <v>0.391891891891892</v>
      </c>
    </row>
    <row r="3110" spans="1:16" x14ac:dyDescent="0.2">
      <c r="A3110" s="212" t="s">
        <v>9064</v>
      </c>
      <c r="B3110" s="211"/>
      <c r="C3110" s="211" t="s">
        <v>249</v>
      </c>
      <c r="D3110" s="410" t="s">
        <v>17289</v>
      </c>
      <c r="E3110" s="211"/>
      <c r="F3110" s="211" t="s">
        <v>9063</v>
      </c>
      <c r="G3110" s="413" t="s">
        <v>200</v>
      </c>
      <c r="H3110" s="429" t="s">
        <v>8560</v>
      </c>
      <c r="I3110" s="390">
        <v>0</v>
      </c>
      <c r="J3110" s="390">
        <v>0</v>
      </c>
      <c r="K3110" s="390">
        <v>0</v>
      </c>
      <c r="L3110" s="210">
        <v>0</v>
      </c>
      <c r="M3110" s="390">
        <v>0</v>
      </c>
      <c r="N3110" s="390">
        <v>1</v>
      </c>
      <c r="O3110" s="390">
        <v>2</v>
      </c>
      <c r="P3110" s="206">
        <v>-1</v>
      </c>
    </row>
    <row r="3111" spans="1:16" x14ac:dyDescent="0.2">
      <c r="A3111" s="212" t="s">
        <v>9052</v>
      </c>
      <c r="B3111" s="211"/>
      <c r="C3111" s="211" t="s">
        <v>253</v>
      </c>
      <c r="D3111" s="410" t="s">
        <v>17120</v>
      </c>
      <c r="E3111" s="211"/>
      <c r="F3111" s="211" t="s">
        <v>9051</v>
      </c>
      <c r="G3111" s="413" t="s">
        <v>201</v>
      </c>
      <c r="H3111" s="429" t="s">
        <v>8389</v>
      </c>
      <c r="I3111" s="390">
        <v>0</v>
      </c>
      <c r="J3111" s="390">
        <v>0</v>
      </c>
      <c r="K3111" s="390">
        <v>0</v>
      </c>
      <c r="L3111" s="330">
        <v>0</v>
      </c>
      <c r="M3111" s="390">
        <v>0</v>
      </c>
      <c r="N3111" s="390">
        <v>0</v>
      </c>
      <c r="O3111" s="390">
        <v>0</v>
      </c>
      <c r="P3111" s="206">
        <v>0</v>
      </c>
    </row>
    <row r="3112" spans="1:16" x14ac:dyDescent="0.2">
      <c r="A3112" s="212" t="s">
        <v>19921</v>
      </c>
      <c r="B3112" s="211"/>
      <c r="C3112" s="211" t="s">
        <v>255</v>
      </c>
      <c r="D3112" s="410" t="s">
        <v>15478</v>
      </c>
      <c r="E3112" s="211" t="s">
        <v>15479</v>
      </c>
      <c r="F3112" s="211"/>
      <c r="G3112" s="413" t="s">
        <v>15877</v>
      </c>
      <c r="H3112" s="429"/>
      <c r="I3112" s="390">
        <v>0</v>
      </c>
      <c r="J3112" s="390">
        <v>0</v>
      </c>
      <c r="K3112" s="390">
        <v>0</v>
      </c>
      <c r="L3112" s="330">
        <v>0</v>
      </c>
      <c r="M3112" s="390">
        <v>3</v>
      </c>
      <c r="N3112" s="390">
        <v>13</v>
      </c>
      <c r="O3112" s="390">
        <v>19</v>
      </c>
      <c r="P3112" s="206">
        <v>-0.76923076923076905</v>
      </c>
    </row>
    <row r="3113" spans="1:16" x14ac:dyDescent="0.2">
      <c r="A3113" s="212" t="s">
        <v>19311</v>
      </c>
      <c r="B3113" s="211"/>
      <c r="C3113" s="211" t="s">
        <v>262</v>
      </c>
      <c r="D3113" s="410"/>
      <c r="E3113" s="211"/>
      <c r="F3113" s="211" t="s">
        <v>19312</v>
      </c>
      <c r="G3113" s="413"/>
      <c r="H3113" s="429"/>
      <c r="I3113" s="390">
        <v>0</v>
      </c>
      <c r="J3113" s="390">
        <v>0</v>
      </c>
      <c r="K3113" s="390">
        <v>0</v>
      </c>
      <c r="L3113" s="330">
        <v>0</v>
      </c>
      <c r="M3113" s="390">
        <v>0</v>
      </c>
      <c r="N3113" s="390">
        <v>0</v>
      </c>
      <c r="O3113" s="390">
        <v>0</v>
      </c>
      <c r="P3113" s="206">
        <v>0</v>
      </c>
    </row>
    <row r="3114" spans="1:16" x14ac:dyDescent="0.2">
      <c r="A3114" s="212" t="s">
        <v>9050</v>
      </c>
      <c r="B3114" s="211"/>
      <c r="C3114" s="211" t="s">
        <v>249</v>
      </c>
      <c r="D3114" s="410" t="s">
        <v>8791</v>
      </c>
      <c r="E3114" s="211"/>
      <c r="F3114" s="211" t="s">
        <v>9049</v>
      </c>
      <c r="G3114" s="413" t="s">
        <v>223</v>
      </c>
      <c r="H3114" s="429" t="s">
        <v>8396</v>
      </c>
      <c r="I3114" s="390">
        <v>0</v>
      </c>
      <c r="J3114" s="390">
        <v>0</v>
      </c>
      <c r="K3114" s="390">
        <v>0</v>
      </c>
      <c r="L3114" s="330">
        <v>0</v>
      </c>
      <c r="M3114" s="390">
        <v>0</v>
      </c>
      <c r="N3114" s="390">
        <v>0</v>
      </c>
      <c r="O3114" s="390">
        <v>0</v>
      </c>
      <c r="P3114" s="206">
        <v>0</v>
      </c>
    </row>
    <row r="3115" spans="1:16" x14ac:dyDescent="0.2">
      <c r="A3115" s="212" t="s">
        <v>9038</v>
      </c>
      <c r="B3115" s="211"/>
      <c r="C3115" s="211" t="s">
        <v>249</v>
      </c>
      <c r="D3115" s="410"/>
      <c r="E3115" s="211"/>
      <c r="F3115" s="211" t="s">
        <v>9037</v>
      </c>
      <c r="G3115" s="413"/>
      <c r="H3115" s="429" t="s">
        <v>8389</v>
      </c>
      <c r="I3115" s="390">
        <v>0</v>
      </c>
      <c r="J3115" s="390">
        <v>0</v>
      </c>
      <c r="K3115" s="390">
        <v>0</v>
      </c>
      <c r="L3115" s="330">
        <v>0</v>
      </c>
      <c r="M3115" s="390">
        <v>0</v>
      </c>
      <c r="N3115" s="390">
        <v>0</v>
      </c>
      <c r="O3115" s="390">
        <v>0</v>
      </c>
      <c r="P3115" s="206">
        <v>0</v>
      </c>
    </row>
    <row r="3116" spans="1:16" x14ac:dyDescent="0.2">
      <c r="A3116" s="212" t="s">
        <v>9036</v>
      </c>
      <c r="B3116" s="211"/>
      <c r="C3116" s="211" t="s">
        <v>253</v>
      </c>
      <c r="D3116" s="410"/>
      <c r="E3116" s="211"/>
      <c r="F3116" s="211" t="s">
        <v>9035</v>
      </c>
      <c r="G3116" s="413"/>
      <c r="H3116" s="429" t="s">
        <v>8389</v>
      </c>
      <c r="I3116" s="390">
        <v>0</v>
      </c>
      <c r="J3116" s="390">
        <v>0</v>
      </c>
      <c r="K3116" s="390">
        <v>0</v>
      </c>
      <c r="L3116" s="330">
        <v>0</v>
      </c>
      <c r="M3116" s="390">
        <v>0</v>
      </c>
      <c r="N3116" s="390">
        <v>0</v>
      </c>
      <c r="O3116" s="390">
        <v>0</v>
      </c>
      <c r="P3116" s="206">
        <v>0</v>
      </c>
    </row>
    <row r="3117" spans="1:16" x14ac:dyDescent="0.2">
      <c r="A3117" s="212" t="s">
        <v>9034</v>
      </c>
      <c r="B3117" s="211"/>
      <c r="C3117" s="211" t="s">
        <v>252</v>
      </c>
      <c r="D3117" s="410" t="s">
        <v>12004</v>
      </c>
      <c r="E3117" s="211"/>
      <c r="F3117" s="211" t="s">
        <v>9033</v>
      </c>
      <c r="G3117" s="413" t="s">
        <v>12002</v>
      </c>
      <c r="H3117" s="429" t="s">
        <v>8396</v>
      </c>
      <c r="I3117" s="390">
        <v>0</v>
      </c>
      <c r="J3117" s="390">
        <v>0</v>
      </c>
      <c r="K3117" s="390">
        <v>0</v>
      </c>
      <c r="L3117" s="330">
        <v>0</v>
      </c>
      <c r="M3117" s="390">
        <v>0</v>
      </c>
      <c r="N3117" s="390">
        <v>0</v>
      </c>
      <c r="O3117" s="390">
        <v>0</v>
      </c>
      <c r="P3117" s="206">
        <v>0</v>
      </c>
    </row>
    <row r="3118" spans="1:16" x14ac:dyDescent="0.2">
      <c r="A3118" s="212" t="s">
        <v>9028</v>
      </c>
      <c r="B3118" s="211"/>
      <c r="C3118" s="211" t="s">
        <v>371</v>
      </c>
      <c r="D3118" s="410" t="s">
        <v>18784</v>
      </c>
      <c r="E3118" s="211"/>
      <c r="F3118" s="211" t="s">
        <v>9027</v>
      </c>
      <c r="G3118" s="413" t="s">
        <v>21572</v>
      </c>
      <c r="H3118" s="429" t="s">
        <v>8560</v>
      </c>
      <c r="I3118" s="390">
        <v>0</v>
      </c>
      <c r="J3118" s="390">
        <v>0</v>
      </c>
      <c r="K3118" s="390">
        <v>0</v>
      </c>
      <c r="L3118" s="330">
        <v>0</v>
      </c>
      <c r="M3118" s="390">
        <v>81</v>
      </c>
      <c r="N3118" s="390">
        <v>68</v>
      </c>
      <c r="O3118" s="390">
        <v>103</v>
      </c>
      <c r="P3118" s="206">
        <v>0.191176470588235</v>
      </c>
    </row>
    <row r="3119" spans="1:16" x14ac:dyDescent="0.2">
      <c r="A3119" s="212" t="s">
        <v>19315</v>
      </c>
      <c r="B3119" s="211"/>
      <c r="C3119" s="211" t="s">
        <v>371</v>
      </c>
      <c r="D3119" s="410"/>
      <c r="E3119" s="211"/>
      <c r="F3119" s="211" t="s">
        <v>19316</v>
      </c>
      <c r="G3119" s="413"/>
      <c r="H3119" s="429"/>
      <c r="I3119" s="390">
        <v>0</v>
      </c>
      <c r="J3119" s="390">
        <v>0</v>
      </c>
      <c r="K3119" s="390">
        <v>0</v>
      </c>
      <c r="L3119" s="330">
        <v>0</v>
      </c>
      <c r="M3119" s="390">
        <v>0</v>
      </c>
      <c r="N3119" s="390">
        <v>0</v>
      </c>
      <c r="O3119" s="390">
        <v>0</v>
      </c>
      <c r="P3119" s="206">
        <v>0</v>
      </c>
    </row>
    <row r="3120" spans="1:16" x14ac:dyDescent="0.2">
      <c r="A3120" s="212" t="s">
        <v>9018</v>
      </c>
      <c r="B3120" s="211"/>
      <c r="C3120" s="211" t="s">
        <v>249</v>
      </c>
      <c r="D3120" s="410"/>
      <c r="E3120" s="211"/>
      <c r="F3120" s="211" t="s">
        <v>9017</v>
      </c>
      <c r="G3120" s="413"/>
      <c r="H3120" s="429" t="s">
        <v>8560</v>
      </c>
      <c r="I3120" s="390">
        <v>0</v>
      </c>
      <c r="J3120" s="390">
        <v>0</v>
      </c>
      <c r="K3120" s="390">
        <v>0</v>
      </c>
      <c r="L3120" s="330">
        <v>0</v>
      </c>
      <c r="M3120" s="390">
        <v>0</v>
      </c>
      <c r="N3120" s="390">
        <v>0</v>
      </c>
      <c r="O3120" s="390">
        <v>0</v>
      </c>
      <c r="P3120" s="206">
        <v>0</v>
      </c>
    </row>
    <row r="3121" spans="1:16" x14ac:dyDescent="0.2">
      <c r="A3121" s="212" t="s">
        <v>9016</v>
      </c>
      <c r="B3121" s="211"/>
      <c r="C3121" s="211" t="s">
        <v>258</v>
      </c>
      <c r="D3121" s="410"/>
      <c r="E3121" s="211"/>
      <c r="F3121" s="211" t="s">
        <v>9015</v>
      </c>
      <c r="G3121" s="413"/>
      <c r="H3121" s="429" t="s">
        <v>8396</v>
      </c>
      <c r="I3121" s="390">
        <v>0</v>
      </c>
      <c r="J3121" s="390">
        <v>0</v>
      </c>
      <c r="K3121" s="390">
        <v>0</v>
      </c>
      <c r="L3121" s="330">
        <v>0</v>
      </c>
      <c r="M3121" s="390">
        <v>0</v>
      </c>
      <c r="N3121" s="390">
        <v>0</v>
      </c>
      <c r="O3121" s="390">
        <v>0</v>
      </c>
      <c r="P3121" s="206">
        <v>0</v>
      </c>
    </row>
    <row r="3122" spans="1:16" x14ac:dyDescent="0.2">
      <c r="A3122" s="212" t="s">
        <v>9014</v>
      </c>
      <c r="B3122" s="211"/>
      <c r="C3122" s="211" t="s">
        <v>258</v>
      </c>
      <c r="D3122" s="410" t="s">
        <v>17120</v>
      </c>
      <c r="E3122" s="211"/>
      <c r="F3122" s="211" t="s">
        <v>9013</v>
      </c>
      <c r="G3122" s="413" t="s">
        <v>201</v>
      </c>
      <c r="H3122" s="429" t="s">
        <v>8560</v>
      </c>
      <c r="I3122" s="390">
        <v>0</v>
      </c>
      <c r="J3122" s="390">
        <v>0</v>
      </c>
      <c r="K3122" s="390">
        <v>0</v>
      </c>
      <c r="L3122" s="330">
        <v>0</v>
      </c>
      <c r="M3122" s="390">
        <v>0</v>
      </c>
      <c r="N3122" s="390">
        <v>0</v>
      </c>
      <c r="O3122" s="390">
        <v>0</v>
      </c>
      <c r="P3122" s="206">
        <v>0</v>
      </c>
    </row>
    <row r="3123" spans="1:16" x14ac:dyDescent="0.2">
      <c r="A3123" s="212" t="s">
        <v>9010</v>
      </c>
      <c r="B3123" s="211" t="s">
        <v>9009</v>
      </c>
      <c r="C3123" s="211" t="s">
        <v>253</v>
      </c>
      <c r="D3123" s="410" t="s">
        <v>17119</v>
      </c>
      <c r="E3123" s="211" t="s">
        <v>9008</v>
      </c>
      <c r="F3123" s="211"/>
      <c r="G3123" s="413" t="s">
        <v>19399</v>
      </c>
      <c r="H3123" s="429" t="s">
        <v>8560</v>
      </c>
      <c r="I3123" s="390">
        <v>0</v>
      </c>
      <c r="J3123" s="390">
        <v>0</v>
      </c>
      <c r="K3123" s="390">
        <v>0</v>
      </c>
      <c r="L3123" s="330">
        <v>0</v>
      </c>
      <c r="M3123" s="390">
        <v>10</v>
      </c>
      <c r="N3123" s="390">
        <v>8</v>
      </c>
      <c r="O3123" s="390">
        <v>13</v>
      </c>
      <c r="P3123" s="206">
        <v>0.25</v>
      </c>
    </row>
    <row r="3124" spans="1:16" x14ac:dyDescent="0.2">
      <c r="A3124" s="212" t="s">
        <v>8973</v>
      </c>
      <c r="B3124" s="211"/>
      <c r="C3124" s="211" t="s">
        <v>371</v>
      </c>
      <c r="D3124" s="410" t="s">
        <v>17120</v>
      </c>
      <c r="E3124" s="211"/>
      <c r="F3124" s="211" t="s">
        <v>8972</v>
      </c>
      <c r="G3124" s="413" t="s">
        <v>201</v>
      </c>
      <c r="H3124" s="429" t="s">
        <v>8389</v>
      </c>
      <c r="I3124" s="390">
        <v>0</v>
      </c>
      <c r="J3124" s="390">
        <v>0</v>
      </c>
      <c r="K3124" s="390">
        <v>0</v>
      </c>
      <c r="L3124" s="330">
        <v>0</v>
      </c>
      <c r="M3124" s="390">
        <v>0</v>
      </c>
      <c r="N3124" s="390">
        <v>0</v>
      </c>
      <c r="O3124" s="390">
        <v>0</v>
      </c>
      <c r="P3124" s="206">
        <v>0</v>
      </c>
    </row>
    <row r="3125" spans="1:16" x14ac:dyDescent="0.2">
      <c r="A3125" s="212" t="s">
        <v>19922</v>
      </c>
      <c r="B3125" s="211"/>
      <c r="C3125" s="211" t="s">
        <v>249</v>
      </c>
      <c r="D3125" s="410" t="s">
        <v>15239</v>
      </c>
      <c r="E3125" s="211" t="s">
        <v>15876</v>
      </c>
      <c r="F3125" s="211"/>
      <c r="G3125" s="413" t="s">
        <v>200</v>
      </c>
      <c r="H3125" s="429"/>
      <c r="I3125" s="390">
        <v>0</v>
      </c>
      <c r="J3125" s="390">
        <v>0</v>
      </c>
      <c r="K3125" s="390">
        <v>0</v>
      </c>
      <c r="L3125" s="330">
        <v>0</v>
      </c>
      <c r="M3125" s="390">
        <v>21</v>
      </c>
      <c r="N3125" s="390">
        <v>16</v>
      </c>
      <c r="O3125" s="390">
        <v>26</v>
      </c>
      <c r="P3125" s="206">
        <v>0.3125</v>
      </c>
    </row>
    <row r="3126" spans="1:16" x14ac:dyDescent="0.2">
      <c r="A3126" s="212" t="s">
        <v>19878</v>
      </c>
      <c r="B3126" s="211"/>
      <c r="C3126" s="211" t="s">
        <v>251</v>
      </c>
      <c r="D3126" s="410" t="s">
        <v>8915</v>
      </c>
      <c r="E3126" s="211" t="s">
        <v>17237</v>
      </c>
      <c r="F3126" s="211"/>
      <c r="G3126" s="413" t="s">
        <v>206</v>
      </c>
      <c r="H3126" s="429" t="s">
        <v>8560</v>
      </c>
      <c r="I3126" s="390">
        <v>0</v>
      </c>
      <c r="J3126" s="390">
        <v>0</v>
      </c>
      <c r="K3126" s="390">
        <v>244</v>
      </c>
      <c r="L3126" s="330">
        <v>0</v>
      </c>
      <c r="M3126" s="390">
        <v>0</v>
      </c>
      <c r="N3126" s="390">
        <v>3</v>
      </c>
      <c r="O3126" s="390">
        <v>0</v>
      </c>
      <c r="P3126" s="206">
        <v>-1</v>
      </c>
    </row>
    <row r="3127" spans="1:16" x14ac:dyDescent="0.2">
      <c r="A3127" s="212" t="s">
        <v>19895</v>
      </c>
      <c r="B3127" s="211"/>
      <c r="C3127" s="211" t="s">
        <v>14947</v>
      </c>
      <c r="D3127" s="410" t="s">
        <v>8915</v>
      </c>
      <c r="E3127" s="211" t="s">
        <v>18731</v>
      </c>
      <c r="F3127" s="211"/>
      <c r="G3127" s="413" t="s">
        <v>206</v>
      </c>
      <c r="H3127" s="429" t="s">
        <v>8560</v>
      </c>
      <c r="I3127" s="390">
        <v>0</v>
      </c>
      <c r="J3127" s="390">
        <v>0</v>
      </c>
      <c r="K3127" s="390">
        <v>3</v>
      </c>
      <c r="L3127" s="330">
        <v>0</v>
      </c>
      <c r="M3127" s="390">
        <v>0</v>
      </c>
      <c r="N3127" s="390">
        <v>0</v>
      </c>
      <c r="O3127" s="390">
        <v>3</v>
      </c>
      <c r="P3127" s="206">
        <v>0</v>
      </c>
    </row>
    <row r="3128" spans="1:16" x14ac:dyDescent="0.2">
      <c r="A3128" s="212" t="s">
        <v>22304</v>
      </c>
      <c r="B3128" s="211"/>
      <c r="C3128" s="211" t="s">
        <v>255</v>
      </c>
      <c r="D3128" s="410" t="s">
        <v>22259</v>
      </c>
      <c r="E3128" s="211" t="s">
        <v>22260</v>
      </c>
      <c r="F3128" s="211"/>
      <c r="G3128" s="413" t="s">
        <v>22261</v>
      </c>
      <c r="H3128" s="429"/>
      <c r="I3128" s="390">
        <v>0</v>
      </c>
      <c r="J3128" s="390">
        <v>0</v>
      </c>
      <c r="K3128" s="390">
        <v>0</v>
      </c>
      <c r="L3128" s="330">
        <v>0</v>
      </c>
      <c r="M3128" s="390">
        <v>2</v>
      </c>
      <c r="N3128" s="390">
        <v>0</v>
      </c>
      <c r="O3128" s="390">
        <v>0</v>
      </c>
      <c r="P3128" s="206">
        <v>0</v>
      </c>
    </row>
    <row r="3129" spans="1:16" x14ac:dyDescent="0.2">
      <c r="A3129" s="212" t="s">
        <v>8914</v>
      </c>
      <c r="B3129" s="211"/>
      <c r="C3129" s="211" t="s">
        <v>14947</v>
      </c>
      <c r="D3129" s="410" t="s">
        <v>11065</v>
      </c>
      <c r="E3129" s="211"/>
      <c r="F3129" s="211" t="s">
        <v>8913</v>
      </c>
      <c r="G3129" s="413" t="s">
        <v>19399</v>
      </c>
      <c r="H3129" s="429" t="s">
        <v>8560</v>
      </c>
      <c r="I3129" s="390">
        <v>0</v>
      </c>
      <c r="J3129" s="390">
        <v>0</v>
      </c>
      <c r="K3129" s="390">
        <v>0</v>
      </c>
      <c r="L3129" s="330">
        <v>0</v>
      </c>
      <c r="M3129" s="390">
        <v>0</v>
      </c>
      <c r="N3129" s="390">
        <v>0</v>
      </c>
      <c r="O3129" s="390">
        <v>1</v>
      </c>
      <c r="P3129" s="206">
        <v>0</v>
      </c>
    </row>
    <row r="3130" spans="1:16" x14ac:dyDescent="0.2">
      <c r="A3130" s="212" t="s">
        <v>8907</v>
      </c>
      <c r="B3130" s="211"/>
      <c r="C3130" s="211" t="s">
        <v>371</v>
      </c>
      <c r="D3130" s="410"/>
      <c r="E3130" s="211"/>
      <c r="F3130" s="211" t="s">
        <v>8906</v>
      </c>
      <c r="G3130" s="413"/>
      <c r="H3130" s="429" t="s">
        <v>8396</v>
      </c>
      <c r="I3130" s="390">
        <v>0</v>
      </c>
      <c r="J3130" s="390">
        <v>0</v>
      </c>
      <c r="K3130" s="390">
        <v>0</v>
      </c>
      <c r="L3130" s="330">
        <v>0</v>
      </c>
      <c r="M3130" s="390">
        <v>0</v>
      </c>
      <c r="N3130" s="390">
        <v>0</v>
      </c>
      <c r="O3130" s="390">
        <v>0</v>
      </c>
      <c r="P3130" s="206">
        <v>0</v>
      </c>
    </row>
    <row r="3131" spans="1:16" x14ac:dyDescent="0.2">
      <c r="A3131" s="212" t="s">
        <v>8902</v>
      </c>
      <c r="B3131" s="211"/>
      <c r="C3131" s="211" t="s">
        <v>254</v>
      </c>
      <c r="D3131" s="410" t="s">
        <v>17605</v>
      </c>
      <c r="E3131" s="211"/>
      <c r="F3131" s="211" t="s">
        <v>8901</v>
      </c>
      <c r="G3131" s="413" t="s">
        <v>22265</v>
      </c>
      <c r="H3131" s="429" t="s">
        <v>8560</v>
      </c>
      <c r="I3131" s="390">
        <v>0</v>
      </c>
      <c r="J3131" s="390">
        <v>0</v>
      </c>
      <c r="K3131" s="390">
        <v>1</v>
      </c>
      <c r="L3131" s="330">
        <v>0</v>
      </c>
      <c r="M3131" s="390">
        <v>20</v>
      </c>
      <c r="N3131" s="390">
        <v>15</v>
      </c>
      <c r="O3131" s="390">
        <v>16</v>
      </c>
      <c r="P3131" s="206">
        <v>0.33333333333333298</v>
      </c>
    </row>
    <row r="3132" spans="1:16" x14ac:dyDescent="0.2">
      <c r="A3132" s="212" t="s">
        <v>8896</v>
      </c>
      <c r="B3132" s="211"/>
      <c r="C3132" s="211" t="s">
        <v>254</v>
      </c>
      <c r="D3132" s="410" t="s">
        <v>17478</v>
      </c>
      <c r="E3132" s="211"/>
      <c r="F3132" s="211" t="s">
        <v>8895</v>
      </c>
      <c r="G3132" s="413" t="s">
        <v>270</v>
      </c>
      <c r="H3132" s="429" t="s">
        <v>8396</v>
      </c>
      <c r="I3132" s="390">
        <v>0</v>
      </c>
      <c r="J3132" s="390">
        <v>0</v>
      </c>
      <c r="K3132" s="390">
        <v>0</v>
      </c>
      <c r="L3132" s="330">
        <v>0</v>
      </c>
      <c r="M3132" s="390">
        <v>0</v>
      </c>
      <c r="N3132" s="390">
        <v>0</v>
      </c>
      <c r="O3132" s="390">
        <v>0</v>
      </c>
      <c r="P3132" s="206">
        <v>0</v>
      </c>
    </row>
    <row r="3133" spans="1:16" x14ac:dyDescent="0.2">
      <c r="A3133" s="212" t="s">
        <v>8894</v>
      </c>
      <c r="B3133" s="211"/>
      <c r="C3133" s="211" t="s">
        <v>254</v>
      </c>
      <c r="D3133" s="410"/>
      <c r="E3133" s="211"/>
      <c r="F3133" s="211" t="s">
        <v>8893</v>
      </c>
      <c r="G3133" s="413"/>
      <c r="H3133" s="429" t="s">
        <v>8389</v>
      </c>
      <c r="I3133" s="390">
        <v>0</v>
      </c>
      <c r="J3133" s="390">
        <v>0</v>
      </c>
      <c r="K3133" s="390">
        <v>0</v>
      </c>
      <c r="L3133" s="330">
        <v>0</v>
      </c>
      <c r="M3133" s="390">
        <v>0</v>
      </c>
      <c r="N3133" s="390">
        <v>0</v>
      </c>
      <c r="O3133" s="390">
        <v>0</v>
      </c>
      <c r="P3133" s="206">
        <v>0</v>
      </c>
    </row>
    <row r="3134" spans="1:16" x14ac:dyDescent="0.2">
      <c r="A3134" s="212" t="s">
        <v>8892</v>
      </c>
      <c r="B3134" s="211"/>
      <c r="C3134" s="211" t="s">
        <v>254</v>
      </c>
      <c r="D3134" s="410"/>
      <c r="E3134" s="211"/>
      <c r="F3134" s="211" t="s">
        <v>8891</v>
      </c>
      <c r="G3134" s="413"/>
      <c r="H3134" s="429" t="s">
        <v>8389</v>
      </c>
      <c r="I3134" s="390">
        <v>0</v>
      </c>
      <c r="J3134" s="390">
        <v>0</v>
      </c>
      <c r="K3134" s="390">
        <v>0</v>
      </c>
      <c r="L3134" s="330">
        <v>0</v>
      </c>
      <c r="M3134" s="390">
        <v>0</v>
      </c>
      <c r="N3134" s="390">
        <v>0</v>
      </c>
      <c r="O3134" s="390">
        <v>0</v>
      </c>
      <c r="P3134" s="206">
        <v>0</v>
      </c>
    </row>
    <row r="3135" spans="1:16" x14ac:dyDescent="0.2">
      <c r="A3135" s="212" t="s">
        <v>8890</v>
      </c>
      <c r="B3135" s="211"/>
      <c r="C3135" s="211" t="s">
        <v>254</v>
      </c>
      <c r="D3135" s="410" t="s">
        <v>8781</v>
      </c>
      <c r="E3135" s="211"/>
      <c r="F3135" s="211" t="s">
        <v>8889</v>
      </c>
      <c r="G3135" s="413" t="s">
        <v>201</v>
      </c>
      <c r="H3135" s="429" t="s">
        <v>8560</v>
      </c>
      <c r="I3135" s="390">
        <v>0</v>
      </c>
      <c r="J3135" s="390">
        <v>0</v>
      </c>
      <c r="K3135" s="390">
        <v>0</v>
      </c>
      <c r="L3135" s="330">
        <v>0</v>
      </c>
      <c r="M3135" s="390">
        <v>0</v>
      </c>
      <c r="N3135" s="390">
        <v>0</v>
      </c>
      <c r="O3135" s="390">
        <v>0</v>
      </c>
      <c r="P3135" s="206">
        <v>0</v>
      </c>
    </row>
    <row r="3136" spans="1:16" x14ac:dyDescent="0.2">
      <c r="A3136" s="212" t="s">
        <v>8888</v>
      </c>
      <c r="B3136" s="211"/>
      <c r="C3136" s="211" t="s">
        <v>254</v>
      </c>
      <c r="D3136" s="410"/>
      <c r="E3136" s="211"/>
      <c r="F3136" s="211" t="s">
        <v>8887</v>
      </c>
      <c r="G3136" s="413"/>
      <c r="H3136" s="429" t="s">
        <v>8389</v>
      </c>
      <c r="I3136" s="390">
        <v>0</v>
      </c>
      <c r="J3136" s="390">
        <v>0</v>
      </c>
      <c r="K3136" s="390">
        <v>0</v>
      </c>
      <c r="L3136" s="330">
        <v>0</v>
      </c>
      <c r="M3136" s="390">
        <v>0</v>
      </c>
      <c r="N3136" s="390">
        <v>0</v>
      </c>
      <c r="O3136" s="390">
        <v>0</v>
      </c>
      <c r="P3136" s="206">
        <v>0</v>
      </c>
    </row>
    <row r="3137" spans="1:16" x14ac:dyDescent="0.2">
      <c r="A3137" s="212" t="s">
        <v>8886</v>
      </c>
      <c r="B3137" s="211"/>
      <c r="C3137" s="211" t="s">
        <v>254</v>
      </c>
      <c r="D3137" s="410"/>
      <c r="E3137" s="211"/>
      <c r="F3137" s="211" t="s">
        <v>8885</v>
      </c>
      <c r="G3137" s="413"/>
      <c r="H3137" s="429" t="s">
        <v>8389</v>
      </c>
      <c r="I3137" s="390">
        <v>0</v>
      </c>
      <c r="J3137" s="390">
        <v>0</v>
      </c>
      <c r="K3137" s="390">
        <v>0</v>
      </c>
      <c r="L3137" s="330">
        <v>0</v>
      </c>
      <c r="M3137" s="390">
        <v>0</v>
      </c>
      <c r="N3137" s="390">
        <v>0</v>
      </c>
      <c r="O3137" s="390">
        <v>0</v>
      </c>
      <c r="P3137" s="206">
        <v>0</v>
      </c>
    </row>
    <row r="3138" spans="1:16" x14ac:dyDescent="0.2">
      <c r="A3138" s="60" t="s">
        <v>8884</v>
      </c>
      <c r="B3138" s="213"/>
      <c r="C3138" s="213" t="s">
        <v>254</v>
      </c>
      <c r="D3138" s="409"/>
      <c r="E3138" s="213"/>
      <c r="F3138" s="213" t="s">
        <v>8883</v>
      </c>
      <c r="G3138" s="409"/>
      <c r="H3138" s="418" t="s">
        <v>8389</v>
      </c>
      <c r="I3138" s="376">
        <v>0</v>
      </c>
      <c r="J3138" s="376">
        <v>0</v>
      </c>
      <c r="K3138" s="376">
        <v>0</v>
      </c>
      <c r="L3138" s="330">
        <v>0</v>
      </c>
      <c r="M3138" s="376">
        <v>0</v>
      </c>
      <c r="N3138" s="376">
        <v>0</v>
      </c>
      <c r="O3138" s="376">
        <v>0</v>
      </c>
      <c r="P3138" s="330">
        <v>0</v>
      </c>
    </row>
    <row r="3139" spans="1:16" x14ac:dyDescent="0.2">
      <c r="A3139" s="212" t="s">
        <v>8882</v>
      </c>
      <c r="B3139" s="211"/>
      <c r="C3139" s="211" t="s">
        <v>254</v>
      </c>
      <c r="D3139" s="410"/>
      <c r="E3139" s="211"/>
      <c r="F3139" s="211" t="s">
        <v>8881</v>
      </c>
      <c r="G3139" s="413"/>
      <c r="H3139" s="429" t="s">
        <v>8389</v>
      </c>
      <c r="I3139" s="390">
        <v>0</v>
      </c>
      <c r="J3139" s="390">
        <v>0</v>
      </c>
      <c r="K3139" s="390">
        <v>0</v>
      </c>
      <c r="L3139" s="330">
        <v>0</v>
      </c>
      <c r="M3139" s="390">
        <v>0</v>
      </c>
      <c r="N3139" s="390">
        <v>0</v>
      </c>
      <c r="O3139" s="390">
        <v>0</v>
      </c>
      <c r="P3139" s="206">
        <v>0</v>
      </c>
    </row>
    <row r="3140" spans="1:16" x14ac:dyDescent="0.2">
      <c r="A3140" s="212" t="s">
        <v>8880</v>
      </c>
      <c r="B3140" s="211"/>
      <c r="C3140" s="211" t="s">
        <v>254</v>
      </c>
      <c r="D3140" s="410"/>
      <c r="E3140" s="211"/>
      <c r="F3140" s="211" t="s">
        <v>8879</v>
      </c>
      <c r="G3140" s="413"/>
      <c r="H3140" s="429" t="s">
        <v>8389</v>
      </c>
      <c r="I3140" s="390">
        <v>0</v>
      </c>
      <c r="J3140" s="390">
        <v>0</v>
      </c>
      <c r="K3140" s="390">
        <v>0</v>
      </c>
      <c r="L3140" s="330">
        <v>0</v>
      </c>
      <c r="M3140" s="390">
        <v>0</v>
      </c>
      <c r="N3140" s="390">
        <v>0</v>
      </c>
      <c r="O3140" s="390">
        <v>0</v>
      </c>
      <c r="P3140" s="206">
        <v>0</v>
      </c>
    </row>
    <row r="3141" spans="1:16" x14ac:dyDescent="0.2">
      <c r="A3141" s="212" t="s">
        <v>19923</v>
      </c>
      <c r="B3141" s="211"/>
      <c r="C3141" s="211" t="s">
        <v>371</v>
      </c>
      <c r="D3141" s="410" t="s">
        <v>18526</v>
      </c>
      <c r="E3141" s="211" t="s">
        <v>8876</v>
      </c>
      <c r="F3141" s="211"/>
      <c r="G3141" s="413" t="s">
        <v>22269</v>
      </c>
      <c r="H3141" s="429"/>
      <c r="I3141" s="390">
        <v>0</v>
      </c>
      <c r="J3141" s="390">
        <v>0</v>
      </c>
      <c r="K3141" s="390">
        <v>0</v>
      </c>
      <c r="L3141" s="330">
        <v>0</v>
      </c>
      <c r="M3141" s="390">
        <v>113</v>
      </c>
      <c r="N3141" s="390">
        <v>67</v>
      </c>
      <c r="O3141" s="390">
        <v>38</v>
      </c>
      <c r="P3141" s="206">
        <v>0.68656716417910502</v>
      </c>
    </row>
    <row r="3142" spans="1:16" x14ac:dyDescent="0.2">
      <c r="A3142" s="212" t="s">
        <v>18230</v>
      </c>
      <c r="B3142" s="211"/>
      <c r="C3142" s="211" t="s">
        <v>251</v>
      </c>
      <c r="D3142" s="410" t="s">
        <v>17252</v>
      </c>
      <c r="E3142" s="211" t="s">
        <v>17253</v>
      </c>
      <c r="F3142" s="211"/>
      <c r="G3142" s="413" t="s">
        <v>19411</v>
      </c>
      <c r="H3142" s="429" t="s">
        <v>8560</v>
      </c>
      <c r="I3142" s="390">
        <v>0</v>
      </c>
      <c r="J3142" s="390">
        <v>1</v>
      </c>
      <c r="K3142" s="390">
        <v>0</v>
      </c>
      <c r="L3142" s="330">
        <v>-1</v>
      </c>
      <c r="M3142" s="390">
        <v>2</v>
      </c>
      <c r="N3142" s="390">
        <v>3</v>
      </c>
      <c r="O3142" s="390">
        <v>1</v>
      </c>
      <c r="P3142" s="206">
        <v>-0.33333333333333298</v>
      </c>
    </row>
    <row r="3143" spans="1:16" x14ac:dyDescent="0.2">
      <c r="A3143" s="212" t="s">
        <v>19332</v>
      </c>
      <c r="B3143" s="211"/>
      <c r="C3143" s="211" t="s">
        <v>254</v>
      </c>
      <c r="D3143" s="410" t="s">
        <v>8791</v>
      </c>
      <c r="E3143" s="211"/>
      <c r="F3143" s="211" t="s">
        <v>8875</v>
      </c>
      <c r="G3143" s="413" t="s">
        <v>223</v>
      </c>
      <c r="H3143" s="429"/>
      <c r="I3143" s="390">
        <v>0</v>
      </c>
      <c r="J3143" s="390">
        <v>0</v>
      </c>
      <c r="K3143" s="390">
        <v>0</v>
      </c>
      <c r="L3143" s="330">
        <v>0</v>
      </c>
      <c r="M3143" s="390">
        <v>0</v>
      </c>
      <c r="N3143" s="390">
        <v>0</v>
      </c>
      <c r="O3143" s="390">
        <v>0</v>
      </c>
      <c r="P3143" s="206">
        <v>0</v>
      </c>
    </row>
    <row r="3144" spans="1:16" x14ac:dyDescent="0.2">
      <c r="A3144" s="212" t="s">
        <v>8874</v>
      </c>
      <c r="B3144" s="211"/>
      <c r="C3144" s="211" t="s">
        <v>254</v>
      </c>
      <c r="D3144" s="410" t="s">
        <v>17136</v>
      </c>
      <c r="E3144" s="211"/>
      <c r="F3144" s="211" t="s">
        <v>8872</v>
      </c>
      <c r="G3144" s="413" t="s">
        <v>20655</v>
      </c>
      <c r="H3144" s="429" t="s">
        <v>8560</v>
      </c>
      <c r="I3144" s="390">
        <v>0</v>
      </c>
      <c r="J3144" s="390">
        <v>0</v>
      </c>
      <c r="K3144" s="390">
        <v>0</v>
      </c>
      <c r="L3144" s="330">
        <v>0</v>
      </c>
      <c r="M3144" s="390">
        <v>90</v>
      </c>
      <c r="N3144" s="390">
        <v>83</v>
      </c>
      <c r="O3144" s="390">
        <v>105</v>
      </c>
      <c r="P3144" s="206">
        <v>8.43373493975903E-2</v>
      </c>
    </row>
    <row r="3145" spans="1:16" x14ac:dyDescent="0.2">
      <c r="A3145" s="212" t="s">
        <v>8860</v>
      </c>
      <c r="B3145" s="211"/>
      <c r="C3145" s="211" t="s">
        <v>249</v>
      </c>
      <c r="D3145" s="410" t="s">
        <v>15263</v>
      </c>
      <c r="E3145" s="211" t="s">
        <v>8859</v>
      </c>
      <c r="F3145" s="211"/>
      <c r="G3145" s="413" t="s">
        <v>200</v>
      </c>
      <c r="H3145" s="429" t="s">
        <v>8560</v>
      </c>
      <c r="I3145" s="390">
        <v>0</v>
      </c>
      <c r="J3145" s="390">
        <v>1</v>
      </c>
      <c r="K3145" s="390">
        <v>0</v>
      </c>
      <c r="L3145" s="330">
        <v>-1</v>
      </c>
      <c r="M3145" s="390">
        <v>0</v>
      </c>
      <c r="N3145" s="390">
        <v>2</v>
      </c>
      <c r="O3145" s="390">
        <v>0</v>
      </c>
      <c r="P3145" s="206">
        <v>-1</v>
      </c>
    </row>
    <row r="3146" spans="1:16" x14ac:dyDescent="0.2">
      <c r="A3146" s="212" t="s">
        <v>8858</v>
      </c>
      <c r="B3146" s="211"/>
      <c r="C3146" s="211" t="s">
        <v>254</v>
      </c>
      <c r="D3146" s="410" t="s">
        <v>18354</v>
      </c>
      <c r="E3146" s="211"/>
      <c r="F3146" s="211" t="s">
        <v>8857</v>
      </c>
      <c r="G3146" s="413" t="s">
        <v>19456</v>
      </c>
      <c r="H3146" s="429" t="s">
        <v>8560</v>
      </c>
      <c r="I3146" s="390">
        <v>0</v>
      </c>
      <c r="J3146" s="390">
        <v>0</v>
      </c>
      <c r="K3146" s="390">
        <v>0</v>
      </c>
      <c r="L3146" s="330">
        <v>0</v>
      </c>
      <c r="M3146" s="390">
        <v>103</v>
      </c>
      <c r="N3146" s="390">
        <v>100</v>
      </c>
      <c r="O3146" s="390">
        <v>114</v>
      </c>
      <c r="P3146" s="206">
        <v>0.03</v>
      </c>
    </row>
    <row r="3147" spans="1:16" x14ac:dyDescent="0.2">
      <c r="A3147" s="212" t="s">
        <v>8856</v>
      </c>
      <c r="B3147" s="211"/>
      <c r="C3147" s="211" t="s">
        <v>254</v>
      </c>
      <c r="D3147" s="410" t="s">
        <v>19336</v>
      </c>
      <c r="E3147" s="211"/>
      <c r="F3147" s="211" t="s">
        <v>8855</v>
      </c>
      <c r="G3147" s="413" t="s">
        <v>22271</v>
      </c>
      <c r="H3147" s="429" t="s">
        <v>8560</v>
      </c>
      <c r="I3147" s="390">
        <v>0</v>
      </c>
      <c r="J3147" s="390">
        <v>0</v>
      </c>
      <c r="K3147" s="390">
        <v>0</v>
      </c>
      <c r="L3147" s="330">
        <v>0</v>
      </c>
      <c r="M3147" s="390">
        <v>0</v>
      </c>
      <c r="N3147" s="390">
        <v>0</v>
      </c>
      <c r="O3147" s="390">
        <v>0</v>
      </c>
      <c r="P3147" s="206">
        <v>0</v>
      </c>
    </row>
    <row r="3148" spans="1:16" x14ac:dyDescent="0.2">
      <c r="A3148" s="212" t="s">
        <v>8852</v>
      </c>
      <c r="B3148" s="211"/>
      <c r="C3148" s="211" t="s">
        <v>254</v>
      </c>
      <c r="D3148" s="410" t="s">
        <v>8791</v>
      </c>
      <c r="E3148" s="211"/>
      <c r="F3148" s="211" t="s">
        <v>8851</v>
      </c>
      <c r="G3148" s="413" t="s">
        <v>223</v>
      </c>
      <c r="H3148" s="429" t="s">
        <v>8396</v>
      </c>
      <c r="I3148" s="390">
        <v>0</v>
      </c>
      <c r="J3148" s="390">
        <v>0</v>
      </c>
      <c r="K3148" s="390">
        <v>0</v>
      </c>
      <c r="L3148" s="330">
        <v>0</v>
      </c>
      <c r="M3148" s="390">
        <v>0</v>
      </c>
      <c r="N3148" s="390">
        <v>2</v>
      </c>
      <c r="O3148" s="390">
        <v>0</v>
      </c>
      <c r="P3148" s="206">
        <v>-1</v>
      </c>
    </row>
    <row r="3149" spans="1:16" x14ac:dyDescent="0.2">
      <c r="A3149" s="212" t="s">
        <v>8850</v>
      </c>
      <c r="B3149" s="211"/>
      <c r="C3149" s="211" t="s">
        <v>14947</v>
      </c>
      <c r="D3149" s="410"/>
      <c r="E3149" s="211"/>
      <c r="F3149" s="211" t="s">
        <v>8849</v>
      </c>
      <c r="G3149" s="413"/>
      <c r="H3149" s="429" t="s">
        <v>8389</v>
      </c>
      <c r="I3149" s="390">
        <v>0</v>
      </c>
      <c r="J3149" s="390">
        <v>0</v>
      </c>
      <c r="K3149" s="390">
        <v>0</v>
      </c>
      <c r="L3149" s="330">
        <v>0</v>
      </c>
      <c r="M3149" s="390">
        <v>0</v>
      </c>
      <c r="N3149" s="390">
        <v>0</v>
      </c>
      <c r="O3149" s="390">
        <v>0</v>
      </c>
      <c r="P3149" s="206">
        <v>0</v>
      </c>
    </row>
    <row r="3150" spans="1:16" x14ac:dyDescent="0.2">
      <c r="A3150" s="212" t="s">
        <v>19337</v>
      </c>
      <c r="B3150" s="211"/>
      <c r="C3150" s="211" t="s">
        <v>252</v>
      </c>
      <c r="D3150" s="410" t="s">
        <v>8743</v>
      </c>
      <c r="E3150" s="211"/>
      <c r="F3150" s="211" t="s">
        <v>19338</v>
      </c>
      <c r="G3150" s="413" t="s">
        <v>213</v>
      </c>
      <c r="H3150" s="429"/>
      <c r="I3150" s="390">
        <v>0</v>
      </c>
      <c r="J3150" s="390">
        <v>0</v>
      </c>
      <c r="K3150" s="390">
        <v>0</v>
      </c>
      <c r="L3150" s="330">
        <v>0</v>
      </c>
      <c r="M3150" s="390">
        <v>0</v>
      </c>
      <c r="N3150" s="390">
        <v>0</v>
      </c>
      <c r="O3150" s="390">
        <v>0</v>
      </c>
      <c r="P3150" s="206">
        <v>0</v>
      </c>
    </row>
    <row r="3151" spans="1:16" x14ac:dyDescent="0.2">
      <c r="A3151" s="212" t="s">
        <v>8846</v>
      </c>
      <c r="B3151" s="211"/>
      <c r="C3151" s="211" t="s">
        <v>255</v>
      </c>
      <c r="D3151" s="410" t="s">
        <v>18613</v>
      </c>
      <c r="E3151" s="211"/>
      <c r="F3151" s="211" t="s">
        <v>8845</v>
      </c>
      <c r="G3151" s="413" t="s">
        <v>200</v>
      </c>
      <c r="H3151" s="429" t="s">
        <v>8560</v>
      </c>
      <c r="I3151" s="390">
        <v>0</v>
      </c>
      <c r="J3151" s="390">
        <v>0</v>
      </c>
      <c r="K3151" s="390">
        <v>0</v>
      </c>
      <c r="L3151" s="330">
        <v>0</v>
      </c>
      <c r="M3151" s="390">
        <v>0</v>
      </c>
      <c r="N3151" s="390">
        <v>0</v>
      </c>
      <c r="O3151" s="390">
        <v>0</v>
      </c>
      <c r="P3151" s="206">
        <v>0</v>
      </c>
    </row>
    <row r="3152" spans="1:16" x14ac:dyDescent="0.2">
      <c r="A3152" s="212" t="s">
        <v>8844</v>
      </c>
      <c r="B3152" s="211"/>
      <c r="C3152" s="211" t="s">
        <v>257</v>
      </c>
      <c r="D3152" s="410" t="s">
        <v>17120</v>
      </c>
      <c r="E3152" s="211"/>
      <c r="F3152" s="211" t="s">
        <v>8843</v>
      </c>
      <c r="G3152" s="413" t="s">
        <v>201</v>
      </c>
      <c r="H3152" s="429" t="s">
        <v>8560</v>
      </c>
      <c r="I3152" s="390">
        <v>0</v>
      </c>
      <c r="J3152" s="390">
        <v>0</v>
      </c>
      <c r="K3152" s="390">
        <v>0</v>
      </c>
      <c r="L3152" s="330">
        <v>0</v>
      </c>
      <c r="M3152" s="390">
        <v>0</v>
      </c>
      <c r="N3152" s="390">
        <v>0</v>
      </c>
      <c r="O3152" s="390">
        <v>0</v>
      </c>
      <c r="P3152" s="206">
        <v>0</v>
      </c>
    </row>
    <row r="3153" spans="1:16" x14ac:dyDescent="0.2">
      <c r="A3153" s="212" t="s">
        <v>8842</v>
      </c>
      <c r="B3153" s="211"/>
      <c r="C3153" s="211" t="s">
        <v>254</v>
      </c>
      <c r="D3153" s="410" t="s">
        <v>22273</v>
      </c>
      <c r="E3153" s="211"/>
      <c r="F3153" s="211" t="s">
        <v>8840</v>
      </c>
      <c r="G3153" s="413" t="s">
        <v>22274</v>
      </c>
      <c r="H3153" s="429" t="s">
        <v>8560</v>
      </c>
      <c r="I3153" s="390">
        <v>0</v>
      </c>
      <c r="J3153" s="390">
        <v>0</v>
      </c>
      <c r="K3153" s="390">
        <v>0</v>
      </c>
      <c r="L3153" s="330">
        <v>0</v>
      </c>
      <c r="M3153" s="390">
        <v>19</v>
      </c>
      <c r="N3153" s="390">
        <v>16</v>
      </c>
      <c r="O3153" s="390">
        <v>18</v>
      </c>
      <c r="P3153" s="206">
        <v>0.1875</v>
      </c>
    </row>
    <row r="3154" spans="1:16" x14ac:dyDescent="0.2">
      <c r="A3154" s="212" t="s">
        <v>8837</v>
      </c>
      <c r="B3154" s="211"/>
      <c r="C3154" s="211" t="s">
        <v>372</v>
      </c>
      <c r="D3154" s="410" t="s">
        <v>8836</v>
      </c>
      <c r="E3154" s="211"/>
      <c r="F3154" s="211" t="s">
        <v>8835</v>
      </c>
      <c r="G3154" s="413" t="s">
        <v>208</v>
      </c>
      <c r="H3154" s="429" t="s">
        <v>8396</v>
      </c>
      <c r="I3154" s="390">
        <v>0</v>
      </c>
      <c r="J3154" s="390">
        <v>0</v>
      </c>
      <c r="K3154" s="390">
        <v>0</v>
      </c>
      <c r="L3154" s="330">
        <v>0</v>
      </c>
      <c r="M3154" s="390">
        <v>0</v>
      </c>
      <c r="N3154" s="390">
        <v>0</v>
      </c>
      <c r="O3154" s="390">
        <v>0</v>
      </c>
      <c r="P3154" s="206">
        <v>0</v>
      </c>
    </row>
    <row r="3155" spans="1:16" x14ac:dyDescent="0.2">
      <c r="A3155" s="212" t="s">
        <v>8834</v>
      </c>
      <c r="B3155" s="211"/>
      <c r="C3155" s="211" t="s">
        <v>252</v>
      </c>
      <c r="D3155" s="410" t="s">
        <v>8743</v>
      </c>
      <c r="E3155" s="211"/>
      <c r="F3155" s="211" t="s">
        <v>8833</v>
      </c>
      <c r="G3155" s="413" t="s">
        <v>213</v>
      </c>
      <c r="H3155" s="429" t="s">
        <v>8396</v>
      </c>
      <c r="I3155" s="390">
        <v>0</v>
      </c>
      <c r="J3155" s="390">
        <v>0</v>
      </c>
      <c r="K3155" s="390">
        <v>0</v>
      </c>
      <c r="L3155" s="330">
        <v>0</v>
      </c>
      <c r="M3155" s="390">
        <v>0</v>
      </c>
      <c r="N3155" s="390">
        <v>0</v>
      </c>
      <c r="O3155" s="390">
        <v>0</v>
      </c>
      <c r="P3155" s="206">
        <v>0</v>
      </c>
    </row>
    <row r="3156" spans="1:16" x14ac:dyDescent="0.2">
      <c r="A3156" s="212" t="s">
        <v>8830</v>
      </c>
      <c r="B3156" s="211"/>
      <c r="C3156" s="211" t="s">
        <v>371</v>
      </c>
      <c r="D3156" s="410" t="s">
        <v>8815</v>
      </c>
      <c r="E3156" s="211"/>
      <c r="F3156" s="211" t="s">
        <v>8829</v>
      </c>
      <c r="G3156" s="413" t="s">
        <v>201</v>
      </c>
      <c r="H3156" s="429" t="s">
        <v>8560</v>
      </c>
      <c r="I3156" s="390">
        <v>0</v>
      </c>
      <c r="J3156" s="390">
        <v>0</v>
      </c>
      <c r="K3156" s="390">
        <v>0</v>
      </c>
      <c r="L3156" s="330">
        <v>0</v>
      </c>
      <c r="M3156" s="390">
        <v>3</v>
      </c>
      <c r="N3156" s="390">
        <v>5</v>
      </c>
      <c r="O3156" s="390">
        <v>9</v>
      </c>
      <c r="P3156" s="206">
        <v>-0.4</v>
      </c>
    </row>
    <row r="3157" spans="1:16" x14ac:dyDescent="0.2">
      <c r="A3157" s="212" t="s">
        <v>8826</v>
      </c>
      <c r="B3157" s="211"/>
      <c r="C3157" s="211" t="s">
        <v>14947</v>
      </c>
      <c r="D3157" s="410" t="s">
        <v>22278</v>
      </c>
      <c r="E3157" s="211" t="s">
        <v>8825</v>
      </c>
      <c r="F3157" s="211"/>
      <c r="G3157" s="413" t="s">
        <v>22279</v>
      </c>
      <c r="H3157" s="429" t="s">
        <v>8560</v>
      </c>
      <c r="I3157" s="390">
        <v>0</v>
      </c>
      <c r="J3157" s="390">
        <v>0</v>
      </c>
      <c r="K3157" s="390">
        <v>0</v>
      </c>
      <c r="L3157" s="330">
        <v>0</v>
      </c>
      <c r="M3157" s="390">
        <v>18</v>
      </c>
      <c r="N3157" s="390">
        <v>8</v>
      </c>
      <c r="O3157" s="390">
        <v>659</v>
      </c>
      <c r="P3157" s="206">
        <v>1.25</v>
      </c>
    </row>
    <row r="3158" spans="1:16" x14ac:dyDescent="0.2">
      <c r="A3158" s="212" t="s">
        <v>8824</v>
      </c>
      <c r="B3158" s="211"/>
      <c r="C3158" s="211" t="s">
        <v>487</v>
      </c>
      <c r="D3158" s="410" t="s">
        <v>8791</v>
      </c>
      <c r="E3158" s="211"/>
      <c r="F3158" s="211" t="s">
        <v>8823</v>
      </c>
      <c r="G3158" s="413" t="s">
        <v>223</v>
      </c>
      <c r="H3158" s="429" t="s">
        <v>8396</v>
      </c>
      <c r="I3158" s="390">
        <v>0</v>
      </c>
      <c r="J3158" s="390">
        <v>0</v>
      </c>
      <c r="K3158" s="390">
        <v>0</v>
      </c>
      <c r="L3158" s="330">
        <v>0</v>
      </c>
      <c r="M3158" s="390">
        <v>0</v>
      </c>
      <c r="N3158" s="390">
        <v>0</v>
      </c>
      <c r="O3158" s="390">
        <v>0</v>
      </c>
      <c r="P3158" s="206">
        <v>0</v>
      </c>
    </row>
    <row r="3159" spans="1:16" x14ac:dyDescent="0.2">
      <c r="A3159" s="212" t="s">
        <v>8820</v>
      </c>
      <c r="B3159" s="211"/>
      <c r="C3159" s="211" t="s">
        <v>371</v>
      </c>
      <c r="D3159" s="410"/>
      <c r="E3159" s="211"/>
      <c r="F3159" s="211" t="s">
        <v>8819</v>
      </c>
      <c r="G3159" s="413"/>
      <c r="H3159" s="429" t="s">
        <v>8389</v>
      </c>
      <c r="I3159" s="390">
        <v>0</v>
      </c>
      <c r="J3159" s="390">
        <v>0</v>
      </c>
      <c r="K3159" s="390">
        <v>0</v>
      </c>
      <c r="L3159" s="330">
        <v>0</v>
      </c>
      <c r="M3159" s="390">
        <v>0</v>
      </c>
      <c r="N3159" s="390">
        <v>0</v>
      </c>
      <c r="O3159" s="390">
        <v>0</v>
      </c>
      <c r="P3159" s="206">
        <v>0</v>
      </c>
    </row>
    <row r="3160" spans="1:16" x14ac:dyDescent="0.2">
      <c r="A3160" s="212" t="s">
        <v>8818</v>
      </c>
      <c r="B3160" s="211"/>
      <c r="C3160" s="211" t="s">
        <v>251</v>
      </c>
      <c r="D3160" s="410" t="s">
        <v>10177</v>
      </c>
      <c r="E3160" s="211"/>
      <c r="F3160" s="211" t="s">
        <v>8817</v>
      </c>
      <c r="G3160" s="413" t="s">
        <v>218</v>
      </c>
      <c r="H3160" s="429" t="s">
        <v>8396</v>
      </c>
      <c r="I3160" s="390">
        <v>0</v>
      </c>
      <c r="J3160" s="390">
        <v>0</v>
      </c>
      <c r="K3160" s="390">
        <v>0</v>
      </c>
      <c r="L3160" s="330">
        <v>0</v>
      </c>
      <c r="M3160" s="390">
        <v>0</v>
      </c>
      <c r="N3160" s="390">
        <v>0</v>
      </c>
      <c r="O3160" s="390">
        <v>0</v>
      </c>
      <c r="P3160" s="206">
        <v>0</v>
      </c>
    </row>
    <row r="3161" spans="1:16" x14ac:dyDescent="0.2">
      <c r="A3161" s="212" t="s">
        <v>8811</v>
      </c>
      <c r="B3161" s="211"/>
      <c r="C3161" s="211" t="s">
        <v>254</v>
      </c>
      <c r="D3161" s="410" t="s">
        <v>16156</v>
      </c>
      <c r="E3161" s="211"/>
      <c r="F3161" s="211" t="s">
        <v>8810</v>
      </c>
      <c r="G3161" s="413" t="s">
        <v>200</v>
      </c>
      <c r="H3161" s="429" t="s">
        <v>8560</v>
      </c>
      <c r="I3161" s="390">
        <v>0</v>
      </c>
      <c r="J3161" s="390">
        <v>0</v>
      </c>
      <c r="K3161" s="390">
        <v>0</v>
      </c>
      <c r="L3161" s="330">
        <v>0</v>
      </c>
      <c r="M3161" s="390">
        <v>0</v>
      </c>
      <c r="N3161" s="390">
        <v>0</v>
      </c>
      <c r="O3161" s="390">
        <v>0</v>
      </c>
      <c r="P3161" s="206">
        <v>0</v>
      </c>
    </row>
    <row r="3162" spans="1:16" x14ac:dyDescent="0.2">
      <c r="A3162" s="212" t="s">
        <v>8809</v>
      </c>
      <c r="B3162" s="211"/>
      <c r="C3162" s="211" t="s">
        <v>249</v>
      </c>
      <c r="D3162" s="410" t="s">
        <v>16213</v>
      </c>
      <c r="E3162" s="211"/>
      <c r="F3162" s="211" t="s">
        <v>8808</v>
      </c>
      <c r="G3162" s="413" t="s">
        <v>19490</v>
      </c>
      <c r="H3162" s="429" t="s">
        <v>8396</v>
      </c>
      <c r="I3162" s="390">
        <v>0</v>
      </c>
      <c r="J3162" s="390">
        <v>0</v>
      </c>
      <c r="K3162" s="390">
        <v>0</v>
      </c>
      <c r="L3162" s="330">
        <v>0</v>
      </c>
      <c r="M3162" s="390">
        <v>0</v>
      </c>
      <c r="N3162" s="390">
        <v>0</v>
      </c>
      <c r="O3162" s="390">
        <v>0</v>
      </c>
      <c r="P3162" s="206">
        <v>0</v>
      </c>
    </row>
    <row r="3163" spans="1:16" x14ac:dyDescent="0.2">
      <c r="A3163" s="212" t="s">
        <v>13682</v>
      </c>
      <c r="B3163" s="211"/>
      <c r="C3163" s="211" t="s">
        <v>254</v>
      </c>
      <c r="D3163" s="410" t="s">
        <v>17174</v>
      </c>
      <c r="E3163" s="211"/>
      <c r="F3163" s="211" t="s">
        <v>13681</v>
      </c>
      <c r="G3163" s="413" t="s">
        <v>13055</v>
      </c>
      <c r="H3163" s="429" t="s">
        <v>8560</v>
      </c>
      <c r="I3163" s="390">
        <v>0</v>
      </c>
      <c r="J3163" s="390">
        <v>0</v>
      </c>
      <c r="K3163" s="390">
        <v>4</v>
      </c>
      <c r="L3163" s="330">
        <v>0</v>
      </c>
      <c r="M3163" s="390">
        <v>2</v>
      </c>
      <c r="N3163" s="390">
        <v>1</v>
      </c>
      <c r="O3163" s="390">
        <v>4</v>
      </c>
      <c r="P3163" s="206">
        <v>1</v>
      </c>
    </row>
    <row r="3164" spans="1:16" x14ac:dyDescent="0.2">
      <c r="A3164" s="212" t="s">
        <v>8801</v>
      </c>
      <c r="B3164" s="211"/>
      <c r="C3164" s="211" t="s">
        <v>254</v>
      </c>
      <c r="D3164" s="410" t="s">
        <v>17238</v>
      </c>
      <c r="E3164" s="211"/>
      <c r="F3164" s="211" t="s">
        <v>8800</v>
      </c>
      <c r="G3164" s="413" t="s">
        <v>17239</v>
      </c>
      <c r="H3164" s="429" t="s">
        <v>8396</v>
      </c>
      <c r="I3164" s="390">
        <v>0</v>
      </c>
      <c r="J3164" s="390">
        <v>0</v>
      </c>
      <c r="K3164" s="390">
        <v>0</v>
      </c>
      <c r="L3164" s="330">
        <v>0</v>
      </c>
      <c r="M3164" s="390">
        <v>0</v>
      </c>
      <c r="N3164" s="390">
        <v>1</v>
      </c>
      <c r="O3164" s="390">
        <v>0</v>
      </c>
      <c r="P3164" s="206">
        <v>-1</v>
      </c>
    </row>
    <row r="3165" spans="1:16" x14ac:dyDescent="0.2">
      <c r="A3165" s="212" t="s">
        <v>8798</v>
      </c>
      <c r="B3165" s="211"/>
      <c r="C3165" s="211" t="s">
        <v>249</v>
      </c>
      <c r="D3165" s="410" t="s">
        <v>15186</v>
      </c>
      <c r="E3165" s="211"/>
      <c r="F3165" s="211" t="s">
        <v>8797</v>
      </c>
      <c r="G3165" s="413" t="s">
        <v>200</v>
      </c>
      <c r="H3165" s="429" t="s">
        <v>8560</v>
      </c>
      <c r="I3165" s="390">
        <v>0</v>
      </c>
      <c r="J3165" s="390">
        <v>0</v>
      </c>
      <c r="K3165" s="390">
        <v>1</v>
      </c>
      <c r="L3165" s="330">
        <v>0</v>
      </c>
      <c r="M3165" s="390">
        <v>0</v>
      </c>
      <c r="N3165" s="390">
        <v>0</v>
      </c>
      <c r="O3165" s="390">
        <v>1</v>
      </c>
      <c r="P3165" s="206">
        <v>0</v>
      </c>
    </row>
    <row r="3166" spans="1:16" x14ac:dyDescent="0.2">
      <c r="A3166" s="212" t="s">
        <v>8789</v>
      </c>
      <c r="B3166" s="211"/>
      <c r="C3166" s="211" t="s">
        <v>251</v>
      </c>
      <c r="D3166" s="410"/>
      <c r="E3166" s="211"/>
      <c r="F3166" s="211" t="s">
        <v>8788</v>
      </c>
      <c r="G3166" s="413"/>
      <c r="H3166" s="429" t="s">
        <v>8389</v>
      </c>
      <c r="I3166" s="390">
        <v>0</v>
      </c>
      <c r="J3166" s="390">
        <v>0</v>
      </c>
      <c r="K3166" s="390">
        <v>0</v>
      </c>
      <c r="L3166" s="330">
        <v>0</v>
      </c>
      <c r="M3166" s="390">
        <v>0</v>
      </c>
      <c r="N3166" s="390">
        <v>0</v>
      </c>
      <c r="O3166" s="390">
        <v>0</v>
      </c>
      <c r="P3166" s="206">
        <v>0</v>
      </c>
    </row>
    <row r="3167" spans="1:16" x14ac:dyDescent="0.2">
      <c r="A3167" s="212" t="s">
        <v>8771</v>
      </c>
      <c r="B3167" s="211"/>
      <c r="C3167" s="211" t="s">
        <v>254</v>
      </c>
      <c r="D3167" s="410" t="s">
        <v>19346</v>
      </c>
      <c r="E3167" s="211"/>
      <c r="F3167" s="211" t="s">
        <v>8770</v>
      </c>
      <c r="G3167" s="413" t="s">
        <v>19347</v>
      </c>
      <c r="H3167" s="429" t="s">
        <v>8560</v>
      </c>
      <c r="I3167" s="390">
        <v>0</v>
      </c>
      <c r="J3167" s="390">
        <v>0</v>
      </c>
      <c r="K3167" s="390">
        <v>0</v>
      </c>
      <c r="L3167" s="330">
        <v>0</v>
      </c>
      <c r="M3167" s="390">
        <v>0</v>
      </c>
      <c r="N3167" s="390">
        <v>0</v>
      </c>
      <c r="O3167" s="390">
        <v>0</v>
      </c>
      <c r="P3167" s="206">
        <v>0</v>
      </c>
    </row>
    <row r="3168" spans="1:16" x14ac:dyDescent="0.2">
      <c r="A3168" s="212" t="s">
        <v>8767</v>
      </c>
      <c r="B3168" s="211"/>
      <c r="C3168" s="211" t="s">
        <v>254</v>
      </c>
      <c r="D3168" s="410" t="s">
        <v>18955</v>
      </c>
      <c r="E3168" s="211"/>
      <c r="F3168" s="211" t="s">
        <v>8766</v>
      </c>
      <c r="G3168" s="413" t="s">
        <v>19399</v>
      </c>
      <c r="H3168" s="429" t="s">
        <v>8560</v>
      </c>
      <c r="I3168" s="390">
        <v>0</v>
      </c>
      <c r="J3168" s="390">
        <v>76</v>
      </c>
      <c r="K3168" s="390">
        <v>163</v>
      </c>
      <c r="L3168" s="330">
        <v>-1</v>
      </c>
      <c r="M3168" s="390">
        <v>1</v>
      </c>
      <c r="N3168" s="390">
        <v>1</v>
      </c>
      <c r="O3168" s="390">
        <v>6</v>
      </c>
      <c r="P3168" s="206">
        <v>0</v>
      </c>
    </row>
    <row r="3169" spans="1:16" x14ac:dyDescent="0.2">
      <c r="A3169" s="212" t="s">
        <v>8762</v>
      </c>
      <c r="B3169" s="211"/>
      <c r="C3169" s="211" t="s">
        <v>251</v>
      </c>
      <c r="D3169" s="410" t="s">
        <v>18956</v>
      </c>
      <c r="E3169" s="211"/>
      <c r="F3169" s="211" t="s">
        <v>8761</v>
      </c>
      <c r="G3169" s="413" t="s">
        <v>19399</v>
      </c>
      <c r="H3169" s="429" t="s">
        <v>8560</v>
      </c>
      <c r="I3169" s="390">
        <v>0</v>
      </c>
      <c r="J3169" s="390">
        <v>0</v>
      </c>
      <c r="K3169" s="390">
        <v>23</v>
      </c>
      <c r="L3169" s="330">
        <v>0</v>
      </c>
      <c r="M3169" s="390">
        <v>3</v>
      </c>
      <c r="N3169" s="390">
        <v>3</v>
      </c>
      <c r="O3169" s="390">
        <v>12</v>
      </c>
      <c r="P3169" s="206">
        <v>0</v>
      </c>
    </row>
    <row r="3170" spans="1:16" x14ac:dyDescent="0.2">
      <c r="A3170" s="212" t="s">
        <v>8758</v>
      </c>
      <c r="B3170" s="211"/>
      <c r="C3170" s="211" t="s">
        <v>14947</v>
      </c>
      <c r="D3170" s="410" t="s">
        <v>19348</v>
      </c>
      <c r="E3170" s="211"/>
      <c r="F3170" s="211" t="s">
        <v>8757</v>
      </c>
      <c r="G3170" s="413" t="s">
        <v>21204</v>
      </c>
      <c r="H3170" s="429" t="s">
        <v>8560</v>
      </c>
      <c r="I3170" s="390">
        <v>0</v>
      </c>
      <c r="J3170" s="390">
        <v>1</v>
      </c>
      <c r="K3170" s="390">
        <v>1</v>
      </c>
      <c r="L3170" s="330">
        <v>-1</v>
      </c>
      <c r="M3170" s="390">
        <v>86</v>
      </c>
      <c r="N3170" s="390">
        <v>90</v>
      </c>
      <c r="O3170" s="390">
        <v>96</v>
      </c>
      <c r="P3170" s="206">
        <v>-4.4444444444444398E-2</v>
      </c>
    </row>
    <row r="3171" spans="1:16" x14ac:dyDescent="0.2">
      <c r="A3171" s="212" t="s">
        <v>8756</v>
      </c>
      <c r="B3171" s="211"/>
      <c r="C3171" s="211" t="s">
        <v>249</v>
      </c>
      <c r="D3171" s="410"/>
      <c r="E3171" s="211"/>
      <c r="F3171" s="211" t="s">
        <v>8755</v>
      </c>
      <c r="G3171" s="413"/>
      <c r="H3171" s="429" t="s">
        <v>8389</v>
      </c>
      <c r="I3171" s="390">
        <v>0</v>
      </c>
      <c r="J3171" s="390">
        <v>0</v>
      </c>
      <c r="K3171" s="390">
        <v>0</v>
      </c>
      <c r="L3171" s="330">
        <v>0</v>
      </c>
      <c r="M3171" s="390">
        <v>0</v>
      </c>
      <c r="N3171" s="390">
        <v>0</v>
      </c>
      <c r="O3171" s="390">
        <v>0</v>
      </c>
      <c r="P3171" s="206">
        <v>0</v>
      </c>
    </row>
    <row r="3172" spans="1:16" x14ac:dyDescent="0.2">
      <c r="A3172" s="212" t="s">
        <v>8754</v>
      </c>
      <c r="B3172" s="211"/>
      <c r="C3172" s="211" t="s">
        <v>253</v>
      </c>
      <c r="D3172" s="410" t="s">
        <v>17240</v>
      </c>
      <c r="E3172" s="211"/>
      <c r="F3172" s="211" t="s">
        <v>8753</v>
      </c>
      <c r="G3172" s="413" t="s">
        <v>208</v>
      </c>
      <c r="H3172" s="429" t="s">
        <v>8560</v>
      </c>
      <c r="I3172" s="390">
        <v>0</v>
      </c>
      <c r="J3172" s="390">
        <v>0</v>
      </c>
      <c r="K3172" s="390">
        <v>0</v>
      </c>
      <c r="L3172" s="330">
        <v>0</v>
      </c>
      <c r="M3172" s="390">
        <v>7</v>
      </c>
      <c r="N3172" s="390">
        <v>5</v>
      </c>
      <c r="O3172" s="390">
        <v>7</v>
      </c>
      <c r="P3172" s="206">
        <v>0.4</v>
      </c>
    </row>
    <row r="3173" spans="1:16" x14ac:dyDescent="0.2">
      <c r="A3173" s="212" t="s">
        <v>8750</v>
      </c>
      <c r="B3173" s="211"/>
      <c r="C3173" s="211" t="s">
        <v>254</v>
      </c>
      <c r="D3173" s="410"/>
      <c r="E3173" s="211"/>
      <c r="F3173" s="211" t="s">
        <v>8749</v>
      </c>
      <c r="G3173" s="413"/>
      <c r="H3173" s="429" t="s">
        <v>8389</v>
      </c>
      <c r="I3173" s="390">
        <v>0</v>
      </c>
      <c r="J3173" s="390">
        <v>0</v>
      </c>
      <c r="K3173" s="390">
        <v>0</v>
      </c>
      <c r="L3173" s="330">
        <v>0</v>
      </c>
      <c r="M3173" s="390">
        <v>0</v>
      </c>
      <c r="N3173" s="390">
        <v>0</v>
      </c>
      <c r="O3173" s="390">
        <v>0</v>
      </c>
      <c r="P3173" s="206">
        <v>0</v>
      </c>
    </row>
    <row r="3174" spans="1:16" x14ac:dyDescent="0.2">
      <c r="A3174" s="212" t="s">
        <v>8746</v>
      </c>
      <c r="B3174" s="211"/>
      <c r="C3174" s="211" t="s">
        <v>249</v>
      </c>
      <c r="D3174" s="410" t="s">
        <v>18141</v>
      </c>
      <c r="E3174" s="211"/>
      <c r="F3174" s="211" t="s">
        <v>8745</v>
      </c>
      <c r="G3174" s="413" t="s">
        <v>19421</v>
      </c>
      <c r="H3174" s="429" t="s">
        <v>8560</v>
      </c>
      <c r="I3174" s="390">
        <v>0</v>
      </c>
      <c r="J3174" s="390">
        <v>0</v>
      </c>
      <c r="K3174" s="390">
        <v>0</v>
      </c>
      <c r="L3174" s="330">
        <v>0</v>
      </c>
      <c r="M3174" s="390">
        <v>0</v>
      </c>
      <c r="N3174" s="390">
        <v>0</v>
      </c>
      <c r="O3174" s="390">
        <v>0</v>
      </c>
      <c r="P3174" s="206">
        <v>0</v>
      </c>
    </row>
    <row r="3175" spans="1:16" x14ac:dyDescent="0.2">
      <c r="A3175" s="212" t="s">
        <v>8739</v>
      </c>
      <c r="B3175" s="211"/>
      <c r="C3175" s="211" t="s">
        <v>253</v>
      </c>
      <c r="D3175" s="410"/>
      <c r="E3175" s="211"/>
      <c r="F3175" s="211" t="s">
        <v>8738</v>
      </c>
      <c r="G3175" s="413"/>
      <c r="H3175" s="429" t="s">
        <v>8396</v>
      </c>
      <c r="I3175" s="390">
        <v>0</v>
      </c>
      <c r="J3175" s="390">
        <v>0</v>
      </c>
      <c r="K3175" s="390">
        <v>0</v>
      </c>
      <c r="L3175" s="330">
        <v>0</v>
      </c>
      <c r="M3175" s="390">
        <v>0</v>
      </c>
      <c r="N3175" s="390">
        <v>0</v>
      </c>
      <c r="O3175" s="390">
        <v>0</v>
      </c>
      <c r="P3175" s="206">
        <v>0</v>
      </c>
    </row>
    <row r="3176" spans="1:16" x14ac:dyDescent="0.2">
      <c r="A3176" s="212" t="s">
        <v>8733</v>
      </c>
      <c r="B3176" s="211"/>
      <c r="C3176" s="211" t="s">
        <v>250</v>
      </c>
      <c r="D3176" s="410"/>
      <c r="E3176" s="211"/>
      <c r="F3176" s="211" t="s">
        <v>8732</v>
      </c>
      <c r="G3176" s="413"/>
      <c r="H3176" s="429" t="s">
        <v>8396</v>
      </c>
      <c r="I3176" s="390">
        <v>0</v>
      </c>
      <c r="J3176" s="390">
        <v>0</v>
      </c>
      <c r="K3176" s="390">
        <v>0</v>
      </c>
      <c r="L3176" s="330">
        <v>0</v>
      </c>
      <c r="M3176" s="390">
        <v>0</v>
      </c>
      <c r="N3176" s="390">
        <v>0</v>
      </c>
      <c r="O3176" s="390">
        <v>0</v>
      </c>
      <c r="P3176" s="206">
        <v>0</v>
      </c>
    </row>
    <row r="3177" spans="1:16" x14ac:dyDescent="0.2">
      <c r="A3177" s="212" t="s">
        <v>8727</v>
      </c>
      <c r="B3177" s="211"/>
      <c r="C3177" s="211" t="s">
        <v>487</v>
      </c>
      <c r="D3177" s="410" t="s">
        <v>8781</v>
      </c>
      <c r="E3177" s="211"/>
      <c r="F3177" s="211" t="s">
        <v>8726</v>
      </c>
      <c r="G3177" s="413" t="s">
        <v>201</v>
      </c>
      <c r="H3177" s="429" t="s">
        <v>8560</v>
      </c>
      <c r="I3177" s="390">
        <v>0</v>
      </c>
      <c r="J3177" s="390">
        <v>0</v>
      </c>
      <c r="K3177" s="390">
        <v>0</v>
      </c>
      <c r="L3177" s="330">
        <v>0</v>
      </c>
      <c r="M3177" s="390">
        <v>12</v>
      </c>
      <c r="N3177" s="390">
        <v>11</v>
      </c>
      <c r="O3177" s="390">
        <v>14</v>
      </c>
      <c r="P3177" s="206">
        <v>9.0909090909090801E-2</v>
      </c>
    </row>
    <row r="3178" spans="1:16" x14ac:dyDescent="0.2">
      <c r="A3178" s="212" t="s">
        <v>8725</v>
      </c>
      <c r="B3178" s="211"/>
      <c r="C3178" s="211" t="s">
        <v>487</v>
      </c>
      <c r="D3178" s="410" t="s">
        <v>15321</v>
      </c>
      <c r="E3178" s="211"/>
      <c r="F3178" s="211" t="s">
        <v>8724</v>
      </c>
      <c r="G3178" s="413" t="s">
        <v>200</v>
      </c>
      <c r="H3178" s="429" t="s">
        <v>8389</v>
      </c>
      <c r="I3178" s="390">
        <v>0</v>
      </c>
      <c r="J3178" s="390">
        <v>0</v>
      </c>
      <c r="K3178" s="390">
        <v>0</v>
      </c>
      <c r="L3178" s="330">
        <v>0</v>
      </c>
      <c r="M3178" s="390">
        <v>0</v>
      </c>
      <c r="N3178" s="390">
        <v>0</v>
      </c>
      <c r="O3178" s="390">
        <v>0</v>
      </c>
      <c r="P3178" s="206">
        <v>0</v>
      </c>
    </row>
    <row r="3179" spans="1:16" x14ac:dyDescent="0.2">
      <c r="A3179" s="212" t="s">
        <v>8723</v>
      </c>
      <c r="B3179" s="211"/>
      <c r="C3179" s="211" t="s">
        <v>487</v>
      </c>
      <c r="D3179" s="410" t="s">
        <v>8661</v>
      </c>
      <c r="E3179" s="211"/>
      <c r="F3179" s="211" t="s">
        <v>8722</v>
      </c>
      <c r="G3179" s="413" t="s">
        <v>200</v>
      </c>
      <c r="H3179" s="429" t="s">
        <v>8396</v>
      </c>
      <c r="I3179" s="390">
        <v>0</v>
      </c>
      <c r="J3179" s="390">
        <v>0</v>
      </c>
      <c r="K3179" s="390">
        <v>0</v>
      </c>
      <c r="L3179" s="330">
        <v>0</v>
      </c>
      <c r="M3179" s="390">
        <v>0</v>
      </c>
      <c r="N3179" s="390">
        <v>0</v>
      </c>
      <c r="O3179" s="390">
        <v>0</v>
      </c>
      <c r="P3179" s="206">
        <v>0</v>
      </c>
    </row>
    <row r="3180" spans="1:16" x14ac:dyDescent="0.2">
      <c r="A3180" s="212" t="s">
        <v>8721</v>
      </c>
      <c r="B3180" s="211"/>
      <c r="C3180" s="211" t="s">
        <v>254</v>
      </c>
      <c r="D3180" s="410"/>
      <c r="E3180" s="211"/>
      <c r="F3180" s="211" t="s">
        <v>8720</v>
      </c>
      <c r="G3180" s="413"/>
      <c r="H3180" s="429" t="s">
        <v>8389</v>
      </c>
      <c r="I3180" s="390">
        <v>0</v>
      </c>
      <c r="J3180" s="390">
        <v>0</v>
      </c>
      <c r="K3180" s="390">
        <v>0</v>
      </c>
      <c r="L3180" s="330">
        <v>0</v>
      </c>
      <c r="M3180" s="390">
        <v>0</v>
      </c>
      <c r="N3180" s="390">
        <v>0</v>
      </c>
      <c r="O3180" s="390">
        <v>0</v>
      </c>
      <c r="P3180" s="206">
        <v>0</v>
      </c>
    </row>
    <row r="3181" spans="1:16" x14ac:dyDescent="0.2">
      <c r="A3181" s="212" t="s">
        <v>8719</v>
      </c>
      <c r="B3181" s="211"/>
      <c r="C3181" s="211" t="s">
        <v>254</v>
      </c>
      <c r="D3181" s="410"/>
      <c r="E3181" s="211"/>
      <c r="F3181" s="211" t="s">
        <v>8718</v>
      </c>
      <c r="G3181" s="413"/>
      <c r="H3181" s="429" t="s">
        <v>8389</v>
      </c>
      <c r="I3181" s="390">
        <v>0</v>
      </c>
      <c r="J3181" s="390">
        <v>0</v>
      </c>
      <c r="K3181" s="390">
        <v>0</v>
      </c>
      <c r="L3181" s="330">
        <v>0</v>
      </c>
      <c r="M3181" s="390">
        <v>0</v>
      </c>
      <c r="N3181" s="390">
        <v>0</v>
      </c>
      <c r="O3181" s="390">
        <v>0</v>
      </c>
      <c r="P3181" s="206">
        <v>0</v>
      </c>
    </row>
    <row r="3182" spans="1:16" x14ac:dyDescent="0.2">
      <c r="A3182" s="212" t="s">
        <v>8717</v>
      </c>
      <c r="B3182" s="211"/>
      <c r="C3182" s="211" t="s">
        <v>254</v>
      </c>
      <c r="D3182" s="410"/>
      <c r="E3182" s="211"/>
      <c r="F3182" s="211" t="s">
        <v>8716</v>
      </c>
      <c r="G3182" s="413"/>
      <c r="H3182" s="429" t="s">
        <v>8389</v>
      </c>
      <c r="I3182" s="390">
        <v>0</v>
      </c>
      <c r="J3182" s="390">
        <v>0</v>
      </c>
      <c r="K3182" s="390">
        <v>0</v>
      </c>
      <c r="L3182" s="330">
        <v>0</v>
      </c>
      <c r="M3182" s="390">
        <v>0</v>
      </c>
      <c r="N3182" s="390">
        <v>0</v>
      </c>
      <c r="O3182" s="390">
        <v>0</v>
      </c>
      <c r="P3182" s="206">
        <v>0</v>
      </c>
    </row>
    <row r="3183" spans="1:16" x14ac:dyDescent="0.2">
      <c r="A3183" s="212" t="s">
        <v>8715</v>
      </c>
      <c r="B3183" s="211"/>
      <c r="C3183" s="211" t="s">
        <v>254</v>
      </c>
      <c r="D3183" s="410"/>
      <c r="E3183" s="211"/>
      <c r="F3183" s="211" t="s">
        <v>8714</v>
      </c>
      <c r="G3183" s="413"/>
      <c r="H3183" s="429" t="s">
        <v>8389</v>
      </c>
      <c r="I3183" s="390">
        <v>0</v>
      </c>
      <c r="J3183" s="390">
        <v>0</v>
      </c>
      <c r="K3183" s="390">
        <v>0</v>
      </c>
      <c r="L3183" s="330">
        <v>0</v>
      </c>
      <c r="M3183" s="390">
        <v>0</v>
      </c>
      <c r="N3183" s="390">
        <v>0</v>
      </c>
      <c r="O3183" s="390">
        <v>0</v>
      </c>
      <c r="P3183" s="206">
        <v>0</v>
      </c>
    </row>
    <row r="3184" spans="1:16" x14ac:dyDescent="0.2">
      <c r="A3184" s="212" t="s">
        <v>8713</v>
      </c>
      <c r="B3184" s="211"/>
      <c r="C3184" s="211" t="s">
        <v>254</v>
      </c>
      <c r="D3184" s="410"/>
      <c r="E3184" s="211"/>
      <c r="F3184" s="211" t="s">
        <v>8712</v>
      </c>
      <c r="G3184" s="413"/>
      <c r="H3184" s="429" t="s">
        <v>8389</v>
      </c>
      <c r="I3184" s="390">
        <v>0</v>
      </c>
      <c r="J3184" s="390">
        <v>0</v>
      </c>
      <c r="K3184" s="390">
        <v>0</v>
      </c>
      <c r="L3184" s="330">
        <v>0</v>
      </c>
      <c r="M3184" s="390">
        <v>0</v>
      </c>
      <c r="N3184" s="390">
        <v>0</v>
      </c>
      <c r="O3184" s="390">
        <v>0</v>
      </c>
      <c r="P3184" s="206">
        <v>0</v>
      </c>
    </row>
    <row r="3185" spans="1:16" x14ac:dyDescent="0.2">
      <c r="A3185" s="212" t="s">
        <v>8711</v>
      </c>
      <c r="B3185" s="211"/>
      <c r="C3185" s="211" t="s">
        <v>254</v>
      </c>
      <c r="D3185" s="410"/>
      <c r="E3185" s="211"/>
      <c r="F3185" s="211" t="s">
        <v>8710</v>
      </c>
      <c r="G3185" s="413"/>
      <c r="H3185" s="429" t="s">
        <v>8389</v>
      </c>
      <c r="I3185" s="390">
        <v>0</v>
      </c>
      <c r="J3185" s="390">
        <v>0</v>
      </c>
      <c r="K3185" s="390">
        <v>0</v>
      </c>
      <c r="L3185" s="330">
        <v>0</v>
      </c>
      <c r="M3185" s="390">
        <v>0</v>
      </c>
      <c r="N3185" s="390">
        <v>0</v>
      </c>
      <c r="O3185" s="390">
        <v>0</v>
      </c>
      <c r="P3185" s="206">
        <v>0</v>
      </c>
    </row>
    <row r="3186" spans="1:16" x14ac:dyDescent="0.2">
      <c r="A3186" s="212" t="s">
        <v>8709</v>
      </c>
      <c r="B3186" s="211"/>
      <c r="C3186" s="211" t="s">
        <v>487</v>
      </c>
      <c r="D3186" s="410"/>
      <c r="E3186" s="211"/>
      <c r="F3186" s="211" t="s">
        <v>8708</v>
      </c>
      <c r="G3186" s="413"/>
      <c r="H3186" s="429" t="s">
        <v>8396</v>
      </c>
      <c r="I3186" s="390">
        <v>0</v>
      </c>
      <c r="J3186" s="390">
        <v>0</v>
      </c>
      <c r="K3186" s="390">
        <v>0</v>
      </c>
      <c r="L3186" s="330">
        <v>0</v>
      </c>
      <c r="M3186" s="390">
        <v>0</v>
      </c>
      <c r="N3186" s="390">
        <v>0</v>
      </c>
      <c r="O3186" s="390">
        <v>0</v>
      </c>
      <c r="P3186" s="206">
        <v>0</v>
      </c>
    </row>
    <row r="3187" spans="1:16" x14ac:dyDescent="0.2">
      <c r="A3187" s="212" t="s">
        <v>8707</v>
      </c>
      <c r="B3187" s="211"/>
      <c r="C3187" s="211" t="s">
        <v>487</v>
      </c>
      <c r="D3187" s="410"/>
      <c r="E3187" s="211"/>
      <c r="F3187" s="211" t="s">
        <v>8706</v>
      </c>
      <c r="G3187" s="413"/>
      <c r="H3187" s="429" t="s">
        <v>8389</v>
      </c>
      <c r="I3187" s="390">
        <v>0</v>
      </c>
      <c r="J3187" s="390">
        <v>0</v>
      </c>
      <c r="K3187" s="390">
        <v>0</v>
      </c>
      <c r="L3187" s="330">
        <v>0</v>
      </c>
      <c r="M3187" s="390">
        <v>0</v>
      </c>
      <c r="N3187" s="390">
        <v>0</v>
      </c>
      <c r="O3187" s="390">
        <v>0</v>
      </c>
      <c r="P3187" s="206">
        <v>0</v>
      </c>
    </row>
    <row r="3188" spans="1:16" x14ac:dyDescent="0.2">
      <c r="A3188" s="212" t="s">
        <v>8705</v>
      </c>
      <c r="B3188" s="211"/>
      <c r="C3188" s="211" t="s">
        <v>487</v>
      </c>
      <c r="D3188" s="410"/>
      <c r="E3188" s="211"/>
      <c r="F3188" s="211" t="s">
        <v>8704</v>
      </c>
      <c r="G3188" s="413"/>
      <c r="H3188" s="429" t="s">
        <v>8396</v>
      </c>
      <c r="I3188" s="390">
        <v>0</v>
      </c>
      <c r="J3188" s="390">
        <v>0</v>
      </c>
      <c r="K3188" s="390">
        <v>0</v>
      </c>
      <c r="L3188" s="330">
        <v>0</v>
      </c>
      <c r="M3188" s="390">
        <v>0</v>
      </c>
      <c r="N3188" s="390">
        <v>0</v>
      </c>
      <c r="O3188" s="390">
        <v>0</v>
      </c>
      <c r="P3188" s="206">
        <v>0</v>
      </c>
    </row>
    <row r="3189" spans="1:16" x14ac:dyDescent="0.2">
      <c r="A3189" s="212" t="s">
        <v>8703</v>
      </c>
      <c r="B3189" s="211"/>
      <c r="C3189" s="211" t="s">
        <v>487</v>
      </c>
      <c r="D3189" s="410"/>
      <c r="E3189" s="211"/>
      <c r="F3189" s="211" t="s">
        <v>8702</v>
      </c>
      <c r="G3189" s="413"/>
      <c r="H3189" s="429" t="s">
        <v>8389</v>
      </c>
      <c r="I3189" s="390">
        <v>0</v>
      </c>
      <c r="J3189" s="390">
        <v>0</v>
      </c>
      <c r="K3189" s="390">
        <v>0</v>
      </c>
      <c r="L3189" s="210">
        <v>0</v>
      </c>
      <c r="M3189" s="390">
        <v>0</v>
      </c>
      <c r="N3189" s="390">
        <v>0</v>
      </c>
      <c r="O3189" s="390">
        <v>0</v>
      </c>
      <c r="P3189" s="206">
        <v>0</v>
      </c>
    </row>
    <row r="3190" spans="1:16" x14ac:dyDescent="0.2">
      <c r="A3190" s="212" t="s">
        <v>8701</v>
      </c>
      <c r="B3190" s="211"/>
      <c r="C3190" s="211" t="s">
        <v>487</v>
      </c>
      <c r="D3190" s="410"/>
      <c r="E3190" s="211"/>
      <c r="F3190" s="211" t="s">
        <v>8700</v>
      </c>
      <c r="G3190" s="413"/>
      <c r="H3190" s="429" t="s">
        <v>8396</v>
      </c>
      <c r="I3190" s="390">
        <v>0</v>
      </c>
      <c r="J3190" s="390">
        <v>0</v>
      </c>
      <c r="K3190" s="390">
        <v>0</v>
      </c>
      <c r="L3190" s="330">
        <v>0</v>
      </c>
      <c r="M3190" s="390">
        <v>0</v>
      </c>
      <c r="N3190" s="390">
        <v>0</v>
      </c>
      <c r="O3190" s="390">
        <v>0</v>
      </c>
      <c r="P3190" s="206">
        <v>0</v>
      </c>
    </row>
    <row r="3191" spans="1:16" x14ac:dyDescent="0.2">
      <c r="A3191" s="212" t="s">
        <v>8699</v>
      </c>
      <c r="B3191" s="211"/>
      <c r="C3191" s="211" t="s">
        <v>487</v>
      </c>
      <c r="D3191" s="410"/>
      <c r="E3191" s="211"/>
      <c r="F3191" s="211" t="s">
        <v>8698</v>
      </c>
      <c r="G3191" s="413"/>
      <c r="H3191" s="429" t="s">
        <v>8560</v>
      </c>
      <c r="I3191" s="390">
        <v>0</v>
      </c>
      <c r="J3191" s="390">
        <v>0</v>
      </c>
      <c r="K3191" s="390">
        <v>0</v>
      </c>
      <c r="L3191" s="330">
        <v>0</v>
      </c>
      <c r="M3191" s="390">
        <v>0</v>
      </c>
      <c r="N3191" s="390">
        <v>0</v>
      </c>
      <c r="O3191" s="390">
        <v>0</v>
      </c>
      <c r="P3191" s="206">
        <v>0</v>
      </c>
    </row>
    <row r="3192" spans="1:16" x14ac:dyDescent="0.2">
      <c r="A3192" s="212" t="s">
        <v>8697</v>
      </c>
      <c r="B3192" s="211"/>
      <c r="C3192" s="211" t="s">
        <v>487</v>
      </c>
      <c r="D3192" s="410" t="s">
        <v>8696</v>
      </c>
      <c r="E3192" s="211"/>
      <c r="F3192" s="211" t="s">
        <v>8695</v>
      </c>
      <c r="G3192" s="413" t="s">
        <v>215</v>
      </c>
      <c r="H3192" s="429" t="s">
        <v>8396</v>
      </c>
      <c r="I3192" s="390">
        <v>0</v>
      </c>
      <c r="J3192" s="390">
        <v>0</v>
      </c>
      <c r="K3192" s="390">
        <v>0</v>
      </c>
      <c r="L3192" s="330">
        <v>0</v>
      </c>
      <c r="M3192" s="390">
        <v>0</v>
      </c>
      <c r="N3192" s="390">
        <v>0</v>
      </c>
      <c r="O3192" s="390">
        <v>0</v>
      </c>
      <c r="P3192" s="206">
        <v>0</v>
      </c>
    </row>
    <row r="3193" spans="1:16" x14ac:dyDescent="0.2">
      <c r="A3193" s="212" t="s">
        <v>8694</v>
      </c>
      <c r="B3193" s="211"/>
      <c r="C3193" s="211" t="s">
        <v>487</v>
      </c>
      <c r="D3193" s="410" t="s">
        <v>8661</v>
      </c>
      <c r="E3193" s="211"/>
      <c r="F3193" s="211" t="s">
        <v>8693</v>
      </c>
      <c r="G3193" s="413" t="s">
        <v>200</v>
      </c>
      <c r="H3193" s="429" t="s">
        <v>8560</v>
      </c>
      <c r="I3193" s="390">
        <v>0</v>
      </c>
      <c r="J3193" s="390">
        <v>1</v>
      </c>
      <c r="K3193" s="390">
        <v>2</v>
      </c>
      <c r="L3193" s="330">
        <v>-1</v>
      </c>
      <c r="M3193" s="390">
        <v>2</v>
      </c>
      <c r="N3193" s="390">
        <v>2</v>
      </c>
      <c r="O3193" s="390">
        <v>2</v>
      </c>
      <c r="P3193" s="206">
        <v>0</v>
      </c>
    </row>
    <row r="3194" spans="1:16" x14ac:dyDescent="0.2">
      <c r="A3194" s="212" t="s">
        <v>8692</v>
      </c>
      <c r="B3194" s="211"/>
      <c r="C3194" s="211" t="s">
        <v>254</v>
      </c>
      <c r="D3194" s="410"/>
      <c r="E3194" s="211"/>
      <c r="F3194" s="211" t="s">
        <v>8691</v>
      </c>
      <c r="G3194" s="413"/>
      <c r="H3194" s="429" t="s">
        <v>8389</v>
      </c>
      <c r="I3194" s="390">
        <v>0</v>
      </c>
      <c r="J3194" s="390">
        <v>0</v>
      </c>
      <c r="K3194" s="390">
        <v>0</v>
      </c>
      <c r="L3194" s="330">
        <v>0</v>
      </c>
      <c r="M3194" s="390">
        <v>0</v>
      </c>
      <c r="N3194" s="390">
        <v>0</v>
      </c>
      <c r="O3194" s="390">
        <v>0</v>
      </c>
      <c r="P3194" s="206">
        <v>0</v>
      </c>
    </row>
    <row r="3195" spans="1:16" x14ac:dyDescent="0.2">
      <c r="A3195" s="212" t="s">
        <v>8690</v>
      </c>
      <c r="B3195" s="211"/>
      <c r="C3195" s="211" t="s">
        <v>254</v>
      </c>
      <c r="D3195" s="410"/>
      <c r="E3195" s="211"/>
      <c r="F3195" s="211" t="s">
        <v>8689</v>
      </c>
      <c r="G3195" s="413"/>
      <c r="H3195" s="429" t="s">
        <v>8389</v>
      </c>
      <c r="I3195" s="390">
        <v>0</v>
      </c>
      <c r="J3195" s="390">
        <v>0</v>
      </c>
      <c r="K3195" s="390">
        <v>0</v>
      </c>
      <c r="L3195" s="330">
        <v>0</v>
      </c>
      <c r="M3195" s="390">
        <v>0</v>
      </c>
      <c r="N3195" s="390">
        <v>0</v>
      </c>
      <c r="O3195" s="390">
        <v>0</v>
      </c>
      <c r="P3195" s="206">
        <v>0</v>
      </c>
    </row>
    <row r="3196" spans="1:16" x14ac:dyDescent="0.2">
      <c r="A3196" s="212" t="s">
        <v>8688</v>
      </c>
      <c r="B3196" s="211"/>
      <c r="C3196" s="211" t="s">
        <v>487</v>
      </c>
      <c r="D3196" s="410"/>
      <c r="E3196" s="211"/>
      <c r="F3196" s="211" t="s">
        <v>8687</v>
      </c>
      <c r="G3196" s="413"/>
      <c r="H3196" s="429" t="s">
        <v>8396</v>
      </c>
      <c r="I3196" s="390">
        <v>0</v>
      </c>
      <c r="J3196" s="390">
        <v>0</v>
      </c>
      <c r="K3196" s="390">
        <v>0</v>
      </c>
      <c r="L3196" s="330">
        <v>0</v>
      </c>
      <c r="M3196" s="390">
        <v>0</v>
      </c>
      <c r="N3196" s="390">
        <v>0</v>
      </c>
      <c r="O3196" s="390">
        <v>0</v>
      </c>
      <c r="P3196" s="206">
        <v>0</v>
      </c>
    </row>
    <row r="3197" spans="1:16" x14ac:dyDescent="0.2">
      <c r="A3197" s="212" t="s">
        <v>8684</v>
      </c>
      <c r="B3197" s="211"/>
      <c r="C3197" s="211" t="s">
        <v>258</v>
      </c>
      <c r="D3197" s="410"/>
      <c r="E3197" s="211"/>
      <c r="F3197" s="211" t="s">
        <v>8683</v>
      </c>
      <c r="G3197" s="413"/>
      <c r="H3197" s="429" t="s">
        <v>8396</v>
      </c>
      <c r="I3197" s="390">
        <v>0</v>
      </c>
      <c r="J3197" s="390">
        <v>0</v>
      </c>
      <c r="K3197" s="390">
        <v>0</v>
      </c>
      <c r="L3197" s="330">
        <v>0</v>
      </c>
      <c r="M3197" s="390">
        <v>0</v>
      </c>
      <c r="N3197" s="390">
        <v>0</v>
      </c>
      <c r="O3197" s="390">
        <v>0</v>
      </c>
      <c r="P3197" s="206">
        <v>0</v>
      </c>
    </row>
    <row r="3198" spans="1:16" x14ac:dyDescent="0.2">
      <c r="A3198" s="212" t="s">
        <v>8682</v>
      </c>
      <c r="B3198" s="211"/>
      <c r="C3198" s="211" t="s">
        <v>258</v>
      </c>
      <c r="D3198" s="410" t="s">
        <v>8613</v>
      </c>
      <c r="E3198" s="211"/>
      <c r="F3198" s="211" t="s">
        <v>8680</v>
      </c>
      <c r="G3198" s="413" t="s">
        <v>19446</v>
      </c>
      <c r="H3198" s="429" t="s">
        <v>8560</v>
      </c>
      <c r="I3198" s="390">
        <v>0</v>
      </c>
      <c r="J3198" s="390">
        <v>0</v>
      </c>
      <c r="K3198" s="390">
        <v>0</v>
      </c>
      <c r="L3198" s="330">
        <v>0</v>
      </c>
      <c r="M3198" s="390">
        <v>0</v>
      </c>
      <c r="N3198" s="390">
        <v>0</v>
      </c>
      <c r="O3198" s="390">
        <v>0</v>
      </c>
      <c r="P3198" s="206">
        <v>0</v>
      </c>
    </row>
    <row r="3199" spans="1:16" x14ac:dyDescent="0.2">
      <c r="A3199" s="212" t="s">
        <v>8676</v>
      </c>
      <c r="B3199" s="211"/>
      <c r="C3199" s="211" t="s">
        <v>14947</v>
      </c>
      <c r="D3199" s="410" t="s">
        <v>17172</v>
      </c>
      <c r="E3199" s="211"/>
      <c r="F3199" s="211" t="s">
        <v>8675</v>
      </c>
      <c r="G3199" s="413" t="s">
        <v>17173</v>
      </c>
      <c r="H3199" s="429" t="s">
        <v>8560</v>
      </c>
      <c r="I3199" s="390">
        <v>0</v>
      </c>
      <c r="J3199" s="390">
        <v>0</v>
      </c>
      <c r="K3199" s="390">
        <v>0</v>
      </c>
      <c r="L3199" s="330">
        <v>0</v>
      </c>
      <c r="M3199" s="390">
        <v>10</v>
      </c>
      <c r="N3199" s="390">
        <v>7</v>
      </c>
      <c r="O3199" s="390">
        <v>11</v>
      </c>
      <c r="P3199" s="206">
        <v>0.42857142857142899</v>
      </c>
    </row>
    <row r="3200" spans="1:16" x14ac:dyDescent="0.2">
      <c r="A3200" s="212" t="s">
        <v>8674</v>
      </c>
      <c r="B3200" s="211"/>
      <c r="C3200" s="211" t="s">
        <v>250</v>
      </c>
      <c r="D3200" s="410" t="s">
        <v>17299</v>
      </c>
      <c r="E3200" s="211"/>
      <c r="F3200" s="211" t="s">
        <v>8673</v>
      </c>
      <c r="G3200" s="413" t="s">
        <v>17300</v>
      </c>
      <c r="H3200" s="429" t="s">
        <v>8560</v>
      </c>
      <c r="I3200" s="390">
        <v>0</v>
      </c>
      <c r="J3200" s="390">
        <v>0</v>
      </c>
      <c r="K3200" s="390">
        <v>0</v>
      </c>
      <c r="L3200" s="330">
        <v>0</v>
      </c>
      <c r="M3200" s="390">
        <v>0</v>
      </c>
      <c r="N3200" s="390">
        <v>0</v>
      </c>
      <c r="O3200" s="390">
        <v>0</v>
      </c>
      <c r="P3200" s="206">
        <v>0</v>
      </c>
    </row>
    <row r="3201" spans="1:16" x14ac:dyDescent="0.2">
      <c r="A3201" s="212" t="s">
        <v>8672</v>
      </c>
      <c r="B3201" s="211"/>
      <c r="C3201" s="211" t="s">
        <v>254</v>
      </c>
      <c r="D3201" s="410"/>
      <c r="E3201" s="211"/>
      <c r="F3201" s="211" t="s">
        <v>8671</v>
      </c>
      <c r="G3201" s="413"/>
      <c r="H3201" s="429" t="s">
        <v>8389</v>
      </c>
      <c r="I3201" s="390">
        <v>0</v>
      </c>
      <c r="J3201" s="390">
        <v>0</v>
      </c>
      <c r="K3201" s="390">
        <v>0</v>
      </c>
      <c r="L3201" s="330">
        <v>0</v>
      </c>
      <c r="M3201" s="390">
        <v>0</v>
      </c>
      <c r="N3201" s="390">
        <v>0</v>
      </c>
      <c r="O3201" s="390">
        <v>0</v>
      </c>
      <c r="P3201" s="206">
        <v>0</v>
      </c>
    </row>
    <row r="3202" spans="1:16" x14ac:dyDescent="0.2">
      <c r="A3202" s="212" t="s">
        <v>8670</v>
      </c>
      <c r="B3202" s="211"/>
      <c r="C3202" s="211" t="s">
        <v>371</v>
      </c>
      <c r="D3202" s="410"/>
      <c r="E3202" s="211"/>
      <c r="F3202" s="211" t="s">
        <v>8669</v>
      </c>
      <c r="G3202" s="413"/>
      <c r="H3202" s="429" t="s">
        <v>8389</v>
      </c>
      <c r="I3202" s="390">
        <v>0</v>
      </c>
      <c r="J3202" s="390">
        <v>0</v>
      </c>
      <c r="K3202" s="390">
        <v>0</v>
      </c>
      <c r="L3202" s="330">
        <v>0</v>
      </c>
      <c r="M3202" s="390">
        <v>0</v>
      </c>
      <c r="N3202" s="390">
        <v>0</v>
      </c>
      <c r="O3202" s="390">
        <v>0</v>
      </c>
      <c r="P3202" s="206">
        <v>0</v>
      </c>
    </row>
    <row r="3203" spans="1:16" x14ac:dyDescent="0.2">
      <c r="A3203" s="212" t="s">
        <v>8668</v>
      </c>
      <c r="B3203" s="211"/>
      <c r="C3203" s="211" t="s">
        <v>258</v>
      </c>
      <c r="D3203" s="410"/>
      <c r="E3203" s="211"/>
      <c r="F3203" s="211" t="s">
        <v>8667</v>
      </c>
      <c r="G3203" s="413"/>
      <c r="H3203" s="429" t="s">
        <v>8389</v>
      </c>
      <c r="I3203" s="390">
        <v>0</v>
      </c>
      <c r="J3203" s="390">
        <v>0</v>
      </c>
      <c r="K3203" s="390">
        <v>0</v>
      </c>
      <c r="L3203" s="330">
        <v>0</v>
      </c>
      <c r="M3203" s="390">
        <v>0</v>
      </c>
      <c r="N3203" s="390">
        <v>0</v>
      </c>
      <c r="O3203" s="390">
        <v>0</v>
      </c>
      <c r="P3203" s="206">
        <v>0</v>
      </c>
    </row>
    <row r="3204" spans="1:16" x14ac:dyDescent="0.2">
      <c r="A3204" s="212" t="s">
        <v>8666</v>
      </c>
      <c r="B3204" s="211"/>
      <c r="C3204" s="211" t="s">
        <v>487</v>
      </c>
      <c r="D3204" s="410"/>
      <c r="E3204" s="211"/>
      <c r="F3204" s="211" t="s">
        <v>8665</v>
      </c>
      <c r="G3204" s="413"/>
      <c r="H3204" s="429" t="s">
        <v>8396</v>
      </c>
      <c r="I3204" s="390">
        <v>0</v>
      </c>
      <c r="J3204" s="390">
        <v>0</v>
      </c>
      <c r="K3204" s="390">
        <v>0</v>
      </c>
      <c r="L3204" s="330">
        <v>0</v>
      </c>
      <c r="M3204" s="390">
        <v>0</v>
      </c>
      <c r="N3204" s="390">
        <v>0</v>
      </c>
      <c r="O3204" s="390">
        <v>0</v>
      </c>
      <c r="P3204" s="206">
        <v>0</v>
      </c>
    </row>
    <row r="3205" spans="1:16" x14ac:dyDescent="0.2">
      <c r="A3205" s="212" t="s">
        <v>19353</v>
      </c>
      <c r="B3205" s="211"/>
      <c r="C3205" s="211" t="s">
        <v>487</v>
      </c>
      <c r="D3205" s="410"/>
      <c r="E3205" s="211"/>
      <c r="F3205" s="211" t="s">
        <v>19354</v>
      </c>
      <c r="G3205" s="413"/>
      <c r="H3205" s="429"/>
      <c r="I3205" s="390">
        <v>0</v>
      </c>
      <c r="J3205" s="390">
        <v>0</v>
      </c>
      <c r="K3205" s="390">
        <v>0</v>
      </c>
      <c r="L3205" s="330">
        <v>0</v>
      </c>
      <c r="M3205" s="390">
        <v>0</v>
      </c>
      <c r="N3205" s="390">
        <v>0</v>
      </c>
      <c r="O3205" s="390">
        <v>0</v>
      </c>
      <c r="P3205" s="206">
        <v>0</v>
      </c>
    </row>
    <row r="3206" spans="1:16" x14ac:dyDescent="0.2">
      <c r="A3206" s="212" t="s">
        <v>8664</v>
      </c>
      <c r="B3206" s="211"/>
      <c r="C3206" s="211" t="s">
        <v>487</v>
      </c>
      <c r="D3206" s="410" t="s">
        <v>17313</v>
      </c>
      <c r="E3206" s="211"/>
      <c r="F3206" s="211" t="s">
        <v>8663</v>
      </c>
      <c r="G3206" s="413" t="s">
        <v>19855</v>
      </c>
      <c r="H3206" s="429" t="s">
        <v>8396</v>
      </c>
      <c r="I3206" s="390">
        <v>0</v>
      </c>
      <c r="J3206" s="390">
        <v>0</v>
      </c>
      <c r="K3206" s="390">
        <v>0</v>
      </c>
      <c r="L3206" s="330">
        <v>0</v>
      </c>
      <c r="M3206" s="390">
        <v>6</v>
      </c>
      <c r="N3206" s="390">
        <v>5</v>
      </c>
      <c r="O3206" s="390">
        <v>5</v>
      </c>
      <c r="P3206" s="206">
        <v>0.2</v>
      </c>
    </row>
    <row r="3207" spans="1:16" x14ac:dyDescent="0.2">
      <c r="A3207" s="212" t="s">
        <v>8662</v>
      </c>
      <c r="B3207" s="211"/>
      <c r="C3207" s="211" t="s">
        <v>487</v>
      </c>
      <c r="D3207" s="410"/>
      <c r="E3207" s="211"/>
      <c r="F3207" s="211" t="s">
        <v>8660</v>
      </c>
      <c r="G3207" s="413"/>
      <c r="H3207" s="429" t="s">
        <v>8389</v>
      </c>
      <c r="I3207" s="390">
        <v>0</v>
      </c>
      <c r="J3207" s="390">
        <v>0</v>
      </c>
      <c r="K3207" s="390">
        <v>0</v>
      </c>
      <c r="L3207" s="330">
        <v>0</v>
      </c>
      <c r="M3207" s="390">
        <v>0</v>
      </c>
      <c r="N3207" s="390">
        <v>0</v>
      </c>
      <c r="O3207" s="390">
        <v>0</v>
      </c>
      <c r="P3207" s="206">
        <v>0</v>
      </c>
    </row>
    <row r="3208" spans="1:16" x14ac:dyDescent="0.2">
      <c r="A3208" s="212" t="s">
        <v>8655</v>
      </c>
      <c r="B3208" s="211"/>
      <c r="C3208" s="211" t="s">
        <v>14947</v>
      </c>
      <c r="D3208" s="410"/>
      <c r="E3208" s="211" t="s">
        <v>8654</v>
      </c>
      <c r="F3208" s="211"/>
      <c r="G3208" s="413"/>
      <c r="H3208" s="429" t="s">
        <v>8389</v>
      </c>
      <c r="I3208" s="390">
        <v>0</v>
      </c>
      <c r="J3208" s="390">
        <v>0</v>
      </c>
      <c r="K3208" s="390">
        <v>0</v>
      </c>
      <c r="L3208" s="210">
        <v>0</v>
      </c>
      <c r="M3208" s="390">
        <v>0</v>
      </c>
      <c r="N3208" s="390">
        <v>0</v>
      </c>
      <c r="O3208" s="390">
        <v>0</v>
      </c>
      <c r="P3208" s="206">
        <v>0</v>
      </c>
    </row>
    <row r="3209" spans="1:16" x14ac:dyDescent="0.2">
      <c r="A3209" s="212" t="s">
        <v>8647</v>
      </c>
      <c r="B3209" s="211"/>
      <c r="C3209" s="211" t="s">
        <v>14947</v>
      </c>
      <c r="D3209" s="410" t="s">
        <v>18143</v>
      </c>
      <c r="E3209" s="211"/>
      <c r="F3209" s="211" t="s">
        <v>8646</v>
      </c>
      <c r="G3209" s="413" t="s">
        <v>20328</v>
      </c>
      <c r="H3209" s="429" t="s">
        <v>8560</v>
      </c>
      <c r="I3209" s="390">
        <v>0</v>
      </c>
      <c r="J3209" s="390">
        <v>0</v>
      </c>
      <c r="K3209" s="390">
        <v>0</v>
      </c>
      <c r="L3209" s="330">
        <v>0</v>
      </c>
      <c r="M3209" s="390">
        <v>0</v>
      </c>
      <c r="N3209" s="390">
        <v>0</v>
      </c>
      <c r="O3209" s="390">
        <v>0</v>
      </c>
      <c r="P3209" s="206">
        <v>0</v>
      </c>
    </row>
    <row r="3210" spans="1:16" x14ac:dyDescent="0.2">
      <c r="A3210" s="212" t="s">
        <v>8645</v>
      </c>
      <c r="B3210" s="211"/>
      <c r="C3210" s="211" t="s">
        <v>261</v>
      </c>
      <c r="D3210" s="410" t="s">
        <v>9921</v>
      </c>
      <c r="E3210" s="211"/>
      <c r="F3210" s="211" t="s">
        <v>8644</v>
      </c>
      <c r="G3210" s="413" t="s">
        <v>200</v>
      </c>
      <c r="H3210" s="429" t="s">
        <v>8396</v>
      </c>
      <c r="I3210" s="390">
        <v>0</v>
      </c>
      <c r="J3210" s="390">
        <v>0</v>
      </c>
      <c r="K3210" s="390">
        <v>0</v>
      </c>
      <c r="L3210" s="330">
        <v>0</v>
      </c>
      <c r="M3210" s="390">
        <v>0</v>
      </c>
      <c r="N3210" s="390">
        <v>0</v>
      </c>
      <c r="O3210" s="390">
        <v>0</v>
      </c>
      <c r="P3210" s="206">
        <v>0</v>
      </c>
    </row>
    <row r="3211" spans="1:16" x14ac:dyDescent="0.2">
      <c r="A3211" s="212" t="s">
        <v>8643</v>
      </c>
      <c r="B3211" s="211"/>
      <c r="C3211" s="211" t="s">
        <v>257</v>
      </c>
      <c r="D3211" s="410" t="s">
        <v>19357</v>
      </c>
      <c r="E3211" s="211"/>
      <c r="F3211" s="211" t="s">
        <v>8641</v>
      </c>
      <c r="G3211" s="413" t="s">
        <v>19857</v>
      </c>
      <c r="H3211" s="429" t="s">
        <v>8396</v>
      </c>
      <c r="I3211" s="390">
        <v>0</v>
      </c>
      <c r="J3211" s="390">
        <v>0</v>
      </c>
      <c r="K3211" s="390">
        <v>0</v>
      </c>
      <c r="L3211" s="330">
        <v>0</v>
      </c>
      <c r="M3211" s="390">
        <v>0</v>
      </c>
      <c r="N3211" s="390">
        <v>0</v>
      </c>
      <c r="O3211" s="390">
        <v>3</v>
      </c>
      <c r="P3211" s="206">
        <v>0</v>
      </c>
    </row>
    <row r="3212" spans="1:16" x14ac:dyDescent="0.2">
      <c r="A3212" s="212" t="s">
        <v>8640</v>
      </c>
      <c r="B3212" s="211"/>
      <c r="C3212" s="211" t="s">
        <v>371</v>
      </c>
      <c r="D3212" s="410" t="s">
        <v>20198</v>
      </c>
      <c r="E3212" s="211"/>
      <c r="F3212" s="211" t="s">
        <v>8639</v>
      </c>
      <c r="G3212" s="413" t="s">
        <v>20199</v>
      </c>
      <c r="H3212" s="429" t="s">
        <v>8560</v>
      </c>
      <c r="I3212" s="390">
        <v>0</v>
      </c>
      <c r="J3212" s="390">
        <v>0</v>
      </c>
      <c r="K3212" s="390">
        <v>0</v>
      </c>
      <c r="L3212" s="330">
        <v>0</v>
      </c>
      <c r="M3212" s="390">
        <v>14</v>
      </c>
      <c r="N3212" s="390">
        <v>5</v>
      </c>
      <c r="O3212" s="390">
        <v>1</v>
      </c>
      <c r="P3212" s="206">
        <v>1.8</v>
      </c>
    </row>
    <row r="3213" spans="1:16" x14ac:dyDescent="0.2">
      <c r="A3213" s="212" t="s">
        <v>8638</v>
      </c>
      <c r="B3213" s="211"/>
      <c r="C3213" s="211" t="s">
        <v>371</v>
      </c>
      <c r="D3213" s="410"/>
      <c r="E3213" s="211"/>
      <c r="F3213" s="211" t="s">
        <v>8637</v>
      </c>
      <c r="G3213" s="413"/>
      <c r="H3213" s="429" t="s">
        <v>8389</v>
      </c>
      <c r="I3213" s="390">
        <v>0</v>
      </c>
      <c r="J3213" s="390">
        <v>0</v>
      </c>
      <c r="K3213" s="390">
        <v>0</v>
      </c>
      <c r="L3213" s="330">
        <v>0</v>
      </c>
      <c r="M3213" s="390">
        <v>0</v>
      </c>
      <c r="N3213" s="390">
        <v>0</v>
      </c>
      <c r="O3213" s="390">
        <v>0</v>
      </c>
      <c r="P3213" s="206">
        <v>0</v>
      </c>
    </row>
    <row r="3214" spans="1:16" x14ac:dyDescent="0.2">
      <c r="A3214" s="212" t="s">
        <v>8636</v>
      </c>
      <c r="B3214" s="211"/>
      <c r="C3214" s="211" t="s">
        <v>14947</v>
      </c>
      <c r="D3214" s="410"/>
      <c r="E3214" s="211"/>
      <c r="F3214" s="211" t="s">
        <v>8635</v>
      </c>
      <c r="G3214" s="413"/>
      <c r="H3214" s="429" t="s">
        <v>8389</v>
      </c>
      <c r="I3214" s="390">
        <v>0</v>
      </c>
      <c r="J3214" s="390">
        <v>0</v>
      </c>
      <c r="K3214" s="390">
        <v>0</v>
      </c>
      <c r="L3214" s="330">
        <v>0</v>
      </c>
      <c r="M3214" s="390">
        <v>0</v>
      </c>
      <c r="N3214" s="390">
        <v>0</v>
      </c>
      <c r="O3214" s="390">
        <v>0</v>
      </c>
      <c r="P3214" s="206">
        <v>0</v>
      </c>
    </row>
    <row r="3215" spans="1:16" x14ac:dyDescent="0.2">
      <c r="A3215" s="212" t="s">
        <v>8634</v>
      </c>
      <c r="B3215" s="211"/>
      <c r="C3215" s="211" t="s">
        <v>258</v>
      </c>
      <c r="D3215" s="410"/>
      <c r="E3215" s="211"/>
      <c r="F3215" s="211" t="s">
        <v>8633</v>
      </c>
      <c r="G3215" s="413"/>
      <c r="H3215" s="429" t="s">
        <v>8389</v>
      </c>
      <c r="I3215" s="390">
        <v>0</v>
      </c>
      <c r="J3215" s="390">
        <v>0</v>
      </c>
      <c r="K3215" s="390">
        <v>0</v>
      </c>
      <c r="L3215" s="330">
        <v>0</v>
      </c>
      <c r="M3215" s="390">
        <v>0</v>
      </c>
      <c r="N3215" s="390">
        <v>0</v>
      </c>
      <c r="O3215" s="390">
        <v>0</v>
      </c>
      <c r="P3215" s="206">
        <v>0</v>
      </c>
    </row>
    <row r="3216" spans="1:16" x14ac:dyDescent="0.2">
      <c r="A3216" s="212" t="s">
        <v>8632</v>
      </c>
      <c r="B3216" s="211"/>
      <c r="C3216" s="211" t="s">
        <v>258</v>
      </c>
      <c r="D3216" s="410"/>
      <c r="E3216" s="211"/>
      <c r="F3216" s="211" t="s">
        <v>8631</v>
      </c>
      <c r="G3216" s="413"/>
      <c r="H3216" s="429" t="s">
        <v>8396</v>
      </c>
      <c r="I3216" s="390">
        <v>0</v>
      </c>
      <c r="J3216" s="390">
        <v>0</v>
      </c>
      <c r="K3216" s="390">
        <v>0</v>
      </c>
      <c r="L3216" s="330">
        <v>0</v>
      </c>
      <c r="M3216" s="390">
        <v>0</v>
      </c>
      <c r="N3216" s="390">
        <v>0</v>
      </c>
      <c r="O3216" s="390">
        <v>0</v>
      </c>
      <c r="P3216" s="206">
        <v>0</v>
      </c>
    </row>
    <row r="3217" spans="1:16" x14ac:dyDescent="0.2">
      <c r="A3217" s="212" t="s">
        <v>8630</v>
      </c>
      <c r="B3217" s="211"/>
      <c r="C3217" s="211" t="s">
        <v>258</v>
      </c>
      <c r="D3217" s="410"/>
      <c r="E3217" s="211"/>
      <c r="F3217" s="211" t="s">
        <v>8629</v>
      </c>
      <c r="G3217" s="413"/>
      <c r="H3217" s="429" t="s">
        <v>8389</v>
      </c>
      <c r="I3217" s="390">
        <v>0</v>
      </c>
      <c r="J3217" s="390">
        <v>0</v>
      </c>
      <c r="K3217" s="390">
        <v>0</v>
      </c>
      <c r="L3217" s="330">
        <v>0</v>
      </c>
      <c r="M3217" s="390">
        <v>0</v>
      </c>
      <c r="N3217" s="390">
        <v>0</v>
      </c>
      <c r="O3217" s="390">
        <v>0</v>
      </c>
      <c r="P3217" s="206">
        <v>0</v>
      </c>
    </row>
    <row r="3218" spans="1:16" x14ac:dyDescent="0.2">
      <c r="A3218" s="212" t="s">
        <v>8628</v>
      </c>
      <c r="B3218" s="211"/>
      <c r="C3218" s="211" t="s">
        <v>258</v>
      </c>
      <c r="D3218" s="410"/>
      <c r="E3218" s="211"/>
      <c r="F3218" s="211" t="s">
        <v>8627</v>
      </c>
      <c r="G3218" s="413"/>
      <c r="H3218" s="429" t="s">
        <v>8389</v>
      </c>
      <c r="I3218" s="390">
        <v>0</v>
      </c>
      <c r="J3218" s="390">
        <v>0</v>
      </c>
      <c r="K3218" s="390">
        <v>0</v>
      </c>
      <c r="L3218" s="330">
        <v>0</v>
      </c>
      <c r="M3218" s="390">
        <v>0</v>
      </c>
      <c r="N3218" s="390">
        <v>0</v>
      </c>
      <c r="O3218" s="390">
        <v>0</v>
      </c>
      <c r="P3218" s="206">
        <v>0</v>
      </c>
    </row>
    <row r="3219" spans="1:16" x14ac:dyDescent="0.2">
      <c r="A3219" s="212" t="s">
        <v>8626</v>
      </c>
      <c r="B3219" s="211"/>
      <c r="C3219" s="211" t="s">
        <v>258</v>
      </c>
      <c r="D3219" s="410"/>
      <c r="E3219" s="211"/>
      <c r="F3219" s="211" t="s">
        <v>8625</v>
      </c>
      <c r="G3219" s="413"/>
      <c r="H3219" s="429" t="s">
        <v>8389</v>
      </c>
      <c r="I3219" s="390">
        <v>0</v>
      </c>
      <c r="J3219" s="390">
        <v>0</v>
      </c>
      <c r="K3219" s="390">
        <v>0</v>
      </c>
      <c r="L3219" s="330">
        <v>0</v>
      </c>
      <c r="M3219" s="390">
        <v>0</v>
      </c>
      <c r="N3219" s="390">
        <v>0</v>
      </c>
      <c r="O3219" s="390">
        <v>0</v>
      </c>
      <c r="P3219" s="206">
        <v>0</v>
      </c>
    </row>
    <row r="3220" spans="1:16" x14ac:dyDescent="0.2">
      <c r="A3220" s="212" t="s">
        <v>8624</v>
      </c>
      <c r="B3220" s="211"/>
      <c r="C3220" s="211" t="s">
        <v>258</v>
      </c>
      <c r="D3220" s="410"/>
      <c r="E3220" s="211"/>
      <c r="F3220" s="211" t="s">
        <v>8623</v>
      </c>
      <c r="G3220" s="413"/>
      <c r="H3220" s="429" t="s">
        <v>8396</v>
      </c>
      <c r="I3220" s="390">
        <v>0</v>
      </c>
      <c r="J3220" s="390">
        <v>0</v>
      </c>
      <c r="K3220" s="390">
        <v>0</v>
      </c>
      <c r="L3220" s="330">
        <v>0</v>
      </c>
      <c r="M3220" s="390">
        <v>0</v>
      </c>
      <c r="N3220" s="390">
        <v>0</v>
      </c>
      <c r="O3220" s="390">
        <v>0</v>
      </c>
      <c r="P3220" s="206">
        <v>0</v>
      </c>
    </row>
    <row r="3221" spans="1:16" x14ac:dyDescent="0.2">
      <c r="A3221" s="212" t="s">
        <v>8622</v>
      </c>
      <c r="B3221" s="211"/>
      <c r="C3221" s="211" t="s">
        <v>258</v>
      </c>
      <c r="D3221" s="410"/>
      <c r="E3221" s="211"/>
      <c r="F3221" s="211" t="s">
        <v>8621</v>
      </c>
      <c r="G3221" s="413"/>
      <c r="H3221" s="429" t="s">
        <v>8389</v>
      </c>
      <c r="I3221" s="390">
        <v>0</v>
      </c>
      <c r="J3221" s="390">
        <v>0</v>
      </c>
      <c r="K3221" s="390">
        <v>0</v>
      </c>
      <c r="L3221" s="330">
        <v>0</v>
      </c>
      <c r="M3221" s="390">
        <v>0</v>
      </c>
      <c r="N3221" s="390">
        <v>0</v>
      </c>
      <c r="O3221" s="390">
        <v>0</v>
      </c>
      <c r="P3221" s="206">
        <v>0</v>
      </c>
    </row>
    <row r="3222" spans="1:16" x14ac:dyDescent="0.2">
      <c r="A3222" s="212" t="s">
        <v>8620</v>
      </c>
      <c r="B3222" s="211"/>
      <c r="C3222" s="211" t="s">
        <v>258</v>
      </c>
      <c r="D3222" s="410"/>
      <c r="E3222" s="211"/>
      <c r="F3222" s="211" t="s">
        <v>8619</v>
      </c>
      <c r="G3222" s="413"/>
      <c r="H3222" s="429" t="s">
        <v>8389</v>
      </c>
      <c r="I3222" s="390">
        <v>0</v>
      </c>
      <c r="J3222" s="390">
        <v>0</v>
      </c>
      <c r="K3222" s="390">
        <v>0</v>
      </c>
      <c r="L3222" s="330">
        <v>0</v>
      </c>
      <c r="M3222" s="390">
        <v>0</v>
      </c>
      <c r="N3222" s="390">
        <v>0</v>
      </c>
      <c r="O3222" s="390">
        <v>0</v>
      </c>
      <c r="P3222" s="206">
        <v>0</v>
      </c>
    </row>
    <row r="3223" spans="1:16" x14ac:dyDescent="0.2">
      <c r="A3223" s="212" t="s">
        <v>8618</v>
      </c>
      <c r="B3223" s="211"/>
      <c r="C3223" s="211" t="s">
        <v>258</v>
      </c>
      <c r="D3223" s="410"/>
      <c r="E3223" s="211"/>
      <c r="F3223" s="211" t="s">
        <v>8617</v>
      </c>
      <c r="G3223" s="413"/>
      <c r="H3223" s="429" t="s">
        <v>8389</v>
      </c>
      <c r="I3223" s="390">
        <v>0</v>
      </c>
      <c r="J3223" s="390">
        <v>0</v>
      </c>
      <c r="K3223" s="390">
        <v>0</v>
      </c>
      <c r="L3223" s="330">
        <v>0</v>
      </c>
      <c r="M3223" s="390">
        <v>0</v>
      </c>
      <c r="N3223" s="390">
        <v>0</v>
      </c>
      <c r="O3223" s="390">
        <v>0</v>
      </c>
      <c r="P3223" s="206">
        <v>0</v>
      </c>
    </row>
    <row r="3224" spans="1:16" x14ac:dyDescent="0.2">
      <c r="A3224" s="212" t="s">
        <v>8616</v>
      </c>
      <c r="B3224" s="211"/>
      <c r="C3224" s="211" t="s">
        <v>260</v>
      </c>
      <c r="D3224" s="410" t="s">
        <v>12182</v>
      </c>
      <c r="E3224" s="211"/>
      <c r="F3224" s="211" t="s">
        <v>8615</v>
      </c>
      <c r="G3224" s="413" t="s">
        <v>19444</v>
      </c>
      <c r="H3224" s="429" t="s">
        <v>8396</v>
      </c>
      <c r="I3224" s="390">
        <v>0</v>
      </c>
      <c r="J3224" s="390">
        <v>0</v>
      </c>
      <c r="K3224" s="390">
        <v>0</v>
      </c>
      <c r="L3224" s="330">
        <v>0</v>
      </c>
      <c r="M3224" s="390">
        <v>0</v>
      </c>
      <c r="N3224" s="390">
        <v>0</v>
      </c>
      <c r="O3224" s="390">
        <v>1</v>
      </c>
      <c r="P3224" s="206">
        <v>0</v>
      </c>
    </row>
    <row r="3225" spans="1:16" x14ac:dyDescent="0.2">
      <c r="A3225" s="212" t="s">
        <v>8614</v>
      </c>
      <c r="B3225" s="211"/>
      <c r="C3225" s="211" t="s">
        <v>258</v>
      </c>
      <c r="D3225" s="410"/>
      <c r="E3225" s="211"/>
      <c r="F3225" s="211" t="s">
        <v>8612</v>
      </c>
      <c r="G3225" s="413"/>
      <c r="H3225" s="429" t="s">
        <v>8560</v>
      </c>
      <c r="I3225" s="390">
        <v>0</v>
      </c>
      <c r="J3225" s="390">
        <v>0</v>
      </c>
      <c r="K3225" s="390">
        <v>0</v>
      </c>
      <c r="L3225" s="330">
        <v>0</v>
      </c>
      <c r="M3225" s="390">
        <v>0</v>
      </c>
      <c r="N3225" s="390">
        <v>0</v>
      </c>
      <c r="O3225" s="390">
        <v>0</v>
      </c>
      <c r="P3225" s="206">
        <v>0</v>
      </c>
    </row>
    <row r="3226" spans="1:16" x14ac:dyDescent="0.2">
      <c r="A3226" s="212" t="s">
        <v>8611</v>
      </c>
      <c r="B3226" s="211"/>
      <c r="C3226" s="211" t="s">
        <v>258</v>
      </c>
      <c r="D3226" s="410"/>
      <c r="E3226" s="211"/>
      <c r="F3226" s="211" t="s">
        <v>8610</v>
      </c>
      <c r="G3226" s="413"/>
      <c r="H3226" s="429" t="s">
        <v>8396</v>
      </c>
      <c r="I3226" s="390">
        <v>0</v>
      </c>
      <c r="J3226" s="390">
        <v>0</v>
      </c>
      <c r="K3226" s="390">
        <v>0</v>
      </c>
      <c r="L3226" s="330">
        <v>0</v>
      </c>
      <c r="M3226" s="390">
        <v>0</v>
      </c>
      <c r="N3226" s="390">
        <v>0</v>
      </c>
      <c r="O3226" s="390">
        <v>0</v>
      </c>
      <c r="P3226" s="206">
        <v>0</v>
      </c>
    </row>
    <row r="3227" spans="1:16" x14ac:dyDescent="0.2">
      <c r="A3227" s="212" t="s">
        <v>8609</v>
      </c>
      <c r="B3227" s="211"/>
      <c r="C3227" s="211" t="s">
        <v>258</v>
      </c>
      <c r="D3227" s="410"/>
      <c r="E3227" s="211"/>
      <c r="F3227" s="211" t="s">
        <v>8608</v>
      </c>
      <c r="G3227" s="413"/>
      <c r="H3227" s="429" t="s">
        <v>8389</v>
      </c>
      <c r="I3227" s="390">
        <v>0</v>
      </c>
      <c r="J3227" s="390">
        <v>0</v>
      </c>
      <c r="K3227" s="390">
        <v>0</v>
      </c>
      <c r="L3227" s="330">
        <v>0</v>
      </c>
      <c r="M3227" s="390">
        <v>0</v>
      </c>
      <c r="N3227" s="390">
        <v>0</v>
      </c>
      <c r="O3227" s="390">
        <v>0</v>
      </c>
      <c r="P3227" s="206">
        <v>0</v>
      </c>
    </row>
    <row r="3228" spans="1:16" x14ac:dyDescent="0.2">
      <c r="A3228" s="212" t="s">
        <v>8607</v>
      </c>
      <c r="B3228" s="211"/>
      <c r="C3228" s="211" t="s">
        <v>258</v>
      </c>
      <c r="D3228" s="410"/>
      <c r="E3228" s="211"/>
      <c r="F3228" s="211" t="s">
        <v>8606</v>
      </c>
      <c r="G3228" s="413"/>
      <c r="H3228" s="429" t="s">
        <v>8396</v>
      </c>
      <c r="I3228" s="390">
        <v>0</v>
      </c>
      <c r="J3228" s="390">
        <v>0</v>
      </c>
      <c r="K3228" s="390">
        <v>0</v>
      </c>
      <c r="L3228" s="330">
        <v>0</v>
      </c>
      <c r="M3228" s="390">
        <v>0</v>
      </c>
      <c r="N3228" s="390">
        <v>0</v>
      </c>
      <c r="O3228" s="390">
        <v>0</v>
      </c>
      <c r="P3228" s="206">
        <v>0</v>
      </c>
    </row>
    <row r="3229" spans="1:16" x14ac:dyDescent="0.2">
      <c r="A3229" s="212" t="s">
        <v>8605</v>
      </c>
      <c r="B3229" s="211"/>
      <c r="C3229" s="211" t="s">
        <v>258</v>
      </c>
      <c r="D3229" s="410"/>
      <c r="E3229" s="211"/>
      <c r="F3229" s="211" t="s">
        <v>8604</v>
      </c>
      <c r="G3229" s="413"/>
      <c r="H3229" s="429" t="s">
        <v>8389</v>
      </c>
      <c r="I3229" s="390">
        <v>0</v>
      </c>
      <c r="J3229" s="390">
        <v>0</v>
      </c>
      <c r="K3229" s="390">
        <v>0</v>
      </c>
      <c r="L3229" s="330">
        <v>0</v>
      </c>
      <c r="M3229" s="390">
        <v>0</v>
      </c>
      <c r="N3229" s="390">
        <v>0</v>
      </c>
      <c r="O3229" s="390">
        <v>0</v>
      </c>
      <c r="P3229" s="206">
        <v>0</v>
      </c>
    </row>
    <row r="3230" spans="1:16" x14ac:dyDescent="0.2">
      <c r="A3230" s="212" t="s">
        <v>8603</v>
      </c>
      <c r="B3230" s="211"/>
      <c r="C3230" s="211" t="s">
        <v>250</v>
      </c>
      <c r="D3230" s="410"/>
      <c r="E3230" s="211"/>
      <c r="F3230" s="211" t="s">
        <v>8602</v>
      </c>
      <c r="G3230" s="413"/>
      <c r="H3230" s="429" t="s">
        <v>8396</v>
      </c>
      <c r="I3230" s="390">
        <v>0</v>
      </c>
      <c r="J3230" s="390">
        <v>0</v>
      </c>
      <c r="K3230" s="390">
        <v>0</v>
      </c>
      <c r="L3230" s="330">
        <v>0</v>
      </c>
      <c r="M3230" s="390">
        <v>0</v>
      </c>
      <c r="N3230" s="390">
        <v>0</v>
      </c>
      <c r="O3230" s="390">
        <v>0</v>
      </c>
      <c r="P3230" s="206">
        <v>0</v>
      </c>
    </row>
    <row r="3231" spans="1:16" x14ac:dyDescent="0.2">
      <c r="A3231" s="212" t="s">
        <v>8601</v>
      </c>
      <c r="B3231" s="211"/>
      <c r="C3231" s="211" t="s">
        <v>258</v>
      </c>
      <c r="D3231" s="410"/>
      <c r="E3231" s="211"/>
      <c r="F3231" s="211" t="s">
        <v>8600</v>
      </c>
      <c r="G3231" s="413"/>
      <c r="H3231" s="429" t="s">
        <v>8389</v>
      </c>
      <c r="I3231" s="390">
        <v>0</v>
      </c>
      <c r="J3231" s="390">
        <v>0</v>
      </c>
      <c r="K3231" s="390">
        <v>0</v>
      </c>
      <c r="L3231" s="330">
        <v>0</v>
      </c>
      <c r="M3231" s="390">
        <v>0</v>
      </c>
      <c r="N3231" s="390">
        <v>0</v>
      </c>
      <c r="O3231" s="390">
        <v>0</v>
      </c>
      <c r="P3231" s="206">
        <v>0</v>
      </c>
    </row>
    <row r="3232" spans="1:16" x14ac:dyDescent="0.2">
      <c r="A3232" s="212" t="s">
        <v>8599</v>
      </c>
      <c r="B3232" s="211"/>
      <c r="C3232" s="211" t="s">
        <v>258</v>
      </c>
      <c r="D3232" s="410" t="s">
        <v>18530</v>
      </c>
      <c r="E3232" s="211"/>
      <c r="F3232" s="211" t="s">
        <v>8598</v>
      </c>
      <c r="G3232" s="413" t="s">
        <v>19858</v>
      </c>
      <c r="H3232" s="429" t="s">
        <v>8396</v>
      </c>
      <c r="I3232" s="390">
        <v>0</v>
      </c>
      <c r="J3232" s="390">
        <v>0</v>
      </c>
      <c r="K3232" s="390">
        <v>0</v>
      </c>
      <c r="L3232" s="330">
        <v>0</v>
      </c>
      <c r="M3232" s="390">
        <v>0</v>
      </c>
      <c r="N3232" s="390">
        <v>0</v>
      </c>
      <c r="O3232" s="390">
        <v>0</v>
      </c>
      <c r="P3232" s="206">
        <v>0</v>
      </c>
    </row>
    <row r="3233" spans="1:16" x14ac:dyDescent="0.2">
      <c r="A3233" s="212" t="s">
        <v>8597</v>
      </c>
      <c r="B3233" s="211"/>
      <c r="C3233" s="211" t="s">
        <v>14947</v>
      </c>
      <c r="D3233" s="410" t="s">
        <v>8596</v>
      </c>
      <c r="E3233" s="211"/>
      <c r="F3233" s="211" t="s">
        <v>8595</v>
      </c>
      <c r="G3233" s="413" t="s">
        <v>208</v>
      </c>
      <c r="H3233" s="429" t="s">
        <v>8396</v>
      </c>
      <c r="I3233" s="390">
        <v>0</v>
      </c>
      <c r="J3233" s="390">
        <v>0</v>
      </c>
      <c r="K3233" s="390">
        <v>0</v>
      </c>
      <c r="L3233" s="330">
        <v>0</v>
      </c>
      <c r="M3233" s="390">
        <v>1</v>
      </c>
      <c r="N3233" s="390">
        <v>10</v>
      </c>
      <c r="O3233" s="390">
        <v>214</v>
      </c>
      <c r="P3233" s="206">
        <v>-0.9</v>
      </c>
    </row>
    <row r="3234" spans="1:16" x14ac:dyDescent="0.2">
      <c r="A3234" s="212" t="s">
        <v>8594</v>
      </c>
      <c r="B3234" s="211"/>
      <c r="C3234" s="211" t="s">
        <v>258</v>
      </c>
      <c r="D3234" s="410" t="s">
        <v>8791</v>
      </c>
      <c r="E3234" s="211"/>
      <c r="F3234" s="211" t="s">
        <v>8593</v>
      </c>
      <c r="G3234" s="413" t="s">
        <v>223</v>
      </c>
      <c r="H3234" s="429" t="s">
        <v>8560</v>
      </c>
      <c r="I3234" s="390">
        <v>0</v>
      </c>
      <c r="J3234" s="390">
        <v>0</v>
      </c>
      <c r="K3234" s="390">
        <v>0</v>
      </c>
      <c r="L3234" s="330">
        <v>0</v>
      </c>
      <c r="M3234" s="390">
        <v>161</v>
      </c>
      <c r="N3234" s="390">
        <v>132</v>
      </c>
      <c r="O3234" s="390">
        <v>169</v>
      </c>
      <c r="P3234" s="206">
        <v>0.21969696969697</v>
      </c>
    </row>
    <row r="3235" spans="1:16" x14ac:dyDescent="0.2">
      <c r="A3235" s="212" t="s">
        <v>8592</v>
      </c>
      <c r="B3235" s="211"/>
      <c r="C3235" s="211" t="s">
        <v>14947</v>
      </c>
      <c r="D3235" s="410" t="s">
        <v>15896</v>
      </c>
      <c r="E3235" s="211"/>
      <c r="F3235" s="211" t="s">
        <v>8591</v>
      </c>
      <c r="G3235" s="413" t="s">
        <v>15897</v>
      </c>
      <c r="H3235" s="429" t="s">
        <v>8396</v>
      </c>
      <c r="I3235" s="390">
        <v>0</v>
      </c>
      <c r="J3235" s="390">
        <v>0</v>
      </c>
      <c r="K3235" s="390">
        <v>0</v>
      </c>
      <c r="L3235" s="330">
        <v>0</v>
      </c>
      <c r="M3235" s="390">
        <v>0</v>
      </c>
      <c r="N3235" s="390">
        <v>0</v>
      </c>
      <c r="O3235" s="390">
        <v>0</v>
      </c>
      <c r="P3235" s="206">
        <v>0</v>
      </c>
    </row>
    <row r="3236" spans="1:16" x14ac:dyDescent="0.2">
      <c r="A3236" s="212" t="s">
        <v>8588</v>
      </c>
      <c r="B3236" s="211"/>
      <c r="C3236" s="211" t="s">
        <v>14947</v>
      </c>
      <c r="D3236" s="410" t="s">
        <v>17137</v>
      </c>
      <c r="E3236" s="211"/>
      <c r="F3236" s="211" t="s">
        <v>8587</v>
      </c>
      <c r="G3236" s="413" t="s">
        <v>19398</v>
      </c>
      <c r="H3236" s="429" t="s">
        <v>8389</v>
      </c>
      <c r="I3236" s="390">
        <v>0</v>
      </c>
      <c r="J3236" s="390">
        <v>0</v>
      </c>
      <c r="K3236" s="390">
        <v>0</v>
      </c>
      <c r="L3236" s="330">
        <v>0</v>
      </c>
      <c r="M3236" s="390">
        <v>0</v>
      </c>
      <c r="N3236" s="390">
        <v>0</v>
      </c>
      <c r="O3236" s="390">
        <v>0</v>
      </c>
      <c r="P3236" s="206">
        <v>0</v>
      </c>
    </row>
    <row r="3237" spans="1:16" x14ac:dyDescent="0.2">
      <c r="A3237" s="212" t="s">
        <v>8586</v>
      </c>
      <c r="B3237" s="211"/>
      <c r="C3237" s="211" t="s">
        <v>14947</v>
      </c>
      <c r="D3237" s="410"/>
      <c r="E3237" s="211"/>
      <c r="F3237" s="211" t="s">
        <v>8585</v>
      </c>
      <c r="G3237" s="413"/>
      <c r="H3237" s="429" t="s">
        <v>8389</v>
      </c>
      <c r="I3237" s="390">
        <v>0</v>
      </c>
      <c r="J3237" s="390">
        <v>0</v>
      </c>
      <c r="K3237" s="390">
        <v>0</v>
      </c>
      <c r="L3237" s="330">
        <v>0</v>
      </c>
      <c r="M3237" s="390">
        <v>0</v>
      </c>
      <c r="N3237" s="390">
        <v>0</v>
      </c>
      <c r="O3237" s="390">
        <v>0</v>
      </c>
      <c r="P3237" s="206">
        <v>0</v>
      </c>
    </row>
    <row r="3238" spans="1:16" x14ac:dyDescent="0.2">
      <c r="A3238" s="212" t="s">
        <v>8584</v>
      </c>
      <c r="B3238" s="211"/>
      <c r="C3238" s="211" t="s">
        <v>14947</v>
      </c>
      <c r="D3238" s="410" t="s">
        <v>15896</v>
      </c>
      <c r="E3238" s="211"/>
      <c r="F3238" s="211" t="s">
        <v>8583</v>
      </c>
      <c r="G3238" s="413" t="s">
        <v>15897</v>
      </c>
      <c r="H3238" s="429" t="s">
        <v>8396</v>
      </c>
      <c r="I3238" s="390">
        <v>0</v>
      </c>
      <c r="J3238" s="390">
        <v>0</v>
      </c>
      <c r="K3238" s="390">
        <v>0</v>
      </c>
      <c r="L3238" s="330">
        <v>0</v>
      </c>
      <c r="M3238" s="390">
        <v>0</v>
      </c>
      <c r="N3238" s="390">
        <v>0</v>
      </c>
      <c r="O3238" s="390">
        <v>0</v>
      </c>
      <c r="P3238" s="206">
        <v>0</v>
      </c>
    </row>
    <row r="3239" spans="1:16" x14ac:dyDescent="0.2">
      <c r="A3239" s="212" t="s">
        <v>8582</v>
      </c>
      <c r="B3239" s="211"/>
      <c r="C3239" s="211" t="s">
        <v>14947</v>
      </c>
      <c r="D3239" s="410"/>
      <c r="E3239" s="211"/>
      <c r="F3239" s="211" t="s">
        <v>8581</v>
      </c>
      <c r="G3239" s="413"/>
      <c r="H3239" s="429" t="s">
        <v>8389</v>
      </c>
      <c r="I3239" s="390">
        <v>0</v>
      </c>
      <c r="J3239" s="390">
        <v>0</v>
      </c>
      <c r="K3239" s="390">
        <v>0</v>
      </c>
      <c r="L3239" s="330">
        <v>0</v>
      </c>
      <c r="M3239" s="390">
        <v>0</v>
      </c>
      <c r="N3239" s="390">
        <v>0</v>
      </c>
      <c r="O3239" s="390">
        <v>0</v>
      </c>
      <c r="P3239" s="206">
        <v>0</v>
      </c>
    </row>
    <row r="3240" spans="1:16" x14ac:dyDescent="0.2">
      <c r="A3240" s="212" t="s">
        <v>8576</v>
      </c>
      <c r="B3240" s="211"/>
      <c r="C3240" s="211" t="s">
        <v>14947</v>
      </c>
      <c r="D3240" s="410" t="s">
        <v>17733</v>
      </c>
      <c r="E3240" s="211"/>
      <c r="F3240" s="211" t="s">
        <v>8575</v>
      </c>
      <c r="G3240" s="413" t="s">
        <v>17652</v>
      </c>
      <c r="H3240" s="429" t="s">
        <v>8396</v>
      </c>
      <c r="I3240" s="390">
        <v>0</v>
      </c>
      <c r="J3240" s="390">
        <v>0</v>
      </c>
      <c r="K3240" s="390">
        <v>0</v>
      </c>
      <c r="L3240" s="330">
        <v>0</v>
      </c>
      <c r="M3240" s="390">
        <v>0</v>
      </c>
      <c r="N3240" s="390">
        <v>0</v>
      </c>
      <c r="O3240" s="390">
        <v>0</v>
      </c>
      <c r="P3240" s="206">
        <v>0</v>
      </c>
    </row>
    <row r="3241" spans="1:16" x14ac:dyDescent="0.2">
      <c r="A3241" s="212" t="s">
        <v>8574</v>
      </c>
      <c r="B3241" s="211"/>
      <c r="C3241" s="211" t="s">
        <v>263</v>
      </c>
      <c r="D3241" s="410" t="s">
        <v>17074</v>
      </c>
      <c r="E3241" s="211"/>
      <c r="F3241" s="211" t="s">
        <v>8573</v>
      </c>
      <c r="G3241" s="413" t="s">
        <v>200</v>
      </c>
      <c r="H3241" s="429" t="s">
        <v>8560</v>
      </c>
      <c r="I3241" s="390">
        <v>0</v>
      </c>
      <c r="J3241" s="390">
        <v>0</v>
      </c>
      <c r="K3241" s="390">
        <v>0</v>
      </c>
      <c r="L3241" s="330">
        <v>0</v>
      </c>
      <c r="M3241" s="390">
        <v>0</v>
      </c>
      <c r="N3241" s="390">
        <v>0</v>
      </c>
      <c r="O3241" s="390">
        <v>1</v>
      </c>
      <c r="P3241" s="206">
        <v>0</v>
      </c>
    </row>
    <row r="3242" spans="1:16" x14ac:dyDescent="0.2">
      <c r="A3242" s="212" t="s">
        <v>8572</v>
      </c>
      <c r="B3242" s="211"/>
      <c r="C3242" s="211" t="s">
        <v>263</v>
      </c>
      <c r="D3242" s="410"/>
      <c r="E3242" s="211"/>
      <c r="F3242" s="211" t="s">
        <v>8571</v>
      </c>
      <c r="G3242" s="413"/>
      <c r="H3242" s="429" t="s">
        <v>8389</v>
      </c>
      <c r="I3242" s="390">
        <v>0</v>
      </c>
      <c r="J3242" s="390">
        <v>0</v>
      </c>
      <c r="K3242" s="390">
        <v>0</v>
      </c>
      <c r="L3242" s="330">
        <v>0</v>
      </c>
      <c r="M3242" s="390">
        <v>0</v>
      </c>
      <c r="N3242" s="390">
        <v>0</v>
      </c>
      <c r="O3242" s="390">
        <v>0</v>
      </c>
      <c r="P3242" s="206">
        <v>0</v>
      </c>
    </row>
    <row r="3243" spans="1:16" x14ac:dyDescent="0.2">
      <c r="A3243" s="212" t="s">
        <v>8570</v>
      </c>
      <c r="B3243" s="211"/>
      <c r="C3243" s="211" t="s">
        <v>14947</v>
      </c>
      <c r="D3243" s="410" t="s">
        <v>17651</v>
      </c>
      <c r="E3243" s="211"/>
      <c r="F3243" s="211" t="s">
        <v>8569</v>
      </c>
      <c r="G3243" s="413" t="s">
        <v>17652</v>
      </c>
      <c r="H3243" s="429" t="s">
        <v>8560</v>
      </c>
      <c r="I3243" s="390">
        <v>0</v>
      </c>
      <c r="J3243" s="390">
        <v>0</v>
      </c>
      <c r="K3243" s="390">
        <v>3</v>
      </c>
      <c r="L3243" s="330">
        <v>0</v>
      </c>
      <c r="M3243" s="390">
        <v>12</v>
      </c>
      <c r="N3243" s="390">
        <v>6</v>
      </c>
      <c r="O3243" s="390">
        <v>5</v>
      </c>
      <c r="P3243" s="206">
        <v>1</v>
      </c>
    </row>
    <row r="3244" spans="1:16" x14ac:dyDescent="0.2">
      <c r="A3244" s="212" t="s">
        <v>8568</v>
      </c>
      <c r="B3244" s="211"/>
      <c r="C3244" s="211" t="s">
        <v>14947</v>
      </c>
      <c r="D3244" s="410"/>
      <c r="E3244" s="211"/>
      <c r="F3244" s="211" t="s">
        <v>8567</v>
      </c>
      <c r="G3244" s="413"/>
      <c r="H3244" s="429" t="s">
        <v>8389</v>
      </c>
      <c r="I3244" s="390">
        <v>0</v>
      </c>
      <c r="J3244" s="390">
        <v>0</v>
      </c>
      <c r="K3244" s="390">
        <v>0</v>
      </c>
      <c r="L3244" s="330">
        <v>0</v>
      </c>
      <c r="M3244" s="390">
        <v>0</v>
      </c>
      <c r="N3244" s="390">
        <v>0</v>
      </c>
      <c r="O3244" s="390">
        <v>0</v>
      </c>
      <c r="P3244" s="206">
        <v>0</v>
      </c>
    </row>
    <row r="3245" spans="1:16" x14ac:dyDescent="0.2">
      <c r="A3245" s="212" t="s">
        <v>8566</v>
      </c>
      <c r="B3245" s="211"/>
      <c r="C3245" s="211" t="s">
        <v>14947</v>
      </c>
      <c r="D3245" s="410" t="s">
        <v>12388</v>
      </c>
      <c r="E3245" s="211"/>
      <c r="F3245" s="211" t="s">
        <v>8565</v>
      </c>
      <c r="G3245" s="413" t="s">
        <v>208</v>
      </c>
      <c r="H3245" s="429" t="s">
        <v>8560</v>
      </c>
      <c r="I3245" s="390">
        <v>0</v>
      </c>
      <c r="J3245" s="390">
        <v>0</v>
      </c>
      <c r="K3245" s="390">
        <v>0</v>
      </c>
      <c r="L3245" s="330">
        <v>0</v>
      </c>
      <c r="M3245" s="390">
        <v>0</v>
      </c>
      <c r="N3245" s="390">
        <v>0</v>
      </c>
      <c r="O3245" s="390">
        <v>0</v>
      </c>
      <c r="P3245" s="206">
        <v>0</v>
      </c>
    </row>
    <row r="3246" spans="1:16" x14ac:dyDescent="0.2">
      <c r="A3246" s="212" t="s">
        <v>8564</v>
      </c>
      <c r="B3246" s="211"/>
      <c r="C3246" s="211" t="s">
        <v>249</v>
      </c>
      <c r="D3246" s="410" t="s">
        <v>17241</v>
      </c>
      <c r="E3246" s="211"/>
      <c r="F3246" s="211" t="s">
        <v>8563</v>
      </c>
      <c r="G3246" s="413" t="s">
        <v>19399</v>
      </c>
      <c r="H3246" s="429" t="s">
        <v>8560</v>
      </c>
      <c r="I3246" s="390">
        <v>0</v>
      </c>
      <c r="J3246" s="390">
        <v>0</v>
      </c>
      <c r="K3246" s="390">
        <v>0</v>
      </c>
      <c r="L3246" s="330">
        <v>0</v>
      </c>
      <c r="M3246" s="390">
        <v>0</v>
      </c>
      <c r="N3246" s="390">
        <v>0</v>
      </c>
      <c r="O3246" s="390">
        <v>0</v>
      </c>
      <c r="P3246" s="206">
        <v>0</v>
      </c>
    </row>
    <row r="3247" spans="1:16" x14ac:dyDescent="0.2">
      <c r="A3247" s="212" t="s">
        <v>8559</v>
      </c>
      <c r="B3247" s="211"/>
      <c r="C3247" s="211" t="s">
        <v>14947</v>
      </c>
      <c r="D3247" s="410" t="s">
        <v>12004</v>
      </c>
      <c r="E3247" s="211"/>
      <c r="F3247" s="211" t="s">
        <v>8558</v>
      </c>
      <c r="G3247" s="413" t="s">
        <v>12002</v>
      </c>
      <c r="H3247" s="429" t="s">
        <v>8560</v>
      </c>
      <c r="I3247" s="390">
        <v>0</v>
      </c>
      <c r="J3247" s="390">
        <v>0</v>
      </c>
      <c r="K3247" s="390">
        <v>0</v>
      </c>
      <c r="L3247" s="330">
        <v>0</v>
      </c>
      <c r="M3247" s="390">
        <v>0</v>
      </c>
      <c r="N3247" s="390">
        <v>0</v>
      </c>
      <c r="O3247" s="390">
        <v>0</v>
      </c>
      <c r="P3247" s="206">
        <v>0</v>
      </c>
    </row>
    <row r="3248" spans="1:16" x14ac:dyDescent="0.2">
      <c r="A3248" s="212" t="s">
        <v>8557</v>
      </c>
      <c r="B3248" s="211"/>
      <c r="C3248" s="211" t="s">
        <v>254</v>
      </c>
      <c r="D3248" s="410"/>
      <c r="E3248" s="211"/>
      <c r="F3248" s="211" t="s">
        <v>8556</v>
      </c>
      <c r="G3248" s="413"/>
      <c r="H3248" s="429" t="s">
        <v>8389</v>
      </c>
      <c r="I3248" s="390">
        <v>0</v>
      </c>
      <c r="J3248" s="390">
        <v>0</v>
      </c>
      <c r="K3248" s="390">
        <v>0</v>
      </c>
      <c r="L3248" s="330">
        <v>0</v>
      </c>
      <c r="M3248" s="390">
        <v>0</v>
      </c>
      <c r="N3248" s="390">
        <v>0</v>
      </c>
      <c r="O3248" s="390">
        <v>0</v>
      </c>
      <c r="P3248" s="206">
        <v>0</v>
      </c>
    </row>
    <row r="3249" spans="1:16" x14ac:dyDescent="0.2">
      <c r="A3249" s="212" t="s">
        <v>8555</v>
      </c>
      <c r="B3249" s="211"/>
      <c r="C3249" s="211" t="s">
        <v>14947</v>
      </c>
      <c r="D3249" s="410" t="s">
        <v>15896</v>
      </c>
      <c r="E3249" s="211"/>
      <c r="F3249" s="211" t="s">
        <v>8554</v>
      </c>
      <c r="G3249" s="413" t="s">
        <v>15897</v>
      </c>
      <c r="H3249" s="429" t="s">
        <v>8560</v>
      </c>
      <c r="I3249" s="390">
        <v>0</v>
      </c>
      <c r="J3249" s="390">
        <v>5</v>
      </c>
      <c r="K3249" s="390">
        <v>9</v>
      </c>
      <c r="L3249" s="330">
        <v>-1</v>
      </c>
      <c r="M3249" s="390">
        <v>1</v>
      </c>
      <c r="N3249" s="390">
        <v>7</v>
      </c>
      <c r="O3249" s="390">
        <v>12</v>
      </c>
      <c r="P3249" s="206">
        <v>-0.85714285714285698</v>
      </c>
    </row>
    <row r="3250" spans="1:16" x14ac:dyDescent="0.2">
      <c r="A3250" s="212" t="s">
        <v>8553</v>
      </c>
      <c r="B3250" s="211"/>
      <c r="C3250" s="211" t="s">
        <v>14947</v>
      </c>
      <c r="D3250" s="410" t="s">
        <v>8791</v>
      </c>
      <c r="E3250" s="211"/>
      <c r="F3250" s="211" t="s">
        <v>8552</v>
      </c>
      <c r="G3250" s="413" t="s">
        <v>223</v>
      </c>
      <c r="H3250" s="429" t="s">
        <v>8560</v>
      </c>
      <c r="I3250" s="390">
        <v>0</v>
      </c>
      <c r="J3250" s="390">
        <v>0</v>
      </c>
      <c r="K3250" s="390">
        <v>0</v>
      </c>
      <c r="L3250" s="330">
        <v>0</v>
      </c>
      <c r="M3250" s="390">
        <v>17</v>
      </c>
      <c r="N3250" s="390">
        <v>17</v>
      </c>
      <c r="O3250" s="390">
        <v>26</v>
      </c>
      <c r="P3250" s="206">
        <v>0</v>
      </c>
    </row>
    <row r="3251" spans="1:16" x14ac:dyDescent="0.2">
      <c r="A3251" s="212" t="s">
        <v>8551</v>
      </c>
      <c r="B3251" s="211"/>
      <c r="C3251" s="211" t="s">
        <v>263</v>
      </c>
      <c r="D3251" s="410"/>
      <c r="E3251" s="211"/>
      <c r="F3251" s="211" t="s">
        <v>8550</v>
      </c>
      <c r="G3251" s="413"/>
      <c r="H3251" s="429" t="s">
        <v>8389</v>
      </c>
      <c r="I3251" s="390">
        <v>0</v>
      </c>
      <c r="J3251" s="390">
        <v>0</v>
      </c>
      <c r="K3251" s="390">
        <v>0</v>
      </c>
      <c r="L3251" s="330">
        <v>0</v>
      </c>
      <c r="M3251" s="390">
        <v>0</v>
      </c>
      <c r="N3251" s="390">
        <v>0</v>
      </c>
      <c r="O3251" s="390">
        <v>0</v>
      </c>
      <c r="P3251" s="206">
        <v>0</v>
      </c>
    </row>
    <row r="3252" spans="1:16" x14ac:dyDescent="0.2">
      <c r="A3252" s="212" t="s">
        <v>8549</v>
      </c>
      <c r="B3252" s="211"/>
      <c r="C3252" s="211" t="s">
        <v>14947</v>
      </c>
      <c r="D3252" s="410"/>
      <c r="E3252" s="211"/>
      <c r="F3252" s="211" t="s">
        <v>8548</v>
      </c>
      <c r="G3252" s="413"/>
      <c r="H3252" s="429" t="s">
        <v>8389</v>
      </c>
      <c r="I3252" s="390">
        <v>0</v>
      </c>
      <c r="J3252" s="390">
        <v>0</v>
      </c>
      <c r="K3252" s="390">
        <v>0</v>
      </c>
      <c r="L3252" s="330">
        <v>0</v>
      </c>
      <c r="M3252" s="390">
        <v>0</v>
      </c>
      <c r="N3252" s="390">
        <v>0</v>
      </c>
      <c r="O3252" s="390">
        <v>0</v>
      </c>
      <c r="P3252" s="206">
        <v>0</v>
      </c>
    </row>
    <row r="3253" spans="1:16" x14ac:dyDescent="0.2">
      <c r="A3253" s="212" t="s">
        <v>8547</v>
      </c>
      <c r="B3253" s="211"/>
      <c r="C3253" s="211" t="s">
        <v>14947</v>
      </c>
      <c r="D3253" s="410" t="s">
        <v>12004</v>
      </c>
      <c r="E3253" s="211"/>
      <c r="F3253" s="211" t="s">
        <v>8546</v>
      </c>
      <c r="G3253" s="413" t="s">
        <v>12002</v>
      </c>
      <c r="H3253" s="429" t="s">
        <v>8560</v>
      </c>
      <c r="I3253" s="390">
        <v>0</v>
      </c>
      <c r="J3253" s="390">
        <v>2</v>
      </c>
      <c r="K3253" s="390">
        <v>4</v>
      </c>
      <c r="L3253" s="330">
        <v>-1</v>
      </c>
      <c r="M3253" s="390">
        <v>0</v>
      </c>
      <c r="N3253" s="390">
        <v>0</v>
      </c>
      <c r="O3253" s="390">
        <v>0</v>
      </c>
      <c r="P3253" s="206">
        <v>0</v>
      </c>
    </row>
    <row r="3254" spans="1:16" x14ac:dyDescent="0.2">
      <c r="A3254" s="212" t="s">
        <v>8545</v>
      </c>
      <c r="B3254" s="211"/>
      <c r="C3254" s="211" t="s">
        <v>14947</v>
      </c>
      <c r="D3254" s="410"/>
      <c r="E3254" s="211"/>
      <c r="F3254" s="211" t="s">
        <v>8544</v>
      </c>
      <c r="G3254" s="413"/>
      <c r="H3254" s="429" t="s">
        <v>8389</v>
      </c>
      <c r="I3254" s="390">
        <v>0</v>
      </c>
      <c r="J3254" s="390">
        <v>0</v>
      </c>
      <c r="K3254" s="390">
        <v>0</v>
      </c>
      <c r="L3254" s="330">
        <v>0</v>
      </c>
      <c r="M3254" s="390">
        <v>0</v>
      </c>
      <c r="N3254" s="390">
        <v>0</v>
      </c>
      <c r="O3254" s="390">
        <v>0</v>
      </c>
      <c r="P3254" s="206">
        <v>0</v>
      </c>
    </row>
    <row r="3255" spans="1:16" x14ac:dyDescent="0.2">
      <c r="A3255" s="212" t="s">
        <v>8543</v>
      </c>
      <c r="B3255" s="211"/>
      <c r="C3255" s="211" t="s">
        <v>258</v>
      </c>
      <c r="D3255" s="410"/>
      <c r="E3255" s="211"/>
      <c r="F3255" s="211" t="s">
        <v>8542</v>
      </c>
      <c r="G3255" s="413"/>
      <c r="H3255" s="429" t="s">
        <v>8389</v>
      </c>
      <c r="I3255" s="390">
        <v>0</v>
      </c>
      <c r="J3255" s="390">
        <v>0</v>
      </c>
      <c r="K3255" s="390">
        <v>0</v>
      </c>
      <c r="L3255" s="330">
        <v>0</v>
      </c>
      <c r="M3255" s="390">
        <v>0</v>
      </c>
      <c r="N3255" s="390">
        <v>0</v>
      </c>
      <c r="O3255" s="390">
        <v>0</v>
      </c>
      <c r="P3255" s="206">
        <v>0</v>
      </c>
    </row>
    <row r="3256" spans="1:16" x14ac:dyDescent="0.2">
      <c r="A3256" s="212" t="s">
        <v>8541</v>
      </c>
      <c r="B3256" s="211"/>
      <c r="C3256" s="211" t="s">
        <v>260</v>
      </c>
      <c r="D3256" s="410"/>
      <c r="E3256" s="211"/>
      <c r="F3256" s="211" t="s">
        <v>8540</v>
      </c>
      <c r="G3256" s="413"/>
      <c r="H3256" s="429" t="s">
        <v>8389</v>
      </c>
      <c r="I3256" s="390">
        <v>0</v>
      </c>
      <c r="J3256" s="390">
        <v>0</v>
      </c>
      <c r="K3256" s="390">
        <v>0</v>
      </c>
      <c r="L3256" s="330">
        <v>0</v>
      </c>
      <c r="M3256" s="390">
        <v>0</v>
      </c>
      <c r="N3256" s="390">
        <v>0</v>
      </c>
      <c r="O3256" s="390">
        <v>0</v>
      </c>
      <c r="P3256" s="206">
        <v>0</v>
      </c>
    </row>
    <row r="3257" spans="1:16" x14ac:dyDescent="0.2">
      <c r="A3257" s="212" t="s">
        <v>8537</v>
      </c>
      <c r="B3257" s="211"/>
      <c r="C3257" s="211" t="s">
        <v>14947</v>
      </c>
      <c r="D3257" s="410"/>
      <c r="E3257" s="211"/>
      <c r="F3257" s="211" t="s">
        <v>8536</v>
      </c>
      <c r="G3257" s="413"/>
      <c r="H3257" s="429" t="s">
        <v>8389</v>
      </c>
      <c r="I3257" s="390">
        <v>0</v>
      </c>
      <c r="J3257" s="390">
        <v>0</v>
      </c>
      <c r="K3257" s="390">
        <v>0</v>
      </c>
      <c r="L3257" s="330">
        <v>0</v>
      </c>
      <c r="M3257" s="390">
        <v>0</v>
      </c>
      <c r="N3257" s="390">
        <v>0</v>
      </c>
      <c r="O3257" s="390">
        <v>0</v>
      </c>
      <c r="P3257" s="206">
        <v>0</v>
      </c>
    </row>
    <row r="3258" spans="1:16" x14ac:dyDescent="0.2">
      <c r="A3258" s="212" t="s">
        <v>8535</v>
      </c>
      <c r="B3258" s="211"/>
      <c r="C3258" s="211" t="s">
        <v>14947</v>
      </c>
      <c r="D3258" s="410"/>
      <c r="E3258" s="211"/>
      <c r="F3258" s="211" t="s">
        <v>8534</v>
      </c>
      <c r="G3258" s="413"/>
      <c r="H3258" s="429" t="s">
        <v>8389</v>
      </c>
      <c r="I3258" s="390">
        <v>0</v>
      </c>
      <c r="J3258" s="390">
        <v>0</v>
      </c>
      <c r="K3258" s="390">
        <v>0</v>
      </c>
      <c r="L3258" s="330">
        <v>0</v>
      </c>
      <c r="M3258" s="390">
        <v>0</v>
      </c>
      <c r="N3258" s="390">
        <v>0</v>
      </c>
      <c r="O3258" s="390">
        <v>0</v>
      </c>
      <c r="P3258" s="206">
        <v>0</v>
      </c>
    </row>
    <row r="3259" spans="1:16" x14ac:dyDescent="0.2">
      <c r="A3259" s="212" t="s">
        <v>8533</v>
      </c>
      <c r="B3259" s="211"/>
      <c r="C3259" s="211" t="s">
        <v>14947</v>
      </c>
      <c r="D3259" s="410"/>
      <c r="E3259" s="211"/>
      <c r="F3259" s="211" t="s">
        <v>8532</v>
      </c>
      <c r="G3259" s="413"/>
      <c r="H3259" s="429" t="s">
        <v>8389</v>
      </c>
      <c r="I3259" s="390">
        <v>0</v>
      </c>
      <c r="J3259" s="390">
        <v>0</v>
      </c>
      <c r="K3259" s="390">
        <v>0</v>
      </c>
      <c r="L3259" s="330">
        <v>0</v>
      </c>
      <c r="M3259" s="390">
        <v>0</v>
      </c>
      <c r="N3259" s="390">
        <v>0</v>
      </c>
      <c r="O3259" s="390">
        <v>0</v>
      </c>
      <c r="P3259" s="206">
        <v>0</v>
      </c>
    </row>
    <row r="3260" spans="1:16" x14ac:dyDescent="0.2">
      <c r="A3260" s="212" t="s">
        <v>8531</v>
      </c>
      <c r="B3260" s="211"/>
      <c r="C3260" s="211" t="s">
        <v>371</v>
      </c>
      <c r="D3260" s="410"/>
      <c r="E3260" s="211"/>
      <c r="F3260" s="211" t="s">
        <v>8530</v>
      </c>
      <c r="G3260" s="413"/>
      <c r="H3260" s="429" t="s">
        <v>8389</v>
      </c>
      <c r="I3260" s="390">
        <v>0</v>
      </c>
      <c r="J3260" s="390">
        <v>0</v>
      </c>
      <c r="K3260" s="390">
        <v>0</v>
      </c>
      <c r="L3260" s="330">
        <v>0</v>
      </c>
      <c r="M3260" s="390">
        <v>0</v>
      </c>
      <c r="N3260" s="390">
        <v>0</v>
      </c>
      <c r="O3260" s="390">
        <v>0</v>
      </c>
      <c r="P3260" s="206">
        <v>0</v>
      </c>
    </row>
    <row r="3261" spans="1:16" x14ac:dyDescent="0.2">
      <c r="A3261" s="212" t="s">
        <v>8529</v>
      </c>
      <c r="B3261" s="211"/>
      <c r="C3261" s="211" t="s">
        <v>14947</v>
      </c>
      <c r="D3261" s="410"/>
      <c r="E3261" s="211"/>
      <c r="F3261" s="211" t="s">
        <v>8528</v>
      </c>
      <c r="G3261" s="413"/>
      <c r="H3261" s="429" t="s">
        <v>8389</v>
      </c>
      <c r="I3261" s="390">
        <v>0</v>
      </c>
      <c r="J3261" s="390">
        <v>0</v>
      </c>
      <c r="K3261" s="390">
        <v>0</v>
      </c>
      <c r="L3261" s="330">
        <v>0</v>
      </c>
      <c r="M3261" s="390">
        <v>0</v>
      </c>
      <c r="N3261" s="390">
        <v>0</v>
      </c>
      <c r="O3261" s="390">
        <v>0</v>
      </c>
      <c r="P3261" s="206">
        <v>0</v>
      </c>
    </row>
    <row r="3262" spans="1:16" x14ac:dyDescent="0.2">
      <c r="A3262" s="212" t="s">
        <v>8527</v>
      </c>
      <c r="B3262" s="211"/>
      <c r="C3262" s="211" t="s">
        <v>14947</v>
      </c>
      <c r="D3262" s="410"/>
      <c r="E3262" s="211"/>
      <c r="F3262" s="211" t="s">
        <v>8526</v>
      </c>
      <c r="G3262" s="413"/>
      <c r="H3262" s="429" t="s">
        <v>8389</v>
      </c>
      <c r="I3262" s="390">
        <v>0</v>
      </c>
      <c r="J3262" s="390">
        <v>0</v>
      </c>
      <c r="K3262" s="390">
        <v>0</v>
      </c>
      <c r="L3262" s="330">
        <v>0</v>
      </c>
      <c r="M3262" s="390">
        <v>0</v>
      </c>
      <c r="N3262" s="390">
        <v>0</v>
      </c>
      <c r="O3262" s="390">
        <v>0</v>
      </c>
      <c r="P3262" s="206">
        <v>0</v>
      </c>
    </row>
    <row r="3263" spans="1:16" x14ac:dyDescent="0.2">
      <c r="A3263" s="212" t="s">
        <v>8525</v>
      </c>
      <c r="B3263" s="211"/>
      <c r="C3263" s="211" t="s">
        <v>14947</v>
      </c>
      <c r="D3263" s="410"/>
      <c r="E3263" s="211"/>
      <c r="F3263" s="211" t="s">
        <v>8524</v>
      </c>
      <c r="G3263" s="413"/>
      <c r="H3263" s="429" t="s">
        <v>8389</v>
      </c>
      <c r="I3263" s="390">
        <v>0</v>
      </c>
      <c r="J3263" s="390">
        <v>0</v>
      </c>
      <c r="K3263" s="390">
        <v>0</v>
      </c>
      <c r="L3263" s="330">
        <v>0</v>
      </c>
      <c r="M3263" s="390">
        <v>0</v>
      </c>
      <c r="N3263" s="390">
        <v>0</v>
      </c>
      <c r="O3263" s="390">
        <v>0</v>
      </c>
      <c r="P3263" s="206">
        <v>0</v>
      </c>
    </row>
    <row r="3264" spans="1:16" x14ac:dyDescent="0.2">
      <c r="A3264" s="212" t="s">
        <v>8523</v>
      </c>
      <c r="B3264" s="211"/>
      <c r="C3264" s="211" t="s">
        <v>14947</v>
      </c>
      <c r="D3264" s="410"/>
      <c r="E3264" s="211"/>
      <c r="F3264" s="211" t="s">
        <v>8522</v>
      </c>
      <c r="G3264" s="413"/>
      <c r="H3264" s="429" t="s">
        <v>8389</v>
      </c>
      <c r="I3264" s="390">
        <v>0</v>
      </c>
      <c r="J3264" s="390">
        <v>0</v>
      </c>
      <c r="K3264" s="390">
        <v>0</v>
      </c>
      <c r="L3264" s="330">
        <v>0</v>
      </c>
      <c r="M3264" s="390">
        <v>0</v>
      </c>
      <c r="N3264" s="390">
        <v>0</v>
      </c>
      <c r="O3264" s="390">
        <v>0</v>
      </c>
      <c r="P3264" s="206">
        <v>0</v>
      </c>
    </row>
    <row r="3265" spans="1:16" x14ac:dyDescent="0.2">
      <c r="A3265" s="212" t="s">
        <v>8521</v>
      </c>
      <c r="B3265" s="211"/>
      <c r="C3265" s="211" t="s">
        <v>255</v>
      </c>
      <c r="D3265" s="410" t="s">
        <v>18615</v>
      </c>
      <c r="E3265" s="211"/>
      <c r="F3265" s="211" t="s">
        <v>8520</v>
      </c>
      <c r="G3265" s="413" t="s">
        <v>18616</v>
      </c>
      <c r="H3265" s="429" t="s">
        <v>8560</v>
      </c>
      <c r="I3265" s="390">
        <v>0</v>
      </c>
      <c r="J3265" s="390">
        <v>1</v>
      </c>
      <c r="K3265" s="390">
        <v>0</v>
      </c>
      <c r="L3265" s="330">
        <v>-1</v>
      </c>
      <c r="M3265" s="390">
        <v>0</v>
      </c>
      <c r="N3265" s="390">
        <v>3</v>
      </c>
      <c r="O3265" s="390">
        <v>4</v>
      </c>
      <c r="P3265" s="206">
        <v>-1</v>
      </c>
    </row>
    <row r="3266" spans="1:16" x14ac:dyDescent="0.2">
      <c r="A3266" s="212" t="s">
        <v>8519</v>
      </c>
      <c r="B3266" s="211"/>
      <c r="C3266" s="211" t="s">
        <v>252</v>
      </c>
      <c r="D3266" s="410" t="s">
        <v>22297</v>
      </c>
      <c r="E3266" s="211"/>
      <c r="F3266" s="211" t="s">
        <v>8518</v>
      </c>
      <c r="G3266" s="413" t="s">
        <v>22298</v>
      </c>
      <c r="H3266" s="429" t="s">
        <v>8560</v>
      </c>
      <c r="I3266" s="390">
        <v>0</v>
      </c>
      <c r="J3266" s="390">
        <v>0</v>
      </c>
      <c r="K3266" s="390">
        <v>0</v>
      </c>
      <c r="L3266" s="330">
        <v>0</v>
      </c>
      <c r="M3266" s="390">
        <v>0</v>
      </c>
      <c r="N3266" s="390">
        <v>0</v>
      </c>
      <c r="O3266" s="390">
        <v>0</v>
      </c>
      <c r="P3266" s="206">
        <v>0</v>
      </c>
    </row>
    <row r="3267" spans="1:16" x14ac:dyDescent="0.2">
      <c r="A3267" s="212" t="s">
        <v>8517</v>
      </c>
      <c r="B3267" s="211"/>
      <c r="C3267" s="211" t="s">
        <v>252</v>
      </c>
      <c r="D3267" s="410"/>
      <c r="E3267" s="211"/>
      <c r="F3267" s="211" t="s">
        <v>8516</v>
      </c>
      <c r="G3267" s="413"/>
      <c r="H3267" s="429" t="s">
        <v>8396</v>
      </c>
      <c r="I3267" s="390">
        <v>0</v>
      </c>
      <c r="J3267" s="390">
        <v>0</v>
      </c>
      <c r="K3267" s="390">
        <v>0</v>
      </c>
      <c r="L3267" s="330">
        <v>0</v>
      </c>
      <c r="M3267" s="390">
        <v>0</v>
      </c>
      <c r="N3267" s="390">
        <v>0</v>
      </c>
      <c r="O3267" s="390">
        <v>0</v>
      </c>
      <c r="P3267" s="206">
        <v>0</v>
      </c>
    </row>
    <row r="3268" spans="1:16" x14ac:dyDescent="0.2">
      <c r="A3268" s="212" t="s">
        <v>8515</v>
      </c>
      <c r="B3268" s="211"/>
      <c r="C3268" s="211" t="s">
        <v>255</v>
      </c>
      <c r="D3268" s="410" t="s">
        <v>8427</v>
      </c>
      <c r="E3268" s="211"/>
      <c r="F3268" s="211" t="s">
        <v>8514</v>
      </c>
      <c r="G3268" s="413" t="s">
        <v>15094</v>
      </c>
      <c r="H3268" s="429" t="s">
        <v>8396</v>
      </c>
      <c r="I3268" s="390">
        <v>0</v>
      </c>
      <c r="J3268" s="390">
        <v>0</v>
      </c>
      <c r="K3268" s="390">
        <v>0</v>
      </c>
      <c r="L3268" s="330">
        <v>0</v>
      </c>
      <c r="M3268" s="390">
        <v>0</v>
      </c>
      <c r="N3268" s="390">
        <v>0</v>
      </c>
      <c r="O3268" s="390">
        <v>0</v>
      </c>
      <c r="P3268" s="206">
        <v>0</v>
      </c>
    </row>
    <row r="3269" spans="1:16" x14ac:dyDescent="0.2">
      <c r="A3269" s="212" t="s">
        <v>8513</v>
      </c>
      <c r="B3269" s="211"/>
      <c r="C3269" s="211" t="s">
        <v>255</v>
      </c>
      <c r="D3269" s="410"/>
      <c r="E3269" s="211"/>
      <c r="F3269" s="211" t="s">
        <v>8512</v>
      </c>
      <c r="G3269" s="413"/>
      <c r="H3269" s="429" t="s">
        <v>8396</v>
      </c>
      <c r="I3269" s="390">
        <v>0</v>
      </c>
      <c r="J3269" s="390">
        <v>0</v>
      </c>
      <c r="K3269" s="390">
        <v>0</v>
      </c>
      <c r="L3269" s="330">
        <v>0</v>
      </c>
      <c r="M3269" s="390">
        <v>0</v>
      </c>
      <c r="N3269" s="390">
        <v>0</v>
      </c>
      <c r="O3269" s="390">
        <v>0</v>
      </c>
      <c r="P3269" s="206">
        <v>0</v>
      </c>
    </row>
    <row r="3270" spans="1:16" x14ac:dyDescent="0.2">
      <c r="A3270" s="212" t="s">
        <v>8511</v>
      </c>
      <c r="B3270" s="211"/>
      <c r="C3270" s="211" t="s">
        <v>254</v>
      </c>
      <c r="D3270" s="410"/>
      <c r="E3270" s="211"/>
      <c r="F3270" s="211" t="s">
        <v>8510</v>
      </c>
      <c r="G3270" s="413"/>
      <c r="H3270" s="429" t="s">
        <v>8389</v>
      </c>
      <c r="I3270" s="390">
        <v>0</v>
      </c>
      <c r="J3270" s="390">
        <v>0</v>
      </c>
      <c r="K3270" s="390">
        <v>0</v>
      </c>
      <c r="L3270" s="330">
        <v>0</v>
      </c>
      <c r="M3270" s="390">
        <v>0</v>
      </c>
      <c r="N3270" s="390">
        <v>0</v>
      </c>
      <c r="O3270" s="390">
        <v>0</v>
      </c>
      <c r="P3270" s="206">
        <v>0</v>
      </c>
    </row>
    <row r="3271" spans="1:16" x14ac:dyDescent="0.2">
      <c r="A3271" s="212" t="s">
        <v>8509</v>
      </c>
      <c r="B3271" s="211"/>
      <c r="C3271" s="211" t="s">
        <v>252</v>
      </c>
      <c r="D3271" s="410"/>
      <c r="E3271" s="211"/>
      <c r="F3271" s="211" t="s">
        <v>8508</v>
      </c>
      <c r="G3271" s="413"/>
      <c r="H3271" s="429" t="s">
        <v>8396</v>
      </c>
      <c r="I3271" s="390">
        <v>0</v>
      </c>
      <c r="J3271" s="390">
        <v>0</v>
      </c>
      <c r="K3271" s="390">
        <v>0</v>
      </c>
      <c r="L3271" s="330">
        <v>0</v>
      </c>
      <c r="M3271" s="390">
        <v>0</v>
      </c>
      <c r="N3271" s="390">
        <v>0</v>
      </c>
      <c r="O3271" s="390">
        <v>0</v>
      </c>
      <c r="P3271" s="206">
        <v>0</v>
      </c>
    </row>
    <row r="3272" spans="1:16" x14ac:dyDescent="0.2">
      <c r="A3272" s="212" t="s">
        <v>8507</v>
      </c>
      <c r="B3272" s="211"/>
      <c r="C3272" s="211" t="s">
        <v>255</v>
      </c>
      <c r="D3272" s="410"/>
      <c r="E3272" s="211"/>
      <c r="F3272" s="211" t="s">
        <v>8506</v>
      </c>
      <c r="G3272" s="413"/>
      <c r="H3272" s="429" t="s">
        <v>8396</v>
      </c>
      <c r="I3272" s="390">
        <v>0</v>
      </c>
      <c r="J3272" s="390">
        <v>0</v>
      </c>
      <c r="K3272" s="390">
        <v>0</v>
      </c>
      <c r="L3272" s="330">
        <v>0</v>
      </c>
      <c r="M3272" s="390">
        <v>0</v>
      </c>
      <c r="N3272" s="390">
        <v>0</v>
      </c>
      <c r="O3272" s="390">
        <v>0</v>
      </c>
      <c r="P3272" s="206">
        <v>0</v>
      </c>
    </row>
    <row r="3273" spans="1:16" x14ac:dyDescent="0.2">
      <c r="A3273" s="212" t="s">
        <v>8505</v>
      </c>
      <c r="B3273" s="211"/>
      <c r="C3273" s="211" t="s">
        <v>254</v>
      </c>
      <c r="D3273" s="410"/>
      <c r="E3273" s="211"/>
      <c r="F3273" s="211" t="s">
        <v>8504</v>
      </c>
      <c r="G3273" s="413"/>
      <c r="H3273" s="429" t="s">
        <v>8389</v>
      </c>
      <c r="I3273" s="390">
        <v>0</v>
      </c>
      <c r="J3273" s="390">
        <v>0</v>
      </c>
      <c r="K3273" s="390">
        <v>0</v>
      </c>
      <c r="L3273" s="330">
        <v>0</v>
      </c>
      <c r="M3273" s="390">
        <v>0</v>
      </c>
      <c r="N3273" s="390">
        <v>0</v>
      </c>
      <c r="O3273" s="390">
        <v>0</v>
      </c>
      <c r="P3273" s="206">
        <v>0</v>
      </c>
    </row>
    <row r="3274" spans="1:16" x14ac:dyDescent="0.2">
      <c r="A3274" s="212" t="s">
        <v>8503</v>
      </c>
      <c r="B3274" s="211"/>
      <c r="C3274" s="211" t="s">
        <v>255</v>
      </c>
      <c r="D3274" s="410"/>
      <c r="E3274" s="211"/>
      <c r="F3274" s="211" t="s">
        <v>8502</v>
      </c>
      <c r="G3274" s="413"/>
      <c r="H3274" s="429" t="s">
        <v>8396</v>
      </c>
      <c r="I3274" s="390">
        <v>0</v>
      </c>
      <c r="J3274" s="390">
        <v>0</v>
      </c>
      <c r="K3274" s="390">
        <v>0</v>
      </c>
      <c r="L3274" s="330">
        <v>0</v>
      </c>
      <c r="M3274" s="390">
        <v>0</v>
      </c>
      <c r="N3274" s="390">
        <v>0</v>
      </c>
      <c r="O3274" s="390">
        <v>0</v>
      </c>
      <c r="P3274" s="206">
        <v>0</v>
      </c>
    </row>
    <row r="3275" spans="1:16" x14ac:dyDescent="0.2">
      <c r="A3275" s="212" t="s">
        <v>8501</v>
      </c>
      <c r="B3275" s="211"/>
      <c r="C3275" s="211" t="s">
        <v>254</v>
      </c>
      <c r="D3275" s="410"/>
      <c r="E3275" s="211"/>
      <c r="F3275" s="211" t="s">
        <v>8500</v>
      </c>
      <c r="G3275" s="413"/>
      <c r="H3275" s="429" t="s">
        <v>8389</v>
      </c>
      <c r="I3275" s="390">
        <v>0</v>
      </c>
      <c r="J3275" s="390">
        <v>0</v>
      </c>
      <c r="K3275" s="390">
        <v>0</v>
      </c>
      <c r="L3275" s="330">
        <v>0</v>
      </c>
      <c r="M3275" s="390">
        <v>0</v>
      </c>
      <c r="N3275" s="390">
        <v>0</v>
      </c>
      <c r="O3275" s="390">
        <v>0</v>
      </c>
      <c r="P3275" s="206">
        <v>0</v>
      </c>
    </row>
    <row r="3276" spans="1:16" x14ac:dyDescent="0.2">
      <c r="A3276" s="212" t="s">
        <v>8499</v>
      </c>
      <c r="B3276" s="211"/>
      <c r="C3276" s="211" t="s">
        <v>255</v>
      </c>
      <c r="D3276" s="410" t="s">
        <v>17120</v>
      </c>
      <c r="E3276" s="211"/>
      <c r="F3276" s="211" t="s">
        <v>8498</v>
      </c>
      <c r="G3276" s="413" t="s">
        <v>201</v>
      </c>
      <c r="H3276" s="429" t="s">
        <v>8396</v>
      </c>
      <c r="I3276" s="390">
        <v>0</v>
      </c>
      <c r="J3276" s="390">
        <v>0</v>
      </c>
      <c r="K3276" s="390">
        <v>0</v>
      </c>
      <c r="L3276" s="330">
        <v>0</v>
      </c>
      <c r="M3276" s="390">
        <v>0</v>
      </c>
      <c r="N3276" s="390">
        <v>0</v>
      </c>
      <c r="O3276" s="390">
        <v>0</v>
      </c>
      <c r="P3276" s="206">
        <v>0</v>
      </c>
    </row>
    <row r="3277" spans="1:16" x14ac:dyDescent="0.2">
      <c r="A3277" s="212" t="s">
        <v>8497</v>
      </c>
      <c r="B3277" s="211"/>
      <c r="C3277" s="211" t="s">
        <v>255</v>
      </c>
      <c r="D3277" s="410"/>
      <c r="E3277" s="211"/>
      <c r="F3277" s="211" t="s">
        <v>8496</v>
      </c>
      <c r="G3277" s="413"/>
      <c r="H3277" s="429" t="s">
        <v>8389</v>
      </c>
      <c r="I3277" s="390">
        <v>0</v>
      </c>
      <c r="J3277" s="390">
        <v>0</v>
      </c>
      <c r="K3277" s="390">
        <v>0</v>
      </c>
      <c r="L3277" s="330">
        <v>0</v>
      </c>
      <c r="M3277" s="390">
        <v>0</v>
      </c>
      <c r="N3277" s="390">
        <v>0</v>
      </c>
      <c r="O3277" s="390">
        <v>0</v>
      </c>
      <c r="P3277" s="206">
        <v>0</v>
      </c>
    </row>
    <row r="3278" spans="1:16" x14ac:dyDescent="0.2">
      <c r="A3278" s="212" t="s">
        <v>8495</v>
      </c>
      <c r="B3278" s="211"/>
      <c r="C3278" s="211" t="s">
        <v>255</v>
      </c>
      <c r="D3278" s="410"/>
      <c r="E3278" s="211"/>
      <c r="F3278" s="211" t="s">
        <v>8494</v>
      </c>
      <c r="G3278" s="413"/>
      <c r="H3278" s="429" t="s">
        <v>8396</v>
      </c>
      <c r="I3278" s="390">
        <v>0</v>
      </c>
      <c r="J3278" s="390">
        <v>0</v>
      </c>
      <c r="K3278" s="390">
        <v>0</v>
      </c>
      <c r="L3278" s="330">
        <v>0</v>
      </c>
      <c r="M3278" s="390">
        <v>0</v>
      </c>
      <c r="N3278" s="390">
        <v>0</v>
      </c>
      <c r="O3278" s="390">
        <v>0</v>
      </c>
      <c r="P3278" s="206">
        <v>0</v>
      </c>
    </row>
    <row r="3279" spans="1:16" x14ac:dyDescent="0.2">
      <c r="A3279" s="212" t="s">
        <v>8493</v>
      </c>
      <c r="B3279" s="211"/>
      <c r="C3279" s="211" t="s">
        <v>255</v>
      </c>
      <c r="D3279" s="410" t="s">
        <v>18615</v>
      </c>
      <c r="E3279" s="211"/>
      <c r="F3279" s="211" t="s">
        <v>8492</v>
      </c>
      <c r="G3279" s="413" t="s">
        <v>18616</v>
      </c>
      <c r="H3279" s="429" t="s">
        <v>8396</v>
      </c>
      <c r="I3279" s="390">
        <v>0</v>
      </c>
      <c r="J3279" s="390">
        <v>0</v>
      </c>
      <c r="K3279" s="390">
        <v>0</v>
      </c>
      <c r="L3279" s="330">
        <v>0</v>
      </c>
      <c r="M3279" s="390">
        <v>0</v>
      </c>
      <c r="N3279" s="390">
        <v>0</v>
      </c>
      <c r="O3279" s="390">
        <v>0</v>
      </c>
      <c r="P3279" s="206">
        <v>0</v>
      </c>
    </row>
    <row r="3280" spans="1:16" x14ac:dyDescent="0.2">
      <c r="A3280" s="212" t="s">
        <v>8491</v>
      </c>
      <c r="B3280" s="211"/>
      <c r="C3280" s="211" t="s">
        <v>255</v>
      </c>
      <c r="D3280" s="410" t="s">
        <v>18144</v>
      </c>
      <c r="E3280" s="211"/>
      <c r="F3280" s="211" t="s">
        <v>8490</v>
      </c>
      <c r="G3280" s="413" t="s">
        <v>18616</v>
      </c>
      <c r="H3280" s="429" t="s">
        <v>8396</v>
      </c>
      <c r="I3280" s="390">
        <v>0</v>
      </c>
      <c r="J3280" s="390">
        <v>0</v>
      </c>
      <c r="K3280" s="390">
        <v>0</v>
      </c>
      <c r="L3280" s="330">
        <v>0</v>
      </c>
      <c r="M3280" s="390">
        <v>0</v>
      </c>
      <c r="N3280" s="390">
        <v>0</v>
      </c>
      <c r="O3280" s="390">
        <v>0</v>
      </c>
      <c r="P3280" s="206">
        <v>0</v>
      </c>
    </row>
    <row r="3281" spans="1:16" x14ac:dyDescent="0.2">
      <c r="A3281" s="212" t="s">
        <v>8489</v>
      </c>
      <c r="B3281" s="211"/>
      <c r="C3281" s="211" t="s">
        <v>252</v>
      </c>
      <c r="D3281" s="410"/>
      <c r="E3281" s="211"/>
      <c r="F3281" s="211" t="s">
        <v>8488</v>
      </c>
      <c r="G3281" s="413"/>
      <c r="H3281" s="429" t="s">
        <v>8396</v>
      </c>
      <c r="I3281" s="390">
        <v>0</v>
      </c>
      <c r="J3281" s="390">
        <v>0</v>
      </c>
      <c r="K3281" s="390">
        <v>0</v>
      </c>
      <c r="L3281" s="330">
        <v>0</v>
      </c>
      <c r="M3281" s="390">
        <v>0</v>
      </c>
      <c r="N3281" s="390">
        <v>0</v>
      </c>
      <c r="O3281" s="390">
        <v>0</v>
      </c>
      <c r="P3281" s="206">
        <v>0</v>
      </c>
    </row>
    <row r="3282" spans="1:16" x14ac:dyDescent="0.2">
      <c r="A3282" s="212" t="s">
        <v>8487</v>
      </c>
      <c r="B3282" s="211"/>
      <c r="C3282" s="211" t="s">
        <v>252</v>
      </c>
      <c r="D3282" s="410"/>
      <c r="E3282" s="211"/>
      <c r="F3282" s="211" t="s">
        <v>8486</v>
      </c>
      <c r="G3282" s="413"/>
      <c r="H3282" s="429" t="s">
        <v>8396</v>
      </c>
      <c r="I3282" s="390">
        <v>0</v>
      </c>
      <c r="J3282" s="390">
        <v>0</v>
      </c>
      <c r="K3282" s="390">
        <v>0</v>
      </c>
      <c r="L3282" s="330">
        <v>0</v>
      </c>
      <c r="M3282" s="390">
        <v>0</v>
      </c>
      <c r="N3282" s="390">
        <v>0</v>
      </c>
      <c r="O3282" s="390">
        <v>0</v>
      </c>
      <c r="P3282" s="206">
        <v>0</v>
      </c>
    </row>
    <row r="3283" spans="1:16" x14ac:dyDescent="0.2">
      <c r="A3283" s="212" t="s">
        <v>8485</v>
      </c>
      <c r="B3283" s="211"/>
      <c r="C3283" s="211" t="s">
        <v>254</v>
      </c>
      <c r="D3283" s="410"/>
      <c r="E3283" s="211"/>
      <c r="F3283" s="211" t="s">
        <v>8484</v>
      </c>
      <c r="G3283" s="413"/>
      <c r="H3283" s="429" t="s">
        <v>8389</v>
      </c>
      <c r="I3283" s="390">
        <v>0</v>
      </c>
      <c r="J3283" s="390">
        <v>0</v>
      </c>
      <c r="K3283" s="390">
        <v>0</v>
      </c>
      <c r="L3283" s="330">
        <v>0</v>
      </c>
      <c r="M3283" s="390">
        <v>0</v>
      </c>
      <c r="N3283" s="390">
        <v>0</v>
      </c>
      <c r="O3283" s="390">
        <v>0</v>
      </c>
      <c r="P3283" s="206">
        <v>0</v>
      </c>
    </row>
    <row r="3284" spans="1:16" x14ac:dyDescent="0.2">
      <c r="A3284" s="212" t="s">
        <v>8483</v>
      </c>
      <c r="B3284" s="211"/>
      <c r="C3284" s="211" t="s">
        <v>252</v>
      </c>
      <c r="D3284" s="410"/>
      <c r="E3284" s="211"/>
      <c r="F3284" s="211" t="s">
        <v>8482</v>
      </c>
      <c r="G3284" s="413"/>
      <c r="H3284" s="429" t="s">
        <v>8396</v>
      </c>
      <c r="I3284" s="390">
        <v>0</v>
      </c>
      <c r="J3284" s="390">
        <v>0</v>
      </c>
      <c r="K3284" s="390">
        <v>0</v>
      </c>
      <c r="L3284" s="330">
        <v>0</v>
      </c>
      <c r="M3284" s="390">
        <v>0</v>
      </c>
      <c r="N3284" s="390">
        <v>0</v>
      </c>
      <c r="O3284" s="390">
        <v>0</v>
      </c>
      <c r="P3284" s="206">
        <v>0</v>
      </c>
    </row>
    <row r="3285" spans="1:16" x14ac:dyDescent="0.2">
      <c r="A3285" s="212" t="s">
        <v>8481</v>
      </c>
      <c r="B3285" s="211"/>
      <c r="C3285" s="211" t="s">
        <v>254</v>
      </c>
      <c r="D3285" s="410" t="s">
        <v>8791</v>
      </c>
      <c r="E3285" s="211"/>
      <c r="F3285" s="211" t="s">
        <v>8480</v>
      </c>
      <c r="G3285" s="413" t="s">
        <v>223</v>
      </c>
      <c r="H3285" s="429" t="s">
        <v>8396</v>
      </c>
      <c r="I3285" s="390">
        <v>0</v>
      </c>
      <c r="J3285" s="390">
        <v>0</v>
      </c>
      <c r="K3285" s="390">
        <v>0</v>
      </c>
      <c r="L3285" s="330">
        <v>0</v>
      </c>
      <c r="M3285" s="390">
        <v>5</v>
      </c>
      <c r="N3285" s="390">
        <v>2</v>
      </c>
      <c r="O3285" s="390">
        <v>7</v>
      </c>
      <c r="P3285" s="206">
        <v>1.5</v>
      </c>
    </row>
    <row r="3286" spans="1:16" x14ac:dyDescent="0.2">
      <c r="A3286" s="212" t="s">
        <v>8479</v>
      </c>
      <c r="B3286" s="211"/>
      <c r="C3286" s="211" t="s">
        <v>254</v>
      </c>
      <c r="D3286" s="410" t="s">
        <v>8791</v>
      </c>
      <c r="E3286" s="211"/>
      <c r="F3286" s="211" t="s">
        <v>8478</v>
      </c>
      <c r="G3286" s="413" t="s">
        <v>223</v>
      </c>
      <c r="H3286" s="429" t="s">
        <v>8396</v>
      </c>
      <c r="I3286" s="390">
        <v>0</v>
      </c>
      <c r="J3286" s="390">
        <v>0</v>
      </c>
      <c r="K3286" s="390">
        <v>0</v>
      </c>
      <c r="L3286" s="330">
        <v>0</v>
      </c>
      <c r="M3286" s="390">
        <v>3</v>
      </c>
      <c r="N3286" s="390">
        <v>8</v>
      </c>
      <c r="O3286" s="390">
        <v>8</v>
      </c>
      <c r="P3286" s="206">
        <v>-0.625</v>
      </c>
    </row>
    <row r="3287" spans="1:16" x14ac:dyDescent="0.2">
      <c r="A3287" s="212" t="s">
        <v>8477</v>
      </c>
      <c r="B3287" s="211"/>
      <c r="C3287" s="211" t="s">
        <v>252</v>
      </c>
      <c r="D3287" s="410"/>
      <c r="E3287" s="211"/>
      <c r="F3287" s="211" t="s">
        <v>8476</v>
      </c>
      <c r="G3287" s="413"/>
      <c r="H3287" s="429" t="s">
        <v>8396</v>
      </c>
      <c r="I3287" s="390">
        <v>0</v>
      </c>
      <c r="J3287" s="390">
        <v>0</v>
      </c>
      <c r="K3287" s="390">
        <v>0</v>
      </c>
      <c r="L3287" s="330">
        <v>0</v>
      </c>
      <c r="M3287" s="390">
        <v>0</v>
      </c>
      <c r="N3287" s="390">
        <v>0</v>
      </c>
      <c r="O3287" s="390">
        <v>0</v>
      </c>
      <c r="P3287" s="206">
        <v>0</v>
      </c>
    </row>
    <row r="3288" spans="1:16" x14ac:dyDescent="0.2">
      <c r="A3288" s="212" t="s">
        <v>8475</v>
      </c>
      <c r="B3288" s="211"/>
      <c r="C3288" s="211" t="s">
        <v>254</v>
      </c>
      <c r="D3288" s="410"/>
      <c r="E3288" s="211"/>
      <c r="F3288" s="211" t="s">
        <v>8474</v>
      </c>
      <c r="G3288" s="413"/>
      <c r="H3288" s="429" t="s">
        <v>8389</v>
      </c>
      <c r="I3288" s="390">
        <v>0</v>
      </c>
      <c r="J3288" s="390">
        <v>0</v>
      </c>
      <c r="K3288" s="390">
        <v>0</v>
      </c>
      <c r="L3288" s="330">
        <v>0</v>
      </c>
      <c r="M3288" s="390">
        <v>0</v>
      </c>
      <c r="N3288" s="390">
        <v>0</v>
      </c>
      <c r="O3288" s="390">
        <v>0</v>
      </c>
      <c r="P3288" s="206">
        <v>0</v>
      </c>
    </row>
    <row r="3289" spans="1:16" x14ac:dyDescent="0.2">
      <c r="A3289" s="212" t="s">
        <v>8473</v>
      </c>
      <c r="B3289" s="211"/>
      <c r="C3289" s="211" t="s">
        <v>255</v>
      </c>
      <c r="D3289" s="410" t="s">
        <v>17120</v>
      </c>
      <c r="E3289" s="211"/>
      <c r="F3289" s="211" t="s">
        <v>8472</v>
      </c>
      <c r="G3289" s="413" t="s">
        <v>201</v>
      </c>
      <c r="H3289" s="429" t="s">
        <v>8396</v>
      </c>
      <c r="I3289" s="390">
        <v>0</v>
      </c>
      <c r="J3289" s="390">
        <v>0</v>
      </c>
      <c r="K3289" s="390">
        <v>0</v>
      </c>
      <c r="L3289" s="330">
        <v>0</v>
      </c>
      <c r="M3289" s="390">
        <v>0</v>
      </c>
      <c r="N3289" s="390">
        <v>0</v>
      </c>
      <c r="O3289" s="390">
        <v>0</v>
      </c>
      <c r="P3289" s="206">
        <v>0</v>
      </c>
    </row>
    <row r="3290" spans="1:16" x14ac:dyDescent="0.2">
      <c r="A3290" s="212" t="s">
        <v>8471</v>
      </c>
      <c r="B3290" s="211"/>
      <c r="C3290" s="211" t="s">
        <v>252</v>
      </c>
      <c r="D3290" s="410"/>
      <c r="E3290" s="211"/>
      <c r="F3290" s="211" t="s">
        <v>8470</v>
      </c>
      <c r="G3290" s="413"/>
      <c r="H3290" s="429" t="s">
        <v>8396</v>
      </c>
      <c r="I3290" s="390">
        <v>0</v>
      </c>
      <c r="J3290" s="390">
        <v>0</v>
      </c>
      <c r="K3290" s="390">
        <v>0</v>
      </c>
      <c r="L3290" s="330">
        <v>0</v>
      </c>
      <c r="M3290" s="390">
        <v>0</v>
      </c>
      <c r="N3290" s="390">
        <v>0</v>
      </c>
      <c r="O3290" s="390">
        <v>0</v>
      </c>
      <c r="P3290" s="206">
        <v>0</v>
      </c>
    </row>
    <row r="3291" spans="1:16" x14ac:dyDescent="0.2">
      <c r="A3291" s="212" t="s">
        <v>8469</v>
      </c>
      <c r="B3291" s="211"/>
      <c r="C3291" s="211" t="s">
        <v>254</v>
      </c>
      <c r="D3291" s="410"/>
      <c r="E3291" s="211"/>
      <c r="F3291" s="211" t="s">
        <v>8468</v>
      </c>
      <c r="G3291" s="413"/>
      <c r="H3291" s="429" t="s">
        <v>8389</v>
      </c>
      <c r="I3291" s="390">
        <v>0</v>
      </c>
      <c r="J3291" s="390">
        <v>0</v>
      </c>
      <c r="K3291" s="390">
        <v>0</v>
      </c>
      <c r="L3291" s="330">
        <v>0</v>
      </c>
      <c r="M3291" s="390">
        <v>0</v>
      </c>
      <c r="N3291" s="390">
        <v>0</v>
      </c>
      <c r="O3291" s="390">
        <v>0</v>
      </c>
      <c r="P3291" s="206">
        <v>0</v>
      </c>
    </row>
    <row r="3292" spans="1:16" x14ac:dyDescent="0.2">
      <c r="A3292" s="212" t="s">
        <v>8467</v>
      </c>
      <c r="B3292" s="211"/>
      <c r="C3292" s="211" t="s">
        <v>252</v>
      </c>
      <c r="D3292" s="410"/>
      <c r="E3292" s="211"/>
      <c r="F3292" s="211" t="s">
        <v>8466</v>
      </c>
      <c r="G3292" s="413"/>
      <c r="H3292" s="429" t="s">
        <v>8396</v>
      </c>
      <c r="I3292" s="390">
        <v>0</v>
      </c>
      <c r="J3292" s="390">
        <v>0</v>
      </c>
      <c r="K3292" s="390">
        <v>0</v>
      </c>
      <c r="L3292" s="330">
        <v>0</v>
      </c>
      <c r="M3292" s="390">
        <v>0</v>
      </c>
      <c r="N3292" s="390">
        <v>0</v>
      </c>
      <c r="O3292" s="390">
        <v>0</v>
      </c>
      <c r="P3292" s="206">
        <v>0</v>
      </c>
    </row>
    <row r="3293" spans="1:16" x14ac:dyDescent="0.2">
      <c r="A3293" s="212" t="s">
        <v>8465</v>
      </c>
      <c r="B3293" s="211"/>
      <c r="C3293" s="211" t="s">
        <v>255</v>
      </c>
      <c r="D3293" s="410"/>
      <c r="E3293" s="211"/>
      <c r="F3293" s="211" t="s">
        <v>8464</v>
      </c>
      <c r="G3293" s="413"/>
      <c r="H3293" s="429" t="s">
        <v>8396</v>
      </c>
      <c r="I3293" s="390">
        <v>0</v>
      </c>
      <c r="J3293" s="390">
        <v>0</v>
      </c>
      <c r="K3293" s="390">
        <v>0</v>
      </c>
      <c r="L3293" s="330">
        <v>0</v>
      </c>
      <c r="M3293" s="390">
        <v>0</v>
      </c>
      <c r="N3293" s="390">
        <v>0</v>
      </c>
      <c r="O3293" s="390">
        <v>0</v>
      </c>
      <c r="P3293" s="206">
        <v>0</v>
      </c>
    </row>
    <row r="3294" spans="1:16" x14ac:dyDescent="0.2">
      <c r="A3294" s="212" t="s">
        <v>8463</v>
      </c>
      <c r="B3294" s="211"/>
      <c r="C3294" s="211" t="s">
        <v>252</v>
      </c>
      <c r="D3294" s="410" t="s">
        <v>8781</v>
      </c>
      <c r="E3294" s="211"/>
      <c r="F3294" s="211" t="s">
        <v>8462</v>
      </c>
      <c r="G3294" s="413" t="s">
        <v>201</v>
      </c>
      <c r="H3294" s="429" t="s">
        <v>8396</v>
      </c>
      <c r="I3294" s="390">
        <v>0</v>
      </c>
      <c r="J3294" s="390">
        <v>0</v>
      </c>
      <c r="K3294" s="390">
        <v>0</v>
      </c>
      <c r="L3294" s="330">
        <v>0</v>
      </c>
      <c r="M3294" s="390">
        <v>0</v>
      </c>
      <c r="N3294" s="390">
        <v>0</v>
      </c>
      <c r="O3294" s="390">
        <v>0</v>
      </c>
      <c r="P3294" s="206">
        <v>0</v>
      </c>
    </row>
    <row r="3295" spans="1:16" x14ac:dyDescent="0.2">
      <c r="A3295" s="212" t="s">
        <v>8461</v>
      </c>
      <c r="B3295" s="211"/>
      <c r="C3295" s="211" t="s">
        <v>252</v>
      </c>
      <c r="D3295" s="410"/>
      <c r="E3295" s="211"/>
      <c r="F3295" s="211" t="s">
        <v>8460</v>
      </c>
      <c r="G3295" s="413"/>
      <c r="H3295" s="429" t="s">
        <v>8396</v>
      </c>
      <c r="I3295" s="390">
        <v>0</v>
      </c>
      <c r="J3295" s="390">
        <v>0</v>
      </c>
      <c r="K3295" s="390">
        <v>0</v>
      </c>
      <c r="L3295" s="330">
        <v>0</v>
      </c>
      <c r="M3295" s="390">
        <v>0</v>
      </c>
      <c r="N3295" s="390">
        <v>0</v>
      </c>
      <c r="O3295" s="390">
        <v>0</v>
      </c>
      <c r="P3295" s="206">
        <v>0</v>
      </c>
    </row>
    <row r="3296" spans="1:16" x14ac:dyDescent="0.2">
      <c r="A3296" s="212" t="s">
        <v>8459</v>
      </c>
      <c r="B3296" s="211"/>
      <c r="C3296" s="211" t="s">
        <v>252</v>
      </c>
      <c r="D3296" s="410"/>
      <c r="E3296" s="211"/>
      <c r="F3296" s="211" t="s">
        <v>8458</v>
      </c>
      <c r="G3296" s="413"/>
      <c r="H3296" s="429" t="s">
        <v>8396</v>
      </c>
      <c r="I3296" s="390">
        <v>0</v>
      </c>
      <c r="J3296" s="390">
        <v>0</v>
      </c>
      <c r="K3296" s="390">
        <v>0</v>
      </c>
      <c r="L3296" s="330">
        <v>0</v>
      </c>
      <c r="M3296" s="390">
        <v>0</v>
      </c>
      <c r="N3296" s="390">
        <v>0</v>
      </c>
      <c r="O3296" s="390">
        <v>0</v>
      </c>
      <c r="P3296" s="206">
        <v>0</v>
      </c>
    </row>
    <row r="3297" spans="1:16" x14ac:dyDescent="0.2">
      <c r="A3297" s="212" t="s">
        <v>8457</v>
      </c>
      <c r="B3297" s="211"/>
      <c r="C3297" s="211" t="s">
        <v>252</v>
      </c>
      <c r="D3297" s="410"/>
      <c r="E3297" s="211"/>
      <c r="F3297" s="211" t="s">
        <v>8456</v>
      </c>
      <c r="G3297" s="413"/>
      <c r="H3297" s="429" t="s">
        <v>8396</v>
      </c>
      <c r="I3297" s="390">
        <v>0</v>
      </c>
      <c r="J3297" s="390">
        <v>0</v>
      </c>
      <c r="K3297" s="390">
        <v>0</v>
      </c>
      <c r="L3297" s="330">
        <v>0</v>
      </c>
      <c r="M3297" s="390">
        <v>0</v>
      </c>
      <c r="N3297" s="390">
        <v>0</v>
      </c>
      <c r="O3297" s="390">
        <v>0</v>
      </c>
      <c r="P3297" s="206">
        <v>0</v>
      </c>
    </row>
    <row r="3298" spans="1:16" x14ac:dyDescent="0.2">
      <c r="A3298" s="212" t="s">
        <v>19358</v>
      </c>
      <c r="B3298" s="211"/>
      <c r="C3298" s="211" t="s">
        <v>487</v>
      </c>
      <c r="D3298" s="410"/>
      <c r="E3298" s="211"/>
      <c r="F3298" s="211" t="s">
        <v>19359</v>
      </c>
      <c r="G3298" s="413"/>
      <c r="H3298" s="429"/>
      <c r="I3298" s="390">
        <v>0</v>
      </c>
      <c r="J3298" s="390">
        <v>0</v>
      </c>
      <c r="K3298" s="390">
        <v>0</v>
      </c>
      <c r="L3298" s="330">
        <v>0</v>
      </c>
      <c r="M3298" s="390">
        <v>0</v>
      </c>
      <c r="N3298" s="390">
        <v>0</v>
      </c>
      <c r="O3298" s="390">
        <v>0</v>
      </c>
      <c r="P3298" s="206">
        <v>0</v>
      </c>
    </row>
    <row r="3299" spans="1:16" x14ac:dyDescent="0.2">
      <c r="A3299" s="212" t="s">
        <v>8455</v>
      </c>
      <c r="B3299" s="211"/>
      <c r="C3299" s="211" t="s">
        <v>254</v>
      </c>
      <c r="D3299" s="410"/>
      <c r="E3299" s="211"/>
      <c r="F3299" s="211" t="s">
        <v>8454</v>
      </c>
      <c r="G3299" s="413"/>
      <c r="H3299" s="429" t="s">
        <v>8389</v>
      </c>
      <c r="I3299" s="390">
        <v>0</v>
      </c>
      <c r="J3299" s="390">
        <v>0</v>
      </c>
      <c r="K3299" s="390">
        <v>0</v>
      </c>
      <c r="L3299" s="330">
        <v>0</v>
      </c>
      <c r="M3299" s="390">
        <v>0</v>
      </c>
      <c r="N3299" s="390">
        <v>0</v>
      </c>
      <c r="O3299" s="390">
        <v>0</v>
      </c>
      <c r="P3299" s="206">
        <v>0</v>
      </c>
    </row>
    <row r="3300" spans="1:16" x14ac:dyDescent="0.2">
      <c r="A3300" s="212" t="s">
        <v>8453</v>
      </c>
      <c r="B3300" s="211"/>
      <c r="C3300" s="211" t="s">
        <v>250</v>
      </c>
      <c r="D3300" s="410"/>
      <c r="E3300" s="211"/>
      <c r="F3300" s="211" t="s">
        <v>8452</v>
      </c>
      <c r="G3300" s="413"/>
      <c r="H3300" s="429" t="s">
        <v>8396</v>
      </c>
      <c r="I3300" s="390">
        <v>0</v>
      </c>
      <c r="J3300" s="390">
        <v>0</v>
      </c>
      <c r="K3300" s="390">
        <v>0</v>
      </c>
      <c r="L3300" s="330">
        <v>0</v>
      </c>
      <c r="M3300" s="390">
        <v>0</v>
      </c>
      <c r="N3300" s="390">
        <v>0</v>
      </c>
      <c r="O3300" s="390">
        <v>0</v>
      </c>
      <c r="P3300" s="206">
        <v>0</v>
      </c>
    </row>
    <row r="3301" spans="1:16" x14ac:dyDescent="0.2">
      <c r="A3301" s="212" t="s">
        <v>8451</v>
      </c>
      <c r="B3301" s="211"/>
      <c r="C3301" s="211" t="s">
        <v>14947</v>
      </c>
      <c r="D3301" s="410" t="s">
        <v>18617</v>
      </c>
      <c r="E3301" s="211"/>
      <c r="F3301" s="211" t="s">
        <v>8450</v>
      </c>
      <c r="G3301" s="413" t="s">
        <v>16206</v>
      </c>
      <c r="H3301" s="429" t="s">
        <v>8560</v>
      </c>
      <c r="I3301" s="390">
        <v>0</v>
      </c>
      <c r="J3301" s="390">
        <v>0</v>
      </c>
      <c r="K3301" s="390">
        <v>0</v>
      </c>
      <c r="L3301" s="330">
        <v>0</v>
      </c>
      <c r="M3301" s="390">
        <v>26</v>
      </c>
      <c r="N3301" s="390">
        <v>22</v>
      </c>
      <c r="O3301" s="390">
        <v>34</v>
      </c>
      <c r="P3301" s="206">
        <v>0.18181818181818199</v>
      </c>
    </row>
    <row r="3302" spans="1:16" x14ac:dyDescent="0.2">
      <c r="A3302" s="212" t="s">
        <v>8446</v>
      </c>
      <c r="B3302" s="211"/>
      <c r="C3302" s="211" t="s">
        <v>255</v>
      </c>
      <c r="D3302" s="410" t="s">
        <v>9921</v>
      </c>
      <c r="E3302" s="211"/>
      <c r="F3302" s="211" t="s">
        <v>8445</v>
      </c>
      <c r="G3302" s="413" t="s">
        <v>200</v>
      </c>
      <c r="H3302" s="429" t="s">
        <v>8396</v>
      </c>
      <c r="I3302" s="390">
        <v>0</v>
      </c>
      <c r="J3302" s="390">
        <v>0</v>
      </c>
      <c r="K3302" s="390">
        <v>0</v>
      </c>
      <c r="L3302" s="330">
        <v>0</v>
      </c>
      <c r="M3302" s="390">
        <v>16</v>
      </c>
      <c r="N3302" s="390">
        <v>25</v>
      </c>
      <c r="O3302" s="390">
        <v>23</v>
      </c>
      <c r="P3302" s="206">
        <v>-0.36</v>
      </c>
    </row>
    <row r="3303" spans="1:16" x14ac:dyDescent="0.2">
      <c r="A3303" s="212" t="s">
        <v>8444</v>
      </c>
      <c r="B3303" s="211"/>
      <c r="C3303" s="211" t="s">
        <v>258</v>
      </c>
      <c r="D3303" s="410"/>
      <c r="E3303" s="211"/>
      <c r="F3303" s="211" t="s">
        <v>8443</v>
      </c>
      <c r="G3303" s="413"/>
      <c r="H3303" s="429" t="s">
        <v>8389</v>
      </c>
      <c r="I3303" s="390">
        <v>0</v>
      </c>
      <c r="J3303" s="390">
        <v>0</v>
      </c>
      <c r="K3303" s="390">
        <v>0</v>
      </c>
      <c r="L3303" s="330">
        <v>0</v>
      </c>
      <c r="M3303" s="390">
        <v>0</v>
      </c>
      <c r="N3303" s="390">
        <v>0</v>
      </c>
      <c r="O3303" s="390">
        <v>0</v>
      </c>
      <c r="P3303" s="206">
        <v>0</v>
      </c>
    </row>
    <row r="3304" spans="1:16" x14ac:dyDescent="0.2">
      <c r="A3304" s="212" t="s">
        <v>8440</v>
      </c>
      <c r="B3304" s="211"/>
      <c r="C3304" s="211" t="s">
        <v>254</v>
      </c>
      <c r="D3304" s="410"/>
      <c r="E3304" s="211"/>
      <c r="F3304" s="211" t="s">
        <v>8439</v>
      </c>
      <c r="G3304" s="413"/>
      <c r="H3304" s="429" t="s">
        <v>8389</v>
      </c>
      <c r="I3304" s="390">
        <v>0</v>
      </c>
      <c r="J3304" s="390">
        <v>0</v>
      </c>
      <c r="K3304" s="390">
        <v>0</v>
      </c>
      <c r="L3304" s="330">
        <v>0</v>
      </c>
      <c r="M3304" s="390">
        <v>0</v>
      </c>
      <c r="N3304" s="390">
        <v>0</v>
      </c>
      <c r="O3304" s="390">
        <v>0</v>
      </c>
      <c r="P3304" s="206">
        <v>0</v>
      </c>
    </row>
    <row r="3305" spans="1:16" x14ac:dyDescent="0.2">
      <c r="A3305" s="212" t="s">
        <v>8438</v>
      </c>
      <c r="B3305" s="211"/>
      <c r="C3305" s="211" t="s">
        <v>258</v>
      </c>
      <c r="D3305" s="410"/>
      <c r="E3305" s="211"/>
      <c r="F3305" s="211" t="s">
        <v>8437</v>
      </c>
      <c r="G3305" s="413"/>
      <c r="H3305" s="429" t="s">
        <v>8389</v>
      </c>
      <c r="I3305" s="390">
        <v>0</v>
      </c>
      <c r="J3305" s="390">
        <v>0</v>
      </c>
      <c r="K3305" s="390">
        <v>0</v>
      </c>
      <c r="L3305" s="330">
        <v>0</v>
      </c>
      <c r="M3305" s="390">
        <v>0</v>
      </c>
      <c r="N3305" s="390">
        <v>0</v>
      </c>
      <c r="O3305" s="390">
        <v>0</v>
      </c>
      <c r="P3305" s="206">
        <v>0</v>
      </c>
    </row>
    <row r="3306" spans="1:16" x14ac:dyDescent="0.2">
      <c r="A3306" s="212" t="s">
        <v>8436</v>
      </c>
      <c r="B3306" s="211"/>
      <c r="C3306" s="211" t="s">
        <v>258</v>
      </c>
      <c r="D3306" s="410" t="s">
        <v>17176</v>
      </c>
      <c r="E3306" s="211"/>
      <c r="F3306" s="211" t="s">
        <v>8435</v>
      </c>
      <c r="G3306" s="413" t="s">
        <v>19854</v>
      </c>
      <c r="H3306" s="429" t="s">
        <v>8560</v>
      </c>
      <c r="I3306" s="390">
        <v>0</v>
      </c>
      <c r="J3306" s="390">
        <v>0</v>
      </c>
      <c r="K3306" s="390">
        <v>1</v>
      </c>
      <c r="L3306" s="330">
        <v>0</v>
      </c>
      <c r="M3306" s="390">
        <v>8</v>
      </c>
      <c r="N3306" s="390">
        <v>12</v>
      </c>
      <c r="O3306" s="390">
        <v>7</v>
      </c>
      <c r="P3306" s="206">
        <v>-0.33333333333333298</v>
      </c>
    </row>
    <row r="3307" spans="1:16" x14ac:dyDescent="0.2">
      <c r="A3307" s="212" t="s">
        <v>8432</v>
      </c>
      <c r="B3307" s="211"/>
      <c r="C3307" s="211" t="s">
        <v>258</v>
      </c>
      <c r="D3307" s="410" t="s">
        <v>8613</v>
      </c>
      <c r="E3307" s="211"/>
      <c r="F3307" s="211" t="s">
        <v>8431</v>
      </c>
      <c r="G3307" s="413" t="s">
        <v>19446</v>
      </c>
      <c r="H3307" s="429" t="s">
        <v>8396</v>
      </c>
      <c r="I3307" s="390">
        <v>0</v>
      </c>
      <c r="J3307" s="390">
        <v>0</v>
      </c>
      <c r="K3307" s="390">
        <v>0</v>
      </c>
      <c r="L3307" s="330">
        <v>0</v>
      </c>
      <c r="M3307" s="390">
        <v>0</v>
      </c>
      <c r="N3307" s="390">
        <v>0</v>
      </c>
      <c r="O3307" s="390">
        <v>0</v>
      </c>
      <c r="P3307" s="206">
        <v>0</v>
      </c>
    </row>
    <row r="3308" spans="1:16" x14ac:dyDescent="0.2">
      <c r="A3308" s="212" t="s">
        <v>8428</v>
      </c>
      <c r="B3308" s="211"/>
      <c r="C3308" s="211" t="s">
        <v>255</v>
      </c>
      <c r="D3308" s="410" t="s">
        <v>8427</v>
      </c>
      <c r="E3308" s="211"/>
      <c r="F3308" s="211" t="s">
        <v>8426</v>
      </c>
      <c r="G3308" s="413" t="s">
        <v>15094</v>
      </c>
      <c r="H3308" s="429" t="s">
        <v>8396</v>
      </c>
      <c r="I3308" s="390">
        <v>0</v>
      </c>
      <c r="J3308" s="390">
        <v>0</v>
      </c>
      <c r="K3308" s="390">
        <v>0</v>
      </c>
      <c r="L3308" s="330">
        <v>0</v>
      </c>
      <c r="M3308" s="390">
        <v>0</v>
      </c>
      <c r="N3308" s="390">
        <v>0</v>
      </c>
      <c r="O3308" s="390">
        <v>0</v>
      </c>
      <c r="P3308" s="206">
        <v>0</v>
      </c>
    </row>
    <row r="3309" spans="1:16" x14ac:dyDescent="0.2">
      <c r="A3309" s="212" t="s">
        <v>8413</v>
      </c>
      <c r="B3309" s="211"/>
      <c r="C3309" s="211" t="s">
        <v>257</v>
      </c>
      <c r="D3309" s="410"/>
      <c r="E3309" s="211"/>
      <c r="F3309" s="211" t="s">
        <v>8412</v>
      </c>
      <c r="G3309" s="413"/>
      <c r="H3309" s="429" t="s">
        <v>8389</v>
      </c>
      <c r="I3309" s="390">
        <v>0</v>
      </c>
      <c r="J3309" s="390">
        <v>0</v>
      </c>
      <c r="K3309" s="390">
        <v>0</v>
      </c>
      <c r="L3309" s="330">
        <v>0</v>
      </c>
      <c r="M3309" s="390">
        <v>0</v>
      </c>
      <c r="N3309" s="390">
        <v>0</v>
      </c>
      <c r="O3309" s="390">
        <v>0</v>
      </c>
      <c r="P3309" s="206">
        <v>0</v>
      </c>
    </row>
    <row r="3310" spans="1:16" x14ac:dyDescent="0.2">
      <c r="A3310" s="212" t="s">
        <v>17291</v>
      </c>
      <c r="B3310" s="211"/>
      <c r="C3310" s="211" t="s">
        <v>257</v>
      </c>
      <c r="D3310" s="410" t="s">
        <v>18531</v>
      </c>
      <c r="E3310" s="211"/>
      <c r="F3310" s="211" t="s">
        <v>8648</v>
      </c>
      <c r="G3310" s="413" t="s">
        <v>19860</v>
      </c>
      <c r="H3310" s="429" t="s">
        <v>8389</v>
      </c>
      <c r="I3310" s="390">
        <v>0</v>
      </c>
      <c r="J3310" s="390">
        <v>0</v>
      </c>
      <c r="K3310" s="390">
        <v>0</v>
      </c>
      <c r="L3310" s="330">
        <v>0</v>
      </c>
      <c r="M3310" s="390">
        <v>20</v>
      </c>
      <c r="N3310" s="390">
        <v>12</v>
      </c>
      <c r="O3310" s="390">
        <v>16</v>
      </c>
      <c r="P3310" s="206">
        <v>0.66666666666666696</v>
      </c>
    </row>
    <row r="3311" spans="1:16" x14ac:dyDescent="0.2">
      <c r="A3311" s="212" t="s">
        <v>8411</v>
      </c>
      <c r="B3311" s="211"/>
      <c r="C3311" s="211" t="s">
        <v>250</v>
      </c>
      <c r="D3311" s="410"/>
      <c r="E3311" s="211"/>
      <c r="F3311" s="211" t="s">
        <v>8410</v>
      </c>
      <c r="G3311" s="413"/>
      <c r="H3311" s="429" t="s">
        <v>8389</v>
      </c>
      <c r="I3311" s="390">
        <v>0</v>
      </c>
      <c r="J3311" s="390">
        <v>0</v>
      </c>
      <c r="K3311" s="390">
        <v>0</v>
      </c>
      <c r="L3311" s="330">
        <v>0</v>
      </c>
      <c r="M3311" s="390">
        <v>0</v>
      </c>
      <c r="N3311" s="390">
        <v>0</v>
      </c>
      <c r="O3311" s="390">
        <v>0</v>
      </c>
      <c r="P3311" s="206">
        <v>0</v>
      </c>
    </row>
    <row r="3312" spans="1:16" x14ac:dyDescent="0.2">
      <c r="A3312" s="212" t="s">
        <v>8409</v>
      </c>
      <c r="B3312" s="211"/>
      <c r="C3312" s="211" t="s">
        <v>250</v>
      </c>
      <c r="D3312" s="410"/>
      <c r="E3312" s="211"/>
      <c r="F3312" s="211" t="s">
        <v>8408</v>
      </c>
      <c r="G3312" s="413"/>
      <c r="H3312" s="429" t="s">
        <v>8389</v>
      </c>
      <c r="I3312" s="390">
        <v>0</v>
      </c>
      <c r="J3312" s="390">
        <v>0</v>
      </c>
      <c r="K3312" s="390">
        <v>0</v>
      </c>
      <c r="L3312" s="330">
        <v>0</v>
      </c>
      <c r="M3312" s="390">
        <v>0</v>
      </c>
      <c r="N3312" s="390">
        <v>0</v>
      </c>
      <c r="O3312" s="390">
        <v>0</v>
      </c>
      <c r="P3312" s="206">
        <v>0</v>
      </c>
    </row>
    <row r="3313" spans="1:16" x14ac:dyDescent="0.2">
      <c r="A3313" s="212" t="s">
        <v>19360</v>
      </c>
      <c r="B3313" s="211"/>
      <c r="C3313" s="211" t="s">
        <v>250</v>
      </c>
      <c r="D3313" s="410" t="s">
        <v>19361</v>
      </c>
      <c r="E3313" s="211"/>
      <c r="F3313" s="211" t="s">
        <v>19362</v>
      </c>
      <c r="G3313" s="413" t="s">
        <v>208</v>
      </c>
      <c r="H3313" s="429"/>
      <c r="I3313" s="390">
        <v>0</v>
      </c>
      <c r="J3313" s="390">
        <v>0</v>
      </c>
      <c r="K3313" s="390">
        <v>0</v>
      </c>
      <c r="L3313" s="210">
        <v>0</v>
      </c>
      <c r="M3313" s="390">
        <v>0</v>
      </c>
      <c r="N3313" s="390">
        <v>0</v>
      </c>
      <c r="O3313" s="390">
        <v>0</v>
      </c>
      <c r="P3313" s="206">
        <v>0</v>
      </c>
    </row>
    <row r="3314" spans="1:16" x14ac:dyDescent="0.2">
      <c r="A3314" s="212" t="s">
        <v>19363</v>
      </c>
      <c r="B3314" s="211"/>
      <c r="C3314" s="211" t="s">
        <v>258</v>
      </c>
      <c r="D3314" s="410"/>
      <c r="E3314" s="211"/>
      <c r="F3314" s="211" t="s">
        <v>19364</v>
      </c>
      <c r="G3314" s="413"/>
      <c r="H3314" s="429"/>
      <c r="I3314" s="390">
        <v>0</v>
      </c>
      <c r="J3314" s="390">
        <v>0</v>
      </c>
      <c r="K3314" s="390">
        <v>0</v>
      </c>
      <c r="L3314" s="210">
        <v>0</v>
      </c>
      <c r="M3314" s="390">
        <v>0</v>
      </c>
      <c r="N3314" s="390">
        <v>0</v>
      </c>
      <c r="O3314" s="390">
        <v>0</v>
      </c>
      <c r="P3314" s="206">
        <v>0</v>
      </c>
    </row>
    <row r="3315" spans="1:16" x14ac:dyDescent="0.2">
      <c r="A3315" s="212" t="s">
        <v>17110</v>
      </c>
      <c r="B3315" s="211" t="s">
        <v>9535</v>
      </c>
      <c r="C3315" s="211" t="s">
        <v>249</v>
      </c>
      <c r="D3315" s="410"/>
      <c r="E3315" s="211"/>
      <c r="F3315" s="211" t="s">
        <v>17111</v>
      </c>
      <c r="G3315" s="413"/>
      <c r="H3315" s="429" t="s">
        <v>8389</v>
      </c>
      <c r="I3315" s="390">
        <v>0</v>
      </c>
      <c r="J3315" s="390">
        <v>0</v>
      </c>
      <c r="K3315" s="390">
        <v>0</v>
      </c>
      <c r="L3315" s="210">
        <v>0</v>
      </c>
      <c r="M3315" s="390">
        <v>0</v>
      </c>
      <c r="N3315" s="390">
        <v>0</v>
      </c>
      <c r="O3315" s="390">
        <v>0</v>
      </c>
      <c r="P3315" s="206">
        <v>0</v>
      </c>
    </row>
    <row r="3316" spans="1:16" x14ac:dyDescent="0.2">
      <c r="A3316" s="212" t="s">
        <v>17112</v>
      </c>
      <c r="B3316" s="211"/>
      <c r="C3316" s="211" t="s">
        <v>371</v>
      </c>
      <c r="D3316" s="410" t="s">
        <v>18263</v>
      </c>
      <c r="E3316" s="211"/>
      <c r="F3316" s="211" t="s">
        <v>17113</v>
      </c>
      <c r="G3316" s="413" t="s">
        <v>21319</v>
      </c>
      <c r="H3316" s="429" t="s">
        <v>8560</v>
      </c>
      <c r="I3316" s="390">
        <v>0</v>
      </c>
      <c r="J3316" s="390">
        <v>0</v>
      </c>
      <c r="K3316" s="390">
        <v>0</v>
      </c>
      <c r="L3316" s="210">
        <v>0</v>
      </c>
      <c r="M3316" s="390">
        <v>118</v>
      </c>
      <c r="N3316" s="390">
        <v>88</v>
      </c>
      <c r="O3316" s="390">
        <v>140</v>
      </c>
      <c r="P3316" s="206">
        <v>0.34090909090909099</v>
      </c>
    </row>
    <row r="3317" spans="1:16" x14ac:dyDescent="0.2">
      <c r="A3317" s="212" t="s">
        <v>19365</v>
      </c>
      <c r="B3317" s="211"/>
      <c r="C3317" s="211" t="s">
        <v>254</v>
      </c>
      <c r="D3317" s="410" t="s">
        <v>19366</v>
      </c>
      <c r="E3317" s="211"/>
      <c r="F3317" s="211" t="s">
        <v>19367</v>
      </c>
      <c r="G3317" s="413" t="s">
        <v>208</v>
      </c>
      <c r="H3317" s="429"/>
      <c r="I3317" s="390">
        <v>0</v>
      </c>
      <c r="J3317" s="390">
        <v>0</v>
      </c>
      <c r="K3317" s="390">
        <v>0</v>
      </c>
      <c r="L3317" s="210">
        <v>0</v>
      </c>
      <c r="M3317" s="390">
        <v>0</v>
      </c>
      <c r="N3317" s="390">
        <v>0</v>
      </c>
      <c r="O3317" s="390">
        <v>0</v>
      </c>
      <c r="P3317" s="206">
        <v>0</v>
      </c>
    </row>
    <row r="3318" spans="1:16" x14ac:dyDescent="0.2">
      <c r="A3318" s="212" t="s">
        <v>19368</v>
      </c>
      <c r="B3318" s="211"/>
      <c r="C3318" s="211" t="s">
        <v>18989</v>
      </c>
      <c r="D3318" s="410"/>
      <c r="E3318" s="211"/>
      <c r="F3318" s="211" t="s">
        <v>19369</v>
      </c>
      <c r="G3318" s="413"/>
      <c r="H3318" s="429"/>
      <c r="I3318" s="390">
        <v>0</v>
      </c>
      <c r="J3318" s="390">
        <v>0</v>
      </c>
      <c r="K3318" s="390">
        <v>0</v>
      </c>
      <c r="L3318" s="210">
        <v>0</v>
      </c>
      <c r="M3318" s="390">
        <v>0</v>
      </c>
      <c r="N3318" s="390">
        <v>0</v>
      </c>
      <c r="O3318" s="390">
        <v>0</v>
      </c>
      <c r="P3318" s="206">
        <v>0</v>
      </c>
    </row>
    <row r="3319" spans="1:16" x14ac:dyDescent="0.2">
      <c r="A3319" s="212" t="s">
        <v>19370</v>
      </c>
      <c r="B3319" s="211"/>
      <c r="C3319" s="211" t="s">
        <v>371</v>
      </c>
      <c r="D3319" s="410"/>
      <c r="E3319" s="211"/>
      <c r="F3319" s="211" t="s">
        <v>19371</v>
      </c>
      <c r="G3319" s="413"/>
      <c r="H3319" s="429"/>
      <c r="I3319" s="390">
        <v>0</v>
      </c>
      <c r="J3319" s="390">
        <v>0</v>
      </c>
      <c r="K3319" s="390">
        <v>0</v>
      </c>
      <c r="L3319" s="210">
        <v>0</v>
      </c>
      <c r="M3319" s="390">
        <v>0</v>
      </c>
      <c r="N3319" s="390">
        <v>0</v>
      </c>
      <c r="O3319" s="390">
        <v>0</v>
      </c>
      <c r="P3319" s="206">
        <v>0</v>
      </c>
    </row>
    <row r="3320" spans="1:16" x14ac:dyDescent="0.2">
      <c r="A3320" s="212" t="s">
        <v>19372</v>
      </c>
      <c r="B3320" s="211"/>
      <c r="C3320" s="211" t="s">
        <v>371</v>
      </c>
      <c r="D3320" s="410"/>
      <c r="E3320" s="211"/>
      <c r="F3320" s="211" t="s">
        <v>19373</v>
      </c>
      <c r="G3320" s="413"/>
      <c r="H3320" s="429"/>
      <c r="I3320" s="390">
        <v>0</v>
      </c>
      <c r="J3320" s="390">
        <v>0</v>
      </c>
      <c r="K3320" s="390">
        <v>0</v>
      </c>
      <c r="L3320" s="210">
        <v>0</v>
      </c>
      <c r="M3320" s="390">
        <v>0</v>
      </c>
      <c r="N3320" s="390">
        <v>0</v>
      </c>
      <c r="O3320" s="390">
        <v>0</v>
      </c>
      <c r="P3320" s="206">
        <v>0</v>
      </c>
    </row>
    <row r="3321" spans="1:16" x14ac:dyDescent="0.2">
      <c r="A3321" s="212" t="s">
        <v>19374</v>
      </c>
      <c r="B3321" s="211"/>
      <c r="C3321" s="211" t="s">
        <v>249</v>
      </c>
      <c r="D3321" s="410"/>
      <c r="E3321" s="211"/>
      <c r="F3321" s="211" t="s">
        <v>19375</v>
      </c>
      <c r="G3321" s="413"/>
      <c r="H3321" s="429"/>
      <c r="I3321" s="390">
        <v>0</v>
      </c>
      <c r="J3321" s="390">
        <v>0</v>
      </c>
      <c r="K3321" s="390">
        <v>0</v>
      </c>
      <c r="L3321" s="210">
        <v>0</v>
      </c>
      <c r="M3321" s="390">
        <v>0</v>
      </c>
      <c r="N3321" s="390">
        <v>0</v>
      </c>
      <c r="O3321" s="390">
        <v>0</v>
      </c>
      <c r="P3321" s="206">
        <v>0</v>
      </c>
    </row>
    <row r="3322" spans="1:16" x14ac:dyDescent="0.2">
      <c r="A3322" s="212" t="s">
        <v>19376</v>
      </c>
      <c r="B3322" s="211"/>
      <c r="C3322" s="211" t="s">
        <v>250</v>
      </c>
      <c r="D3322" s="410" t="s">
        <v>19377</v>
      </c>
      <c r="E3322" s="211"/>
      <c r="F3322" s="211" t="s">
        <v>19378</v>
      </c>
      <c r="G3322" s="413" t="s">
        <v>19379</v>
      </c>
      <c r="H3322" s="429"/>
      <c r="I3322" s="390">
        <v>0</v>
      </c>
      <c r="J3322" s="390">
        <v>0</v>
      </c>
      <c r="K3322" s="390">
        <v>0</v>
      </c>
      <c r="L3322" s="210">
        <v>0</v>
      </c>
      <c r="M3322" s="390">
        <v>0</v>
      </c>
      <c r="N3322" s="390">
        <v>0</v>
      </c>
      <c r="O3322" s="390">
        <v>1</v>
      </c>
      <c r="P3322" s="206">
        <v>0</v>
      </c>
    </row>
    <row r="3323" spans="1:16" x14ac:dyDescent="0.2">
      <c r="A3323" s="212" t="s">
        <v>17114</v>
      </c>
      <c r="B3323" s="211"/>
      <c r="C3323" s="211" t="s">
        <v>251</v>
      </c>
      <c r="D3323" s="410" t="s">
        <v>17115</v>
      </c>
      <c r="E3323" s="211"/>
      <c r="F3323" s="211" t="s">
        <v>17116</v>
      </c>
      <c r="G3323" s="413" t="s">
        <v>19539</v>
      </c>
      <c r="H3323" s="429" t="s">
        <v>8560</v>
      </c>
      <c r="I3323" s="390">
        <v>0</v>
      </c>
      <c r="J3323" s="390">
        <v>0</v>
      </c>
      <c r="K3323" s="390">
        <v>0</v>
      </c>
      <c r="L3323" s="210">
        <v>0</v>
      </c>
      <c r="M3323" s="390">
        <v>1</v>
      </c>
      <c r="N3323" s="390">
        <v>4</v>
      </c>
      <c r="O3323" s="390">
        <v>6</v>
      </c>
      <c r="P3323" s="206">
        <v>-0.75</v>
      </c>
    </row>
    <row r="3324" spans="1:16" x14ac:dyDescent="0.2">
      <c r="A3324" s="212" t="s">
        <v>17117</v>
      </c>
      <c r="B3324" s="211"/>
      <c r="C3324" s="211" t="s">
        <v>249</v>
      </c>
      <c r="D3324" s="410"/>
      <c r="E3324" s="211"/>
      <c r="F3324" s="211" t="s">
        <v>17118</v>
      </c>
      <c r="G3324" s="413"/>
      <c r="H3324" s="429" t="s">
        <v>8389</v>
      </c>
      <c r="I3324" s="390">
        <v>0</v>
      </c>
      <c r="J3324" s="390">
        <v>0</v>
      </c>
      <c r="K3324" s="390">
        <v>0</v>
      </c>
      <c r="L3324" s="210">
        <v>0</v>
      </c>
      <c r="M3324" s="390">
        <v>0</v>
      </c>
      <c r="N3324" s="390">
        <v>0</v>
      </c>
      <c r="O3324" s="390">
        <v>0</v>
      </c>
      <c r="P3324" s="206">
        <v>0</v>
      </c>
    </row>
    <row r="3325" spans="1:16" x14ac:dyDescent="0.2">
      <c r="A3325" s="212" t="s">
        <v>19382</v>
      </c>
      <c r="B3325" s="211"/>
      <c r="C3325" s="211" t="s">
        <v>252</v>
      </c>
      <c r="D3325" s="410" t="s">
        <v>8743</v>
      </c>
      <c r="E3325" s="211"/>
      <c r="F3325" s="211" t="s">
        <v>19383</v>
      </c>
      <c r="G3325" s="413" t="s">
        <v>213</v>
      </c>
      <c r="H3325" s="429" t="s">
        <v>8560</v>
      </c>
      <c r="I3325" s="390">
        <v>0</v>
      </c>
      <c r="J3325" s="390">
        <v>0</v>
      </c>
      <c r="K3325" s="390">
        <v>3</v>
      </c>
      <c r="L3325" s="210">
        <v>0</v>
      </c>
      <c r="M3325" s="390">
        <v>0</v>
      </c>
      <c r="N3325" s="390">
        <v>0</v>
      </c>
      <c r="O3325" s="390">
        <v>0</v>
      </c>
      <c r="P3325" s="206">
        <v>0</v>
      </c>
    </row>
    <row r="3326" spans="1:16" x14ac:dyDescent="0.2">
      <c r="A3326" s="212" t="s">
        <v>19384</v>
      </c>
      <c r="B3326" s="211"/>
      <c r="C3326" s="211" t="s">
        <v>253</v>
      </c>
      <c r="D3326" s="410" t="s">
        <v>10720</v>
      </c>
      <c r="E3326" s="211"/>
      <c r="F3326" s="211" t="s">
        <v>19385</v>
      </c>
      <c r="G3326" s="413" t="s">
        <v>200</v>
      </c>
      <c r="H3326" s="429"/>
      <c r="I3326" s="390">
        <v>0</v>
      </c>
      <c r="J3326" s="390">
        <v>0</v>
      </c>
      <c r="K3326" s="390">
        <v>0</v>
      </c>
      <c r="L3326" s="210">
        <v>0</v>
      </c>
      <c r="M3326" s="390">
        <v>7</v>
      </c>
      <c r="N3326" s="390">
        <v>2</v>
      </c>
      <c r="O3326" s="390">
        <v>1</v>
      </c>
      <c r="P3326" s="206">
        <v>2.5</v>
      </c>
    </row>
    <row r="3327" spans="1:16" x14ac:dyDescent="0.2">
      <c r="A3327" s="212" t="s">
        <v>8398</v>
      </c>
      <c r="B3327" s="211"/>
      <c r="C3327" s="211" t="s">
        <v>371</v>
      </c>
      <c r="D3327" s="410"/>
      <c r="E3327" s="211"/>
      <c r="F3327" s="211" t="s">
        <v>8397</v>
      </c>
      <c r="G3327" s="413"/>
      <c r="H3327" s="429" t="s">
        <v>8396</v>
      </c>
      <c r="I3327" s="390">
        <v>0</v>
      </c>
      <c r="J3327" s="390">
        <v>0</v>
      </c>
      <c r="K3327" s="390">
        <v>0</v>
      </c>
      <c r="L3327" s="210">
        <v>0</v>
      </c>
      <c r="M3327" s="390">
        <v>0</v>
      </c>
      <c r="N3327" s="390">
        <v>0</v>
      </c>
      <c r="O3327" s="390">
        <v>0</v>
      </c>
      <c r="P3327" s="206">
        <v>0</v>
      </c>
    </row>
    <row r="3328" spans="1:16" x14ac:dyDescent="0.2">
      <c r="A3328" s="212" t="s">
        <v>19386</v>
      </c>
      <c r="B3328" s="211"/>
      <c r="C3328" s="211" t="s">
        <v>254</v>
      </c>
      <c r="D3328" s="410" t="s">
        <v>17120</v>
      </c>
      <c r="E3328" s="211"/>
      <c r="F3328" s="211" t="s">
        <v>19387</v>
      </c>
      <c r="G3328" s="413" t="s">
        <v>201</v>
      </c>
      <c r="H3328" s="429"/>
      <c r="I3328" s="390">
        <v>0</v>
      </c>
      <c r="J3328" s="390">
        <v>0</v>
      </c>
      <c r="K3328" s="390">
        <v>0</v>
      </c>
      <c r="L3328" s="210">
        <v>0</v>
      </c>
      <c r="M3328" s="390">
        <v>0</v>
      </c>
      <c r="N3328" s="390">
        <v>0</v>
      </c>
      <c r="O3328" s="390">
        <v>0</v>
      </c>
      <c r="P3328" s="206">
        <v>0</v>
      </c>
    </row>
    <row r="3329" spans="1:16" x14ac:dyDescent="0.2">
      <c r="A3329" s="212" t="s">
        <v>19388</v>
      </c>
      <c r="B3329" s="211"/>
      <c r="C3329" s="211" t="s">
        <v>18989</v>
      </c>
      <c r="D3329" s="410" t="s">
        <v>8791</v>
      </c>
      <c r="E3329" s="211"/>
      <c r="F3329" s="211" t="s">
        <v>19389</v>
      </c>
      <c r="G3329" s="413" t="s">
        <v>223</v>
      </c>
      <c r="H3329" s="429"/>
      <c r="I3329" s="390">
        <v>0</v>
      </c>
      <c r="J3329" s="390">
        <v>0</v>
      </c>
      <c r="K3329" s="390">
        <v>0</v>
      </c>
      <c r="L3329" s="210">
        <v>0</v>
      </c>
      <c r="M3329" s="390">
        <v>2</v>
      </c>
      <c r="N3329" s="390">
        <v>1</v>
      </c>
      <c r="O3329" s="390">
        <v>3</v>
      </c>
      <c r="P3329" s="206">
        <v>1</v>
      </c>
    </row>
    <row r="3330" spans="1:16" x14ac:dyDescent="0.2">
      <c r="A3330" s="212" t="s">
        <v>19390</v>
      </c>
      <c r="B3330" s="211"/>
      <c r="C3330" s="211" t="s">
        <v>254</v>
      </c>
      <c r="D3330" s="410"/>
      <c r="E3330" s="211"/>
      <c r="F3330" s="211" t="s">
        <v>19391</v>
      </c>
      <c r="G3330" s="413"/>
      <c r="H3330" s="429"/>
      <c r="I3330" s="390">
        <v>0</v>
      </c>
      <c r="J3330" s="390">
        <v>0</v>
      </c>
      <c r="K3330" s="390">
        <v>0</v>
      </c>
      <c r="L3330" s="210">
        <v>0</v>
      </c>
      <c r="M3330" s="390">
        <v>0</v>
      </c>
      <c r="N3330" s="390">
        <v>0</v>
      </c>
      <c r="O3330" s="390">
        <v>0</v>
      </c>
      <c r="P3330" s="206">
        <v>0</v>
      </c>
    </row>
    <row r="3331" spans="1:16" x14ac:dyDescent="0.2">
      <c r="A3331" s="212" t="s">
        <v>8393</v>
      </c>
      <c r="B3331" s="211"/>
      <c r="C3331" s="211" t="s">
        <v>252</v>
      </c>
      <c r="D3331" s="410" t="s">
        <v>8743</v>
      </c>
      <c r="E3331" s="211"/>
      <c r="F3331" s="211" t="s">
        <v>8392</v>
      </c>
      <c r="G3331" s="413" t="s">
        <v>213</v>
      </c>
      <c r="H3331" s="429" t="s">
        <v>8396</v>
      </c>
      <c r="I3331" s="390">
        <v>0</v>
      </c>
      <c r="J3331" s="390">
        <v>0</v>
      </c>
      <c r="K3331" s="390">
        <v>0</v>
      </c>
      <c r="L3331" s="210">
        <v>0</v>
      </c>
      <c r="M3331" s="390">
        <v>0</v>
      </c>
      <c r="N3331" s="390">
        <v>0</v>
      </c>
      <c r="O3331" s="390">
        <v>2</v>
      </c>
      <c r="P3331" s="206">
        <v>0</v>
      </c>
    </row>
    <row r="3332" spans="1:16" x14ac:dyDescent="0.2">
      <c r="A3332" s="212" t="s">
        <v>18044</v>
      </c>
      <c r="B3332" s="211"/>
      <c r="C3332" s="211" t="s">
        <v>258</v>
      </c>
      <c r="D3332" s="410" t="s">
        <v>8388</v>
      </c>
      <c r="E3332" s="211" t="s">
        <v>8387</v>
      </c>
      <c r="F3332" s="211"/>
      <c r="G3332" s="413" t="s">
        <v>216</v>
      </c>
      <c r="H3332" s="429"/>
      <c r="I3332" s="390">
        <v>0</v>
      </c>
      <c r="J3332" s="390">
        <v>0</v>
      </c>
      <c r="K3332" s="390">
        <v>0</v>
      </c>
      <c r="L3332" s="210">
        <v>0</v>
      </c>
      <c r="M3332" s="390">
        <v>34</v>
      </c>
      <c r="N3332" s="390">
        <v>15</v>
      </c>
      <c r="O3332" s="390">
        <v>5</v>
      </c>
      <c r="P3332" s="206">
        <v>1.2666666666666699</v>
      </c>
    </row>
    <row r="3333" spans="1:16" x14ac:dyDescent="0.2">
      <c r="A3333" s="212" t="s">
        <v>18960</v>
      </c>
      <c r="B3333" s="211"/>
      <c r="C3333" s="211" t="s">
        <v>258</v>
      </c>
      <c r="D3333" s="410" t="s">
        <v>8388</v>
      </c>
      <c r="E3333" s="211" t="s">
        <v>18959</v>
      </c>
      <c r="F3333" s="211"/>
      <c r="G3333" s="413" t="s">
        <v>216</v>
      </c>
      <c r="H3333" s="429" t="s">
        <v>8560</v>
      </c>
      <c r="I3333" s="390">
        <v>0</v>
      </c>
      <c r="J3333" s="390">
        <v>6</v>
      </c>
      <c r="K3333" s="390">
        <v>1</v>
      </c>
      <c r="L3333" s="210">
        <v>-1</v>
      </c>
      <c r="M3333" s="390">
        <v>1</v>
      </c>
      <c r="N3333" s="390">
        <v>0</v>
      </c>
      <c r="O3333" s="390">
        <v>1</v>
      </c>
      <c r="P3333" s="206">
        <v>0</v>
      </c>
    </row>
    <row r="3334" spans="1:16" x14ac:dyDescent="0.2">
      <c r="A3334" s="212" t="s">
        <v>18046</v>
      </c>
      <c r="B3334" s="211"/>
      <c r="C3334" s="211" t="s">
        <v>14947</v>
      </c>
      <c r="D3334" s="410" t="s">
        <v>8388</v>
      </c>
      <c r="E3334" s="211" t="s">
        <v>16157</v>
      </c>
      <c r="F3334" s="211"/>
      <c r="G3334" s="413" t="s">
        <v>216</v>
      </c>
      <c r="H3334" s="429" t="s">
        <v>8560</v>
      </c>
      <c r="I3334" s="390">
        <v>0</v>
      </c>
      <c r="J3334" s="390">
        <v>0</v>
      </c>
      <c r="K3334" s="390">
        <v>0</v>
      </c>
      <c r="L3334" s="210">
        <v>0</v>
      </c>
      <c r="M3334" s="390">
        <v>16</v>
      </c>
      <c r="N3334" s="390">
        <v>6</v>
      </c>
      <c r="O3334" s="390">
        <v>7</v>
      </c>
      <c r="P3334" s="206">
        <v>1.6666666666666701</v>
      </c>
    </row>
    <row r="3335" spans="1:16" x14ac:dyDescent="0.2">
      <c r="A3335" s="212"/>
      <c r="B3335" s="211"/>
      <c r="C3335" s="211"/>
      <c r="D3335" s="410"/>
      <c r="E3335" s="211"/>
      <c r="F3335" s="211"/>
      <c r="G3335" s="413"/>
      <c r="H3335" s="429"/>
      <c r="I3335" s="390"/>
      <c r="J3335" s="390"/>
      <c r="K3335" s="390"/>
      <c r="L3335" s="210"/>
      <c r="M3335" s="390"/>
      <c r="N3335" s="390"/>
      <c r="O3335" s="390"/>
      <c r="P3335" s="206"/>
    </row>
    <row r="3336" spans="1:16" x14ac:dyDescent="0.2">
      <c r="A3336" s="212"/>
      <c r="B3336" s="211"/>
      <c r="C3336" s="211"/>
      <c r="D3336" s="410"/>
      <c r="E3336" s="211"/>
      <c r="F3336" s="211"/>
      <c r="G3336" s="413"/>
      <c r="H3336" s="429"/>
      <c r="I3336" s="390"/>
      <c r="J3336" s="390"/>
      <c r="K3336" s="390"/>
      <c r="L3336" s="210"/>
      <c r="M3336" s="390"/>
      <c r="N3336" s="390"/>
      <c r="O3336" s="390"/>
      <c r="P3336" s="206"/>
    </row>
    <row r="3337" spans="1:16" x14ac:dyDescent="0.2">
      <c r="A3337" s="212"/>
      <c r="B3337" s="211"/>
      <c r="C3337" s="211"/>
      <c r="D3337" s="410"/>
      <c r="E3337" s="211"/>
      <c r="F3337" s="211"/>
      <c r="G3337" s="413"/>
      <c r="H3337" s="429"/>
      <c r="I3337" s="390"/>
      <c r="J3337" s="390"/>
      <c r="K3337" s="390"/>
      <c r="L3337" s="210"/>
      <c r="M3337" s="390"/>
      <c r="N3337" s="390"/>
      <c r="O3337" s="390"/>
      <c r="P3337" s="206"/>
    </row>
    <row r="3338" spans="1:16" x14ac:dyDescent="0.2">
      <c r="A3338" s="212"/>
      <c r="B3338" s="211"/>
      <c r="C3338" s="211"/>
      <c r="D3338" s="410"/>
      <c r="E3338" s="211"/>
      <c r="F3338" s="211"/>
      <c r="G3338" s="413"/>
      <c r="H3338" s="429"/>
      <c r="I3338" s="390"/>
      <c r="J3338" s="390"/>
      <c r="K3338" s="390"/>
      <c r="L3338" s="210"/>
      <c r="M3338" s="390"/>
      <c r="N3338" s="390"/>
      <c r="O3338" s="390"/>
      <c r="P3338" s="206"/>
    </row>
    <row r="3339" spans="1:16" x14ac:dyDescent="0.2">
      <c r="A3339" s="212"/>
      <c r="B3339" s="211"/>
      <c r="C3339" s="211"/>
      <c r="D3339" s="410"/>
      <c r="E3339" s="211"/>
      <c r="F3339" s="211"/>
      <c r="G3339" s="413"/>
      <c r="H3339" s="429"/>
      <c r="I3339" s="390"/>
      <c r="J3339" s="390"/>
      <c r="K3339" s="390"/>
      <c r="L3339" s="210"/>
      <c r="M3339" s="390"/>
      <c r="N3339" s="390"/>
      <c r="O3339" s="390"/>
      <c r="P3339" s="206"/>
    </row>
    <row r="3340" spans="1:16" x14ac:dyDescent="0.2">
      <c r="A3340" s="212"/>
      <c r="B3340" s="211"/>
      <c r="C3340" s="211"/>
      <c r="D3340" s="410"/>
      <c r="E3340" s="211"/>
      <c r="F3340" s="211"/>
      <c r="G3340" s="413"/>
      <c r="H3340" s="429"/>
      <c r="I3340" s="390"/>
      <c r="J3340" s="390"/>
      <c r="K3340" s="390"/>
      <c r="L3340" s="210"/>
      <c r="M3340" s="390"/>
      <c r="N3340" s="390"/>
      <c r="O3340" s="390"/>
      <c r="P3340" s="206"/>
    </row>
    <row r="3341" spans="1:16" x14ac:dyDescent="0.2">
      <c r="A3341" s="212"/>
      <c r="B3341" s="211"/>
      <c r="C3341" s="211"/>
      <c r="D3341" s="410"/>
      <c r="E3341" s="211"/>
      <c r="F3341" s="211"/>
      <c r="G3341" s="413"/>
      <c r="H3341" s="429"/>
      <c r="I3341" s="390"/>
      <c r="J3341" s="390"/>
      <c r="K3341" s="390"/>
      <c r="L3341" s="210"/>
      <c r="M3341" s="390"/>
      <c r="N3341" s="390"/>
      <c r="O3341" s="390"/>
      <c r="P3341" s="206"/>
    </row>
    <row r="3342" spans="1:16" x14ac:dyDescent="0.2">
      <c r="A3342" s="212"/>
      <c r="B3342" s="211"/>
      <c r="C3342" s="211"/>
      <c r="D3342" s="410"/>
      <c r="E3342" s="211"/>
      <c r="F3342" s="211"/>
      <c r="G3342" s="413"/>
      <c r="H3342" s="429"/>
      <c r="I3342" s="390"/>
      <c r="J3342" s="390"/>
      <c r="K3342" s="390"/>
      <c r="L3342" s="210"/>
      <c r="M3342" s="390"/>
      <c r="N3342" s="390"/>
      <c r="O3342" s="390"/>
      <c r="P3342" s="206"/>
    </row>
    <row r="3343" spans="1:16" x14ac:dyDescent="0.2">
      <c r="A3343" s="212"/>
      <c r="B3343" s="211"/>
      <c r="C3343" s="211"/>
      <c r="D3343" s="410"/>
      <c r="E3343" s="211"/>
      <c r="F3343" s="211"/>
      <c r="G3343" s="413"/>
      <c r="H3343" s="429"/>
      <c r="I3343" s="390"/>
      <c r="J3343" s="390"/>
      <c r="K3343" s="390"/>
      <c r="L3343" s="210"/>
      <c r="M3343" s="390"/>
      <c r="N3343" s="390"/>
      <c r="O3343" s="390"/>
      <c r="P3343" s="206"/>
    </row>
    <row r="3344" spans="1:16" x14ac:dyDescent="0.2">
      <c r="A3344" s="212"/>
      <c r="B3344" s="211"/>
      <c r="C3344" s="211"/>
      <c r="D3344" s="410"/>
      <c r="E3344" s="211"/>
      <c r="F3344" s="211"/>
      <c r="G3344" s="413"/>
      <c r="H3344" s="429"/>
      <c r="I3344" s="390"/>
      <c r="J3344" s="390"/>
      <c r="K3344" s="390"/>
      <c r="L3344" s="210"/>
      <c r="M3344" s="390"/>
      <c r="N3344" s="390"/>
      <c r="O3344" s="390"/>
      <c r="P3344" s="206"/>
    </row>
    <row r="3345" spans="1:16" x14ac:dyDescent="0.2">
      <c r="A3345" s="212"/>
      <c r="B3345" s="211"/>
      <c r="C3345" s="211"/>
      <c r="D3345" s="410"/>
      <c r="E3345" s="211"/>
      <c r="F3345" s="211"/>
      <c r="G3345" s="413"/>
      <c r="H3345" s="429"/>
      <c r="I3345" s="390"/>
      <c r="J3345" s="390"/>
      <c r="K3345" s="390"/>
      <c r="L3345" s="210"/>
      <c r="M3345" s="390"/>
      <c r="N3345" s="390"/>
      <c r="O3345" s="390"/>
      <c r="P3345" s="206"/>
    </row>
    <row r="3346" spans="1:16" x14ac:dyDescent="0.2">
      <c r="A3346" s="212"/>
      <c r="B3346" s="211"/>
      <c r="C3346" s="211"/>
      <c r="D3346" s="410"/>
      <c r="E3346" s="211"/>
      <c r="F3346" s="211"/>
      <c r="G3346" s="413"/>
      <c r="H3346" s="429"/>
      <c r="I3346" s="390"/>
      <c r="J3346" s="390"/>
      <c r="K3346" s="390"/>
      <c r="L3346" s="210"/>
      <c r="M3346" s="390"/>
      <c r="N3346" s="390"/>
      <c r="O3346" s="390"/>
      <c r="P3346" s="206"/>
    </row>
    <row r="3347" spans="1:16" x14ac:dyDescent="0.2">
      <c r="A3347" s="212"/>
      <c r="B3347" s="211"/>
      <c r="C3347" s="211"/>
      <c r="D3347" s="410"/>
      <c r="E3347" s="211"/>
      <c r="F3347" s="211"/>
      <c r="G3347" s="413"/>
      <c r="H3347" s="429"/>
      <c r="I3347" s="390"/>
      <c r="J3347" s="390"/>
      <c r="K3347" s="390"/>
      <c r="L3347" s="210"/>
      <c r="M3347" s="390"/>
      <c r="N3347" s="390"/>
      <c r="O3347" s="390"/>
      <c r="P3347" s="206"/>
    </row>
    <row r="3348" spans="1:16" x14ac:dyDescent="0.2">
      <c r="A3348" s="212"/>
      <c r="B3348" s="211"/>
      <c r="C3348" s="211"/>
      <c r="D3348" s="410"/>
      <c r="E3348" s="211"/>
      <c r="F3348" s="211"/>
      <c r="G3348" s="413"/>
      <c r="H3348" s="429"/>
      <c r="I3348" s="390"/>
      <c r="J3348" s="390"/>
      <c r="K3348" s="390"/>
      <c r="L3348" s="210"/>
      <c r="M3348" s="390"/>
      <c r="N3348" s="390"/>
      <c r="O3348" s="390"/>
      <c r="P3348" s="206"/>
    </row>
    <row r="3349" spans="1:16" x14ac:dyDescent="0.2">
      <c r="A3349" s="212"/>
      <c r="B3349" s="211"/>
      <c r="C3349" s="211"/>
      <c r="D3349" s="410"/>
      <c r="E3349" s="211"/>
      <c r="F3349" s="211"/>
      <c r="G3349" s="413"/>
      <c r="H3349" s="429"/>
      <c r="I3349" s="390"/>
      <c r="J3349" s="390"/>
      <c r="K3349" s="390"/>
      <c r="L3349" s="210"/>
      <c r="M3349" s="390"/>
      <c r="N3349" s="390"/>
      <c r="O3349" s="390"/>
      <c r="P3349" s="206"/>
    </row>
    <row r="3350" spans="1:16" x14ac:dyDescent="0.2">
      <c r="A3350" s="212"/>
      <c r="B3350" s="211"/>
      <c r="C3350" s="211"/>
      <c r="D3350" s="410"/>
      <c r="E3350" s="211"/>
      <c r="F3350" s="211"/>
      <c r="G3350" s="413"/>
      <c r="H3350" s="429"/>
      <c r="I3350" s="390"/>
      <c r="J3350" s="390"/>
      <c r="K3350" s="390"/>
      <c r="L3350" s="210"/>
      <c r="M3350" s="390"/>
      <c r="N3350" s="390"/>
      <c r="O3350" s="390"/>
      <c r="P3350" s="206"/>
    </row>
    <row r="3351" spans="1:16" x14ac:dyDescent="0.2">
      <c r="A3351" s="212"/>
      <c r="B3351" s="211"/>
      <c r="C3351" s="211"/>
      <c r="D3351" s="410"/>
      <c r="E3351" s="211"/>
      <c r="F3351" s="211"/>
      <c r="G3351" s="413"/>
      <c r="H3351" s="429"/>
      <c r="I3351" s="390"/>
      <c r="J3351" s="390"/>
      <c r="K3351" s="390"/>
      <c r="L3351" s="210"/>
      <c r="M3351" s="390"/>
      <c r="N3351" s="390"/>
      <c r="O3351" s="390"/>
      <c r="P3351" s="206"/>
    </row>
    <row r="3352" spans="1:16" x14ac:dyDescent="0.2">
      <c r="A3352" s="212"/>
      <c r="B3352" s="211"/>
      <c r="C3352" s="211"/>
      <c r="D3352" s="410"/>
      <c r="E3352" s="211"/>
      <c r="F3352" s="211"/>
      <c r="G3352" s="413"/>
      <c r="H3352" s="429"/>
      <c r="I3352" s="390"/>
      <c r="J3352" s="390"/>
      <c r="K3352" s="390"/>
      <c r="L3352" s="210"/>
      <c r="M3352" s="390"/>
      <c r="N3352" s="390"/>
      <c r="O3352" s="390"/>
      <c r="P3352" s="206"/>
    </row>
    <row r="3353" spans="1:16" x14ac:dyDescent="0.2">
      <c r="A3353" s="212"/>
      <c r="B3353" s="211"/>
      <c r="C3353" s="211"/>
      <c r="D3353" s="410"/>
      <c r="E3353" s="211"/>
      <c r="F3353" s="211"/>
      <c r="G3353" s="413"/>
      <c r="H3353" s="429"/>
      <c r="I3353" s="390"/>
      <c r="J3353" s="390"/>
      <c r="K3353" s="390"/>
      <c r="L3353" s="210"/>
      <c r="M3353" s="390"/>
      <c r="N3353" s="390"/>
      <c r="O3353" s="390"/>
      <c r="P3353" s="206"/>
    </row>
    <row r="3354" spans="1:16" x14ac:dyDescent="0.2">
      <c r="A3354" s="212"/>
      <c r="B3354" s="211"/>
      <c r="C3354" s="211"/>
      <c r="D3354" s="410"/>
      <c r="E3354" s="211"/>
      <c r="F3354" s="211"/>
      <c r="G3354" s="413"/>
      <c r="H3354" s="429"/>
      <c r="I3354" s="390"/>
      <c r="J3354" s="390"/>
      <c r="K3354" s="390"/>
      <c r="L3354" s="210"/>
      <c r="M3354" s="390"/>
      <c r="N3354" s="390"/>
      <c r="O3354" s="390"/>
      <c r="P3354" s="206"/>
    </row>
    <row r="3355" spans="1:16" x14ac:dyDescent="0.2">
      <c r="A3355" s="212"/>
      <c r="B3355" s="211"/>
      <c r="C3355" s="211"/>
      <c r="D3355" s="410"/>
      <c r="E3355" s="211"/>
      <c r="F3355" s="211"/>
      <c r="G3355" s="413"/>
      <c r="H3355" s="429"/>
      <c r="I3355" s="390"/>
      <c r="J3355" s="390"/>
      <c r="K3355" s="390"/>
      <c r="L3355" s="210"/>
      <c r="M3355" s="390"/>
      <c r="N3355" s="390"/>
      <c r="O3355" s="390"/>
      <c r="P3355" s="206"/>
    </row>
    <row r="3356" spans="1:16" x14ac:dyDescent="0.2">
      <c r="A3356" s="212"/>
      <c r="B3356" s="211"/>
      <c r="C3356" s="211"/>
      <c r="D3356" s="410"/>
      <c r="E3356" s="211"/>
      <c r="F3356" s="211"/>
      <c r="G3356" s="413"/>
      <c r="H3356" s="429"/>
      <c r="I3356" s="390"/>
      <c r="J3356" s="390"/>
      <c r="K3356" s="390"/>
      <c r="L3356" s="210"/>
      <c r="M3356" s="390"/>
      <c r="N3356" s="390"/>
      <c r="O3356" s="390"/>
      <c r="P3356" s="206"/>
    </row>
    <row r="3357" spans="1:16" x14ac:dyDescent="0.2">
      <c r="A3357" s="212"/>
      <c r="B3357" s="211"/>
      <c r="C3357" s="211"/>
      <c r="D3357" s="410"/>
      <c r="E3357" s="211"/>
      <c r="F3357" s="211"/>
      <c r="G3357" s="413"/>
      <c r="H3357" s="429"/>
      <c r="I3357" s="390"/>
      <c r="J3357" s="390"/>
      <c r="K3357" s="390"/>
      <c r="L3357" s="210"/>
      <c r="M3357" s="390"/>
      <c r="N3357" s="390"/>
      <c r="O3357" s="390"/>
      <c r="P3357" s="206"/>
    </row>
    <row r="3358" spans="1:16" x14ac:dyDescent="0.2">
      <c r="A3358" s="212"/>
      <c r="B3358" s="211"/>
      <c r="C3358" s="211"/>
      <c r="D3358" s="410"/>
      <c r="E3358" s="211"/>
      <c r="F3358" s="211"/>
      <c r="G3358" s="413"/>
      <c r="H3358" s="429"/>
      <c r="I3358" s="390"/>
      <c r="J3358" s="390"/>
      <c r="K3358" s="390"/>
      <c r="L3358" s="210"/>
      <c r="M3358" s="390"/>
      <c r="N3358" s="390"/>
      <c r="O3358" s="390"/>
      <c r="P3358" s="206"/>
    </row>
    <row r="3359" spans="1:16" x14ac:dyDescent="0.2">
      <c r="A3359" s="212"/>
      <c r="B3359" s="211"/>
      <c r="C3359" s="211"/>
      <c r="D3359" s="410"/>
      <c r="E3359" s="211"/>
      <c r="F3359" s="211"/>
      <c r="G3359" s="413"/>
      <c r="H3359" s="429"/>
      <c r="I3359" s="390"/>
      <c r="J3359" s="390"/>
      <c r="K3359" s="390"/>
      <c r="L3359" s="210"/>
      <c r="M3359" s="390"/>
      <c r="N3359" s="390"/>
      <c r="O3359" s="390"/>
      <c r="P3359" s="206"/>
    </row>
    <row r="3360" spans="1:16" x14ac:dyDescent="0.2">
      <c r="A3360" s="212"/>
      <c r="B3360" s="211"/>
      <c r="C3360" s="211"/>
      <c r="D3360" s="410"/>
      <c r="E3360" s="211"/>
      <c r="F3360" s="211"/>
      <c r="G3360" s="413"/>
      <c r="H3360" s="429"/>
      <c r="I3360" s="390"/>
      <c r="J3360" s="390"/>
      <c r="K3360" s="390"/>
      <c r="L3360" s="210"/>
      <c r="M3360" s="390"/>
      <c r="N3360" s="390"/>
      <c r="O3360" s="390"/>
      <c r="P3360" s="206"/>
    </row>
    <row r="3361" spans="1:16" x14ac:dyDescent="0.2">
      <c r="A3361" s="212"/>
      <c r="B3361" s="211"/>
      <c r="C3361" s="211"/>
      <c r="D3361" s="410"/>
      <c r="E3361" s="211"/>
      <c r="F3361" s="211"/>
      <c r="G3361" s="413"/>
      <c r="H3361" s="429"/>
      <c r="I3361" s="390"/>
      <c r="J3361" s="390"/>
      <c r="K3361" s="390"/>
      <c r="L3361" s="210"/>
      <c r="M3361" s="390"/>
      <c r="N3361" s="390"/>
      <c r="O3361" s="390"/>
      <c r="P3361" s="206"/>
    </row>
    <row r="3362" spans="1:16" x14ac:dyDescent="0.2">
      <c r="A3362" s="212"/>
      <c r="B3362" s="211"/>
      <c r="C3362" s="211"/>
      <c r="D3362" s="410"/>
      <c r="E3362" s="211"/>
      <c r="F3362" s="211"/>
      <c r="G3362" s="413"/>
      <c r="H3362" s="429"/>
      <c r="I3362" s="390"/>
      <c r="J3362" s="390"/>
      <c r="K3362" s="390"/>
      <c r="L3362" s="210"/>
      <c r="M3362" s="390"/>
      <c r="N3362" s="390"/>
      <c r="O3362" s="390"/>
      <c r="P3362" s="206"/>
    </row>
    <row r="3363" spans="1:16" x14ac:dyDescent="0.2">
      <c r="A3363" s="212"/>
      <c r="B3363" s="211"/>
      <c r="C3363" s="211"/>
      <c r="D3363" s="410"/>
      <c r="E3363" s="211"/>
      <c r="F3363" s="211"/>
      <c r="G3363" s="413"/>
      <c r="H3363" s="429"/>
      <c r="I3363" s="390"/>
      <c r="J3363" s="390"/>
      <c r="K3363" s="390"/>
      <c r="L3363" s="210"/>
      <c r="M3363" s="390"/>
      <c r="N3363" s="390"/>
      <c r="O3363" s="390"/>
      <c r="P3363" s="206"/>
    </row>
    <row r="3364" spans="1:16" x14ac:dyDescent="0.2">
      <c r="A3364" s="212"/>
      <c r="B3364" s="211"/>
      <c r="C3364" s="211"/>
      <c r="D3364" s="410"/>
      <c r="E3364" s="211"/>
      <c r="F3364" s="211"/>
      <c r="G3364" s="413"/>
      <c r="H3364" s="429"/>
      <c r="I3364" s="390"/>
      <c r="J3364" s="390"/>
      <c r="K3364" s="390"/>
      <c r="L3364" s="210"/>
      <c r="M3364" s="390"/>
      <c r="N3364" s="390"/>
      <c r="O3364" s="390"/>
      <c r="P3364" s="206"/>
    </row>
    <row r="3365" spans="1:16" x14ac:dyDescent="0.2">
      <c r="A3365" s="212"/>
      <c r="B3365" s="211"/>
      <c r="C3365" s="211"/>
      <c r="D3365" s="410"/>
      <c r="E3365" s="211"/>
      <c r="F3365" s="211"/>
      <c r="G3365" s="413"/>
      <c r="H3365" s="429"/>
      <c r="I3365" s="390"/>
      <c r="J3365" s="390"/>
      <c r="K3365" s="390"/>
      <c r="L3365" s="210"/>
      <c r="M3365" s="390"/>
      <c r="N3365" s="390"/>
      <c r="O3365" s="390"/>
      <c r="P3365" s="206"/>
    </row>
    <row r="3366" spans="1:16" x14ac:dyDescent="0.2">
      <c r="A3366" s="212"/>
      <c r="B3366" s="211"/>
      <c r="C3366" s="211"/>
      <c r="D3366" s="410"/>
      <c r="E3366" s="211"/>
      <c r="F3366" s="211"/>
      <c r="G3366" s="413"/>
      <c r="H3366" s="429"/>
      <c r="I3366" s="390"/>
      <c r="J3366" s="390"/>
      <c r="K3366" s="390"/>
      <c r="L3366" s="210"/>
      <c r="M3366" s="390"/>
      <c r="N3366" s="390"/>
      <c r="O3366" s="390"/>
      <c r="P3366" s="206"/>
    </row>
    <row r="3367" spans="1:16" x14ac:dyDescent="0.2">
      <c r="A3367" s="212"/>
      <c r="B3367" s="211"/>
      <c r="C3367" s="211"/>
      <c r="D3367" s="410"/>
      <c r="E3367" s="211"/>
      <c r="F3367" s="211"/>
      <c r="G3367" s="413"/>
      <c r="H3367" s="429"/>
      <c r="I3367" s="390"/>
      <c r="J3367" s="390"/>
      <c r="K3367" s="390"/>
      <c r="L3367" s="210"/>
      <c r="M3367" s="390"/>
      <c r="N3367" s="390"/>
      <c r="O3367" s="390"/>
      <c r="P3367" s="206"/>
    </row>
    <row r="3368" spans="1:16" x14ac:dyDescent="0.2">
      <c r="A3368" s="212"/>
      <c r="B3368" s="211"/>
      <c r="C3368" s="211"/>
      <c r="D3368" s="410"/>
      <c r="E3368" s="211"/>
      <c r="F3368" s="211"/>
      <c r="G3368" s="413"/>
      <c r="H3368" s="429"/>
      <c r="I3368" s="390"/>
      <c r="J3368" s="390"/>
      <c r="K3368" s="390"/>
      <c r="L3368" s="210"/>
      <c r="M3368" s="390"/>
      <c r="N3368" s="390"/>
      <c r="O3368" s="390"/>
      <c r="P3368" s="206"/>
    </row>
    <row r="3369" spans="1:16" x14ac:dyDescent="0.2">
      <c r="A3369" s="212"/>
      <c r="B3369" s="211"/>
      <c r="C3369" s="211"/>
      <c r="D3369" s="410"/>
      <c r="E3369" s="211"/>
      <c r="F3369" s="211"/>
      <c r="G3369" s="413"/>
      <c r="H3369" s="429"/>
      <c r="I3369" s="390"/>
      <c r="J3369" s="390"/>
      <c r="K3369" s="390"/>
      <c r="L3369" s="210"/>
      <c r="M3369" s="390"/>
      <c r="N3369" s="390"/>
      <c r="O3369" s="390"/>
      <c r="P3369" s="206"/>
    </row>
    <row r="3370" spans="1:16" x14ac:dyDescent="0.2">
      <c r="A3370" s="212"/>
      <c r="B3370" s="211"/>
      <c r="C3370" s="211"/>
      <c r="D3370" s="410"/>
      <c r="E3370" s="211"/>
      <c r="F3370" s="211"/>
      <c r="G3370" s="413"/>
      <c r="H3370" s="429"/>
      <c r="I3370" s="390"/>
      <c r="J3370" s="390"/>
      <c r="K3370" s="390"/>
      <c r="L3370" s="210"/>
      <c r="M3370" s="390"/>
      <c r="N3370" s="390"/>
      <c r="O3370" s="390"/>
      <c r="P3370" s="206"/>
    </row>
    <row r="3371" spans="1:16" x14ac:dyDescent="0.2">
      <c r="A3371" s="212"/>
      <c r="B3371" s="211"/>
      <c r="C3371" s="211"/>
      <c r="D3371" s="410"/>
      <c r="E3371" s="211"/>
      <c r="F3371" s="211"/>
      <c r="G3371" s="413"/>
      <c r="H3371" s="429"/>
      <c r="I3371" s="390"/>
      <c r="J3371" s="390"/>
      <c r="K3371" s="390"/>
      <c r="L3371" s="210"/>
      <c r="M3371" s="390"/>
      <c r="N3371" s="390"/>
      <c r="O3371" s="390"/>
      <c r="P3371" s="206"/>
    </row>
    <row r="3372" spans="1:16" x14ac:dyDescent="0.2">
      <c r="A3372" s="212"/>
      <c r="B3372" s="211"/>
      <c r="C3372" s="211"/>
      <c r="D3372" s="410"/>
      <c r="E3372" s="211"/>
      <c r="F3372" s="211"/>
      <c r="G3372" s="413"/>
      <c r="H3372" s="429"/>
      <c r="I3372" s="390"/>
      <c r="J3372" s="390"/>
      <c r="K3372" s="390"/>
      <c r="L3372" s="210"/>
      <c r="M3372" s="390"/>
      <c r="N3372" s="390"/>
      <c r="O3372" s="390"/>
      <c r="P3372" s="206"/>
    </row>
    <row r="3373" spans="1:16" x14ac:dyDescent="0.2">
      <c r="A3373" s="212"/>
      <c r="B3373" s="211"/>
      <c r="C3373" s="211"/>
      <c r="D3373" s="410"/>
      <c r="E3373" s="211"/>
      <c r="F3373" s="211"/>
      <c r="G3373" s="413"/>
      <c r="H3373" s="429"/>
      <c r="I3373" s="390"/>
      <c r="J3373" s="390"/>
      <c r="K3373" s="390"/>
      <c r="L3373" s="210"/>
      <c r="M3373" s="390"/>
      <c r="N3373" s="390"/>
      <c r="O3373" s="390"/>
      <c r="P3373" s="206"/>
    </row>
    <row r="3374" spans="1:16" x14ac:dyDescent="0.2">
      <c r="A3374" s="212"/>
      <c r="B3374" s="211"/>
      <c r="C3374" s="211"/>
      <c r="D3374" s="410"/>
      <c r="E3374" s="211"/>
      <c r="F3374" s="211"/>
      <c r="G3374" s="413"/>
      <c r="H3374" s="429"/>
      <c r="I3374" s="390"/>
      <c r="J3374" s="390"/>
      <c r="K3374" s="390"/>
      <c r="L3374" s="210"/>
      <c r="M3374" s="390"/>
      <c r="N3374" s="390"/>
      <c r="O3374" s="390"/>
      <c r="P3374" s="206"/>
    </row>
    <row r="3375" spans="1:16" x14ac:dyDescent="0.2">
      <c r="A3375" s="212"/>
      <c r="B3375" s="211"/>
      <c r="C3375" s="211"/>
      <c r="D3375" s="410"/>
      <c r="E3375" s="211"/>
      <c r="F3375" s="211"/>
      <c r="G3375" s="413"/>
      <c r="H3375" s="429"/>
      <c r="I3375" s="390"/>
      <c r="J3375" s="390"/>
      <c r="K3375" s="390"/>
      <c r="L3375" s="210"/>
      <c r="M3375" s="390"/>
      <c r="N3375" s="390"/>
      <c r="O3375" s="390"/>
      <c r="P3375" s="206"/>
    </row>
    <row r="3376" spans="1:16" x14ac:dyDescent="0.2">
      <c r="A3376" s="212"/>
      <c r="B3376" s="211"/>
      <c r="C3376" s="211"/>
      <c r="D3376" s="410"/>
      <c r="E3376" s="211"/>
      <c r="F3376" s="211"/>
      <c r="G3376" s="413"/>
      <c r="H3376" s="429"/>
      <c r="I3376" s="390"/>
      <c r="J3376" s="390"/>
      <c r="K3376" s="390"/>
      <c r="L3376" s="210"/>
      <c r="M3376" s="390"/>
      <c r="N3376" s="390"/>
      <c r="O3376" s="390"/>
      <c r="P3376" s="206"/>
    </row>
    <row r="3377" spans="1:16" x14ac:dyDescent="0.2">
      <c r="A3377" s="212"/>
      <c r="B3377" s="211"/>
      <c r="C3377" s="211"/>
      <c r="D3377" s="410"/>
      <c r="E3377" s="211"/>
      <c r="F3377" s="211"/>
      <c r="G3377" s="413"/>
      <c r="H3377" s="429"/>
      <c r="I3377" s="390"/>
      <c r="J3377" s="390"/>
      <c r="K3377" s="390"/>
      <c r="L3377" s="210"/>
      <c r="M3377" s="390"/>
      <c r="N3377" s="390"/>
      <c r="O3377" s="390"/>
      <c r="P3377" s="206"/>
    </row>
    <row r="3378" spans="1:16" x14ac:dyDescent="0.2">
      <c r="A3378" s="212"/>
      <c r="B3378" s="211"/>
      <c r="C3378" s="211"/>
      <c r="D3378" s="410"/>
      <c r="E3378" s="211"/>
      <c r="F3378" s="211"/>
      <c r="G3378" s="413"/>
      <c r="H3378" s="429"/>
      <c r="I3378" s="390"/>
      <c r="J3378" s="390"/>
      <c r="K3378" s="390"/>
      <c r="L3378" s="210"/>
      <c r="M3378" s="390"/>
      <c r="N3378" s="390"/>
      <c r="O3378" s="390"/>
      <c r="P3378" s="206"/>
    </row>
    <row r="3379" spans="1:16" x14ac:dyDescent="0.2">
      <c r="A3379" s="212"/>
      <c r="B3379" s="211"/>
      <c r="C3379" s="211"/>
      <c r="D3379" s="410"/>
      <c r="E3379" s="211"/>
      <c r="F3379" s="211"/>
      <c r="G3379" s="413"/>
      <c r="H3379" s="429"/>
      <c r="I3379" s="390"/>
      <c r="J3379" s="390"/>
      <c r="K3379" s="390"/>
      <c r="L3379" s="210"/>
      <c r="M3379" s="390"/>
      <c r="N3379" s="390"/>
      <c r="O3379" s="390"/>
      <c r="P3379" s="206"/>
    </row>
    <row r="3380" spans="1:16" x14ac:dyDescent="0.2">
      <c r="A3380" s="212"/>
      <c r="B3380" s="211"/>
      <c r="C3380" s="211"/>
      <c r="D3380" s="410"/>
      <c r="E3380" s="211"/>
      <c r="F3380" s="211"/>
      <c r="G3380" s="413"/>
      <c r="H3380" s="429"/>
      <c r="I3380" s="390"/>
      <c r="J3380" s="390"/>
      <c r="K3380" s="390"/>
      <c r="L3380" s="210"/>
      <c r="M3380" s="390"/>
      <c r="N3380" s="390"/>
      <c r="O3380" s="390"/>
      <c r="P3380" s="206"/>
    </row>
    <row r="3381" spans="1:16" x14ac:dyDescent="0.2">
      <c r="A3381" s="212"/>
      <c r="B3381" s="211"/>
      <c r="C3381" s="211"/>
      <c r="D3381" s="410"/>
      <c r="E3381" s="211"/>
      <c r="F3381" s="211"/>
      <c r="G3381" s="413"/>
      <c r="H3381" s="429"/>
      <c r="I3381" s="390"/>
      <c r="J3381" s="390"/>
      <c r="K3381" s="390"/>
      <c r="L3381" s="210"/>
      <c r="M3381" s="390"/>
      <c r="N3381" s="390"/>
      <c r="O3381" s="390"/>
      <c r="P3381" s="206"/>
    </row>
    <row r="3382" spans="1:16" x14ac:dyDescent="0.2">
      <c r="A3382" s="212"/>
      <c r="B3382" s="211"/>
      <c r="C3382" s="211"/>
      <c r="D3382" s="410"/>
      <c r="E3382" s="211"/>
      <c r="F3382" s="211"/>
      <c r="G3382" s="413"/>
      <c r="H3382" s="429"/>
      <c r="I3382" s="390"/>
      <c r="J3382" s="390"/>
      <c r="K3382" s="390"/>
      <c r="L3382" s="210"/>
      <c r="M3382" s="390"/>
      <c r="N3382" s="390"/>
      <c r="O3382" s="390"/>
      <c r="P3382" s="206"/>
    </row>
    <row r="3383" spans="1:16" x14ac:dyDescent="0.2">
      <c r="A3383" s="212"/>
      <c r="B3383" s="211"/>
      <c r="C3383" s="211"/>
      <c r="D3383" s="410"/>
      <c r="E3383" s="211"/>
      <c r="F3383" s="211"/>
      <c r="G3383" s="413"/>
      <c r="H3383" s="429"/>
      <c r="I3383" s="390"/>
      <c r="J3383" s="390"/>
      <c r="K3383" s="390"/>
      <c r="L3383" s="210"/>
      <c r="M3383" s="390"/>
      <c r="N3383" s="390"/>
      <c r="O3383" s="390"/>
      <c r="P3383" s="206"/>
    </row>
    <row r="3384" spans="1:16" x14ac:dyDescent="0.2">
      <c r="A3384" s="212"/>
      <c r="B3384" s="211"/>
      <c r="C3384" s="211"/>
      <c r="D3384" s="410"/>
      <c r="E3384" s="211"/>
      <c r="F3384" s="211"/>
      <c r="G3384" s="413"/>
      <c r="H3384" s="429"/>
      <c r="I3384" s="390"/>
      <c r="J3384" s="390"/>
      <c r="K3384" s="390"/>
      <c r="L3384" s="210"/>
      <c r="M3384" s="390"/>
      <c r="N3384" s="390"/>
      <c r="O3384" s="390"/>
      <c r="P3384" s="206"/>
    </row>
    <row r="3385" spans="1:16" x14ac:dyDescent="0.2">
      <c r="A3385" s="212"/>
      <c r="B3385" s="211"/>
      <c r="C3385" s="211"/>
      <c r="D3385" s="410"/>
      <c r="E3385" s="211"/>
      <c r="F3385" s="211"/>
      <c r="G3385" s="413"/>
      <c r="H3385" s="429"/>
      <c r="I3385" s="390"/>
      <c r="J3385" s="390"/>
      <c r="K3385" s="390"/>
      <c r="L3385" s="210"/>
      <c r="M3385" s="390"/>
      <c r="N3385" s="390"/>
      <c r="O3385" s="390"/>
      <c r="P3385" s="206"/>
    </row>
    <row r="3386" spans="1:16" x14ac:dyDescent="0.2">
      <c r="A3386" s="212"/>
      <c r="B3386" s="211"/>
      <c r="C3386" s="211"/>
      <c r="D3386" s="410"/>
      <c r="E3386" s="211"/>
      <c r="F3386" s="211"/>
      <c r="G3386" s="413"/>
      <c r="H3386" s="429"/>
      <c r="I3386" s="390"/>
      <c r="J3386" s="390"/>
      <c r="K3386" s="390"/>
      <c r="L3386" s="210"/>
      <c r="M3386" s="390"/>
      <c r="N3386" s="390"/>
      <c r="O3386" s="390"/>
      <c r="P3386" s="206"/>
    </row>
    <row r="3387" spans="1:16" x14ac:dyDescent="0.2">
      <c r="A3387" s="212"/>
      <c r="B3387" s="211"/>
      <c r="C3387" s="211"/>
      <c r="D3387" s="410"/>
      <c r="E3387" s="211"/>
      <c r="F3387" s="211"/>
      <c r="G3387" s="413"/>
      <c r="H3387" s="429"/>
      <c r="I3387" s="390"/>
      <c r="J3387" s="390"/>
      <c r="K3387" s="390"/>
      <c r="L3387" s="210"/>
      <c r="M3387" s="390"/>
      <c r="N3387" s="390"/>
      <c r="O3387" s="390"/>
      <c r="P3387" s="206"/>
    </row>
    <row r="3388" spans="1:16" x14ac:dyDescent="0.2">
      <c r="A3388" s="212"/>
      <c r="B3388" s="211"/>
      <c r="C3388" s="211"/>
      <c r="D3388" s="410"/>
      <c r="E3388" s="211"/>
      <c r="F3388" s="211"/>
      <c r="G3388" s="413"/>
      <c r="H3388" s="429"/>
      <c r="I3388" s="390"/>
      <c r="J3388" s="390"/>
      <c r="K3388" s="390"/>
      <c r="L3388" s="210"/>
      <c r="M3388" s="390"/>
      <c r="N3388" s="390"/>
      <c r="O3388" s="390"/>
      <c r="P3388" s="206"/>
    </row>
    <row r="3389" spans="1:16" x14ac:dyDescent="0.2">
      <c r="A3389" s="212"/>
      <c r="B3389" s="211"/>
      <c r="C3389" s="211"/>
      <c r="D3389" s="410"/>
      <c r="E3389" s="211"/>
      <c r="F3389" s="211"/>
      <c r="G3389" s="413"/>
      <c r="H3389" s="429"/>
      <c r="I3389" s="390"/>
      <c r="J3389" s="390"/>
      <c r="K3389" s="390"/>
      <c r="L3389" s="210"/>
      <c r="M3389" s="390"/>
      <c r="N3389" s="390"/>
      <c r="O3389" s="390"/>
      <c r="P3389" s="206"/>
    </row>
    <row r="3390" spans="1:16" x14ac:dyDescent="0.2">
      <c r="A3390" s="212"/>
      <c r="B3390" s="211"/>
      <c r="C3390" s="211"/>
      <c r="D3390" s="410"/>
      <c r="E3390" s="211"/>
      <c r="F3390" s="211"/>
      <c r="G3390" s="413"/>
      <c r="H3390" s="429"/>
      <c r="I3390" s="390"/>
      <c r="J3390" s="390"/>
      <c r="K3390" s="390"/>
      <c r="L3390" s="210"/>
      <c r="M3390" s="390"/>
      <c r="N3390" s="390"/>
      <c r="O3390" s="390"/>
      <c r="P3390" s="206"/>
    </row>
    <row r="3391" spans="1:16" x14ac:dyDescent="0.2">
      <c r="A3391" s="212"/>
      <c r="B3391" s="211"/>
      <c r="C3391" s="211"/>
      <c r="D3391" s="410"/>
      <c r="E3391" s="211"/>
      <c r="F3391" s="211"/>
      <c r="G3391" s="413"/>
      <c r="H3391" s="429"/>
      <c r="I3391" s="390"/>
      <c r="J3391" s="390"/>
      <c r="K3391" s="390"/>
      <c r="L3391" s="210"/>
      <c r="M3391" s="390"/>
      <c r="N3391" s="390"/>
      <c r="O3391" s="390"/>
      <c r="P3391" s="206"/>
    </row>
    <row r="3392" spans="1:16" x14ac:dyDescent="0.2">
      <c r="A3392" s="212"/>
      <c r="B3392" s="211"/>
      <c r="C3392" s="211"/>
      <c r="D3392" s="410"/>
      <c r="E3392" s="211"/>
      <c r="F3392" s="211"/>
      <c r="G3392" s="413"/>
      <c r="H3392" s="429"/>
      <c r="I3392" s="390"/>
      <c r="J3392" s="390"/>
      <c r="K3392" s="390"/>
      <c r="L3392" s="210"/>
      <c r="M3392" s="390"/>
      <c r="N3392" s="390"/>
      <c r="O3392" s="390"/>
      <c r="P3392" s="206"/>
    </row>
    <row r="3393" spans="1:16" x14ac:dyDescent="0.2">
      <c r="A3393" s="212"/>
      <c r="B3393" s="211"/>
      <c r="C3393" s="211"/>
      <c r="D3393" s="410"/>
      <c r="E3393" s="211"/>
      <c r="F3393" s="211"/>
      <c r="G3393" s="413"/>
      <c r="H3393" s="429"/>
      <c r="I3393" s="390"/>
      <c r="J3393" s="390"/>
      <c r="K3393" s="390"/>
      <c r="L3393" s="210"/>
      <c r="M3393" s="390"/>
      <c r="N3393" s="390"/>
      <c r="O3393" s="390"/>
      <c r="P3393" s="206"/>
    </row>
    <row r="3394" spans="1:16" x14ac:dyDescent="0.2">
      <c r="A3394" s="212"/>
      <c r="B3394" s="211"/>
      <c r="C3394" s="211"/>
      <c r="D3394" s="410"/>
      <c r="E3394" s="211"/>
      <c r="F3394" s="211"/>
      <c r="G3394" s="413"/>
      <c r="H3394" s="429"/>
      <c r="I3394" s="390"/>
      <c r="J3394" s="390"/>
      <c r="K3394" s="390"/>
      <c r="L3394" s="210"/>
      <c r="M3394" s="390"/>
      <c r="N3394" s="390"/>
      <c r="O3394" s="390"/>
      <c r="P3394" s="206"/>
    </row>
    <row r="3395" spans="1:16" x14ac:dyDescent="0.2">
      <c r="A3395" s="212"/>
      <c r="B3395" s="211"/>
      <c r="C3395" s="211"/>
      <c r="D3395" s="410"/>
      <c r="E3395" s="211"/>
      <c r="F3395" s="211"/>
      <c r="G3395" s="413"/>
      <c r="H3395" s="429"/>
      <c r="I3395" s="390"/>
      <c r="J3395" s="390"/>
      <c r="K3395" s="390"/>
      <c r="L3395" s="210"/>
      <c r="M3395" s="390"/>
      <c r="N3395" s="390"/>
      <c r="O3395" s="390"/>
      <c r="P3395" s="206"/>
    </row>
    <row r="3396" spans="1:16" x14ac:dyDescent="0.2">
      <c r="A3396" s="212"/>
      <c r="B3396" s="211"/>
      <c r="C3396" s="211"/>
      <c r="D3396" s="410"/>
      <c r="E3396" s="211"/>
      <c r="F3396" s="211"/>
      <c r="G3396" s="413"/>
      <c r="H3396" s="429"/>
      <c r="I3396" s="390"/>
      <c r="J3396" s="390"/>
      <c r="K3396" s="390"/>
      <c r="L3396" s="210"/>
      <c r="M3396" s="390"/>
      <c r="N3396" s="390"/>
      <c r="O3396" s="390"/>
      <c r="P3396" s="206"/>
    </row>
    <row r="3397" spans="1:16" x14ac:dyDescent="0.2">
      <c r="A3397" s="212"/>
      <c r="B3397" s="211"/>
      <c r="C3397" s="211"/>
      <c r="D3397" s="410"/>
      <c r="E3397" s="211"/>
      <c r="F3397" s="211"/>
      <c r="G3397" s="413"/>
      <c r="H3397" s="429"/>
      <c r="I3397" s="390"/>
      <c r="J3397" s="390"/>
      <c r="K3397" s="390"/>
      <c r="L3397" s="210"/>
      <c r="M3397" s="390"/>
      <c r="N3397" s="390"/>
      <c r="O3397" s="390"/>
      <c r="P3397" s="206"/>
    </row>
    <row r="3398" spans="1:16" x14ac:dyDescent="0.2">
      <c r="A3398" s="212"/>
      <c r="B3398" s="211"/>
      <c r="C3398" s="211"/>
      <c r="D3398" s="410"/>
      <c r="E3398" s="211"/>
      <c r="F3398" s="211"/>
      <c r="G3398" s="413"/>
      <c r="H3398" s="429"/>
      <c r="I3398" s="390"/>
      <c r="J3398" s="390"/>
      <c r="K3398" s="390"/>
      <c r="L3398" s="210"/>
      <c r="M3398" s="390"/>
      <c r="N3398" s="390"/>
      <c r="O3398" s="390"/>
      <c r="P3398" s="206"/>
    </row>
    <row r="3399" spans="1:16" x14ac:dyDescent="0.2">
      <c r="A3399" s="212"/>
      <c r="B3399" s="211"/>
      <c r="C3399" s="211"/>
      <c r="D3399" s="410"/>
      <c r="E3399" s="211"/>
      <c r="F3399" s="211"/>
      <c r="G3399" s="413"/>
      <c r="H3399" s="429"/>
      <c r="I3399" s="390"/>
      <c r="J3399" s="390"/>
      <c r="K3399" s="390"/>
      <c r="L3399" s="210"/>
      <c r="M3399" s="390"/>
      <c r="N3399" s="390"/>
      <c r="O3399" s="390"/>
      <c r="P3399" s="206"/>
    </row>
    <row r="3400" spans="1:16" x14ac:dyDescent="0.2">
      <c r="A3400" s="212"/>
      <c r="B3400" s="211"/>
      <c r="C3400" s="211"/>
      <c r="D3400" s="410"/>
      <c r="E3400" s="211"/>
      <c r="F3400" s="211"/>
      <c r="G3400" s="413"/>
      <c r="H3400" s="429"/>
      <c r="I3400" s="390"/>
      <c r="J3400" s="390"/>
      <c r="K3400" s="390"/>
      <c r="L3400" s="210"/>
      <c r="M3400" s="390"/>
      <c r="N3400" s="390"/>
      <c r="O3400" s="390"/>
      <c r="P3400" s="206"/>
    </row>
    <row r="3401" spans="1:16" x14ac:dyDescent="0.2">
      <c r="A3401" s="212"/>
      <c r="B3401" s="211"/>
      <c r="C3401" s="211"/>
      <c r="D3401" s="410"/>
      <c r="E3401" s="211"/>
      <c r="F3401" s="211"/>
      <c r="G3401" s="413"/>
      <c r="H3401" s="429"/>
      <c r="I3401" s="390"/>
      <c r="J3401" s="390"/>
      <c r="K3401" s="390"/>
      <c r="L3401" s="210"/>
      <c r="M3401" s="390"/>
      <c r="N3401" s="390"/>
      <c r="O3401" s="390"/>
      <c r="P3401" s="206"/>
    </row>
    <row r="3402" spans="1:16" x14ac:dyDescent="0.2">
      <c r="A3402" s="212"/>
      <c r="B3402" s="211"/>
      <c r="C3402" s="211"/>
      <c r="D3402" s="410"/>
      <c r="E3402" s="211"/>
      <c r="F3402" s="211"/>
      <c r="G3402" s="413"/>
      <c r="H3402" s="429"/>
      <c r="I3402" s="390"/>
      <c r="J3402" s="390"/>
      <c r="K3402" s="390"/>
      <c r="L3402" s="210"/>
      <c r="M3402" s="390"/>
      <c r="N3402" s="390"/>
      <c r="O3402" s="390"/>
      <c r="P3402" s="206"/>
    </row>
    <row r="3403" spans="1:16" x14ac:dyDescent="0.2">
      <c r="A3403" s="212"/>
      <c r="B3403" s="211"/>
      <c r="C3403" s="211"/>
      <c r="D3403" s="410"/>
      <c r="E3403" s="211"/>
      <c r="F3403" s="211"/>
      <c r="G3403" s="413"/>
      <c r="H3403" s="429"/>
      <c r="I3403" s="390"/>
      <c r="J3403" s="390"/>
      <c r="K3403" s="390"/>
      <c r="L3403" s="210"/>
      <c r="M3403" s="390"/>
      <c r="N3403" s="390"/>
      <c r="O3403" s="390"/>
      <c r="P3403" s="206"/>
    </row>
    <row r="3404" spans="1:16" x14ac:dyDescent="0.2">
      <c r="A3404" s="212"/>
      <c r="B3404" s="211"/>
      <c r="C3404" s="211"/>
      <c r="D3404" s="410"/>
      <c r="E3404" s="211"/>
      <c r="F3404" s="211"/>
      <c r="G3404" s="413"/>
      <c r="H3404" s="429"/>
      <c r="I3404" s="390"/>
      <c r="J3404" s="390"/>
      <c r="K3404" s="390"/>
      <c r="L3404" s="210"/>
      <c r="M3404" s="390"/>
      <c r="N3404" s="390"/>
      <c r="O3404" s="390"/>
      <c r="P3404" s="206"/>
    </row>
    <row r="3405" spans="1:16" x14ac:dyDescent="0.2">
      <c r="A3405" s="212"/>
      <c r="B3405" s="211"/>
      <c r="C3405" s="211"/>
      <c r="D3405" s="410"/>
      <c r="E3405" s="211"/>
      <c r="F3405" s="211"/>
      <c r="G3405" s="413"/>
      <c r="H3405" s="429"/>
      <c r="I3405" s="390"/>
      <c r="J3405" s="390"/>
      <c r="K3405" s="390"/>
      <c r="L3405" s="210"/>
      <c r="M3405" s="390"/>
      <c r="N3405" s="390"/>
      <c r="O3405" s="390"/>
      <c r="P3405" s="206"/>
    </row>
    <row r="3406" spans="1:16" x14ac:dyDescent="0.2">
      <c r="A3406" s="212"/>
      <c r="B3406" s="211"/>
      <c r="C3406" s="211"/>
      <c r="D3406" s="410"/>
      <c r="E3406" s="211"/>
      <c r="F3406" s="211"/>
      <c r="G3406" s="413"/>
      <c r="H3406" s="429"/>
      <c r="I3406" s="390"/>
      <c r="J3406" s="390"/>
      <c r="K3406" s="390"/>
      <c r="L3406" s="210"/>
      <c r="M3406" s="390"/>
      <c r="N3406" s="390"/>
      <c r="O3406" s="390"/>
      <c r="P3406" s="206"/>
    </row>
    <row r="3407" spans="1:16" x14ac:dyDescent="0.2">
      <c r="A3407" s="212"/>
      <c r="B3407" s="211"/>
      <c r="C3407" s="211"/>
      <c r="D3407" s="410"/>
      <c r="E3407" s="211"/>
      <c r="F3407" s="211"/>
      <c r="G3407" s="413"/>
      <c r="H3407" s="429"/>
      <c r="I3407" s="390"/>
      <c r="J3407" s="390"/>
      <c r="K3407" s="390"/>
      <c r="L3407" s="210"/>
      <c r="M3407" s="390"/>
      <c r="N3407" s="390"/>
      <c r="O3407" s="390"/>
      <c r="P3407" s="206"/>
    </row>
    <row r="3408" spans="1:16" x14ac:dyDescent="0.2">
      <c r="A3408" s="212"/>
      <c r="B3408" s="211"/>
      <c r="C3408" s="211"/>
      <c r="D3408" s="410"/>
      <c r="E3408" s="211"/>
      <c r="F3408" s="211"/>
      <c r="G3408" s="413"/>
      <c r="H3408" s="429"/>
      <c r="I3408" s="390"/>
      <c r="J3408" s="390"/>
      <c r="K3408" s="390"/>
      <c r="L3408" s="210"/>
      <c r="M3408" s="390"/>
      <c r="N3408" s="390"/>
      <c r="O3408" s="390"/>
      <c r="P3408" s="206"/>
    </row>
    <row r="3409" spans="1:16" x14ac:dyDescent="0.2">
      <c r="A3409" s="212"/>
      <c r="B3409" s="211"/>
      <c r="C3409" s="211"/>
      <c r="D3409" s="410"/>
      <c r="E3409" s="211"/>
      <c r="F3409" s="211"/>
      <c r="G3409" s="413"/>
      <c r="H3409" s="429"/>
      <c r="I3409" s="390"/>
      <c r="J3409" s="390"/>
      <c r="K3409" s="390"/>
      <c r="L3409" s="210"/>
      <c r="M3409" s="390"/>
      <c r="N3409" s="390"/>
      <c r="O3409" s="390"/>
      <c r="P3409" s="206"/>
    </row>
    <row r="3410" spans="1:16" x14ac:dyDescent="0.2">
      <c r="A3410" s="212"/>
      <c r="B3410" s="211"/>
      <c r="C3410" s="211"/>
      <c r="D3410" s="410"/>
      <c r="E3410" s="211"/>
      <c r="F3410" s="211"/>
      <c r="G3410" s="413"/>
      <c r="H3410" s="429"/>
      <c r="I3410" s="390"/>
      <c r="J3410" s="390"/>
      <c r="K3410" s="390"/>
      <c r="L3410" s="210"/>
      <c r="M3410" s="390"/>
      <c r="N3410" s="390"/>
      <c r="O3410" s="390"/>
      <c r="P3410" s="206"/>
    </row>
    <row r="3411" spans="1:16" x14ac:dyDescent="0.2">
      <c r="A3411" s="212"/>
      <c r="B3411" s="211"/>
      <c r="C3411" s="211"/>
      <c r="D3411" s="410"/>
      <c r="E3411" s="211"/>
      <c r="F3411" s="211"/>
      <c r="G3411" s="413"/>
      <c r="H3411" s="429"/>
      <c r="I3411" s="390"/>
      <c r="J3411" s="390"/>
      <c r="K3411" s="390"/>
      <c r="L3411" s="210"/>
      <c r="M3411" s="390"/>
      <c r="N3411" s="390"/>
      <c r="O3411" s="390"/>
      <c r="P3411" s="206"/>
    </row>
    <row r="3412" spans="1:16" x14ac:dyDescent="0.2">
      <c r="A3412" s="212"/>
      <c r="B3412" s="211"/>
      <c r="C3412" s="211"/>
      <c r="D3412" s="410"/>
      <c r="E3412" s="211"/>
      <c r="F3412" s="211"/>
      <c r="G3412" s="413"/>
      <c r="H3412" s="429"/>
      <c r="I3412" s="390"/>
      <c r="J3412" s="390"/>
      <c r="K3412" s="390"/>
      <c r="L3412" s="210"/>
      <c r="M3412" s="390"/>
      <c r="N3412" s="390"/>
      <c r="O3412" s="390"/>
      <c r="P3412" s="206"/>
    </row>
    <row r="3413" spans="1:16" x14ac:dyDescent="0.2">
      <c r="A3413" s="212"/>
      <c r="B3413" s="211"/>
      <c r="C3413" s="211"/>
      <c r="D3413" s="410"/>
      <c r="E3413" s="211"/>
      <c r="F3413" s="211"/>
      <c r="G3413" s="413"/>
      <c r="H3413" s="429"/>
      <c r="I3413" s="390"/>
      <c r="J3413" s="390"/>
      <c r="K3413" s="390"/>
      <c r="L3413" s="210"/>
      <c r="M3413" s="390"/>
      <c r="N3413" s="390"/>
      <c r="O3413" s="390"/>
      <c r="P3413" s="206"/>
    </row>
    <row r="3414" spans="1:16" x14ac:dyDescent="0.2">
      <c r="A3414" s="212"/>
      <c r="B3414" s="211"/>
      <c r="C3414" s="211"/>
      <c r="D3414" s="410"/>
      <c r="E3414" s="211"/>
      <c r="F3414" s="211"/>
      <c r="G3414" s="413"/>
      <c r="H3414" s="429"/>
      <c r="I3414" s="390"/>
      <c r="J3414" s="390"/>
      <c r="K3414" s="390"/>
      <c r="L3414" s="210"/>
      <c r="M3414" s="390"/>
      <c r="N3414" s="390"/>
      <c r="O3414" s="390"/>
      <c r="P3414" s="206"/>
    </row>
    <row r="3415" spans="1:16" x14ac:dyDescent="0.2">
      <c r="A3415" s="212"/>
      <c r="B3415" s="211"/>
      <c r="C3415" s="211"/>
      <c r="D3415" s="410"/>
      <c r="E3415" s="211"/>
      <c r="F3415" s="211"/>
      <c r="G3415" s="413"/>
      <c r="H3415" s="429"/>
      <c r="I3415" s="390"/>
      <c r="J3415" s="390"/>
      <c r="K3415" s="390"/>
      <c r="L3415" s="210"/>
      <c r="M3415" s="390"/>
      <c r="N3415" s="390"/>
      <c r="O3415" s="390"/>
      <c r="P3415" s="206"/>
    </row>
    <row r="3416" spans="1:16" x14ac:dyDescent="0.2">
      <c r="A3416" s="212"/>
      <c r="B3416" s="211"/>
      <c r="C3416" s="211"/>
      <c r="D3416" s="410"/>
      <c r="E3416" s="211"/>
      <c r="F3416" s="211"/>
      <c r="G3416" s="413"/>
      <c r="H3416" s="429"/>
      <c r="I3416" s="390"/>
      <c r="J3416" s="390"/>
      <c r="K3416" s="390"/>
      <c r="L3416" s="210"/>
      <c r="M3416" s="390"/>
      <c r="N3416" s="390"/>
      <c r="O3416" s="390"/>
      <c r="P3416" s="206"/>
    </row>
    <row r="3417" spans="1:16" x14ac:dyDescent="0.2">
      <c r="A3417" s="212"/>
      <c r="B3417" s="211"/>
      <c r="C3417" s="211"/>
      <c r="D3417" s="410"/>
      <c r="E3417" s="211"/>
      <c r="F3417" s="211"/>
      <c r="G3417" s="413"/>
      <c r="H3417" s="429"/>
      <c r="I3417" s="390"/>
      <c r="J3417" s="390"/>
      <c r="K3417" s="390"/>
      <c r="L3417" s="210"/>
      <c r="M3417" s="390"/>
      <c r="N3417" s="390"/>
      <c r="O3417" s="390"/>
      <c r="P3417" s="206"/>
    </row>
    <row r="3418" spans="1:16" x14ac:dyDescent="0.2">
      <c r="A3418" s="212"/>
      <c r="B3418" s="211"/>
      <c r="C3418" s="211"/>
      <c r="D3418" s="410"/>
      <c r="E3418" s="211"/>
      <c r="F3418" s="211"/>
      <c r="G3418" s="413"/>
      <c r="H3418" s="429"/>
      <c r="I3418" s="390"/>
      <c r="J3418" s="390"/>
      <c r="K3418" s="390"/>
      <c r="L3418" s="210"/>
      <c r="M3418" s="390"/>
      <c r="N3418" s="390"/>
      <c r="O3418" s="390"/>
      <c r="P3418" s="206"/>
    </row>
    <row r="3419" spans="1:16" x14ac:dyDescent="0.2">
      <c r="A3419" s="212"/>
      <c r="B3419" s="211"/>
      <c r="C3419" s="211"/>
      <c r="D3419" s="410"/>
      <c r="E3419" s="211"/>
      <c r="F3419" s="211"/>
      <c r="G3419" s="413"/>
      <c r="H3419" s="429"/>
      <c r="I3419" s="390"/>
      <c r="J3419" s="390"/>
      <c r="K3419" s="390"/>
      <c r="L3419" s="210"/>
      <c r="M3419" s="390"/>
      <c r="N3419" s="390"/>
      <c r="O3419" s="390"/>
      <c r="P3419" s="206"/>
    </row>
    <row r="3420" spans="1:16" x14ac:dyDescent="0.2">
      <c r="A3420" s="212"/>
      <c r="B3420" s="211"/>
      <c r="C3420" s="211"/>
      <c r="D3420" s="410"/>
      <c r="E3420" s="211"/>
      <c r="F3420" s="211"/>
      <c r="G3420" s="413"/>
      <c r="H3420" s="429"/>
      <c r="I3420" s="390"/>
      <c r="J3420" s="390"/>
      <c r="K3420" s="390"/>
      <c r="L3420" s="210"/>
      <c r="M3420" s="390"/>
      <c r="N3420" s="390"/>
      <c r="O3420" s="390"/>
      <c r="P3420" s="206"/>
    </row>
    <row r="3421" spans="1:16" x14ac:dyDescent="0.2">
      <c r="A3421" s="212"/>
      <c r="B3421" s="211"/>
      <c r="C3421" s="211"/>
      <c r="D3421" s="410"/>
      <c r="E3421" s="211"/>
      <c r="F3421" s="211"/>
      <c r="G3421" s="413"/>
      <c r="H3421" s="429"/>
      <c r="I3421" s="390"/>
      <c r="J3421" s="390"/>
      <c r="K3421" s="390"/>
      <c r="L3421" s="210"/>
      <c r="M3421" s="390"/>
      <c r="N3421" s="390"/>
      <c r="O3421" s="390"/>
      <c r="P3421" s="206"/>
    </row>
    <row r="3422" spans="1:16" x14ac:dyDescent="0.2">
      <c r="A3422" s="212"/>
      <c r="B3422" s="211"/>
      <c r="C3422" s="211"/>
      <c r="D3422" s="410"/>
      <c r="E3422" s="211"/>
      <c r="F3422" s="211"/>
      <c r="G3422" s="413"/>
      <c r="H3422" s="429"/>
      <c r="I3422" s="390"/>
      <c r="J3422" s="390"/>
      <c r="K3422" s="390"/>
      <c r="L3422" s="210"/>
      <c r="M3422" s="390"/>
      <c r="N3422" s="390"/>
      <c r="O3422" s="390"/>
      <c r="P3422" s="206"/>
    </row>
    <row r="3423" spans="1:16" x14ac:dyDescent="0.2">
      <c r="A3423" s="212"/>
      <c r="B3423" s="211"/>
      <c r="C3423" s="211"/>
      <c r="D3423" s="410"/>
      <c r="E3423" s="211"/>
      <c r="F3423" s="211"/>
      <c r="G3423" s="413"/>
      <c r="H3423" s="429"/>
      <c r="I3423" s="390"/>
      <c r="J3423" s="390"/>
      <c r="K3423" s="390"/>
      <c r="L3423" s="210"/>
      <c r="M3423" s="390"/>
      <c r="N3423" s="390"/>
      <c r="O3423" s="390"/>
      <c r="P3423" s="206"/>
    </row>
    <row r="3424" spans="1:16" x14ac:dyDescent="0.2">
      <c r="A3424" s="212"/>
      <c r="B3424" s="211"/>
      <c r="C3424" s="211"/>
      <c r="D3424" s="410"/>
      <c r="E3424" s="211"/>
      <c r="F3424" s="211"/>
      <c r="G3424" s="413"/>
      <c r="H3424" s="429"/>
      <c r="I3424" s="390"/>
      <c r="J3424" s="390"/>
      <c r="K3424" s="390"/>
      <c r="L3424" s="210"/>
      <c r="M3424" s="390"/>
      <c r="N3424" s="390"/>
      <c r="O3424" s="390"/>
      <c r="P3424" s="206"/>
    </row>
    <row r="3425" spans="1:16" x14ac:dyDescent="0.2">
      <c r="A3425" s="212"/>
      <c r="B3425" s="211"/>
      <c r="C3425" s="211"/>
      <c r="D3425" s="410"/>
      <c r="E3425" s="211"/>
      <c r="F3425" s="211"/>
      <c r="G3425" s="413"/>
      <c r="H3425" s="429"/>
      <c r="I3425" s="390"/>
      <c r="J3425" s="390"/>
      <c r="K3425" s="390"/>
      <c r="L3425" s="210"/>
      <c r="M3425" s="390"/>
      <c r="N3425" s="390"/>
      <c r="O3425" s="390"/>
      <c r="P3425" s="206"/>
    </row>
    <row r="3426" spans="1:16" x14ac:dyDescent="0.2">
      <c r="A3426" s="212"/>
      <c r="B3426" s="211"/>
      <c r="C3426" s="211"/>
      <c r="D3426" s="410"/>
      <c r="E3426" s="211"/>
      <c r="F3426" s="211"/>
      <c r="G3426" s="413"/>
      <c r="H3426" s="429"/>
      <c r="I3426" s="390"/>
      <c r="J3426" s="390"/>
      <c r="K3426" s="390"/>
      <c r="L3426" s="210"/>
      <c r="M3426" s="390"/>
      <c r="N3426" s="390"/>
      <c r="O3426" s="390"/>
      <c r="P3426" s="206"/>
    </row>
    <row r="3427" spans="1:16" x14ac:dyDescent="0.2">
      <c r="A3427" s="212"/>
      <c r="B3427" s="211"/>
      <c r="C3427" s="211"/>
      <c r="D3427" s="410"/>
      <c r="E3427" s="211"/>
      <c r="F3427" s="211"/>
      <c r="G3427" s="413"/>
      <c r="H3427" s="429"/>
      <c r="I3427" s="390"/>
      <c r="J3427" s="390"/>
      <c r="K3427" s="390"/>
      <c r="L3427" s="210"/>
      <c r="M3427" s="390"/>
      <c r="N3427" s="390"/>
      <c r="O3427" s="390"/>
      <c r="P3427" s="206"/>
    </row>
    <row r="3428" spans="1:16" x14ac:dyDescent="0.2">
      <c r="A3428" s="212"/>
      <c r="B3428" s="211"/>
      <c r="C3428" s="211"/>
      <c r="D3428" s="410"/>
      <c r="E3428" s="211"/>
      <c r="F3428" s="211"/>
      <c r="G3428" s="413"/>
      <c r="H3428" s="429"/>
      <c r="I3428" s="390"/>
      <c r="J3428" s="390"/>
      <c r="K3428" s="390"/>
      <c r="L3428" s="210"/>
      <c r="M3428" s="390"/>
      <c r="N3428" s="390"/>
      <c r="O3428" s="390"/>
      <c r="P3428" s="206"/>
    </row>
    <row r="3429" spans="1:16" x14ac:dyDescent="0.2">
      <c r="A3429" s="212"/>
      <c r="B3429" s="211"/>
      <c r="C3429" s="211"/>
      <c r="D3429" s="410"/>
      <c r="E3429" s="211"/>
      <c r="F3429" s="211"/>
      <c r="G3429" s="413"/>
      <c r="H3429" s="429"/>
      <c r="I3429" s="390"/>
      <c r="J3429" s="390"/>
      <c r="K3429" s="390"/>
      <c r="L3429" s="210"/>
      <c r="M3429" s="390"/>
      <c r="N3429" s="390"/>
      <c r="O3429" s="390"/>
      <c r="P3429" s="206"/>
    </row>
    <row r="3430" spans="1:16" x14ac:dyDescent="0.2">
      <c r="A3430" s="212"/>
      <c r="B3430" s="211"/>
      <c r="C3430" s="211"/>
      <c r="D3430" s="410"/>
      <c r="E3430" s="211"/>
      <c r="F3430" s="211"/>
      <c r="G3430" s="413"/>
      <c r="H3430" s="429"/>
      <c r="I3430" s="390"/>
      <c r="J3430" s="390"/>
      <c r="K3430" s="390"/>
      <c r="L3430" s="210"/>
      <c r="M3430" s="390"/>
      <c r="N3430" s="390"/>
      <c r="O3430" s="390"/>
      <c r="P3430" s="206"/>
    </row>
    <row r="3431" spans="1:16" x14ac:dyDescent="0.2">
      <c r="A3431" s="212"/>
      <c r="B3431" s="211"/>
      <c r="C3431" s="211"/>
      <c r="D3431" s="410"/>
      <c r="E3431" s="211"/>
      <c r="F3431" s="211"/>
      <c r="G3431" s="413"/>
      <c r="H3431" s="429"/>
      <c r="I3431" s="390"/>
      <c r="J3431" s="390"/>
      <c r="K3431" s="390"/>
      <c r="L3431" s="210"/>
      <c r="M3431" s="390"/>
      <c r="N3431" s="390"/>
      <c r="O3431" s="390"/>
      <c r="P3431" s="206"/>
    </row>
    <row r="3432" spans="1:16" x14ac:dyDescent="0.2">
      <c r="A3432" s="212"/>
      <c r="B3432" s="211"/>
      <c r="C3432" s="211"/>
      <c r="D3432" s="410"/>
      <c r="E3432" s="211"/>
      <c r="F3432" s="211"/>
      <c r="G3432" s="413"/>
      <c r="H3432" s="429"/>
      <c r="I3432" s="390"/>
      <c r="J3432" s="390"/>
      <c r="K3432" s="390"/>
      <c r="L3432" s="210"/>
      <c r="M3432" s="390"/>
      <c r="N3432" s="390"/>
      <c r="O3432" s="390"/>
      <c r="P3432" s="206"/>
    </row>
    <row r="3433" spans="1:16" x14ac:dyDescent="0.2">
      <c r="A3433" s="212"/>
      <c r="B3433" s="211"/>
      <c r="C3433" s="211"/>
      <c r="D3433" s="410"/>
      <c r="E3433" s="211"/>
      <c r="F3433" s="211"/>
      <c r="G3433" s="413"/>
      <c r="H3433" s="429"/>
      <c r="I3433" s="390"/>
      <c r="J3433" s="390"/>
      <c r="K3433" s="390"/>
      <c r="L3433" s="210"/>
      <c r="M3433" s="390"/>
      <c r="N3433" s="390"/>
      <c r="O3433" s="390"/>
      <c r="P3433" s="206"/>
    </row>
    <row r="3434" spans="1:16" x14ac:dyDescent="0.2">
      <c r="A3434" s="212"/>
      <c r="B3434" s="211"/>
      <c r="C3434" s="211"/>
      <c r="D3434" s="410"/>
      <c r="E3434" s="211"/>
      <c r="F3434" s="211"/>
      <c r="G3434" s="413"/>
      <c r="H3434" s="429"/>
      <c r="I3434" s="390"/>
      <c r="J3434" s="390"/>
      <c r="K3434" s="390"/>
      <c r="L3434" s="210"/>
      <c r="M3434" s="390"/>
      <c r="N3434" s="390"/>
      <c r="O3434" s="390"/>
      <c r="P3434" s="206"/>
    </row>
    <row r="3435" spans="1:16" x14ac:dyDescent="0.2">
      <c r="A3435" s="212"/>
      <c r="B3435" s="211"/>
      <c r="C3435" s="211"/>
      <c r="D3435" s="410"/>
      <c r="E3435" s="211"/>
      <c r="F3435" s="211"/>
      <c r="G3435" s="413"/>
      <c r="H3435" s="429"/>
      <c r="I3435" s="390"/>
      <c r="J3435" s="390"/>
      <c r="K3435" s="390"/>
      <c r="L3435" s="210"/>
      <c r="M3435" s="390"/>
      <c r="N3435" s="390"/>
      <c r="O3435" s="390"/>
      <c r="P3435" s="206"/>
    </row>
    <row r="3436" spans="1:16" x14ac:dyDescent="0.2">
      <c r="A3436" s="212"/>
      <c r="B3436" s="211"/>
      <c r="C3436" s="211"/>
      <c r="D3436" s="410"/>
      <c r="E3436" s="211"/>
      <c r="F3436" s="211"/>
      <c r="G3436" s="413"/>
      <c r="H3436" s="429"/>
      <c r="I3436" s="390"/>
      <c r="J3436" s="390"/>
      <c r="K3436" s="390"/>
      <c r="L3436" s="210"/>
      <c r="M3436" s="390"/>
      <c r="N3436" s="390"/>
      <c r="O3436" s="390"/>
      <c r="P3436" s="206"/>
    </row>
    <row r="3437" spans="1:16" x14ac:dyDescent="0.2">
      <c r="A3437" s="212"/>
      <c r="B3437" s="211"/>
      <c r="C3437" s="211"/>
      <c r="D3437" s="410"/>
      <c r="E3437" s="211"/>
      <c r="F3437" s="211"/>
      <c r="G3437" s="413"/>
      <c r="H3437" s="429"/>
      <c r="I3437" s="390"/>
      <c r="J3437" s="390"/>
      <c r="K3437" s="390"/>
      <c r="L3437" s="210"/>
      <c r="M3437" s="390"/>
      <c r="N3437" s="390"/>
      <c r="O3437" s="390"/>
      <c r="P3437" s="206"/>
    </row>
    <row r="3438" spans="1:16" x14ac:dyDescent="0.2">
      <c r="A3438" s="212"/>
      <c r="B3438" s="211"/>
      <c r="C3438" s="211"/>
      <c r="D3438" s="410"/>
      <c r="E3438" s="211"/>
      <c r="F3438" s="211"/>
      <c r="G3438" s="413"/>
      <c r="H3438" s="429"/>
      <c r="I3438" s="390"/>
      <c r="J3438" s="390"/>
      <c r="K3438" s="390"/>
      <c r="L3438" s="210"/>
      <c r="M3438" s="390"/>
      <c r="N3438" s="390"/>
      <c r="O3438" s="390"/>
      <c r="P3438" s="206"/>
    </row>
    <row r="3439" spans="1:16" x14ac:dyDescent="0.2">
      <c r="A3439" s="212"/>
      <c r="B3439" s="211"/>
      <c r="C3439" s="211"/>
      <c r="D3439" s="410"/>
      <c r="E3439" s="211"/>
      <c r="F3439" s="211"/>
      <c r="G3439" s="413"/>
      <c r="H3439" s="429"/>
      <c r="I3439" s="390"/>
      <c r="J3439" s="390"/>
      <c r="K3439" s="390"/>
      <c r="L3439" s="210"/>
      <c r="M3439" s="390"/>
      <c r="N3439" s="390"/>
      <c r="O3439" s="390"/>
      <c r="P3439" s="206"/>
    </row>
    <row r="3440" spans="1:16" x14ac:dyDescent="0.2">
      <c r="A3440" s="212"/>
      <c r="B3440" s="211"/>
      <c r="C3440" s="211"/>
      <c r="D3440" s="410"/>
      <c r="E3440" s="211"/>
      <c r="F3440" s="211"/>
      <c r="G3440" s="413"/>
      <c r="H3440" s="429"/>
      <c r="I3440" s="390"/>
      <c r="J3440" s="390"/>
      <c r="K3440" s="390"/>
      <c r="L3440" s="210"/>
      <c r="M3440" s="390"/>
      <c r="N3440" s="390"/>
      <c r="O3440" s="390"/>
      <c r="P3440" s="206"/>
    </row>
    <row r="3441" spans="1:16" x14ac:dyDescent="0.2">
      <c r="A3441" s="212"/>
      <c r="B3441" s="211"/>
      <c r="C3441" s="211"/>
      <c r="D3441" s="410"/>
      <c r="E3441" s="211"/>
      <c r="F3441" s="211"/>
      <c r="G3441" s="413"/>
      <c r="H3441" s="429"/>
      <c r="I3441" s="390"/>
      <c r="J3441" s="390"/>
      <c r="K3441" s="390"/>
      <c r="L3441" s="210"/>
      <c r="M3441" s="390"/>
      <c r="N3441" s="390"/>
      <c r="O3441" s="390"/>
      <c r="P3441" s="206"/>
    </row>
    <row r="3442" spans="1:16" x14ac:dyDescent="0.2">
      <c r="A3442" s="212"/>
      <c r="B3442" s="211"/>
      <c r="C3442" s="211"/>
      <c r="D3442" s="410"/>
      <c r="E3442" s="211"/>
      <c r="F3442" s="211"/>
      <c r="G3442" s="413"/>
      <c r="H3442" s="429"/>
      <c r="I3442" s="390"/>
      <c r="J3442" s="390"/>
      <c r="K3442" s="390"/>
      <c r="L3442" s="210"/>
      <c r="M3442" s="390"/>
      <c r="N3442" s="390"/>
      <c r="O3442" s="390"/>
      <c r="P3442" s="206"/>
    </row>
    <row r="3443" spans="1:16" x14ac:dyDescent="0.2">
      <c r="A3443" s="212"/>
      <c r="B3443" s="211"/>
      <c r="C3443" s="211"/>
      <c r="D3443" s="410"/>
      <c r="E3443" s="211"/>
      <c r="F3443" s="211"/>
      <c r="G3443" s="413"/>
      <c r="H3443" s="429"/>
      <c r="I3443" s="390"/>
      <c r="J3443" s="390"/>
      <c r="K3443" s="390"/>
      <c r="L3443" s="210"/>
      <c r="M3443" s="390"/>
      <c r="N3443" s="390"/>
      <c r="O3443" s="390"/>
      <c r="P3443" s="206"/>
    </row>
    <row r="3444" spans="1:16" x14ac:dyDescent="0.2">
      <c r="A3444" s="212"/>
      <c r="B3444" s="211"/>
      <c r="C3444" s="211"/>
      <c r="D3444" s="410"/>
      <c r="E3444" s="211"/>
      <c r="F3444" s="211"/>
      <c r="G3444" s="413"/>
      <c r="H3444" s="429"/>
      <c r="I3444" s="390"/>
      <c r="J3444" s="390"/>
      <c r="K3444" s="390"/>
      <c r="L3444" s="210"/>
      <c r="M3444" s="390"/>
      <c r="N3444" s="390"/>
      <c r="O3444" s="390"/>
      <c r="P3444" s="206"/>
    </row>
    <row r="3445" spans="1:16" x14ac:dyDescent="0.2">
      <c r="A3445" s="212"/>
      <c r="B3445" s="211"/>
      <c r="C3445" s="211"/>
      <c r="D3445" s="410"/>
      <c r="E3445" s="211"/>
      <c r="F3445" s="211"/>
      <c r="G3445" s="413"/>
      <c r="H3445" s="429"/>
      <c r="I3445" s="390"/>
      <c r="J3445" s="390"/>
      <c r="K3445" s="390"/>
      <c r="L3445" s="210"/>
      <c r="M3445" s="390"/>
      <c r="N3445" s="390"/>
      <c r="O3445" s="390"/>
      <c r="P3445" s="206"/>
    </row>
    <row r="3446" spans="1:16" x14ac:dyDescent="0.2">
      <c r="A3446" s="212"/>
      <c r="B3446" s="211"/>
      <c r="C3446" s="211"/>
      <c r="D3446" s="410"/>
      <c r="E3446" s="211"/>
      <c r="F3446" s="211"/>
      <c r="G3446" s="413"/>
      <c r="H3446" s="429"/>
      <c r="I3446" s="390"/>
      <c r="J3446" s="390"/>
      <c r="K3446" s="390"/>
      <c r="L3446" s="210"/>
      <c r="M3446" s="390"/>
      <c r="N3446" s="390"/>
      <c r="O3446" s="390"/>
      <c r="P3446" s="206"/>
    </row>
    <row r="3447" spans="1:16" x14ac:dyDescent="0.2">
      <c r="A3447" s="212"/>
      <c r="B3447" s="211"/>
      <c r="C3447" s="211"/>
      <c r="D3447" s="410"/>
      <c r="E3447" s="211"/>
      <c r="F3447" s="211"/>
      <c r="G3447" s="413"/>
      <c r="H3447" s="429"/>
      <c r="I3447" s="390"/>
      <c r="J3447" s="390"/>
      <c r="K3447" s="390"/>
      <c r="L3447" s="210"/>
      <c r="M3447" s="390"/>
      <c r="N3447" s="390"/>
      <c r="O3447" s="390"/>
      <c r="P3447" s="206"/>
    </row>
    <row r="3448" spans="1:16" x14ac:dyDescent="0.2">
      <c r="A3448" s="212"/>
      <c r="B3448" s="211"/>
      <c r="C3448" s="211"/>
      <c r="D3448" s="410"/>
      <c r="E3448" s="211"/>
      <c r="F3448" s="211"/>
      <c r="G3448" s="413"/>
      <c r="H3448" s="429"/>
      <c r="I3448" s="390"/>
      <c r="J3448" s="390"/>
      <c r="K3448" s="390"/>
      <c r="L3448" s="210"/>
      <c r="M3448" s="390"/>
      <c r="N3448" s="390"/>
      <c r="O3448" s="390"/>
      <c r="P3448" s="206"/>
    </row>
    <row r="3449" spans="1:16" x14ac:dyDescent="0.2">
      <c r="A3449" s="212"/>
      <c r="B3449" s="211"/>
      <c r="C3449" s="211"/>
      <c r="D3449" s="410"/>
      <c r="E3449" s="211"/>
      <c r="F3449" s="211"/>
      <c r="G3449" s="413"/>
      <c r="H3449" s="429"/>
      <c r="I3449" s="390"/>
      <c r="J3449" s="390"/>
      <c r="K3449" s="390"/>
      <c r="L3449" s="210"/>
      <c r="M3449" s="390"/>
      <c r="N3449" s="390"/>
      <c r="O3449" s="390"/>
      <c r="P3449" s="206"/>
    </row>
    <row r="3450" spans="1:16" x14ac:dyDescent="0.2">
      <c r="A3450" s="212"/>
      <c r="B3450" s="211"/>
      <c r="C3450" s="211"/>
      <c r="D3450" s="410"/>
      <c r="E3450" s="211"/>
      <c r="F3450" s="211"/>
      <c r="G3450" s="413"/>
      <c r="H3450" s="429"/>
      <c r="I3450" s="390"/>
      <c r="J3450" s="390"/>
      <c r="K3450" s="390"/>
      <c r="L3450" s="210"/>
      <c r="M3450" s="390"/>
      <c r="N3450" s="390"/>
      <c r="O3450" s="390"/>
      <c r="P3450" s="206"/>
    </row>
    <row r="3451" spans="1:16" x14ac:dyDescent="0.2">
      <c r="A3451" s="212"/>
      <c r="B3451" s="211"/>
      <c r="C3451" s="211"/>
      <c r="D3451" s="410"/>
      <c r="E3451" s="211"/>
      <c r="F3451" s="211"/>
      <c r="G3451" s="413"/>
      <c r="H3451" s="429"/>
      <c r="I3451" s="390"/>
      <c r="J3451" s="390"/>
      <c r="K3451" s="390"/>
      <c r="L3451" s="210"/>
      <c r="M3451" s="390"/>
      <c r="N3451" s="390"/>
      <c r="O3451" s="390"/>
      <c r="P3451" s="206"/>
    </row>
    <row r="3452" spans="1:16" x14ac:dyDescent="0.2">
      <c r="A3452" s="212"/>
      <c r="B3452" s="211"/>
      <c r="C3452" s="211"/>
      <c r="D3452" s="410"/>
      <c r="E3452" s="211"/>
      <c r="F3452" s="211"/>
      <c r="G3452" s="413"/>
      <c r="H3452" s="429"/>
      <c r="I3452" s="390"/>
      <c r="J3452" s="390"/>
      <c r="K3452" s="390"/>
      <c r="L3452" s="210"/>
      <c r="M3452" s="390"/>
      <c r="N3452" s="390"/>
      <c r="O3452" s="390"/>
      <c r="P3452" s="206"/>
    </row>
    <row r="3453" spans="1:16" x14ac:dyDescent="0.2">
      <c r="A3453" s="212"/>
      <c r="B3453" s="211"/>
      <c r="C3453" s="211"/>
      <c r="D3453" s="410"/>
      <c r="E3453" s="211"/>
      <c r="F3453" s="211"/>
      <c r="G3453" s="413"/>
      <c r="H3453" s="429"/>
      <c r="I3453" s="390"/>
      <c r="J3453" s="390"/>
      <c r="K3453" s="390"/>
      <c r="L3453" s="210"/>
      <c r="M3453" s="390"/>
      <c r="N3453" s="390"/>
      <c r="O3453" s="390"/>
      <c r="P3453" s="206"/>
    </row>
    <row r="3454" spans="1:16" x14ac:dyDescent="0.2">
      <c r="A3454" s="212"/>
      <c r="B3454" s="211"/>
      <c r="C3454" s="211"/>
      <c r="D3454" s="410"/>
      <c r="E3454" s="211"/>
      <c r="F3454" s="211"/>
      <c r="G3454" s="413"/>
      <c r="H3454" s="429"/>
      <c r="I3454" s="390"/>
      <c r="J3454" s="390"/>
      <c r="K3454" s="390"/>
      <c r="L3454" s="210"/>
      <c r="M3454" s="390"/>
      <c r="N3454" s="390"/>
      <c r="O3454" s="390"/>
      <c r="P3454" s="206"/>
    </row>
    <row r="3455" spans="1:16" x14ac:dyDescent="0.2">
      <c r="A3455" s="212"/>
      <c r="B3455" s="211"/>
      <c r="C3455" s="211"/>
      <c r="D3455" s="410"/>
      <c r="E3455" s="211"/>
      <c r="F3455" s="211"/>
      <c r="G3455" s="413"/>
      <c r="H3455" s="429"/>
      <c r="I3455" s="390"/>
      <c r="J3455" s="390"/>
      <c r="K3455" s="390"/>
      <c r="L3455" s="210"/>
      <c r="M3455" s="390"/>
      <c r="N3455" s="390"/>
      <c r="O3455" s="390"/>
      <c r="P3455" s="206"/>
    </row>
    <row r="3456" spans="1:16" x14ac:dyDescent="0.2">
      <c r="A3456" s="212"/>
      <c r="B3456" s="211"/>
      <c r="C3456" s="211"/>
      <c r="D3456" s="410"/>
      <c r="E3456" s="211"/>
      <c r="F3456" s="211"/>
      <c r="G3456" s="413"/>
      <c r="H3456" s="429"/>
      <c r="I3456" s="390"/>
      <c r="J3456" s="390"/>
      <c r="K3456" s="390"/>
      <c r="L3456" s="210"/>
      <c r="M3456" s="390"/>
      <c r="N3456" s="390"/>
      <c r="O3456" s="390"/>
      <c r="P3456" s="206"/>
    </row>
    <row r="3457" spans="1:16" x14ac:dyDescent="0.2">
      <c r="A3457" s="212"/>
      <c r="B3457" s="211"/>
      <c r="C3457" s="211"/>
      <c r="D3457" s="410"/>
      <c r="E3457" s="211"/>
      <c r="F3457" s="211"/>
      <c r="G3457" s="413"/>
      <c r="H3457" s="429"/>
      <c r="I3457" s="390"/>
      <c r="J3457" s="390"/>
      <c r="K3457" s="390"/>
      <c r="L3457" s="210"/>
      <c r="M3457" s="390"/>
      <c r="N3457" s="390"/>
      <c r="O3457" s="390"/>
      <c r="P3457" s="206"/>
    </row>
    <row r="3458" spans="1:16" x14ac:dyDescent="0.2">
      <c r="A3458" s="212"/>
      <c r="B3458" s="211"/>
      <c r="C3458" s="211"/>
      <c r="D3458" s="410"/>
      <c r="E3458" s="211"/>
      <c r="F3458" s="211"/>
      <c r="G3458" s="413"/>
      <c r="H3458" s="429"/>
      <c r="I3458" s="390"/>
      <c r="J3458" s="390"/>
      <c r="K3458" s="390"/>
      <c r="L3458" s="210"/>
      <c r="M3458" s="390"/>
      <c r="N3458" s="390"/>
      <c r="O3458" s="390"/>
      <c r="P3458" s="206"/>
    </row>
    <row r="3459" spans="1:16" x14ac:dyDescent="0.2">
      <c r="A3459" s="212"/>
      <c r="B3459" s="211"/>
      <c r="C3459" s="211"/>
      <c r="D3459" s="410"/>
      <c r="E3459" s="211"/>
      <c r="F3459" s="211"/>
      <c r="G3459" s="413"/>
      <c r="H3459" s="429"/>
      <c r="I3459" s="390"/>
      <c r="J3459" s="390"/>
      <c r="K3459" s="390"/>
      <c r="L3459" s="210"/>
      <c r="M3459" s="390"/>
      <c r="N3459" s="390"/>
      <c r="O3459" s="390"/>
      <c r="P3459" s="206"/>
    </row>
    <row r="3460" spans="1:16" x14ac:dyDescent="0.2">
      <c r="A3460" s="212"/>
      <c r="B3460" s="211"/>
      <c r="C3460" s="211"/>
      <c r="D3460" s="410"/>
      <c r="E3460" s="211"/>
      <c r="F3460" s="211"/>
      <c r="G3460" s="413"/>
      <c r="H3460" s="429"/>
      <c r="I3460" s="390"/>
      <c r="J3460" s="390"/>
      <c r="K3460" s="390"/>
      <c r="L3460" s="210"/>
      <c r="M3460" s="390"/>
      <c r="N3460" s="390"/>
      <c r="O3460" s="390"/>
      <c r="P3460" s="206"/>
    </row>
    <row r="3461" spans="1:16" x14ac:dyDescent="0.2">
      <c r="A3461" s="212"/>
      <c r="B3461" s="211"/>
      <c r="C3461" s="211"/>
      <c r="D3461" s="410"/>
      <c r="E3461" s="211"/>
      <c r="F3461" s="211"/>
      <c r="G3461" s="413"/>
      <c r="H3461" s="429"/>
      <c r="I3461" s="390"/>
      <c r="J3461" s="390"/>
      <c r="K3461" s="390"/>
      <c r="L3461" s="210"/>
      <c r="M3461" s="390"/>
      <c r="N3461" s="390"/>
      <c r="O3461" s="390"/>
      <c r="P3461" s="206"/>
    </row>
    <row r="3462" spans="1:16" x14ac:dyDescent="0.2">
      <c r="A3462" s="212"/>
      <c r="B3462" s="211"/>
      <c r="C3462" s="211"/>
      <c r="D3462" s="410"/>
      <c r="E3462" s="211"/>
      <c r="F3462" s="211"/>
      <c r="G3462" s="413"/>
      <c r="H3462" s="429"/>
      <c r="I3462" s="390"/>
      <c r="J3462" s="390"/>
      <c r="K3462" s="390"/>
      <c r="L3462" s="210"/>
      <c r="M3462" s="390"/>
      <c r="N3462" s="390"/>
      <c r="O3462" s="390"/>
      <c r="P3462" s="206"/>
    </row>
    <row r="3463" spans="1:16" x14ac:dyDescent="0.2">
      <c r="A3463" s="212"/>
      <c r="B3463" s="211"/>
      <c r="C3463" s="211"/>
      <c r="D3463" s="410"/>
      <c r="E3463" s="211"/>
      <c r="F3463" s="211"/>
      <c r="G3463" s="413"/>
      <c r="H3463" s="429"/>
      <c r="I3463" s="390"/>
      <c r="J3463" s="390"/>
      <c r="K3463" s="390"/>
      <c r="L3463" s="210"/>
      <c r="M3463" s="390"/>
      <c r="N3463" s="390"/>
      <c r="O3463" s="390"/>
      <c r="P3463" s="206"/>
    </row>
    <row r="3464" spans="1:16" x14ac:dyDescent="0.2">
      <c r="A3464" s="212"/>
      <c r="B3464" s="211"/>
      <c r="C3464" s="211"/>
      <c r="D3464" s="410"/>
      <c r="E3464" s="211"/>
      <c r="F3464" s="211"/>
      <c r="G3464" s="413"/>
      <c r="H3464" s="429"/>
      <c r="I3464" s="390"/>
      <c r="J3464" s="390"/>
      <c r="K3464" s="390"/>
      <c r="L3464" s="210"/>
      <c r="M3464" s="390"/>
      <c r="N3464" s="390"/>
      <c r="O3464" s="390"/>
      <c r="P3464" s="206"/>
    </row>
    <row r="3465" spans="1:16" x14ac:dyDescent="0.2">
      <c r="A3465" s="212"/>
      <c r="B3465" s="211"/>
      <c r="C3465" s="211"/>
      <c r="D3465" s="410"/>
      <c r="E3465" s="211"/>
      <c r="F3465" s="211"/>
      <c r="G3465" s="413"/>
      <c r="H3465" s="429"/>
      <c r="I3465" s="390"/>
      <c r="J3465" s="390"/>
      <c r="K3465" s="390"/>
      <c r="L3465" s="210"/>
      <c r="M3465" s="390"/>
      <c r="N3465" s="390"/>
      <c r="O3465" s="390"/>
      <c r="P3465" s="206"/>
    </row>
    <row r="3466" spans="1:16" x14ac:dyDescent="0.2">
      <c r="A3466" s="212"/>
      <c r="B3466" s="211"/>
      <c r="C3466" s="211"/>
      <c r="D3466" s="410"/>
      <c r="E3466" s="211"/>
      <c r="F3466" s="211"/>
      <c r="G3466" s="413"/>
      <c r="H3466" s="429"/>
      <c r="I3466" s="390"/>
      <c r="J3466" s="390"/>
      <c r="K3466" s="390"/>
      <c r="L3466" s="210"/>
      <c r="M3466" s="390"/>
      <c r="N3466" s="390"/>
      <c r="O3466" s="390"/>
      <c r="P3466" s="206"/>
    </row>
    <row r="3467" spans="1:16" x14ac:dyDescent="0.2">
      <c r="A3467" s="212"/>
      <c r="B3467" s="211"/>
      <c r="C3467" s="211"/>
      <c r="D3467" s="410"/>
      <c r="E3467" s="211"/>
      <c r="F3467" s="211"/>
      <c r="G3467" s="413"/>
      <c r="H3467" s="429"/>
      <c r="I3467" s="390"/>
      <c r="J3467" s="390"/>
      <c r="K3467" s="390"/>
      <c r="L3467" s="210"/>
      <c r="M3467" s="390"/>
      <c r="N3467" s="390"/>
      <c r="O3467" s="390"/>
      <c r="P3467" s="206"/>
    </row>
    <row r="3468" spans="1:16" x14ac:dyDescent="0.2">
      <c r="A3468" s="212"/>
      <c r="B3468" s="211"/>
      <c r="C3468" s="211"/>
      <c r="D3468" s="410"/>
      <c r="E3468" s="211"/>
      <c r="F3468" s="211"/>
      <c r="G3468" s="413"/>
      <c r="H3468" s="429"/>
      <c r="I3468" s="390"/>
      <c r="J3468" s="390"/>
      <c r="K3468" s="390"/>
      <c r="L3468" s="210"/>
      <c r="M3468" s="390"/>
      <c r="N3468" s="390"/>
      <c r="O3468" s="390"/>
      <c r="P3468" s="206"/>
    </row>
    <row r="3469" spans="1:16" x14ac:dyDescent="0.2">
      <c r="A3469" s="212"/>
      <c r="B3469" s="211"/>
      <c r="C3469" s="211"/>
      <c r="D3469" s="410"/>
      <c r="E3469" s="211"/>
      <c r="F3469" s="211"/>
      <c r="G3469" s="413"/>
      <c r="H3469" s="429"/>
      <c r="I3469" s="390"/>
      <c r="J3469" s="390"/>
      <c r="K3469" s="390"/>
      <c r="L3469" s="210"/>
      <c r="M3469" s="390"/>
      <c r="N3469" s="390"/>
      <c r="O3469" s="390"/>
      <c r="P3469" s="206"/>
    </row>
    <row r="3470" spans="1:16" x14ac:dyDescent="0.2">
      <c r="A3470" s="212"/>
      <c r="B3470" s="211"/>
      <c r="C3470" s="211"/>
      <c r="D3470" s="410"/>
      <c r="E3470" s="211"/>
      <c r="F3470" s="211"/>
      <c r="G3470" s="413"/>
      <c r="H3470" s="429"/>
      <c r="I3470" s="390"/>
      <c r="J3470" s="390"/>
      <c r="K3470" s="390"/>
      <c r="L3470" s="210"/>
      <c r="M3470" s="390"/>
      <c r="N3470" s="390"/>
      <c r="O3470" s="390"/>
      <c r="P3470" s="206"/>
    </row>
    <row r="3471" spans="1:16" x14ac:dyDescent="0.2">
      <c r="A3471" s="212"/>
      <c r="B3471" s="211"/>
      <c r="C3471" s="211"/>
      <c r="D3471" s="410"/>
      <c r="E3471" s="211"/>
      <c r="F3471" s="211"/>
      <c r="G3471" s="413"/>
      <c r="H3471" s="429"/>
      <c r="I3471" s="390"/>
      <c r="J3471" s="390"/>
      <c r="K3471" s="390"/>
      <c r="L3471" s="210"/>
      <c r="M3471" s="390"/>
      <c r="N3471" s="390"/>
      <c r="O3471" s="390"/>
      <c r="P3471" s="206"/>
    </row>
    <row r="3472" spans="1:16" x14ac:dyDescent="0.2">
      <c r="A3472" s="212"/>
      <c r="B3472" s="211"/>
      <c r="C3472" s="211"/>
      <c r="D3472" s="410"/>
      <c r="E3472" s="211"/>
      <c r="F3472" s="211"/>
      <c r="G3472" s="413"/>
      <c r="H3472" s="429"/>
      <c r="I3472" s="390"/>
      <c r="J3472" s="390"/>
      <c r="K3472" s="390"/>
      <c r="L3472" s="210"/>
      <c r="M3472" s="390"/>
      <c r="N3472" s="390"/>
      <c r="O3472" s="390"/>
      <c r="P3472" s="206"/>
    </row>
    <row r="3473" spans="1:16" x14ac:dyDescent="0.2">
      <c r="A3473" s="212"/>
      <c r="B3473" s="211"/>
      <c r="C3473" s="211"/>
      <c r="D3473" s="410"/>
      <c r="E3473" s="211"/>
      <c r="F3473" s="211"/>
      <c r="G3473" s="413"/>
      <c r="H3473" s="429"/>
      <c r="I3473" s="390"/>
      <c r="J3473" s="390"/>
      <c r="K3473" s="390"/>
      <c r="L3473" s="210"/>
      <c r="M3473" s="390"/>
      <c r="N3473" s="390"/>
      <c r="O3473" s="390"/>
      <c r="P3473" s="206"/>
    </row>
    <row r="3474" spans="1:16" x14ac:dyDescent="0.2">
      <c r="A3474" s="212"/>
      <c r="B3474" s="211"/>
      <c r="C3474" s="211"/>
      <c r="D3474" s="410"/>
      <c r="E3474" s="211"/>
      <c r="F3474" s="211"/>
      <c r="G3474" s="413"/>
      <c r="H3474" s="429"/>
      <c r="I3474" s="390"/>
      <c r="J3474" s="390"/>
      <c r="K3474" s="390"/>
      <c r="L3474" s="210"/>
      <c r="M3474" s="390"/>
      <c r="N3474" s="390"/>
      <c r="O3474" s="390"/>
      <c r="P3474" s="206"/>
    </row>
    <row r="3475" spans="1:16" x14ac:dyDescent="0.2">
      <c r="A3475" s="212"/>
      <c r="B3475" s="211"/>
      <c r="C3475" s="211"/>
      <c r="D3475" s="410"/>
      <c r="E3475" s="211"/>
      <c r="F3475" s="211"/>
      <c r="G3475" s="413"/>
      <c r="H3475" s="429"/>
      <c r="I3475" s="390"/>
      <c r="J3475" s="390"/>
      <c r="K3475" s="390"/>
      <c r="L3475" s="210"/>
      <c r="M3475" s="390"/>
      <c r="N3475" s="390"/>
      <c r="O3475" s="390"/>
      <c r="P3475" s="206"/>
    </row>
    <row r="3476" spans="1:16" x14ac:dyDescent="0.2">
      <c r="A3476" s="212"/>
      <c r="B3476" s="211"/>
      <c r="C3476" s="211"/>
      <c r="D3476" s="410"/>
      <c r="E3476" s="211"/>
      <c r="F3476" s="211"/>
      <c r="G3476" s="413"/>
      <c r="H3476" s="429"/>
      <c r="I3476" s="390"/>
      <c r="J3476" s="390"/>
      <c r="K3476" s="390"/>
      <c r="L3476" s="210"/>
      <c r="M3476" s="390"/>
      <c r="N3476" s="390"/>
      <c r="O3476" s="390"/>
      <c r="P3476" s="206"/>
    </row>
    <row r="3477" spans="1:16" x14ac:dyDescent="0.2">
      <c r="A3477" s="212"/>
      <c r="B3477" s="211"/>
      <c r="C3477" s="211"/>
      <c r="D3477" s="410"/>
      <c r="E3477" s="211"/>
      <c r="F3477" s="211"/>
      <c r="G3477" s="413"/>
      <c r="H3477" s="429"/>
      <c r="I3477" s="390"/>
      <c r="J3477" s="390"/>
      <c r="K3477" s="390"/>
      <c r="L3477" s="210"/>
      <c r="M3477" s="390"/>
      <c r="N3477" s="390"/>
      <c r="O3477" s="390"/>
      <c r="P3477" s="206"/>
    </row>
    <row r="3478" spans="1:16" x14ac:dyDescent="0.2">
      <c r="A3478" s="212"/>
      <c r="B3478" s="211"/>
      <c r="C3478" s="211"/>
      <c r="D3478" s="410"/>
      <c r="E3478" s="211"/>
      <c r="F3478" s="211"/>
      <c r="G3478" s="413"/>
      <c r="H3478" s="429"/>
      <c r="I3478" s="390"/>
      <c r="J3478" s="390"/>
      <c r="K3478" s="390"/>
      <c r="L3478" s="210"/>
      <c r="M3478" s="390"/>
      <c r="N3478" s="390"/>
      <c r="O3478" s="390"/>
      <c r="P3478" s="206"/>
    </row>
    <row r="3479" spans="1:16" x14ac:dyDescent="0.2">
      <c r="A3479" s="212"/>
      <c r="B3479" s="211"/>
      <c r="C3479" s="211"/>
      <c r="D3479" s="410"/>
      <c r="E3479" s="211"/>
      <c r="F3479" s="211"/>
      <c r="G3479" s="413"/>
      <c r="H3479" s="429"/>
      <c r="I3479" s="390"/>
      <c r="J3479" s="390"/>
      <c r="K3479" s="390"/>
      <c r="L3479" s="210"/>
      <c r="M3479" s="390"/>
      <c r="N3479" s="390"/>
      <c r="O3479" s="390"/>
      <c r="P3479" s="206"/>
    </row>
    <row r="3480" spans="1:16" x14ac:dyDescent="0.2">
      <c r="A3480" s="212"/>
      <c r="B3480" s="211"/>
      <c r="C3480" s="211"/>
      <c r="D3480" s="410"/>
      <c r="E3480" s="211"/>
      <c r="F3480" s="211"/>
      <c r="G3480" s="413"/>
      <c r="H3480" s="429"/>
      <c r="I3480" s="390"/>
      <c r="J3480" s="390"/>
      <c r="K3480" s="390"/>
      <c r="L3480" s="210"/>
      <c r="M3480" s="390"/>
      <c r="N3480" s="390"/>
      <c r="O3480" s="390"/>
      <c r="P3480" s="206"/>
    </row>
    <row r="3481" spans="1:16" x14ac:dyDescent="0.2">
      <c r="A3481" s="212"/>
      <c r="B3481" s="211"/>
      <c r="C3481" s="211"/>
      <c r="D3481" s="410"/>
      <c r="E3481" s="211"/>
      <c r="F3481" s="211"/>
      <c r="G3481" s="413"/>
      <c r="H3481" s="429"/>
      <c r="I3481" s="390"/>
      <c r="J3481" s="390"/>
      <c r="K3481" s="390"/>
      <c r="L3481" s="210"/>
      <c r="M3481" s="390"/>
      <c r="N3481" s="390"/>
      <c r="O3481" s="390"/>
      <c r="P3481" s="206"/>
    </row>
    <row r="3482" spans="1:16" x14ac:dyDescent="0.2">
      <c r="A3482" s="212"/>
      <c r="B3482" s="211"/>
      <c r="C3482" s="211"/>
      <c r="D3482" s="410"/>
      <c r="E3482" s="211"/>
      <c r="F3482" s="211"/>
      <c r="G3482" s="413"/>
      <c r="H3482" s="429"/>
      <c r="I3482" s="390"/>
      <c r="J3482" s="390"/>
      <c r="K3482" s="390"/>
      <c r="L3482" s="210"/>
      <c r="M3482" s="390"/>
      <c r="N3482" s="390"/>
      <c r="O3482" s="390"/>
      <c r="P3482" s="206"/>
    </row>
    <row r="3483" spans="1:16" x14ac:dyDescent="0.2">
      <c r="A3483" s="212"/>
      <c r="B3483" s="211"/>
      <c r="C3483" s="211"/>
      <c r="D3483" s="410"/>
      <c r="E3483" s="211"/>
      <c r="F3483" s="211"/>
      <c r="G3483" s="413"/>
      <c r="H3483" s="429"/>
      <c r="I3483" s="390"/>
      <c r="J3483" s="390"/>
      <c r="K3483" s="390"/>
      <c r="L3483" s="210"/>
      <c r="M3483" s="390"/>
      <c r="N3483" s="390"/>
      <c r="O3483" s="390"/>
      <c r="P3483" s="206"/>
    </row>
    <row r="3484" spans="1:16" x14ac:dyDescent="0.2">
      <c r="A3484" s="212"/>
      <c r="B3484" s="211"/>
      <c r="C3484" s="211"/>
      <c r="D3484" s="410"/>
      <c r="E3484" s="211"/>
      <c r="F3484" s="211"/>
      <c r="G3484" s="413"/>
      <c r="H3484" s="429"/>
      <c r="I3484" s="390"/>
      <c r="J3484" s="390"/>
      <c r="K3484" s="390"/>
      <c r="L3484" s="210"/>
      <c r="M3484" s="390"/>
      <c r="N3484" s="390"/>
      <c r="O3484" s="390"/>
      <c r="P3484" s="206"/>
    </row>
    <row r="3485" spans="1:16" x14ac:dyDescent="0.2">
      <c r="A3485" s="212"/>
      <c r="B3485" s="211"/>
      <c r="C3485" s="211"/>
      <c r="D3485" s="410"/>
      <c r="E3485" s="211"/>
      <c r="F3485" s="211"/>
      <c r="G3485" s="413"/>
      <c r="H3485" s="429"/>
      <c r="I3485" s="390"/>
      <c r="J3485" s="390"/>
      <c r="K3485" s="390"/>
      <c r="L3485" s="210"/>
      <c r="M3485" s="390"/>
      <c r="N3485" s="390"/>
      <c r="O3485" s="390"/>
      <c r="P3485" s="206"/>
    </row>
    <row r="3486" spans="1:16" x14ac:dyDescent="0.2">
      <c r="A3486" s="212"/>
      <c r="B3486" s="211"/>
      <c r="C3486" s="211"/>
      <c r="D3486" s="410"/>
      <c r="E3486" s="211"/>
      <c r="F3486" s="211"/>
      <c r="G3486" s="413"/>
      <c r="H3486" s="429"/>
      <c r="I3486" s="390"/>
      <c r="J3486" s="390"/>
      <c r="K3486" s="390"/>
      <c r="L3486" s="210"/>
      <c r="M3486" s="390"/>
      <c r="N3486" s="390"/>
      <c r="O3486" s="390"/>
      <c r="P3486" s="206"/>
    </row>
    <row r="3487" spans="1:16" x14ac:dyDescent="0.2">
      <c r="A3487" s="212"/>
      <c r="B3487" s="211"/>
      <c r="C3487" s="211"/>
      <c r="D3487" s="410"/>
      <c r="E3487" s="211"/>
      <c r="F3487" s="211"/>
      <c r="G3487" s="413"/>
      <c r="H3487" s="429"/>
      <c r="I3487" s="390"/>
      <c r="J3487" s="390"/>
      <c r="K3487" s="390"/>
      <c r="L3487" s="210"/>
      <c r="M3487" s="390"/>
      <c r="N3487" s="390"/>
      <c r="O3487" s="390"/>
      <c r="P3487" s="206"/>
    </row>
    <row r="3488" spans="1:16" x14ac:dyDescent="0.2">
      <c r="A3488" s="212"/>
      <c r="B3488" s="211"/>
      <c r="C3488" s="211"/>
      <c r="D3488" s="410"/>
      <c r="E3488" s="211"/>
      <c r="F3488" s="211"/>
      <c r="G3488" s="413"/>
      <c r="H3488" s="429"/>
      <c r="I3488" s="390"/>
      <c r="J3488" s="390"/>
      <c r="K3488" s="390"/>
      <c r="L3488" s="210"/>
      <c r="M3488" s="390"/>
      <c r="N3488" s="390"/>
      <c r="O3488" s="390"/>
      <c r="P3488" s="206"/>
    </row>
    <row r="3489" spans="1:16" x14ac:dyDescent="0.2">
      <c r="A3489" s="212"/>
      <c r="B3489" s="211"/>
      <c r="C3489" s="211"/>
      <c r="D3489" s="410"/>
      <c r="E3489" s="211"/>
      <c r="F3489" s="211"/>
      <c r="G3489" s="413"/>
      <c r="H3489" s="429"/>
      <c r="I3489" s="390"/>
      <c r="J3489" s="390"/>
      <c r="K3489" s="390"/>
      <c r="L3489" s="210"/>
      <c r="M3489" s="390"/>
      <c r="N3489" s="390"/>
      <c r="O3489" s="390"/>
      <c r="P3489" s="206"/>
    </row>
    <row r="3490" spans="1:16" x14ac:dyDescent="0.2">
      <c r="A3490" s="212"/>
      <c r="B3490" s="211"/>
      <c r="C3490" s="211"/>
      <c r="D3490" s="410"/>
      <c r="E3490" s="211"/>
      <c r="F3490" s="211"/>
      <c r="G3490" s="413"/>
      <c r="H3490" s="429"/>
      <c r="I3490" s="390"/>
      <c r="J3490" s="390"/>
      <c r="K3490" s="390"/>
      <c r="L3490" s="210"/>
      <c r="M3490" s="390"/>
      <c r="N3490" s="390"/>
      <c r="O3490" s="390"/>
      <c r="P3490" s="206"/>
    </row>
    <row r="3491" spans="1:16" x14ac:dyDescent="0.2">
      <c r="A3491" s="212"/>
      <c r="B3491" s="211"/>
      <c r="C3491" s="211"/>
      <c r="D3491" s="410"/>
      <c r="E3491" s="211"/>
      <c r="F3491" s="211"/>
      <c r="G3491" s="413"/>
      <c r="H3491" s="429"/>
      <c r="I3491" s="390"/>
      <c r="J3491" s="390"/>
      <c r="K3491" s="390"/>
      <c r="L3491" s="210"/>
      <c r="M3491" s="390"/>
      <c r="N3491" s="390"/>
      <c r="O3491" s="390"/>
      <c r="P3491" s="206"/>
    </row>
    <row r="3492" spans="1:16" x14ac:dyDescent="0.2">
      <c r="A3492" s="212"/>
      <c r="B3492" s="211"/>
      <c r="C3492" s="211"/>
      <c r="D3492" s="410"/>
      <c r="E3492" s="211"/>
      <c r="F3492" s="211"/>
      <c r="G3492" s="413"/>
      <c r="H3492" s="429"/>
      <c r="I3492" s="390"/>
      <c r="J3492" s="390"/>
      <c r="K3492" s="390"/>
      <c r="L3492" s="210"/>
      <c r="M3492" s="390"/>
      <c r="N3492" s="390"/>
      <c r="O3492" s="390"/>
      <c r="P3492" s="206"/>
    </row>
    <row r="3493" spans="1:16" x14ac:dyDescent="0.2">
      <c r="A3493" s="212"/>
      <c r="B3493" s="211"/>
      <c r="C3493" s="211"/>
      <c r="D3493" s="410"/>
      <c r="E3493" s="211"/>
      <c r="F3493" s="211"/>
      <c r="G3493" s="413"/>
      <c r="H3493" s="429"/>
      <c r="I3493" s="390"/>
      <c r="J3493" s="390"/>
      <c r="K3493" s="390"/>
      <c r="L3493" s="210"/>
      <c r="M3493" s="390"/>
      <c r="N3493" s="390"/>
      <c r="O3493" s="390"/>
      <c r="P3493" s="206"/>
    </row>
    <row r="3494" spans="1:16" x14ac:dyDescent="0.2">
      <c r="A3494" s="212"/>
      <c r="B3494" s="211"/>
      <c r="C3494" s="211"/>
      <c r="D3494" s="410"/>
      <c r="E3494" s="211"/>
      <c r="F3494" s="211"/>
      <c r="G3494" s="413"/>
      <c r="H3494" s="429"/>
      <c r="I3494" s="390"/>
      <c r="J3494" s="390"/>
      <c r="K3494" s="390"/>
      <c r="L3494" s="210"/>
      <c r="M3494" s="390"/>
      <c r="N3494" s="390"/>
      <c r="O3494" s="390"/>
      <c r="P3494" s="206"/>
    </row>
    <row r="3495" spans="1:16" x14ac:dyDescent="0.2">
      <c r="A3495" s="212"/>
      <c r="B3495" s="211"/>
      <c r="C3495" s="211"/>
      <c r="D3495" s="410"/>
      <c r="E3495" s="211"/>
      <c r="F3495" s="211"/>
      <c r="G3495" s="413"/>
      <c r="H3495" s="429"/>
      <c r="I3495" s="390"/>
      <c r="J3495" s="390"/>
      <c r="K3495" s="390"/>
      <c r="L3495" s="210"/>
      <c r="M3495" s="390"/>
      <c r="N3495" s="390"/>
      <c r="O3495" s="390"/>
      <c r="P3495" s="206"/>
    </row>
    <row r="3496" spans="1:16" x14ac:dyDescent="0.2">
      <c r="A3496" s="212"/>
      <c r="B3496" s="211"/>
      <c r="C3496" s="211"/>
      <c r="D3496" s="410"/>
      <c r="E3496" s="211"/>
      <c r="F3496" s="211"/>
      <c r="G3496" s="413"/>
      <c r="H3496" s="429"/>
      <c r="I3496" s="390"/>
      <c r="J3496" s="390"/>
      <c r="K3496" s="390"/>
      <c r="L3496" s="210"/>
      <c r="M3496" s="390"/>
      <c r="N3496" s="390"/>
      <c r="O3496" s="390"/>
      <c r="P3496" s="206"/>
    </row>
    <row r="3497" spans="1:16" x14ac:dyDescent="0.2">
      <c r="A3497" s="212"/>
      <c r="B3497" s="211"/>
      <c r="C3497" s="211"/>
      <c r="D3497" s="410"/>
      <c r="E3497" s="211"/>
      <c r="F3497" s="211"/>
      <c r="G3497" s="413"/>
      <c r="H3497" s="429"/>
      <c r="I3497" s="390"/>
      <c r="J3497" s="390"/>
      <c r="K3497" s="390"/>
      <c r="L3497" s="210"/>
      <c r="M3497" s="390"/>
      <c r="N3497" s="390"/>
      <c r="O3497" s="390"/>
      <c r="P3497" s="206"/>
    </row>
    <row r="3498" spans="1:16" x14ac:dyDescent="0.2">
      <c r="A3498" s="212"/>
      <c r="B3498" s="211"/>
      <c r="C3498" s="211"/>
      <c r="D3498" s="410"/>
      <c r="E3498" s="211"/>
      <c r="F3498" s="211"/>
      <c r="G3498" s="413"/>
      <c r="H3498" s="429"/>
      <c r="I3498" s="390"/>
      <c r="J3498" s="390"/>
      <c r="K3498" s="390"/>
      <c r="L3498" s="210"/>
      <c r="M3498" s="390"/>
      <c r="N3498" s="390"/>
      <c r="O3498" s="390"/>
      <c r="P3498" s="206"/>
    </row>
    <row r="3499" spans="1:16" x14ac:dyDescent="0.2">
      <c r="A3499" s="212"/>
      <c r="B3499" s="211"/>
      <c r="C3499" s="211"/>
      <c r="D3499" s="410"/>
      <c r="E3499" s="211"/>
      <c r="F3499" s="211"/>
      <c r="G3499" s="413"/>
      <c r="H3499" s="429"/>
      <c r="I3499" s="390"/>
      <c r="J3499" s="390"/>
      <c r="K3499" s="390"/>
      <c r="L3499" s="210"/>
      <c r="M3499" s="390"/>
      <c r="N3499" s="390"/>
      <c r="O3499" s="390"/>
      <c r="P3499" s="206"/>
    </row>
    <row r="3500" spans="1:16" x14ac:dyDescent="0.2">
      <c r="A3500" s="212"/>
      <c r="B3500" s="211"/>
      <c r="C3500" s="211"/>
      <c r="D3500" s="410"/>
      <c r="E3500" s="211"/>
      <c r="F3500" s="211"/>
      <c r="G3500" s="413"/>
      <c r="H3500" s="429"/>
      <c r="I3500" s="390"/>
      <c r="J3500" s="390"/>
      <c r="K3500" s="390"/>
      <c r="L3500" s="210"/>
      <c r="M3500" s="390"/>
      <c r="N3500" s="390"/>
      <c r="O3500" s="390"/>
      <c r="P3500" s="206"/>
    </row>
    <row r="3501" spans="1:16" x14ac:dyDescent="0.2">
      <c r="A3501" s="212"/>
      <c r="B3501" s="211"/>
      <c r="C3501" s="211"/>
      <c r="D3501" s="410"/>
      <c r="E3501" s="211"/>
      <c r="F3501" s="211"/>
      <c r="G3501" s="413"/>
      <c r="H3501" s="429"/>
      <c r="I3501" s="390"/>
      <c r="J3501" s="390"/>
      <c r="K3501" s="390"/>
      <c r="L3501" s="210"/>
      <c r="M3501" s="390"/>
      <c r="N3501" s="390"/>
      <c r="O3501" s="390"/>
      <c r="P3501" s="206"/>
    </row>
    <row r="3502" spans="1:16" x14ac:dyDescent="0.2">
      <c r="A3502" s="212"/>
      <c r="B3502" s="211"/>
      <c r="C3502" s="211"/>
      <c r="D3502" s="410"/>
      <c r="E3502" s="211"/>
      <c r="F3502" s="211"/>
      <c r="G3502" s="413"/>
      <c r="H3502" s="429"/>
      <c r="I3502" s="390"/>
      <c r="J3502" s="390"/>
      <c r="K3502" s="390"/>
      <c r="L3502" s="210"/>
      <c r="M3502" s="390"/>
      <c r="N3502" s="390"/>
      <c r="O3502" s="390"/>
      <c r="P3502" s="206"/>
    </row>
    <row r="3503" spans="1:16" x14ac:dyDescent="0.2">
      <c r="A3503" s="212"/>
      <c r="B3503" s="211"/>
      <c r="C3503" s="211"/>
      <c r="D3503" s="410"/>
      <c r="E3503" s="211"/>
      <c r="F3503" s="211"/>
      <c r="G3503" s="413"/>
      <c r="H3503" s="429"/>
      <c r="I3503" s="390"/>
      <c r="J3503" s="390"/>
      <c r="K3503" s="390"/>
      <c r="L3503" s="210"/>
      <c r="M3503" s="390"/>
      <c r="N3503" s="390"/>
      <c r="O3503" s="390"/>
      <c r="P3503" s="206"/>
    </row>
    <row r="3504" spans="1:16" x14ac:dyDescent="0.2">
      <c r="A3504" s="212"/>
      <c r="B3504" s="211"/>
      <c r="C3504" s="211"/>
      <c r="D3504" s="410"/>
      <c r="E3504" s="211"/>
      <c r="F3504" s="211"/>
      <c r="G3504" s="413"/>
      <c r="H3504" s="429"/>
      <c r="I3504" s="390"/>
      <c r="J3504" s="390"/>
      <c r="K3504" s="390"/>
      <c r="L3504" s="210"/>
      <c r="M3504" s="390"/>
      <c r="N3504" s="390"/>
      <c r="O3504" s="390"/>
      <c r="P3504" s="206"/>
    </row>
    <row r="3505" spans="1:16" x14ac:dyDescent="0.2">
      <c r="A3505" s="212"/>
      <c r="B3505" s="211"/>
      <c r="C3505" s="211"/>
      <c r="D3505" s="410"/>
      <c r="E3505" s="211"/>
      <c r="F3505" s="211"/>
      <c r="G3505" s="413"/>
      <c r="H3505" s="429"/>
      <c r="I3505" s="390"/>
      <c r="J3505" s="390"/>
      <c r="K3505" s="390"/>
      <c r="L3505" s="210"/>
      <c r="M3505" s="390"/>
      <c r="N3505" s="390"/>
      <c r="O3505" s="390"/>
      <c r="P3505" s="206"/>
    </row>
    <row r="3506" spans="1:16" x14ac:dyDescent="0.2">
      <c r="A3506" s="212"/>
      <c r="B3506" s="211"/>
      <c r="C3506" s="211"/>
      <c r="D3506" s="410"/>
      <c r="E3506" s="211"/>
      <c r="F3506" s="211"/>
      <c r="G3506" s="413"/>
      <c r="H3506" s="429"/>
      <c r="I3506" s="390"/>
      <c r="J3506" s="390"/>
      <c r="K3506" s="390"/>
      <c r="L3506" s="210"/>
      <c r="M3506" s="390"/>
      <c r="N3506" s="390"/>
      <c r="O3506" s="390"/>
      <c r="P3506" s="206"/>
    </row>
    <row r="3507" spans="1:16" x14ac:dyDescent="0.2">
      <c r="A3507" s="212"/>
      <c r="B3507" s="211"/>
      <c r="C3507" s="211"/>
      <c r="D3507" s="410"/>
      <c r="E3507" s="211"/>
      <c r="F3507" s="211"/>
      <c r="G3507" s="413"/>
      <c r="H3507" s="429"/>
      <c r="I3507" s="390"/>
      <c r="J3507" s="390"/>
      <c r="K3507" s="390"/>
      <c r="L3507" s="210"/>
      <c r="M3507" s="390"/>
      <c r="N3507" s="390"/>
      <c r="O3507" s="390"/>
      <c r="P3507" s="206"/>
    </row>
    <row r="3508" spans="1:16" x14ac:dyDescent="0.2">
      <c r="A3508" s="212"/>
      <c r="B3508" s="211"/>
      <c r="C3508" s="211"/>
      <c r="D3508" s="410"/>
      <c r="E3508" s="211"/>
      <c r="F3508" s="211"/>
      <c r="G3508" s="413"/>
      <c r="H3508" s="429"/>
      <c r="I3508" s="390"/>
      <c r="J3508" s="390"/>
      <c r="K3508" s="390"/>
      <c r="L3508" s="210"/>
      <c r="M3508" s="390"/>
      <c r="N3508" s="390"/>
      <c r="O3508" s="390"/>
      <c r="P3508" s="206"/>
    </row>
    <row r="3509" spans="1:16" x14ac:dyDescent="0.2">
      <c r="A3509" s="212"/>
      <c r="B3509" s="211"/>
      <c r="C3509" s="211"/>
      <c r="D3509" s="410"/>
      <c r="E3509" s="211"/>
      <c r="F3509" s="211"/>
      <c r="G3509" s="413"/>
      <c r="H3509" s="429"/>
      <c r="I3509" s="390"/>
      <c r="J3509" s="390"/>
      <c r="K3509" s="390"/>
      <c r="L3509" s="210"/>
      <c r="M3509" s="390"/>
      <c r="N3509" s="390"/>
      <c r="O3509" s="390"/>
      <c r="P3509" s="206"/>
    </row>
    <row r="3510" spans="1:16" x14ac:dyDescent="0.2">
      <c r="A3510" s="212"/>
      <c r="B3510" s="211"/>
      <c r="C3510" s="211"/>
      <c r="D3510" s="410"/>
      <c r="E3510" s="211"/>
      <c r="F3510" s="211"/>
      <c r="G3510" s="413"/>
      <c r="H3510" s="429"/>
      <c r="I3510" s="390"/>
      <c r="J3510" s="390"/>
      <c r="K3510" s="390"/>
      <c r="L3510" s="210"/>
      <c r="M3510" s="390"/>
      <c r="N3510" s="390"/>
      <c r="O3510" s="390"/>
      <c r="P3510" s="206"/>
    </row>
    <row r="3511" spans="1:16" x14ac:dyDescent="0.2">
      <c r="A3511" s="212"/>
      <c r="B3511" s="211"/>
      <c r="C3511" s="211"/>
      <c r="D3511" s="410"/>
      <c r="E3511" s="211"/>
      <c r="F3511" s="211"/>
      <c r="G3511" s="413"/>
      <c r="H3511" s="429"/>
      <c r="I3511" s="390"/>
      <c r="J3511" s="390"/>
      <c r="K3511" s="390"/>
      <c r="L3511" s="210"/>
      <c r="M3511" s="390"/>
      <c r="N3511" s="390"/>
      <c r="O3511" s="390"/>
      <c r="P3511" s="206"/>
    </row>
    <row r="3512" spans="1:16" x14ac:dyDescent="0.2">
      <c r="A3512" s="212"/>
      <c r="B3512" s="211"/>
      <c r="C3512" s="211"/>
      <c r="D3512" s="410"/>
      <c r="E3512" s="211"/>
      <c r="F3512" s="211"/>
      <c r="G3512" s="413"/>
      <c r="H3512" s="429"/>
      <c r="I3512" s="390"/>
      <c r="J3512" s="390"/>
      <c r="K3512" s="390"/>
      <c r="L3512" s="210"/>
      <c r="M3512" s="390"/>
      <c r="N3512" s="390"/>
      <c r="O3512" s="390"/>
      <c r="P3512" s="206"/>
    </row>
    <row r="3513" spans="1:16" x14ac:dyDescent="0.2">
      <c r="A3513" s="212"/>
      <c r="B3513" s="211"/>
      <c r="C3513" s="211"/>
      <c r="D3513" s="410"/>
      <c r="E3513" s="211"/>
      <c r="F3513" s="211"/>
      <c r="G3513" s="413"/>
      <c r="H3513" s="429"/>
      <c r="I3513" s="390"/>
      <c r="J3513" s="390"/>
      <c r="K3513" s="390"/>
      <c r="L3513" s="210"/>
      <c r="M3513" s="390"/>
      <c r="N3513" s="390"/>
      <c r="O3513" s="390"/>
      <c r="P3513" s="206"/>
    </row>
    <row r="3514" spans="1:16" x14ac:dyDescent="0.2">
      <c r="A3514" s="212"/>
      <c r="B3514" s="211"/>
      <c r="C3514" s="211"/>
      <c r="D3514" s="410"/>
      <c r="E3514" s="211"/>
      <c r="F3514" s="211"/>
      <c r="G3514" s="413"/>
      <c r="H3514" s="429"/>
      <c r="I3514" s="390"/>
      <c r="J3514" s="390"/>
      <c r="K3514" s="390"/>
      <c r="L3514" s="210"/>
      <c r="M3514" s="390"/>
      <c r="N3514" s="390"/>
      <c r="O3514" s="390"/>
      <c r="P3514" s="206"/>
    </row>
    <row r="3515" spans="1:16" x14ac:dyDescent="0.2">
      <c r="A3515" s="212"/>
      <c r="B3515" s="211"/>
      <c r="C3515" s="211"/>
      <c r="D3515" s="410"/>
      <c r="E3515" s="211"/>
      <c r="F3515" s="211"/>
      <c r="G3515" s="413"/>
      <c r="H3515" s="429"/>
      <c r="I3515" s="390"/>
      <c r="J3515" s="390"/>
      <c r="K3515" s="390"/>
      <c r="L3515" s="210"/>
      <c r="M3515" s="390"/>
      <c r="N3515" s="390"/>
      <c r="O3515" s="390"/>
      <c r="P3515" s="206"/>
    </row>
    <row r="3516" spans="1:16" x14ac:dyDescent="0.2">
      <c r="A3516" s="212"/>
      <c r="B3516" s="211"/>
      <c r="C3516" s="211"/>
      <c r="D3516" s="410"/>
      <c r="E3516" s="211"/>
      <c r="F3516" s="211"/>
      <c r="G3516" s="413"/>
      <c r="H3516" s="429"/>
      <c r="I3516" s="390"/>
      <c r="J3516" s="390"/>
      <c r="K3516" s="390"/>
      <c r="L3516" s="210"/>
      <c r="M3516" s="390"/>
      <c r="N3516" s="390"/>
      <c r="O3516" s="390"/>
      <c r="P3516" s="206"/>
    </row>
    <row r="3517" spans="1:16" x14ac:dyDescent="0.2">
      <c r="A3517" s="212"/>
      <c r="B3517" s="211"/>
      <c r="C3517" s="211"/>
      <c r="D3517" s="410"/>
      <c r="E3517" s="211"/>
      <c r="F3517" s="211"/>
      <c r="G3517" s="413"/>
      <c r="H3517" s="429"/>
      <c r="I3517" s="390"/>
      <c r="J3517" s="390"/>
      <c r="K3517" s="390"/>
      <c r="L3517" s="210"/>
      <c r="M3517" s="390"/>
      <c r="N3517" s="390"/>
      <c r="O3517" s="390"/>
      <c r="P3517" s="206"/>
    </row>
    <row r="3518" spans="1:16" x14ac:dyDescent="0.2">
      <c r="A3518" s="212"/>
      <c r="B3518" s="211"/>
      <c r="C3518" s="211"/>
      <c r="D3518" s="410"/>
      <c r="E3518" s="211"/>
      <c r="F3518" s="211"/>
      <c r="G3518" s="413"/>
      <c r="H3518" s="429"/>
      <c r="I3518" s="390"/>
      <c r="J3518" s="390"/>
      <c r="K3518" s="390"/>
      <c r="L3518" s="210"/>
      <c r="M3518" s="390"/>
      <c r="N3518" s="390"/>
      <c r="O3518" s="390"/>
      <c r="P3518" s="206"/>
    </row>
    <row r="3519" spans="1:16" x14ac:dyDescent="0.2">
      <c r="A3519" s="212"/>
      <c r="B3519" s="211"/>
      <c r="C3519" s="211"/>
      <c r="D3519" s="410"/>
      <c r="E3519" s="211"/>
      <c r="F3519" s="211"/>
      <c r="G3519" s="413"/>
      <c r="H3519" s="429"/>
      <c r="I3519" s="390"/>
      <c r="J3519" s="390"/>
      <c r="K3519" s="390"/>
      <c r="L3519" s="210"/>
      <c r="M3519" s="390"/>
      <c r="N3519" s="390"/>
      <c r="O3519" s="390"/>
      <c r="P3519" s="206"/>
    </row>
    <row r="3520" spans="1:16" x14ac:dyDescent="0.2">
      <c r="A3520" s="212"/>
      <c r="B3520" s="211"/>
      <c r="C3520" s="211"/>
      <c r="D3520" s="410"/>
      <c r="E3520" s="211"/>
      <c r="F3520" s="211"/>
      <c r="G3520" s="413"/>
      <c r="H3520" s="429"/>
      <c r="I3520" s="390"/>
      <c r="J3520" s="390"/>
      <c r="K3520" s="390"/>
      <c r="L3520" s="210"/>
      <c r="M3520" s="390"/>
      <c r="N3520" s="390"/>
      <c r="O3520" s="390"/>
      <c r="P3520" s="206"/>
    </row>
    <row r="3521" spans="1:16" x14ac:dyDescent="0.2">
      <c r="A3521" s="212"/>
      <c r="B3521" s="211"/>
      <c r="C3521" s="211"/>
      <c r="D3521" s="410"/>
      <c r="E3521" s="211"/>
      <c r="F3521" s="211"/>
      <c r="G3521" s="413"/>
      <c r="H3521" s="429"/>
      <c r="I3521" s="390"/>
      <c r="J3521" s="390"/>
      <c r="K3521" s="390"/>
      <c r="L3521" s="210"/>
      <c r="M3521" s="390"/>
      <c r="N3521" s="390"/>
      <c r="O3521" s="390"/>
      <c r="P3521" s="206"/>
    </row>
    <row r="3522" spans="1:16" x14ac:dyDescent="0.2">
      <c r="A3522" s="212"/>
      <c r="B3522" s="211"/>
      <c r="C3522" s="211"/>
      <c r="D3522" s="410"/>
      <c r="E3522" s="211"/>
      <c r="F3522" s="211"/>
      <c r="G3522" s="413"/>
      <c r="H3522" s="429"/>
      <c r="I3522" s="390"/>
      <c r="J3522" s="390"/>
      <c r="K3522" s="390"/>
      <c r="L3522" s="210"/>
      <c r="M3522" s="390"/>
      <c r="N3522" s="390"/>
      <c r="O3522" s="390"/>
      <c r="P3522" s="206"/>
    </row>
    <row r="3523" spans="1:16" x14ac:dyDescent="0.2">
      <c r="A3523" s="212"/>
      <c r="B3523" s="211"/>
      <c r="C3523" s="211"/>
      <c r="D3523" s="410"/>
      <c r="E3523" s="211"/>
      <c r="F3523" s="211"/>
      <c r="G3523" s="413"/>
      <c r="H3523" s="429"/>
      <c r="I3523" s="390"/>
      <c r="J3523" s="390"/>
      <c r="K3523" s="390"/>
      <c r="L3523" s="210"/>
      <c r="M3523" s="390"/>
      <c r="N3523" s="390"/>
      <c r="O3523" s="390"/>
      <c r="P3523" s="206"/>
    </row>
    <row r="3524" spans="1:16" x14ac:dyDescent="0.2">
      <c r="A3524" s="212"/>
      <c r="B3524" s="211"/>
      <c r="C3524" s="211"/>
      <c r="D3524" s="410"/>
      <c r="E3524" s="211"/>
      <c r="F3524" s="211"/>
      <c r="G3524" s="413"/>
      <c r="H3524" s="429"/>
      <c r="I3524" s="390"/>
      <c r="J3524" s="390"/>
      <c r="K3524" s="390"/>
      <c r="L3524" s="210"/>
      <c r="M3524" s="390"/>
      <c r="N3524" s="390"/>
      <c r="O3524" s="390"/>
      <c r="P3524" s="206"/>
    </row>
    <row r="3525" spans="1:16" x14ac:dyDescent="0.2">
      <c r="A3525" s="212"/>
      <c r="B3525" s="211"/>
      <c r="C3525" s="211"/>
      <c r="D3525" s="410"/>
      <c r="E3525" s="211"/>
      <c r="F3525" s="211"/>
      <c r="G3525" s="413"/>
      <c r="H3525" s="429"/>
      <c r="I3525" s="390"/>
      <c r="J3525" s="390"/>
      <c r="K3525" s="390"/>
      <c r="L3525" s="210"/>
      <c r="M3525" s="390"/>
      <c r="N3525" s="390"/>
      <c r="O3525" s="390"/>
      <c r="P3525" s="206"/>
    </row>
    <row r="3526" spans="1:16" x14ac:dyDescent="0.2">
      <c r="A3526" s="212"/>
      <c r="B3526" s="211"/>
      <c r="C3526" s="211"/>
      <c r="D3526" s="410"/>
      <c r="E3526" s="211"/>
      <c r="F3526" s="211"/>
      <c r="G3526" s="413"/>
      <c r="H3526" s="429"/>
      <c r="I3526" s="390"/>
      <c r="J3526" s="390"/>
      <c r="K3526" s="390"/>
      <c r="L3526" s="210"/>
      <c r="M3526" s="390"/>
      <c r="N3526" s="390"/>
      <c r="O3526" s="390"/>
      <c r="P3526" s="206"/>
    </row>
    <row r="3527" spans="1:16" x14ac:dyDescent="0.2">
      <c r="A3527" s="212"/>
      <c r="B3527" s="211"/>
      <c r="C3527" s="211"/>
      <c r="D3527" s="410"/>
      <c r="E3527" s="211"/>
      <c r="F3527" s="211"/>
      <c r="G3527" s="413"/>
      <c r="H3527" s="429"/>
      <c r="I3527" s="390"/>
      <c r="J3527" s="390"/>
      <c r="K3527" s="390"/>
      <c r="L3527" s="210"/>
      <c r="M3527" s="390"/>
      <c r="N3527" s="390"/>
      <c r="O3527" s="390"/>
      <c r="P3527" s="206"/>
    </row>
    <row r="3528" spans="1:16" x14ac:dyDescent="0.2">
      <c r="A3528" s="212"/>
      <c r="B3528" s="211"/>
      <c r="C3528" s="211"/>
      <c r="D3528" s="410"/>
      <c r="E3528" s="211"/>
      <c r="F3528" s="211"/>
      <c r="G3528" s="413"/>
      <c r="H3528" s="429"/>
      <c r="I3528" s="390"/>
      <c r="J3528" s="390"/>
      <c r="K3528" s="390"/>
      <c r="L3528" s="210"/>
      <c r="M3528" s="390"/>
      <c r="N3528" s="390"/>
      <c r="O3528" s="390"/>
      <c r="P3528" s="206"/>
    </row>
    <row r="3529" spans="1:16" x14ac:dyDescent="0.2">
      <c r="A3529" s="212"/>
      <c r="B3529" s="211"/>
      <c r="C3529" s="211"/>
      <c r="D3529" s="410"/>
      <c r="E3529" s="211"/>
      <c r="F3529" s="211"/>
      <c r="G3529" s="413"/>
      <c r="H3529" s="429"/>
      <c r="I3529" s="390"/>
      <c r="J3529" s="390"/>
      <c r="K3529" s="390"/>
      <c r="L3529" s="210"/>
      <c r="M3529" s="390"/>
      <c r="N3529" s="390"/>
      <c r="O3529" s="390"/>
      <c r="P3529" s="206"/>
    </row>
    <row r="3530" spans="1:16" x14ac:dyDescent="0.2">
      <c r="A3530" s="212"/>
      <c r="B3530" s="211"/>
      <c r="C3530" s="211"/>
      <c r="D3530" s="410"/>
      <c r="E3530" s="211"/>
      <c r="F3530" s="211"/>
      <c r="G3530" s="413"/>
      <c r="H3530" s="429"/>
      <c r="I3530" s="390"/>
      <c r="J3530" s="390"/>
      <c r="K3530" s="390"/>
      <c r="L3530" s="210"/>
      <c r="M3530" s="390"/>
      <c r="N3530" s="390"/>
      <c r="O3530" s="390"/>
      <c r="P3530" s="206"/>
    </row>
    <row r="3531" spans="1:16" x14ac:dyDescent="0.2">
      <c r="A3531" s="212"/>
      <c r="B3531" s="211"/>
      <c r="C3531" s="211"/>
      <c r="D3531" s="410"/>
      <c r="E3531" s="211"/>
      <c r="F3531" s="211"/>
      <c r="G3531" s="413"/>
      <c r="H3531" s="429"/>
      <c r="I3531" s="390"/>
      <c r="J3531" s="390"/>
      <c r="K3531" s="390"/>
      <c r="L3531" s="210"/>
      <c r="M3531" s="390"/>
      <c r="N3531" s="390"/>
      <c r="O3531" s="390"/>
      <c r="P3531" s="206"/>
    </row>
    <row r="3532" spans="1:16" x14ac:dyDescent="0.2">
      <c r="A3532" s="212"/>
      <c r="B3532" s="211"/>
      <c r="C3532" s="211"/>
      <c r="D3532" s="410"/>
      <c r="E3532" s="211"/>
      <c r="F3532" s="211"/>
      <c r="G3532" s="413"/>
      <c r="H3532" s="429"/>
      <c r="I3532" s="390"/>
      <c r="J3532" s="390"/>
      <c r="K3532" s="390"/>
      <c r="L3532" s="210"/>
      <c r="M3532" s="390"/>
      <c r="N3532" s="390"/>
      <c r="O3532" s="390"/>
      <c r="P3532" s="206"/>
    </row>
    <row r="3533" spans="1:16" x14ac:dyDescent="0.2">
      <c r="A3533" s="212"/>
      <c r="B3533" s="211"/>
      <c r="C3533" s="211"/>
      <c r="D3533" s="410"/>
      <c r="E3533" s="211"/>
      <c r="F3533" s="211"/>
      <c r="G3533" s="413"/>
      <c r="H3533" s="429"/>
      <c r="I3533" s="390"/>
      <c r="J3533" s="390"/>
      <c r="K3533" s="390"/>
      <c r="L3533" s="210"/>
      <c r="M3533" s="390"/>
      <c r="N3533" s="390"/>
      <c r="O3533" s="390"/>
      <c r="P3533" s="206"/>
    </row>
    <row r="3534" spans="1:16" x14ac:dyDescent="0.2">
      <c r="A3534" s="212"/>
      <c r="B3534" s="211"/>
      <c r="C3534" s="211"/>
      <c r="D3534" s="410"/>
      <c r="E3534" s="211"/>
      <c r="F3534" s="211"/>
      <c r="G3534" s="413"/>
      <c r="H3534" s="429"/>
      <c r="I3534" s="390"/>
      <c r="J3534" s="390"/>
      <c r="K3534" s="390"/>
      <c r="L3534" s="210"/>
      <c r="M3534" s="390"/>
      <c r="N3534" s="390"/>
      <c r="O3534" s="390"/>
      <c r="P3534" s="206"/>
    </row>
    <row r="3535" spans="1:16" x14ac:dyDescent="0.2">
      <c r="A3535" s="212"/>
      <c r="B3535" s="211"/>
      <c r="C3535" s="211"/>
      <c r="D3535" s="410"/>
      <c r="E3535" s="211"/>
      <c r="F3535" s="211"/>
      <c r="G3535" s="413"/>
      <c r="H3535" s="429"/>
      <c r="I3535" s="390"/>
      <c r="J3535" s="390"/>
      <c r="K3535" s="390"/>
      <c r="L3535" s="210"/>
      <c r="M3535" s="390"/>
      <c r="N3535" s="390"/>
      <c r="O3535" s="390"/>
      <c r="P3535" s="206"/>
    </row>
    <row r="3536" spans="1:16" x14ac:dyDescent="0.2">
      <c r="A3536" s="212"/>
      <c r="B3536" s="211"/>
      <c r="C3536" s="211"/>
      <c r="D3536" s="410"/>
      <c r="E3536" s="211"/>
      <c r="F3536" s="211"/>
      <c r="G3536" s="413"/>
      <c r="H3536" s="429"/>
      <c r="I3536" s="390"/>
      <c r="J3536" s="390"/>
      <c r="K3536" s="390"/>
      <c r="L3536" s="210"/>
      <c r="M3536" s="390"/>
      <c r="N3536" s="390"/>
      <c r="O3536" s="390"/>
      <c r="P3536" s="206"/>
    </row>
    <row r="3537" spans="1:16" x14ac:dyDescent="0.2">
      <c r="A3537" s="212"/>
      <c r="B3537" s="211"/>
      <c r="C3537" s="211"/>
      <c r="D3537" s="410"/>
      <c r="E3537" s="211"/>
      <c r="F3537" s="211"/>
      <c r="G3537" s="413"/>
      <c r="H3537" s="429"/>
      <c r="I3537" s="390"/>
      <c r="J3537" s="390"/>
      <c r="K3537" s="390"/>
      <c r="L3537" s="210"/>
      <c r="M3537" s="390"/>
      <c r="N3537" s="390"/>
      <c r="O3537" s="390"/>
      <c r="P3537" s="206"/>
    </row>
    <row r="3538" spans="1:16" x14ac:dyDescent="0.2">
      <c r="A3538" s="212"/>
      <c r="B3538" s="211"/>
      <c r="C3538" s="211"/>
      <c r="D3538" s="410"/>
      <c r="E3538" s="211"/>
      <c r="F3538" s="211"/>
      <c r="G3538" s="413"/>
      <c r="H3538" s="429"/>
      <c r="I3538" s="390"/>
      <c r="J3538" s="390"/>
      <c r="K3538" s="390"/>
      <c r="L3538" s="210"/>
      <c r="M3538" s="390"/>
      <c r="N3538" s="390"/>
      <c r="O3538" s="390"/>
      <c r="P3538" s="206"/>
    </row>
    <row r="3539" spans="1:16" x14ac:dyDescent="0.2">
      <c r="A3539" s="212"/>
      <c r="B3539" s="211"/>
      <c r="C3539" s="211"/>
      <c r="D3539" s="410"/>
      <c r="E3539" s="211"/>
      <c r="F3539" s="211"/>
      <c r="G3539" s="413"/>
      <c r="H3539" s="429"/>
      <c r="I3539" s="390"/>
      <c r="J3539" s="390"/>
      <c r="K3539" s="390"/>
      <c r="L3539" s="210"/>
      <c r="M3539" s="390"/>
      <c r="N3539" s="390"/>
      <c r="O3539" s="390"/>
      <c r="P3539" s="206"/>
    </row>
    <row r="3540" spans="1:16" x14ac:dyDescent="0.2">
      <c r="A3540" s="212"/>
      <c r="B3540" s="211"/>
      <c r="C3540" s="211"/>
      <c r="D3540" s="410"/>
      <c r="E3540" s="211"/>
      <c r="F3540" s="211"/>
      <c r="G3540" s="413"/>
      <c r="H3540" s="429"/>
      <c r="I3540" s="390"/>
      <c r="J3540" s="390"/>
      <c r="K3540" s="390"/>
      <c r="L3540" s="210"/>
      <c r="M3540" s="390"/>
      <c r="N3540" s="390"/>
      <c r="O3540" s="390"/>
      <c r="P3540" s="206"/>
    </row>
    <row r="3541" spans="1:16" x14ac:dyDescent="0.2">
      <c r="A3541" s="212"/>
      <c r="B3541" s="211"/>
      <c r="C3541" s="211"/>
      <c r="D3541" s="410"/>
      <c r="E3541" s="211"/>
      <c r="F3541" s="211"/>
      <c r="G3541" s="413"/>
      <c r="H3541" s="429"/>
      <c r="I3541" s="390"/>
      <c r="J3541" s="390"/>
      <c r="K3541" s="390"/>
      <c r="L3541" s="210"/>
      <c r="M3541" s="390"/>
      <c r="N3541" s="390"/>
      <c r="O3541" s="390"/>
      <c r="P3541" s="206"/>
    </row>
    <row r="3542" spans="1:16" x14ac:dyDescent="0.2">
      <c r="A3542" s="212"/>
      <c r="B3542" s="211"/>
      <c r="C3542" s="211"/>
      <c r="D3542" s="410"/>
      <c r="E3542" s="211"/>
      <c r="F3542" s="211"/>
      <c r="G3542" s="413"/>
      <c r="H3542" s="429"/>
      <c r="I3542" s="390"/>
      <c r="J3542" s="390"/>
      <c r="K3542" s="390"/>
      <c r="L3542" s="210"/>
      <c r="M3542" s="390"/>
      <c r="N3542" s="390"/>
      <c r="O3542" s="390"/>
      <c r="P3542" s="206"/>
    </row>
    <row r="3543" spans="1:16" x14ac:dyDescent="0.2">
      <c r="A3543" s="212"/>
      <c r="B3543" s="211"/>
      <c r="C3543" s="211"/>
      <c r="D3543" s="410"/>
      <c r="E3543" s="211"/>
      <c r="F3543" s="211"/>
      <c r="G3543" s="413"/>
      <c r="H3543" s="429"/>
      <c r="I3543" s="390"/>
      <c r="J3543" s="390"/>
      <c r="K3543" s="390"/>
      <c r="L3543" s="210"/>
      <c r="M3543" s="390"/>
      <c r="N3543" s="390"/>
      <c r="O3543" s="390"/>
      <c r="P3543" s="206"/>
    </row>
    <row r="3544" spans="1:16" x14ac:dyDescent="0.2">
      <c r="A3544" s="212"/>
      <c r="B3544" s="211"/>
      <c r="C3544" s="211"/>
      <c r="D3544" s="410"/>
      <c r="E3544" s="211"/>
      <c r="F3544" s="211"/>
      <c r="G3544" s="413"/>
      <c r="H3544" s="429"/>
      <c r="I3544" s="390"/>
      <c r="J3544" s="390"/>
      <c r="K3544" s="390"/>
      <c r="L3544" s="210"/>
      <c r="M3544" s="390"/>
      <c r="N3544" s="390"/>
      <c r="O3544" s="390"/>
      <c r="P3544" s="206"/>
    </row>
    <row r="3545" spans="1:16" x14ac:dyDescent="0.2">
      <c r="A3545" s="212"/>
      <c r="B3545" s="211"/>
      <c r="C3545" s="211"/>
      <c r="D3545" s="410"/>
      <c r="E3545" s="211"/>
      <c r="F3545" s="211"/>
      <c r="G3545" s="413"/>
      <c r="H3545" s="429"/>
      <c r="I3545" s="390"/>
      <c r="J3545" s="390"/>
      <c r="K3545" s="390"/>
      <c r="L3545" s="210"/>
      <c r="M3545" s="390"/>
      <c r="N3545" s="390"/>
      <c r="O3545" s="390"/>
      <c r="P3545" s="206"/>
    </row>
    <row r="3546" spans="1:16" x14ac:dyDescent="0.2">
      <c r="A3546" s="212"/>
      <c r="B3546" s="211"/>
      <c r="C3546" s="211"/>
      <c r="D3546" s="410"/>
      <c r="E3546" s="211"/>
      <c r="F3546" s="211"/>
      <c r="G3546" s="413"/>
      <c r="H3546" s="429"/>
      <c r="I3546" s="390"/>
      <c r="J3546" s="390"/>
      <c r="K3546" s="390"/>
      <c r="L3546" s="210"/>
      <c r="M3546" s="390"/>
      <c r="N3546" s="390"/>
      <c r="O3546" s="390"/>
      <c r="P3546" s="206"/>
    </row>
    <row r="3547" spans="1:16" x14ac:dyDescent="0.2">
      <c r="A3547" s="212"/>
      <c r="B3547" s="211"/>
      <c r="C3547" s="211"/>
      <c r="D3547" s="410"/>
      <c r="E3547" s="211"/>
      <c r="F3547" s="211"/>
      <c r="G3547" s="413"/>
      <c r="H3547" s="429"/>
      <c r="I3547" s="390"/>
      <c r="J3547" s="390"/>
      <c r="K3547" s="390"/>
      <c r="L3547" s="210"/>
      <c r="M3547" s="390"/>
      <c r="N3547" s="390"/>
      <c r="O3547" s="390"/>
      <c r="P3547" s="206"/>
    </row>
    <row r="3548" spans="1:16" x14ac:dyDescent="0.2">
      <c r="A3548" s="212"/>
      <c r="B3548" s="211"/>
      <c r="C3548" s="211"/>
      <c r="D3548" s="410"/>
      <c r="E3548" s="211"/>
      <c r="F3548" s="211"/>
      <c r="G3548" s="413"/>
      <c r="H3548" s="429"/>
      <c r="I3548" s="390"/>
      <c r="J3548" s="390"/>
      <c r="K3548" s="390"/>
      <c r="L3548" s="210"/>
      <c r="M3548" s="390"/>
      <c r="N3548" s="390"/>
      <c r="O3548" s="390"/>
      <c r="P3548" s="206"/>
    </row>
    <row r="3549" spans="1:16" x14ac:dyDescent="0.2">
      <c r="A3549" s="212"/>
      <c r="B3549" s="211"/>
      <c r="C3549" s="211"/>
      <c r="D3549" s="410"/>
      <c r="E3549" s="211"/>
      <c r="F3549" s="211"/>
      <c r="G3549" s="413"/>
      <c r="H3549" s="429"/>
      <c r="I3549" s="390"/>
      <c r="J3549" s="390"/>
      <c r="K3549" s="390"/>
      <c r="L3549" s="210"/>
      <c r="M3549" s="390"/>
      <c r="N3549" s="390"/>
      <c r="O3549" s="390"/>
      <c r="P3549" s="206"/>
    </row>
    <row r="3550" spans="1:16" x14ac:dyDescent="0.2">
      <c r="A3550" s="212"/>
      <c r="B3550" s="211"/>
      <c r="C3550" s="211"/>
      <c r="D3550" s="410"/>
      <c r="E3550" s="211"/>
      <c r="F3550" s="211"/>
      <c r="G3550" s="413"/>
      <c r="H3550" s="429"/>
      <c r="I3550" s="390"/>
      <c r="J3550" s="390"/>
      <c r="K3550" s="390"/>
      <c r="L3550" s="210"/>
      <c r="M3550" s="390"/>
      <c r="N3550" s="390"/>
      <c r="O3550" s="390"/>
      <c r="P3550" s="206"/>
    </row>
    <row r="3551" spans="1:16" x14ac:dyDescent="0.2">
      <c r="A3551" s="212"/>
      <c r="B3551" s="211"/>
      <c r="C3551" s="211"/>
      <c r="D3551" s="410"/>
      <c r="E3551" s="211"/>
      <c r="F3551" s="211"/>
      <c r="G3551" s="413"/>
      <c r="H3551" s="429"/>
      <c r="I3551" s="390"/>
      <c r="J3551" s="390"/>
      <c r="K3551" s="390"/>
      <c r="L3551" s="210"/>
      <c r="M3551" s="390"/>
      <c r="N3551" s="390"/>
      <c r="O3551" s="390"/>
      <c r="P3551" s="206"/>
    </row>
    <row r="3552" spans="1:16" x14ac:dyDescent="0.2">
      <c r="A3552" s="212"/>
      <c r="B3552" s="211"/>
      <c r="C3552" s="211"/>
      <c r="D3552" s="410"/>
      <c r="E3552" s="211"/>
      <c r="F3552" s="211"/>
      <c r="G3552" s="413"/>
      <c r="H3552" s="429"/>
      <c r="I3552" s="390"/>
      <c r="J3552" s="390"/>
      <c r="K3552" s="390"/>
      <c r="L3552" s="210"/>
      <c r="M3552" s="390"/>
      <c r="N3552" s="390"/>
      <c r="O3552" s="390"/>
      <c r="P3552" s="206"/>
    </row>
    <row r="3553" spans="1:16" x14ac:dyDescent="0.2">
      <c r="A3553" s="212"/>
      <c r="B3553" s="211"/>
      <c r="C3553" s="211"/>
      <c r="D3553" s="410"/>
      <c r="E3553" s="211"/>
      <c r="F3553" s="211"/>
      <c r="G3553" s="413"/>
      <c r="H3553" s="429"/>
      <c r="I3553" s="390"/>
      <c r="J3553" s="390"/>
      <c r="K3553" s="390"/>
      <c r="L3553" s="210"/>
      <c r="M3553" s="390"/>
      <c r="N3553" s="390"/>
      <c r="O3553" s="390"/>
      <c r="P3553" s="206"/>
    </row>
    <row r="3554" spans="1:16" x14ac:dyDescent="0.2">
      <c r="A3554" s="212"/>
      <c r="B3554" s="211"/>
      <c r="C3554" s="211"/>
      <c r="D3554" s="410"/>
      <c r="E3554" s="211"/>
      <c r="F3554" s="211"/>
      <c r="G3554" s="413"/>
      <c r="H3554" s="429"/>
      <c r="I3554" s="390"/>
      <c r="J3554" s="390"/>
      <c r="K3554" s="390"/>
      <c r="L3554" s="210"/>
      <c r="M3554" s="390"/>
      <c r="N3554" s="390"/>
      <c r="O3554" s="390"/>
      <c r="P3554" s="206"/>
    </row>
    <row r="3555" spans="1:16" x14ac:dyDescent="0.2">
      <c r="A3555" s="212"/>
      <c r="B3555" s="211"/>
      <c r="C3555" s="211"/>
      <c r="D3555" s="410"/>
      <c r="E3555" s="211"/>
      <c r="F3555" s="211"/>
      <c r="G3555" s="413"/>
      <c r="H3555" s="429"/>
      <c r="I3555" s="390"/>
      <c r="J3555" s="390"/>
      <c r="K3555" s="390"/>
      <c r="L3555" s="210"/>
      <c r="M3555" s="390"/>
      <c r="N3555" s="390"/>
      <c r="O3555" s="390"/>
      <c r="P3555" s="206"/>
    </row>
    <row r="3556" spans="1:16" x14ac:dyDescent="0.2">
      <c r="A3556" s="212"/>
      <c r="B3556" s="211"/>
      <c r="C3556" s="211"/>
      <c r="D3556" s="410"/>
      <c r="E3556" s="211"/>
      <c r="F3556" s="211"/>
      <c r="G3556" s="413"/>
      <c r="H3556" s="429"/>
      <c r="I3556" s="390"/>
      <c r="J3556" s="390"/>
      <c r="K3556" s="390"/>
      <c r="L3556" s="210"/>
      <c r="M3556" s="390"/>
      <c r="N3556" s="390"/>
      <c r="O3556" s="390"/>
      <c r="P3556" s="206"/>
    </row>
    <row r="3557" spans="1:16" x14ac:dyDescent="0.2">
      <c r="A3557" s="212"/>
      <c r="B3557" s="211"/>
      <c r="C3557" s="211"/>
      <c r="D3557" s="410"/>
      <c r="E3557" s="211"/>
      <c r="F3557" s="211"/>
      <c r="G3557" s="413"/>
      <c r="H3557" s="429"/>
      <c r="I3557" s="390"/>
      <c r="J3557" s="390"/>
      <c r="K3557" s="390"/>
      <c r="L3557" s="210"/>
      <c r="M3557" s="390"/>
      <c r="N3557" s="390"/>
      <c r="O3557" s="390"/>
      <c r="P3557" s="206"/>
    </row>
    <row r="3558" spans="1:16" x14ac:dyDescent="0.2">
      <c r="A3558" s="212"/>
      <c r="B3558" s="211"/>
      <c r="C3558" s="211"/>
      <c r="D3558" s="410"/>
      <c r="E3558" s="211"/>
      <c r="F3558" s="211"/>
      <c r="G3558" s="413"/>
      <c r="H3558" s="429"/>
      <c r="I3558" s="390"/>
      <c r="J3558" s="390"/>
      <c r="K3558" s="390"/>
      <c r="L3558" s="210"/>
      <c r="M3558" s="390"/>
      <c r="N3558" s="390"/>
      <c r="O3558" s="390"/>
      <c r="P3558" s="206"/>
    </row>
    <row r="3559" spans="1:16" x14ac:dyDescent="0.2">
      <c r="A3559" s="212"/>
      <c r="B3559" s="211"/>
      <c r="C3559" s="211"/>
      <c r="D3559" s="410"/>
      <c r="E3559" s="211"/>
      <c r="F3559" s="211"/>
      <c r="G3559" s="413"/>
      <c r="H3559" s="429"/>
      <c r="I3559" s="390"/>
      <c r="J3559" s="390"/>
      <c r="K3559" s="390"/>
      <c r="L3559" s="210"/>
      <c r="M3559" s="390"/>
      <c r="N3559" s="390"/>
      <c r="O3559" s="390"/>
      <c r="P3559" s="206"/>
    </row>
    <row r="3560" spans="1:16" x14ac:dyDescent="0.2">
      <c r="A3560" s="212"/>
      <c r="B3560" s="211"/>
      <c r="C3560" s="211"/>
      <c r="D3560" s="410"/>
      <c r="E3560" s="211"/>
      <c r="F3560" s="211"/>
      <c r="G3560" s="413"/>
      <c r="H3560" s="429"/>
      <c r="I3560" s="390"/>
      <c r="J3560" s="390"/>
      <c r="K3560" s="390"/>
      <c r="L3560" s="210"/>
      <c r="M3560" s="390"/>
      <c r="N3560" s="390"/>
      <c r="O3560" s="390"/>
      <c r="P3560" s="206"/>
    </row>
    <row r="3561" spans="1:16" x14ac:dyDescent="0.2">
      <c r="A3561" s="212"/>
      <c r="B3561" s="211"/>
      <c r="C3561" s="211"/>
      <c r="D3561" s="410"/>
      <c r="E3561" s="211"/>
      <c r="F3561" s="211"/>
      <c r="G3561" s="413"/>
      <c r="H3561" s="429"/>
      <c r="I3561" s="390"/>
      <c r="J3561" s="390"/>
      <c r="K3561" s="390"/>
      <c r="L3561" s="210"/>
      <c r="M3561" s="390"/>
      <c r="N3561" s="390"/>
      <c r="O3561" s="390"/>
      <c r="P3561" s="206"/>
    </row>
    <row r="3562" spans="1:16" x14ac:dyDescent="0.2">
      <c r="A3562" s="212"/>
      <c r="B3562" s="211"/>
      <c r="C3562" s="211"/>
      <c r="D3562" s="410"/>
      <c r="E3562" s="211"/>
      <c r="F3562" s="211"/>
      <c r="G3562" s="413"/>
      <c r="H3562" s="429"/>
      <c r="I3562" s="390"/>
      <c r="J3562" s="390"/>
      <c r="K3562" s="390"/>
      <c r="L3562" s="210"/>
      <c r="M3562" s="390"/>
      <c r="N3562" s="390"/>
      <c r="O3562" s="390"/>
      <c r="P3562" s="206"/>
    </row>
    <row r="3563" spans="1:16" x14ac:dyDescent="0.2">
      <c r="A3563" s="212"/>
      <c r="B3563" s="211"/>
      <c r="C3563" s="211"/>
      <c r="D3563" s="410"/>
      <c r="E3563" s="211"/>
      <c r="F3563" s="211"/>
      <c r="G3563" s="413"/>
      <c r="H3563" s="429"/>
      <c r="I3563" s="390"/>
      <c r="J3563" s="390"/>
      <c r="K3563" s="390"/>
      <c r="L3563" s="210"/>
      <c r="M3563" s="390"/>
      <c r="N3563" s="390"/>
      <c r="O3563" s="390"/>
      <c r="P3563" s="206"/>
    </row>
    <row r="3564" spans="1:16" x14ac:dyDescent="0.2">
      <c r="A3564" s="212"/>
      <c r="B3564" s="211"/>
      <c r="C3564" s="211"/>
      <c r="D3564" s="410"/>
      <c r="E3564" s="211"/>
      <c r="F3564" s="211"/>
      <c r="G3564" s="413"/>
      <c r="H3564" s="429"/>
      <c r="I3564" s="390"/>
      <c r="J3564" s="390"/>
      <c r="K3564" s="390"/>
      <c r="L3564" s="210"/>
      <c r="M3564" s="390"/>
      <c r="N3564" s="390"/>
      <c r="O3564" s="390"/>
      <c r="P3564" s="206"/>
    </row>
    <row r="3565" spans="1:16" x14ac:dyDescent="0.2">
      <c r="A3565" s="212"/>
      <c r="B3565" s="211"/>
      <c r="C3565" s="211"/>
      <c r="D3565" s="410"/>
      <c r="E3565" s="211"/>
      <c r="F3565" s="211"/>
      <c r="G3565" s="413"/>
      <c r="H3565" s="429"/>
      <c r="I3565" s="390"/>
      <c r="J3565" s="390"/>
      <c r="K3565" s="390"/>
      <c r="L3565" s="210"/>
      <c r="M3565" s="390"/>
      <c r="N3565" s="390"/>
      <c r="O3565" s="390"/>
      <c r="P3565" s="206"/>
    </row>
    <row r="3566" spans="1:16" x14ac:dyDescent="0.2">
      <c r="A3566" s="212"/>
      <c r="B3566" s="211"/>
      <c r="C3566" s="211"/>
      <c r="D3566" s="410"/>
      <c r="E3566" s="211"/>
      <c r="F3566" s="211"/>
      <c r="G3566" s="413"/>
      <c r="H3566" s="429"/>
      <c r="I3566" s="390"/>
      <c r="J3566" s="390"/>
      <c r="K3566" s="390"/>
      <c r="L3566" s="210"/>
      <c r="M3566" s="390"/>
      <c r="N3566" s="390"/>
      <c r="O3566" s="390"/>
      <c r="P3566" s="206"/>
    </row>
    <row r="3567" spans="1:16" x14ac:dyDescent="0.2">
      <c r="A3567" s="212"/>
      <c r="B3567" s="211"/>
      <c r="C3567" s="211"/>
      <c r="D3567" s="410"/>
      <c r="E3567" s="211"/>
      <c r="F3567" s="211"/>
      <c r="G3567" s="413"/>
      <c r="H3567" s="429"/>
      <c r="I3567" s="390"/>
      <c r="J3567" s="390"/>
      <c r="K3567" s="390"/>
      <c r="L3567" s="210"/>
      <c r="M3567" s="390"/>
      <c r="N3567" s="390"/>
      <c r="O3567" s="390"/>
      <c r="P3567" s="206"/>
    </row>
    <row r="3568" spans="1:16" x14ac:dyDescent="0.2">
      <c r="A3568" s="212"/>
      <c r="B3568" s="211"/>
      <c r="C3568" s="211"/>
      <c r="D3568" s="410"/>
      <c r="E3568" s="211"/>
      <c r="F3568" s="211"/>
      <c r="G3568" s="413"/>
      <c r="H3568" s="429"/>
      <c r="I3568" s="390"/>
      <c r="J3568" s="390"/>
      <c r="K3568" s="390"/>
      <c r="L3568" s="210"/>
      <c r="M3568" s="390"/>
      <c r="N3568" s="390"/>
      <c r="O3568" s="390"/>
      <c r="P3568" s="206"/>
    </row>
    <row r="3569" spans="1:16" x14ac:dyDescent="0.2">
      <c r="A3569" s="212"/>
      <c r="B3569" s="211"/>
      <c r="C3569" s="211"/>
      <c r="D3569" s="410"/>
      <c r="E3569" s="211"/>
      <c r="F3569" s="211"/>
      <c r="G3569" s="413"/>
      <c r="H3569" s="429"/>
      <c r="I3569" s="390"/>
      <c r="J3569" s="390"/>
      <c r="K3569" s="390"/>
      <c r="L3569" s="210"/>
      <c r="M3569" s="390"/>
      <c r="N3569" s="390"/>
      <c r="O3569" s="390"/>
      <c r="P3569" s="206"/>
    </row>
    <row r="3570" spans="1:16" x14ac:dyDescent="0.2">
      <c r="A3570" s="212"/>
      <c r="B3570" s="211"/>
      <c r="C3570" s="211"/>
      <c r="D3570" s="410"/>
      <c r="E3570" s="211"/>
      <c r="F3570" s="211"/>
      <c r="G3570" s="413"/>
      <c r="H3570" s="429"/>
      <c r="I3570" s="390"/>
      <c r="J3570" s="390"/>
      <c r="K3570" s="390"/>
      <c r="L3570" s="210"/>
      <c r="M3570" s="390"/>
      <c r="N3570" s="390"/>
      <c r="O3570" s="390"/>
      <c r="P3570" s="206"/>
    </row>
    <row r="3571" spans="1:16" x14ac:dyDescent="0.2">
      <c r="A3571" s="212"/>
      <c r="B3571" s="211"/>
      <c r="C3571" s="211"/>
      <c r="D3571" s="410"/>
      <c r="E3571" s="211"/>
      <c r="F3571" s="211"/>
      <c r="G3571" s="413"/>
      <c r="H3571" s="429"/>
      <c r="I3571" s="390"/>
      <c r="J3571" s="390"/>
      <c r="K3571" s="390"/>
      <c r="L3571" s="210"/>
      <c r="M3571" s="390"/>
      <c r="N3571" s="390"/>
      <c r="O3571" s="390"/>
      <c r="P3571" s="206"/>
    </row>
    <row r="3572" spans="1:16" x14ac:dyDescent="0.2">
      <c r="A3572" s="212"/>
      <c r="B3572" s="211"/>
      <c r="C3572" s="211"/>
      <c r="D3572" s="410"/>
      <c r="E3572" s="211"/>
      <c r="F3572" s="211"/>
      <c r="G3572" s="413"/>
      <c r="H3572" s="429"/>
      <c r="I3572" s="390"/>
      <c r="J3572" s="390"/>
      <c r="K3572" s="390"/>
      <c r="L3572" s="210"/>
      <c r="M3572" s="390"/>
      <c r="N3572" s="390"/>
      <c r="O3572" s="390"/>
      <c r="P3572" s="206"/>
    </row>
    <row r="3573" spans="1:16" x14ac:dyDescent="0.2">
      <c r="A3573" s="212"/>
      <c r="B3573" s="211"/>
      <c r="C3573" s="211"/>
      <c r="D3573" s="410"/>
      <c r="E3573" s="211"/>
      <c r="F3573" s="211"/>
      <c r="G3573" s="413"/>
      <c r="H3573" s="429"/>
      <c r="I3573" s="390"/>
      <c r="J3573" s="390"/>
      <c r="K3573" s="390"/>
      <c r="L3573" s="210"/>
      <c r="M3573" s="390"/>
      <c r="N3573" s="390"/>
      <c r="O3573" s="390"/>
      <c r="P3573" s="206"/>
    </row>
    <row r="3574" spans="1:16" x14ac:dyDescent="0.2">
      <c r="A3574" s="212"/>
      <c r="B3574" s="211"/>
      <c r="C3574" s="211"/>
      <c r="D3574" s="410"/>
      <c r="E3574" s="211"/>
      <c r="F3574" s="211"/>
      <c r="G3574" s="413"/>
      <c r="H3574" s="429"/>
      <c r="I3574" s="390"/>
      <c r="J3574" s="390"/>
      <c r="K3574" s="390"/>
      <c r="L3574" s="210"/>
      <c r="M3574" s="390"/>
      <c r="N3574" s="390"/>
      <c r="O3574" s="390"/>
      <c r="P3574" s="206"/>
    </row>
    <row r="3575" spans="1:16" x14ac:dyDescent="0.2">
      <c r="A3575" s="212"/>
      <c r="B3575" s="211"/>
      <c r="C3575" s="211"/>
      <c r="D3575" s="410"/>
      <c r="E3575" s="211"/>
      <c r="F3575" s="211"/>
      <c r="G3575" s="413"/>
      <c r="H3575" s="429"/>
      <c r="I3575" s="390"/>
      <c r="J3575" s="390"/>
      <c r="K3575" s="390"/>
      <c r="L3575" s="210"/>
      <c r="M3575" s="390"/>
      <c r="N3575" s="390"/>
      <c r="O3575" s="390"/>
      <c r="P3575" s="206"/>
    </row>
    <row r="3576" spans="1:16" x14ac:dyDescent="0.2">
      <c r="A3576" s="212"/>
      <c r="B3576" s="211"/>
      <c r="C3576" s="211"/>
      <c r="D3576" s="410"/>
      <c r="E3576" s="211"/>
      <c r="F3576" s="211"/>
      <c r="G3576" s="413"/>
      <c r="H3576" s="429"/>
      <c r="I3576" s="390"/>
      <c r="J3576" s="390"/>
      <c r="K3576" s="390"/>
      <c r="L3576" s="210"/>
      <c r="M3576" s="390"/>
      <c r="N3576" s="390"/>
      <c r="O3576" s="390"/>
      <c r="P3576" s="206"/>
    </row>
    <row r="3577" spans="1:16" x14ac:dyDescent="0.2">
      <c r="A3577" s="212"/>
      <c r="B3577" s="211"/>
      <c r="C3577" s="211"/>
      <c r="D3577" s="410"/>
      <c r="E3577" s="211"/>
      <c r="F3577" s="211"/>
      <c r="G3577" s="413"/>
      <c r="H3577" s="429"/>
      <c r="I3577" s="390"/>
      <c r="J3577" s="390"/>
      <c r="K3577" s="390"/>
      <c r="L3577" s="210"/>
      <c r="M3577" s="390"/>
      <c r="N3577" s="390"/>
      <c r="O3577" s="390"/>
      <c r="P3577" s="206"/>
    </row>
    <row r="3578" spans="1:16" x14ac:dyDescent="0.2">
      <c r="A3578" s="212"/>
      <c r="B3578" s="211"/>
      <c r="C3578" s="211"/>
      <c r="D3578" s="410"/>
      <c r="E3578" s="211"/>
      <c r="F3578" s="211"/>
      <c r="G3578" s="413"/>
      <c r="H3578" s="429"/>
      <c r="I3578" s="390"/>
      <c r="J3578" s="390"/>
      <c r="K3578" s="390"/>
      <c r="L3578" s="210"/>
      <c r="M3578" s="390"/>
      <c r="N3578" s="390"/>
      <c r="O3578" s="390"/>
      <c r="P3578" s="206"/>
    </row>
    <row r="3579" spans="1:16" x14ac:dyDescent="0.2">
      <c r="A3579" s="212"/>
      <c r="B3579" s="211"/>
      <c r="C3579" s="211"/>
      <c r="D3579" s="410"/>
      <c r="E3579" s="211"/>
      <c r="F3579" s="211"/>
      <c r="G3579" s="413"/>
      <c r="H3579" s="429"/>
      <c r="I3579" s="390"/>
      <c r="J3579" s="390"/>
      <c r="K3579" s="390"/>
      <c r="L3579" s="210"/>
      <c r="M3579" s="390"/>
      <c r="N3579" s="390"/>
      <c r="O3579" s="390"/>
      <c r="P3579" s="206"/>
    </row>
    <row r="3580" spans="1:16" x14ac:dyDescent="0.2">
      <c r="A3580" s="212"/>
      <c r="B3580" s="211"/>
      <c r="C3580" s="211"/>
      <c r="D3580" s="410"/>
      <c r="E3580" s="211"/>
      <c r="F3580" s="211"/>
      <c r="G3580" s="413"/>
      <c r="H3580" s="429"/>
      <c r="I3580" s="390"/>
      <c r="J3580" s="390"/>
      <c r="K3580" s="390"/>
      <c r="L3580" s="210"/>
      <c r="M3580" s="390"/>
      <c r="N3580" s="390"/>
      <c r="O3580" s="390"/>
      <c r="P3580" s="206"/>
    </row>
    <row r="3581" spans="1:16" x14ac:dyDescent="0.2">
      <c r="A3581" s="212"/>
      <c r="B3581" s="211"/>
      <c r="C3581" s="211"/>
      <c r="D3581" s="410"/>
      <c r="E3581" s="211"/>
      <c r="F3581" s="211"/>
      <c r="G3581" s="413"/>
      <c r="H3581" s="429"/>
      <c r="I3581" s="390"/>
      <c r="J3581" s="390"/>
      <c r="K3581" s="390"/>
      <c r="L3581" s="210"/>
      <c r="M3581" s="390"/>
      <c r="N3581" s="390"/>
      <c r="O3581" s="390"/>
      <c r="P3581" s="206"/>
    </row>
    <row r="3582" spans="1:16" x14ac:dyDescent="0.2">
      <c r="A3582" s="212"/>
      <c r="B3582" s="211"/>
      <c r="C3582" s="211"/>
      <c r="D3582" s="410"/>
      <c r="E3582" s="211"/>
      <c r="F3582" s="211"/>
      <c r="G3582" s="413"/>
      <c r="H3582" s="429"/>
      <c r="I3582" s="390"/>
      <c r="J3582" s="390"/>
      <c r="K3582" s="390"/>
      <c r="L3582" s="210"/>
      <c r="M3582" s="390"/>
      <c r="N3582" s="390"/>
      <c r="O3582" s="390"/>
      <c r="P3582" s="206"/>
    </row>
    <row r="3583" spans="1:16" x14ac:dyDescent="0.2">
      <c r="A3583" s="212"/>
      <c r="B3583" s="211"/>
      <c r="C3583" s="211"/>
      <c r="D3583" s="410"/>
      <c r="E3583" s="211"/>
      <c r="F3583" s="211"/>
      <c r="G3583" s="413"/>
      <c r="H3583" s="429"/>
      <c r="I3583" s="390"/>
      <c r="J3583" s="390"/>
      <c r="K3583" s="390"/>
      <c r="L3583" s="210"/>
      <c r="M3583" s="390"/>
      <c r="N3583" s="390"/>
      <c r="O3583" s="390"/>
      <c r="P3583" s="206"/>
    </row>
    <row r="3584" spans="1:16" x14ac:dyDescent="0.2">
      <c r="A3584" s="212"/>
      <c r="B3584" s="211"/>
      <c r="C3584" s="211"/>
      <c r="D3584" s="410"/>
      <c r="E3584" s="211"/>
      <c r="F3584" s="211"/>
      <c r="G3584" s="413"/>
      <c r="H3584" s="429"/>
      <c r="I3584" s="390"/>
      <c r="J3584" s="390"/>
      <c r="K3584" s="390"/>
      <c r="L3584" s="210"/>
      <c r="M3584" s="390"/>
      <c r="N3584" s="390"/>
      <c r="O3584" s="390"/>
      <c r="P3584" s="206"/>
    </row>
    <row r="3585" spans="1:16" x14ac:dyDescent="0.2">
      <c r="A3585" s="212"/>
      <c r="B3585" s="211"/>
      <c r="C3585" s="211"/>
      <c r="D3585" s="410"/>
      <c r="E3585" s="211"/>
      <c r="F3585" s="211"/>
      <c r="G3585" s="413"/>
      <c r="H3585" s="429"/>
      <c r="I3585" s="390"/>
      <c r="J3585" s="390"/>
      <c r="K3585" s="390"/>
      <c r="L3585" s="210"/>
      <c r="M3585" s="390"/>
      <c r="N3585" s="390"/>
      <c r="O3585" s="390"/>
      <c r="P3585" s="206"/>
    </row>
    <row r="3586" spans="1:16" x14ac:dyDescent="0.2">
      <c r="A3586" s="212"/>
      <c r="B3586" s="211"/>
      <c r="C3586" s="211"/>
      <c r="D3586" s="410"/>
      <c r="E3586" s="211"/>
      <c r="F3586" s="211"/>
      <c r="G3586" s="413"/>
      <c r="H3586" s="429"/>
      <c r="I3586" s="390"/>
      <c r="J3586" s="390"/>
      <c r="K3586" s="390"/>
      <c r="L3586" s="210"/>
      <c r="M3586" s="390"/>
      <c r="N3586" s="390"/>
      <c r="O3586" s="390"/>
      <c r="P3586" s="206"/>
    </row>
    <row r="3587" spans="1:16" x14ac:dyDescent="0.2">
      <c r="A3587" s="212"/>
      <c r="B3587" s="211"/>
      <c r="C3587" s="211"/>
      <c r="D3587" s="410"/>
      <c r="E3587" s="211"/>
      <c r="F3587" s="211"/>
      <c r="G3587" s="413"/>
      <c r="H3587" s="429"/>
      <c r="I3587" s="390"/>
      <c r="J3587" s="390"/>
      <c r="K3587" s="390"/>
      <c r="L3587" s="210"/>
      <c r="M3587" s="390"/>
      <c r="N3587" s="390"/>
      <c r="O3587" s="390"/>
      <c r="P3587" s="206"/>
    </row>
    <row r="3588" spans="1:16" x14ac:dyDescent="0.2">
      <c r="A3588" s="212"/>
      <c r="B3588" s="211"/>
      <c r="C3588" s="211"/>
      <c r="D3588" s="410"/>
      <c r="E3588" s="211"/>
      <c r="F3588" s="211"/>
      <c r="G3588" s="413"/>
      <c r="H3588" s="429"/>
      <c r="I3588" s="390"/>
      <c r="J3588" s="390"/>
      <c r="K3588" s="390"/>
      <c r="L3588" s="210"/>
      <c r="M3588" s="390"/>
      <c r="N3588" s="390"/>
      <c r="O3588" s="390"/>
      <c r="P3588" s="206"/>
    </row>
    <row r="3589" spans="1:16" x14ac:dyDescent="0.2">
      <c r="A3589" s="212"/>
      <c r="B3589" s="211"/>
      <c r="C3589" s="211"/>
      <c r="D3589" s="410"/>
      <c r="E3589" s="211"/>
      <c r="F3589" s="211"/>
      <c r="G3589" s="413"/>
      <c r="H3589" s="429"/>
      <c r="I3589" s="390"/>
      <c r="J3589" s="390"/>
      <c r="K3589" s="390"/>
      <c r="L3589" s="210"/>
      <c r="M3589" s="390"/>
      <c r="N3589" s="390"/>
      <c r="O3589" s="390"/>
      <c r="P3589" s="206"/>
    </row>
    <row r="3590" spans="1:16" x14ac:dyDescent="0.2">
      <c r="A3590" s="212"/>
      <c r="B3590" s="211"/>
      <c r="C3590" s="211"/>
      <c r="D3590" s="410"/>
      <c r="E3590" s="211"/>
      <c r="F3590" s="211"/>
      <c r="G3590" s="413"/>
      <c r="H3590" s="429"/>
      <c r="I3590" s="390"/>
      <c r="J3590" s="390"/>
      <c r="K3590" s="390"/>
      <c r="L3590" s="210"/>
      <c r="M3590" s="390"/>
      <c r="N3590" s="390"/>
      <c r="O3590" s="390"/>
      <c r="P3590" s="206"/>
    </row>
    <row r="3591" spans="1:16" x14ac:dyDescent="0.2">
      <c r="A3591" s="212"/>
      <c r="B3591" s="211"/>
      <c r="C3591" s="211"/>
      <c r="D3591" s="410"/>
      <c r="E3591" s="211"/>
      <c r="F3591" s="211"/>
      <c r="G3591" s="413"/>
      <c r="H3591" s="429"/>
      <c r="I3591" s="390"/>
      <c r="J3591" s="390"/>
      <c r="K3591" s="390"/>
      <c r="L3591" s="210"/>
      <c r="M3591" s="390"/>
      <c r="N3591" s="390"/>
      <c r="O3591" s="390"/>
      <c r="P3591" s="206"/>
    </row>
    <row r="3592" spans="1:16" x14ac:dyDescent="0.2">
      <c r="A3592" s="212"/>
      <c r="B3592" s="211"/>
      <c r="C3592" s="211"/>
      <c r="D3592" s="410"/>
      <c r="E3592" s="211"/>
      <c r="F3592" s="211"/>
      <c r="G3592" s="413"/>
      <c r="H3592" s="429"/>
      <c r="I3592" s="390"/>
      <c r="J3592" s="390"/>
      <c r="K3592" s="390"/>
      <c r="L3592" s="210"/>
      <c r="M3592" s="390"/>
      <c r="N3592" s="390"/>
      <c r="O3592" s="390"/>
      <c r="P3592" s="206"/>
    </row>
    <row r="3593" spans="1:16" x14ac:dyDescent="0.2">
      <c r="A3593" s="212"/>
      <c r="B3593" s="211"/>
      <c r="C3593" s="211"/>
      <c r="D3593" s="410"/>
      <c r="E3593" s="211"/>
      <c r="F3593" s="211"/>
      <c r="G3593" s="413"/>
      <c r="H3593" s="429"/>
      <c r="I3593" s="390"/>
      <c r="J3593" s="390"/>
      <c r="K3593" s="390"/>
      <c r="L3593" s="210"/>
      <c r="M3593" s="390"/>
      <c r="N3593" s="390"/>
      <c r="O3593" s="390"/>
      <c r="P3593" s="206"/>
    </row>
    <row r="3594" spans="1:16" x14ac:dyDescent="0.2">
      <c r="A3594" s="212"/>
      <c r="B3594" s="211"/>
      <c r="C3594" s="211"/>
      <c r="D3594" s="410"/>
      <c r="E3594" s="211"/>
      <c r="F3594" s="211"/>
      <c r="G3594" s="413"/>
      <c r="H3594" s="429"/>
      <c r="I3594" s="390"/>
      <c r="J3594" s="390"/>
      <c r="K3594" s="390"/>
      <c r="L3594" s="210"/>
      <c r="M3594" s="390"/>
      <c r="N3594" s="390"/>
      <c r="O3594" s="390"/>
      <c r="P3594" s="206"/>
    </row>
    <row r="3595" spans="1:16" x14ac:dyDescent="0.2">
      <c r="A3595" s="212"/>
      <c r="B3595" s="211"/>
      <c r="C3595" s="211"/>
      <c r="D3595" s="410"/>
      <c r="E3595" s="211"/>
      <c r="F3595" s="211"/>
      <c r="G3595" s="413"/>
      <c r="H3595" s="429"/>
      <c r="I3595" s="390"/>
      <c r="J3595" s="390"/>
      <c r="K3595" s="390"/>
      <c r="L3595" s="210"/>
      <c r="M3595" s="390"/>
      <c r="N3595" s="390"/>
      <c r="O3595" s="390"/>
      <c r="P3595" s="206"/>
    </row>
    <row r="3596" spans="1:16" x14ac:dyDescent="0.2">
      <c r="A3596" s="212"/>
      <c r="B3596" s="211"/>
      <c r="C3596" s="211"/>
      <c r="D3596" s="410"/>
      <c r="E3596" s="211"/>
      <c r="F3596" s="211"/>
      <c r="G3596" s="413"/>
      <c r="H3596" s="429"/>
      <c r="I3596" s="390"/>
      <c r="J3596" s="390"/>
      <c r="K3596" s="390"/>
      <c r="L3596" s="210"/>
      <c r="M3596" s="390"/>
      <c r="N3596" s="390"/>
      <c r="O3596" s="390"/>
      <c r="P3596" s="206"/>
    </row>
    <row r="3597" spans="1:16" x14ac:dyDescent="0.2">
      <c r="A3597" s="212"/>
      <c r="B3597" s="211"/>
      <c r="C3597" s="211"/>
      <c r="D3597" s="410"/>
      <c r="E3597" s="211"/>
      <c r="F3597" s="211"/>
      <c r="G3597" s="413"/>
      <c r="H3597" s="429"/>
      <c r="I3597" s="390"/>
      <c r="J3597" s="390"/>
      <c r="K3597" s="390"/>
      <c r="L3597" s="210"/>
      <c r="M3597" s="390"/>
      <c r="N3597" s="390"/>
      <c r="O3597" s="390"/>
      <c r="P3597" s="206"/>
    </row>
    <row r="3598" spans="1:16" x14ac:dyDescent="0.2">
      <c r="A3598" s="212"/>
      <c r="B3598" s="211"/>
      <c r="C3598" s="211"/>
      <c r="D3598" s="410"/>
      <c r="E3598" s="211"/>
      <c r="F3598" s="211"/>
      <c r="G3598" s="413"/>
      <c r="H3598" s="429"/>
      <c r="I3598" s="390"/>
      <c r="J3598" s="390"/>
      <c r="K3598" s="390"/>
      <c r="L3598" s="210"/>
      <c r="M3598" s="390"/>
      <c r="N3598" s="390"/>
      <c r="O3598" s="390"/>
      <c r="P3598" s="206"/>
    </row>
    <row r="3599" spans="1:16" x14ac:dyDescent="0.2">
      <c r="A3599" s="212"/>
      <c r="B3599" s="211"/>
      <c r="C3599" s="211"/>
      <c r="D3599" s="410"/>
      <c r="E3599" s="211"/>
      <c r="F3599" s="211"/>
      <c r="G3599" s="413"/>
      <c r="H3599" s="429"/>
      <c r="I3599" s="390"/>
      <c r="J3599" s="390"/>
      <c r="K3599" s="390"/>
      <c r="L3599" s="210"/>
      <c r="M3599" s="390"/>
      <c r="N3599" s="390"/>
      <c r="O3599" s="390"/>
      <c r="P3599" s="206"/>
    </row>
    <row r="3600" spans="1:16" x14ac:dyDescent="0.2">
      <c r="A3600" s="212"/>
      <c r="B3600" s="211"/>
      <c r="C3600" s="211"/>
      <c r="D3600" s="410"/>
      <c r="E3600" s="211"/>
      <c r="F3600" s="211"/>
      <c r="G3600" s="413"/>
      <c r="H3600" s="429"/>
      <c r="I3600" s="390"/>
      <c r="J3600" s="390"/>
      <c r="K3600" s="390"/>
      <c r="L3600" s="210"/>
      <c r="M3600" s="390"/>
      <c r="N3600" s="390"/>
      <c r="O3600" s="390"/>
      <c r="P3600" s="206"/>
    </row>
    <row r="3601" spans="1:16" x14ac:dyDescent="0.2">
      <c r="A3601" s="212"/>
      <c r="B3601" s="211"/>
      <c r="C3601" s="211"/>
      <c r="D3601" s="410"/>
      <c r="E3601" s="211"/>
      <c r="F3601" s="211"/>
      <c r="G3601" s="413"/>
      <c r="H3601" s="429"/>
      <c r="I3601" s="390"/>
      <c r="J3601" s="390"/>
      <c r="K3601" s="390"/>
      <c r="L3601" s="210"/>
      <c r="M3601" s="390"/>
      <c r="N3601" s="390"/>
      <c r="O3601" s="390"/>
      <c r="P3601" s="206"/>
    </row>
    <row r="3602" spans="1:16" x14ac:dyDescent="0.2">
      <c r="A3602" s="212"/>
      <c r="B3602" s="211"/>
      <c r="C3602" s="211"/>
      <c r="D3602" s="410"/>
      <c r="E3602" s="211"/>
      <c r="F3602" s="211"/>
      <c r="G3602" s="413"/>
      <c r="H3602" s="429"/>
      <c r="I3602" s="390"/>
      <c r="J3602" s="390"/>
      <c r="K3602" s="390"/>
      <c r="L3602" s="210"/>
      <c r="M3602" s="390"/>
      <c r="N3602" s="390"/>
      <c r="O3602" s="390"/>
      <c r="P3602" s="206"/>
    </row>
    <row r="3603" spans="1:16" x14ac:dyDescent="0.2">
      <c r="A3603" s="212"/>
      <c r="B3603" s="211"/>
      <c r="C3603" s="211"/>
      <c r="D3603" s="410"/>
      <c r="E3603" s="211"/>
      <c r="F3603" s="211"/>
      <c r="G3603" s="413"/>
      <c r="H3603" s="429"/>
      <c r="I3603" s="390"/>
      <c r="J3603" s="390"/>
      <c r="K3603" s="390"/>
      <c r="L3603" s="210"/>
      <c r="M3603" s="390"/>
      <c r="N3603" s="390"/>
      <c r="O3603" s="390"/>
      <c r="P3603" s="206"/>
    </row>
    <row r="3604" spans="1:16" x14ac:dyDescent="0.2">
      <c r="A3604" s="212"/>
      <c r="B3604" s="211"/>
      <c r="C3604" s="211"/>
      <c r="D3604" s="410"/>
      <c r="E3604" s="211"/>
      <c r="F3604" s="211"/>
      <c r="G3604" s="413"/>
      <c r="H3604" s="429"/>
      <c r="I3604" s="390"/>
      <c r="J3604" s="390"/>
      <c r="K3604" s="390"/>
      <c r="L3604" s="210"/>
      <c r="M3604" s="390"/>
      <c r="N3604" s="390"/>
      <c r="O3604" s="390"/>
      <c r="P3604" s="206"/>
    </row>
    <row r="3605" spans="1:16" x14ac:dyDescent="0.2">
      <c r="A3605" s="212"/>
      <c r="B3605" s="211"/>
      <c r="C3605" s="211"/>
      <c r="D3605" s="410"/>
      <c r="E3605" s="211"/>
      <c r="F3605" s="211"/>
      <c r="G3605" s="413"/>
      <c r="H3605" s="429"/>
      <c r="I3605" s="390"/>
      <c r="J3605" s="390"/>
      <c r="K3605" s="390"/>
      <c r="L3605" s="210"/>
      <c r="M3605" s="390"/>
      <c r="N3605" s="390"/>
      <c r="O3605" s="390"/>
      <c r="P3605" s="206"/>
    </row>
    <row r="3606" spans="1:16" x14ac:dyDescent="0.2">
      <c r="A3606" s="212"/>
      <c r="B3606" s="211"/>
      <c r="C3606" s="211"/>
      <c r="D3606" s="410"/>
      <c r="E3606" s="211"/>
      <c r="F3606" s="211"/>
      <c r="G3606" s="413"/>
      <c r="H3606" s="429"/>
      <c r="I3606" s="390"/>
      <c r="J3606" s="390"/>
      <c r="K3606" s="390"/>
      <c r="L3606" s="210"/>
      <c r="M3606" s="390"/>
      <c r="N3606" s="390"/>
      <c r="O3606" s="390"/>
      <c r="P3606" s="206"/>
    </row>
    <row r="3607" spans="1:16" x14ac:dyDescent="0.2">
      <c r="A3607" s="212"/>
      <c r="B3607" s="211"/>
      <c r="C3607" s="211"/>
      <c r="D3607" s="410"/>
      <c r="E3607" s="211"/>
      <c r="F3607" s="211"/>
      <c r="G3607" s="413"/>
      <c r="H3607" s="429"/>
      <c r="I3607" s="390"/>
      <c r="J3607" s="390"/>
      <c r="K3607" s="390"/>
      <c r="L3607" s="210"/>
      <c r="M3607" s="390"/>
      <c r="N3607" s="390"/>
      <c r="O3607" s="390"/>
      <c r="P3607" s="206"/>
    </row>
    <row r="3608" spans="1:16" x14ac:dyDescent="0.2">
      <c r="A3608" s="212"/>
      <c r="B3608" s="211"/>
      <c r="C3608" s="211"/>
      <c r="D3608" s="410"/>
      <c r="E3608" s="211"/>
      <c r="F3608" s="211"/>
      <c r="G3608" s="413"/>
      <c r="H3608" s="429"/>
      <c r="I3608" s="390"/>
      <c r="J3608" s="390"/>
      <c r="K3608" s="390"/>
      <c r="L3608" s="210"/>
      <c r="M3608" s="390"/>
      <c r="N3608" s="390"/>
      <c r="O3608" s="390"/>
      <c r="P3608" s="206"/>
    </row>
    <row r="3609" spans="1:16" x14ac:dyDescent="0.2">
      <c r="A3609" s="212"/>
      <c r="B3609" s="211"/>
      <c r="C3609" s="211"/>
      <c r="D3609" s="410"/>
      <c r="E3609" s="211"/>
      <c r="F3609" s="211"/>
      <c r="G3609" s="413"/>
      <c r="H3609" s="429"/>
      <c r="I3609" s="390"/>
      <c r="J3609" s="390"/>
      <c r="K3609" s="390"/>
      <c r="L3609" s="210"/>
      <c r="M3609" s="390"/>
      <c r="N3609" s="390"/>
      <c r="O3609" s="390"/>
      <c r="P3609" s="206"/>
    </row>
    <row r="3610" spans="1:16" x14ac:dyDescent="0.2">
      <c r="A3610" s="212"/>
      <c r="B3610" s="211"/>
      <c r="C3610" s="211"/>
      <c r="D3610" s="410"/>
      <c r="E3610" s="211"/>
      <c r="F3610" s="211"/>
      <c r="G3610" s="413"/>
      <c r="H3610" s="429"/>
      <c r="I3610" s="390"/>
      <c r="J3610" s="390"/>
      <c r="K3610" s="390"/>
      <c r="L3610" s="210"/>
      <c r="M3610" s="390"/>
      <c r="N3610" s="390"/>
      <c r="O3610" s="390"/>
      <c r="P3610" s="206"/>
    </row>
    <row r="3611" spans="1:16" x14ac:dyDescent="0.2">
      <c r="A3611" s="212"/>
      <c r="B3611" s="211"/>
      <c r="C3611" s="211"/>
      <c r="D3611" s="410"/>
      <c r="E3611" s="211"/>
      <c r="F3611" s="211"/>
      <c r="G3611" s="413"/>
      <c r="H3611" s="429"/>
      <c r="I3611" s="390"/>
      <c r="J3611" s="390"/>
      <c r="K3611" s="390"/>
      <c r="L3611" s="210"/>
      <c r="M3611" s="390"/>
      <c r="N3611" s="390"/>
      <c r="O3611" s="390"/>
      <c r="P3611" s="206"/>
    </row>
    <row r="3612" spans="1:16" x14ac:dyDescent="0.2">
      <c r="A3612" s="212"/>
      <c r="B3612" s="211"/>
      <c r="C3612" s="211"/>
      <c r="D3612" s="410"/>
      <c r="E3612" s="211"/>
      <c r="F3612" s="211"/>
      <c r="G3612" s="413"/>
      <c r="H3612" s="429"/>
      <c r="I3612" s="390"/>
      <c r="J3612" s="390"/>
      <c r="K3612" s="390"/>
      <c r="L3612" s="210"/>
      <c r="M3612" s="390"/>
      <c r="N3612" s="390"/>
      <c r="O3612" s="390"/>
      <c r="P3612" s="206"/>
    </row>
    <row r="3613" spans="1:16" x14ac:dyDescent="0.2">
      <c r="A3613" s="212"/>
      <c r="B3613" s="211"/>
      <c r="C3613" s="211"/>
      <c r="D3613" s="410"/>
      <c r="E3613" s="211"/>
      <c r="F3613" s="211"/>
      <c r="G3613" s="413"/>
      <c r="H3613" s="429"/>
      <c r="I3613" s="390"/>
      <c r="J3613" s="390"/>
      <c r="K3613" s="390"/>
      <c r="L3613" s="210"/>
      <c r="M3613" s="390"/>
      <c r="N3613" s="390"/>
      <c r="O3613" s="390"/>
      <c r="P3613" s="206"/>
    </row>
    <row r="3614" spans="1:16" x14ac:dyDescent="0.2">
      <c r="A3614" s="212"/>
      <c r="B3614" s="211"/>
      <c r="C3614" s="211"/>
      <c r="D3614" s="410"/>
      <c r="E3614" s="211"/>
      <c r="F3614" s="211"/>
      <c r="G3614" s="413"/>
      <c r="H3614" s="429"/>
      <c r="I3614" s="390"/>
      <c r="J3614" s="390"/>
      <c r="K3614" s="390"/>
      <c r="L3614" s="210"/>
      <c r="M3614" s="390"/>
      <c r="N3614" s="390"/>
      <c r="O3614" s="390"/>
      <c r="P3614" s="206"/>
    </row>
    <row r="3615" spans="1:16" x14ac:dyDescent="0.2">
      <c r="A3615" s="212"/>
      <c r="B3615" s="211"/>
      <c r="C3615" s="211"/>
      <c r="D3615" s="410"/>
      <c r="E3615" s="211"/>
      <c r="F3615" s="211"/>
      <c r="G3615" s="413"/>
      <c r="H3615" s="429"/>
      <c r="I3615" s="390"/>
      <c r="J3615" s="390"/>
      <c r="K3615" s="390"/>
      <c r="L3615" s="210"/>
      <c r="M3615" s="390"/>
      <c r="N3615" s="390"/>
      <c r="O3615" s="390"/>
      <c r="P3615" s="206"/>
    </row>
    <row r="3616" spans="1:16" x14ac:dyDescent="0.2">
      <c r="A3616" s="212"/>
      <c r="B3616" s="211"/>
      <c r="C3616" s="211"/>
      <c r="D3616" s="410"/>
      <c r="E3616" s="211"/>
      <c r="F3616" s="211"/>
      <c r="G3616" s="413"/>
      <c r="H3616" s="429"/>
      <c r="I3616" s="390"/>
      <c r="J3616" s="390"/>
      <c r="K3616" s="390"/>
      <c r="L3616" s="210"/>
      <c r="M3616" s="390"/>
      <c r="N3616" s="390"/>
      <c r="O3616" s="390"/>
      <c r="P3616" s="206"/>
    </row>
    <row r="3617" spans="1:16" x14ac:dyDescent="0.2">
      <c r="A3617" s="212"/>
      <c r="B3617" s="211"/>
      <c r="C3617" s="211"/>
      <c r="D3617" s="410"/>
      <c r="E3617" s="211"/>
      <c r="F3617" s="211"/>
      <c r="G3617" s="413"/>
      <c r="H3617" s="429"/>
      <c r="I3617" s="390"/>
      <c r="J3617" s="390"/>
      <c r="K3617" s="390"/>
      <c r="L3617" s="210"/>
      <c r="M3617" s="390"/>
      <c r="N3617" s="390"/>
      <c r="O3617" s="390"/>
      <c r="P3617" s="206"/>
    </row>
    <row r="3618" spans="1:16" x14ac:dyDescent="0.2">
      <c r="A3618" s="212"/>
      <c r="B3618" s="211"/>
      <c r="C3618" s="211"/>
      <c r="D3618" s="410"/>
      <c r="E3618" s="211"/>
      <c r="F3618" s="211"/>
      <c r="G3618" s="413"/>
      <c r="H3618" s="429"/>
      <c r="I3618" s="390"/>
      <c r="J3618" s="390"/>
      <c r="K3618" s="390"/>
      <c r="L3618" s="210"/>
      <c r="M3618" s="390"/>
      <c r="N3618" s="390"/>
      <c r="O3618" s="390"/>
      <c r="P3618" s="206"/>
    </row>
    <row r="3619" spans="1:16" x14ac:dyDescent="0.2">
      <c r="A3619" s="212"/>
      <c r="B3619" s="211"/>
      <c r="C3619" s="211"/>
      <c r="D3619" s="410"/>
      <c r="E3619" s="211"/>
      <c r="F3619" s="211"/>
      <c r="G3619" s="413"/>
      <c r="H3619" s="429"/>
      <c r="I3619" s="390"/>
      <c r="J3619" s="390"/>
      <c r="K3619" s="390"/>
      <c r="L3619" s="210"/>
      <c r="M3619" s="390"/>
      <c r="N3619" s="390"/>
      <c r="O3619" s="390"/>
      <c r="P3619" s="206"/>
    </row>
    <row r="3620" spans="1:16" x14ac:dyDescent="0.2">
      <c r="A3620" s="212"/>
      <c r="B3620" s="211"/>
      <c r="C3620" s="211"/>
      <c r="D3620" s="410"/>
      <c r="E3620" s="211"/>
      <c r="F3620" s="211"/>
      <c r="G3620" s="413"/>
      <c r="H3620" s="429"/>
      <c r="I3620" s="390"/>
      <c r="J3620" s="390"/>
      <c r="K3620" s="390"/>
      <c r="L3620" s="210"/>
      <c r="M3620" s="390"/>
      <c r="N3620" s="390"/>
      <c r="O3620" s="390"/>
      <c r="P3620" s="206"/>
    </row>
    <row r="3621" spans="1:16" x14ac:dyDescent="0.2">
      <c r="A3621" s="212"/>
      <c r="B3621" s="211"/>
      <c r="C3621" s="211"/>
      <c r="D3621" s="410"/>
      <c r="E3621" s="211"/>
      <c r="F3621" s="211"/>
      <c r="G3621" s="413"/>
      <c r="H3621" s="429"/>
      <c r="I3621" s="390"/>
      <c r="J3621" s="390"/>
      <c r="K3621" s="390"/>
      <c r="L3621" s="210"/>
      <c r="M3621" s="390"/>
      <c r="N3621" s="390"/>
      <c r="O3621" s="390"/>
      <c r="P3621" s="206"/>
    </row>
    <row r="3622" spans="1:16" x14ac:dyDescent="0.2">
      <c r="A3622" s="212"/>
      <c r="B3622" s="211"/>
      <c r="C3622" s="211"/>
      <c r="D3622" s="410"/>
      <c r="E3622" s="211"/>
      <c r="F3622" s="211"/>
      <c r="G3622" s="413"/>
      <c r="H3622" s="429"/>
      <c r="I3622" s="390"/>
      <c r="J3622" s="390"/>
      <c r="K3622" s="390"/>
      <c r="L3622" s="210"/>
      <c r="M3622" s="390"/>
      <c r="N3622" s="390"/>
      <c r="O3622" s="390"/>
      <c r="P3622" s="206"/>
    </row>
    <row r="3623" spans="1:16" x14ac:dyDescent="0.2">
      <c r="A3623" s="212"/>
      <c r="B3623" s="211"/>
      <c r="C3623" s="211"/>
      <c r="D3623" s="410"/>
      <c r="E3623" s="211"/>
      <c r="F3623" s="211"/>
      <c r="G3623" s="413"/>
      <c r="H3623" s="429"/>
      <c r="I3623" s="390"/>
      <c r="J3623" s="390"/>
      <c r="K3623" s="390"/>
      <c r="L3623" s="210"/>
      <c r="M3623" s="390"/>
      <c r="N3623" s="390"/>
      <c r="O3623" s="390"/>
      <c r="P3623" s="206"/>
    </row>
    <row r="3624" spans="1:16" x14ac:dyDescent="0.2">
      <c r="A3624" s="212"/>
      <c r="B3624" s="211"/>
      <c r="C3624" s="211"/>
      <c r="D3624" s="410"/>
      <c r="E3624" s="211"/>
      <c r="F3624" s="211"/>
      <c r="G3624" s="413"/>
      <c r="H3624" s="429"/>
      <c r="I3624" s="390"/>
      <c r="J3624" s="390"/>
      <c r="K3624" s="390"/>
      <c r="L3624" s="210"/>
      <c r="M3624" s="390"/>
      <c r="N3624" s="390"/>
      <c r="O3624" s="390"/>
      <c r="P3624" s="206"/>
    </row>
    <row r="3625" spans="1:16" x14ac:dyDescent="0.2">
      <c r="A3625" s="212"/>
      <c r="B3625" s="211"/>
      <c r="C3625" s="211"/>
      <c r="D3625" s="410"/>
      <c r="E3625" s="211"/>
      <c r="F3625" s="211"/>
      <c r="G3625" s="413"/>
      <c r="H3625" s="429"/>
      <c r="I3625" s="390"/>
      <c r="J3625" s="390"/>
      <c r="K3625" s="390"/>
      <c r="L3625" s="210"/>
      <c r="M3625" s="390"/>
      <c r="N3625" s="390"/>
      <c r="O3625" s="390"/>
      <c r="P3625" s="206"/>
    </row>
    <row r="3626" spans="1:16" x14ac:dyDescent="0.2">
      <c r="A3626" s="212"/>
      <c r="B3626" s="211"/>
      <c r="C3626" s="211"/>
      <c r="D3626" s="410"/>
      <c r="E3626" s="211"/>
      <c r="F3626" s="211"/>
      <c r="G3626" s="413"/>
      <c r="H3626" s="429"/>
      <c r="I3626" s="390"/>
      <c r="J3626" s="390"/>
      <c r="K3626" s="390"/>
      <c r="L3626" s="210"/>
      <c r="M3626" s="390"/>
      <c r="N3626" s="390"/>
      <c r="O3626" s="390"/>
      <c r="P3626" s="206"/>
    </row>
    <row r="3627" spans="1:16" x14ac:dyDescent="0.2">
      <c r="A3627" s="212"/>
      <c r="B3627" s="211"/>
      <c r="C3627" s="211"/>
      <c r="D3627" s="410"/>
      <c r="E3627" s="211"/>
      <c r="F3627" s="211"/>
      <c r="G3627" s="413"/>
      <c r="H3627" s="429"/>
      <c r="I3627" s="390"/>
      <c r="J3627" s="390"/>
      <c r="K3627" s="390"/>
      <c r="L3627" s="210"/>
      <c r="M3627" s="390"/>
      <c r="N3627" s="390"/>
      <c r="O3627" s="390"/>
      <c r="P3627" s="206"/>
    </row>
    <row r="3628" spans="1:16" x14ac:dyDescent="0.2">
      <c r="A3628" s="212"/>
      <c r="B3628" s="211"/>
      <c r="C3628" s="211"/>
      <c r="D3628" s="410"/>
      <c r="E3628" s="211"/>
      <c r="F3628" s="211"/>
      <c r="G3628" s="413"/>
      <c r="H3628" s="429"/>
      <c r="I3628" s="390"/>
      <c r="J3628" s="390"/>
      <c r="K3628" s="390"/>
      <c r="L3628" s="210"/>
      <c r="M3628" s="390"/>
      <c r="N3628" s="390"/>
      <c r="O3628" s="390"/>
      <c r="P3628" s="206"/>
    </row>
    <row r="3629" spans="1:16" x14ac:dyDescent="0.2">
      <c r="A3629" s="212"/>
      <c r="B3629" s="211"/>
      <c r="C3629" s="211"/>
      <c r="D3629" s="410"/>
      <c r="E3629" s="211"/>
      <c r="F3629" s="211"/>
      <c r="G3629" s="413"/>
      <c r="H3629" s="429"/>
      <c r="I3629" s="390"/>
      <c r="J3629" s="390"/>
      <c r="K3629" s="390"/>
      <c r="L3629" s="210"/>
      <c r="M3629" s="390"/>
      <c r="N3629" s="390"/>
      <c r="O3629" s="390"/>
      <c r="P3629" s="206"/>
    </row>
    <row r="3630" spans="1:16" x14ac:dyDescent="0.2">
      <c r="A3630" s="212"/>
      <c r="B3630" s="211"/>
      <c r="C3630" s="211"/>
      <c r="D3630" s="410"/>
      <c r="E3630" s="211"/>
      <c r="F3630" s="211"/>
      <c r="G3630" s="413"/>
      <c r="H3630" s="429"/>
      <c r="I3630" s="390"/>
      <c r="J3630" s="390"/>
      <c r="K3630" s="390"/>
      <c r="L3630" s="210"/>
      <c r="M3630" s="390"/>
      <c r="N3630" s="390"/>
      <c r="O3630" s="390"/>
      <c r="P3630" s="206"/>
    </row>
    <row r="3631" spans="1:16" x14ac:dyDescent="0.2">
      <c r="A3631" s="212"/>
      <c r="B3631" s="211"/>
      <c r="C3631" s="211"/>
      <c r="D3631" s="410"/>
      <c r="E3631" s="211"/>
      <c r="F3631" s="211"/>
      <c r="G3631" s="413"/>
      <c r="H3631" s="429"/>
      <c r="I3631" s="390"/>
      <c r="J3631" s="390"/>
      <c r="K3631" s="390"/>
      <c r="L3631" s="210"/>
      <c r="M3631" s="390"/>
      <c r="N3631" s="390"/>
      <c r="O3631" s="390"/>
      <c r="P3631" s="206"/>
    </row>
    <row r="3632" spans="1:16" x14ac:dyDescent="0.2">
      <c r="A3632" s="212"/>
      <c r="B3632" s="211"/>
      <c r="C3632" s="211"/>
      <c r="D3632" s="410"/>
      <c r="E3632" s="211"/>
      <c r="F3632" s="211"/>
      <c r="G3632" s="413"/>
      <c r="H3632" s="429"/>
      <c r="I3632" s="390"/>
      <c r="J3632" s="390"/>
      <c r="K3632" s="390"/>
      <c r="L3632" s="210"/>
      <c r="M3632" s="390"/>
      <c r="N3632" s="390"/>
      <c r="O3632" s="390"/>
      <c r="P3632" s="206"/>
    </row>
    <row r="3633" spans="1:16" x14ac:dyDescent="0.2">
      <c r="A3633" s="212"/>
      <c r="B3633" s="211"/>
      <c r="C3633" s="211"/>
      <c r="D3633" s="410"/>
      <c r="E3633" s="211"/>
      <c r="F3633" s="211"/>
      <c r="G3633" s="413"/>
      <c r="H3633" s="429"/>
      <c r="I3633" s="390"/>
      <c r="J3633" s="390"/>
      <c r="K3633" s="390"/>
      <c r="L3633" s="210"/>
      <c r="M3633" s="390"/>
      <c r="N3633" s="390"/>
      <c r="O3633" s="390"/>
      <c r="P3633" s="206"/>
    </row>
    <row r="3634" spans="1:16" x14ac:dyDescent="0.2">
      <c r="A3634" s="212"/>
      <c r="B3634" s="211"/>
      <c r="C3634" s="211"/>
      <c r="D3634" s="410"/>
      <c r="E3634" s="211"/>
      <c r="F3634" s="211"/>
      <c r="G3634" s="413"/>
      <c r="H3634" s="429"/>
      <c r="I3634" s="390"/>
      <c r="J3634" s="390"/>
      <c r="K3634" s="390"/>
      <c r="L3634" s="210"/>
      <c r="M3634" s="390"/>
      <c r="N3634" s="390"/>
      <c r="O3634" s="390"/>
      <c r="P3634" s="206"/>
    </row>
    <row r="3635" spans="1:16" x14ac:dyDescent="0.2">
      <c r="A3635" s="212"/>
      <c r="B3635" s="211"/>
      <c r="C3635" s="211"/>
      <c r="D3635" s="410"/>
      <c r="E3635" s="211"/>
      <c r="F3635" s="211"/>
      <c r="G3635" s="413"/>
      <c r="H3635" s="429"/>
      <c r="I3635" s="390"/>
      <c r="J3635" s="390"/>
      <c r="K3635" s="390"/>
      <c r="L3635" s="210"/>
      <c r="M3635" s="390"/>
      <c r="N3635" s="390"/>
      <c r="O3635" s="390"/>
      <c r="P3635" s="206"/>
    </row>
    <row r="3636" spans="1:16" x14ac:dyDescent="0.2">
      <c r="A3636" s="212"/>
      <c r="B3636" s="211"/>
      <c r="C3636" s="211"/>
      <c r="D3636" s="410"/>
      <c r="E3636" s="211"/>
      <c r="F3636" s="211"/>
      <c r="G3636" s="413"/>
      <c r="H3636" s="429"/>
      <c r="I3636" s="390"/>
      <c r="J3636" s="390"/>
      <c r="K3636" s="390"/>
      <c r="L3636" s="210"/>
      <c r="M3636" s="390"/>
      <c r="N3636" s="390"/>
      <c r="O3636" s="390"/>
      <c r="P3636" s="206"/>
    </row>
    <row r="3637" spans="1:16" x14ac:dyDescent="0.2">
      <c r="A3637" s="212"/>
      <c r="B3637" s="211"/>
      <c r="C3637" s="211"/>
      <c r="D3637" s="410"/>
      <c r="E3637" s="211"/>
      <c r="F3637" s="211"/>
      <c r="G3637" s="413"/>
      <c r="H3637" s="429"/>
      <c r="I3637" s="390"/>
      <c r="J3637" s="390"/>
      <c r="K3637" s="390"/>
      <c r="L3637" s="210"/>
      <c r="M3637" s="390"/>
      <c r="N3637" s="390"/>
      <c r="O3637" s="390"/>
      <c r="P3637" s="206"/>
    </row>
    <row r="3638" spans="1:16" x14ac:dyDescent="0.2">
      <c r="A3638" s="212"/>
      <c r="B3638" s="211"/>
      <c r="C3638" s="211"/>
      <c r="D3638" s="410"/>
      <c r="E3638" s="211"/>
      <c r="F3638" s="211"/>
      <c r="G3638" s="413"/>
      <c r="H3638" s="429"/>
      <c r="I3638" s="390"/>
      <c r="J3638" s="390"/>
      <c r="K3638" s="390"/>
      <c r="L3638" s="210"/>
      <c r="M3638" s="390"/>
      <c r="N3638" s="390"/>
      <c r="O3638" s="390"/>
      <c r="P3638" s="206"/>
    </row>
    <row r="3639" spans="1:16" x14ac:dyDescent="0.2">
      <c r="A3639" s="212"/>
      <c r="B3639" s="211"/>
      <c r="C3639" s="211"/>
      <c r="D3639" s="410"/>
      <c r="E3639" s="211"/>
      <c r="F3639" s="211"/>
      <c r="G3639" s="413"/>
      <c r="H3639" s="429"/>
      <c r="I3639" s="390"/>
      <c r="J3639" s="390"/>
      <c r="K3639" s="390"/>
      <c r="L3639" s="210"/>
      <c r="M3639" s="390"/>
      <c r="N3639" s="390"/>
      <c r="O3639" s="390"/>
      <c r="P3639" s="206"/>
    </row>
    <row r="3640" spans="1:16" x14ac:dyDescent="0.2">
      <c r="A3640" s="212"/>
      <c r="B3640" s="211"/>
      <c r="C3640" s="211"/>
      <c r="D3640" s="410"/>
      <c r="E3640" s="211"/>
      <c r="F3640" s="211"/>
      <c r="G3640" s="413"/>
      <c r="H3640" s="429"/>
      <c r="I3640" s="390"/>
      <c r="J3640" s="390"/>
      <c r="K3640" s="390"/>
      <c r="L3640" s="210"/>
      <c r="M3640" s="390"/>
      <c r="N3640" s="390"/>
      <c r="O3640" s="390"/>
      <c r="P3640" s="206"/>
    </row>
    <row r="3641" spans="1:16" x14ac:dyDescent="0.2">
      <c r="A3641" s="212"/>
      <c r="B3641" s="211"/>
      <c r="C3641" s="211"/>
      <c r="D3641" s="410"/>
      <c r="E3641" s="211"/>
      <c r="F3641" s="211"/>
      <c r="G3641" s="413"/>
      <c r="H3641" s="429"/>
      <c r="I3641" s="390"/>
      <c r="J3641" s="390"/>
      <c r="K3641" s="390"/>
      <c r="L3641" s="210"/>
      <c r="M3641" s="390"/>
      <c r="N3641" s="390"/>
      <c r="O3641" s="390"/>
      <c r="P3641" s="206"/>
    </row>
    <row r="3642" spans="1:16" x14ac:dyDescent="0.2">
      <c r="A3642" s="212"/>
      <c r="B3642" s="211"/>
      <c r="C3642" s="211"/>
      <c r="D3642" s="410"/>
      <c r="E3642" s="211"/>
      <c r="F3642" s="211"/>
      <c r="G3642" s="413"/>
      <c r="H3642" s="429"/>
      <c r="I3642" s="390"/>
      <c r="J3642" s="390"/>
      <c r="K3642" s="390"/>
      <c r="L3642" s="210"/>
      <c r="M3642" s="390"/>
      <c r="N3642" s="390"/>
      <c r="O3642" s="390"/>
      <c r="P3642" s="206"/>
    </row>
    <row r="3643" spans="1:16" x14ac:dyDescent="0.2">
      <c r="A3643" s="212"/>
      <c r="B3643" s="211"/>
      <c r="C3643" s="211"/>
      <c r="D3643" s="410"/>
      <c r="E3643" s="211"/>
      <c r="F3643" s="211"/>
      <c r="G3643" s="413"/>
      <c r="H3643" s="429"/>
      <c r="I3643" s="390"/>
      <c r="J3643" s="390"/>
      <c r="K3643" s="390"/>
      <c r="L3643" s="210"/>
      <c r="M3643" s="390"/>
      <c r="N3643" s="390"/>
      <c r="O3643" s="390"/>
      <c r="P3643" s="206"/>
    </row>
    <row r="3644" spans="1:16" x14ac:dyDescent="0.2">
      <c r="A3644" s="212"/>
      <c r="B3644" s="211"/>
      <c r="C3644" s="211"/>
      <c r="D3644" s="410"/>
      <c r="E3644" s="211"/>
      <c r="F3644" s="211"/>
      <c r="G3644" s="413"/>
      <c r="H3644" s="429"/>
      <c r="I3644" s="390"/>
      <c r="J3644" s="390"/>
      <c r="K3644" s="390"/>
      <c r="L3644" s="210"/>
      <c r="M3644" s="390"/>
      <c r="N3644" s="390"/>
      <c r="O3644" s="390"/>
      <c r="P3644" s="206"/>
    </row>
    <row r="3645" spans="1:16" x14ac:dyDescent="0.2">
      <c r="A3645" s="212"/>
      <c r="B3645" s="211"/>
      <c r="C3645" s="211"/>
      <c r="D3645" s="410"/>
      <c r="E3645" s="211"/>
      <c r="F3645" s="211"/>
      <c r="G3645" s="413"/>
      <c r="H3645" s="429"/>
      <c r="I3645" s="390"/>
      <c r="J3645" s="390"/>
      <c r="K3645" s="390"/>
      <c r="L3645" s="210"/>
      <c r="M3645" s="390"/>
      <c r="N3645" s="390"/>
      <c r="O3645" s="390"/>
      <c r="P3645" s="206"/>
    </row>
    <row r="3646" spans="1:16" x14ac:dyDescent="0.2">
      <c r="A3646" s="212"/>
      <c r="B3646" s="211"/>
      <c r="C3646" s="211"/>
      <c r="D3646" s="410"/>
      <c r="E3646" s="211"/>
      <c r="F3646" s="211"/>
      <c r="G3646" s="413"/>
      <c r="H3646" s="429"/>
      <c r="I3646" s="390"/>
      <c r="J3646" s="390"/>
      <c r="K3646" s="390"/>
      <c r="L3646" s="210"/>
      <c r="M3646" s="390"/>
      <c r="N3646" s="390"/>
      <c r="O3646" s="390"/>
      <c r="P3646" s="206"/>
    </row>
    <row r="3647" spans="1:16" x14ac:dyDescent="0.2">
      <c r="A3647" s="212"/>
      <c r="B3647" s="211"/>
      <c r="C3647" s="211"/>
      <c r="D3647" s="410"/>
      <c r="E3647" s="211"/>
      <c r="F3647" s="211"/>
      <c r="G3647" s="413"/>
      <c r="H3647" s="429"/>
      <c r="I3647" s="390"/>
      <c r="J3647" s="390"/>
      <c r="K3647" s="390"/>
      <c r="L3647" s="210"/>
      <c r="M3647" s="390"/>
      <c r="N3647" s="390"/>
      <c r="O3647" s="390"/>
      <c r="P3647" s="206"/>
    </row>
    <row r="3648" spans="1:16" x14ac:dyDescent="0.2">
      <c r="A3648" s="212"/>
      <c r="B3648" s="211"/>
      <c r="C3648" s="211"/>
      <c r="D3648" s="410"/>
      <c r="E3648" s="211"/>
      <c r="F3648" s="211"/>
      <c r="G3648" s="413"/>
      <c r="H3648" s="429"/>
      <c r="I3648" s="390"/>
      <c r="J3648" s="390"/>
      <c r="K3648" s="390"/>
      <c r="L3648" s="210"/>
      <c r="M3648" s="390"/>
      <c r="N3648" s="390"/>
      <c r="O3648" s="390"/>
      <c r="P3648" s="206"/>
    </row>
    <row r="3649" spans="1:16" x14ac:dyDescent="0.2">
      <c r="A3649" s="212"/>
      <c r="B3649" s="211"/>
      <c r="C3649" s="211"/>
      <c r="D3649" s="410"/>
      <c r="E3649" s="211"/>
      <c r="F3649" s="211"/>
      <c r="G3649" s="413"/>
      <c r="H3649" s="429"/>
      <c r="I3649" s="390"/>
      <c r="J3649" s="390"/>
      <c r="K3649" s="390"/>
      <c r="L3649" s="210"/>
      <c r="M3649" s="390"/>
      <c r="N3649" s="390"/>
      <c r="O3649" s="390"/>
      <c r="P3649" s="206"/>
    </row>
    <row r="3650" spans="1:16" x14ac:dyDescent="0.2">
      <c r="A3650" s="212"/>
      <c r="B3650" s="211"/>
      <c r="C3650" s="211"/>
      <c r="D3650" s="410"/>
      <c r="E3650" s="211"/>
      <c r="F3650" s="211"/>
      <c r="G3650" s="413"/>
      <c r="H3650" s="429"/>
      <c r="I3650" s="390"/>
      <c r="J3650" s="390"/>
      <c r="K3650" s="390"/>
      <c r="L3650" s="210"/>
      <c r="M3650" s="390"/>
      <c r="N3650" s="390"/>
      <c r="O3650" s="390"/>
      <c r="P3650" s="206"/>
    </row>
    <row r="3651" spans="1:16" x14ac:dyDescent="0.2">
      <c r="A3651" s="212"/>
      <c r="B3651" s="211"/>
      <c r="C3651" s="211"/>
      <c r="D3651" s="410"/>
      <c r="E3651" s="211"/>
      <c r="F3651" s="211"/>
      <c r="G3651" s="413"/>
      <c r="H3651" s="429"/>
      <c r="I3651" s="390"/>
      <c r="J3651" s="390"/>
      <c r="K3651" s="390"/>
      <c r="L3651" s="210"/>
      <c r="M3651" s="390"/>
      <c r="N3651" s="390"/>
      <c r="O3651" s="390"/>
      <c r="P3651" s="206"/>
    </row>
    <row r="3652" spans="1:16" x14ac:dyDescent="0.2">
      <c r="A3652" s="212"/>
      <c r="B3652" s="211"/>
      <c r="C3652" s="211"/>
      <c r="D3652" s="410"/>
      <c r="E3652" s="211"/>
      <c r="F3652" s="211"/>
      <c r="G3652" s="413"/>
      <c r="H3652" s="429"/>
      <c r="I3652" s="390"/>
      <c r="J3652" s="390"/>
      <c r="K3652" s="390"/>
      <c r="L3652" s="210"/>
      <c r="M3652" s="390"/>
      <c r="N3652" s="390"/>
      <c r="O3652" s="390"/>
      <c r="P3652" s="206"/>
    </row>
    <row r="3653" spans="1:16" x14ac:dyDescent="0.2">
      <c r="A3653" s="212"/>
      <c r="B3653" s="211"/>
      <c r="C3653" s="211"/>
      <c r="D3653" s="410"/>
      <c r="E3653" s="211"/>
      <c r="F3653" s="211"/>
      <c r="G3653" s="413"/>
      <c r="H3653" s="429"/>
      <c r="I3653" s="390"/>
      <c r="J3653" s="390"/>
      <c r="K3653" s="390"/>
      <c r="L3653" s="210"/>
      <c r="M3653" s="390"/>
      <c r="N3653" s="390"/>
      <c r="O3653" s="390"/>
      <c r="P3653" s="206"/>
    </row>
    <row r="3654" spans="1:16" x14ac:dyDescent="0.2">
      <c r="A3654" s="212"/>
      <c r="B3654" s="211"/>
      <c r="C3654" s="211"/>
      <c r="D3654" s="410"/>
      <c r="E3654" s="211"/>
      <c r="F3654" s="211"/>
      <c r="G3654" s="413"/>
      <c r="H3654" s="429"/>
      <c r="I3654" s="390"/>
      <c r="J3654" s="390"/>
      <c r="K3654" s="390"/>
      <c r="L3654" s="210"/>
      <c r="M3654" s="390"/>
      <c r="N3654" s="390"/>
      <c r="O3654" s="390"/>
      <c r="P3654" s="206"/>
    </row>
    <row r="3655" spans="1:16" x14ac:dyDescent="0.2">
      <c r="A3655" s="212"/>
      <c r="B3655" s="211"/>
      <c r="C3655" s="211"/>
      <c r="D3655" s="410"/>
      <c r="E3655" s="211"/>
      <c r="F3655" s="211"/>
      <c r="G3655" s="413"/>
      <c r="H3655" s="429"/>
      <c r="I3655" s="390"/>
      <c r="J3655" s="390"/>
      <c r="K3655" s="390"/>
      <c r="L3655" s="210"/>
      <c r="M3655" s="390"/>
      <c r="N3655" s="390"/>
      <c r="O3655" s="390"/>
      <c r="P3655" s="206"/>
    </row>
    <row r="3656" spans="1:16" x14ac:dyDescent="0.2">
      <c r="A3656" s="212"/>
      <c r="B3656" s="211"/>
      <c r="C3656" s="211"/>
      <c r="D3656" s="410"/>
      <c r="E3656" s="211"/>
      <c r="F3656" s="211"/>
      <c r="G3656" s="413"/>
      <c r="H3656" s="429"/>
      <c r="I3656" s="390"/>
      <c r="J3656" s="390"/>
      <c r="K3656" s="390"/>
      <c r="L3656" s="210"/>
      <c r="M3656" s="390"/>
      <c r="N3656" s="390"/>
      <c r="O3656" s="390"/>
      <c r="P3656" s="206"/>
    </row>
    <row r="3657" spans="1:16" x14ac:dyDescent="0.2">
      <c r="A3657" s="212"/>
      <c r="B3657" s="211"/>
      <c r="C3657" s="211"/>
      <c r="D3657" s="410"/>
      <c r="E3657" s="211"/>
      <c r="F3657" s="211"/>
      <c r="G3657" s="413"/>
      <c r="H3657" s="429"/>
      <c r="I3657" s="390"/>
      <c r="J3657" s="390"/>
      <c r="K3657" s="390"/>
      <c r="L3657" s="210"/>
      <c r="M3657" s="390"/>
      <c r="N3657" s="390"/>
      <c r="O3657" s="390"/>
      <c r="P3657" s="206"/>
    </row>
    <row r="3658" spans="1:16" x14ac:dyDescent="0.2">
      <c r="A3658" s="212"/>
      <c r="B3658" s="211"/>
      <c r="C3658" s="211"/>
      <c r="D3658" s="410"/>
      <c r="E3658" s="211"/>
      <c r="F3658" s="211"/>
      <c r="G3658" s="413"/>
      <c r="H3658" s="429"/>
      <c r="I3658" s="390"/>
      <c r="J3658" s="390"/>
      <c r="K3658" s="390"/>
      <c r="L3658" s="210"/>
      <c r="M3658" s="390"/>
      <c r="N3658" s="390"/>
      <c r="O3658" s="390"/>
      <c r="P3658" s="206"/>
    </row>
    <row r="3659" spans="1:16" x14ac:dyDescent="0.2">
      <c r="A3659" s="212"/>
      <c r="B3659" s="211"/>
      <c r="C3659" s="211"/>
      <c r="D3659" s="410"/>
      <c r="E3659" s="211"/>
      <c r="F3659" s="211"/>
      <c r="G3659" s="413"/>
      <c r="H3659" s="429"/>
      <c r="I3659" s="390"/>
      <c r="J3659" s="390"/>
      <c r="K3659" s="390"/>
      <c r="L3659" s="210"/>
      <c r="M3659" s="390"/>
      <c r="N3659" s="390"/>
      <c r="O3659" s="390"/>
      <c r="P3659" s="206"/>
    </row>
    <row r="3660" spans="1:16" x14ac:dyDescent="0.2">
      <c r="A3660" s="212"/>
      <c r="B3660" s="211"/>
      <c r="C3660" s="211"/>
      <c r="D3660" s="410"/>
      <c r="E3660" s="211"/>
      <c r="F3660" s="211"/>
      <c r="G3660" s="413"/>
      <c r="H3660" s="429"/>
      <c r="I3660" s="390"/>
      <c r="J3660" s="390"/>
      <c r="K3660" s="390"/>
      <c r="L3660" s="210"/>
      <c r="M3660" s="390"/>
      <c r="N3660" s="390"/>
      <c r="O3660" s="390"/>
      <c r="P3660" s="206"/>
    </row>
    <row r="3661" spans="1:16" x14ac:dyDescent="0.2">
      <c r="A3661" s="212"/>
      <c r="B3661" s="211"/>
      <c r="C3661" s="211"/>
      <c r="D3661" s="410"/>
      <c r="E3661" s="211"/>
      <c r="F3661" s="211"/>
      <c r="G3661" s="413"/>
      <c r="H3661" s="429"/>
      <c r="I3661" s="390"/>
      <c r="J3661" s="390"/>
      <c r="K3661" s="390"/>
      <c r="L3661" s="210"/>
      <c r="M3661" s="390"/>
      <c r="N3661" s="390"/>
      <c r="O3661" s="390"/>
      <c r="P3661" s="206"/>
    </row>
    <row r="3662" spans="1:16" x14ac:dyDescent="0.2">
      <c r="A3662" s="212"/>
      <c r="B3662" s="211"/>
      <c r="C3662" s="211"/>
      <c r="D3662" s="410"/>
      <c r="E3662" s="211"/>
      <c r="F3662" s="211"/>
      <c r="G3662" s="413"/>
      <c r="H3662" s="429"/>
      <c r="I3662" s="390"/>
      <c r="J3662" s="390"/>
      <c r="K3662" s="390"/>
      <c r="L3662" s="210"/>
      <c r="M3662" s="390"/>
      <c r="N3662" s="390"/>
      <c r="O3662" s="390"/>
      <c r="P3662" s="206"/>
    </row>
    <row r="3663" spans="1:16" x14ac:dyDescent="0.2">
      <c r="A3663" s="212"/>
      <c r="B3663" s="211"/>
      <c r="C3663" s="211"/>
      <c r="D3663" s="410"/>
      <c r="E3663" s="211"/>
      <c r="F3663" s="211"/>
      <c r="G3663" s="413"/>
      <c r="H3663" s="429"/>
      <c r="I3663" s="390"/>
      <c r="J3663" s="390"/>
      <c r="K3663" s="390"/>
      <c r="L3663" s="210"/>
      <c r="M3663" s="390"/>
      <c r="N3663" s="390"/>
      <c r="O3663" s="390"/>
      <c r="P3663" s="206"/>
    </row>
    <row r="3664" spans="1:16" x14ac:dyDescent="0.2">
      <c r="A3664" s="212"/>
      <c r="B3664" s="211"/>
      <c r="C3664" s="211"/>
      <c r="D3664" s="410"/>
      <c r="E3664" s="211"/>
      <c r="F3664" s="211"/>
      <c r="G3664" s="413"/>
      <c r="H3664" s="429"/>
      <c r="I3664" s="390"/>
      <c r="J3664" s="390"/>
      <c r="K3664" s="390"/>
      <c r="L3664" s="210"/>
      <c r="M3664" s="390"/>
      <c r="N3664" s="390"/>
      <c r="O3664" s="390"/>
      <c r="P3664" s="206"/>
    </row>
    <row r="3665" spans="1:16" x14ac:dyDescent="0.2">
      <c r="A3665" s="212"/>
      <c r="B3665" s="211"/>
      <c r="C3665" s="211"/>
      <c r="D3665" s="410"/>
      <c r="E3665" s="211"/>
      <c r="F3665" s="211"/>
      <c r="G3665" s="413"/>
      <c r="H3665" s="429"/>
      <c r="I3665" s="390"/>
      <c r="J3665" s="390"/>
      <c r="K3665" s="390"/>
      <c r="L3665" s="210"/>
      <c r="M3665" s="390"/>
      <c r="N3665" s="390"/>
      <c r="O3665" s="390"/>
      <c r="P3665" s="206"/>
    </row>
    <row r="3666" spans="1:16" x14ac:dyDescent="0.2">
      <c r="A3666" s="212"/>
      <c r="B3666" s="211"/>
      <c r="C3666" s="211"/>
      <c r="D3666" s="410"/>
      <c r="E3666" s="211"/>
      <c r="F3666" s="211"/>
      <c r="G3666" s="413"/>
      <c r="H3666" s="429"/>
      <c r="I3666" s="390"/>
      <c r="J3666" s="390"/>
      <c r="K3666" s="390"/>
      <c r="L3666" s="210"/>
      <c r="M3666" s="390"/>
      <c r="N3666" s="390"/>
      <c r="O3666" s="390"/>
      <c r="P3666" s="206"/>
    </row>
    <row r="3667" spans="1:16" x14ac:dyDescent="0.2">
      <c r="A3667" s="212"/>
      <c r="B3667" s="211"/>
      <c r="C3667" s="211"/>
      <c r="D3667" s="410"/>
      <c r="E3667" s="211"/>
      <c r="F3667" s="211"/>
      <c r="G3667" s="413"/>
      <c r="H3667" s="429"/>
      <c r="I3667" s="390"/>
      <c r="J3667" s="390"/>
      <c r="K3667" s="390"/>
      <c r="L3667" s="210"/>
      <c r="M3667" s="390"/>
      <c r="N3667" s="390"/>
      <c r="O3667" s="390"/>
      <c r="P3667" s="206"/>
    </row>
    <row r="3668" spans="1:16" x14ac:dyDescent="0.2">
      <c r="A3668" s="212"/>
      <c r="B3668" s="211"/>
      <c r="C3668" s="211"/>
      <c r="D3668" s="410"/>
      <c r="E3668" s="211"/>
      <c r="F3668" s="211"/>
      <c r="G3668" s="413"/>
      <c r="H3668" s="429"/>
      <c r="I3668" s="390"/>
      <c r="J3668" s="390"/>
      <c r="K3668" s="390"/>
      <c r="L3668" s="210"/>
      <c r="M3668" s="390"/>
      <c r="N3668" s="390"/>
      <c r="O3668" s="390"/>
      <c r="P3668" s="206"/>
    </row>
    <row r="3669" spans="1:16" x14ac:dyDescent="0.2">
      <c r="A3669" s="212"/>
      <c r="B3669" s="211"/>
      <c r="C3669" s="211"/>
      <c r="D3669" s="410"/>
      <c r="E3669" s="211"/>
      <c r="F3669" s="211"/>
      <c r="G3669" s="413"/>
      <c r="H3669" s="429"/>
      <c r="I3669" s="390"/>
      <c r="J3669" s="390"/>
      <c r="K3669" s="390"/>
      <c r="L3669" s="210"/>
      <c r="M3669" s="390"/>
      <c r="N3669" s="390"/>
      <c r="O3669" s="390"/>
      <c r="P3669" s="206"/>
    </row>
    <row r="3670" spans="1:16" x14ac:dyDescent="0.2">
      <c r="A3670" s="212"/>
      <c r="B3670" s="211"/>
      <c r="C3670" s="211"/>
      <c r="D3670" s="410"/>
      <c r="E3670" s="211"/>
      <c r="F3670" s="211"/>
      <c r="G3670" s="413"/>
      <c r="H3670" s="429"/>
      <c r="I3670" s="390"/>
      <c r="J3670" s="390"/>
      <c r="K3670" s="390"/>
      <c r="L3670" s="210"/>
      <c r="M3670" s="390"/>
      <c r="N3670" s="390"/>
      <c r="O3670" s="390"/>
      <c r="P3670" s="206"/>
    </row>
    <row r="3671" spans="1:16" x14ac:dyDescent="0.2">
      <c r="A3671" s="212"/>
      <c r="B3671" s="211"/>
      <c r="C3671" s="211"/>
      <c r="D3671" s="410"/>
      <c r="E3671" s="211"/>
      <c r="F3671" s="211"/>
      <c r="G3671" s="413"/>
      <c r="H3671" s="429"/>
      <c r="I3671" s="390"/>
      <c r="J3671" s="390"/>
      <c r="K3671" s="390"/>
      <c r="L3671" s="210"/>
      <c r="M3671" s="390"/>
      <c r="N3671" s="390"/>
      <c r="O3671" s="390"/>
      <c r="P3671" s="206"/>
    </row>
    <row r="3672" spans="1:16" x14ac:dyDescent="0.2">
      <c r="A3672" s="212"/>
      <c r="B3672" s="211"/>
      <c r="C3672" s="211"/>
      <c r="D3672" s="410"/>
      <c r="E3672" s="211"/>
      <c r="F3672" s="211"/>
      <c r="G3672" s="413"/>
      <c r="H3672" s="429"/>
      <c r="I3672" s="390"/>
      <c r="J3672" s="390"/>
      <c r="K3672" s="390"/>
      <c r="L3672" s="210"/>
      <c r="M3672" s="390"/>
      <c r="N3672" s="390"/>
      <c r="O3672" s="390"/>
      <c r="P3672" s="206"/>
    </row>
    <row r="3673" spans="1:16" x14ac:dyDescent="0.2">
      <c r="A3673" s="212"/>
      <c r="B3673" s="211"/>
      <c r="C3673" s="211"/>
      <c r="D3673" s="410"/>
      <c r="E3673" s="211"/>
      <c r="F3673" s="211"/>
      <c r="G3673" s="413"/>
      <c r="H3673" s="429"/>
      <c r="I3673" s="390"/>
      <c r="J3673" s="390"/>
      <c r="K3673" s="390"/>
      <c r="L3673" s="210"/>
      <c r="M3673" s="390"/>
      <c r="N3673" s="390"/>
      <c r="O3673" s="390"/>
      <c r="P3673" s="206"/>
    </row>
    <row r="3674" spans="1:16" x14ac:dyDescent="0.2">
      <c r="A3674" s="212"/>
      <c r="B3674" s="211"/>
      <c r="C3674" s="211"/>
      <c r="D3674" s="410"/>
      <c r="E3674" s="211"/>
      <c r="F3674" s="211"/>
      <c r="G3674" s="413"/>
      <c r="H3674" s="429"/>
      <c r="I3674" s="390"/>
      <c r="J3674" s="390"/>
      <c r="K3674" s="390"/>
      <c r="L3674" s="210"/>
      <c r="M3674" s="390"/>
      <c r="N3674" s="390"/>
      <c r="O3674" s="390"/>
      <c r="P3674" s="206"/>
    </row>
    <row r="3675" spans="1:16" x14ac:dyDescent="0.2">
      <c r="A3675" s="212"/>
      <c r="B3675" s="211"/>
      <c r="C3675" s="211"/>
      <c r="D3675" s="410"/>
      <c r="E3675" s="211"/>
      <c r="F3675" s="211"/>
      <c r="G3675" s="413"/>
      <c r="H3675" s="429"/>
      <c r="I3675" s="390"/>
      <c r="J3675" s="390"/>
      <c r="K3675" s="390"/>
      <c r="L3675" s="210"/>
      <c r="M3675" s="390"/>
      <c r="N3675" s="390"/>
      <c r="O3675" s="390"/>
      <c r="P3675" s="206"/>
    </row>
    <row r="3676" spans="1:16" x14ac:dyDescent="0.2">
      <c r="A3676" s="212"/>
      <c r="B3676" s="211"/>
      <c r="C3676" s="211"/>
      <c r="D3676" s="410"/>
      <c r="E3676" s="211"/>
      <c r="F3676" s="211"/>
      <c r="G3676" s="413"/>
      <c r="H3676" s="429"/>
      <c r="I3676" s="390"/>
      <c r="J3676" s="390"/>
      <c r="K3676" s="390"/>
      <c r="L3676" s="210"/>
      <c r="M3676" s="390"/>
      <c r="N3676" s="390"/>
      <c r="O3676" s="390"/>
      <c r="P3676" s="206"/>
    </row>
    <row r="3677" spans="1:16" x14ac:dyDescent="0.2">
      <c r="A3677" s="212"/>
      <c r="B3677" s="211"/>
      <c r="C3677" s="211"/>
      <c r="D3677" s="410"/>
      <c r="E3677" s="211"/>
      <c r="F3677" s="211"/>
      <c r="G3677" s="413"/>
      <c r="H3677" s="429"/>
      <c r="I3677" s="390"/>
      <c r="J3677" s="390"/>
      <c r="K3677" s="390"/>
      <c r="L3677" s="210"/>
      <c r="M3677" s="390"/>
      <c r="N3677" s="390"/>
      <c r="O3677" s="390"/>
      <c r="P3677" s="206"/>
    </row>
    <row r="3678" spans="1:16" x14ac:dyDescent="0.2">
      <c r="A3678" s="212"/>
      <c r="B3678" s="211"/>
      <c r="C3678" s="211"/>
      <c r="D3678" s="410"/>
      <c r="E3678" s="211"/>
      <c r="F3678" s="211"/>
      <c r="G3678" s="413"/>
      <c r="H3678" s="429"/>
      <c r="I3678" s="390"/>
      <c r="J3678" s="390"/>
      <c r="K3678" s="390"/>
      <c r="L3678" s="210"/>
      <c r="M3678" s="390"/>
      <c r="N3678" s="390"/>
      <c r="O3678" s="390"/>
      <c r="P3678" s="206"/>
    </row>
    <row r="3679" spans="1:16" x14ac:dyDescent="0.2">
      <c r="A3679" s="212"/>
      <c r="B3679" s="211"/>
      <c r="C3679" s="211"/>
      <c r="D3679" s="410"/>
      <c r="E3679" s="211"/>
      <c r="F3679" s="211"/>
      <c r="G3679" s="413"/>
      <c r="H3679" s="429"/>
      <c r="I3679" s="390"/>
      <c r="J3679" s="390"/>
      <c r="K3679" s="390"/>
      <c r="L3679" s="210"/>
      <c r="M3679" s="390"/>
      <c r="N3679" s="390"/>
      <c r="O3679" s="390"/>
      <c r="P3679" s="206"/>
    </row>
    <row r="3680" spans="1:16" x14ac:dyDescent="0.2">
      <c r="A3680" s="212"/>
      <c r="B3680" s="211"/>
      <c r="C3680" s="211"/>
      <c r="D3680" s="410"/>
      <c r="E3680" s="211"/>
      <c r="F3680" s="211"/>
      <c r="G3680" s="413"/>
      <c r="H3680" s="429"/>
      <c r="I3680" s="390"/>
      <c r="J3680" s="390"/>
      <c r="K3680" s="390"/>
      <c r="L3680" s="210"/>
      <c r="M3680" s="390"/>
      <c r="N3680" s="390"/>
      <c r="O3680" s="390"/>
      <c r="P3680" s="206"/>
    </row>
    <row r="3681" spans="1:16" x14ac:dyDescent="0.2">
      <c r="A3681" s="212"/>
      <c r="B3681" s="211"/>
      <c r="C3681" s="211"/>
      <c r="D3681" s="410"/>
      <c r="E3681" s="211"/>
      <c r="F3681" s="211"/>
      <c r="G3681" s="413"/>
      <c r="H3681" s="429"/>
      <c r="I3681" s="390"/>
      <c r="J3681" s="390"/>
      <c r="K3681" s="390"/>
      <c r="L3681" s="210"/>
      <c r="M3681" s="390"/>
      <c r="N3681" s="390"/>
      <c r="O3681" s="390"/>
      <c r="P3681" s="206"/>
    </row>
    <row r="3682" spans="1:16" x14ac:dyDescent="0.2">
      <c r="A3682" s="212"/>
      <c r="B3682" s="211"/>
      <c r="C3682" s="211"/>
      <c r="D3682" s="410"/>
      <c r="E3682" s="211"/>
      <c r="F3682" s="211"/>
      <c r="G3682" s="413"/>
      <c r="H3682" s="429"/>
      <c r="I3682" s="390"/>
      <c r="J3682" s="390"/>
      <c r="K3682" s="390"/>
      <c r="L3682" s="210"/>
      <c r="M3682" s="390"/>
      <c r="N3682" s="390"/>
      <c r="O3682" s="390"/>
      <c r="P3682" s="206"/>
    </row>
    <row r="3683" spans="1:16" x14ac:dyDescent="0.2">
      <c r="A3683" s="212"/>
      <c r="B3683" s="211"/>
      <c r="C3683" s="211"/>
      <c r="D3683" s="410"/>
      <c r="E3683" s="211"/>
      <c r="F3683" s="211"/>
      <c r="G3683" s="413"/>
      <c r="H3683" s="429"/>
      <c r="I3683" s="390"/>
      <c r="J3683" s="390"/>
      <c r="K3683" s="390"/>
      <c r="L3683" s="210"/>
      <c r="M3683" s="390"/>
      <c r="N3683" s="390"/>
      <c r="O3683" s="390"/>
      <c r="P3683" s="206"/>
    </row>
    <row r="3684" spans="1:16" x14ac:dyDescent="0.2">
      <c r="A3684" s="212"/>
      <c r="B3684" s="211"/>
      <c r="C3684" s="211"/>
      <c r="D3684" s="410"/>
      <c r="E3684" s="211"/>
      <c r="F3684" s="211"/>
      <c r="G3684" s="413"/>
      <c r="H3684" s="429"/>
      <c r="I3684" s="390"/>
      <c r="J3684" s="390"/>
      <c r="K3684" s="390"/>
      <c r="L3684" s="210"/>
      <c r="M3684" s="390"/>
      <c r="N3684" s="390"/>
      <c r="O3684" s="390"/>
      <c r="P3684" s="206"/>
    </row>
    <row r="3685" spans="1:16" x14ac:dyDescent="0.2">
      <c r="A3685" s="212"/>
      <c r="B3685" s="211"/>
      <c r="C3685" s="211"/>
      <c r="D3685" s="410"/>
      <c r="E3685" s="211"/>
      <c r="F3685" s="211"/>
      <c r="G3685" s="413"/>
      <c r="H3685" s="429"/>
      <c r="I3685" s="390"/>
      <c r="J3685" s="390"/>
      <c r="K3685" s="390"/>
      <c r="L3685" s="210"/>
      <c r="M3685" s="390"/>
      <c r="N3685" s="390"/>
      <c r="O3685" s="390"/>
      <c r="P3685" s="206"/>
    </row>
    <row r="3686" spans="1:16" x14ac:dyDescent="0.2">
      <c r="A3686" s="212"/>
      <c r="B3686" s="211"/>
      <c r="C3686" s="211"/>
      <c r="D3686" s="410"/>
      <c r="E3686" s="211"/>
      <c r="F3686" s="211"/>
      <c r="G3686" s="413"/>
      <c r="H3686" s="429"/>
      <c r="I3686" s="390"/>
      <c r="J3686" s="390"/>
      <c r="K3686" s="390"/>
      <c r="L3686" s="210"/>
      <c r="M3686" s="390"/>
      <c r="N3686" s="390"/>
      <c r="O3686" s="390"/>
      <c r="P3686" s="206"/>
    </row>
    <row r="3687" spans="1:16" x14ac:dyDescent="0.2">
      <c r="A3687" s="212"/>
      <c r="B3687" s="211"/>
      <c r="C3687" s="211"/>
      <c r="D3687" s="410"/>
      <c r="E3687" s="211"/>
      <c r="F3687" s="211"/>
      <c r="G3687" s="413"/>
      <c r="H3687" s="429"/>
      <c r="I3687" s="390"/>
      <c r="J3687" s="390"/>
      <c r="K3687" s="390"/>
      <c r="L3687" s="210"/>
      <c r="M3687" s="390"/>
      <c r="N3687" s="390"/>
      <c r="O3687" s="390"/>
      <c r="P3687" s="206"/>
    </row>
    <row r="3688" spans="1:16" x14ac:dyDescent="0.2">
      <c r="A3688" s="212"/>
      <c r="B3688" s="211"/>
      <c r="C3688" s="211"/>
      <c r="D3688" s="410"/>
      <c r="E3688" s="211"/>
      <c r="F3688" s="211"/>
      <c r="G3688" s="413"/>
      <c r="H3688" s="429"/>
      <c r="I3688" s="390"/>
      <c r="J3688" s="390"/>
      <c r="K3688" s="390"/>
      <c r="L3688" s="210"/>
      <c r="M3688" s="390"/>
      <c r="N3688" s="390"/>
      <c r="O3688" s="390"/>
      <c r="P3688" s="206"/>
    </row>
    <row r="3689" spans="1:16" x14ac:dyDescent="0.2">
      <c r="A3689" s="212"/>
      <c r="B3689" s="211"/>
      <c r="C3689" s="211"/>
      <c r="D3689" s="410"/>
      <c r="E3689" s="211"/>
      <c r="F3689" s="211"/>
      <c r="G3689" s="413"/>
      <c r="H3689" s="429"/>
      <c r="I3689" s="390"/>
      <c r="J3689" s="390"/>
      <c r="K3689" s="390"/>
      <c r="L3689" s="210"/>
      <c r="M3689" s="390"/>
      <c r="N3689" s="390"/>
      <c r="O3689" s="390"/>
      <c r="P3689" s="206"/>
    </row>
    <row r="3690" spans="1:16" x14ac:dyDescent="0.2">
      <c r="A3690" s="212"/>
      <c r="B3690" s="211"/>
      <c r="C3690" s="211"/>
      <c r="D3690" s="410"/>
      <c r="E3690" s="211"/>
      <c r="F3690" s="211"/>
      <c r="G3690" s="413"/>
      <c r="H3690" s="429"/>
      <c r="I3690" s="390"/>
      <c r="J3690" s="390"/>
      <c r="K3690" s="390"/>
      <c r="L3690" s="210"/>
      <c r="M3690" s="390"/>
      <c r="N3690" s="390"/>
      <c r="O3690" s="390"/>
      <c r="P3690" s="206"/>
    </row>
    <row r="3691" spans="1:16" x14ac:dyDescent="0.2">
      <c r="A3691" s="212"/>
      <c r="B3691" s="211"/>
      <c r="C3691" s="211"/>
      <c r="D3691" s="410"/>
      <c r="E3691" s="211"/>
      <c r="F3691" s="211"/>
      <c r="G3691" s="413"/>
      <c r="H3691" s="429"/>
      <c r="I3691" s="390"/>
      <c r="J3691" s="390"/>
      <c r="K3691" s="390"/>
      <c r="L3691" s="210"/>
      <c r="M3691" s="390"/>
      <c r="N3691" s="390"/>
      <c r="O3691" s="390"/>
      <c r="P3691" s="206"/>
    </row>
    <row r="3692" spans="1:16" x14ac:dyDescent="0.2">
      <c r="A3692" s="212"/>
      <c r="B3692" s="211"/>
      <c r="C3692" s="211"/>
      <c r="D3692" s="410"/>
      <c r="E3692" s="211"/>
      <c r="F3692" s="211"/>
      <c r="G3692" s="413"/>
      <c r="H3692" s="429"/>
      <c r="I3692" s="390"/>
      <c r="J3692" s="390"/>
      <c r="K3692" s="390"/>
      <c r="L3692" s="210"/>
      <c r="M3692" s="390"/>
      <c r="N3692" s="390"/>
      <c r="O3692" s="390"/>
      <c r="P3692" s="206"/>
    </row>
    <row r="3693" spans="1:16" x14ac:dyDescent="0.2">
      <c r="A3693" s="212"/>
      <c r="B3693" s="211"/>
      <c r="C3693" s="211"/>
      <c r="D3693" s="410"/>
      <c r="E3693" s="211"/>
      <c r="F3693" s="211"/>
      <c r="G3693" s="413"/>
      <c r="H3693" s="429"/>
      <c r="I3693" s="390"/>
      <c r="J3693" s="390"/>
      <c r="K3693" s="390"/>
      <c r="L3693" s="210"/>
      <c r="M3693" s="390"/>
      <c r="N3693" s="390"/>
      <c r="O3693" s="390"/>
      <c r="P3693" s="206"/>
    </row>
    <row r="3694" spans="1:16" x14ac:dyDescent="0.2">
      <c r="A3694" s="212"/>
      <c r="B3694" s="211"/>
      <c r="C3694" s="211"/>
      <c r="D3694" s="410"/>
      <c r="E3694" s="211"/>
      <c r="F3694" s="211"/>
      <c r="G3694" s="413"/>
      <c r="H3694" s="429"/>
      <c r="I3694" s="390"/>
      <c r="J3694" s="390"/>
      <c r="K3694" s="390"/>
      <c r="L3694" s="210"/>
      <c r="M3694" s="390"/>
      <c r="N3694" s="390"/>
      <c r="O3694" s="390"/>
      <c r="P3694" s="206"/>
    </row>
    <row r="3695" spans="1:16" x14ac:dyDescent="0.2">
      <c r="A3695" s="212"/>
      <c r="B3695" s="211"/>
      <c r="C3695" s="211"/>
      <c r="D3695" s="410"/>
      <c r="E3695" s="211"/>
      <c r="F3695" s="211"/>
      <c r="G3695" s="413"/>
      <c r="H3695" s="429"/>
      <c r="I3695" s="390"/>
      <c r="J3695" s="390"/>
      <c r="K3695" s="390"/>
      <c r="L3695" s="210"/>
      <c r="M3695" s="390"/>
      <c r="N3695" s="390"/>
      <c r="O3695" s="390"/>
      <c r="P3695" s="206"/>
    </row>
    <row r="3696" spans="1:16" x14ac:dyDescent="0.2">
      <c r="A3696" s="212"/>
      <c r="B3696" s="211"/>
      <c r="C3696" s="211"/>
      <c r="D3696" s="410"/>
      <c r="E3696" s="211"/>
      <c r="F3696" s="211"/>
      <c r="G3696" s="413"/>
      <c r="H3696" s="429"/>
      <c r="I3696" s="390"/>
      <c r="J3696" s="390"/>
      <c r="K3696" s="390"/>
      <c r="L3696" s="210"/>
      <c r="M3696" s="390"/>
      <c r="N3696" s="390"/>
      <c r="O3696" s="390"/>
      <c r="P3696" s="206"/>
    </row>
    <row r="3697" spans="1:16" x14ac:dyDescent="0.2">
      <c r="A3697" s="212"/>
      <c r="B3697" s="211"/>
      <c r="C3697" s="211"/>
      <c r="D3697" s="410"/>
      <c r="E3697" s="211"/>
      <c r="F3697" s="211"/>
      <c r="G3697" s="413"/>
      <c r="H3697" s="429"/>
      <c r="I3697" s="390"/>
      <c r="J3697" s="390"/>
      <c r="K3697" s="390"/>
      <c r="L3697" s="210"/>
      <c r="M3697" s="390"/>
      <c r="N3697" s="390"/>
      <c r="O3697" s="390"/>
      <c r="P3697" s="206"/>
    </row>
    <row r="3698" spans="1:16" x14ac:dyDescent="0.2">
      <c r="A3698" s="212"/>
      <c r="B3698" s="211"/>
      <c r="C3698" s="211"/>
      <c r="D3698" s="410"/>
      <c r="E3698" s="211"/>
      <c r="F3698" s="211"/>
      <c r="G3698" s="413"/>
      <c r="H3698" s="429"/>
      <c r="I3698" s="390"/>
      <c r="J3698" s="390"/>
      <c r="K3698" s="390"/>
      <c r="L3698" s="210"/>
      <c r="M3698" s="390"/>
      <c r="N3698" s="390"/>
      <c r="O3698" s="390"/>
      <c r="P3698" s="206"/>
    </row>
    <row r="3699" spans="1:16" x14ac:dyDescent="0.2">
      <c r="A3699" s="212"/>
      <c r="B3699" s="211"/>
      <c r="C3699" s="211"/>
      <c r="D3699" s="410"/>
      <c r="E3699" s="211"/>
      <c r="F3699" s="211"/>
      <c r="G3699" s="413"/>
      <c r="H3699" s="429"/>
      <c r="I3699" s="390"/>
      <c r="J3699" s="390"/>
      <c r="K3699" s="390"/>
      <c r="L3699" s="210"/>
      <c r="M3699" s="390"/>
      <c r="N3699" s="390"/>
      <c r="O3699" s="390"/>
      <c r="P3699" s="206"/>
    </row>
    <row r="3700" spans="1:16" x14ac:dyDescent="0.2">
      <c r="A3700" s="212"/>
      <c r="B3700" s="211"/>
      <c r="C3700" s="211"/>
      <c r="D3700" s="410"/>
      <c r="E3700" s="211"/>
      <c r="F3700" s="211"/>
      <c r="G3700" s="413"/>
      <c r="H3700" s="429"/>
      <c r="I3700" s="390"/>
      <c r="J3700" s="390"/>
      <c r="K3700" s="390"/>
      <c r="L3700" s="210"/>
      <c r="M3700" s="390"/>
      <c r="N3700" s="390"/>
      <c r="O3700" s="390"/>
      <c r="P3700" s="206"/>
    </row>
    <row r="3701" spans="1:16" x14ac:dyDescent="0.2">
      <c r="A3701" s="212"/>
      <c r="B3701" s="211"/>
      <c r="C3701" s="211"/>
      <c r="D3701" s="410"/>
      <c r="E3701" s="211"/>
      <c r="F3701" s="211"/>
      <c r="G3701" s="413"/>
      <c r="H3701" s="429"/>
      <c r="I3701" s="390"/>
      <c r="J3701" s="390"/>
      <c r="K3701" s="390"/>
      <c r="L3701" s="210"/>
      <c r="M3701" s="390"/>
      <c r="N3701" s="390"/>
      <c r="O3701" s="390"/>
      <c r="P3701" s="206"/>
    </row>
    <row r="3702" spans="1:16" x14ac:dyDescent="0.2">
      <c r="A3702" s="212"/>
      <c r="B3702" s="211"/>
      <c r="C3702" s="211"/>
      <c r="D3702" s="410"/>
      <c r="E3702" s="211"/>
      <c r="F3702" s="211"/>
      <c r="G3702" s="413"/>
      <c r="H3702" s="429"/>
      <c r="I3702" s="390"/>
      <c r="J3702" s="390"/>
      <c r="K3702" s="390"/>
      <c r="L3702" s="210"/>
      <c r="M3702" s="390"/>
      <c r="N3702" s="390"/>
      <c r="O3702" s="390"/>
      <c r="P3702" s="206"/>
    </row>
    <row r="3703" spans="1:16" x14ac:dyDescent="0.2">
      <c r="A3703" s="212"/>
      <c r="B3703" s="211"/>
      <c r="C3703" s="211"/>
      <c r="D3703" s="410"/>
      <c r="E3703" s="211"/>
      <c r="F3703" s="211"/>
      <c r="G3703" s="413"/>
      <c r="H3703" s="429"/>
      <c r="I3703" s="390"/>
      <c r="J3703" s="390"/>
      <c r="K3703" s="390"/>
      <c r="L3703" s="210"/>
      <c r="M3703" s="390"/>
      <c r="N3703" s="390"/>
      <c r="O3703" s="390"/>
      <c r="P3703" s="206"/>
    </row>
    <row r="3704" spans="1:16" x14ac:dyDescent="0.2">
      <c r="A3704" s="212"/>
      <c r="B3704" s="211"/>
      <c r="C3704" s="211"/>
      <c r="D3704" s="410"/>
      <c r="E3704" s="211"/>
      <c r="F3704" s="211"/>
      <c r="G3704" s="413"/>
      <c r="H3704" s="429"/>
      <c r="I3704" s="390"/>
      <c r="J3704" s="390"/>
      <c r="K3704" s="390"/>
      <c r="L3704" s="210"/>
      <c r="M3704" s="390"/>
      <c r="N3704" s="390"/>
      <c r="O3704" s="390"/>
      <c r="P3704" s="206"/>
    </row>
    <row r="3705" spans="1:16" x14ac:dyDescent="0.2">
      <c r="A3705" s="212"/>
      <c r="B3705" s="211"/>
      <c r="C3705" s="211"/>
      <c r="D3705" s="410"/>
      <c r="E3705" s="211"/>
      <c r="F3705" s="211"/>
      <c r="G3705" s="413"/>
      <c r="H3705" s="429"/>
      <c r="I3705" s="390"/>
      <c r="J3705" s="390"/>
      <c r="K3705" s="390"/>
      <c r="L3705" s="210"/>
      <c r="M3705" s="390"/>
      <c r="N3705" s="390"/>
      <c r="O3705" s="390"/>
      <c r="P3705" s="206"/>
    </row>
    <row r="3706" spans="1:16" x14ac:dyDescent="0.2">
      <c r="A3706" s="212"/>
      <c r="B3706" s="211"/>
      <c r="C3706" s="211"/>
      <c r="D3706" s="410"/>
      <c r="E3706" s="211"/>
      <c r="F3706" s="211"/>
      <c r="G3706" s="413"/>
      <c r="H3706" s="429"/>
      <c r="I3706" s="390"/>
      <c r="J3706" s="390"/>
      <c r="K3706" s="390"/>
      <c r="L3706" s="210"/>
      <c r="M3706" s="390"/>
      <c r="N3706" s="390"/>
      <c r="O3706" s="390"/>
      <c r="P3706" s="206"/>
    </row>
    <row r="3707" spans="1:16" x14ac:dyDescent="0.2">
      <c r="A3707" s="212"/>
      <c r="B3707" s="211"/>
      <c r="C3707" s="211"/>
      <c r="D3707" s="410"/>
      <c r="E3707" s="211"/>
      <c r="F3707" s="211"/>
      <c r="G3707" s="413"/>
      <c r="H3707" s="429"/>
      <c r="I3707" s="390"/>
      <c r="J3707" s="390"/>
      <c r="K3707" s="390"/>
      <c r="L3707" s="210"/>
      <c r="M3707" s="390"/>
      <c r="N3707" s="390"/>
      <c r="O3707" s="390"/>
      <c r="P3707" s="206"/>
    </row>
    <row r="3708" spans="1:16" x14ac:dyDescent="0.2">
      <c r="A3708" s="212"/>
      <c r="B3708" s="211"/>
      <c r="C3708" s="211"/>
      <c r="D3708" s="410"/>
      <c r="E3708" s="211"/>
      <c r="F3708" s="211"/>
      <c r="G3708" s="413"/>
      <c r="H3708" s="429"/>
      <c r="I3708" s="390"/>
      <c r="J3708" s="390"/>
      <c r="K3708" s="390"/>
      <c r="L3708" s="210"/>
      <c r="M3708" s="390"/>
      <c r="N3708" s="390"/>
      <c r="O3708" s="390"/>
      <c r="P3708" s="206"/>
    </row>
    <row r="3709" spans="1:16" x14ac:dyDescent="0.2">
      <c r="A3709" s="212"/>
      <c r="B3709" s="211"/>
      <c r="C3709" s="211"/>
      <c r="D3709" s="410"/>
      <c r="E3709" s="211"/>
      <c r="F3709" s="211"/>
      <c r="G3709" s="413"/>
      <c r="H3709" s="429"/>
      <c r="I3709" s="390"/>
      <c r="J3709" s="390"/>
      <c r="K3709" s="390"/>
      <c r="L3709" s="210"/>
      <c r="M3709" s="390"/>
      <c r="N3709" s="390"/>
      <c r="O3709" s="390"/>
      <c r="P3709" s="206"/>
    </row>
    <row r="3710" spans="1:16" x14ac:dyDescent="0.2">
      <c r="A3710" s="212"/>
      <c r="B3710" s="211"/>
      <c r="C3710" s="211"/>
      <c r="D3710" s="410"/>
      <c r="E3710" s="211"/>
      <c r="F3710" s="211"/>
      <c r="G3710" s="413"/>
      <c r="H3710" s="429"/>
      <c r="I3710" s="390"/>
      <c r="J3710" s="390"/>
      <c r="K3710" s="390"/>
      <c r="L3710" s="210"/>
      <c r="M3710" s="390"/>
      <c r="N3710" s="390"/>
      <c r="O3710" s="390"/>
      <c r="P3710" s="206"/>
    </row>
    <row r="3711" spans="1:16" x14ac:dyDescent="0.2">
      <c r="A3711" s="212"/>
      <c r="B3711" s="211"/>
      <c r="C3711" s="211"/>
      <c r="D3711" s="410"/>
      <c r="E3711" s="211"/>
      <c r="F3711" s="211"/>
      <c r="G3711" s="413"/>
      <c r="H3711" s="429"/>
      <c r="I3711" s="390"/>
      <c r="J3711" s="390"/>
      <c r="K3711" s="390"/>
      <c r="L3711" s="210"/>
      <c r="M3711" s="390"/>
      <c r="N3711" s="390"/>
      <c r="O3711" s="390"/>
      <c r="P3711" s="206"/>
    </row>
    <row r="3712" spans="1:16" x14ac:dyDescent="0.2">
      <c r="A3712" s="212"/>
      <c r="B3712" s="211"/>
      <c r="C3712" s="211"/>
      <c r="D3712" s="410"/>
      <c r="E3712" s="211"/>
      <c r="F3712" s="211"/>
      <c r="G3712" s="413"/>
      <c r="H3712" s="429"/>
      <c r="I3712" s="390"/>
      <c r="J3712" s="390"/>
      <c r="K3712" s="390"/>
      <c r="L3712" s="210"/>
      <c r="M3712" s="390"/>
      <c r="N3712" s="390"/>
      <c r="O3712" s="390"/>
      <c r="P3712" s="206"/>
    </row>
    <row r="3713" spans="1:16" x14ac:dyDescent="0.2">
      <c r="A3713" s="212"/>
      <c r="B3713" s="211"/>
      <c r="C3713" s="211"/>
      <c r="D3713" s="410"/>
      <c r="E3713" s="211"/>
      <c r="F3713" s="211"/>
      <c r="G3713" s="413"/>
      <c r="H3713" s="429"/>
      <c r="I3713" s="390"/>
      <c r="J3713" s="390"/>
      <c r="K3713" s="390"/>
      <c r="L3713" s="210"/>
      <c r="M3713" s="390"/>
      <c r="N3713" s="390"/>
      <c r="O3713" s="390"/>
      <c r="P3713" s="206"/>
    </row>
    <row r="3714" spans="1:16" x14ac:dyDescent="0.2">
      <c r="A3714" s="212"/>
      <c r="B3714" s="211"/>
      <c r="C3714" s="211"/>
      <c r="D3714" s="410"/>
      <c r="E3714" s="211"/>
      <c r="F3714" s="211"/>
      <c r="G3714" s="413"/>
      <c r="H3714" s="429"/>
      <c r="I3714" s="390"/>
      <c r="J3714" s="390"/>
      <c r="K3714" s="390"/>
      <c r="L3714" s="210"/>
      <c r="M3714" s="390"/>
      <c r="N3714" s="390"/>
      <c r="O3714" s="390"/>
      <c r="P3714" s="206"/>
    </row>
    <row r="3715" spans="1:16" x14ac:dyDescent="0.2">
      <c r="A3715" s="212"/>
      <c r="B3715" s="211"/>
      <c r="C3715" s="211"/>
      <c r="D3715" s="410"/>
      <c r="E3715" s="211"/>
      <c r="F3715" s="211"/>
      <c r="G3715" s="413"/>
      <c r="H3715" s="429"/>
      <c r="I3715" s="390"/>
      <c r="J3715" s="390"/>
      <c r="K3715" s="390"/>
      <c r="L3715" s="210"/>
      <c r="M3715" s="390"/>
      <c r="N3715" s="390"/>
      <c r="O3715" s="390"/>
      <c r="P3715" s="206"/>
    </row>
    <row r="3716" spans="1:16" x14ac:dyDescent="0.2">
      <c r="A3716" s="212"/>
      <c r="B3716" s="211"/>
      <c r="C3716" s="211"/>
      <c r="D3716" s="410"/>
      <c r="E3716" s="211"/>
      <c r="F3716" s="211"/>
      <c r="G3716" s="413"/>
      <c r="H3716" s="429"/>
      <c r="I3716" s="390"/>
      <c r="J3716" s="390"/>
      <c r="K3716" s="390"/>
      <c r="L3716" s="210"/>
      <c r="M3716" s="390"/>
      <c r="N3716" s="390"/>
      <c r="O3716" s="390"/>
      <c r="P3716" s="206"/>
    </row>
    <row r="3717" spans="1:16" x14ac:dyDescent="0.2">
      <c r="A3717" s="212"/>
      <c r="B3717" s="211"/>
      <c r="C3717" s="211"/>
      <c r="D3717" s="410"/>
      <c r="E3717" s="211"/>
      <c r="F3717" s="211"/>
      <c r="G3717" s="413"/>
      <c r="H3717" s="429"/>
      <c r="I3717" s="390"/>
      <c r="J3717" s="390"/>
      <c r="K3717" s="390"/>
      <c r="L3717" s="210"/>
      <c r="M3717" s="390"/>
      <c r="N3717" s="390"/>
      <c r="O3717" s="390"/>
      <c r="P3717" s="206"/>
    </row>
    <row r="3718" spans="1:16" x14ac:dyDescent="0.2">
      <c r="A3718" s="212"/>
      <c r="B3718" s="211"/>
      <c r="C3718" s="211"/>
      <c r="D3718" s="410"/>
      <c r="E3718" s="211"/>
      <c r="F3718" s="211"/>
      <c r="G3718" s="413"/>
      <c r="H3718" s="429"/>
      <c r="I3718" s="390"/>
      <c r="J3718" s="390"/>
      <c r="K3718" s="390"/>
      <c r="L3718" s="210"/>
      <c r="M3718" s="390"/>
      <c r="N3718" s="390"/>
      <c r="O3718" s="390"/>
      <c r="P3718" s="206"/>
    </row>
    <row r="3719" spans="1:16" x14ac:dyDescent="0.2">
      <c r="A3719" s="212"/>
      <c r="B3719" s="211"/>
      <c r="C3719" s="211"/>
      <c r="D3719" s="410"/>
      <c r="E3719" s="211"/>
      <c r="F3719" s="211"/>
      <c r="G3719" s="413"/>
      <c r="H3719" s="429"/>
      <c r="I3719" s="390"/>
      <c r="J3719" s="390"/>
      <c r="K3719" s="390"/>
      <c r="L3719" s="210"/>
      <c r="M3719" s="390"/>
      <c r="N3719" s="390"/>
      <c r="O3719" s="390"/>
      <c r="P3719" s="206"/>
    </row>
    <row r="3720" spans="1:16" x14ac:dyDescent="0.2">
      <c r="A3720" s="212"/>
      <c r="B3720" s="211"/>
      <c r="C3720" s="211"/>
      <c r="D3720" s="410"/>
      <c r="E3720" s="211"/>
      <c r="F3720" s="211"/>
      <c r="G3720" s="413"/>
      <c r="H3720" s="429"/>
      <c r="I3720" s="390"/>
      <c r="J3720" s="390"/>
      <c r="K3720" s="390"/>
      <c r="L3720" s="210"/>
      <c r="M3720" s="390"/>
      <c r="N3720" s="390"/>
      <c r="O3720" s="390"/>
      <c r="P3720" s="206"/>
    </row>
    <row r="3721" spans="1:16" x14ac:dyDescent="0.2">
      <c r="A3721" s="212"/>
      <c r="B3721" s="211"/>
      <c r="C3721" s="211"/>
      <c r="D3721" s="410"/>
      <c r="E3721" s="211"/>
      <c r="F3721" s="211"/>
      <c r="G3721" s="413"/>
      <c r="H3721" s="429"/>
      <c r="I3721" s="390"/>
      <c r="J3721" s="390"/>
      <c r="K3721" s="390"/>
      <c r="L3721" s="210"/>
      <c r="M3721" s="390"/>
      <c r="N3721" s="390"/>
      <c r="O3721" s="390"/>
      <c r="P3721" s="206"/>
    </row>
    <row r="3722" spans="1:16" x14ac:dyDescent="0.2">
      <c r="A3722" s="212"/>
      <c r="B3722" s="211"/>
      <c r="C3722" s="211"/>
      <c r="D3722" s="410"/>
      <c r="E3722" s="211"/>
      <c r="F3722" s="211"/>
      <c r="G3722" s="413"/>
      <c r="H3722" s="429"/>
      <c r="I3722" s="390"/>
      <c r="J3722" s="390"/>
      <c r="K3722" s="390"/>
      <c r="L3722" s="210"/>
      <c r="M3722" s="390"/>
      <c r="N3722" s="390"/>
      <c r="O3722" s="390"/>
      <c r="P3722" s="206"/>
    </row>
    <row r="3723" spans="1:16" x14ac:dyDescent="0.2">
      <c r="A3723" s="212"/>
      <c r="B3723" s="211"/>
      <c r="C3723" s="211"/>
      <c r="D3723" s="410"/>
      <c r="E3723" s="211"/>
      <c r="F3723" s="211"/>
      <c r="G3723" s="413"/>
      <c r="H3723" s="429"/>
      <c r="I3723" s="390"/>
      <c r="J3723" s="390"/>
      <c r="K3723" s="390"/>
      <c r="L3723" s="210"/>
      <c r="M3723" s="390"/>
      <c r="N3723" s="390"/>
      <c r="O3723" s="390"/>
      <c r="P3723" s="206"/>
    </row>
    <row r="3724" spans="1:16" x14ac:dyDescent="0.2">
      <c r="A3724" s="212"/>
      <c r="B3724" s="211"/>
      <c r="C3724" s="211"/>
      <c r="D3724" s="410"/>
      <c r="E3724" s="211"/>
      <c r="F3724" s="211"/>
      <c r="G3724" s="413"/>
      <c r="H3724" s="429"/>
      <c r="I3724" s="390"/>
      <c r="J3724" s="390"/>
      <c r="K3724" s="390"/>
      <c r="L3724" s="210"/>
      <c r="M3724" s="390"/>
      <c r="N3724" s="390"/>
      <c r="O3724" s="390"/>
      <c r="P3724" s="206"/>
    </row>
    <row r="3725" spans="1:16" x14ac:dyDescent="0.2">
      <c r="A3725" s="212"/>
      <c r="B3725" s="211"/>
      <c r="C3725" s="211"/>
      <c r="D3725" s="410"/>
      <c r="E3725" s="211"/>
      <c r="F3725" s="211"/>
      <c r="G3725" s="413"/>
      <c r="H3725" s="429"/>
      <c r="I3725" s="390"/>
      <c r="J3725" s="390"/>
      <c r="K3725" s="390"/>
      <c r="L3725" s="210"/>
      <c r="M3725" s="390"/>
      <c r="N3725" s="390"/>
      <c r="O3725" s="390"/>
      <c r="P3725" s="206"/>
    </row>
    <row r="3726" spans="1:16" x14ac:dyDescent="0.2">
      <c r="A3726" s="212"/>
      <c r="B3726" s="211"/>
      <c r="C3726" s="211"/>
      <c r="D3726" s="410"/>
      <c r="E3726" s="211"/>
      <c r="F3726" s="211"/>
      <c r="G3726" s="413"/>
      <c r="H3726" s="429"/>
      <c r="I3726" s="390"/>
      <c r="J3726" s="390"/>
      <c r="K3726" s="390"/>
      <c r="L3726" s="210"/>
      <c r="M3726" s="390"/>
      <c r="N3726" s="390"/>
      <c r="O3726" s="390"/>
      <c r="P3726" s="206"/>
    </row>
    <row r="3727" spans="1:16" x14ac:dyDescent="0.2">
      <c r="A3727" s="212"/>
      <c r="B3727" s="211"/>
      <c r="C3727" s="211"/>
      <c r="D3727" s="410"/>
      <c r="E3727" s="211"/>
      <c r="F3727" s="211"/>
      <c r="G3727" s="413"/>
      <c r="H3727" s="429"/>
      <c r="I3727" s="390"/>
      <c r="J3727" s="390"/>
      <c r="K3727" s="390"/>
      <c r="L3727" s="210"/>
      <c r="M3727" s="390"/>
      <c r="N3727" s="390"/>
      <c r="O3727" s="390"/>
      <c r="P3727" s="206"/>
    </row>
    <row r="3728" spans="1:16" x14ac:dyDescent="0.2">
      <c r="A3728" s="212"/>
      <c r="B3728" s="211"/>
      <c r="C3728" s="211"/>
      <c r="D3728" s="410"/>
      <c r="E3728" s="211"/>
      <c r="F3728" s="211"/>
      <c r="G3728" s="413"/>
      <c r="H3728" s="429"/>
      <c r="I3728" s="390"/>
      <c r="J3728" s="390"/>
      <c r="K3728" s="390"/>
      <c r="L3728" s="210"/>
      <c r="M3728" s="390"/>
      <c r="N3728" s="390"/>
      <c r="O3728" s="390"/>
      <c r="P3728" s="206"/>
    </row>
    <row r="3729" spans="1:16" x14ac:dyDescent="0.2">
      <c r="A3729" s="212"/>
      <c r="B3729" s="211"/>
      <c r="C3729" s="211"/>
      <c r="D3729" s="410"/>
      <c r="E3729" s="211"/>
      <c r="F3729" s="211"/>
      <c r="G3729" s="413"/>
      <c r="H3729" s="429"/>
      <c r="I3729" s="390"/>
      <c r="J3729" s="390"/>
      <c r="K3729" s="390"/>
      <c r="L3729" s="210"/>
      <c r="M3729" s="390"/>
      <c r="N3729" s="390"/>
      <c r="O3729" s="390"/>
      <c r="P3729" s="206"/>
    </row>
    <row r="3730" spans="1:16" x14ac:dyDescent="0.2">
      <c r="A3730" s="212"/>
      <c r="B3730" s="211"/>
      <c r="C3730" s="211"/>
      <c r="D3730" s="410"/>
      <c r="E3730" s="211"/>
      <c r="F3730" s="211"/>
      <c r="G3730" s="413"/>
      <c r="H3730" s="429"/>
      <c r="I3730" s="390"/>
      <c r="J3730" s="390"/>
      <c r="K3730" s="390"/>
      <c r="L3730" s="210"/>
      <c r="M3730" s="390"/>
      <c r="N3730" s="390"/>
      <c r="O3730" s="390"/>
      <c r="P3730" s="206"/>
    </row>
    <row r="3731" spans="1:16" x14ac:dyDescent="0.2">
      <c r="A3731" s="212"/>
      <c r="B3731" s="211"/>
      <c r="C3731" s="211"/>
      <c r="D3731" s="410"/>
      <c r="E3731" s="211"/>
      <c r="F3731" s="211"/>
      <c r="G3731" s="413"/>
      <c r="H3731" s="429"/>
      <c r="I3731" s="390"/>
      <c r="J3731" s="390"/>
      <c r="K3731" s="390"/>
      <c r="L3731" s="210"/>
      <c r="M3731" s="390"/>
      <c r="N3731" s="390"/>
      <c r="O3731" s="390"/>
      <c r="P3731" s="206"/>
    </row>
    <row r="3732" spans="1:16" x14ac:dyDescent="0.2">
      <c r="A3732" s="212"/>
      <c r="B3732" s="211"/>
      <c r="C3732" s="211"/>
      <c r="D3732" s="410"/>
      <c r="E3732" s="211"/>
      <c r="F3732" s="211"/>
      <c r="G3732" s="413"/>
      <c r="H3732" s="429"/>
      <c r="I3732" s="390"/>
      <c r="J3732" s="390"/>
      <c r="K3732" s="390"/>
      <c r="L3732" s="210"/>
      <c r="M3732" s="390"/>
      <c r="N3732" s="390"/>
      <c r="O3732" s="390"/>
      <c r="P3732" s="206"/>
    </row>
    <row r="3733" spans="1:16" x14ac:dyDescent="0.2">
      <c r="A3733" s="212"/>
      <c r="B3733" s="211"/>
      <c r="C3733" s="211"/>
      <c r="D3733" s="410"/>
      <c r="E3733" s="211"/>
      <c r="F3733" s="211"/>
      <c r="G3733" s="413"/>
      <c r="H3733" s="429"/>
      <c r="I3733" s="390"/>
      <c r="J3733" s="390"/>
      <c r="K3733" s="390"/>
      <c r="L3733" s="210"/>
      <c r="M3733" s="390"/>
      <c r="N3733" s="390"/>
      <c r="O3733" s="390"/>
      <c r="P3733" s="206"/>
    </row>
    <row r="3734" spans="1:16" x14ac:dyDescent="0.2">
      <c r="A3734" s="212"/>
      <c r="B3734" s="211"/>
      <c r="C3734" s="211"/>
      <c r="D3734" s="410"/>
      <c r="E3734" s="211"/>
      <c r="F3734" s="211"/>
      <c r="G3734" s="413"/>
      <c r="H3734" s="429"/>
      <c r="I3734" s="390"/>
      <c r="J3734" s="390"/>
      <c r="K3734" s="390"/>
      <c r="L3734" s="210"/>
      <c r="M3734" s="390"/>
      <c r="N3734" s="390"/>
      <c r="O3734" s="390"/>
      <c r="P3734" s="206"/>
    </row>
    <row r="3735" spans="1:16" x14ac:dyDescent="0.2">
      <c r="A3735" s="212"/>
      <c r="B3735" s="211"/>
      <c r="C3735" s="211"/>
      <c r="D3735" s="410"/>
      <c r="E3735" s="211"/>
      <c r="F3735" s="211"/>
      <c r="G3735" s="413"/>
      <c r="H3735" s="429"/>
      <c r="I3735" s="390"/>
      <c r="J3735" s="390"/>
      <c r="K3735" s="390"/>
      <c r="L3735" s="210"/>
      <c r="M3735" s="390"/>
      <c r="N3735" s="390"/>
      <c r="O3735" s="390"/>
      <c r="P3735" s="206"/>
    </row>
    <row r="3736" spans="1:16" x14ac:dyDescent="0.2">
      <c r="A3736" s="212"/>
      <c r="B3736" s="211"/>
      <c r="C3736" s="211"/>
      <c r="D3736" s="410"/>
      <c r="E3736" s="211"/>
      <c r="F3736" s="211"/>
      <c r="G3736" s="413"/>
      <c r="H3736" s="429"/>
      <c r="I3736" s="390"/>
      <c r="J3736" s="390"/>
      <c r="K3736" s="390"/>
      <c r="L3736" s="210"/>
      <c r="M3736" s="390"/>
      <c r="N3736" s="390"/>
      <c r="O3736" s="390"/>
      <c r="P3736" s="206"/>
    </row>
    <row r="3737" spans="1:16" x14ac:dyDescent="0.2">
      <c r="A3737" s="212"/>
      <c r="B3737" s="211"/>
      <c r="C3737" s="211"/>
      <c r="D3737" s="410"/>
      <c r="E3737" s="211"/>
      <c r="F3737" s="211"/>
      <c r="G3737" s="413"/>
      <c r="H3737" s="429"/>
      <c r="I3737" s="390"/>
      <c r="J3737" s="390"/>
      <c r="K3737" s="390"/>
      <c r="L3737" s="210"/>
      <c r="M3737" s="390"/>
      <c r="N3737" s="390"/>
      <c r="O3737" s="390"/>
      <c r="P3737" s="206"/>
    </row>
    <row r="3738" spans="1:16" x14ac:dyDescent="0.2">
      <c r="A3738" s="212"/>
      <c r="B3738" s="211"/>
      <c r="C3738" s="211"/>
      <c r="D3738" s="410"/>
      <c r="E3738" s="211"/>
      <c r="F3738" s="211"/>
      <c r="G3738" s="413"/>
      <c r="H3738" s="429"/>
      <c r="I3738" s="390"/>
      <c r="J3738" s="390"/>
      <c r="K3738" s="390"/>
      <c r="L3738" s="210"/>
      <c r="M3738" s="390"/>
      <c r="N3738" s="390"/>
      <c r="O3738" s="390"/>
      <c r="P3738" s="206"/>
    </row>
    <row r="3739" spans="1:16" x14ac:dyDescent="0.2">
      <c r="A3739" s="212"/>
      <c r="B3739" s="211"/>
      <c r="C3739" s="211"/>
      <c r="D3739" s="410"/>
      <c r="E3739" s="211"/>
      <c r="F3739" s="211"/>
      <c r="G3739" s="413"/>
      <c r="H3739" s="429"/>
      <c r="I3739" s="390"/>
      <c r="J3739" s="390"/>
      <c r="K3739" s="390"/>
      <c r="L3739" s="210"/>
      <c r="M3739" s="390"/>
      <c r="N3739" s="390"/>
      <c r="O3739" s="390"/>
      <c r="P3739" s="206"/>
    </row>
    <row r="3740" spans="1:16" x14ac:dyDescent="0.2">
      <c r="A3740" s="212"/>
      <c r="B3740" s="211"/>
      <c r="C3740" s="211"/>
      <c r="D3740" s="410"/>
      <c r="E3740" s="211"/>
      <c r="F3740" s="211"/>
      <c r="G3740" s="413"/>
      <c r="H3740" s="429"/>
      <c r="I3740" s="390"/>
      <c r="J3740" s="390"/>
      <c r="K3740" s="390"/>
      <c r="L3740" s="210"/>
      <c r="M3740" s="390"/>
      <c r="N3740" s="390"/>
      <c r="O3740" s="390"/>
      <c r="P3740" s="206"/>
    </row>
    <row r="3741" spans="1:16" x14ac:dyDescent="0.2">
      <c r="A3741" s="212"/>
      <c r="B3741" s="211"/>
      <c r="C3741" s="211"/>
      <c r="D3741" s="410"/>
      <c r="E3741" s="211"/>
      <c r="F3741" s="211"/>
      <c r="G3741" s="413"/>
      <c r="H3741" s="429"/>
      <c r="I3741" s="390"/>
      <c r="J3741" s="390"/>
      <c r="K3741" s="390"/>
      <c r="L3741" s="210"/>
      <c r="M3741" s="390"/>
      <c r="N3741" s="390"/>
      <c r="O3741" s="390"/>
      <c r="P3741" s="206"/>
    </row>
    <row r="3742" spans="1:16" x14ac:dyDescent="0.2">
      <c r="A3742" s="212"/>
      <c r="B3742" s="211"/>
      <c r="C3742" s="211"/>
      <c r="D3742" s="410"/>
      <c r="E3742" s="211"/>
      <c r="F3742" s="211"/>
      <c r="G3742" s="413"/>
      <c r="H3742" s="429"/>
      <c r="I3742" s="390"/>
      <c r="J3742" s="390"/>
      <c r="K3742" s="390"/>
      <c r="L3742" s="210"/>
      <c r="M3742" s="390"/>
      <c r="N3742" s="390"/>
      <c r="O3742" s="390"/>
      <c r="P3742" s="206"/>
    </row>
    <row r="3743" spans="1:16" x14ac:dyDescent="0.2">
      <c r="A3743" s="212"/>
      <c r="B3743" s="211"/>
      <c r="C3743" s="211"/>
      <c r="D3743" s="410"/>
      <c r="E3743" s="211"/>
      <c r="F3743" s="211"/>
      <c r="G3743" s="413"/>
      <c r="H3743" s="429"/>
      <c r="I3743" s="390"/>
      <c r="J3743" s="390"/>
      <c r="K3743" s="390"/>
      <c r="L3743" s="210"/>
      <c r="M3743" s="390"/>
      <c r="N3743" s="390"/>
      <c r="O3743" s="390"/>
      <c r="P3743" s="206"/>
    </row>
    <row r="3744" spans="1:16" x14ac:dyDescent="0.2">
      <c r="A3744" s="212"/>
      <c r="B3744" s="211"/>
      <c r="C3744" s="211"/>
      <c r="D3744" s="410"/>
      <c r="E3744" s="211"/>
      <c r="F3744" s="211"/>
      <c r="G3744" s="413"/>
      <c r="H3744" s="429"/>
      <c r="I3744" s="390"/>
      <c r="J3744" s="390"/>
      <c r="K3744" s="390"/>
      <c r="L3744" s="210"/>
      <c r="M3744" s="390"/>
      <c r="N3744" s="390"/>
      <c r="O3744" s="390"/>
      <c r="P3744" s="206"/>
    </row>
    <row r="3745" spans="1:16" x14ac:dyDescent="0.2">
      <c r="A3745" s="212"/>
      <c r="B3745" s="211"/>
      <c r="C3745" s="211"/>
      <c r="D3745" s="410"/>
      <c r="E3745" s="211"/>
      <c r="F3745" s="211"/>
      <c r="G3745" s="413"/>
      <c r="H3745" s="429"/>
      <c r="I3745" s="390"/>
      <c r="J3745" s="390"/>
      <c r="K3745" s="390"/>
      <c r="L3745" s="210"/>
      <c r="M3745" s="390"/>
      <c r="N3745" s="390"/>
      <c r="O3745" s="390"/>
      <c r="P3745" s="206"/>
    </row>
    <row r="3746" spans="1:16" x14ac:dyDescent="0.2">
      <c r="A3746" s="212"/>
      <c r="B3746" s="211"/>
      <c r="C3746" s="211"/>
      <c r="D3746" s="410"/>
      <c r="E3746" s="211"/>
      <c r="F3746" s="211"/>
      <c r="G3746" s="413"/>
      <c r="H3746" s="429"/>
      <c r="I3746" s="390"/>
      <c r="J3746" s="390"/>
      <c r="K3746" s="390"/>
      <c r="L3746" s="210"/>
      <c r="M3746" s="390"/>
      <c r="N3746" s="390"/>
      <c r="O3746" s="390"/>
      <c r="P3746" s="206"/>
    </row>
    <row r="3747" spans="1:16" x14ac:dyDescent="0.2">
      <c r="A3747" s="212"/>
      <c r="B3747" s="211"/>
      <c r="C3747" s="211"/>
      <c r="D3747" s="410"/>
      <c r="E3747" s="211"/>
      <c r="F3747" s="211"/>
      <c r="G3747" s="413"/>
      <c r="H3747" s="429"/>
      <c r="I3747" s="390"/>
      <c r="J3747" s="390"/>
      <c r="K3747" s="390"/>
      <c r="L3747" s="210"/>
      <c r="M3747" s="390"/>
      <c r="N3747" s="390"/>
      <c r="O3747" s="390"/>
      <c r="P3747" s="206"/>
    </row>
    <row r="3748" spans="1:16" x14ac:dyDescent="0.2">
      <c r="A3748" s="212"/>
      <c r="B3748" s="211"/>
      <c r="C3748" s="211"/>
      <c r="D3748" s="410"/>
      <c r="E3748" s="211"/>
      <c r="F3748" s="211"/>
      <c r="G3748" s="413"/>
      <c r="H3748" s="429"/>
      <c r="I3748" s="390"/>
      <c r="J3748" s="390"/>
      <c r="K3748" s="390"/>
      <c r="L3748" s="210"/>
      <c r="M3748" s="390"/>
      <c r="N3748" s="390"/>
      <c r="O3748" s="390"/>
      <c r="P3748" s="206"/>
    </row>
    <row r="3749" spans="1:16" x14ac:dyDescent="0.2">
      <c r="A3749" s="212"/>
      <c r="B3749" s="211"/>
      <c r="C3749" s="211"/>
      <c r="D3749" s="410"/>
      <c r="E3749" s="211"/>
      <c r="F3749" s="211"/>
      <c r="G3749" s="413"/>
      <c r="H3749" s="429"/>
      <c r="I3749" s="390"/>
      <c r="J3749" s="390"/>
      <c r="K3749" s="390"/>
      <c r="L3749" s="210"/>
      <c r="M3749" s="390"/>
      <c r="N3749" s="390"/>
      <c r="O3749" s="390"/>
      <c r="P3749" s="206"/>
    </row>
    <row r="3750" spans="1:16" x14ac:dyDescent="0.2">
      <c r="A3750" s="212"/>
      <c r="B3750" s="211"/>
      <c r="C3750" s="211"/>
      <c r="D3750" s="410"/>
      <c r="E3750" s="211"/>
      <c r="F3750" s="211"/>
      <c r="G3750" s="413"/>
      <c r="H3750" s="429"/>
      <c r="I3750" s="390"/>
      <c r="J3750" s="390"/>
      <c r="K3750" s="390"/>
      <c r="L3750" s="210"/>
      <c r="M3750" s="390"/>
      <c r="N3750" s="390"/>
      <c r="O3750" s="390"/>
      <c r="P3750" s="206"/>
    </row>
    <row r="3751" spans="1:16" x14ac:dyDescent="0.2">
      <c r="A3751" s="212"/>
      <c r="B3751" s="211"/>
      <c r="C3751" s="211"/>
      <c r="D3751" s="410"/>
      <c r="E3751" s="211"/>
      <c r="F3751" s="211"/>
      <c r="G3751" s="413"/>
      <c r="H3751" s="429"/>
      <c r="I3751" s="390"/>
      <c r="J3751" s="390"/>
      <c r="K3751" s="390"/>
      <c r="L3751" s="210"/>
      <c r="M3751" s="390"/>
      <c r="N3751" s="390"/>
      <c r="O3751" s="390"/>
      <c r="P3751" s="206"/>
    </row>
    <row r="3752" spans="1:16" x14ac:dyDescent="0.2">
      <c r="A3752" s="212"/>
      <c r="B3752" s="211"/>
      <c r="C3752" s="211"/>
      <c r="D3752" s="410"/>
      <c r="E3752" s="211"/>
      <c r="F3752" s="211"/>
      <c r="G3752" s="413"/>
      <c r="H3752" s="429"/>
      <c r="I3752" s="390"/>
      <c r="J3752" s="390"/>
      <c r="K3752" s="390"/>
      <c r="L3752" s="210"/>
      <c r="M3752" s="390"/>
      <c r="N3752" s="390"/>
      <c r="O3752" s="390"/>
      <c r="P3752" s="206"/>
    </row>
    <row r="3753" spans="1:16" x14ac:dyDescent="0.2">
      <c r="A3753" s="212"/>
      <c r="B3753" s="211"/>
      <c r="C3753" s="211"/>
      <c r="D3753" s="410"/>
      <c r="E3753" s="211"/>
      <c r="F3753" s="211"/>
      <c r="G3753" s="413"/>
      <c r="H3753" s="429"/>
      <c r="I3753" s="390"/>
      <c r="J3753" s="390"/>
      <c r="K3753" s="390"/>
      <c r="L3753" s="210"/>
      <c r="M3753" s="390"/>
      <c r="N3753" s="390"/>
      <c r="O3753" s="390"/>
      <c r="P3753" s="206"/>
    </row>
    <row r="3754" spans="1:16" x14ac:dyDescent="0.2">
      <c r="A3754" s="212"/>
      <c r="B3754" s="211"/>
      <c r="C3754" s="211"/>
      <c r="D3754" s="410"/>
      <c r="E3754" s="211"/>
      <c r="F3754" s="211"/>
      <c r="G3754" s="413"/>
      <c r="H3754" s="429"/>
      <c r="I3754" s="390"/>
      <c r="J3754" s="390"/>
      <c r="K3754" s="390"/>
      <c r="L3754" s="210"/>
      <c r="M3754" s="390"/>
      <c r="N3754" s="390"/>
      <c r="O3754" s="390"/>
      <c r="P3754" s="206"/>
    </row>
    <row r="3755" spans="1:16" x14ac:dyDescent="0.2">
      <c r="A3755" s="212"/>
      <c r="B3755" s="211"/>
      <c r="C3755" s="211"/>
      <c r="D3755" s="410"/>
      <c r="E3755" s="211"/>
      <c r="F3755" s="211"/>
      <c r="G3755" s="413"/>
      <c r="H3755" s="429"/>
      <c r="I3755" s="390"/>
      <c r="J3755" s="390"/>
      <c r="K3755" s="390"/>
      <c r="L3755" s="210"/>
      <c r="M3755" s="390"/>
      <c r="N3755" s="390"/>
      <c r="O3755" s="390"/>
      <c r="P3755" s="206"/>
    </row>
    <row r="3756" spans="1:16" x14ac:dyDescent="0.2">
      <c r="A3756" s="212"/>
      <c r="B3756" s="211"/>
      <c r="C3756" s="211"/>
      <c r="D3756" s="410"/>
      <c r="E3756" s="211"/>
      <c r="F3756" s="211"/>
      <c r="G3756" s="413"/>
      <c r="H3756" s="429"/>
      <c r="I3756" s="390"/>
      <c r="J3756" s="390"/>
      <c r="K3756" s="390"/>
      <c r="L3756" s="210"/>
      <c r="M3756" s="390"/>
      <c r="N3756" s="390"/>
      <c r="O3756" s="390"/>
      <c r="P3756" s="206"/>
    </row>
    <row r="3757" spans="1:16" x14ac:dyDescent="0.2">
      <c r="A3757" s="212"/>
      <c r="B3757" s="211"/>
      <c r="C3757" s="211"/>
      <c r="D3757" s="410"/>
      <c r="E3757" s="211"/>
      <c r="F3757" s="211"/>
      <c r="G3757" s="413"/>
      <c r="H3757" s="429"/>
      <c r="I3757" s="390"/>
      <c r="J3757" s="390"/>
      <c r="K3757" s="390"/>
      <c r="L3757" s="210"/>
      <c r="M3757" s="390"/>
      <c r="N3757" s="390"/>
      <c r="O3757" s="390"/>
      <c r="P3757" s="206"/>
    </row>
    <row r="3758" spans="1:16" x14ac:dyDescent="0.2">
      <c r="A3758" s="212"/>
      <c r="B3758" s="211"/>
      <c r="C3758" s="211"/>
      <c r="D3758" s="410"/>
      <c r="E3758" s="211"/>
      <c r="F3758" s="211"/>
      <c r="G3758" s="413"/>
      <c r="H3758" s="429"/>
      <c r="I3758" s="390"/>
      <c r="J3758" s="390"/>
      <c r="K3758" s="390"/>
      <c r="L3758" s="210"/>
      <c r="M3758" s="390"/>
      <c r="N3758" s="390"/>
      <c r="O3758" s="390"/>
      <c r="P3758" s="206"/>
    </row>
    <row r="3759" spans="1:16" x14ac:dyDescent="0.2">
      <c r="A3759" s="212"/>
      <c r="B3759" s="211"/>
      <c r="C3759" s="211"/>
      <c r="D3759" s="410"/>
      <c r="E3759" s="211"/>
      <c r="F3759" s="211"/>
      <c r="G3759" s="413"/>
      <c r="H3759" s="429"/>
      <c r="I3759" s="390"/>
      <c r="J3759" s="390"/>
      <c r="K3759" s="390"/>
      <c r="L3759" s="210"/>
      <c r="M3759" s="390"/>
      <c r="N3759" s="390"/>
      <c r="O3759" s="390"/>
      <c r="P3759" s="206"/>
    </row>
    <row r="3760" spans="1:16" x14ac:dyDescent="0.2">
      <c r="A3760" s="212"/>
      <c r="B3760" s="211"/>
      <c r="C3760" s="211"/>
      <c r="D3760" s="410"/>
      <c r="E3760" s="211"/>
      <c r="F3760" s="211"/>
      <c r="G3760" s="413"/>
      <c r="H3760" s="429"/>
      <c r="I3760" s="390"/>
      <c r="J3760" s="390"/>
      <c r="K3760" s="390"/>
      <c r="L3760" s="210"/>
      <c r="M3760" s="390"/>
      <c r="N3760" s="390"/>
      <c r="O3760" s="390"/>
      <c r="P3760" s="206"/>
    </row>
    <row r="3761" spans="1:16" x14ac:dyDescent="0.2">
      <c r="A3761" s="212"/>
      <c r="B3761" s="211"/>
      <c r="C3761" s="211"/>
      <c r="D3761" s="410"/>
      <c r="E3761" s="211"/>
      <c r="F3761" s="211"/>
      <c r="G3761" s="413"/>
      <c r="H3761" s="429"/>
      <c r="I3761" s="390"/>
      <c r="J3761" s="390"/>
      <c r="K3761" s="390"/>
      <c r="L3761" s="210"/>
      <c r="M3761" s="390"/>
      <c r="N3761" s="390"/>
      <c r="O3761" s="390"/>
      <c r="P3761" s="206"/>
    </row>
    <row r="3762" spans="1:16" x14ac:dyDescent="0.2">
      <c r="A3762" s="212"/>
      <c r="B3762" s="211"/>
      <c r="C3762" s="211"/>
      <c r="D3762" s="410"/>
      <c r="E3762" s="211"/>
      <c r="F3762" s="211"/>
      <c r="G3762" s="413"/>
      <c r="H3762" s="429"/>
      <c r="I3762" s="390"/>
      <c r="J3762" s="390"/>
      <c r="K3762" s="390"/>
      <c r="L3762" s="210"/>
      <c r="M3762" s="390"/>
      <c r="N3762" s="390"/>
      <c r="O3762" s="390"/>
      <c r="P3762" s="206"/>
    </row>
    <row r="3763" spans="1:16" x14ac:dyDescent="0.2">
      <c r="A3763" s="212"/>
      <c r="B3763" s="211"/>
      <c r="C3763" s="211"/>
      <c r="D3763" s="410"/>
      <c r="E3763" s="211"/>
      <c r="F3763" s="211"/>
      <c r="G3763" s="413"/>
      <c r="H3763" s="429"/>
      <c r="I3763" s="390"/>
      <c r="J3763" s="390"/>
      <c r="K3763" s="390"/>
      <c r="L3763" s="210"/>
      <c r="M3763" s="390"/>
      <c r="N3763" s="390"/>
      <c r="O3763" s="390"/>
      <c r="P3763" s="206"/>
    </row>
    <row r="3764" spans="1:16" x14ac:dyDescent="0.2">
      <c r="A3764" s="212"/>
      <c r="B3764" s="211"/>
      <c r="C3764" s="211"/>
      <c r="D3764" s="410"/>
      <c r="E3764" s="211"/>
      <c r="F3764" s="211"/>
      <c r="G3764" s="413"/>
      <c r="H3764" s="429"/>
      <c r="I3764" s="390"/>
      <c r="J3764" s="390"/>
      <c r="K3764" s="390"/>
      <c r="L3764" s="210"/>
      <c r="M3764" s="390"/>
      <c r="N3764" s="390"/>
      <c r="O3764" s="390"/>
      <c r="P3764" s="206"/>
    </row>
    <row r="3765" spans="1:16" x14ac:dyDescent="0.2">
      <c r="A3765" s="212"/>
      <c r="B3765" s="211"/>
      <c r="C3765" s="211"/>
      <c r="D3765" s="410"/>
      <c r="E3765" s="211"/>
      <c r="F3765" s="211"/>
      <c r="G3765" s="413"/>
      <c r="H3765" s="429"/>
      <c r="I3765" s="390"/>
      <c r="J3765" s="390"/>
      <c r="K3765" s="390"/>
      <c r="L3765" s="210"/>
      <c r="M3765" s="390"/>
      <c r="N3765" s="390"/>
      <c r="O3765" s="390"/>
      <c r="P3765" s="206"/>
    </row>
    <row r="3766" spans="1:16" x14ac:dyDescent="0.2">
      <c r="A3766" s="212"/>
      <c r="B3766" s="211"/>
      <c r="C3766" s="211"/>
      <c r="D3766" s="410"/>
      <c r="E3766" s="211"/>
      <c r="F3766" s="211"/>
      <c r="G3766" s="413"/>
      <c r="H3766" s="429"/>
      <c r="I3766" s="390"/>
      <c r="J3766" s="390"/>
      <c r="K3766" s="390"/>
      <c r="L3766" s="210"/>
      <c r="M3766" s="390"/>
      <c r="N3766" s="390"/>
      <c r="O3766" s="390"/>
      <c r="P3766" s="206"/>
    </row>
    <row r="3767" spans="1:16" x14ac:dyDescent="0.2">
      <c r="A3767" s="212"/>
      <c r="B3767" s="211"/>
      <c r="C3767" s="211"/>
      <c r="D3767" s="410"/>
      <c r="E3767" s="211"/>
      <c r="F3767" s="211"/>
      <c r="G3767" s="413"/>
      <c r="H3767" s="429"/>
      <c r="I3767" s="390"/>
      <c r="J3767" s="390"/>
      <c r="K3767" s="390"/>
      <c r="L3767" s="210"/>
      <c r="M3767" s="390"/>
      <c r="N3767" s="390"/>
      <c r="O3767" s="390"/>
      <c r="P3767" s="206"/>
    </row>
    <row r="3768" spans="1:16" x14ac:dyDescent="0.2">
      <c r="A3768" s="212"/>
      <c r="B3768" s="211"/>
      <c r="C3768" s="211"/>
      <c r="D3768" s="410"/>
      <c r="E3768" s="211"/>
      <c r="F3768" s="211"/>
      <c r="G3768" s="413"/>
      <c r="H3768" s="429"/>
      <c r="I3768" s="390"/>
      <c r="J3768" s="390"/>
      <c r="K3768" s="390"/>
      <c r="L3768" s="210"/>
      <c r="M3768" s="390"/>
      <c r="N3768" s="390"/>
      <c r="O3768" s="390"/>
      <c r="P3768" s="206"/>
    </row>
    <row r="3769" spans="1:16" x14ac:dyDescent="0.2">
      <c r="A3769" s="212"/>
      <c r="B3769" s="211"/>
      <c r="C3769" s="211"/>
      <c r="D3769" s="410"/>
      <c r="E3769" s="211"/>
      <c r="F3769" s="211"/>
      <c r="G3769" s="413"/>
      <c r="H3769" s="429"/>
      <c r="I3769" s="390"/>
      <c r="J3769" s="390"/>
      <c r="K3769" s="390"/>
      <c r="L3769" s="210"/>
      <c r="M3769" s="390"/>
      <c r="N3769" s="390"/>
      <c r="O3769" s="390"/>
      <c r="P3769" s="206"/>
    </row>
    <row r="3770" spans="1:16" x14ac:dyDescent="0.2">
      <c r="A3770" s="212"/>
      <c r="B3770" s="211"/>
      <c r="C3770" s="211"/>
      <c r="D3770" s="410"/>
      <c r="E3770" s="211"/>
      <c r="F3770" s="211"/>
      <c r="G3770" s="413"/>
      <c r="H3770" s="429"/>
      <c r="I3770" s="390"/>
      <c r="J3770" s="390"/>
      <c r="K3770" s="390"/>
      <c r="L3770" s="210"/>
      <c r="M3770" s="390"/>
      <c r="N3770" s="390"/>
      <c r="O3770" s="390"/>
      <c r="P3770" s="206"/>
    </row>
    <row r="3771" spans="1:16" x14ac:dyDescent="0.2">
      <c r="A3771" s="212"/>
      <c r="B3771" s="211"/>
      <c r="C3771" s="211"/>
      <c r="D3771" s="410"/>
      <c r="E3771" s="211"/>
      <c r="F3771" s="211"/>
      <c r="G3771" s="413"/>
      <c r="H3771" s="429"/>
      <c r="I3771" s="390"/>
      <c r="J3771" s="390"/>
      <c r="K3771" s="390"/>
      <c r="L3771" s="210"/>
      <c r="M3771" s="390"/>
      <c r="N3771" s="390"/>
      <c r="O3771" s="390"/>
      <c r="P3771" s="206"/>
    </row>
    <row r="3772" spans="1:16" x14ac:dyDescent="0.2">
      <c r="A3772" s="212"/>
      <c r="B3772" s="211"/>
      <c r="C3772" s="211"/>
      <c r="D3772" s="410"/>
      <c r="E3772" s="211"/>
      <c r="F3772" s="211"/>
      <c r="G3772" s="413"/>
      <c r="H3772" s="429"/>
      <c r="I3772" s="390"/>
      <c r="J3772" s="390"/>
      <c r="K3772" s="390"/>
      <c r="L3772" s="210"/>
      <c r="M3772" s="390"/>
      <c r="N3772" s="390"/>
      <c r="O3772" s="390"/>
      <c r="P3772" s="206"/>
    </row>
    <row r="3773" spans="1:16" x14ac:dyDescent="0.2">
      <c r="A3773" s="212"/>
      <c r="B3773" s="211"/>
      <c r="C3773" s="211"/>
      <c r="D3773" s="410"/>
      <c r="E3773" s="211"/>
      <c r="F3773" s="211"/>
      <c r="G3773" s="413"/>
      <c r="H3773" s="429"/>
      <c r="I3773" s="390"/>
      <c r="J3773" s="390"/>
      <c r="K3773" s="390"/>
      <c r="L3773" s="210"/>
      <c r="M3773" s="390"/>
      <c r="N3773" s="390"/>
      <c r="O3773" s="390"/>
      <c r="P3773" s="206"/>
    </row>
    <row r="3774" spans="1:16" x14ac:dyDescent="0.2">
      <c r="A3774" s="212"/>
      <c r="B3774" s="211"/>
      <c r="C3774" s="211"/>
      <c r="D3774" s="410"/>
      <c r="E3774" s="211"/>
      <c r="F3774" s="211"/>
      <c r="G3774" s="413"/>
      <c r="H3774" s="429"/>
      <c r="I3774" s="390"/>
      <c r="J3774" s="390"/>
      <c r="K3774" s="390"/>
      <c r="L3774" s="210"/>
      <c r="M3774" s="390"/>
      <c r="N3774" s="390"/>
      <c r="O3774" s="390"/>
      <c r="P3774" s="206"/>
    </row>
    <row r="3775" spans="1:16" x14ac:dyDescent="0.2">
      <c r="A3775" s="212"/>
      <c r="B3775" s="211"/>
      <c r="C3775" s="211"/>
      <c r="D3775" s="410"/>
      <c r="E3775" s="211"/>
      <c r="F3775" s="211"/>
      <c r="G3775" s="413"/>
      <c r="H3775" s="429"/>
      <c r="I3775" s="390"/>
      <c r="J3775" s="390"/>
      <c r="K3775" s="390"/>
      <c r="L3775" s="210"/>
      <c r="M3775" s="390"/>
      <c r="N3775" s="390"/>
      <c r="O3775" s="390"/>
      <c r="P3775" s="206"/>
    </row>
    <row r="3776" spans="1:16" x14ac:dyDescent="0.2">
      <c r="A3776" s="212"/>
      <c r="B3776" s="211"/>
      <c r="C3776" s="211"/>
      <c r="D3776" s="410"/>
      <c r="E3776" s="211"/>
      <c r="F3776" s="211"/>
      <c r="G3776" s="413"/>
      <c r="H3776" s="429"/>
      <c r="I3776" s="390"/>
      <c r="J3776" s="390"/>
      <c r="K3776" s="390"/>
      <c r="L3776" s="210"/>
      <c r="M3776" s="390"/>
      <c r="N3776" s="390"/>
      <c r="O3776" s="390"/>
      <c r="P3776" s="206"/>
    </row>
    <row r="3777" spans="1:16" x14ac:dyDescent="0.2">
      <c r="A3777" s="212"/>
      <c r="B3777" s="211"/>
      <c r="C3777" s="211"/>
      <c r="D3777" s="410"/>
      <c r="E3777" s="211"/>
      <c r="F3777" s="211"/>
      <c r="G3777" s="413"/>
      <c r="H3777" s="429"/>
      <c r="I3777" s="390"/>
      <c r="J3777" s="390"/>
      <c r="K3777" s="390"/>
      <c r="L3777" s="210"/>
      <c r="M3777" s="390"/>
      <c r="N3777" s="390"/>
      <c r="O3777" s="390"/>
      <c r="P3777" s="206"/>
    </row>
    <row r="3778" spans="1:16" x14ac:dyDescent="0.2">
      <c r="A3778" s="212"/>
      <c r="B3778" s="211"/>
      <c r="C3778" s="211"/>
      <c r="D3778" s="410"/>
      <c r="E3778" s="211"/>
      <c r="F3778" s="211"/>
      <c r="G3778" s="413"/>
      <c r="H3778" s="429"/>
      <c r="I3778" s="390"/>
      <c r="J3778" s="390"/>
      <c r="K3778" s="390"/>
      <c r="L3778" s="210"/>
      <c r="M3778" s="390"/>
      <c r="N3778" s="390"/>
      <c r="O3778" s="390"/>
      <c r="P3778" s="206"/>
    </row>
    <row r="3779" spans="1:16" x14ac:dyDescent="0.2">
      <c r="A3779" s="212"/>
      <c r="B3779" s="211"/>
      <c r="C3779" s="211"/>
      <c r="D3779" s="410"/>
      <c r="E3779" s="211"/>
      <c r="F3779" s="211"/>
      <c r="G3779" s="413"/>
      <c r="H3779" s="429"/>
      <c r="I3779" s="390"/>
      <c r="J3779" s="390"/>
      <c r="K3779" s="390"/>
      <c r="L3779" s="210"/>
      <c r="M3779" s="390"/>
      <c r="N3779" s="390"/>
      <c r="O3779" s="390"/>
      <c r="P3779" s="206"/>
    </row>
    <row r="3780" spans="1:16" x14ac:dyDescent="0.2">
      <c r="A3780" s="212"/>
      <c r="B3780" s="211"/>
      <c r="C3780" s="211"/>
      <c r="D3780" s="410"/>
      <c r="E3780" s="211"/>
      <c r="F3780" s="211"/>
      <c r="G3780" s="413"/>
      <c r="H3780" s="429"/>
      <c r="I3780" s="390"/>
      <c r="J3780" s="390"/>
      <c r="K3780" s="390"/>
      <c r="L3780" s="210"/>
      <c r="M3780" s="390"/>
      <c r="N3780" s="390"/>
      <c r="O3780" s="390"/>
      <c r="P3780" s="206"/>
    </row>
    <row r="3781" spans="1:16" x14ac:dyDescent="0.2">
      <c r="A3781" s="212"/>
      <c r="B3781" s="211"/>
      <c r="C3781" s="211"/>
      <c r="D3781" s="410"/>
      <c r="E3781" s="211"/>
      <c r="F3781" s="211"/>
      <c r="G3781" s="413"/>
      <c r="H3781" s="429"/>
      <c r="I3781" s="390"/>
      <c r="J3781" s="390"/>
      <c r="K3781" s="390"/>
      <c r="L3781" s="210"/>
      <c r="M3781" s="390"/>
      <c r="N3781" s="390"/>
      <c r="O3781" s="390"/>
      <c r="P3781" s="206"/>
    </row>
    <row r="3782" spans="1:16" x14ac:dyDescent="0.2">
      <c r="A3782" s="212"/>
      <c r="B3782" s="211"/>
      <c r="C3782" s="211"/>
      <c r="D3782" s="410"/>
      <c r="E3782" s="211"/>
      <c r="F3782" s="211"/>
      <c r="G3782" s="413"/>
      <c r="H3782" s="429"/>
      <c r="I3782" s="390"/>
      <c r="J3782" s="390"/>
      <c r="K3782" s="390"/>
      <c r="L3782" s="210"/>
      <c r="M3782" s="390"/>
      <c r="N3782" s="390"/>
      <c r="O3782" s="390"/>
      <c r="P3782" s="206"/>
    </row>
    <row r="3783" spans="1:16" x14ac:dyDescent="0.2">
      <c r="A3783" s="212"/>
      <c r="B3783" s="211"/>
      <c r="C3783" s="211"/>
      <c r="D3783" s="410"/>
      <c r="E3783" s="211"/>
      <c r="F3783" s="211"/>
      <c r="G3783" s="413"/>
      <c r="H3783" s="429"/>
      <c r="I3783" s="390"/>
      <c r="J3783" s="390"/>
      <c r="K3783" s="390"/>
      <c r="L3783" s="210"/>
      <c r="M3783" s="390"/>
      <c r="N3783" s="390"/>
      <c r="O3783" s="390"/>
      <c r="P3783" s="206"/>
    </row>
    <row r="3784" spans="1:16" x14ac:dyDescent="0.2">
      <c r="A3784" s="212"/>
      <c r="B3784" s="211"/>
      <c r="C3784" s="211"/>
      <c r="D3784" s="410"/>
      <c r="E3784" s="211"/>
      <c r="F3784" s="211"/>
      <c r="G3784" s="413"/>
      <c r="H3784" s="429"/>
      <c r="I3784" s="390"/>
      <c r="J3784" s="390"/>
      <c r="K3784" s="390"/>
      <c r="L3784" s="210"/>
      <c r="M3784" s="390"/>
      <c r="N3784" s="390"/>
      <c r="O3784" s="390"/>
      <c r="P3784" s="206"/>
    </row>
    <row r="3785" spans="1:16" x14ac:dyDescent="0.2">
      <c r="A3785" s="212"/>
      <c r="B3785" s="211"/>
      <c r="C3785" s="211"/>
      <c r="D3785" s="410"/>
      <c r="E3785" s="211"/>
      <c r="F3785" s="211"/>
      <c r="G3785" s="413"/>
      <c r="H3785" s="429"/>
      <c r="I3785" s="390"/>
      <c r="J3785" s="390"/>
      <c r="K3785" s="390"/>
      <c r="L3785" s="210"/>
      <c r="M3785" s="390"/>
      <c r="N3785" s="390"/>
      <c r="O3785" s="390"/>
      <c r="P3785" s="206"/>
    </row>
    <row r="3786" spans="1:16" x14ac:dyDescent="0.2">
      <c r="A3786" s="212"/>
      <c r="B3786" s="211"/>
      <c r="C3786" s="211"/>
      <c r="D3786" s="410"/>
      <c r="E3786" s="211"/>
      <c r="F3786" s="211"/>
      <c r="G3786" s="413"/>
      <c r="H3786" s="429"/>
      <c r="I3786" s="390"/>
      <c r="J3786" s="390"/>
      <c r="K3786" s="390"/>
      <c r="L3786" s="210"/>
      <c r="M3786" s="390"/>
      <c r="N3786" s="390"/>
      <c r="O3786" s="390"/>
      <c r="P3786" s="206"/>
    </row>
    <row r="3787" spans="1:16" x14ac:dyDescent="0.2">
      <c r="A3787" s="212"/>
      <c r="B3787" s="211"/>
      <c r="C3787" s="211"/>
      <c r="D3787" s="410"/>
      <c r="E3787" s="211"/>
      <c r="F3787" s="211"/>
      <c r="G3787" s="413"/>
      <c r="H3787" s="429"/>
      <c r="I3787" s="390"/>
      <c r="J3787" s="390"/>
      <c r="K3787" s="390"/>
      <c r="L3787" s="210"/>
      <c r="M3787" s="390"/>
      <c r="N3787" s="390"/>
      <c r="O3787" s="390"/>
      <c r="P3787" s="206"/>
    </row>
    <row r="3788" spans="1:16" x14ac:dyDescent="0.2">
      <c r="A3788" s="212"/>
      <c r="B3788" s="211"/>
      <c r="C3788" s="211"/>
      <c r="D3788" s="410"/>
      <c r="E3788" s="211"/>
      <c r="F3788" s="211"/>
      <c r="G3788" s="413"/>
      <c r="H3788" s="429"/>
      <c r="I3788" s="390"/>
      <c r="J3788" s="390"/>
      <c r="K3788" s="390"/>
      <c r="L3788" s="210"/>
      <c r="M3788" s="390"/>
      <c r="N3788" s="390"/>
      <c r="O3788" s="390"/>
      <c r="P3788" s="206"/>
    </row>
    <row r="3789" spans="1:16" x14ac:dyDescent="0.2">
      <c r="A3789" s="212"/>
      <c r="B3789" s="211"/>
      <c r="C3789" s="211"/>
      <c r="D3789" s="410"/>
      <c r="E3789" s="211"/>
      <c r="F3789" s="211"/>
      <c r="G3789" s="413"/>
      <c r="H3789" s="429"/>
      <c r="I3789" s="390"/>
      <c r="J3789" s="390"/>
      <c r="K3789" s="390"/>
      <c r="L3789" s="210"/>
      <c r="M3789" s="390"/>
      <c r="N3789" s="390"/>
      <c r="O3789" s="390"/>
      <c r="P3789" s="206"/>
    </row>
    <row r="3790" spans="1:16" x14ac:dyDescent="0.2">
      <c r="A3790" s="212"/>
      <c r="B3790" s="211"/>
      <c r="C3790" s="211"/>
      <c r="D3790" s="410"/>
      <c r="E3790" s="211"/>
      <c r="F3790" s="211"/>
      <c r="G3790" s="413"/>
      <c r="H3790" s="429"/>
      <c r="I3790" s="390"/>
      <c r="J3790" s="390"/>
      <c r="K3790" s="390"/>
      <c r="L3790" s="210"/>
      <c r="M3790" s="390"/>
      <c r="N3790" s="390"/>
      <c r="O3790" s="390"/>
      <c r="P3790" s="206"/>
    </row>
    <row r="3791" spans="1:16" x14ac:dyDescent="0.2">
      <c r="A3791" s="212"/>
      <c r="B3791" s="211"/>
      <c r="C3791" s="211"/>
      <c r="D3791" s="410"/>
      <c r="E3791" s="211"/>
      <c r="F3791" s="211"/>
      <c r="G3791" s="413"/>
      <c r="H3791" s="429"/>
      <c r="I3791" s="390"/>
      <c r="J3791" s="390"/>
      <c r="K3791" s="390"/>
      <c r="L3791" s="210"/>
      <c r="M3791" s="390"/>
      <c r="N3791" s="390"/>
      <c r="O3791" s="390"/>
      <c r="P3791" s="206"/>
    </row>
    <row r="3792" spans="1:16" x14ac:dyDescent="0.2">
      <c r="A3792" s="212"/>
      <c r="B3792" s="211"/>
      <c r="C3792" s="211"/>
      <c r="D3792" s="410"/>
      <c r="E3792" s="211"/>
      <c r="F3792" s="211"/>
      <c r="G3792" s="413"/>
      <c r="H3792" s="429"/>
      <c r="I3792" s="390"/>
      <c r="J3792" s="390"/>
      <c r="K3792" s="390"/>
      <c r="L3792" s="210"/>
      <c r="M3792" s="390"/>
      <c r="N3792" s="390"/>
      <c r="O3792" s="390"/>
      <c r="P3792" s="206"/>
    </row>
    <row r="3793" spans="1:16" x14ac:dyDescent="0.2">
      <c r="A3793" s="212"/>
      <c r="B3793" s="211"/>
      <c r="C3793" s="211"/>
      <c r="D3793" s="410"/>
      <c r="E3793" s="211"/>
      <c r="F3793" s="211"/>
      <c r="G3793" s="413"/>
      <c r="H3793" s="429"/>
      <c r="I3793" s="390"/>
      <c r="J3793" s="390"/>
      <c r="K3793" s="390"/>
      <c r="L3793" s="210"/>
      <c r="M3793" s="390"/>
      <c r="N3793" s="390"/>
      <c r="O3793" s="390"/>
      <c r="P3793" s="206"/>
    </row>
    <row r="3794" spans="1:16" x14ac:dyDescent="0.2">
      <c r="A3794" s="212"/>
      <c r="B3794" s="211"/>
      <c r="C3794" s="211"/>
      <c r="D3794" s="410"/>
      <c r="E3794" s="211"/>
      <c r="F3794" s="211"/>
      <c r="G3794" s="413"/>
      <c r="H3794" s="429"/>
      <c r="I3794" s="390"/>
      <c r="J3794" s="390"/>
      <c r="K3794" s="390"/>
      <c r="L3794" s="210"/>
      <c r="M3794" s="390"/>
      <c r="N3794" s="390"/>
      <c r="O3794" s="390"/>
      <c r="P3794" s="206"/>
    </row>
    <row r="3795" spans="1:16" x14ac:dyDescent="0.2">
      <c r="A3795" s="212"/>
      <c r="B3795" s="211"/>
      <c r="C3795" s="211"/>
      <c r="D3795" s="410"/>
      <c r="E3795" s="211"/>
      <c r="F3795" s="211"/>
      <c r="G3795" s="413"/>
      <c r="H3795" s="429"/>
      <c r="I3795" s="390"/>
      <c r="J3795" s="390"/>
      <c r="K3795" s="390"/>
      <c r="L3795" s="210"/>
      <c r="M3795" s="390"/>
      <c r="N3795" s="390"/>
      <c r="O3795" s="390"/>
      <c r="P3795" s="206"/>
    </row>
    <row r="3796" spans="1:16" x14ac:dyDescent="0.2">
      <c r="A3796" s="212"/>
      <c r="B3796" s="211"/>
      <c r="C3796" s="211"/>
      <c r="D3796" s="410"/>
      <c r="E3796" s="211"/>
      <c r="F3796" s="211"/>
      <c r="G3796" s="413"/>
      <c r="H3796" s="429"/>
      <c r="I3796" s="390"/>
      <c r="J3796" s="390"/>
      <c r="K3796" s="390"/>
      <c r="L3796" s="210"/>
      <c r="M3796" s="390"/>
      <c r="N3796" s="390"/>
      <c r="O3796" s="390"/>
      <c r="P3796" s="206"/>
    </row>
    <row r="3797" spans="1:16" x14ac:dyDescent="0.2">
      <c r="A3797" s="212"/>
      <c r="B3797" s="211"/>
      <c r="C3797" s="211"/>
      <c r="D3797" s="410"/>
      <c r="E3797" s="211"/>
      <c r="F3797" s="211"/>
      <c r="G3797" s="413"/>
      <c r="H3797" s="429"/>
      <c r="I3797" s="390"/>
      <c r="J3797" s="390"/>
      <c r="K3797" s="390"/>
      <c r="L3797" s="210"/>
      <c r="M3797" s="390"/>
      <c r="N3797" s="390"/>
      <c r="O3797" s="390"/>
      <c r="P3797" s="206"/>
    </row>
    <row r="3798" spans="1:16" x14ac:dyDescent="0.2">
      <c r="A3798" s="212"/>
      <c r="B3798" s="211"/>
      <c r="C3798" s="211"/>
      <c r="D3798" s="410"/>
      <c r="E3798" s="211"/>
      <c r="F3798" s="211"/>
      <c r="G3798" s="413"/>
      <c r="H3798" s="429"/>
      <c r="I3798" s="390"/>
      <c r="J3798" s="390"/>
      <c r="K3798" s="390"/>
      <c r="L3798" s="210"/>
      <c r="M3798" s="390"/>
      <c r="N3798" s="390"/>
      <c r="O3798" s="390"/>
      <c r="P3798" s="206"/>
    </row>
    <row r="3799" spans="1:16" x14ac:dyDescent="0.2">
      <c r="A3799" s="212"/>
      <c r="B3799" s="211"/>
      <c r="C3799" s="211"/>
      <c r="D3799" s="410"/>
      <c r="E3799" s="211"/>
      <c r="F3799" s="211"/>
      <c r="G3799" s="413"/>
      <c r="H3799" s="429"/>
      <c r="I3799" s="390"/>
      <c r="J3799" s="390"/>
      <c r="K3799" s="390"/>
      <c r="L3799" s="210"/>
      <c r="M3799" s="390"/>
      <c r="N3799" s="390"/>
      <c r="O3799" s="390"/>
      <c r="P3799" s="206"/>
    </row>
    <row r="3800" spans="1:16" x14ac:dyDescent="0.2">
      <c r="A3800" s="212"/>
      <c r="B3800" s="211"/>
      <c r="C3800" s="211"/>
      <c r="D3800" s="410"/>
      <c r="E3800" s="211"/>
      <c r="F3800" s="211"/>
      <c r="G3800" s="413"/>
      <c r="H3800" s="429"/>
      <c r="I3800" s="390"/>
      <c r="J3800" s="390"/>
      <c r="K3800" s="390"/>
      <c r="L3800" s="210"/>
      <c r="M3800" s="390"/>
      <c r="N3800" s="390"/>
      <c r="O3800" s="390"/>
      <c r="P3800" s="206"/>
    </row>
    <row r="3801" spans="1:16" x14ac:dyDescent="0.2">
      <c r="A3801" s="212"/>
      <c r="B3801" s="211"/>
      <c r="C3801" s="211"/>
      <c r="D3801" s="410"/>
      <c r="E3801" s="211"/>
      <c r="F3801" s="211"/>
      <c r="G3801" s="413"/>
      <c r="H3801" s="429"/>
      <c r="I3801" s="390"/>
      <c r="J3801" s="390"/>
      <c r="K3801" s="390"/>
      <c r="L3801" s="210"/>
      <c r="M3801" s="390"/>
      <c r="N3801" s="390"/>
      <c r="O3801" s="390"/>
      <c r="P3801" s="206"/>
    </row>
    <row r="3802" spans="1:16" x14ac:dyDescent="0.2">
      <c r="A3802" s="212"/>
      <c r="B3802" s="211"/>
      <c r="C3802" s="211"/>
      <c r="D3802" s="410"/>
      <c r="E3802" s="211"/>
      <c r="F3802" s="211"/>
      <c r="G3802" s="413"/>
      <c r="H3802" s="429"/>
      <c r="I3802" s="390"/>
      <c r="J3802" s="390"/>
      <c r="K3802" s="390"/>
      <c r="L3802" s="210"/>
      <c r="M3802" s="390"/>
      <c r="N3802" s="390"/>
      <c r="O3802" s="390"/>
      <c r="P3802" s="206"/>
    </row>
    <row r="3803" spans="1:16" x14ac:dyDescent="0.2">
      <c r="A3803" s="212"/>
      <c r="B3803" s="211"/>
      <c r="C3803" s="211"/>
      <c r="D3803" s="410"/>
      <c r="E3803" s="211"/>
      <c r="F3803" s="211"/>
      <c r="G3803" s="413"/>
      <c r="H3803" s="429"/>
      <c r="I3803" s="390"/>
      <c r="J3803" s="390"/>
      <c r="K3803" s="390"/>
      <c r="L3803" s="210"/>
      <c r="M3803" s="390"/>
      <c r="N3803" s="390"/>
      <c r="O3803" s="390"/>
      <c r="P3803" s="206"/>
    </row>
    <row r="3804" spans="1:16" x14ac:dyDescent="0.2">
      <c r="A3804" s="212"/>
      <c r="B3804" s="211"/>
      <c r="C3804" s="211"/>
      <c r="D3804" s="410"/>
      <c r="E3804" s="211"/>
      <c r="F3804" s="211"/>
      <c r="G3804" s="413"/>
      <c r="H3804" s="429"/>
      <c r="I3804" s="390"/>
      <c r="J3804" s="390"/>
      <c r="K3804" s="390"/>
      <c r="L3804" s="210"/>
      <c r="M3804" s="390"/>
      <c r="N3804" s="390"/>
      <c r="O3804" s="390"/>
      <c r="P3804" s="206"/>
    </row>
    <row r="3805" spans="1:16" x14ac:dyDescent="0.2">
      <c r="A3805" s="212"/>
      <c r="B3805" s="211"/>
      <c r="C3805" s="211"/>
      <c r="D3805" s="410"/>
      <c r="E3805" s="211"/>
      <c r="F3805" s="211"/>
      <c r="G3805" s="413"/>
      <c r="H3805" s="429"/>
      <c r="I3805" s="390"/>
      <c r="J3805" s="390"/>
      <c r="K3805" s="390"/>
      <c r="L3805" s="210"/>
      <c r="M3805" s="390"/>
      <c r="N3805" s="390"/>
      <c r="O3805" s="390"/>
      <c r="P3805" s="206"/>
    </row>
    <row r="3806" spans="1:16" x14ac:dyDescent="0.2">
      <c r="A3806" s="212"/>
      <c r="B3806" s="211"/>
      <c r="C3806" s="211"/>
      <c r="D3806" s="410"/>
      <c r="E3806" s="211"/>
      <c r="F3806" s="211"/>
      <c r="G3806" s="413"/>
      <c r="H3806" s="429"/>
      <c r="I3806" s="390"/>
      <c r="J3806" s="390"/>
      <c r="K3806" s="390"/>
      <c r="L3806" s="210"/>
      <c r="M3806" s="390"/>
      <c r="N3806" s="390"/>
      <c r="O3806" s="390"/>
      <c r="P3806" s="206"/>
    </row>
    <row r="3807" spans="1:16" x14ac:dyDescent="0.2">
      <c r="A3807" s="212"/>
      <c r="B3807" s="211"/>
      <c r="C3807" s="211"/>
      <c r="D3807" s="410"/>
      <c r="E3807" s="211"/>
      <c r="F3807" s="211"/>
      <c r="G3807" s="413"/>
      <c r="H3807" s="429"/>
      <c r="I3807" s="390"/>
      <c r="J3807" s="390"/>
      <c r="K3807" s="390"/>
      <c r="L3807" s="210"/>
      <c r="M3807" s="390"/>
      <c r="N3807" s="390"/>
      <c r="O3807" s="390"/>
      <c r="P3807" s="206"/>
    </row>
    <row r="3808" spans="1:16" x14ac:dyDescent="0.2">
      <c r="A3808" s="212"/>
      <c r="B3808" s="211"/>
      <c r="C3808" s="211"/>
      <c r="D3808" s="410"/>
      <c r="E3808" s="211"/>
      <c r="F3808" s="211"/>
      <c r="G3808" s="413"/>
      <c r="H3808" s="429"/>
      <c r="I3808" s="390"/>
      <c r="J3808" s="390"/>
      <c r="K3808" s="390"/>
      <c r="L3808" s="210"/>
      <c r="M3808" s="390"/>
      <c r="N3808" s="390"/>
      <c r="O3808" s="390"/>
      <c r="P3808" s="206"/>
    </row>
    <row r="3809" spans="1:16" x14ac:dyDescent="0.2">
      <c r="A3809" s="212"/>
      <c r="B3809" s="211"/>
      <c r="C3809" s="211"/>
      <c r="D3809" s="410"/>
      <c r="E3809" s="211"/>
      <c r="F3809" s="211"/>
      <c r="G3809" s="413"/>
      <c r="H3809" s="429"/>
      <c r="I3809" s="390"/>
      <c r="J3809" s="390"/>
      <c r="K3809" s="390"/>
      <c r="L3809" s="210"/>
      <c r="M3809" s="390"/>
      <c r="N3809" s="390"/>
      <c r="O3809" s="390"/>
      <c r="P3809" s="206"/>
    </row>
    <row r="3810" spans="1:16" x14ac:dyDescent="0.2">
      <c r="A3810" s="212"/>
      <c r="B3810" s="211"/>
      <c r="C3810" s="211"/>
      <c r="D3810" s="410"/>
      <c r="E3810" s="211"/>
      <c r="F3810" s="211"/>
      <c r="G3810" s="413"/>
      <c r="H3810" s="429"/>
      <c r="I3810" s="390"/>
      <c r="J3810" s="390"/>
      <c r="K3810" s="390"/>
      <c r="L3810" s="210"/>
      <c r="M3810" s="390"/>
      <c r="N3810" s="390"/>
      <c r="O3810" s="390"/>
      <c r="P3810" s="206"/>
    </row>
    <row r="3811" spans="1:16" x14ac:dyDescent="0.2">
      <c r="A3811" s="212"/>
      <c r="B3811" s="211"/>
      <c r="C3811" s="211"/>
      <c r="D3811" s="410"/>
      <c r="E3811" s="211"/>
      <c r="F3811" s="211"/>
      <c r="G3811" s="413"/>
      <c r="H3811" s="429"/>
      <c r="I3811" s="390"/>
      <c r="J3811" s="390"/>
      <c r="K3811" s="390"/>
      <c r="L3811" s="210"/>
      <c r="M3811" s="390"/>
      <c r="N3811" s="390"/>
      <c r="O3811" s="390"/>
      <c r="P3811" s="206"/>
    </row>
    <row r="3812" spans="1:16" x14ac:dyDescent="0.2">
      <c r="A3812" s="212"/>
      <c r="B3812" s="211"/>
      <c r="C3812" s="211"/>
      <c r="D3812" s="410"/>
      <c r="E3812" s="211"/>
      <c r="F3812" s="211"/>
      <c r="G3812" s="413"/>
      <c r="H3812" s="429"/>
      <c r="I3812" s="390"/>
      <c r="J3812" s="390"/>
      <c r="K3812" s="390"/>
      <c r="L3812" s="210"/>
      <c r="M3812" s="390"/>
      <c r="N3812" s="390"/>
      <c r="O3812" s="390"/>
      <c r="P3812" s="206"/>
    </row>
    <row r="3813" spans="1:16" x14ac:dyDescent="0.2">
      <c r="A3813" s="212"/>
      <c r="B3813" s="211"/>
      <c r="C3813" s="211"/>
      <c r="D3813" s="410"/>
      <c r="E3813" s="211"/>
      <c r="F3813" s="211"/>
      <c r="G3813" s="413"/>
      <c r="H3813" s="429"/>
      <c r="I3813" s="390"/>
      <c r="J3813" s="390"/>
      <c r="K3813" s="390"/>
      <c r="L3813" s="210"/>
      <c r="M3813" s="390"/>
      <c r="N3813" s="390"/>
      <c r="O3813" s="390"/>
      <c r="P3813" s="206"/>
    </row>
    <row r="3814" spans="1:16" x14ac:dyDescent="0.2">
      <c r="A3814" s="212"/>
      <c r="B3814" s="211"/>
      <c r="C3814" s="211"/>
      <c r="D3814" s="410"/>
      <c r="E3814" s="211"/>
      <c r="F3814" s="211"/>
      <c r="G3814" s="413"/>
      <c r="H3814" s="429"/>
      <c r="I3814" s="390"/>
      <c r="J3814" s="390"/>
      <c r="K3814" s="390"/>
      <c r="L3814" s="210"/>
      <c r="M3814" s="390"/>
      <c r="N3814" s="390"/>
      <c r="O3814" s="390"/>
      <c r="P3814" s="206"/>
    </row>
    <row r="3815" spans="1:16" x14ac:dyDescent="0.2">
      <c r="A3815" s="212"/>
      <c r="B3815" s="211"/>
      <c r="C3815" s="211"/>
      <c r="D3815" s="410"/>
      <c r="E3815" s="211"/>
      <c r="F3815" s="211"/>
      <c r="G3815" s="413"/>
      <c r="H3815" s="429"/>
      <c r="I3815" s="390"/>
      <c r="J3815" s="390"/>
      <c r="K3815" s="390"/>
      <c r="L3815" s="210"/>
      <c r="M3815" s="390"/>
      <c r="N3815" s="390"/>
      <c r="O3815" s="390"/>
      <c r="P3815" s="206"/>
    </row>
    <row r="3816" spans="1:16" x14ac:dyDescent="0.2">
      <c r="A3816" s="212"/>
      <c r="B3816" s="211"/>
      <c r="C3816" s="211"/>
      <c r="D3816" s="410"/>
      <c r="E3816" s="211"/>
      <c r="F3816" s="211"/>
      <c r="G3816" s="413"/>
      <c r="H3816" s="429"/>
      <c r="I3816" s="390"/>
      <c r="J3816" s="390"/>
      <c r="K3816" s="390"/>
      <c r="L3816" s="210"/>
      <c r="M3816" s="390"/>
      <c r="N3816" s="390"/>
      <c r="O3816" s="390"/>
      <c r="P3816" s="206"/>
    </row>
    <row r="3817" spans="1:16" x14ac:dyDescent="0.2">
      <c r="A3817" s="212"/>
      <c r="B3817" s="211"/>
      <c r="C3817" s="211"/>
      <c r="D3817" s="410"/>
      <c r="E3817" s="211"/>
      <c r="F3817" s="211"/>
      <c r="G3817" s="413"/>
      <c r="H3817" s="429"/>
      <c r="I3817" s="390"/>
      <c r="J3817" s="390"/>
      <c r="K3817" s="390"/>
      <c r="L3817" s="210"/>
      <c r="M3817" s="390"/>
      <c r="N3817" s="390"/>
      <c r="O3817" s="390"/>
      <c r="P3817" s="206"/>
    </row>
    <row r="3818" spans="1:16" x14ac:dyDescent="0.2">
      <c r="A3818" s="212"/>
      <c r="B3818" s="211"/>
      <c r="C3818" s="211"/>
      <c r="D3818" s="410"/>
      <c r="E3818" s="211"/>
      <c r="F3818" s="211"/>
      <c r="G3818" s="413"/>
      <c r="H3818" s="429"/>
      <c r="I3818" s="390"/>
      <c r="J3818" s="390"/>
      <c r="K3818" s="390"/>
      <c r="L3818" s="210"/>
      <c r="M3818" s="390"/>
      <c r="N3818" s="390"/>
      <c r="O3818" s="390"/>
      <c r="P3818" s="206"/>
    </row>
    <row r="3819" spans="1:16" x14ac:dyDescent="0.2">
      <c r="A3819" s="212"/>
      <c r="B3819" s="211"/>
      <c r="C3819" s="211"/>
      <c r="D3819" s="410"/>
      <c r="E3819" s="211"/>
      <c r="F3819" s="211"/>
      <c r="G3819" s="413"/>
      <c r="H3819" s="429"/>
      <c r="I3819" s="390"/>
      <c r="J3819" s="390"/>
      <c r="K3819" s="390"/>
      <c r="L3819" s="210"/>
      <c r="M3819" s="390"/>
      <c r="N3819" s="390"/>
      <c r="O3819" s="390"/>
      <c r="P3819" s="206"/>
    </row>
    <row r="3820" spans="1:16" x14ac:dyDescent="0.2">
      <c r="A3820" s="212"/>
      <c r="B3820" s="211"/>
      <c r="C3820" s="211"/>
      <c r="D3820" s="410"/>
      <c r="E3820" s="211"/>
      <c r="F3820" s="211"/>
      <c r="G3820" s="413"/>
      <c r="H3820" s="429"/>
      <c r="I3820" s="390"/>
      <c r="J3820" s="390"/>
      <c r="K3820" s="390"/>
      <c r="L3820" s="210"/>
      <c r="M3820" s="390"/>
      <c r="N3820" s="390"/>
      <c r="O3820" s="390"/>
      <c r="P3820" s="206"/>
    </row>
    <row r="3821" spans="1:16" x14ac:dyDescent="0.2">
      <c r="A3821" s="212"/>
      <c r="B3821" s="211"/>
      <c r="C3821" s="211"/>
      <c r="D3821" s="410"/>
      <c r="E3821" s="211"/>
      <c r="F3821" s="211"/>
      <c r="G3821" s="413"/>
      <c r="H3821" s="429"/>
      <c r="I3821" s="390"/>
      <c r="J3821" s="390"/>
      <c r="K3821" s="390"/>
      <c r="L3821" s="210"/>
      <c r="M3821" s="390"/>
      <c r="N3821" s="390"/>
      <c r="O3821" s="390"/>
      <c r="P3821" s="206"/>
    </row>
    <row r="3822" spans="1:16" x14ac:dyDescent="0.2">
      <c r="A3822" s="212"/>
      <c r="B3822" s="211"/>
      <c r="C3822" s="211"/>
      <c r="D3822" s="410"/>
      <c r="E3822" s="211"/>
      <c r="F3822" s="211"/>
      <c r="G3822" s="413"/>
      <c r="H3822" s="429"/>
      <c r="I3822" s="390"/>
      <c r="J3822" s="390"/>
      <c r="K3822" s="390"/>
      <c r="L3822" s="210"/>
      <c r="M3822" s="390"/>
      <c r="N3822" s="390"/>
      <c r="O3822" s="390"/>
      <c r="P3822" s="206"/>
    </row>
    <row r="3823" spans="1:16" x14ac:dyDescent="0.2">
      <c r="A3823" s="212"/>
      <c r="B3823" s="211"/>
      <c r="C3823" s="211"/>
      <c r="D3823" s="410"/>
      <c r="E3823" s="211"/>
      <c r="F3823" s="211"/>
      <c r="G3823" s="413"/>
      <c r="H3823" s="429"/>
      <c r="I3823" s="390"/>
      <c r="J3823" s="390"/>
      <c r="K3823" s="390"/>
      <c r="L3823" s="210"/>
      <c r="M3823" s="390"/>
      <c r="N3823" s="390"/>
      <c r="O3823" s="390"/>
      <c r="P3823" s="206"/>
    </row>
    <row r="3824" spans="1:16" x14ac:dyDescent="0.2">
      <c r="A3824" s="212"/>
      <c r="B3824" s="211"/>
      <c r="C3824" s="211"/>
      <c r="D3824" s="410"/>
      <c r="E3824" s="211"/>
      <c r="F3824" s="211"/>
      <c r="G3824" s="413"/>
      <c r="H3824" s="429"/>
      <c r="I3824" s="390"/>
      <c r="J3824" s="390"/>
      <c r="K3824" s="390"/>
      <c r="L3824" s="210"/>
      <c r="M3824" s="390"/>
      <c r="N3824" s="390"/>
      <c r="O3824" s="390"/>
      <c r="P3824" s="206"/>
    </row>
    <row r="3825" spans="1:16" x14ac:dyDescent="0.2">
      <c r="A3825" s="212"/>
      <c r="B3825" s="211"/>
      <c r="C3825" s="211"/>
      <c r="D3825" s="410"/>
      <c r="E3825" s="211"/>
      <c r="F3825" s="211"/>
      <c r="G3825" s="413"/>
      <c r="H3825" s="429"/>
      <c r="I3825" s="390"/>
      <c r="J3825" s="390"/>
      <c r="K3825" s="390"/>
      <c r="L3825" s="210"/>
      <c r="M3825" s="390"/>
      <c r="N3825" s="390"/>
      <c r="O3825" s="390"/>
      <c r="P3825" s="206"/>
    </row>
    <row r="3826" spans="1:16" x14ac:dyDescent="0.2">
      <c r="A3826" s="212"/>
      <c r="B3826" s="211"/>
      <c r="C3826" s="211"/>
      <c r="D3826" s="410"/>
      <c r="E3826" s="211"/>
      <c r="F3826" s="211"/>
      <c r="G3826" s="413"/>
      <c r="H3826" s="429"/>
      <c r="I3826" s="390"/>
      <c r="J3826" s="390"/>
      <c r="K3826" s="390"/>
      <c r="L3826" s="210"/>
      <c r="M3826" s="390"/>
      <c r="N3826" s="390"/>
      <c r="O3826" s="390"/>
      <c r="P3826" s="206"/>
    </row>
    <row r="3827" spans="1:16" x14ac:dyDescent="0.2">
      <c r="A3827" s="212"/>
      <c r="B3827" s="211"/>
      <c r="C3827" s="211"/>
      <c r="D3827" s="410"/>
      <c r="E3827" s="211"/>
      <c r="F3827" s="211"/>
      <c r="G3827" s="413"/>
      <c r="H3827" s="429"/>
      <c r="I3827" s="390"/>
      <c r="J3827" s="390"/>
      <c r="K3827" s="390"/>
      <c r="L3827" s="210"/>
      <c r="M3827" s="390"/>
      <c r="N3827" s="390"/>
      <c r="O3827" s="390"/>
      <c r="P3827" s="206"/>
    </row>
    <row r="3828" spans="1:16" x14ac:dyDescent="0.2">
      <c r="A3828" s="212"/>
      <c r="B3828" s="211"/>
      <c r="C3828" s="211"/>
      <c r="D3828" s="410"/>
      <c r="E3828" s="211"/>
      <c r="F3828" s="211"/>
      <c r="G3828" s="413"/>
      <c r="H3828" s="429"/>
      <c r="I3828" s="390"/>
      <c r="J3828" s="390"/>
      <c r="K3828" s="390"/>
      <c r="L3828" s="210"/>
      <c r="M3828" s="390"/>
      <c r="N3828" s="390"/>
      <c r="O3828" s="390"/>
      <c r="P3828" s="206"/>
    </row>
    <row r="3829" spans="1:16" x14ac:dyDescent="0.2">
      <c r="A3829" s="212"/>
      <c r="B3829" s="211"/>
      <c r="C3829" s="211"/>
      <c r="D3829" s="410"/>
      <c r="E3829" s="211"/>
      <c r="F3829" s="211"/>
      <c r="G3829" s="413"/>
      <c r="H3829" s="429"/>
      <c r="I3829" s="390"/>
      <c r="J3829" s="390"/>
      <c r="K3829" s="390"/>
      <c r="L3829" s="210"/>
      <c r="M3829" s="390"/>
      <c r="N3829" s="390"/>
      <c r="O3829" s="390"/>
      <c r="P3829" s="206"/>
    </row>
    <row r="3830" spans="1:16" x14ac:dyDescent="0.2">
      <c r="A3830" s="212"/>
      <c r="B3830" s="211"/>
      <c r="C3830" s="211"/>
      <c r="D3830" s="410"/>
      <c r="E3830" s="211"/>
      <c r="F3830" s="211"/>
      <c r="G3830" s="413"/>
      <c r="H3830" s="429"/>
      <c r="I3830" s="390"/>
      <c r="J3830" s="390"/>
      <c r="K3830" s="390"/>
      <c r="L3830" s="210"/>
      <c r="M3830" s="390"/>
      <c r="N3830" s="390"/>
      <c r="O3830" s="390"/>
      <c r="P3830" s="206"/>
    </row>
    <row r="3831" spans="1:16" x14ac:dyDescent="0.2">
      <c r="A3831" s="212"/>
      <c r="B3831" s="211"/>
      <c r="C3831" s="211"/>
      <c r="D3831" s="410"/>
      <c r="E3831" s="211"/>
      <c r="F3831" s="211"/>
      <c r="G3831" s="413"/>
      <c r="H3831" s="429"/>
      <c r="I3831" s="390"/>
      <c r="J3831" s="390"/>
      <c r="K3831" s="390"/>
      <c r="L3831" s="210"/>
      <c r="M3831" s="390"/>
      <c r="N3831" s="390"/>
      <c r="O3831" s="390"/>
      <c r="P3831" s="206"/>
    </row>
    <row r="3832" spans="1:16" x14ac:dyDescent="0.2">
      <c r="A3832" s="212"/>
      <c r="B3832" s="211"/>
      <c r="C3832" s="211"/>
      <c r="D3832" s="410"/>
      <c r="E3832" s="211"/>
      <c r="F3832" s="211"/>
      <c r="G3832" s="413"/>
      <c r="H3832" s="429"/>
      <c r="I3832" s="390"/>
      <c r="J3832" s="390"/>
      <c r="K3832" s="390"/>
      <c r="L3832" s="210"/>
      <c r="M3832" s="390"/>
      <c r="N3832" s="390"/>
      <c r="O3832" s="390"/>
      <c r="P3832" s="206"/>
    </row>
    <row r="3833" spans="1:16" x14ac:dyDescent="0.2">
      <c r="A3833" s="212"/>
      <c r="B3833" s="211"/>
      <c r="C3833" s="211"/>
      <c r="D3833" s="410"/>
      <c r="E3833" s="211"/>
      <c r="F3833" s="211"/>
      <c r="G3833" s="413"/>
      <c r="H3833" s="429"/>
      <c r="I3833" s="390"/>
      <c r="J3833" s="390"/>
      <c r="K3833" s="390"/>
      <c r="L3833" s="210"/>
      <c r="M3833" s="390"/>
      <c r="N3833" s="390"/>
      <c r="O3833" s="390"/>
      <c r="P3833" s="206"/>
    </row>
    <row r="3834" spans="1:16" x14ac:dyDescent="0.2">
      <c r="A3834" s="212"/>
      <c r="B3834" s="211"/>
      <c r="C3834" s="211"/>
      <c r="D3834" s="410"/>
      <c r="E3834" s="211"/>
      <c r="F3834" s="211"/>
      <c r="G3834" s="413"/>
      <c r="H3834" s="429"/>
      <c r="I3834" s="390"/>
      <c r="J3834" s="390"/>
      <c r="K3834" s="390"/>
      <c r="L3834" s="210"/>
      <c r="M3834" s="390"/>
      <c r="N3834" s="390"/>
      <c r="O3834" s="390"/>
      <c r="P3834" s="206"/>
    </row>
    <row r="3835" spans="1:16" x14ac:dyDescent="0.2">
      <c r="A3835" s="212"/>
      <c r="B3835" s="211"/>
      <c r="C3835" s="211"/>
      <c r="D3835" s="410"/>
      <c r="E3835" s="211"/>
      <c r="F3835" s="211"/>
      <c r="G3835" s="413"/>
      <c r="H3835" s="429"/>
      <c r="I3835" s="390"/>
      <c r="J3835" s="390"/>
      <c r="K3835" s="390"/>
      <c r="L3835" s="210"/>
      <c r="M3835" s="390"/>
      <c r="N3835" s="390"/>
      <c r="O3835" s="390"/>
      <c r="P3835" s="206"/>
    </row>
    <row r="3836" spans="1:16" x14ac:dyDescent="0.2">
      <c r="A3836" s="212"/>
      <c r="B3836" s="211"/>
      <c r="C3836" s="211"/>
      <c r="D3836" s="410"/>
      <c r="E3836" s="211"/>
      <c r="F3836" s="211"/>
      <c r="G3836" s="413"/>
      <c r="H3836" s="429"/>
      <c r="I3836" s="390"/>
      <c r="J3836" s="390"/>
      <c r="K3836" s="390"/>
      <c r="L3836" s="210"/>
      <c r="M3836" s="390"/>
      <c r="N3836" s="390"/>
      <c r="O3836" s="390"/>
      <c r="P3836" s="206"/>
    </row>
    <row r="3837" spans="1:16" x14ac:dyDescent="0.2">
      <c r="A3837" s="212"/>
      <c r="B3837" s="211"/>
      <c r="C3837" s="211"/>
      <c r="D3837" s="410"/>
      <c r="E3837" s="211"/>
      <c r="F3837" s="211"/>
      <c r="G3837" s="413"/>
      <c r="H3837" s="429"/>
      <c r="I3837" s="390"/>
      <c r="J3837" s="390"/>
      <c r="K3837" s="390"/>
      <c r="L3837" s="210"/>
      <c r="M3837" s="390"/>
      <c r="N3837" s="390"/>
      <c r="O3837" s="390"/>
      <c r="P3837" s="206"/>
    </row>
    <row r="3838" spans="1:16" x14ac:dyDescent="0.2">
      <c r="A3838" s="212"/>
      <c r="B3838" s="211"/>
      <c r="C3838" s="211"/>
      <c r="D3838" s="410"/>
      <c r="E3838" s="211"/>
      <c r="F3838" s="211"/>
      <c r="G3838" s="413"/>
      <c r="H3838" s="429"/>
      <c r="I3838" s="390"/>
      <c r="J3838" s="390"/>
      <c r="K3838" s="390"/>
      <c r="L3838" s="210"/>
      <c r="M3838" s="390"/>
      <c r="N3838" s="390"/>
      <c r="O3838" s="390"/>
      <c r="P3838" s="206"/>
    </row>
    <row r="3839" spans="1:16" x14ac:dyDescent="0.2">
      <c r="A3839" s="212"/>
      <c r="B3839" s="211"/>
      <c r="C3839" s="211"/>
      <c r="D3839" s="410"/>
      <c r="E3839" s="211"/>
      <c r="F3839" s="211"/>
      <c r="G3839" s="413"/>
      <c r="H3839" s="429"/>
      <c r="I3839" s="390"/>
      <c r="J3839" s="390"/>
      <c r="K3839" s="390"/>
      <c r="L3839" s="210"/>
      <c r="M3839" s="390"/>
      <c r="N3839" s="390"/>
      <c r="O3839" s="390"/>
      <c r="P3839" s="206"/>
    </row>
    <row r="3840" spans="1:16" x14ac:dyDescent="0.2">
      <c r="A3840" s="212"/>
      <c r="B3840" s="211"/>
      <c r="C3840" s="211"/>
      <c r="D3840" s="410"/>
      <c r="E3840" s="211"/>
      <c r="F3840" s="211"/>
      <c r="G3840" s="413"/>
      <c r="H3840" s="429"/>
      <c r="I3840" s="390"/>
      <c r="J3840" s="390"/>
      <c r="K3840" s="390"/>
      <c r="L3840" s="210"/>
      <c r="M3840" s="390"/>
      <c r="N3840" s="390"/>
      <c r="O3840" s="390"/>
      <c r="P3840" s="206"/>
    </row>
    <row r="3841" spans="1:16" x14ac:dyDescent="0.2">
      <c r="A3841" s="212"/>
      <c r="B3841" s="211"/>
      <c r="C3841" s="211"/>
      <c r="D3841" s="410"/>
      <c r="E3841" s="211"/>
      <c r="F3841" s="211"/>
      <c r="G3841" s="413"/>
      <c r="H3841" s="429"/>
      <c r="I3841" s="390"/>
      <c r="J3841" s="390"/>
      <c r="K3841" s="390"/>
      <c r="L3841" s="210"/>
      <c r="M3841" s="390"/>
      <c r="N3841" s="390"/>
      <c r="O3841" s="390"/>
      <c r="P3841" s="206"/>
    </row>
    <row r="3842" spans="1:16" x14ac:dyDescent="0.2">
      <c r="A3842" s="212"/>
      <c r="B3842" s="211"/>
      <c r="C3842" s="211"/>
      <c r="D3842" s="410"/>
      <c r="E3842" s="211"/>
      <c r="F3842" s="211"/>
      <c r="G3842" s="413"/>
      <c r="H3842" s="429"/>
      <c r="I3842" s="390"/>
      <c r="J3842" s="390"/>
      <c r="K3842" s="390"/>
      <c r="L3842" s="210"/>
      <c r="M3842" s="390"/>
      <c r="N3842" s="390"/>
      <c r="O3842" s="390"/>
      <c r="P3842" s="206"/>
    </row>
    <row r="3843" spans="1:16" x14ac:dyDescent="0.2">
      <c r="A3843" s="212"/>
      <c r="B3843" s="211"/>
      <c r="C3843" s="211"/>
      <c r="D3843" s="410"/>
      <c r="E3843" s="211"/>
      <c r="F3843" s="211"/>
      <c r="G3843" s="413"/>
      <c r="H3843" s="429"/>
      <c r="I3843" s="390"/>
      <c r="J3843" s="390"/>
      <c r="K3843" s="390"/>
      <c r="L3843" s="210"/>
      <c r="M3843" s="390"/>
      <c r="N3843" s="390"/>
      <c r="O3843" s="390"/>
      <c r="P3843" s="206"/>
    </row>
    <row r="3844" spans="1:16" x14ac:dyDescent="0.2">
      <c r="A3844" s="212"/>
      <c r="B3844" s="211"/>
      <c r="C3844" s="211"/>
      <c r="D3844" s="410"/>
      <c r="E3844" s="211"/>
      <c r="F3844" s="211"/>
      <c r="G3844" s="413"/>
      <c r="H3844" s="429"/>
      <c r="I3844" s="390"/>
      <c r="J3844" s="390"/>
      <c r="K3844" s="390"/>
      <c r="L3844" s="210"/>
      <c r="M3844" s="390"/>
      <c r="N3844" s="390"/>
      <c r="O3844" s="390"/>
      <c r="P3844" s="206"/>
    </row>
    <row r="3845" spans="1:16" x14ac:dyDescent="0.2">
      <c r="A3845" s="212"/>
      <c r="B3845" s="211"/>
      <c r="C3845" s="211"/>
      <c r="D3845" s="410"/>
      <c r="E3845" s="211"/>
      <c r="F3845" s="211"/>
      <c r="G3845" s="413"/>
      <c r="H3845" s="429"/>
      <c r="I3845" s="390"/>
      <c r="J3845" s="390"/>
      <c r="K3845" s="390"/>
      <c r="L3845" s="210"/>
      <c r="M3845" s="390"/>
      <c r="N3845" s="390"/>
      <c r="O3845" s="390"/>
      <c r="P3845" s="206"/>
    </row>
    <row r="3846" spans="1:16" x14ac:dyDescent="0.2">
      <c r="A3846" s="212"/>
      <c r="B3846" s="211"/>
      <c r="C3846" s="211"/>
      <c r="D3846" s="410"/>
      <c r="E3846" s="211"/>
      <c r="F3846" s="211"/>
      <c r="G3846" s="413"/>
      <c r="H3846" s="429"/>
      <c r="I3846" s="390"/>
      <c r="J3846" s="390"/>
      <c r="K3846" s="390"/>
      <c r="L3846" s="210"/>
      <c r="M3846" s="390"/>
      <c r="N3846" s="390"/>
      <c r="O3846" s="390"/>
      <c r="P3846" s="206"/>
    </row>
    <row r="3847" spans="1:16" x14ac:dyDescent="0.2">
      <c r="A3847" s="212"/>
      <c r="B3847" s="211"/>
      <c r="C3847" s="211"/>
      <c r="D3847" s="410"/>
      <c r="E3847" s="211"/>
      <c r="F3847" s="211"/>
      <c r="G3847" s="413"/>
      <c r="H3847" s="429"/>
      <c r="I3847" s="390"/>
      <c r="J3847" s="390"/>
      <c r="K3847" s="390"/>
      <c r="L3847" s="210"/>
      <c r="M3847" s="390"/>
      <c r="N3847" s="390"/>
      <c r="O3847" s="390"/>
      <c r="P3847" s="206"/>
    </row>
    <row r="3848" spans="1:16" x14ac:dyDescent="0.2">
      <c r="A3848" s="212"/>
      <c r="B3848" s="211"/>
      <c r="C3848" s="211"/>
      <c r="D3848" s="410"/>
      <c r="E3848" s="211"/>
      <c r="F3848" s="211"/>
      <c r="G3848" s="413"/>
      <c r="H3848" s="429"/>
      <c r="I3848" s="390"/>
      <c r="J3848" s="390"/>
      <c r="K3848" s="390"/>
      <c r="L3848" s="210"/>
      <c r="M3848" s="390"/>
      <c r="N3848" s="390"/>
      <c r="O3848" s="390"/>
      <c r="P3848" s="206"/>
    </row>
    <row r="3849" spans="1:16" x14ac:dyDescent="0.2">
      <c r="A3849" s="212"/>
      <c r="B3849" s="211"/>
      <c r="C3849" s="211"/>
      <c r="D3849" s="410"/>
      <c r="E3849" s="211"/>
      <c r="F3849" s="211"/>
      <c r="G3849" s="413"/>
      <c r="H3849" s="429"/>
      <c r="I3849" s="390"/>
      <c r="J3849" s="390"/>
      <c r="K3849" s="390"/>
      <c r="L3849" s="210"/>
      <c r="M3849" s="390"/>
      <c r="N3849" s="390"/>
      <c r="O3849" s="390"/>
      <c r="P3849" s="206"/>
    </row>
    <row r="3850" spans="1:16" x14ac:dyDescent="0.2">
      <c r="A3850" s="212"/>
      <c r="B3850" s="211"/>
      <c r="C3850" s="211"/>
      <c r="D3850" s="410"/>
      <c r="E3850" s="211"/>
      <c r="F3850" s="211"/>
      <c r="G3850" s="413"/>
      <c r="H3850" s="429"/>
      <c r="I3850" s="390"/>
      <c r="J3850" s="390"/>
      <c r="K3850" s="390"/>
      <c r="L3850" s="210"/>
      <c r="M3850" s="390"/>
      <c r="N3850" s="390"/>
      <c r="O3850" s="390"/>
      <c r="P3850" s="206"/>
    </row>
    <row r="3851" spans="1:16" x14ac:dyDescent="0.2">
      <c r="A3851" s="212"/>
      <c r="B3851" s="211"/>
      <c r="C3851" s="211"/>
      <c r="D3851" s="410"/>
      <c r="E3851" s="211"/>
      <c r="F3851" s="211"/>
      <c r="G3851" s="413"/>
      <c r="H3851" s="429"/>
      <c r="I3851" s="390"/>
      <c r="J3851" s="390"/>
      <c r="K3851" s="390"/>
      <c r="L3851" s="210"/>
      <c r="M3851" s="390"/>
      <c r="N3851" s="390"/>
      <c r="O3851" s="390"/>
      <c r="P3851" s="206"/>
    </row>
    <row r="3852" spans="1:16" x14ac:dyDescent="0.2">
      <c r="A3852" s="212"/>
      <c r="B3852" s="211"/>
      <c r="C3852" s="211"/>
      <c r="D3852" s="410"/>
      <c r="E3852" s="211"/>
      <c r="F3852" s="211"/>
      <c r="G3852" s="413"/>
      <c r="H3852" s="429"/>
      <c r="I3852" s="390"/>
      <c r="J3852" s="390"/>
      <c r="K3852" s="390"/>
      <c r="L3852" s="210"/>
      <c r="M3852" s="390"/>
      <c r="N3852" s="390"/>
      <c r="O3852" s="390"/>
      <c r="P3852" s="206"/>
    </row>
    <row r="3853" spans="1:16" x14ac:dyDescent="0.2">
      <c r="A3853" s="212"/>
      <c r="B3853" s="211"/>
      <c r="C3853" s="211"/>
      <c r="D3853" s="410"/>
      <c r="E3853" s="211"/>
      <c r="F3853" s="211"/>
      <c r="G3853" s="413"/>
      <c r="H3853" s="429"/>
      <c r="I3853" s="390"/>
      <c r="J3853" s="390"/>
      <c r="K3853" s="390"/>
      <c r="L3853" s="210"/>
      <c r="M3853" s="390"/>
      <c r="N3853" s="390"/>
      <c r="O3853" s="390"/>
      <c r="P3853" s="206"/>
    </row>
    <row r="3854" spans="1:16" x14ac:dyDescent="0.2">
      <c r="A3854" s="212"/>
      <c r="B3854" s="211"/>
      <c r="C3854" s="211"/>
      <c r="D3854" s="410"/>
      <c r="E3854" s="211"/>
      <c r="F3854" s="211"/>
      <c r="G3854" s="413"/>
      <c r="H3854" s="429"/>
      <c r="I3854" s="390"/>
      <c r="J3854" s="390"/>
      <c r="K3854" s="390"/>
      <c r="L3854" s="210"/>
      <c r="M3854" s="390"/>
      <c r="N3854" s="390"/>
      <c r="O3854" s="390"/>
      <c r="P3854" s="206"/>
    </row>
    <row r="3855" spans="1:16" x14ac:dyDescent="0.2">
      <c r="A3855" s="212"/>
      <c r="B3855" s="211"/>
      <c r="C3855" s="211"/>
      <c r="D3855" s="410"/>
      <c r="E3855" s="211"/>
      <c r="F3855" s="211"/>
      <c r="G3855" s="413"/>
      <c r="H3855" s="429"/>
      <c r="I3855" s="390"/>
      <c r="J3855" s="390"/>
      <c r="K3855" s="390"/>
      <c r="L3855" s="210"/>
      <c r="M3855" s="390"/>
      <c r="N3855" s="390"/>
      <c r="O3855" s="390"/>
      <c r="P3855" s="206"/>
    </row>
    <row r="3856" spans="1:16" x14ac:dyDescent="0.2">
      <c r="A3856" s="212"/>
      <c r="B3856" s="211"/>
      <c r="C3856" s="211"/>
      <c r="D3856" s="410"/>
      <c r="E3856" s="211"/>
      <c r="F3856" s="211"/>
      <c r="G3856" s="413"/>
      <c r="H3856" s="429"/>
      <c r="I3856" s="390"/>
      <c r="J3856" s="390"/>
      <c r="K3856" s="390"/>
      <c r="L3856" s="210"/>
      <c r="M3856" s="390"/>
      <c r="N3856" s="390"/>
      <c r="O3856" s="390"/>
      <c r="P3856" s="206"/>
    </row>
    <row r="3857" spans="1:16" x14ac:dyDescent="0.2">
      <c r="A3857" s="212"/>
      <c r="B3857" s="211"/>
      <c r="C3857" s="211"/>
      <c r="D3857" s="410"/>
      <c r="E3857" s="211"/>
      <c r="F3857" s="211"/>
      <c r="G3857" s="413"/>
      <c r="H3857" s="429"/>
      <c r="I3857" s="390"/>
      <c r="J3857" s="390"/>
      <c r="K3857" s="390"/>
      <c r="L3857" s="210"/>
      <c r="M3857" s="390"/>
      <c r="N3857" s="390"/>
      <c r="O3857" s="390"/>
      <c r="P3857" s="206"/>
    </row>
    <row r="3858" spans="1:16" x14ac:dyDescent="0.2">
      <c r="A3858" s="212"/>
      <c r="B3858" s="211"/>
      <c r="C3858" s="211"/>
      <c r="D3858" s="410"/>
      <c r="E3858" s="211"/>
      <c r="F3858" s="211"/>
      <c r="G3858" s="413"/>
      <c r="H3858" s="429"/>
      <c r="I3858" s="390"/>
      <c r="J3858" s="390"/>
      <c r="K3858" s="390"/>
      <c r="L3858" s="210"/>
      <c r="M3858" s="390"/>
      <c r="N3858" s="390"/>
      <c r="O3858" s="390"/>
      <c r="P3858" s="206"/>
    </row>
    <row r="3859" spans="1:16" x14ac:dyDescent="0.2">
      <c r="A3859" s="212"/>
      <c r="B3859" s="211"/>
      <c r="C3859" s="211"/>
      <c r="D3859" s="410"/>
      <c r="E3859" s="211"/>
      <c r="F3859" s="211"/>
      <c r="G3859" s="413"/>
      <c r="H3859" s="429"/>
      <c r="I3859" s="390"/>
      <c r="J3859" s="390"/>
      <c r="K3859" s="390"/>
      <c r="L3859" s="210"/>
      <c r="M3859" s="390"/>
      <c r="N3859" s="390"/>
      <c r="O3859" s="390"/>
      <c r="P3859" s="206"/>
    </row>
    <row r="3860" spans="1:16" x14ac:dyDescent="0.2">
      <c r="A3860" s="212"/>
      <c r="B3860" s="211"/>
      <c r="C3860" s="211"/>
      <c r="D3860" s="410"/>
      <c r="E3860" s="211"/>
      <c r="F3860" s="211"/>
      <c r="G3860" s="413"/>
      <c r="H3860" s="429"/>
      <c r="I3860" s="390"/>
      <c r="J3860" s="390"/>
      <c r="K3860" s="390"/>
      <c r="L3860" s="210"/>
      <c r="M3860" s="390"/>
      <c r="N3860" s="390"/>
      <c r="O3860" s="390"/>
      <c r="P3860" s="206"/>
    </row>
    <row r="3861" spans="1:16" x14ac:dyDescent="0.2">
      <c r="A3861" s="212"/>
      <c r="B3861" s="211"/>
      <c r="C3861" s="211"/>
      <c r="D3861" s="410"/>
      <c r="E3861" s="211"/>
      <c r="F3861" s="211"/>
      <c r="G3861" s="413"/>
      <c r="H3861" s="429"/>
      <c r="I3861" s="390"/>
      <c r="J3861" s="390"/>
      <c r="K3861" s="390"/>
      <c r="L3861" s="210"/>
      <c r="M3861" s="390"/>
      <c r="N3861" s="390"/>
      <c r="O3861" s="390"/>
      <c r="P3861" s="206"/>
    </row>
    <row r="3862" spans="1:16" x14ac:dyDescent="0.2">
      <c r="A3862" s="212"/>
      <c r="B3862" s="211"/>
      <c r="C3862" s="211"/>
      <c r="D3862" s="410"/>
      <c r="E3862" s="211"/>
      <c r="F3862" s="211"/>
      <c r="G3862" s="413"/>
      <c r="H3862" s="429"/>
      <c r="I3862" s="390"/>
      <c r="J3862" s="390"/>
      <c r="K3862" s="390"/>
      <c r="L3862" s="210"/>
      <c r="M3862" s="390"/>
      <c r="N3862" s="390"/>
      <c r="O3862" s="390"/>
      <c r="P3862" s="206"/>
    </row>
    <row r="3863" spans="1:16" x14ac:dyDescent="0.2">
      <c r="A3863" s="212"/>
      <c r="B3863" s="211"/>
      <c r="C3863" s="211"/>
      <c r="D3863" s="410"/>
      <c r="E3863" s="211"/>
      <c r="F3863" s="211"/>
      <c r="G3863" s="413"/>
      <c r="H3863" s="429"/>
      <c r="I3863" s="390"/>
      <c r="J3863" s="390"/>
      <c r="K3863" s="390"/>
      <c r="L3863" s="210"/>
      <c r="M3863" s="390"/>
      <c r="N3863" s="390"/>
      <c r="O3863" s="390"/>
      <c r="P3863" s="206"/>
    </row>
    <row r="3864" spans="1:16" x14ac:dyDescent="0.2">
      <c r="A3864" s="212"/>
      <c r="B3864" s="211"/>
      <c r="C3864" s="211"/>
      <c r="D3864" s="410"/>
      <c r="E3864" s="211"/>
      <c r="F3864" s="211"/>
      <c r="G3864" s="413"/>
      <c r="H3864" s="429"/>
      <c r="I3864" s="390"/>
      <c r="J3864" s="390"/>
      <c r="K3864" s="390"/>
      <c r="L3864" s="210"/>
      <c r="M3864" s="390"/>
      <c r="N3864" s="390"/>
      <c r="O3864" s="390"/>
      <c r="P3864" s="206"/>
    </row>
    <row r="3865" spans="1:16" x14ac:dyDescent="0.2">
      <c r="A3865" s="212"/>
      <c r="B3865" s="211"/>
      <c r="C3865" s="211"/>
      <c r="D3865" s="410"/>
      <c r="E3865" s="211"/>
      <c r="F3865" s="211"/>
      <c r="G3865" s="413"/>
      <c r="H3865" s="429"/>
      <c r="I3865" s="390"/>
      <c r="J3865" s="390"/>
      <c r="K3865" s="390"/>
      <c r="L3865" s="210"/>
      <c r="M3865" s="390"/>
      <c r="N3865" s="390"/>
      <c r="O3865" s="390"/>
      <c r="P3865" s="206"/>
    </row>
    <row r="3866" spans="1:16" x14ac:dyDescent="0.2">
      <c r="A3866" s="212"/>
      <c r="B3866" s="211"/>
      <c r="C3866" s="211"/>
      <c r="D3866" s="410"/>
      <c r="E3866" s="211"/>
      <c r="F3866" s="211"/>
      <c r="G3866" s="413"/>
      <c r="H3866" s="429"/>
      <c r="I3866" s="390"/>
      <c r="J3866" s="390"/>
      <c r="K3866" s="390"/>
      <c r="L3866" s="210"/>
      <c r="M3866" s="390"/>
      <c r="N3866" s="390"/>
      <c r="O3866" s="390"/>
      <c r="P3866" s="206"/>
    </row>
    <row r="3867" spans="1:16" x14ac:dyDescent="0.2">
      <c r="A3867" s="212"/>
      <c r="B3867" s="211"/>
      <c r="C3867" s="211"/>
      <c r="D3867" s="410"/>
      <c r="E3867" s="211"/>
      <c r="F3867" s="211"/>
      <c r="G3867" s="413"/>
      <c r="H3867" s="429"/>
      <c r="I3867" s="390"/>
      <c r="J3867" s="390"/>
      <c r="K3867" s="390"/>
      <c r="L3867" s="210"/>
      <c r="M3867" s="390"/>
      <c r="N3867" s="390"/>
      <c r="O3867" s="390"/>
      <c r="P3867" s="206"/>
    </row>
    <row r="3868" spans="1:16" x14ac:dyDescent="0.2">
      <c r="A3868" s="212"/>
      <c r="B3868" s="211"/>
      <c r="C3868" s="211"/>
      <c r="D3868" s="410"/>
      <c r="E3868" s="211"/>
      <c r="F3868" s="211"/>
      <c r="G3868" s="413"/>
      <c r="H3868" s="429"/>
      <c r="I3868" s="390"/>
      <c r="J3868" s="390"/>
      <c r="K3868" s="390"/>
      <c r="L3868" s="210"/>
      <c r="M3868" s="390"/>
      <c r="N3868" s="390"/>
      <c r="O3868" s="390"/>
      <c r="P3868" s="206"/>
    </row>
    <row r="3869" spans="1:16" x14ac:dyDescent="0.2">
      <c r="A3869" s="212"/>
      <c r="B3869" s="211"/>
      <c r="C3869" s="211"/>
      <c r="D3869" s="410"/>
      <c r="E3869" s="211"/>
      <c r="F3869" s="211"/>
      <c r="G3869" s="413"/>
      <c r="H3869" s="429"/>
      <c r="I3869" s="390"/>
      <c r="J3869" s="390"/>
      <c r="K3869" s="390"/>
      <c r="L3869" s="210"/>
      <c r="M3869" s="390"/>
      <c r="N3869" s="390"/>
      <c r="O3869" s="390"/>
      <c r="P3869" s="206"/>
    </row>
    <row r="3870" spans="1:16" x14ac:dyDescent="0.2">
      <c r="A3870" s="212"/>
      <c r="B3870" s="211"/>
      <c r="C3870" s="211"/>
      <c r="D3870" s="410"/>
      <c r="E3870" s="211"/>
      <c r="F3870" s="211"/>
      <c r="G3870" s="413"/>
      <c r="H3870" s="429"/>
      <c r="I3870" s="390"/>
      <c r="J3870" s="390"/>
      <c r="K3870" s="390"/>
      <c r="L3870" s="210"/>
      <c r="M3870" s="390"/>
      <c r="N3870" s="390"/>
      <c r="O3870" s="390"/>
      <c r="P3870" s="206"/>
    </row>
    <row r="3871" spans="1:16" x14ac:dyDescent="0.2">
      <c r="A3871" s="212"/>
      <c r="B3871" s="211"/>
      <c r="C3871" s="211"/>
      <c r="D3871" s="410"/>
      <c r="E3871" s="211"/>
      <c r="F3871" s="211"/>
      <c r="G3871" s="413"/>
      <c r="H3871" s="429"/>
      <c r="I3871" s="390"/>
      <c r="J3871" s="390"/>
      <c r="K3871" s="390"/>
      <c r="L3871" s="210"/>
      <c r="M3871" s="390"/>
      <c r="N3871" s="390"/>
      <c r="O3871" s="390"/>
      <c r="P3871" s="206"/>
    </row>
    <row r="3872" spans="1:16" x14ac:dyDescent="0.2">
      <c r="A3872" s="212"/>
      <c r="B3872" s="211"/>
      <c r="C3872" s="211"/>
      <c r="D3872" s="410"/>
      <c r="E3872" s="211"/>
      <c r="F3872" s="211"/>
      <c r="G3872" s="413"/>
      <c r="H3872" s="429"/>
      <c r="I3872" s="390"/>
      <c r="J3872" s="390"/>
      <c r="K3872" s="390"/>
      <c r="L3872" s="210"/>
      <c r="M3872" s="390"/>
      <c r="N3872" s="390"/>
      <c r="O3872" s="390"/>
      <c r="P3872" s="206"/>
    </row>
    <row r="3873" spans="1:16" x14ac:dyDescent="0.2">
      <c r="A3873" s="212"/>
      <c r="B3873" s="211"/>
      <c r="C3873" s="211"/>
      <c r="D3873" s="410"/>
      <c r="E3873" s="211"/>
      <c r="F3873" s="211"/>
      <c r="G3873" s="413"/>
      <c r="H3873" s="429"/>
      <c r="I3873" s="390"/>
      <c r="J3873" s="390"/>
      <c r="K3873" s="390"/>
      <c r="L3873" s="210"/>
      <c r="M3873" s="390"/>
      <c r="N3873" s="390"/>
      <c r="O3873" s="390"/>
      <c r="P3873" s="206"/>
    </row>
    <row r="3874" spans="1:16" x14ac:dyDescent="0.2">
      <c r="A3874" s="212"/>
      <c r="B3874" s="211"/>
      <c r="C3874" s="211"/>
      <c r="D3874" s="410"/>
      <c r="E3874" s="211"/>
      <c r="F3874" s="211"/>
      <c r="G3874" s="413"/>
      <c r="H3874" s="429"/>
      <c r="I3874" s="390"/>
      <c r="J3874" s="390"/>
      <c r="K3874" s="390"/>
      <c r="L3874" s="210"/>
      <c r="M3874" s="390"/>
      <c r="N3874" s="390"/>
      <c r="O3874" s="390"/>
      <c r="P3874" s="206"/>
    </row>
    <row r="3875" spans="1:16" x14ac:dyDescent="0.2">
      <c r="A3875" s="212"/>
      <c r="B3875" s="211"/>
      <c r="C3875" s="211"/>
      <c r="D3875" s="410"/>
      <c r="E3875" s="211"/>
      <c r="F3875" s="211"/>
      <c r="G3875" s="413"/>
      <c r="H3875" s="429"/>
      <c r="I3875" s="390"/>
      <c r="J3875" s="390"/>
      <c r="K3875" s="390"/>
      <c r="L3875" s="210"/>
      <c r="M3875" s="390"/>
      <c r="N3875" s="390"/>
      <c r="O3875" s="390"/>
      <c r="P3875" s="206"/>
    </row>
    <row r="3876" spans="1:16" x14ac:dyDescent="0.2">
      <c r="A3876" s="212"/>
      <c r="B3876" s="211"/>
      <c r="C3876" s="211"/>
      <c r="D3876" s="410"/>
      <c r="E3876" s="211"/>
      <c r="F3876" s="211"/>
      <c r="G3876" s="413"/>
      <c r="H3876" s="429"/>
      <c r="I3876" s="390"/>
      <c r="J3876" s="390"/>
      <c r="K3876" s="390"/>
      <c r="L3876" s="210"/>
      <c r="M3876" s="390"/>
      <c r="N3876" s="390"/>
      <c r="O3876" s="390"/>
      <c r="P3876" s="206"/>
    </row>
    <row r="3877" spans="1:16" x14ac:dyDescent="0.2">
      <c r="A3877" s="212"/>
      <c r="B3877" s="211"/>
      <c r="C3877" s="211"/>
      <c r="D3877" s="410"/>
      <c r="E3877" s="211"/>
      <c r="F3877" s="211"/>
      <c r="G3877" s="413"/>
      <c r="H3877" s="429"/>
      <c r="I3877" s="390"/>
      <c r="J3877" s="390"/>
      <c r="K3877" s="390"/>
      <c r="L3877" s="210"/>
      <c r="M3877" s="390"/>
      <c r="N3877" s="390"/>
      <c r="O3877" s="390"/>
      <c r="P3877" s="206"/>
    </row>
    <row r="3878" spans="1:16" x14ac:dyDescent="0.2">
      <c r="A3878" s="212"/>
      <c r="B3878" s="211"/>
      <c r="C3878" s="211"/>
      <c r="D3878" s="410"/>
      <c r="E3878" s="211"/>
      <c r="F3878" s="211"/>
      <c r="G3878" s="413"/>
      <c r="H3878" s="429"/>
      <c r="I3878" s="390"/>
      <c r="J3878" s="390"/>
      <c r="K3878" s="390"/>
      <c r="L3878" s="210"/>
      <c r="M3878" s="390"/>
      <c r="N3878" s="390"/>
      <c r="O3878" s="390"/>
      <c r="P3878" s="206"/>
    </row>
    <row r="3879" spans="1:16" x14ac:dyDescent="0.2">
      <c r="A3879" s="212"/>
      <c r="B3879" s="211"/>
      <c r="C3879" s="211"/>
      <c r="D3879" s="410"/>
      <c r="E3879" s="211"/>
      <c r="F3879" s="211"/>
      <c r="G3879" s="413"/>
      <c r="H3879" s="429"/>
      <c r="I3879" s="390"/>
      <c r="J3879" s="390"/>
      <c r="K3879" s="390"/>
      <c r="L3879" s="210"/>
      <c r="M3879" s="390"/>
      <c r="N3879" s="390"/>
      <c r="O3879" s="390"/>
      <c r="P3879" s="206"/>
    </row>
    <row r="3880" spans="1:16" x14ac:dyDescent="0.2">
      <c r="A3880" s="212"/>
      <c r="B3880" s="211"/>
      <c r="C3880" s="211"/>
      <c r="D3880" s="410"/>
      <c r="E3880" s="211"/>
      <c r="F3880" s="211"/>
      <c r="G3880" s="413"/>
      <c r="H3880" s="429"/>
      <c r="I3880" s="390"/>
      <c r="J3880" s="390"/>
      <c r="K3880" s="390"/>
      <c r="L3880" s="210"/>
      <c r="M3880" s="390"/>
      <c r="N3880" s="390"/>
      <c r="O3880" s="390"/>
      <c r="P3880" s="206"/>
    </row>
    <row r="3881" spans="1:16" x14ac:dyDescent="0.2">
      <c r="A3881" s="212"/>
      <c r="B3881" s="211"/>
      <c r="C3881" s="211"/>
      <c r="D3881" s="410"/>
      <c r="E3881" s="211"/>
      <c r="F3881" s="211"/>
      <c r="G3881" s="413"/>
      <c r="H3881" s="429"/>
      <c r="I3881" s="390"/>
      <c r="J3881" s="390"/>
      <c r="K3881" s="390"/>
      <c r="L3881" s="210"/>
      <c r="M3881" s="390"/>
      <c r="N3881" s="390"/>
      <c r="O3881" s="390"/>
      <c r="P3881" s="206"/>
    </row>
    <row r="3882" spans="1:16" x14ac:dyDescent="0.2">
      <c r="A3882" s="212"/>
      <c r="B3882" s="211"/>
      <c r="C3882" s="211"/>
      <c r="D3882" s="410"/>
      <c r="E3882" s="211"/>
      <c r="F3882" s="211"/>
      <c r="G3882" s="413"/>
      <c r="H3882" s="429"/>
      <c r="I3882" s="390"/>
      <c r="J3882" s="390"/>
      <c r="K3882" s="390"/>
      <c r="L3882" s="210"/>
      <c r="M3882" s="390"/>
      <c r="N3882" s="390"/>
      <c r="O3882" s="390"/>
      <c r="P3882" s="206"/>
    </row>
    <row r="3883" spans="1:16" x14ac:dyDescent="0.2">
      <c r="A3883" s="212"/>
      <c r="B3883" s="211"/>
      <c r="C3883" s="211"/>
      <c r="D3883" s="410"/>
      <c r="E3883" s="211"/>
      <c r="F3883" s="211"/>
      <c r="G3883" s="413"/>
      <c r="H3883" s="429"/>
      <c r="I3883" s="390"/>
      <c r="J3883" s="390"/>
      <c r="K3883" s="390"/>
      <c r="L3883" s="210"/>
      <c r="M3883" s="390"/>
      <c r="N3883" s="390"/>
      <c r="O3883" s="390"/>
      <c r="P3883" s="206"/>
    </row>
    <row r="3884" spans="1:16" x14ac:dyDescent="0.2">
      <c r="A3884" s="212"/>
      <c r="B3884" s="211"/>
      <c r="C3884" s="211"/>
      <c r="D3884" s="410"/>
      <c r="E3884" s="211"/>
      <c r="F3884" s="211"/>
      <c r="G3884" s="413"/>
      <c r="H3884" s="429"/>
      <c r="I3884" s="390"/>
      <c r="J3884" s="390"/>
      <c r="K3884" s="390"/>
      <c r="L3884" s="210"/>
      <c r="M3884" s="390"/>
      <c r="N3884" s="390"/>
      <c r="O3884" s="390"/>
      <c r="P3884" s="206"/>
    </row>
    <row r="3885" spans="1:16" x14ac:dyDescent="0.2">
      <c r="A3885" s="212"/>
      <c r="B3885" s="211"/>
      <c r="C3885" s="211"/>
      <c r="D3885" s="410"/>
      <c r="E3885" s="211"/>
      <c r="F3885" s="211"/>
      <c r="G3885" s="413"/>
      <c r="H3885" s="429"/>
      <c r="I3885" s="390"/>
      <c r="J3885" s="390"/>
      <c r="K3885" s="390"/>
      <c r="L3885" s="210"/>
      <c r="M3885" s="390"/>
      <c r="N3885" s="390"/>
      <c r="O3885" s="390"/>
      <c r="P3885" s="206"/>
    </row>
    <row r="3886" spans="1:16" x14ac:dyDescent="0.2">
      <c r="A3886" s="212"/>
      <c r="B3886" s="211"/>
      <c r="C3886" s="211"/>
      <c r="D3886" s="410"/>
      <c r="E3886" s="211"/>
      <c r="F3886" s="211"/>
      <c r="G3886" s="413"/>
      <c r="H3886" s="429"/>
      <c r="I3886" s="390"/>
      <c r="J3886" s="390"/>
      <c r="K3886" s="390"/>
      <c r="L3886" s="210"/>
      <c r="M3886" s="390"/>
      <c r="N3886" s="390"/>
      <c r="O3886" s="390"/>
      <c r="P3886" s="206"/>
    </row>
    <row r="3887" spans="1:16" x14ac:dyDescent="0.2">
      <c r="A3887" s="212"/>
      <c r="B3887" s="211"/>
      <c r="C3887" s="211"/>
      <c r="D3887" s="410"/>
      <c r="E3887" s="211"/>
      <c r="F3887" s="211"/>
      <c r="G3887" s="413"/>
      <c r="H3887" s="429"/>
      <c r="I3887" s="390"/>
      <c r="J3887" s="390"/>
      <c r="K3887" s="390"/>
      <c r="L3887" s="210"/>
      <c r="M3887" s="390"/>
      <c r="N3887" s="390"/>
      <c r="O3887" s="390"/>
      <c r="P3887" s="206"/>
    </row>
    <row r="3888" spans="1:16" x14ac:dyDescent="0.2">
      <c r="A3888" s="212"/>
      <c r="B3888" s="211"/>
      <c r="C3888" s="211"/>
      <c r="D3888" s="410"/>
      <c r="E3888" s="211"/>
      <c r="F3888" s="211"/>
      <c r="G3888" s="413"/>
      <c r="H3888" s="429"/>
      <c r="I3888" s="390"/>
      <c r="J3888" s="390"/>
      <c r="K3888" s="390"/>
      <c r="L3888" s="210"/>
      <c r="M3888" s="390"/>
      <c r="N3888" s="390"/>
      <c r="O3888" s="390"/>
      <c r="P3888" s="206"/>
    </row>
    <row r="3889" spans="1:16" x14ac:dyDescent="0.2">
      <c r="A3889" s="212"/>
      <c r="B3889" s="211"/>
      <c r="C3889" s="211"/>
      <c r="D3889" s="410"/>
      <c r="E3889" s="211"/>
      <c r="F3889" s="211"/>
      <c r="G3889" s="413"/>
      <c r="H3889" s="429"/>
      <c r="I3889" s="390"/>
      <c r="J3889" s="390"/>
      <c r="K3889" s="390"/>
      <c r="L3889" s="210"/>
      <c r="M3889" s="390"/>
      <c r="N3889" s="390"/>
      <c r="O3889" s="390"/>
      <c r="P3889" s="206"/>
    </row>
    <row r="3890" spans="1:16" x14ac:dyDescent="0.2">
      <c r="A3890" s="212"/>
      <c r="B3890" s="211"/>
      <c r="C3890" s="211"/>
      <c r="D3890" s="410"/>
      <c r="E3890" s="211"/>
      <c r="F3890" s="211"/>
      <c r="G3890" s="413"/>
      <c r="H3890" s="429"/>
      <c r="I3890" s="390"/>
      <c r="J3890" s="390"/>
      <c r="K3890" s="390"/>
      <c r="L3890" s="210"/>
      <c r="M3890" s="390"/>
      <c r="N3890" s="390"/>
      <c r="O3890" s="390"/>
      <c r="P3890" s="206"/>
    </row>
    <row r="3891" spans="1:16" x14ac:dyDescent="0.2">
      <c r="A3891" s="212"/>
      <c r="B3891" s="211"/>
      <c r="C3891" s="211"/>
      <c r="D3891" s="410"/>
      <c r="E3891" s="211"/>
      <c r="F3891" s="211"/>
      <c r="G3891" s="413"/>
      <c r="H3891" s="429"/>
      <c r="I3891" s="390"/>
      <c r="J3891" s="390"/>
      <c r="K3891" s="390"/>
      <c r="L3891" s="210"/>
      <c r="M3891" s="390"/>
      <c r="N3891" s="390"/>
      <c r="O3891" s="390"/>
      <c r="P3891" s="206"/>
    </row>
    <row r="3892" spans="1:16" x14ac:dyDescent="0.2">
      <c r="A3892" s="212"/>
      <c r="B3892" s="211"/>
      <c r="C3892" s="211"/>
      <c r="D3892" s="410"/>
      <c r="E3892" s="211"/>
      <c r="F3892" s="211"/>
      <c r="G3892" s="413"/>
      <c r="H3892" s="429"/>
      <c r="I3892" s="390"/>
      <c r="J3892" s="390"/>
      <c r="K3892" s="390"/>
      <c r="L3892" s="210"/>
      <c r="M3892" s="390"/>
      <c r="N3892" s="390"/>
      <c r="O3892" s="390"/>
      <c r="P3892" s="206"/>
    </row>
    <row r="3893" spans="1:16" x14ac:dyDescent="0.2">
      <c r="A3893" s="212"/>
      <c r="B3893" s="211"/>
      <c r="C3893" s="211"/>
      <c r="D3893" s="410"/>
      <c r="E3893" s="211"/>
      <c r="F3893" s="211"/>
      <c r="G3893" s="413"/>
      <c r="H3893" s="429"/>
      <c r="I3893" s="390"/>
      <c r="J3893" s="390"/>
      <c r="K3893" s="390"/>
      <c r="L3893" s="210"/>
      <c r="M3893" s="390"/>
      <c r="N3893" s="390"/>
      <c r="O3893" s="390"/>
      <c r="P3893" s="206"/>
    </row>
    <row r="3894" spans="1:16" x14ac:dyDescent="0.2">
      <c r="A3894" s="212"/>
      <c r="B3894" s="211"/>
      <c r="C3894" s="211"/>
      <c r="D3894" s="410"/>
      <c r="E3894" s="211"/>
      <c r="F3894" s="211"/>
      <c r="G3894" s="413"/>
      <c r="H3894" s="429"/>
      <c r="I3894" s="390"/>
      <c r="J3894" s="390"/>
      <c r="K3894" s="390"/>
      <c r="L3894" s="210"/>
      <c r="M3894" s="390"/>
      <c r="N3894" s="390"/>
      <c r="O3894" s="390"/>
      <c r="P3894" s="206"/>
    </row>
    <row r="3895" spans="1:16" x14ac:dyDescent="0.2">
      <c r="A3895" s="212"/>
      <c r="B3895" s="211"/>
      <c r="C3895" s="211"/>
      <c r="D3895" s="410"/>
      <c r="E3895" s="211"/>
      <c r="F3895" s="211"/>
      <c r="G3895" s="413"/>
      <c r="H3895" s="429"/>
      <c r="I3895" s="390"/>
      <c r="J3895" s="390"/>
      <c r="K3895" s="390"/>
      <c r="L3895" s="210"/>
      <c r="M3895" s="390"/>
      <c r="N3895" s="390"/>
      <c r="O3895" s="390"/>
      <c r="P3895" s="206"/>
    </row>
    <row r="3896" spans="1:16" x14ac:dyDescent="0.2">
      <c r="A3896" s="212"/>
      <c r="B3896" s="211"/>
      <c r="C3896" s="211"/>
      <c r="D3896" s="410"/>
      <c r="E3896" s="211"/>
      <c r="F3896" s="211"/>
      <c r="G3896" s="413"/>
      <c r="H3896" s="429"/>
      <c r="I3896" s="390"/>
      <c r="J3896" s="390"/>
      <c r="K3896" s="390"/>
      <c r="L3896" s="210"/>
      <c r="M3896" s="390"/>
      <c r="N3896" s="390"/>
      <c r="O3896" s="390"/>
      <c r="P3896" s="206"/>
    </row>
    <row r="3897" spans="1:16" x14ac:dyDescent="0.2">
      <c r="A3897" s="212"/>
      <c r="B3897" s="211"/>
      <c r="C3897" s="211"/>
      <c r="D3897" s="410"/>
      <c r="E3897" s="211"/>
      <c r="F3897" s="211"/>
      <c r="G3897" s="413"/>
      <c r="H3897" s="429"/>
      <c r="I3897" s="390"/>
      <c r="J3897" s="390"/>
      <c r="K3897" s="390"/>
      <c r="L3897" s="210"/>
      <c r="M3897" s="390"/>
      <c r="N3897" s="390"/>
      <c r="O3897" s="390"/>
      <c r="P3897" s="206"/>
    </row>
    <row r="3898" spans="1:16" x14ac:dyDescent="0.2">
      <c r="A3898" s="212"/>
      <c r="B3898" s="211"/>
      <c r="C3898" s="211"/>
      <c r="D3898" s="410"/>
      <c r="E3898" s="211"/>
      <c r="F3898" s="211"/>
      <c r="G3898" s="413"/>
      <c r="H3898" s="429"/>
      <c r="I3898" s="390"/>
      <c r="J3898" s="390"/>
      <c r="K3898" s="390"/>
      <c r="L3898" s="210"/>
      <c r="M3898" s="390"/>
      <c r="N3898" s="390"/>
      <c r="O3898" s="390"/>
      <c r="P3898" s="206"/>
    </row>
    <row r="3899" spans="1:16" x14ac:dyDescent="0.2">
      <c r="A3899" s="212"/>
      <c r="B3899" s="211"/>
      <c r="C3899" s="211"/>
      <c r="D3899" s="410"/>
      <c r="E3899" s="211"/>
      <c r="F3899" s="211"/>
      <c r="G3899" s="413"/>
      <c r="H3899" s="429"/>
      <c r="I3899" s="390"/>
      <c r="J3899" s="390"/>
      <c r="K3899" s="390"/>
      <c r="L3899" s="210"/>
      <c r="M3899" s="390"/>
      <c r="N3899" s="390"/>
      <c r="O3899" s="390"/>
      <c r="P3899" s="206"/>
    </row>
    <row r="3900" spans="1:16" x14ac:dyDescent="0.2">
      <c r="A3900" s="212"/>
      <c r="B3900" s="211"/>
      <c r="C3900" s="211"/>
      <c r="D3900" s="410"/>
      <c r="E3900" s="211"/>
      <c r="F3900" s="211"/>
      <c r="G3900" s="413"/>
      <c r="H3900" s="429"/>
      <c r="I3900" s="390"/>
      <c r="J3900" s="390"/>
      <c r="K3900" s="390"/>
      <c r="L3900" s="210"/>
      <c r="M3900" s="390"/>
      <c r="N3900" s="390"/>
      <c r="O3900" s="390"/>
      <c r="P3900" s="206"/>
    </row>
    <row r="3901" spans="1:16" x14ac:dyDescent="0.2">
      <c r="A3901" s="212"/>
      <c r="B3901" s="211"/>
      <c r="C3901" s="211"/>
      <c r="D3901" s="410"/>
      <c r="E3901" s="211"/>
      <c r="F3901" s="211"/>
      <c r="G3901" s="413"/>
      <c r="H3901" s="429"/>
      <c r="I3901" s="390"/>
      <c r="J3901" s="390"/>
      <c r="K3901" s="390"/>
      <c r="L3901" s="210"/>
      <c r="M3901" s="390"/>
      <c r="N3901" s="390"/>
      <c r="O3901" s="390"/>
      <c r="P3901" s="206"/>
    </row>
    <row r="3902" spans="1:16" x14ac:dyDescent="0.2">
      <c r="A3902" s="212"/>
      <c r="B3902" s="211"/>
      <c r="C3902" s="211"/>
      <c r="D3902" s="410"/>
      <c r="E3902" s="211"/>
      <c r="F3902" s="211"/>
      <c r="G3902" s="413"/>
      <c r="H3902" s="429"/>
      <c r="I3902" s="390"/>
      <c r="J3902" s="390"/>
      <c r="K3902" s="390"/>
      <c r="L3902" s="210"/>
      <c r="M3902" s="390"/>
      <c r="N3902" s="390"/>
      <c r="O3902" s="390"/>
      <c r="P3902" s="206"/>
    </row>
    <row r="3903" spans="1:16" x14ac:dyDescent="0.2">
      <c r="A3903" s="212"/>
      <c r="B3903" s="211"/>
      <c r="C3903" s="211"/>
      <c r="D3903" s="410"/>
      <c r="E3903" s="211"/>
      <c r="F3903" s="211"/>
      <c r="G3903" s="413"/>
      <c r="H3903" s="429"/>
      <c r="I3903" s="390"/>
      <c r="J3903" s="390"/>
      <c r="K3903" s="390"/>
      <c r="L3903" s="210"/>
      <c r="M3903" s="390"/>
      <c r="N3903" s="390"/>
      <c r="O3903" s="390"/>
      <c r="P3903" s="206"/>
    </row>
    <row r="3904" spans="1:16" x14ac:dyDescent="0.2">
      <c r="A3904" s="212"/>
      <c r="B3904" s="211"/>
      <c r="C3904" s="211"/>
      <c r="D3904" s="410"/>
      <c r="E3904" s="211"/>
      <c r="F3904" s="211"/>
      <c r="G3904" s="413"/>
      <c r="H3904" s="429"/>
      <c r="I3904" s="390"/>
      <c r="J3904" s="390"/>
      <c r="K3904" s="390"/>
      <c r="L3904" s="210"/>
      <c r="M3904" s="390"/>
      <c r="N3904" s="390"/>
      <c r="O3904" s="390"/>
      <c r="P3904" s="206"/>
    </row>
    <row r="3905" spans="1:16" x14ac:dyDescent="0.2">
      <c r="A3905" s="212"/>
      <c r="B3905" s="211"/>
      <c r="C3905" s="211"/>
      <c r="D3905" s="410"/>
      <c r="E3905" s="211"/>
      <c r="F3905" s="211"/>
      <c r="G3905" s="413"/>
      <c r="H3905" s="429"/>
      <c r="I3905" s="390"/>
      <c r="J3905" s="390"/>
      <c r="K3905" s="390"/>
      <c r="L3905" s="210"/>
      <c r="M3905" s="390"/>
      <c r="N3905" s="390"/>
      <c r="O3905" s="390"/>
      <c r="P3905" s="206"/>
    </row>
    <row r="3906" spans="1:16" x14ac:dyDescent="0.2">
      <c r="A3906" s="212"/>
      <c r="B3906" s="211"/>
      <c r="C3906" s="211"/>
      <c r="D3906" s="410"/>
      <c r="E3906" s="211"/>
      <c r="F3906" s="211"/>
      <c r="G3906" s="413"/>
      <c r="H3906" s="429"/>
      <c r="I3906" s="390"/>
      <c r="J3906" s="390"/>
      <c r="K3906" s="390"/>
      <c r="L3906" s="210"/>
      <c r="M3906" s="390"/>
      <c r="N3906" s="390"/>
      <c r="O3906" s="390"/>
      <c r="P3906" s="206"/>
    </row>
    <row r="3907" spans="1:16" x14ac:dyDescent="0.2">
      <c r="A3907" s="212"/>
      <c r="B3907" s="211"/>
      <c r="C3907" s="211"/>
      <c r="D3907" s="410"/>
      <c r="E3907" s="211"/>
      <c r="F3907" s="211"/>
      <c r="G3907" s="413"/>
      <c r="H3907" s="429"/>
      <c r="I3907" s="390"/>
      <c r="J3907" s="390"/>
      <c r="K3907" s="390"/>
      <c r="L3907" s="210"/>
      <c r="M3907" s="390"/>
      <c r="N3907" s="390"/>
      <c r="O3907" s="390"/>
      <c r="P3907" s="206"/>
    </row>
    <row r="3908" spans="1:16" x14ac:dyDescent="0.2">
      <c r="A3908" s="212"/>
      <c r="B3908" s="211"/>
      <c r="C3908" s="211"/>
      <c r="D3908" s="410"/>
      <c r="E3908" s="211"/>
      <c r="F3908" s="211"/>
      <c r="G3908" s="413"/>
      <c r="H3908" s="429"/>
      <c r="I3908" s="390"/>
      <c r="J3908" s="390"/>
      <c r="K3908" s="390"/>
      <c r="L3908" s="210"/>
      <c r="M3908" s="390"/>
      <c r="N3908" s="390"/>
      <c r="O3908" s="390"/>
      <c r="P3908" s="206"/>
    </row>
    <row r="3909" spans="1:16" x14ac:dyDescent="0.2">
      <c r="A3909" s="212"/>
      <c r="B3909" s="211"/>
      <c r="C3909" s="211"/>
      <c r="D3909" s="410"/>
      <c r="E3909" s="211"/>
      <c r="F3909" s="211"/>
      <c r="G3909" s="413"/>
      <c r="H3909" s="429"/>
      <c r="I3909" s="390"/>
      <c r="J3909" s="390"/>
      <c r="K3909" s="390"/>
      <c r="L3909" s="210"/>
      <c r="M3909" s="390"/>
      <c r="N3909" s="390"/>
      <c r="O3909" s="390"/>
      <c r="P3909" s="206"/>
    </row>
    <row r="3910" spans="1:16" x14ac:dyDescent="0.2">
      <c r="A3910" s="212"/>
      <c r="B3910" s="211"/>
      <c r="C3910" s="211"/>
      <c r="D3910" s="410"/>
      <c r="E3910" s="211"/>
      <c r="F3910" s="211"/>
      <c r="G3910" s="413"/>
      <c r="H3910" s="429"/>
      <c r="I3910" s="390"/>
      <c r="J3910" s="390"/>
      <c r="K3910" s="390"/>
      <c r="L3910" s="210"/>
      <c r="M3910" s="390"/>
      <c r="N3910" s="390"/>
      <c r="O3910" s="390"/>
      <c r="P3910" s="206"/>
    </row>
    <row r="3911" spans="1:16" x14ac:dyDescent="0.2">
      <c r="A3911" s="212"/>
      <c r="B3911" s="211"/>
      <c r="C3911" s="211"/>
      <c r="D3911" s="410"/>
      <c r="E3911" s="211"/>
      <c r="F3911" s="211"/>
      <c r="G3911" s="413"/>
      <c r="H3911" s="429"/>
      <c r="I3911" s="390"/>
      <c r="J3911" s="390"/>
      <c r="K3911" s="390"/>
      <c r="L3911" s="210"/>
      <c r="M3911" s="390"/>
      <c r="N3911" s="390"/>
      <c r="O3911" s="390"/>
      <c r="P3911" s="206"/>
    </row>
    <row r="3912" spans="1:16" x14ac:dyDescent="0.2">
      <c r="A3912" s="212"/>
      <c r="B3912" s="211"/>
      <c r="C3912" s="211"/>
      <c r="D3912" s="410"/>
      <c r="E3912" s="211"/>
      <c r="F3912" s="211"/>
      <c r="G3912" s="413"/>
      <c r="H3912" s="429"/>
      <c r="I3912" s="390"/>
      <c r="J3912" s="390"/>
      <c r="K3912" s="390"/>
      <c r="L3912" s="210"/>
      <c r="M3912" s="390"/>
      <c r="N3912" s="390"/>
      <c r="O3912" s="390"/>
      <c r="P3912" s="206"/>
    </row>
    <row r="3913" spans="1:16" x14ac:dyDescent="0.2">
      <c r="A3913" s="212"/>
      <c r="B3913" s="211"/>
      <c r="C3913" s="211"/>
      <c r="D3913" s="410"/>
      <c r="E3913" s="211"/>
      <c r="F3913" s="211"/>
      <c r="G3913" s="413"/>
      <c r="H3913" s="429"/>
      <c r="I3913" s="390"/>
      <c r="J3913" s="390"/>
      <c r="K3913" s="390"/>
      <c r="L3913" s="210"/>
      <c r="M3913" s="390"/>
      <c r="N3913" s="390"/>
      <c r="O3913" s="390"/>
      <c r="P3913" s="206"/>
    </row>
    <row r="3914" spans="1:16" x14ac:dyDescent="0.2">
      <c r="A3914" s="212"/>
      <c r="B3914" s="211"/>
      <c r="C3914" s="211"/>
      <c r="D3914" s="410"/>
      <c r="E3914" s="211"/>
      <c r="F3914" s="211"/>
      <c r="G3914" s="413"/>
      <c r="H3914" s="429"/>
      <c r="I3914" s="390"/>
      <c r="J3914" s="390"/>
      <c r="K3914" s="390"/>
      <c r="L3914" s="210"/>
      <c r="M3914" s="390"/>
      <c r="N3914" s="390"/>
      <c r="O3914" s="390"/>
      <c r="P3914" s="206"/>
    </row>
    <row r="3915" spans="1:16" x14ac:dyDescent="0.2">
      <c r="A3915" s="212"/>
      <c r="B3915" s="211"/>
      <c r="C3915" s="211"/>
      <c r="D3915" s="410"/>
      <c r="E3915" s="211"/>
      <c r="F3915" s="211"/>
      <c r="G3915" s="413"/>
      <c r="H3915" s="429"/>
      <c r="I3915" s="390"/>
      <c r="J3915" s="390"/>
      <c r="K3915" s="390"/>
      <c r="L3915" s="210"/>
      <c r="M3915" s="390"/>
      <c r="N3915" s="390"/>
      <c r="O3915" s="390"/>
      <c r="P3915" s="206"/>
    </row>
    <row r="3916" spans="1:16" x14ac:dyDescent="0.2">
      <c r="A3916" s="212"/>
      <c r="B3916" s="211"/>
      <c r="C3916" s="211"/>
      <c r="D3916" s="410"/>
      <c r="E3916" s="211"/>
      <c r="F3916" s="211"/>
      <c r="G3916" s="413"/>
      <c r="H3916" s="429"/>
      <c r="I3916" s="390"/>
      <c r="J3916" s="390"/>
      <c r="K3916" s="390"/>
      <c r="L3916" s="210"/>
      <c r="M3916" s="390"/>
      <c r="N3916" s="390"/>
      <c r="O3916" s="390"/>
      <c r="P3916" s="206"/>
    </row>
    <row r="3917" spans="1:16" x14ac:dyDescent="0.2">
      <c r="A3917" s="212"/>
      <c r="B3917" s="211"/>
      <c r="C3917" s="211"/>
      <c r="D3917" s="410"/>
      <c r="E3917" s="211"/>
      <c r="F3917" s="211"/>
      <c r="G3917" s="413"/>
      <c r="H3917" s="429"/>
      <c r="I3917" s="390"/>
      <c r="J3917" s="390"/>
      <c r="K3917" s="390"/>
      <c r="L3917" s="210"/>
      <c r="M3917" s="390"/>
      <c r="N3917" s="390"/>
      <c r="O3917" s="390"/>
      <c r="P3917" s="206"/>
    </row>
    <row r="3918" spans="1:16" x14ac:dyDescent="0.2">
      <c r="A3918" s="212"/>
      <c r="B3918" s="211"/>
      <c r="C3918" s="211"/>
      <c r="D3918" s="410"/>
      <c r="E3918" s="211"/>
      <c r="F3918" s="211"/>
      <c r="G3918" s="413"/>
      <c r="H3918" s="429"/>
      <c r="I3918" s="390"/>
      <c r="J3918" s="390"/>
      <c r="K3918" s="390"/>
      <c r="L3918" s="210"/>
      <c r="M3918" s="390"/>
      <c r="N3918" s="390"/>
      <c r="O3918" s="390"/>
      <c r="P3918" s="206"/>
    </row>
    <row r="3919" spans="1:16" x14ac:dyDescent="0.2">
      <c r="A3919" s="212"/>
      <c r="B3919" s="211"/>
      <c r="C3919" s="211"/>
      <c r="D3919" s="410"/>
      <c r="E3919" s="211"/>
      <c r="F3919" s="211"/>
      <c r="G3919" s="413"/>
      <c r="H3919" s="429"/>
      <c r="I3919" s="390"/>
      <c r="J3919" s="390"/>
      <c r="K3919" s="390"/>
      <c r="L3919" s="210"/>
      <c r="M3919" s="390"/>
      <c r="N3919" s="390"/>
      <c r="O3919" s="390"/>
      <c r="P3919" s="206"/>
    </row>
    <row r="3920" spans="1:16" x14ac:dyDescent="0.2">
      <c r="A3920" s="212"/>
      <c r="B3920" s="211"/>
      <c r="C3920" s="211"/>
      <c r="D3920" s="410"/>
      <c r="E3920" s="211"/>
      <c r="F3920" s="211"/>
      <c r="G3920" s="413"/>
      <c r="H3920" s="429"/>
      <c r="I3920" s="390"/>
      <c r="J3920" s="390"/>
      <c r="K3920" s="390"/>
      <c r="L3920" s="210"/>
      <c r="M3920" s="390"/>
      <c r="N3920" s="390"/>
      <c r="O3920" s="390"/>
      <c r="P3920" s="206"/>
    </row>
    <row r="3921" spans="1:16" x14ac:dyDescent="0.2">
      <c r="A3921" s="212"/>
      <c r="B3921" s="211"/>
      <c r="C3921" s="211"/>
      <c r="D3921" s="410"/>
      <c r="E3921" s="211"/>
      <c r="F3921" s="211"/>
      <c r="G3921" s="413"/>
      <c r="H3921" s="429"/>
      <c r="I3921" s="390"/>
      <c r="J3921" s="390"/>
      <c r="K3921" s="390"/>
      <c r="L3921" s="210"/>
      <c r="M3921" s="390"/>
      <c r="N3921" s="390"/>
      <c r="O3921" s="390"/>
      <c r="P3921" s="206"/>
    </row>
    <row r="3922" spans="1:16" x14ac:dyDescent="0.2">
      <c r="A3922" s="212"/>
      <c r="B3922" s="211"/>
      <c r="C3922" s="211"/>
      <c r="D3922" s="410"/>
      <c r="E3922" s="211"/>
      <c r="F3922" s="211"/>
      <c r="G3922" s="413"/>
      <c r="H3922" s="429"/>
      <c r="I3922" s="390"/>
      <c r="J3922" s="390"/>
      <c r="K3922" s="390"/>
      <c r="L3922" s="210"/>
      <c r="M3922" s="390"/>
      <c r="N3922" s="390"/>
      <c r="O3922" s="390"/>
      <c r="P3922" s="206"/>
    </row>
    <row r="3923" spans="1:16" x14ac:dyDescent="0.2">
      <c r="A3923" s="212"/>
      <c r="B3923" s="211"/>
      <c r="C3923" s="211"/>
      <c r="D3923" s="410"/>
      <c r="E3923" s="211"/>
      <c r="F3923" s="211"/>
      <c r="G3923" s="413"/>
      <c r="H3923" s="429"/>
      <c r="I3923" s="390"/>
      <c r="J3923" s="390"/>
      <c r="K3923" s="390"/>
      <c r="L3923" s="210"/>
      <c r="M3923" s="390"/>
      <c r="N3923" s="390"/>
      <c r="O3923" s="390"/>
      <c r="P3923" s="206"/>
    </row>
    <row r="3924" spans="1:16" x14ac:dyDescent="0.2">
      <c r="A3924" s="212"/>
      <c r="B3924" s="211"/>
      <c r="C3924" s="211"/>
      <c r="D3924" s="410"/>
      <c r="E3924" s="211"/>
      <c r="F3924" s="211"/>
      <c r="G3924" s="413"/>
      <c r="H3924" s="429"/>
      <c r="I3924" s="390"/>
      <c r="J3924" s="390"/>
      <c r="K3924" s="390"/>
      <c r="L3924" s="210"/>
      <c r="M3924" s="390"/>
      <c r="N3924" s="390"/>
      <c r="O3924" s="390"/>
      <c r="P3924" s="206"/>
    </row>
    <row r="3925" spans="1:16" x14ac:dyDescent="0.2">
      <c r="A3925" s="212"/>
      <c r="B3925" s="211"/>
      <c r="C3925" s="211"/>
      <c r="D3925" s="410"/>
      <c r="E3925" s="211"/>
      <c r="F3925" s="211"/>
      <c r="G3925" s="413"/>
      <c r="H3925" s="429"/>
      <c r="I3925" s="390"/>
      <c r="J3925" s="390"/>
      <c r="K3925" s="390"/>
      <c r="L3925" s="210"/>
      <c r="M3925" s="390"/>
      <c r="N3925" s="390"/>
      <c r="O3925" s="390"/>
      <c r="P3925" s="206"/>
    </row>
    <row r="3926" spans="1:16" x14ac:dyDescent="0.2">
      <c r="A3926" s="212"/>
      <c r="B3926" s="211"/>
      <c r="C3926" s="211"/>
      <c r="D3926" s="410"/>
      <c r="E3926" s="211"/>
      <c r="F3926" s="211"/>
      <c r="G3926" s="413"/>
      <c r="H3926" s="429"/>
      <c r="I3926" s="390"/>
      <c r="J3926" s="390"/>
      <c r="K3926" s="390"/>
      <c r="L3926" s="210"/>
      <c r="M3926" s="390"/>
      <c r="N3926" s="390"/>
      <c r="O3926" s="390"/>
      <c r="P3926" s="206"/>
    </row>
    <row r="3927" spans="1:16" x14ac:dyDescent="0.2">
      <c r="A3927" s="212"/>
      <c r="B3927" s="211"/>
      <c r="C3927" s="211"/>
      <c r="D3927" s="410"/>
      <c r="E3927" s="211"/>
      <c r="F3927" s="211"/>
      <c r="G3927" s="413"/>
      <c r="H3927" s="429"/>
      <c r="I3927" s="390"/>
      <c r="J3927" s="390"/>
      <c r="K3927" s="390"/>
      <c r="L3927" s="210"/>
      <c r="M3927" s="390"/>
      <c r="N3927" s="390"/>
      <c r="O3927" s="390"/>
      <c r="P3927" s="206"/>
    </row>
    <row r="3928" spans="1:16" x14ac:dyDescent="0.2">
      <c r="A3928" s="212"/>
      <c r="B3928" s="211"/>
      <c r="C3928" s="211"/>
      <c r="D3928" s="410"/>
      <c r="E3928" s="211"/>
      <c r="F3928" s="211"/>
      <c r="G3928" s="413"/>
      <c r="H3928" s="429"/>
      <c r="I3928" s="390"/>
      <c r="J3928" s="390"/>
      <c r="K3928" s="390"/>
      <c r="L3928" s="210"/>
      <c r="M3928" s="390"/>
      <c r="N3928" s="390"/>
      <c r="O3928" s="390"/>
      <c r="P3928" s="206"/>
    </row>
    <row r="3929" spans="1:16" x14ac:dyDescent="0.2">
      <c r="A3929" s="212"/>
      <c r="B3929" s="211"/>
      <c r="C3929" s="211"/>
      <c r="D3929" s="410"/>
      <c r="E3929" s="211"/>
      <c r="F3929" s="211"/>
      <c r="G3929" s="413"/>
      <c r="H3929" s="429"/>
      <c r="I3929" s="390"/>
      <c r="J3929" s="390"/>
      <c r="K3929" s="390"/>
      <c r="L3929" s="210"/>
      <c r="M3929" s="390"/>
      <c r="N3929" s="390"/>
      <c r="O3929" s="390"/>
      <c r="P3929" s="206"/>
    </row>
    <row r="3930" spans="1:16" x14ac:dyDescent="0.2">
      <c r="A3930" s="212"/>
      <c r="B3930" s="211"/>
      <c r="C3930" s="211"/>
      <c r="D3930" s="410"/>
      <c r="E3930" s="211"/>
      <c r="F3930" s="211"/>
      <c r="G3930" s="413"/>
      <c r="H3930" s="429"/>
      <c r="I3930" s="390"/>
      <c r="J3930" s="390"/>
      <c r="K3930" s="390"/>
      <c r="L3930" s="210"/>
      <c r="M3930" s="390"/>
      <c r="N3930" s="390"/>
      <c r="O3930" s="390"/>
      <c r="P3930" s="206"/>
    </row>
    <row r="3931" spans="1:16" x14ac:dyDescent="0.2">
      <c r="A3931" s="212"/>
      <c r="B3931" s="211"/>
      <c r="C3931" s="211"/>
      <c r="D3931" s="410"/>
      <c r="E3931" s="211"/>
      <c r="F3931" s="211"/>
      <c r="G3931" s="413"/>
      <c r="H3931" s="429"/>
      <c r="I3931" s="390"/>
      <c r="J3931" s="390"/>
      <c r="K3931" s="390"/>
      <c r="L3931" s="210"/>
      <c r="M3931" s="390"/>
      <c r="N3931" s="390"/>
      <c r="O3931" s="390"/>
      <c r="P3931" s="206"/>
    </row>
    <row r="3932" spans="1:16" x14ac:dyDescent="0.2">
      <c r="A3932" s="212"/>
      <c r="B3932" s="211"/>
      <c r="C3932" s="211"/>
      <c r="D3932" s="410"/>
      <c r="E3932" s="211"/>
      <c r="F3932" s="211"/>
      <c r="G3932" s="413"/>
      <c r="H3932" s="429"/>
      <c r="I3932" s="390"/>
      <c r="J3932" s="390"/>
      <c r="K3932" s="390"/>
      <c r="L3932" s="210"/>
      <c r="M3932" s="390"/>
      <c r="N3932" s="390"/>
      <c r="O3932" s="390"/>
      <c r="P3932" s="206"/>
    </row>
    <row r="3933" spans="1:16" x14ac:dyDescent="0.2">
      <c r="A3933" s="212"/>
      <c r="B3933" s="211"/>
      <c r="C3933" s="211"/>
      <c r="D3933" s="410"/>
      <c r="E3933" s="211"/>
      <c r="F3933" s="211"/>
      <c r="G3933" s="413"/>
      <c r="H3933" s="429"/>
      <c r="I3933" s="390"/>
      <c r="J3933" s="390"/>
      <c r="K3933" s="390"/>
      <c r="L3933" s="210"/>
      <c r="M3933" s="390"/>
      <c r="N3933" s="390"/>
      <c r="O3933" s="390"/>
      <c r="P3933" s="206"/>
    </row>
    <row r="3934" spans="1:16" x14ac:dyDescent="0.2">
      <c r="A3934" s="212"/>
      <c r="B3934" s="211"/>
      <c r="C3934" s="211"/>
      <c r="D3934" s="410"/>
      <c r="E3934" s="211"/>
      <c r="F3934" s="211"/>
      <c r="G3934" s="413"/>
      <c r="H3934" s="429"/>
      <c r="I3934" s="390"/>
      <c r="J3934" s="390"/>
      <c r="K3934" s="390"/>
      <c r="L3934" s="210"/>
      <c r="M3934" s="390"/>
      <c r="N3934" s="390"/>
      <c r="O3934" s="390"/>
      <c r="P3934" s="206"/>
    </row>
    <row r="3935" spans="1:16" x14ac:dyDescent="0.2">
      <c r="A3935" s="212"/>
      <c r="B3935" s="211"/>
      <c r="C3935" s="211"/>
      <c r="D3935" s="410"/>
      <c r="E3935" s="211"/>
      <c r="F3935" s="211"/>
      <c r="G3935" s="413"/>
      <c r="H3935" s="429"/>
      <c r="I3935" s="390"/>
      <c r="J3935" s="390"/>
      <c r="K3935" s="390"/>
      <c r="L3935" s="210"/>
      <c r="M3935" s="390"/>
      <c r="N3935" s="390"/>
      <c r="O3935" s="390"/>
      <c r="P3935" s="206"/>
    </row>
    <row r="3936" spans="1:16" x14ac:dyDescent="0.2">
      <c r="A3936" s="212"/>
      <c r="B3936" s="211"/>
      <c r="C3936" s="211"/>
      <c r="D3936" s="410"/>
      <c r="E3936" s="211"/>
      <c r="F3936" s="211"/>
      <c r="G3936" s="413"/>
      <c r="H3936" s="429"/>
      <c r="I3936" s="390"/>
      <c r="J3936" s="390"/>
      <c r="K3936" s="390"/>
      <c r="L3936" s="210"/>
      <c r="M3936" s="390"/>
      <c r="N3936" s="390"/>
      <c r="O3936" s="390"/>
      <c r="P3936" s="206"/>
    </row>
    <row r="3937" spans="1:16" x14ac:dyDescent="0.2">
      <c r="A3937" s="212"/>
      <c r="B3937" s="211"/>
      <c r="C3937" s="211"/>
      <c r="D3937" s="410"/>
      <c r="E3937" s="211"/>
      <c r="F3937" s="211"/>
      <c r="G3937" s="413"/>
      <c r="H3937" s="429"/>
      <c r="I3937" s="390"/>
      <c r="J3937" s="390"/>
      <c r="K3937" s="390"/>
      <c r="L3937" s="210"/>
      <c r="M3937" s="390"/>
      <c r="N3937" s="390"/>
      <c r="O3937" s="390"/>
      <c r="P3937" s="206"/>
    </row>
    <row r="3938" spans="1:16" x14ac:dyDescent="0.2">
      <c r="A3938" s="212"/>
      <c r="B3938" s="211"/>
      <c r="C3938" s="211"/>
      <c r="D3938" s="410"/>
      <c r="E3938" s="211"/>
      <c r="F3938" s="211"/>
      <c r="G3938" s="413"/>
      <c r="H3938" s="429"/>
      <c r="I3938" s="390"/>
      <c r="J3938" s="390"/>
      <c r="K3938" s="390"/>
      <c r="L3938" s="210"/>
      <c r="M3938" s="390"/>
      <c r="N3938" s="390"/>
      <c r="O3938" s="390"/>
      <c r="P3938" s="206"/>
    </row>
    <row r="3939" spans="1:16" x14ac:dyDescent="0.2">
      <c r="A3939" s="212"/>
      <c r="B3939" s="211"/>
      <c r="C3939" s="211"/>
      <c r="D3939" s="410"/>
      <c r="E3939" s="211"/>
      <c r="F3939" s="211"/>
      <c r="G3939" s="413"/>
      <c r="H3939" s="429"/>
      <c r="I3939" s="390"/>
      <c r="J3939" s="390"/>
      <c r="K3939" s="390"/>
      <c r="L3939" s="210"/>
      <c r="M3939" s="390"/>
      <c r="N3939" s="390"/>
      <c r="O3939" s="390"/>
      <c r="P3939" s="206"/>
    </row>
    <row r="3940" spans="1:16" x14ac:dyDescent="0.2">
      <c r="A3940" s="212"/>
      <c r="B3940" s="211"/>
      <c r="C3940" s="211"/>
      <c r="D3940" s="410"/>
      <c r="E3940" s="211"/>
      <c r="F3940" s="211"/>
      <c r="G3940" s="413"/>
      <c r="H3940" s="429"/>
      <c r="I3940" s="390"/>
      <c r="J3940" s="390"/>
      <c r="K3940" s="390"/>
      <c r="L3940" s="210"/>
      <c r="M3940" s="390"/>
      <c r="N3940" s="390"/>
      <c r="O3940" s="390"/>
      <c r="P3940" s="206"/>
    </row>
    <row r="3941" spans="1:16" x14ac:dyDescent="0.2">
      <c r="A3941" s="212"/>
      <c r="B3941" s="211"/>
      <c r="C3941" s="211"/>
      <c r="D3941" s="410"/>
      <c r="E3941" s="211"/>
      <c r="F3941" s="211"/>
      <c r="G3941" s="413"/>
      <c r="H3941" s="429"/>
      <c r="I3941" s="390"/>
      <c r="J3941" s="390"/>
      <c r="K3941" s="390"/>
      <c r="L3941" s="210"/>
      <c r="M3941" s="390"/>
      <c r="N3941" s="390"/>
      <c r="O3941" s="390"/>
      <c r="P3941" s="206"/>
    </row>
    <row r="3942" spans="1:16" x14ac:dyDescent="0.2">
      <c r="A3942" s="212"/>
      <c r="B3942" s="211"/>
      <c r="C3942" s="211"/>
      <c r="D3942" s="410"/>
      <c r="E3942" s="211"/>
      <c r="F3942" s="211"/>
      <c r="G3942" s="413"/>
      <c r="H3942" s="429"/>
      <c r="I3942" s="390"/>
      <c r="J3942" s="390"/>
      <c r="K3942" s="390"/>
      <c r="L3942" s="210"/>
      <c r="M3942" s="390"/>
      <c r="N3942" s="390"/>
      <c r="O3942" s="390"/>
      <c r="P3942" s="206"/>
    </row>
    <row r="3943" spans="1:16" x14ac:dyDescent="0.2">
      <c r="A3943" s="212"/>
      <c r="B3943" s="211"/>
      <c r="C3943" s="211"/>
      <c r="D3943" s="410"/>
      <c r="E3943" s="211"/>
      <c r="F3943" s="211"/>
      <c r="G3943" s="413"/>
      <c r="H3943" s="429"/>
      <c r="I3943" s="390"/>
      <c r="J3943" s="390"/>
      <c r="K3943" s="390"/>
      <c r="L3943" s="210"/>
      <c r="M3943" s="390"/>
      <c r="N3943" s="390"/>
      <c r="O3943" s="390"/>
      <c r="P3943" s="206"/>
    </row>
    <row r="3944" spans="1:16" x14ac:dyDescent="0.2">
      <c r="A3944" s="212"/>
      <c r="B3944" s="211"/>
      <c r="C3944" s="211"/>
      <c r="D3944" s="410"/>
      <c r="E3944" s="211"/>
      <c r="F3944" s="211"/>
      <c r="G3944" s="413"/>
      <c r="H3944" s="429"/>
      <c r="I3944" s="390"/>
      <c r="J3944" s="390"/>
      <c r="K3944" s="390"/>
      <c r="L3944" s="210"/>
      <c r="M3944" s="390"/>
      <c r="N3944" s="390"/>
      <c r="O3944" s="390"/>
      <c r="P3944" s="206"/>
    </row>
    <row r="3945" spans="1:16" x14ac:dyDescent="0.2">
      <c r="A3945" s="212"/>
      <c r="B3945" s="211"/>
      <c r="C3945" s="211"/>
      <c r="D3945" s="410"/>
      <c r="E3945" s="211"/>
      <c r="F3945" s="211"/>
      <c r="G3945" s="413"/>
      <c r="H3945" s="429"/>
      <c r="I3945" s="390"/>
      <c r="J3945" s="390"/>
      <c r="K3945" s="390"/>
      <c r="L3945" s="210"/>
      <c r="M3945" s="390"/>
      <c r="N3945" s="390"/>
      <c r="O3945" s="390"/>
      <c r="P3945" s="206"/>
    </row>
    <row r="3946" spans="1:16" x14ac:dyDescent="0.2">
      <c r="A3946" s="212"/>
      <c r="B3946" s="211"/>
      <c r="C3946" s="211"/>
      <c r="D3946" s="410"/>
      <c r="E3946" s="211"/>
      <c r="F3946" s="211"/>
      <c r="G3946" s="413"/>
      <c r="H3946" s="429"/>
      <c r="I3946" s="390"/>
      <c r="J3946" s="390"/>
      <c r="K3946" s="390"/>
      <c r="L3946" s="210"/>
      <c r="M3946" s="390"/>
      <c r="N3946" s="390"/>
      <c r="O3946" s="390"/>
      <c r="P3946" s="206"/>
    </row>
    <row r="3947" spans="1:16" x14ac:dyDescent="0.2">
      <c r="A3947" s="212"/>
      <c r="B3947" s="211"/>
      <c r="C3947" s="211"/>
      <c r="D3947" s="410"/>
      <c r="E3947" s="211"/>
      <c r="F3947" s="211"/>
      <c r="G3947" s="413"/>
      <c r="H3947" s="429"/>
      <c r="I3947" s="390"/>
      <c r="J3947" s="390"/>
      <c r="K3947" s="390"/>
      <c r="L3947" s="210"/>
      <c r="M3947" s="390"/>
      <c r="N3947" s="390"/>
      <c r="O3947" s="390"/>
      <c r="P3947" s="206"/>
    </row>
    <row r="3948" spans="1:16" x14ac:dyDescent="0.2">
      <c r="A3948" s="212"/>
      <c r="B3948" s="211"/>
      <c r="C3948" s="211"/>
      <c r="D3948" s="410"/>
      <c r="E3948" s="211"/>
      <c r="F3948" s="211"/>
      <c r="G3948" s="413"/>
      <c r="H3948" s="429"/>
      <c r="I3948" s="390"/>
      <c r="J3948" s="390"/>
      <c r="K3948" s="390"/>
      <c r="L3948" s="210"/>
      <c r="M3948" s="390"/>
      <c r="N3948" s="390"/>
      <c r="O3948" s="390"/>
      <c r="P3948" s="206"/>
    </row>
    <row r="3949" spans="1:16" x14ac:dyDescent="0.2">
      <c r="A3949" s="212"/>
      <c r="B3949" s="211"/>
      <c r="C3949" s="211"/>
      <c r="D3949" s="410"/>
      <c r="E3949" s="211"/>
      <c r="F3949" s="211"/>
      <c r="G3949" s="413"/>
      <c r="H3949" s="429"/>
      <c r="I3949" s="390"/>
      <c r="J3949" s="390"/>
      <c r="K3949" s="390"/>
      <c r="L3949" s="210"/>
      <c r="M3949" s="390"/>
      <c r="N3949" s="390"/>
      <c r="O3949" s="390"/>
      <c r="P3949" s="206"/>
    </row>
    <row r="3950" spans="1:16" x14ac:dyDescent="0.2">
      <c r="A3950" s="212"/>
      <c r="B3950" s="211"/>
      <c r="C3950" s="211"/>
      <c r="D3950" s="410"/>
      <c r="E3950" s="211"/>
      <c r="F3950" s="211"/>
      <c r="G3950" s="413"/>
      <c r="H3950" s="429"/>
      <c r="I3950" s="390"/>
      <c r="J3950" s="390"/>
      <c r="K3950" s="390"/>
      <c r="L3950" s="210"/>
      <c r="M3950" s="390"/>
      <c r="N3950" s="390"/>
      <c r="O3950" s="390"/>
      <c r="P3950" s="206"/>
    </row>
    <row r="3951" spans="1:16" x14ac:dyDescent="0.2">
      <c r="A3951" s="212"/>
      <c r="B3951" s="211"/>
      <c r="C3951" s="211"/>
      <c r="D3951" s="410"/>
      <c r="E3951" s="211"/>
      <c r="F3951" s="211"/>
      <c r="G3951" s="413"/>
      <c r="H3951" s="429"/>
      <c r="I3951" s="390"/>
      <c r="J3951" s="390"/>
      <c r="K3951" s="390"/>
      <c r="L3951" s="210"/>
      <c r="M3951" s="390"/>
      <c r="N3951" s="390"/>
      <c r="O3951" s="390"/>
      <c r="P3951" s="206"/>
    </row>
    <row r="3952" spans="1:16" x14ac:dyDescent="0.2">
      <c r="A3952" s="212"/>
      <c r="B3952" s="211"/>
      <c r="C3952" s="211"/>
      <c r="D3952" s="410"/>
      <c r="E3952" s="211"/>
      <c r="F3952" s="211"/>
      <c r="G3952" s="413"/>
      <c r="H3952" s="429"/>
      <c r="I3952" s="390"/>
      <c r="J3952" s="390"/>
      <c r="K3952" s="390"/>
      <c r="L3952" s="210"/>
      <c r="M3952" s="390"/>
      <c r="N3952" s="390"/>
      <c r="O3952" s="390"/>
      <c r="P3952" s="206"/>
    </row>
    <row r="3953" spans="1:16" x14ac:dyDescent="0.2">
      <c r="A3953" s="212"/>
      <c r="B3953" s="211"/>
      <c r="C3953" s="211"/>
      <c r="D3953" s="410"/>
      <c r="E3953" s="211"/>
      <c r="F3953" s="211"/>
      <c r="G3953" s="413"/>
      <c r="H3953" s="429"/>
      <c r="I3953" s="390"/>
      <c r="J3953" s="390"/>
      <c r="K3953" s="390"/>
      <c r="L3953" s="210"/>
      <c r="M3953" s="390"/>
      <c r="N3953" s="390"/>
      <c r="O3953" s="390"/>
      <c r="P3953" s="206"/>
    </row>
    <row r="3954" spans="1:16" x14ac:dyDescent="0.2">
      <c r="A3954" s="212"/>
      <c r="B3954" s="211"/>
      <c r="C3954" s="211"/>
      <c r="D3954" s="410"/>
      <c r="E3954" s="211"/>
      <c r="F3954" s="211"/>
      <c r="G3954" s="413"/>
      <c r="H3954" s="429"/>
      <c r="I3954" s="390"/>
      <c r="J3954" s="390"/>
      <c r="K3954" s="390"/>
      <c r="L3954" s="210"/>
      <c r="M3954" s="390"/>
      <c r="N3954" s="390"/>
      <c r="O3954" s="390"/>
      <c r="P3954" s="206"/>
    </row>
    <row r="3955" spans="1:16" x14ac:dyDescent="0.2">
      <c r="A3955" s="212"/>
      <c r="B3955" s="211"/>
      <c r="C3955" s="211"/>
      <c r="D3955" s="410"/>
      <c r="E3955" s="211"/>
      <c r="F3955" s="211"/>
      <c r="G3955" s="413"/>
      <c r="H3955" s="429"/>
      <c r="I3955" s="390"/>
      <c r="J3955" s="390"/>
      <c r="K3955" s="390"/>
      <c r="L3955" s="210"/>
      <c r="M3955" s="390"/>
      <c r="N3955" s="390"/>
      <c r="O3955" s="390"/>
      <c r="P3955" s="206"/>
    </row>
    <row r="3956" spans="1:16" x14ac:dyDescent="0.2">
      <c r="A3956" s="212"/>
      <c r="B3956" s="211"/>
      <c r="C3956" s="211"/>
      <c r="D3956" s="410"/>
      <c r="E3956" s="211"/>
      <c r="F3956" s="211"/>
      <c r="G3956" s="413"/>
      <c r="H3956" s="429"/>
      <c r="I3956" s="390"/>
      <c r="J3956" s="390"/>
      <c r="K3956" s="390"/>
      <c r="L3956" s="210"/>
      <c r="M3956" s="390"/>
      <c r="N3956" s="390"/>
      <c r="O3956" s="390"/>
      <c r="P3956" s="206"/>
    </row>
    <row r="3957" spans="1:16" x14ac:dyDescent="0.2">
      <c r="A3957" s="212"/>
      <c r="B3957" s="211"/>
      <c r="C3957" s="211"/>
      <c r="D3957" s="410"/>
      <c r="E3957" s="211"/>
      <c r="F3957" s="211"/>
      <c r="G3957" s="413"/>
      <c r="H3957" s="429"/>
      <c r="I3957" s="390"/>
      <c r="J3957" s="390"/>
      <c r="K3957" s="390"/>
      <c r="L3957" s="210"/>
      <c r="M3957" s="390"/>
      <c r="N3957" s="390"/>
      <c r="O3957" s="390"/>
      <c r="P3957" s="206"/>
    </row>
    <row r="3958" spans="1:16" x14ac:dyDescent="0.2">
      <c r="A3958" s="212"/>
      <c r="B3958" s="211"/>
      <c r="C3958" s="211"/>
      <c r="D3958" s="410"/>
      <c r="E3958" s="211"/>
      <c r="F3958" s="211"/>
      <c r="G3958" s="413"/>
      <c r="H3958" s="429"/>
      <c r="I3958" s="390"/>
      <c r="J3958" s="390"/>
      <c r="K3958" s="390"/>
      <c r="L3958" s="210"/>
      <c r="M3958" s="390"/>
      <c r="N3958" s="390"/>
      <c r="O3958" s="390"/>
      <c r="P3958" s="206"/>
    </row>
    <row r="3959" spans="1:16" x14ac:dyDescent="0.2">
      <c r="A3959" s="212"/>
      <c r="B3959" s="211"/>
      <c r="C3959" s="211"/>
      <c r="D3959" s="410"/>
      <c r="E3959" s="211"/>
      <c r="F3959" s="211"/>
      <c r="G3959" s="413"/>
      <c r="H3959" s="429"/>
      <c r="I3959" s="390"/>
      <c r="J3959" s="390"/>
      <c r="K3959" s="390"/>
      <c r="L3959" s="210"/>
      <c r="M3959" s="390"/>
      <c r="N3959" s="390"/>
      <c r="O3959" s="390"/>
      <c r="P3959" s="206"/>
    </row>
    <row r="3960" spans="1:16" x14ac:dyDescent="0.2">
      <c r="A3960" s="212"/>
      <c r="B3960" s="211"/>
      <c r="C3960" s="211"/>
      <c r="D3960" s="410"/>
      <c r="E3960" s="211"/>
      <c r="F3960" s="211"/>
      <c r="G3960" s="413"/>
      <c r="H3960" s="429"/>
      <c r="I3960" s="390"/>
      <c r="J3960" s="390"/>
      <c r="K3960" s="390"/>
      <c r="L3960" s="210"/>
      <c r="M3960" s="390"/>
      <c r="N3960" s="390"/>
      <c r="O3960" s="390"/>
      <c r="P3960" s="206"/>
    </row>
    <row r="3961" spans="1:16" x14ac:dyDescent="0.2">
      <c r="A3961" s="212"/>
      <c r="B3961" s="211"/>
      <c r="C3961" s="211"/>
      <c r="D3961" s="410"/>
      <c r="E3961" s="211"/>
      <c r="F3961" s="211"/>
      <c r="G3961" s="413"/>
      <c r="H3961" s="429"/>
      <c r="I3961" s="390"/>
      <c r="J3961" s="390"/>
      <c r="K3961" s="390"/>
      <c r="L3961" s="210"/>
      <c r="M3961" s="390"/>
      <c r="N3961" s="390"/>
      <c r="O3961" s="390"/>
      <c r="P3961" s="206"/>
    </row>
    <row r="3962" spans="1:16" x14ac:dyDescent="0.2">
      <c r="A3962" s="212"/>
      <c r="B3962" s="211"/>
      <c r="C3962" s="211"/>
      <c r="D3962" s="410"/>
      <c r="E3962" s="211"/>
      <c r="F3962" s="211"/>
      <c r="G3962" s="413"/>
      <c r="H3962" s="429"/>
      <c r="I3962" s="390"/>
      <c r="J3962" s="390"/>
      <c r="K3962" s="390"/>
      <c r="L3962" s="210"/>
      <c r="M3962" s="390"/>
      <c r="N3962" s="390"/>
      <c r="O3962" s="390"/>
      <c r="P3962" s="206"/>
    </row>
    <row r="3963" spans="1:16" x14ac:dyDescent="0.2">
      <c r="A3963" s="212"/>
      <c r="B3963" s="211"/>
      <c r="C3963" s="211"/>
      <c r="D3963" s="410"/>
      <c r="E3963" s="211"/>
      <c r="F3963" s="211"/>
      <c r="G3963" s="413"/>
      <c r="H3963" s="429"/>
      <c r="I3963" s="390"/>
      <c r="J3963" s="390"/>
      <c r="K3963" s="390"/>
      <c r="L3963" s="210"/>
      <c r="M3963" s="390"/>
      <c r="N3963" s="390"/>
      <c r="O3963" s="390"/>
      <c r="P3963" s="206"/>
    </row>
    <row r="3964" spans="1:16" x14ac:dyDescent="0.2">
      <c r="A3964" s="212"/>
      <c r="B3964" s="211"/>
      <c r="C3964" s="211"/>
      <c r="D3964" s="410"/>
      <c r="E3964" s="211"/>
      <c r="F3964" s="211"/>
      <c r="G3964" s="413"/>
      <c r="H3964" s="429"/>
      <c r="I3964" s="390"/>
      <c r="J3964" s="390"/>
      <c r="K3964" s="390"/>
      <c r="L3964" s="210"/>
      <c r="M3964" s="390"/>
      <c r="N3964" s="390"/>
      <c r="O3964" s="390"/>
      <c r="P3964" s="206"/>
    </row>
    <row r="3965" spans="1:16" x14ac:dyDescent="0.2">
      <c r="A3965" s="212"/>
      <c r="B3965" s="211"/>
      <c r="C3965" s="211"/>
      <c r="D3965" s="410"/>
      <c r="E3965" s="211"/>
      <c r="F3965" s="211"/>
      <c r="G3965" s="413"/>
      <c r="H3965" s="429"/>
      <c r="I3965" s="390"/>
      <c r="J3965" s="390"/>
      <c r="K3965" s="390"/>
      <c r="L3965" s="210"/>
      <c r="M3965" s="390"/>
      <c r="N3965" s="390"/>
      <c r="O3965" s="390"/>
      <c r="P3965" s="206"/>
    </row>
    <row r="3966" spans="1:16" x14ac:dyDescent="0.2">
      <c r="A3966" s="212"/>
      <c r="B3966" s="211"/>
      <c r="C3966" s="211"/>
      <c r="D3966" s="410"/>
      <c r="E3966" s="211"/>
      <c r="F3966" s="211"/>
      <c r="G3966" s="413"/>
      <c r="H3966" s="429"/>
      <c r="I3966" s="390"/>
      <c r="J3966" s="390"/>
      <c r="K3966" s="390"/>
      <c r="L3966" s="210"/>
      <c r="M3966" s="390"/>
      <c r="N3966" s="390"/>
      <c r="O3966" s="390"/>
      <c r="P3966" s="206"/>
    </row>
    <row r="3967" spans="1:16" x14ac:dyDescent="0.2">
      <c r="A3967" s="212"/>
      <c r="B3967" s="211"/>
      <c r="C3967" s="211"/>
      <c r="D3967" s="410"/>
      <c r="E3967" s="211"/>
      <c r="F3967" s="211"/>
      <c r="G3967" s="413"/>
      <c r="H3967" s="429"/>
      <c r="I3967" s="390"/>
      <c r="J3967" s="390"/>
      <c r="K3967" s="390"/>
      <c r="L3967" s="210"/>
      <c r="M3967" s="390"/>
      <c r="N3967" s="390"/>
      <c r="O3967" s="390"/>
      <c r="P3967" s="206"/>
    </row>
    <row r="3968" spans="1:16" x14ac:dyDescent="0.2">
      <c r="A3968" s="212"/>
      <c r="B3968" s="211"/>
      <c r="C3968" s="211"/>
      <c r="D3968" s="410"/>
      <c r="E3968" s="211"/>
      <c r="F3968" s="211"/>
      <c r="G3968" s="413"/>
      <c r="H3968" s="429"/>
      <c r="I3968" s="390"/>
      <c r="J3968" s="390"/>
      <c r="K3968" s="390"/>
      <c r="L3968" s="210"/>
      <c r="M3968" s="390"/>
      <c r="N3968" s="390"/>
      <c r="O3968" s="390"/>
      <c r="P3968" s="206"/>
    </row>
    <row r="3969" spans="1:16" x14ac:dyDescent="0.2">
      <c r="A3969" s="212"/>
      <c r="B3969" s="211"/>
      <c r="C3969" s="211"/>
      <c r="D3969" s="410"/>
      <c r="E3969" s="211"/>
      <c r="F3969" s="211"/>
      <c r="G3969" s="413"/>
      <c r="H3969" s="429"/>
      <c r="I3969" s="390"/>
      <c r="J3969" s="390"/>
      <c r="K3969" s="390"/>
      <c r="L3969" s="210"/>
      <c r="M3969" s="390"/>
      <c r="N3969" s="390"/>
      <c r="O3969" s="390"/>
      <c r="P3969" s="206"/>
    </row>
    <row r="3970" spans="1:16" x14ac:dyDescent="0.2">
      <c r="A3970" s="212"/>
      <c r="B3970" s="211"/>
      <c r="C3970" s="211"/>
      <c r="D3970" s="410"/>
      <c r="E3970" s="211"/>
      <c r="F3970" s="211"/>
      <c r="G3970" s="413"/>
      <c r="H3970" s="429"/>
      <c r="I3970" s="390"/>
      <c r="J3970" s="390"/>
      <c r="K3970" s="390"/>
      <c r="L3970" s="210"/>
      <c r="M3970" s="390"/>
      <c r="N3970" s="390"/>
      <c r="O3970" s="390"/>
      <c r="P3970" s="206"/>
    </row>
    <row r="3971" spans="1:16" x14ac:dyDescent="0.2">
      <c r="A3971" s="212"/>
      <c r="B3971" s="211"/>
      <c r="C3971" s="211"/>
      <c r="D3971" s="410"/>
      <c r="E3971" s="211"/>
      <c r="F3971" s="211"/>
      <c r="G3971" s="413"/>
      <c r="H3971" s="429"/>
      <c r="I3971" s="390"/>
      <c r="J3971" s="390"/>
      <c r="K3971" s="390"/>
      <c r="L3971" s="210"/>
      <c r="M3971" s="390"/>
      <c r="N3971" s="390"/>
      <c r="O3971" s="390"/>
      <c r="P3971" s="206"/>
    </row>
    <row r="3972" spans="1:16" x14ac:dyDescent="0.2">
      <c r="A3972" s="212"/>
      <c r="B3972" s="211"/>
      <c r="C3972" s="211"/>
      <c r="D3972" s="410"/>
      <c r="E3972" s="211"/>
      <c r="F3972" s="211"/>
      <c r="G3972" s="413"/>
      <c r="H3972" s="429"/>
      <c r="I3972" s="390"/>
      <c r="J3972" s="390"/>
      <c r="K3972" s="390"/>
      <c r="L3972" s="210"/>
      <c r="M3972" s="390"/>
      <c r="N3972" s="390"/>
      <c r="O3972" s="390"/>
      <c r="P3972" s="206"/>
    </row>
    <row r="3973" spans="1:16" x14ac:dyDescent="0.2">
      <c r="A3973" s="212"/>
      <c r="B3973" s="211"/>
      <c r="C3973" s="211"/>
      <c r="D3973" s="410"/>
      <c r="E3973" s="211"/>
      <c r="F3973" s="211"/>
      <c r="G3973" s="413"/>
      <c r="H3973" s="429"/>
      <c r="I3973" s="390"/>
      <c r="J3973" s="390"/>
      <c r="K3973" s="390"/>
      <c r="L3973" s="210"/>
      <c r="M3973" s="390"/>
      <c r="N3973" s="390"/>
      <c r="O3973" s="390"/>
      <c r="P3973" s="206"/>
    </row>
    <row r="3974" spans="1:16" x14ac:dyDescent="0.2">
      <c r="A3974" s="212"/>
      <c r="B3974" s="211"/>
      <c r="C3974" s="211"/>
      <c r="D3974" s="410"/>
      <c r="E3974" s="211"/>
      <c r="F3974" s="211"/>
      <c r="G3974" s="413"/>
      <c r="H3974" s="429"/>
      <c r="I3974" s="390"/>
      <c r="J3974" s="390"/>
      <c r="K3974" s="390"/>
      <c r="L3974" s="210"/>
      <c r="M3974" s="390"/>
      <c r="N3974" s="390"/>
      <c r="O3974" s="390"/>
      <c r="P3974" s="206"/>
    </row>
    <row r="3975" spans="1:16" x14ac:dyDescent="0.2">
      <c r="A3975" s="212"/>
      <c r="B3975" s="211"/>
      <c r="C3975" s="211"/>
      <c r="D3975" s="410"/>
      <c r="E3975" s="211"/>
      <c r="F3975" s="211"/>
      <c r="G3975" s="413"/>
      <c r="H3975" s="429"/>
      <c r="I3975" s="390"/>
      <c r="J3975" s="390"/>
      <c r="K3975" s="390"/>
      <c r="L3975" s="210"/>
      <c r="M3975" s="390"/>
      <c r="N3975" s="390"/>
      <c r="O3975" s="390"/>
      <c r="P3975" s="206"/>
    </row>
    <row r="3976" spans="1:16" x14ac:dyDescent="0.2">
      <c r="A3976" s="212"/>
      <c r="B3976" s="211"/>
      <c r="C3976" s="211"/>
      <c r="D3976" s="410"/>
      <c r="E3976" s="211"/>
      <c r="F3976" s="211"/>
      <c r="G3976" s="413"/>
      <c r="H3976" s="429"/>
      <c r="I3976" s="390"/>
      <c r="J3976" s="390"/>
      <c r="K3976" s="390"/>
      <c r="L3976" s="210"/>
      <c r="M3976" s="390"/>
      <c r="N3976" s="390"/>
      <c r="O3976" s="390"/>
      <c r="P3976" s="206"/>
    </row>
    <row r="3977" spans="1:16" x14ac:dyDescent="0.2">
      <c r="A3977" s="212"/>
      <c r="B3977" s="211"/>
      <c r="C3977" s="211"/>
      <c r="D3977" s="410"/>
      <c r="E3977" s="211"/>
      <c r="F3977" s="211"/>
      <c r="G3977" s="413"/>
      <c r="H3977" s="429"/>
      <c r="I3977" s="390"/>
      <c r="J3977" s="390"/>
      <c r="K3977" s="390"/>
      <c r="L3977" s="210"/>
      <c r="M3977" s="390"/>
      <c r="N3977" s="390"/>
      <c r="O3977" s="390"/>
      <c r="P3977" s="206"/>
    </row>
    <row r="3978" spans="1:16" x14ac:dyDescent="0.2">
      <c r="A3978" s="212"/>
      <c r="B3978" s="211"/>
      <c r="C3978" s="211"/>
      <c r="D3978" s="410"/>
      <c r="E3978" s="211"/>
      <c r="F3978" s="211"/>
      <c r="G3978" s="413"/>
      <c r="H3978" s="429"/>
      <c r="I3978" s="390"/>
      <c r="J3978" s="390"/>
      <c r="K3978" s="390"/>
      <c r="L3978" s="210"/>
      <c r="M3978" s="390"/>
      <c r="N3978" s="390"/>
      <c r="O3978" s="390"/>
      <c r="P3978" s="206"/>
    </row>
    <row r="3979" spans="1:16" x14ac:dyDescent="0.2">
      <c r="A3979" s="212"/>
      <c r="B3979" s="211"/>
      <c r="C3979" s="211"/>
      <c r="D3979" s="410"/>
      <c r="E3979" s="211"/>
      <c r="F3979" s="211"/>
      <c r="G3979" s="413"/>
      <c r="H3979" s="429"/>
      <c r="I3979" s="390"/>
      <c r="J3979" s="390"/>
      <c r="K3979" s="390"/>
      <c r="L3979" s="210"/>
      <c r="M3979" s="390"/>
      <c r="N3979" s="390"/>
      <c r="O3979" s="390"/>
      <c r="P3979" s="206"/>
    </row>
    <row r="3980" spans="1:16" x14ac:dyDescent="0.2">
      <c r="A3980" s="212"/>
      <c r="B3980" s="211"/>
      <c r="C3980" s="211"/>
      <c r="D3980" s="410"/>
      <c r="E3980" s="211"/>
      <c r="F3980" s="211"/>
      <c r="G3980" s="413"/>
      <c r="H3980" s="429"/>
      <c r="I3980" s="390"/>
      <c r="J3980" s="390"/>
      <c r="K3980" s="390"/>
      <c r="L3980" s="210"/>
      <c r="M3980" s="390"/>
      <c r="N3980" s="390"/>
      <c r="O3980" s="390"/>
      <c r="P3980" s="206"/>
    </row>
    <row r="3981" spans="1:16" x14ac:dyDescent="0.2">
      <c r="A3981" s="212"/>
      <c r="B3981" s="211"/>
      <c r="C3981" s="211"/>
      <c r="D3981" s="410"/>
      <c r="E3981" s="211"/>
      <c r="F3981" s="211"/>
      <c r="G3981" s="413"/>
      <c r="H3981" s="429"/>
      <c r="I3981" s="390"/>
      <c r="J3981" s="390"/>
      <c r="K3981" s="390"/>
      <c r="L3981" s="210"/>
      <c r="M3981" s="390"/>
      <c r="N3981" s="390"/>
      <c r="O3981" s="390"/>
      <c r="P3981" s="206"/>
    </row>
    <row r="3982" spans="1:16" x14ac:dyDescent="0.2">
      <c r="A3982" s="212"/>
      <c r="B3982" s="211"/>
      <c r="C3982" s="211"/>
      <c r="D3982" s="410"/>
      <c r="E3982" s="211"/>
      <c r="F3982" s="211"/>
      <c r="G3982" s="413"/>
      <c r="H3982" s="429"/>
      <c r="I3982" s="390"/>
      <c r="J3982" s="390"/>
      <c r="K3982" s="390"/>
      <c r="L3982" s="210"/>
      <c r="M3982" s="390"/>
      <c r="N3982" s="390"/>
      <c r="O3982" s="390"/>
      <c r="P3982" s="206"/>
    </row>
    <row r="3983" spans="1:16" x14ac:dyDescent="0.2">
      <c r="A3983" s="212"/>
      <c r="B3983" s="211"/>
      <c r="C3983" s="211"/>
      <c r="D3983" s="410"/>
      <c r="E3983" s="211"/>
      <c r="F3983" s="211"/>
      <c r="G3983" s="413"/>
      <c r="H3983" s="429"/>
      <c r="I3983" s="390"/>
      <c r="J3983" s="390"/>
      <c r="K3983" s="390"/>
      <c r="L3983" s="210"/>
      <c r="M3983" s="390"/>
      <c r="N3983" s="390"/>
      <c r="O3983" s="390"/>
      <c r="P3983" s="206"/>
    </row>
    <row r="3984" spans="1:16" x14ac:dyDescent="0.2">
      <c r="A3984" s="212"/>
      <c r="B3984" s="211"/>
      <c r="C3984" s="211"/>
      <c r="D3984" s="410"/>
      <c r="E3984" s="211"/>
      <c r="F3984" s="211"/>
      <c r="G3984" s="413"/>
      <c r="H3984" s="429"/>
      <c r="I3984" s="390"/>
      <c r="J3984" s="390"/>
      <c r="K3984" s="390"/>
      <c r="L3984" s="210"/>
      <c r="M3984" s="390"/>
      <c r="N3984" s="390"/>
      <c r="O3984" s="390"/>
      <c r="P3984" s="206"/>
    </row>
    <row r="3985" spans="1:16" x14ac:dyDescent="0.2">
      <c r="A3985" s="212"/>
      <c r="B3985" s="211"/>
      <c r="C3985" s="211"/>
      <c r="D3985" s="410"/>
      <c r="E3985" s="211"/>
      <c r="F3985" s="211"/>
      <c r="G3985" s="413"/>
      <c r="H3985" s="429"/>
      <c r="I3985" s="390"/>
      <c r="J3985" s="390"/>
      <c r="K3985" s="390"/>
      <c r="L3985" s="210"/>
      <c r="M3985" s="390"/>
      <c r="N3985" s="390"/>
      <c r="O3985" s="390"/>
      <c r="P3985" s="206"/>
    </row>
    <row r="3986" spans="1:16" x14ac:dyDescent="0.2">
      <c r="A3986" s="212"/>
      <c r="B3986" s="211"/>
      <c r="C3986" s="211"/>
      <c r="D3986" s="410"/>
      <c r="E3986" s="211"/>
      <c r="F3986" s="211"/>
      <c r="G3986" s="413"/>
      <c r="H3986" s="429"/>
      <c r="I3986" s="390"/>
      <c r="J3986" s="390"/>
      <c r="K3986" s="390"/>
      <c r="L3986" s="210"/>
      <c r="M3986" s="390"/>
      <c r="N3986" s="390"/>
      <c r="O3986" s="390"/>
      <c r="P3986" s="206"/>
    </row>
    <row r="3987" spans="1:16" x14ac:dyDescent="0.2">
      <c r="A3987" s="212"/>
      <c r="B3987" s="211"/>
      <c r="C3987" s="211"/>
      <c r="D3987" s="410"/>
      <c r="E3987" s="211"/>
      <c r="F3987" s="211"/>
      <c r="G3987" s="413"/>
      <c r="H3987" s="429"/>
      <c r="I3987" s="390"/>
      <c r="J3987" s="390"/>
      <c r="K3987" s="390"/>
      <c r="L3987" s="210"/>
      <c r="M3987" s="390"/>
      <c r="N3987" s="390"/>
      <c r="O3987" s="390"/>
      <c r="P3987" s="206"/>
    </row>
    <row r="3988" spans="1:16" x14ac:dyDescent="0.2">
      <c r="A3988" s="212"/>
      <c r="B3988" s="211"/>
      <c r="C3988" s="211"/>
      <c r="D3988" s="410"/>
      <c r="E3988" s="211"/>
      <c r="F3988" s="211"/>
      <c r="G3988" s="413"/>
      <c r="H3988" s="429"/>
      <c r="I3988" s="390"/>
      <c r="J3988" s="390"/>
      <c r="K3988" s="390"/>
      <c r="L3988" s="210"/>
      <c r="M3988" s="390"/>
      <c r="N3988" s="390"/>
      <c r="O3988" s="390"/>
      <c r="P3988" s="206"/>
    </row>
    <row r="3989" spans="1:16" x14ac:dyDescent="0.2">
      <c r="A3989" s="212"/>
      <c r="B3989" s="211"/>
      <c r="C3989" s="211"/>
      <c r="D3989" s="410"/>
      <c r="E3989" s="211"/>
      <c r="F3989" s="211"/>
      <c r="G3989" s="413"/>
      <c r="H3989" s="429"/>
      <c r="I3989" s="390"/>
      <c r="J3989" s="390"/>
      <c r="K3989" s="390"/>
      <c r="L3989" s="210"/>
      <c r="M3989" s="390"/>
      <c r="N3989" s="390"/>
      <c r="O3989" s="390"/>
      <c r="P3989" s="206"/>
    </row>
    <row r="3990" spans="1:16" x14ac:dyDescent="0.2">
      <c r="A3990" s="212"/>
      <c r="B3990" s="211"/>
      <c r="C3990" s="211"/>
      <c r="D3990" s="410"/>
      <c r="E3990" s="211"/>
      <c r="F3990" s="211"/>
      <c r="G3990" s="413"/>
      <c r="H3990" s="429"/>
      <c r="I3990" s="390"/>
      <c r="J3990" s="390"/>
      <c r="K3990" s="390"/>
      <c r="L3990" s="210"/>
      <c r="M3990" s="390"/>
      <c r="N3990" s="390"/>
      <c r="O3990" s="390"/>
      <c r="P3990" s="206"/>
    </row>
    <row r="3991" spans="1:16" x14ac:dyDescent="0.2">
      <c r="A3991" s="212"/>
      <c r="B3991" s="211"/>
      <c r="C3991" s="211"/>
      <c r="D3991" s="410"/>
      <c r="E3991" s="211"/>
      <c r="F3991" s="211"/>
      <c r="G3991" s="413"/>
      <c r="H3991" s="429"/>
      <c r="I3991" s="390"/>
      <c r="J3991" s="390"/>
      <c r="K3991" s="390"/>
      <c r="L3991" s="210"/>
      <c r="M3991" s="390"/>
      <c r="N3991" s="390"/>
      <c r="O3991" s="390"/>
      <c r="P3991" s="206"/>
    </row>
    <row r="3992" spans="1:16" x14ac:dyDescent="0.2">
      <c r="A3992" s="212"/>
      <c r="B3992" s="211"/>
      <c r="C3992" s="211"/>
      <c r="D3992" s="410"/>
      <c r="E3992" s="211"/>
      <c r="F3992" s="211"/>
      <c r="G3992" s="413"/>
      <c r="H3992" s="429"/>
      <c r="I3992" s="390"/>
      <c r="J3992" s="390"/>
      <c r="K3992" s="390"/>
      <c r="L3992" s="210"/>
      <c r="M3992" s="390"/>
      <c r="N3992" s="390"/>
      <c r="O3992" s="390"/>
      <c r="P3992" s="206"/>
    </row>
    <row r="3993" spans="1:16" x14ac:dyDescent="0.2">
      <c r="A3993" s="212"/>
      <c r="B3993" s="211"/>
      <c r="C3993" s="211"/>
      <c r="D3993" s="410"/>
      <c r="E3993" s="211"/>
      <c r="F3993" s="211"/>
      <c r="G3993" s="413"/>
      <c r="H3993" s="429"/>
      <c r="I3993" s="390"/>
      <c r="J3993" s="390"/>
      <c r="K3993" s="390"/>
      <c r="L3993" s="210"/>
      <c r="M3993" s="390"/>
      <c r="N3993" s="390"/>
      <c r="O3993" s="390"/>
      <c r="P3993" s="206"/>
    </row>
    <row r="3994" spans="1:16" x14ac:dyDescent="0.2">
      <c r="A3994" s="212"/>
      <c r="B3994" s="211"/>
      <c r="C3994" s="211"/>
      <c r="D3994" s="410"/>
      <c r="E3994" s="211"/>
      <c r="F3994" s="211"/>
      <c r="G3994" s="413"/>
      <c r="H3994" s="429"/>
      <c r="I3994" s="390"/>
      <c r="J3994" s="390"/>
      <c r="K3994" s="390"/>
      <c r="L3994" s="210"/>
      <c r="M3994" s="390"/>
      <c r="N3994" s="390"/>
      <c r="O3994" s="390"/>
      <c r="P3994" s="206"/>
    </row>
    <row r="3995" spans="1:16" x14ac:dyDescent="0.2">
      <c r="A3995" s="212"/>
      <c r="B3995" s="211"/>
      <c r="C3995" s="211"/>
      <c r="D3995" s="410"/>
      <c r="E3995" s="211"/>
      <c r="F3995" s="211"/>
      <c r="G3995" s="413"/>
      <c r="H3995" s="429"/>
      <c r="I3995" s="390"/>
      <c r="J3995" s="390"/>
      <c r="K3995" s="390"/>
      <c r="L3995" s="210"/>
      <c r="M3995" s="390"/>
      <c r="N3995" s="390"/>
      <c r="O3995" s="390"/>
      <c r="P3995" s="206"/>
    </row>
    <row r="3996" spans="1:16" x14ac:dyDescent="0.2">
      <c r="A3996" s="212"/>
      <c r="B3996" s="211"/>
      <c r="C3996" s="211"/>
      <c r="D3996" s="410"/>
      <c r="E3996" s="211"/>
      <c r="F3996" s="211"/>
      <c r="G3996" s="413"/>
      <c r="H3996" s="429"/>
      <c r="I3996" s="390"/>
      <c r="J3996" s="390"/>
      <c r="K3996" s="390"/>
      <c r="L3996" s="210"/>
      <c r="M3996" s="390"/>
      <c r="N3996" s="390"/>
      <c r="O3996" s="390"/>
      <c r="P3996" s="206"/>
    </row>
    <row r="3997" spans="1:16" x14ac:dyDescent="0.2">
      <c r="A3997" s="212"/>
      <c r="B3997" s="211"/>
      <c r="C3997" s="211"/>
      <c r="D3997" s="410"/>
      <c r="E3997" s="211"/>
      <c r="F3997" s="211"/>
      <c r="G3997" s="413"/>
      <c r="H3997" s="429"/>
      <c r="I3997" s="390"/>
      <c r="J3997" s="390"/>
      <c r="K3997" s="390"/>
      <c r="L3997" s="210"/>
      <c r="M3997" s="390"/>
      <c r="N3997" s="390"/>
      <c r="O3997" s="390"/>
      <c r="P3997" s="206"/>
    </row>
    <row r="3998" spans="1:16" x14ac:dyDescent="0.2">
      <c r="A3998" s="212"/>
      <c r="B3998" s="211"/>
      <c r="C3998" s="211"/>
      <c r="D3998" s="410"/>
      <c r="E3998" s="211"/>
      <c r="F3998" s="211"/>
      <c r="G3998" s="413"/>
      <c r="H3998" s="429"/>
      <c r="I3998" s="390"/>
      <c r="J3998" s="390"/>
      <c r="K3998" s="390"/>
      <c r="L3998" s="210"/>
      <c r="M3998" s="390"/>
      <c r="N3998" s="390"/>
      <c r="O3998" s="390"/>
      <c r="P3998" s="206"/>
    </row>
    <row r="3999" spans="1:16" x14ac:dyDescent="0.2">
      <c r="A3999" s="212"/>
      <c r="B3999" s="211"/>
      <c r="C3999" s="211"/>
      <c r="D3999" s="410"/>
      <c r="E3999" s="211"/>
      <c r="F3999" s="211"/>
      <c r="G3999" s="413"/>
      <c r="H3999" s="429"/>
      <c r="I3999" s="390"/>
      <c r="J3999" s="390"/>
      <c r="K3999" s="390"/>
      <c r="L3999" s="210"/>
      <c r="M3999" s="390"/>
      <c r="N3999" s="390"/>
      <c r="O3999" s="390"/>
      <c r="P3999" s="206"/>
    </row>
    <row r="4000" spans="1:16" x14ac:dyDescent="0.2">
      <c r="A4000" s="212"/>
      <c r="B4000" s="211"/>
      <c r="C4000" s="211"/>
      <c r="D4000" s="410"/>
      <c r="E4000" s="211"/>
      <c r="F4000" s="211"/>
      <c r="G4000" s="413"/>
      <c r="H4000" s="429"/>
      <c r="I4000" s="390"/>
      <c r="J4000" s="390"/>
      <c r="K4000" s="390"/>
      <c r="L4000" s="210"/>
      <c r="M4000" s="390"/>
      <c r="N4000" s="390"/>
      <c r="O4000" s="390"/>
      <c r="P4000" s="206"/>
    </row>
    <row r="4001" spans="1:16" x14ac:dyDescent="0.2">
      <c r="A4001" s="212"/>
      <c r="B4001" s="211"/>
      <c r="C4001" s="211"/>
      <c r="D4001" s="410"/>
      <c r="E4001" s="211"/>
      <c r="F4001" s="211"/>
      <c r="G4001" s="413"/>
      <c r="H4001" s="429"/>
      <c r="I4001" s="390"/>
      <c r="J4001" s="390"/>
      <c r="K4001" s="390"/>
      <c r="L4001" s="210"/>
      <c r="M4001" s="390"/>
      <c r="N4001" s="390"/>
      <c r="O4001" s="390"/>
      <c r="P4001" s="206"/>
    </row>
    <row r="4002" spans="1:16" x14ac:dyDescent="0.2">
      <c r="A4002" s="212"/>
      <c r="B4002" s="211"/>
      <c r="C4002" s="211"/>
      <c r="D4002" s="410"/>
      <c r="E4002" s="211"/>
      <c r="F4002" s="211"/>
      <c r="G4002" s="413"/>
      <c r="H4002" s="429"/>
      <c r="I4002" s="390"/>
      <c r="J4002" s="390"/>
      <c r="K4002" s="390"/>
      <c r="L4002" s="210"/>
      <c r="M4002" s="390"/>
      <c r="N4002" s="390"/>
      <c r="O4002" s="390"/>
      <c r="P4002" s="206"/>
    </row>
    <row r="4003" spans="1:16" x14ac:dyDescent="0.2">
      <c r="A4003" s="212"/>
      <c r="B4003" s="211"/>
      <c r="C4003" s="211"/>
      <c r="D4003" s="410"/>
      <c r="E4003" s="211"/>
      <c r="F4003" s="211"/>
      <c r="G4003" s="413"/>
      <c r="H4003" s="429"/>
      <c r="I4003" s="390"/>
      <c r="J4003" s="390"/>
      <c r="K4003" s="390"/>
      <c r="L4003" s="210"/>
      <c r="M4003" s="390"/>
      <c r="N4003" s="390"/>
      <c r="O4003" s="390"/>
      <c r="P4003" s="206"/>
    </row>
    <row r="4004" spans="1:16" x14ac:dyDescent="0.2">
      <c r="A4004" s="212"/>
      <c r="B4004" s="211"/>
      <c r="C4004" s="211"/>
      <c r="D4004" s="410"/>
      <c r="E4004" s="211"/>
      <c r="F4004" s="211"/>
      <c r="G4004" s="413"/>
      <c r="H4004" s="429"/>
      <c r="I4004" s="390"/>
      <c r="J4004" s="390"/>
      <c r="K4004" s="390"/>
      <c r="L4004" s="210"/>
      <c r="M4004" s="390"/>
      <c r="N4004" s="390"/>
      <c r="O4004" s="390"/>
      <c r="P4004" s="206"/>
    </row>
    <row r="4005" spans="1:16" x14ac:dyDescent="0.2">
      <c r="A4005" s="212"/>
      <c r="B4005" s="211"/>
      <c r="C4005" s="211"/>
      <c r="D4005" s="410"/>
      <c r="E4005" s="211"/>
      <c r="F4005" s="211"/>
      <c r="G4005" s="413"/>
      <c r="H4005" s="429"/>
      <c r="I4005" s="390"/>
      <c r="J4005" s="390"/>
      <c r="K4005" s="390"/>
      <c r="L4005" s="210"/>
      <c r="M4005" s="390"/>
      <c r="N4005" s="390"/>
      <c r="O4005" s="390"/>
      <c r="P4005" s="206"/>
    </row>
    <row r="4006" spans="1:16" x14ac:dyDescent="0.2">
      <c r="A4006" s="212"/>
      <c r="B4006" s="211"/>
      <c r="C4006" s="211"/>
      <c r="D4006" s="410"/>
      <c r="E4006" s="211"/>
      <c r="F4006" s="211"/>
      <c r="G4006" s="413"/>
      <c r="H4006" s="429"/>
      <c r="I4006" s="390"/>
      <c r="J4006" s="390"/>
      <c r="K4006" s="390"/>
      <c r="L4006" s="210"/>
      <c r="M4006" s="390"/>
      <c r="N4006" s="390"/>
      <c r="O4006" s="390"/>
      <c r="P4006" s="206"/>
    </row>
    <row r="4007" spans="1:16" x14ac:dyDescent="0.2">
      <c r="A4007" s="212"/>
      <c r="B4007" s="211"/>
      <c r="C4007" s="211"/>
      <c r="D4007" s="410"/>
      <c r="E4007" s="211"/>
      <c r="F4007" s="211"/>
      <c r="G4007" s="413"/>
      <c r="H4007" s="429"/>
      <c r="I4007" s="390"/>
      <c r="J4007" s="390"/>
      <c r="K4007" s="390"/>
      <c r="L4007" s="210"/>
      <c r="M4007" s="390"/>
      <c r="N4007" s="390"/>
      <c r="O4007" s="390"/>
      <c r="P4007" s="206"/>
    </row>
    <row r="4008" spans="1:16" x14ac:dyDescent="0.2">
      <c r="A4008" s="212"/>
      <c r="B4008" s="211"/>
      <c r="C4008" s="211"/>
      <c r="D4008" s="410"/>
      <c r="E4008" s="211"/>
      <c r="F4008" s="211"/>
      <c r="G4008" s="413"/>
      <c r="H4008" s="429"/>
      <c r="I4008" s="390"/>
      <c r="J4008" s="390"/>
      <c r="K4008" s="390"/>
      <c r="L4008" s="210"/>
      <c r="M4008" s="390"/>
      <c r="N4008" s="390"/>
      <c r="O4008" s="390"/>
      <c r="P4008" s="206"/>
    </row>
    <row r="4009" spans="1:16" x14ac:dyDescent="0.2">
      <c r="A4009" s="212"/>
      <c r="B4009" s="211"/>
      <c r="C4009" s="211"/>
      <c r="D4009" s="410"/>
      <c r="E4009" s="211"/>
      <c r="F4009" s="211"/>
      <c r="G4009" s="413"/>
      <c r="H4009" s="429"/>
      <c r="I4009" s="390"/>
      <c r="J4009" s="390"/>
      <c r="K4009" s="390"/>
      <c r="L4009" s="210"/>
      <c r="M4009" s="390"/>
      <c r="N4009" s="390"/>
      <c r="O4009" s="390"/>
      <c r="P4009" s="206"/>
    </row>
    <row r="4010" spans="1:16" x14ac:dyDescent="0.2">
      <c r="A4010" s="212"/>
      <c r="B4010" s="211"/>
      <c r="C4010" s="211"/>
      <c r="D4010" s="410"/>
      <c r="E4010" s="211"/>
      <c r="F4010" s="211"/>
      <c r="G4010" s="413"/>
      <c r="H4010" s="429"/>
      <c r="I4010" s="390"/>
      <c r="J4010" s="390"/>
      <c r="K4010" s="390"/>
      <c r="L4010" s="210"/>
      <c r="M4010" s="390"/>
      <c r="N4010" s="390"/>
      <c r="O4010" s="390"/>
      <c r="P4010" s="206"/>
    </row>
    <row r="4011" spans="1:16" x14ac:dyDescent="0.2">
      <c r="A4011" s="212"/>
      <c r="B4011" s="211"/>
      <c r="C4011" s="211"/>
      <c r="D4011" s="410"/>
      <c r="E4011" s="211"/>
      <c r="F4011" s="211"/>
      <c r="G4011" s="413"/>
      <c r="H4011" s="429"/>
      <c r="I4011" s="390"/>
      <c r="J4011" s="390"/>
      <c r="K4011" s="390"/>
      <c r="L4011" s="210"/>
      <c r="M4011" s="390"/>
      <c r="N4011" s="390"/>
      <c r="O4011" s="390"/>
      <c r="P4011" s="206"/>
    </row>
    <row r="4012" spans="1:16" x14ac:dyDescent="0.2">
      <c r="A4012" s="212"/>
      <c r="B4012" s="211"/>
      <c r="C4012" s="211"/>
      <c r="D4012" s="410"/>
      <c r="E4012" s="211"/>
      <c r="F4012" s="211"/>
      <c r="G4012" s="413"/>
      <c r="H4012" s="429"/>
      <c r="I4012" s="390"/>
      <c r="J4012" s="390"/>
      <c r="K4012" s="390"/>
      <c r="L4012" s="210"/>
      <c r="M4012" s="390"/>
      <c r="N4012" s="390"/>
      <c r="O4012" s="390"/>
      <c r="P4012" s="206"/>
    </row>
    <row r="4013" spans="1:16" x14ac:dyDescent="0.2">
      <c r="A4013" s="212"/>
      <c r="B4013" s="211"/>
      <c r="C4013" s="211"/>
      <c r="D4013" s="410"/>
      <c r="E4013" s="211"/>
      <c r="F4013" s="211"/>
      <c r="G4013" s="413"/>
      <c r="H4013" s="429"/>
      <c r="I4013" s="390"/>
      <c r="J4013" s="390"/>
      <c r="K4013" s="390"/>
      <c r="L4013" s="210"/>
      <c r="M4013" s="390"/>
      <c r="N4013" s="390"/>
      <c r="O4013" s="390"/>
      <c r="P4013" s="206"/>
    </row>
    <row r="4014" spans="1:16" x14ac:dyDescent="0.2">
      <c r="A4014" s="212"/>
      <c r="B4014" s="211"/>
      <c r="C4014" s="211"/>
      <c r="D4014" s="410"/>
      <c r="E4014" s="211"/>
      <c r="F4014" s="211"/>
      <c r="G4014" s="413"/>
      <c r="H4014" s="429"/>
      <c r="I4014" s="390"/>
      <c r="J4014" s="390"/>
      <c r="K4014" s="390"/>
      <c r="L4014" s="210"/>
      <c r="M4014" s="390"/>
      <c r="N4014" s="390"/>
      <c r="O4014" s="390"/>
      <c r="P4014" s="206"/>
    </row>
    <row r="4015" spans="1:16" x14ac:dyDescent="0.2">
      <c r="A4015" s="212"/>
      <c r="B4015" s="211"/>
      <c r="C4015" s="211"/>
      <c r="D4015" s="410"/>
      <c r="E4015" s="211"/>
      <c r="F4015" s="211"/>
      <c r="G4015" s="413"/>
      <c r="H4015" s="429"/>
      <c r="I4015" s="390"/>
      <c r="J4015" s="390"/>
      <c r="K4015" s="390"/>
      <c r="L4015" s="210"/>
      <c r="M4015" s="390"/>
      <c r="N4015" s="390"/>
      <c r="O4015" s="390"/>
      <c r="P4015" s="206"/>
    </row>
    <row r="4016" spans="1:16" x14ac:dyDescent="0.2">
      <c r="A4016" s="212"/>
      <c r="B4016" s="211"/>
      <c r="C4016" s="211"/>
      <c r="D4016" s="410"/>
      <c r="E4016" s="211"/>
      <c r="F4016" s="211"/>
      <c r="G4016" s="413"/>
      <c r="H4016" s="429"/>
      <c r="I4016" s="390"/>
      <c r="J4016" s="390"/>
      <c r="K4016" s="390"/>
      <c r="L4016" s="210"/>
      <c r="M4016" s="390"/>
      <c r="N4016" s="390"/>
      <c r="O4016" s="390"/>
      <c r="P4016" s="206"/>
    </row>
    <row r="4017" spans="1:16" x14ac:dyDescent="0.2">
      <c r="A4017" s="212"/>
      <c r="B4017" s="211"/>
      <c r="C4017" s="211"/>
      <c r="D4017" s="410"/>
      <c r="E4017" s="211"/>
      <c r="F4017" s="211"/>
      <c r="G4017" s="413"/>
      <c r="H4017" s="429"/>
      <c r="I4017" s="390"/>
      <c r="J4017" s="390"/>
      <c r="K4017" s="390"/>
      <c r="L4017" s="210"/>
      <c r="M4017" s="390"/>
      <c r="N4017" s="390"/>
      <c r="O4017" s="390"/>
      <c r="P4017" s="206"/>
    </row>
    <row r="4018" spans="1:16" x14ac:dyDescent="0.2">
      <c r="A4018" s="212"/>
      <c r="B4018" s="211"/>
      <c r="C4018" s="211"/>
      <c r="D4018" s="410"/>
      <c r="E4018" s="211"/>
      <c r="F4018" s="211"/>
      <c r="G4018" s="413"/>
      <c r="H4018" s="429"/>
      <c r="I4018" s="390"/>
      <c r="J4018" s="390"/>
      <c r="K4018" s="390"/>
      <c r="L4018" s="210"/>
      <c r="M4018" s="390"/>
      <c r="N4018" s="390"/>
      <c r="O4018" s="390"/>
      <c r="P4018" s="206"/>
    </row>
    <row r="4019" spans="1:16" x14ac:dyDescent="0.2">
      <c r="A4019" s="212"/>
      <c r="B4019" s="211"/>
      <c r="C4019" s="211"/>
      <c r="D4019" s="410"/>
      <c r="E4019" s="211"/>
      <c r="F4019" s="211"/>
      <c r="G4019" s="413"/>
      <c r="H4019" s="429"/>
      <c r="I4019" s="390"/>
      <c r="J4019" s="390"/>
      <c r="K4019" s="390"/>
      <c r="L4019" s="210"/>
      <c r="M4019" s="390"/>
      <c r="N4019" s="390"/>
      <c r="O4019" s="390"/>
      <c r="P4019" s="206"/>
    </row>
    <row r="4020" spans="1:16" x14ac:dyDescent="0.2">
      <c r="A4020" s="212"/>
      <c r="B4020" s="211"/>
      <c r="C4020" s="211"/>
      <c r="D4020" s="410"/>
      <c r="E4020" s="211"/>
      <c r="F4020" s="211"/>
      <c r="G4020" s="413"/>
      <c r="H4020" s="429"/>
      <c r="I4020" s="390"/>
      <c r="J4020" s="390"/>
      <c r="K4020" s="390"/>
      <c r="L4020" s="210"/>
      <c r="M4020" s="390"/>
      <c r="N4020" s="390"/>
      <c r="O4020" s="390"/>
      <c r="P4020" s="206"/>
    </row>
    <row r="4021" spans="1:16" x14ac:dyDescent="0.2">
      <c r="A4021" s="212"/>
      <c r="B4021" s="211"/>
      <c r="C4021" s="211"/>
      <c r="D4021" s="410"/>
      <c r="E4021" s="211"/>
      <c r="F4021" s="211"/>
      <c r="G4021" s="413"/>
      <c r="H4021" s="429"/>
      <c r="I4021" s="390"/>
      <c r="J4021" s="390"/>
      <c r="K4021" s="390"/>
      <c r="L4021" s="210"/>
      <c r="M4021" s="390"/>
      <c r="N4021" s="390"/>
      <c r="O4021" s="390"/>
      <c r="P4021" s="206"/>
    </row>
    <row r="4022" spans="1:16" x14ac:dyDescent="0.2">
      <c r="A4022" s="212"/>
      <c r="B4022" s="211"/>
      <c r="C4022" s="211"/>
      <c r="D4022" s="410"/>
      <c r="E4022" s="211"/>
      <c r="F4022" s="211"/>
      <c r="G4022" s="413"/>
      <c r="H4022" s="429"/>
      <c r="I4022" s="390"/>
      <c r="J4022" s="390"/>
      <c r="K4022" s="390"/>
      <c r="L4022" s="210"/>
      <c r="M4022" s="390"/>
      <c r="N4022" s="390"/>
      <c r="O4022" s="390"/>
      <c r="P4022" s="206"/>
    </row>
    <row r="4023" spans="1:16" x14ac:dyDescent="0.2">
      <c r="A4023" s="212"/>
      <c r="B4023" s="211"/>
      <c r="C4023" s="211"/>
      <c r="D4023" s="410"/>
      <c r="E4023" s="211"/>
      <c r="F4023" s="211"/>
      <c r="G4023" s="413"/>
      <c r="H4023" s="429"/>
      <c r="I4023" s="390"/>
      <c r="J4023" s="390"/>
      <c r="K4023" s="390"/>
      <c r="L4023" s="210"/>
      <c r="M4023" s="390"/>
      <c r="N4023" s="390"/>
      <c r="O4023" s="390"/>
      <c r="P4023" s="206"/>
    </row>
    <row r="4024" spans="1:16" x14ac:dyDescent="0.2">
      <c r="A4024" s="212"/>
      <c r="B4024" s="211"/>
      <c r="C4024" s="211"/>
      <c r="D4024" s="410"/>
      <c r="E4024" s="211"/>
      <c r="F4024" s="211"/>
      <c r="G4024" s="413"/>
      <c r="H4024" s="429"/>
      <c r="I4024" s="390"/>
      <c r="J4024" s="390"/>
      <c r="K4024" s="390"/>
      <c r="L4024" s="210"/>
      <c r="M4024" s="390"/>
      <c r="N4024" s="390"/>
      <c r="O4024" s="390"/>
      <c r="P4024" s="206"/>
    </row>
    <row r="4025" spans="1:16" x14ac:dyDescent="0.2">
      <c r="A4025" s="212"/>
      <c r="B4025" s="211"/>
      <c r="C4025" s="211"/>
      <c r="D4025" s="410"/>
      <c r="E4025" s="211"/>
      <c r="F4025" s="211"/>
      <c r="G4025" s="413"/>
      <c r="H4025" s="429"/>
      <c r="I4025" s="390"/>
      <c r="J4025" s="390"/>
      <c r="K4025" s="390"/>
      <c r="L4025" s="210"/>
      <c r="M4025" s="390"/>
      <c r="N4025" s="390"/>
      <c r="O4025" s="390"/>
      <c r="P4025" s="206"/>
    </row>
    <row r="4026" spans="1:16" x14ac:dyDescent="0.2">
      <c r="A4026" s="212"/>
      <c r="B4026" s="211"/>
      <c r="C4026" s="211"/>
      <c r="D4026" s="410"/>
      <c r="E4026" s="211"/>
      <c r="F4026" s="211"/>
      <c r="G4026" s="413"/>
      <c r="H4026" s="429"/>
      <c r="I4026" s="390"/>
      <c r="J4026" s="390"/>
      <c r="K4026" s="390"/>
      <c r="L4026" s="210"/>
      <c r="M4026" s="390"/>
      <c r="N4026" s="390"/>
      <c r="O4026" s="390"/>
      <c r="P4026" s="206"/>
    </row>
    <row r="4027" spans="1:16" x14ac:dyDescent="0.2">
      <c r="A4027" s="212"/>
      <c r="B4027" s="211"/>
      <c r="C4027" s="211"/>
      <c r="D4027" s="410"/>
      <c r="E4027" s="211"/>
      <c r="F4027" s="211"/>
      <c r="G4027" s="413"/>
      <c r="H4027" s="429"/>
      <c r="I4027" s="390"/>
      <c r="J4027" s="390"/>
      <c r="K4027" s="390"/>
      <c r="L4027" s="210"/>
      <c r="M4027" s="390"/>
      <c r="N4027" s="390"/>
      <c r="O4027" s="390"/>
      <c r="P4027" s="206"/>
    </row>
    <row r="4028" spans="1:16" x14ac:dyDescent="0.2">
      <c r="A4028" s="212"/>
      <c r="B4028" s="211"/>
      <c r="C4028" s="211"/>
      <c r="D4028" s="410"/>
      <c r="E4028" s="211"/>
      <c r="F4028" s="211"/>
      <c r="G4028" s="413"/>
      <c r="H4028" s="429"/>
      <c r="I4028" s="390"/>
      <c r="J4028" s="390"/>
      <c r="K4028" s="390"/>
      <c r="L4028" s="210"/>
      <c r="M4028" s="390"/>
      <c r="N4028" s="390"/>
      <c r="O4028" s="390"/>
      <c r="P4028" s="206"/>
    </row>
    <row r="4029" spans="1:16" x14ac:dyDescent="0.2">
      <c r="A4029" s="212"/>
      <c r="B4029" s="211"/>
      <c r="C4029" s="211"/>
      <c r="D4029" s="410"/>
      <c r="E4029" s="211"/>
      <c r="F4029" s="211"/>
      <c r="G4029" s="413"/>
      <c r="H4029" s="429"/>
      <c r="I4029" s="390"/>
      <c r="J4029" s="390"/>
      <c r="K4029" s="390"/>
      <c r="L4029" s="210"/>
      <c r="M4029" s="390"/>
      <c r="N4029" s="390"/>
      <c r="O4029" s="390"/>
      <c r="P4029" s="206"/>
    </row>
    <row r="4030" spans="1:16" x14ac:dyDescent="0.2">
      <c r="A4030" s="212"/>
      <c r="B4030" s="211"/>
      <c r="C4030" s="211"/>
      <c r="D4030" s="410"/>
      <c r="E4030" s="211"/>
      <c r="F4030" s="211"/>
      <c r="G4030" s="413"/>
      <c r="H4030" s="429"/>
      <c r="I4030" s="390"/>
      <c r="J4030" s="390"/>
      <c r="K4030" s="390"/>
      <c r="L4030" s="210"/>
      <c r="M4030" s="390"/>
      <c r="N4030" s="390"/>
      <c r="O4030" s="390"/>
      <c r="P4030" s="206"/>
    </row>
    <row r="4031" spans="1:16" x14ac:dyDescent="0.2">
      <c r="A4031" s="212"/>
      <c r="B4031" s="211"/>
      <c r="C4031" s="211"/>
      <c r="D4031" s="410"/>
      <c r="E4031" s="211"/>
      <c r="F4031" s="211"/>
      <c r="G4031" s="413"/>
      <c r="H4031" s="429"/>
      <c r="I4031" s="390"/>
      <c r="J4031" s="390"/>
      <c r="K4031" s="390"/>
      <c r="L4031" s="210"/>
      <c r="M4031" s="390"/>
      <c r="N4031" s="390"/>
      <c r="O4031" s="390"/>
      <c r="P4031" s="206"/>
    </row>
    <row r="4032" spans="1:16" x14ac:dyDescent="0.2">
      <c r="A4032" s="212"/>
      <c r="B4032" s="211"/>
      <c r="C4032" s="211"/>
      <c r="D4032" s="410"/>
      <c r="E4032" s="211"/>
      <c r="F4032" s="211"/>
      <c r="G4032" s="413"/>
      <c r="H4032" s="429"/>
      <c r="I4032" s="390"/>
      <c r="J4032" s="390"/>
      <c r="K4032" s="390"/>
      <c r="L4032" s="210"/>
      <c r="M4032" s="390"/>
      <c r="N4032" s="390"/>
      <c r="O4032" s="390"/>
      <c r="P4032" s="206"/>
    </row>
    <row r="4033" spans="1:16" x14ac:dyDescent="0.2">
      <c r="A4033" s="212"/>
      <c r="B4033" s="211"/>
      <c r="C4033" s="211"/>
      <c r="D4033" s="410"/>
      <c r="E4033" s="211"/>
      <c r="F4033" s="211"/>
      <c r="G4033" s="413"/>
      <c r="H4033" s="429"/>
      <c r="I4033" s="390"/>
      <c r="J4033" s="390"/>
      <c r="K4033" s="390"/>
      <c r="L4033" s="210"/>
      <c r="M4033" s="390"/>
      <c r="N4033" s="390"/>
      <c r="O4033" s="390"/>
      <c r="P4033" s="206"/>
    </row>
    <row r="4034" spans="1:16" x14ac:dyDescent="0.2">
      <c r="A4034" s="212"/>
      <c r="B4034" s="211"/>
      <c r="C4034" s="211"/>
      <c r="D4034" s="410"/>
      <c r="E4034" s="211"/>
      <c r="F4034" s="211"/>
      <c r="G4034" s="413"/>
      <c r="H4034" s="429"/>
      <c r="I4034" s="390"/>
      <c r="J4034" s="390"/>
      <c r="K4034" s="390"/>
      <c r="L4034" s="210"/>
      <c r="M4034" s="390"/>
      <c r="N4034" s="390"/>
      <c r="O4034" s="390"/>
      <c r="P4034" s="206"/>
    </row>
    <row r="4035" spans="1:16" x14ac:dyDescent="0.2">
      <c r="A4035" s="212"/>
      <c r="B4035" s="211"/>
      <c r="C4035" s="211"/>
      <c r="D4035" s="410"/>
      <c r="E4035" s="211"/>
      <c r="F4035" s="211"/>
      <c r="G4035" s="413"/>
      <c r="H4035" s="429"/>
      <c r="I4035" s="390"/>
      <c r="J4035" s="390"/>
      <c r="K4035" s="390"/>
      <c r="L4035" s="210"/>
      <c r="M4035" s="390"/>
      <c r="N4035" s="390"/>
      <c r="O4035" s="390"/>
      <c r="P4035" s="206"/>
    </row>
    <row r="4036" spans="1:16" x14ac:dyDescent="0.2">
      <c r="A4036" s="212"/>
      <c r="B4036" s="211"/>
      <c r="C4036" s="211"/>
      <c r="D4036" s="410"/>
      <c r="E4036" s="211"/>
      <c r="F4036" s="211"/>
      <c r="G4036" s="413"/>
      <c r="H4036" s="429"/>
      <c r="I4036" s="390"/>
      <c r="J4036" s="390"/>
      <c r="K4036" s="390"/>
      <c r="L4036" s="210"/>
      <c r="M4036" s="390"/>
      <c r="N4036" s="390"/>
      <c r="O4036" s="390"/>
      <c r="P4036" s="206"/>
    </row>
    <row r="4037" spans="1:16" x14ac:dyDescent="0.2">
      <c r="A4037" s="212"/>
      <c r="B4037" s="211"/>
      <c r="C4037" s="211"/>
      <c r="D4037" s="410"/>
      <c r="E4037" s="211"/>
      <c r="F4037" s="211"/>
      <c r="G4037" s="413"/>
      <c r="H4037" s="429"/>
      <c r="I4037" s="390"/>
      <c r="J4037" s="390"/>
      <c r="K4037" s="390"/>
      <c r="L4037" s="210"/>
      <c r="M4037" s="390"/>
      <c r="N4037" s="390"/>
      <c r="O4037" s="390"/>
      <c r="P4037" s="206"/>
    </row>
    <row r="4038" spans="1:16" x14ac:dyDescent="0.2">
      <c r="A4038" s="212"/>
      <c r="B4038" s="211"/>
      <c r="C4038" s="211"/>
      <c r="D4038" s="410"/>
      <c r="E4038" s="211"/>
      <c r="F4038" s="211"/>
      <c r="G4038" s="413"/>
      <c r="H4038" s="429"/>
      <c r="I4038" s="390"/>
      <c r="J4038" s="390"/>
      <c r="K4038" s="390"/>
      <c r="L4038" s="210"/>
      <c r="M4038" s="390"/>
      <c r="N4038" s="390"/>
      <c r="O4038" s="390"/>
      <c r="P4038" s="206"/>
    </row>
    <row r="4039" spans="1:16" x14ac:dyDescent="0.2">
      <c r="A4039" s="212"/>
      <c r="B4039" s="211"/>
      <c r="C4039" s="211"/>
      <c r="D4039" s="410"/>
      <c r="E4039" s="211"/>
      <c r="F4039" s="211"/>
      <c r="G4039" s="413"/>
      <c r="H4039" s="429"/>
      <c r="I4039" s="390"/>
      <c r="J4039" s="390"/>
      <c r="K4039" s="390"/>
      <c r="L4039" s="210"/>
      <c r="M4039" s="390"/>
      <c r="N4039" s="390"/>
      <c r="O4039" s="390"/>
      <c r="P4039" s="206"/>
    </row>
    <row r="4040" spans="1:16" x14ac:dyDescent="0.2">
      <c r="A4040" s="212"/>
      <c r="B4040" s="211"/>
      <c r="C4040" s="211"/>
      <c r="D4040" s="410"/>
      <c r="E4040" s="211"/>
      <c r="F4040" s="211"/>
      <c r="G4040" s="413"/>
      <c r="H4040" s="429"/>
      <c r="I4040" s="390"/>
      <c r="J4040" s="390"/>
      <c r="K4040" s="390"/>
      <c r="L4040" s="210"/>
      <c r="M4040" s="390"/>
      <c r="N4040" s="390"/>
      <c r="O4040" s="390"/>
      <c r="P4040" s="206"/>
    </row>
    <row r="4041" spans="1:16" x14ac:dyDescent="0.2">
      <c r="A4041" s="212"/>
      <c r="B4041" s="211"/>
      <c r="C4041" s="211"/>
      <c r="D4041" s="410"/>
      <c r="E4041" s="211"/>
      <c r="F4041" s="211"/>
      <c r="G4041" s="413"/>
      <c r="H4041" s="429"/>
      <c r="I4041" s="390"/>
      <c r="J4041" s="390"/>
      <c r="K4041" s="390"/>
      <c r="L4041" s="210"/>
      <c r="M4041" s="390"/>
      <c r="N4041" s="390"/>
      <c r="O4041" s="390"/>
      <c r="P4041" s="206"/>
    </row>
    <row r="4042" spans="1:16" x14ac:dyDescent="0.2">
      <c r="A4042" s="212"/>
      <c r="B4042" s="211"/>
      <c r="C4042" s="211"/>
      <c r="D4042" s="410"/>
      <c r="E4042" s="211"/>
      <c r="F4042" s="211"/>
      <c r="G4042" s="413"/>
      <c r="H4042" s="429"/>
      <c r="I4042" s="390"/>
      <c r="J4042" s="390"/>
      <c r="K4042" s="390"/>
      <c r="L4042" s="210"/>
      <c r="M4042" s="390"/>
      <c r="N4042" s="390"/>
      <c r="O4042" s="390"/>
      <c r="P4042" s="206"/>
    </row>
    <row r="4043" spans="1:16" x14ac:dyDescent="0.2">
      <c r="A4043" s="212"/>
      <c r="B4043" s="211"/>
      <c r="C4043" s="211"/>
      <c r="D4043" s="410"/>
      <c r="E4043" s="211"/>
      <c r="F4043" s="211"/>
      <c r="G4043" s="413"/>
      <c r="H4043" s="429"/>
      <c r="I4043" s="390"/>
      <c r="J4043" s="390"/>
      <c r="K4043" s="390"/>
      <c r="L4043" s="210"/>
      <c r="M4043" s="390"/>
      <c r="N4043" s="390"/>
      <c r="O4043" s="390"/>
      <c r="P4043" s="206"/>
    </row>
    <row r="4044" spans="1:16" x14ac:dyDescent="0.2">
      <c r="A4044" s="212"/>
      <c r="B4044" s="211"/>
      <c r="C4044" s="211"/>
      <c r="D4044" s="410"/>
      <c r="E4044" s="211"/>
      <c r="F4044" s="211"/>
      <c r="G4044" s="413"/>
      <c r="H4044" s="429"/>
      <c r="I4044" s="390"/>
      <c r="J4044" s="390"/>
      <c r="K4044" s="390"/>
      <c r="L4044" s="210"/>
      <c r="M4044" s="390"/>
      <c r="N4044" s="390"/>
      <c r="O4044" s="390"/>
      <c r="P4044" s="206"/>
    </row>
    <row r="4045" spans="1:16" x14ac:dyDescent="0.2">
      <c r="A4045" s="212"/>
      <c r="B4045" s="211"/>
      <c r="C4045" s="211"/>
      <c r="D4045" s="410"/>
      <c r="E4045" s="211"/>
      <c r="F4045" s="211"/>
      <c r="G4045" s="413"/>
      <c r="H4045" s="429"/>
      <c r="I4045" s="390"/>
      <c r="J4045" s="390"/>
      <c r="K4045" s="390"/>
      <c r="L4045" s="210"/>
      <c r="M4045" s="390"/>
      <c r="N4045" s="390"/>
      <c r="O4045" s="390"/>
      <c r="P4045" s="206"/>
    </row>
    <row r="4046" spans="1:16" x14ac:dyDescent="0.2">
      <c r="A4046" s="212"/>
      <c r="B4046" s="211"/>
      <c r="C4046" s="211"/>
      <c r="D4046" s="410"/>
      <c r="E4046" s="211"/>
      <c r="F4046" s="211"/>
      <c r="G4046" s="413"/>
      <c r="H4046" s="429"/>
      <c r="I4046" s="390"/>
      <c r="J4046" s="390"/>
      <c r="K4046" s="390"/>
      <c r="L4046" s="210"/>
      <c r="M4046" s="390"/>
      <c r="N4046" s="390"/>
      <c r="O4046" s="390"/>
      <c r="P4046" s="206"/>
    </row>
    <row r="4047" spans="1:16" x14ac:dyDescent="0.2">
      <c r="A4047" s="212"/>
      <c r="B4047" s="211"/>
      <c r="C4047" s="211"/>
      <c r="D4047" s="410"/>
      <c r="E4047" s="211"/>
      <c r="F4047" s="211"/>
      <c r="G4047" s="413"/>
      <c r="H4047" s="429"/>
      <c r="I4047" s="390"/>
      <c r="J4047" s="390"/>
      <c r="K4047" s="390"/>
      <c r="L4047" s="210"/>
      <c r="M4047" s="390"/>
      <c r="N4047" s="390"/>
      <c r="O4047" s="390"/>
      <c r="P4047" s="206"/>
    </row>
    <row r="4048" spans="1:16" x14ac:dyDescent="0.2">
      <c r="A4048" s="212"/>
      <c r="B4048" s="211"/>
      <c r="C4048" s="211"/>
      <c r="D4048" s="410"/>
      <c r="E4048" s="211"/>
      <c r="F4048" s="211"/>
      <c r="G4048" s="413"/>
      <c r="H4048" s="429"/>
      <c r="I4048" s="390"/>
      <c r="J4048" s="390"/>
      <c r="K4048" s="390"/>
      <c r="L4048" s="210"/>
      <c r="M4048" s="390"/>
      <c r="N4048" s="390"/>
      <c r="O4048" s="390"/>
      <c r="P4048" s="206"/>
    </row>
    <row r="4049" spans="1:16" x14ac:dyDescent="0.2">
      <c r="A4049" s="212"/>
      <c r="B4049" s="211"/>
      <c r="C4049" s="211"/>
      <c r="D4049" s="410"/>
      <c r="E4049" s="211"/>
      <c r="F4049" s="211"/>
      <c r="G4049" s="413"/>
      <c r="H4049" s="429"/>
      <c r="I4049" s="390"/>
      <c r="J4049" s="390"/>
      <c r="K4049" s="390"/>
      <c r="L4049" s="210"/>
      <c r="M4049" s="390"/>
      <c r="N4049" s="390"/>
      <c r="O4049" s="390"/>
      <c r="P4049" s="206"/>
    </row>
    <row r="4050" spans="1:16" x14ac:dyDescent="0.2">
      <c r="A4050" s="212"/>
      <c r="B4050" s="211"/>
      <c r="C4050" s="211"/>
      <c r="D4050" s="410"/>
      <c r="E4050" s="211"/>
      <c r="F4050" s="211"/>
      <c r="G4050" s="413"/>
      <c r="H4050" s="429"/>
      <c r="I4050" s="390"/>
      <c r="J4050" s="390"/>
      <c r="K4050" s="390"/>
      <c r="L4050" s="210"/>
      <c r="M4050" s="390"/>
      <c r="N4050" s="390"/>
      <c r="O4050" s="390"/>
      <c r="P4050" s="206"/>
    </row>
    <row r="4051" spans="1:16" x14ac:dyDescent="0.2">
      <c r="A4051" s="212"/>
      <c r="B4051" s="211"/>
      <c r="C4051" s="211"/>
      <c r="D4051" s="410"/>
      <c r="E4051" s="211"/>
      <c r="F4051" s="211"/>
      <c r="G4051" s="413"/>
      <c r="H4051" s="429"/>
      <c r="I4051" s="390"/>
      <c r="J4051" s="390"/>
      <c r="K4051" s="390"/>
      <c r="L4051" s="210"/>
      <c r="M4051" s="390"/>
      <c r="N4051" s="390"/>
      <c r="O4051" s="390"/>
      <c r="P4051" s="206"/>
    </row>
    <row r="4052" spans="1:16" x14ac:dyDescent="0.2">
      <c r="A4052" s="212"/>
      <c r="B4052" s="211"/>
      <c r="C4052" s="211"/>
      <c r="D4052" s="410"/>
      <c r="E4052" s="211"/>
      <c r="F4052" s="211"/>
      <c r="G4052" s="413"/>
      <c r="H4052" s="429"/>
      <c r="I4052" s="390"/>
      <c r="J4052" s="390"/>
      <c r="K4052" s="390"/>
      <c r="L4052" s="210"/>
      <c r="M4052" s="390"/>
      <c r="N4052" s="390"/>
      <c r="O4052" s="390"/>
      <c r="P4052" s="206"/>
    </row>
    <row r="4053" spans="1:16" x14ac:dyDescent="0.2">
      <c r="A4053" s="212"/>
      <c r="B4053" s="211"/>
      <c r="C4053" s="211"/>
      <c r="D4053" s="410"/>
      <c r="E4053" s="211"/>
      <c r="F4053" s="211"/>
      <c r="G4053" s="413"/>
      <c r="H4053" s="429"/>
      <c r="I4053" s="390"/>
      <c r="J4053" s="390"/>
      <c r="K4053" s="390"/>
      <c r="L4053" s="210"/>
      <c r="M4053" s="390"/>
      <c r="N4053" s="390"/>
      <c r="O4053" s="390"/>
      <c r="P4053" s="206"/>
    </row>
    <row r="4054" spans="1:16" x14ac:dyDescent="0.2">
      <c r="A4054" s="212"/>
      <c r="B4054" s="211"/>
      <c r="C4054" s="211"/>
      <c r="D4054" s="410"/>
      <c r="E4054" s="211"/>
      <c r="F4054" s="211"/>
      <c r="G4054" s="413"/>
      <c r="H4054" s="429"/>
      <c r="I4054" s="390"/>
      <c r="J4054" s="390"/>
      <c r="K4054" s="390"/>
      <c r="L4054" s="210"/>
      <c r="M4054" s="390"/>
      <c r="N4054" s="390"/>
      <c r="O4054" s="390"/>
      <c r="P4054" s="206"/>
    </row>
    <row r="4055" spans="1:16" x14ac:dyDescent="0.2">
      <c r="A4055" s="212"/>
      <c r="B4055" s="211"/>
      <c r="C4055" s="211"/>
      <c r="D4055" s="410"/>
      <c r="E4055" s="211"/>
      <c r="F4055" s="211"/>
      <c r="G4055" s="413"/>
      <c r="H4055" s="429"/>
      <c r="I4055" s="390"/>
      <c r="J4055" s="390"/>
      <c r="K4055" s="390"/>
      <c r="L4055" s="210"/>
      <c r="M4055" s="390"/>
      <c r="N4055" s="390"/>
      <c r="O4055" s="390"/>
      <c r="P4055" s="206"/>
    </row>
    <row r="4056" spans="1:16" x14ac:dyDescent="0.2">
      <c r="A4056" s="212"/>
      <c r="B4056" s="211"/>
      <c r="C4056" s="211"/>
      <c r="D4056" s="410"/>
      <c r="E4056" s="211"/>
      <c r="F4056" s="211"/>
      <c r="G4056" s="413"/>
      <c r="H4056" s="429"/>
      <c r="I4056" s="390"/>
      <c r="J4056" s="390"/>
      <c r="K4056" s="390"/>
      <c r="L4056" s="210"/>
      <c r="M4056" s="390"/>
      <c r="N4056" s="390"/>
      <c r="O4056" s="390"/>
      <c r="P4056" s="206"/>
    </row>
    <row r="4057" spans="1:16" x14ac:dyDescent="0.2">
      <c r="A4057" s="212"/>
      <c r="B4057" s="211"/>
      <c r="C4057" s="211"/>
      <c r="D4057" s="410"/>
      <c r="E4057" s="211"/>
      <c r="F4057" s="211"/>
      <c r="G4057" s="413"/>
      <c r="H4057" s="429"/>
      <c r="I4057" s="390"/>
      <c r="J4057" s="390"/>
      <c r="K4057" s="390"/>
      <c r="L4057" s="210"/>
      <c r="M4057" s="390"/>
      <c r="N4057" s="390"/>
      <c r="O4057" s="390"/>
      <c r="P4057" s="206"/>
    </row>
    <row r="4058" spans="1:16" x14ac:dyDescent="0.2">
      <c r="A4058" s="212"/>
      <c r="B4058" s="211"/>
      <c r="C4058" s="211"/>
      <c r="D4058" s="410"/>
      <c r="E4058" s="211"/>
      <c r="F4058" s="211"/>
      <c r="G4058" s="413"/>
      <c r="H4058" s="429"/>
      <c r="I4058" s="390"/>
      <c r="J4058" s="390"/>
      <c r="K4058" s="390"/>
      <c r="L4058" s="210"/>
      <c r="M4058" s="390"/>
      <c r="N4058" s="390"/>
      <c r="O4058" s="390"/>
      <c r="P4058" s="206"/>
    </row>
    <row r="4059" spans="1:16" x14ac:dyDescent="0.2">
      <c r="A4059" s="212"/>
      <c r="B4059" s="211"/>
      <c r="C4059" s="211"/>
      <c r="D4059" s="410"/>
      <c r="E4059" s="211"/>
      <c r="F4059" s="211"/>
      <c r="G4059" s="413"/>
      <c r="H4059" s="429"/>
      <c r="I4059" s="390"/>
      <c r="J4059" s="390"/>
      <c r="K4059" s="390"/>
      <c r="L4059" s="210"/>
      <c r="M4059" s="390"/>
      <c r="N4059" s="390"/>
      <c r="O4059" s="390"/>
      <c r="P4059" s="206"/>
    </row>
    <row r="4060" spans="1:16" x14ac:dyDescent="0.2">
      <c r="A4060" s="212"/>
      <c r="B4060" s="211"/>
      <c r="C4060" s="211"/>
      <c r="D4060" s="410"/>
      <c r="E4060" s="211"/>
      <c r="F4060" s="211"/>
      <c r="G4060" s="413"/>
      <c r="H4060" s="429"/>
      <c r="I4060" s="390"/>
      <c r="J4060" s="390"/>
      <c r="K4060" s="390"/>
      <c r="L4060" s="210"/>
      <c r="M4060" s="390"/>
      <c r="N4060" s="390"/>
      <c r="O4060" s="390"/>
      <c r="P4060" s="206"/>
    </row>
    <row r="4061" spans="1:16" x14ac:dyDescent="0.2">
      <c r="A4061" s="212"/>
      <c r="B4061" s="211"/>
      <c r="C4061" s="211"/>
      <c r="D4061" s="410"/>
      <c r="E4061" s="211"/>
      <c r="F4061" s="211"/>
      <c r="G4061" s="413"/>
      <c r="H4061" s="429"/>
      <c r="I4061" s="390"/>
      <c r="J4061" s="390"/>
      <c r="K4061" s="390"/>
      <c r="L4061" s="210"/>
      <c r="M4061" s="390"/>
      <c r="N4061" s="390"/>
      <c r="O4061" s="390"/>
      <c r="P4061" s="206"/>
    </row>
    <row r="4062" spans="1:16" x14ac:dyDescent="0.2">
      <c r="A4062" s="212"/>
      <c r="B4062" s="211"/>
      <c r="C4062" s="211"/>
      <c r="D4062" s="410"/>
      <c r="E4062" s="211"/>
      <c r="F4062" s="211"/>
      <c r="G4062" s="413"/>
      <c r="H4062" s="429"/>
      <c r="I4062" s="390"/>
      <c r="J4062" s="390"/>
      <c r="K4062" s="390"/>
      <c r="L4062" s="210"/>
      <c r="M4062" s="390"/>
      <c r="N4062" s="390"/>
      <c r="O4062" s="390"/>
      <c r="P4062" s="206"/>
    </row>
    <row r="4063" spans="1:16" x14ac:dyDescent="0.2">
      <c r="A4063" s="212"/>
      <c r="B4063" s="211"/>
      <c r="C4063" s="211"/>
      <c r="D4063" s="410"/>
      <c r="E4063" s="211"/>
      <c r="F4063" s="211"/>
      <c r="G4063" s="413"/>
      <c r="H4063" s="429"/>
      <c r="I4063" s="390"/>
      <c r="J4063" s="390"/>
      <c r="K4063" s="390"/>
      <c r="L4063" s="210"/>
      <c r="M4063" s="390"/>
      <c r="N4063" s="390"/>
      <c r="O4063" s="390"/>
      <c r="P4063" s="206"/>
    </row>
    <row r="4064" spans="1:16" x14ac:dyDescent="0.2">
      <c r="A4064" s="212"/>
      <c r="B4064" s="211"/>
      <c r="C4064" s="211"/>
      <c r="D4064" s="410"/>
      <c r="E4064" s="211"/>
      <c r="F4064" s="211"/>
      <c r="G4064" s="413"/>
      <c r="H4064" s="429"/>
      <c r="I4064" s="390"/>
      <c r="J4064" s="390"/>
      <c r="K4064" s="390"/>
      <c r="L4064" s="210"/>
      <c r="M4064" s="390"/>
      <c r="N4064" s="390"/>
      <c r="O4064" s="390"/>
      <c r="P4064" s="206"/>
    </row>
    <row r="4065" spans="1:16" x14ac:dyDescent="0.2">
      <c r="A4065" s="212"/>
      <c r="B4065" s="211"/>
      <c r="C4065" s="211"/>
      <c r="D4065" s="410"/>
      <c r="E4065" s="211"/>
      <c r="F4065" s="211"/>
      <c r="G4065" s="413"/>
      <c r="H4065" s="429"/>
      <c r="I4065" s="390"/>
      <c r="J4065" s="390"/>
      <c r="K4065" s="390"/>
      <c r="L4065" s="210"/>
      <c r="M4065" s="390"/>
      <c r="N4065" s="390"/>
      <c r="O4065" s="390"/>
      <c r="P4065" s="206"/>
    </row>
    <row r="4066" spans="1:16" x14ac:dyDescent="0.2">
      <c r="A4066" s="212"/>
      <c r="B4066" s="211"/>
      <c r="C4066" s="211"/>
      <c r="D4066" s="410"/>
      <c r="E4066" s="211"/>
      <c r="F4066" s="211"/>
      <c r="G4066" s="413"/>
      <c r="H4066" s="429"/>
      <c r="I4066" s="390"/>
      <c r="J4066" s="390"/>
      <c r="K4066" s="390"/>
      <c r="L4066" s="210"/>
      <c r="M4066" s="390"/>
      <c r="N4066" s="390"/>
      <c r="O4066" s="390"/>
      <c r="P4066" s="206"/>
    </row>
    <row r="4067" spans="1:16" x14ac:dyDescent="0.2">
      <c r="A4067" s="212"/>
      <c r="B4067" s="211"/>
      <c r="C4067" s="211"/>
      <c r="D4067" s="410"/>
      <c r="E4067" s="211"/>
      <c r="F4067" s="211"/>
      <c r="G4067" s="413"/>
      <c r="H4067" s="429"/>
      <c r="I4067" s="390"/>
      <c r="J4067" s="390"/>
      <c r="K4067" s="390"/>
      <c r="L4067" s="210"/>
      <c r="M4067" s="390"/>
      <c r="N4067" s="390"/>
      <c r="O4067" s="390"/>
      <c r="P4067" s="206"/>
    </row>
    <row r="4068" spans="1:16" x14ac:dyDescent="0.2">
      <c r="A4068" s="212"/>
      <c r="B4068" s="211"/>
      <c r="C4068" s="211"/>
      <c r="D4068" s="410"/>
      <c r="E4068" s="211"/>
      <c r="F4068" s="211"/>
      <c r="G4068" s="413"/>
      <c r="H4068" s="429"/>
      <c r="I4068" s="390"/>
      <c r="J4068" s="390"/>
      <c r="K4068" s="390"/>
      <c r="L4068" s="210"/>
      <c r="M4068" s="390"/>
      <c r="N4068" s="390"/>
      <c r="O4068" s="390"/>
      <c r="P4068" s="206"/>
    </row>
    <row r="4069" spans="1:16" x14ac:dyDescent="0.2">
      <c r="A4069" s="212"/>
      <c r="B4069" s="211"/>
      <c r="C4069" s="211"/>
      <c r="D4069" s="410"/>
      <c r="E4069" s="211"/>
      <c r="F4069" s="211"/>
      <c r="G4069" s="413"/>
      <c r="H4069" s="429"/>
      <c r="I4069" s="390"/>
      <c r="J4069" s="390"/>
      <c r="K4069" s="390"/>
      <c r="L4069" s="210"/>
      <c r="M4069" s="390"/>
      <c r="N4069" s="390"/>
      <c r="O4069" s="390"/>
      <c r="P4069" s="206"/>
    </row>
    <row r="4070" spans="1:16" x14ac:dyDescent="0.2">
      <c r="A4070" s="212"/>
      <c r="B4070" s="211"/>
      <c r="C4070" s="211"/>
      <c r="D4070" s="410"/>
      <c r="E4070" s="211"/>
      <c r="F4070" s="211"/>
      <c r="G4070" s="413"/>
      <c r="H4070" s="429"/>
      <c r="I4070" s="390"/>
      <c r="J4070" s="390"/>
      <c r="K4070" s="390"/>
      <c r="L4070" s="210"/>
      <c r="M4070" s="390"/>
      <c r="N4070" s="390"/>
      <c r="O4070" s="390"/>
      <c r="P4070" s="206"/>
    </row>
    <row r="4071" spans="1:16" x14ac:dyDescent="0.2">
      <c r="A4071" s="212"/>
      <c r="B4071" s="211"/>
      <c r="C4071" s="211"/>
      <c r="D4071" s="410"/>
      <c r="E4071" s="211"/>
      <c r="F4071" s="211"/>
      <c r="G4071" s="413"/>
      <c r="H4071" s="429"/>
      <c r="I4071" s="390"/>
      <c r="J4071" s="390"/>
      <c r="K4071" s="390"/>
      <c r="L4071" s="210"/>
      <c r="M4071" s="390"/>
      <c r="N4071" s="390"/>
      <c r="O4071" s="390"/>
      <c r="P4071" s="206"/>
    </row>
    <row r="4072" spans="1:16" x14ac:dyDescent="0.2">
      <c r="A4072" s="212"/>
      <c r="B4072" s="211"/>
      <c r="C4072" s="211"/>
      <c r="D4072" s="410"/>
      <c r="E4072" s="211"/>
      <c r="F4072" s="211"/>
      <c r="G4072" s="413"/>
      <c r="H4072" s="429"/>
      <c r="I4072" s="390"/>
      <c r="J4072" s="390"/>
      <c r="K4072" s="390"/>
      <c r="L4072" s="210"/>
      <c r="M4072" s="390"/>
      <c r="N4072" s="390"/>
      <c r="O4072" s="390"/>
      <c r="P4072" s="206"/>
    </row>
    <row r="4073" spans="1:16" x14ac:dyDescent="0.2">
      <c r="A4073" s="212"/>
      <c r="B4073" s="211"/>
      <c r="C4073" s="211"/>
      <c r="D4073" s="410"/>
      <c r="E4073" s="211"/>
      <c r="F4073" s="211"/>
      <c r="G4073" s="413"/>
      <c r="H4073" s="429"/>
      <c r="I4073" s="390"/>
      <c r="J4073" s="390"/>
      <c r="K4073" s="390"/>
      <c r="L4073" s="210"/>
      <c r="M4073" s="390"/>
      <c r="N4073" s="390"/>
      <c r="O4073" s="390"/>
      <c r="P4073" s="206"/>
    </row>
    <row r="4074" spans="1:16" x14ac:dyDescent="0.2">
      <c r="A4074" s="212"/>
      <c r="B4074" s="211"/>
      <c r="C4074" s="211"/>
      <c r="D4074" s="410"/>
      <c r="E4074" s="211"/>
      <c r="F4074" s="211"/>
      <c r="G4074" s="413"/>
      <c r="H4074" s="429"/>
      <c r="I4074" s="390"/>
      <c r="J4074" s="390"/>
      <c r="K4074" s="390"/>
      <c r="L4074" s="210"/>
      <c r="M4074" s="390"/>
      <c r="N4074" s="390"/>
      <c r="O4074" s="390"/>
      <c r="P4074" s="206"/>
    </row>
    <row r="4075" spans="1:16" x14ac:dyDescent="0.2">
      <c r="A4075" s="212"/>
      <c r="B4075" s="211"/>
      <c r="C4075" s="211"/>
      <c r="D4075" s="410"/>
      <c r="E4075" s="211"/>
      <c r="F4075" s="211"/>
      <c r="G4075" s="413"/>
      <c r="H4075" s="429"/>
      <c r="I4075" s="390"/>
      <c r="J4075" s="390"/>
      <c r="K4075" s="390"/>
      <c r="L4075" s="210"/>
      <c r="M4075" s="390"/>
      <c r="N4075" s="390"/>
      <c r="O4075" s="390"/>
      <c r="P4075" s="206"/>
    </row>
    <row r="4076" spans="1:16" x14ac:dyDescent="0.2">
      <c r="A4076" s="212"/>
      <c r="B4076" s="211"/>
      <c r="C4076" s="211"/>
      <c r="D4076" s="410"/>
      <c r="E4076" s="211"/>
      <c r="F4076" s="211"/>
      <c r="G4076" s="413"/>
      <c r="H4076" s="429"/>
      <c r="I4076" s="390"/>
      <c r="J4076" s="390"/>
      <c r="K4076" s="390"/>
      <c r="L4076" s="210"/>
      <c r="M4076" s="390"/>
      <c r="N4076" s="390"/>
      <c r="O4076" s="390"/>
      <c r="P4076" s="206"/>
    </row>
    <row r="4077" spans="1:16" x14ac:dyDescent="0.2">
      <c r="A4077" s="212"/>
      <c r="B4077" s="211"/>
      <c r="C4077" s="211"/>
      <c r="D4077" s="410"/>
      <c r="E4077" s="211"/>
      <c r="F4077" s="211"/>
      <c r="G4077" s="413"/>
      <c r="H4077" s="429"/>
      <c r="I4077" s="390"/>
      <c r="J4077" s="390"/>
      <c r="K4077" s="390"/>
      <c r="L4077" s="210"/>
      <c r="M4077" s="390"/>
      <c r="N4077" s="390"/>
      <c r="O4077" s="390"/>
      <c r="P4077" s="206"/>
    </row>
    <row r="4078" spans="1:16" x14ac:dyDescent="0.2">
      <c r="A4078" s="212"/>
      <c r="B4078" s="211"/>
      <c r="C4078" s="211"/>
      <c r="D4078" s="410"/>
      <c r="E4078" s="211"/>
      <c r="F4078" s="211"/>
      <c r="G4078" s="413"/>
      <c r="H4078" s="429"/>
      <c r="I4078" s="390"/>
      <c r="J4078" s="390"/>
      <c r="K4078" s="390"/>
      <c r="L4078" s="210"/>
      <c r="M4078" s="390"/>
      <c r="N4078" s="390"/>
      <c r="O4078" s="390"/>
      <c r="P4078" s="206"/>
    </row>
    <row r="4079" spans="1:16" x14ac:dyDescent="0.2">
      <c r="A4079" s="212"/>
      <c r="B4079" s="211"/>
      <c r="C4079" s="211"/>
      <c r="D4079" s="410"/>
      <c r="E4079" s="211"/>
      <c r="F4079" s="211"/>
      <c r="G4079" s="413"/>
      <c r="H4079" s="429"/>
      <c r="I4079" s="390"/>
      <c r="J4079" s="390"/>
      <c r="K4079" s="390"/>
      <c r="L4079" s="210"/>
      <c r="M4079" s="390"/>
      <c r="N4079" s="390"/>
      <c r="O4079" s="390"/>
      <c r="P4079" s="206"/>
    </row>
    <row r="4080" spans="1:16" x14ac:dyDescent="0.2">
      <c r="A4080" s="212"/>
      <c r="B4080" s="211"/>
      <c r="C4080" s="211"/>
      <c r="D4080" s="410"/>
      <c r="E4080" s="211"/>
      <c r="F4080" s="211"/>
      <c r="G4080" s="413"/>
      <c r="H4080" s="429"/>
      <c r="I4080" s="390"/>
      <c r="J4080" s="390"/>
      <c r="K4080" s="390"/>
      <c r="L4080" s="210"/>
      <c r="M4080" s="390"/>
      <c r="N4080" s="390"/>
      <c r="O4080" s="390"/>
      <c r="P4080" s="206"/>
    </row>
    <row r="4081" spans="1:16" x14ac:dyDescent="0.2">
      <c r="A4081" s="212"/>
      <c r="B4081" s="211"/>
      <c r="C4081" s="211"/>
      <c r="D4081" s="410"/>
      <c r="E4081" s="211"/>
      <c r="F4081" s="211"/>
      <c r="G4081" s="413"/>
      <c r="H4081" s="429"/>
      <c r="I4081" s="390"/>
      <c r="J4081" s="390"/>
      <c r="K4081" s="390"/>
      <c r="L4081" s="210"/>
      <c r="M4081" s="390"/>
      <c r="N4081" s="390"/>
      <c r="O4081" s="390"/>
      <c r="P4081" s="206"/>
    </row>
    <row r="4082" spans="1:16" x14ac:dyDescent="0.2">
      <c r="A4082" s="212"/>
      <c r="B4082" s="211"/>
      <c r="C4082" s="211"/>
      <c r="D4082" s="410"/>
      <c r="E4082" s="211"/>
      <c r="F4082" s="211"/>
      <c r="G4082" s="413"/>
      <c r="H4082" s="429"/>
      <c r="I4082" s="390"/>
      <c r="J4082" s="390"/>
      <c r="K4082" s="390"/>
      <c r="L4082" s="210"/>
      <c r="M4082" s="390"/>
      <c r="N4082" s="390"/>
      <c r="O4082" s="390"/>
      <c r="P4082" s="206"/>
    </row>
    <row r="4083" spans="1:16" x14ac:dyDescent="0.2">
      <c r="A4083" s="212"/>
      <c r="B4083" s="211"/>
      <c r="C4083" s="211"/>
      <c r="D4083" s="410"/>
      <c r="E4083" s="211"/>
      <c r="F4083" s="211"/>
      <c r="G4083" s="413"/>
      <c r="H4083" s="429"/>
      <c r="I4083" s="390"/>
      <c r="J4083" s="390"/>
      <c r="K4083" s="390"/>
      <c r="L4083" s="210"/>
      <c r="M4083" s="390"/>
      <c r="N4083" s="390"/>
      <c r="O4083" s="390"/>
      <c r="P4083" s="206"/>
    </row>
    <row r="4084" spans="1:16" x14ac:dyDescent="0.2">
      <c r="A4084" s="212"/>
      <c r="B4084" s="211"/>
      <c r="C4084" s="211"/>
      <c r="D4084" s="410"/>
      <c r="E4084" s="211"/>
      <c r="F4084" s="211"/>
      <c r="G4084" s="413"/>
      <c r="H4084" s="429"/>
      <c r="I4084" s="390"/>
      <c r="J4084" s="390"/>
      <c r="K4084" s="390"/>
      <c r="L4084" s="210"/>
      <c r="M4084" s="390"/>
      <c r="N4084" s="390"/>
      <c r="O4084" s="390"/>
      <c r="P4084" s="206"/>
    </row>
    <row r="4085" spans="1:16" x14ac:dyDescent="0.2">
      <c r="A4085" s="212"/>
      <c r="B4085" s="211"/>
      <c r="C4085" s="211"/>
      <c r="D4085" s="410"/>
      <c r="E4085" s="211"/>
      <c r="F4085" s="211"/>
      <c r="G4085" s="413"/>
      <c r="H4085" s="429"/>
      <c r="I4085" s="390"/>
      <c r="J4085" s="390"/>
      <c r="K4085" s="390"/>
      <c r="L4085" s="210"/>
      <c r="M4085" s="390"/>
      <c r="N4085" s="390"/>
      <c r="O4085" s="390"/>
      <c r="P4085" s="206"/>
    </row>
    <row r="4086" spans="1:16" x14ac:dyDescent="0.2">
      <c r="A4086" s="212"/>
      <c r="B4086" s="211"/>
      <c r="C4086" s="211"/>
      <c r="D4086" s="410"/>
      <c r="E4086" s="211"/>
      <c r="F4086" s="211"/>
      <c r="G4086" s="413"/>
      <c r="H4086" s="429"/>
      <c r="I4086" s="390"/>
      <c r="J4086" s="390"/>
      <c r="K4086" s="390"/>
      <c r="L4086" s="210"/>
      <c r="M4086" s="390"/>
      <c r="N4086" s="390"/>
      <c r="O4086" s="390"/>
      <c r="P4086" s="206"/>
    </row>
    <row r="4087" spans="1:16" x14ac:dyDescent="0.2">
      <c r="A4087" s="212"/>
      <c r="B4087" s="211"/>
      <c r="C4087" s="211"/>
      <c r="D4087" s="410"/>
      <c r="E4087" s="211"/>
      <c r="F4087" s="211"/>
      <c r="G4087" s="413"/>
      <c r="H4087" s="429"/>
      <c r="I4087" s="390"/>
      <c r="J4087" s="390"/>
      <c r="K4087" s="390"/>
      <c r="L4087" s="210"/>
      <c r="M4087" s="390"/>
      <c r="N4087" s="390"/>
      <c r="O4087" s="390"/>
      <c r="P4087" s="206"/>
    </row>
    <row r="4088" spans="1:16" x14ac:dyDescent="0.2">
      <c r="A4088" s="212"/>
      <c r="B4088" s="211"/>
      <c r="C4088" s="211"/>
      <c r="D4088" s="410"/>
      <c r="E4088" s="211"/>
      <c r="F4088" s="211"/>
      <c r="G4088" s="413"/>
      <c r="H4088" s="429"/>
      <c r="I4088" s="390"/>
      <c r="J4088" s="390"/>
      <c r="K4088" s="390"/>
      <c r="L4088" s="210"/>
      <c r="M4088" s="390"/>
      <c r="N4088" s="390"/>
      <c r="O4088" s="390"/>
      <c r="P4088" s="206"/>
    </row>
    <row r="4089" spans="1:16" x14ac:dyDescent="0.2">
      <c r="A4089" s="212"/>
      <c r="B4089" s="211"/>
      <c r="C4089" s="211"/>
      <c r="D4089" s="410"/>
      <c r="E4089" s="211"/>
      <c r="F4089" s="211"/>
      <c r="G4089" s="413"/>
      <c r="H4089" s="429"/>
      <c r="I4089" s="390"/>
      <c r="J4089" s="390"/>
      <c r="K4089" s="390"/>
      <c r="L4089" s="210"/>
      <c r="M4089" s="390"/>
      <c r="N4089" s="390"/>
      <c r="O4089" s="390"/>
      <c r="P4089" s="206"/>
    </row>
    <row r="4090" spans="1:16" x14ac:dyDescent="0.2">
      <c r="A4090" s="212"/>
      <c r="B4090" s="211"/>
      <c r="C4090" s="211"/>
      <c r="D4090" s="410"/>
      <c r="E4090" s="211"/>
      <c r="F4090" s="211"/>
      <c r="G4090" s="413"/>
      <c r="H4090" s="429"/>
      <c r="I4090" s="390"/>
      <c r="J4090" s="390"/>
      <c r="K4090" s="390"/>
      <c r="L4090" s="210"/>
      <c r="M4090" s="390"/>
      <c r="N4090" s="390"/>
      <c r="O4090" s="390"/>
      <c r="P4090" s="206"/>
    </row>
    <row r="4091" spans="1:16" x14ac:dyDescent="0.2">
      <c r="A4091" s="212"/>
      <c r="B4091" s="211"/>
      <c r="C4091" s="211"/>
      <c r="D4091" s="410"/>
      <c r="E4091" s="211"/>
      <c r="F4091" s="211"/>
      <c r="G4091" s="413"/>
      <c r="H4091" s="429"/>
      <c r="I4091" s="390"/>
      <c r="J4091" s="390"/>
      <c r="K4091" s="390"/>
      <c r="L4091" s="210"/>
      <c r="M4091" s="390"/>
      <c r="N4091" s="390"/>
      <c r="O4091" s="390"/>
      <c r="P4091" s="206"/>
    </row>
    <row r="4092" spans="1:16" x14ac:dyDescent="0.2">
      <c r="A4092" s="212"/>
      <c r="B4092" s="211"/>
      <c r="C4092" s="211"/>
      <c r="D4092" s="410"/>
      <c r="E4092" s="211"/>
      <c r="F4092" s="211"/>
      <c r="G4092" s="413"/>
      <c r="H4092" s="429"/>
      <c r="I4092" s="390"/>
      <c r="J4092" s="390"/>
      <c r="K4092" s="390"/>
      <c r="L4092" s="210"/>
      <c r="M4092" s="390"/>
      <c r="N4092" s="390"/>
      <c r="O4092" s="390"/>
      <c r="P4092" s="206"/>
    </row>
    <row r="4093" spans="1:16" x14ac:dyDescent="0.2">
      <c r="A4093" s="212"/>
      <c r="B4093" s="211"/>
      <c r="C4093" s="211"/>
      <c r="D4093" s="410"/>
      <c r="E4093" s="211"/>
      <c r="F4093" s="211"/>
      <c r="G4093" s="413"/>
      <c r="H4093" s="429"/>
      <c r="I4093" s="390"/>
      <c r="J4093" s="390"/>
      <c r="K4093" s="390"/>
      <c r="L4093" s="210"/>
      <c r="M4093" s="390"/>
      <c r="N4093" s="390"/>
      <c r="O4093" s="390"/>
      <c r="P4093" s="206"/>
    </row>
    <row r="4094" spans="1:16" x14ac:dyDescent="0.2">
      <c r="A4094" s="212"/>
      <c r="B4094" s="211"/>
      <c r="C4094" s="211"/>
      <c r="D4094" s="410"/>
      <c r="E4094" s="211"/>
      <c r="F4094" s="211"/>
      <c r="G4094" s="413"/>
      <c r="H4094" s="429"/>
      <c r="I4094" s="390"/>
      <c r="J4094" s="390"/>
      <c r="K4094" s="390"/>
      <c r="L4094" s="210"/>
      <c r="M4094" s="390"/>
      <c r="N4094" s="390"/>
      <c r="O4094" s="390"/>
      <c r="P4094" s="206"/>
    </row>
    <row r="4095" spans="1:16" x14ac:dyDescent="0.2">
      <c r="A4095" s="212"/>
      <c r="B4095" s="211"/>
      <c r="C4095" s="211"/>
      <c r="D4095" s="410"/>
      <c r="E4095" s="211"/>
      <c r="F4095" s="211"/>
      <c r="G4095" s="413"/>
      <c r="H4095" s="429"/>
      <c r="I4095" s="390"/>
      <c r="J4095" s="390"/>
      <c r="K4095" s="390"/>
      <c r="L4095" s="210"/>
      <c r="M4095" s="390"/>
      <c r="N4095" s="390"/>
      <c r="O4095" s="390"/>
      <c r="P4095" s="206"/>
    </row>
    <row r="4096" spans="1:16" x14ac:dyDescent="0.2">
      <c r="A4096" s="212"/>
      <c r="B4096" s="211"/>
      <c r="C4096" s="211"/>
      <c r="D4096" s="410"/>
      <c r="E4096" s="211"/>
      <c r="F4096" s="211"/>
      <c r="G4096" s="413"/>
      <c r="H4096" s="429"/>
      <c r="I4096" s="390"/>
      <c r="J4096" s="390"/>
      <c r="K4096" s="390"/>
      <c r="L4096" s="210"/>
      <c r="M4096" s="390"/>
      <c r="N4096" s="390"/>
      <c r="O4096" s="390"/>
      <c r="P4096" s="206"/>
    </row>
    <row r="4097" spans="1:16" x14ac:dyDescent="0.2">
      <c r="A4097" s="212"/>
      <c r="B4097" s="211"/>
      <c r="C4097" s="211"/>
      <c r="D4097" s="410"/>
      <c r="E4097" s="211"/>
      <c r="F4097" s="211"/>
      <c r="G4097" s="413"/>
      <c r="H4097" s="429"/>
      <c r="I4097" s="390"/>
      <c r="J4097" s="390"/>
      <c r="K4097" s="390"/>
      <c r="L4097" s="210"/>
      <c r="M4097" s="390"/>
      <c r="N4097" s="390"/>
      <c r="O4097" s="390"/>
      <c r="P4097" s="206"/>
    </row>
    <row r="4098" spans="1:16" x14ac:dyDescent="0.2">
      <c r="A4098" s="212"/>
      <c r="B4098" s="211"/>
      <c r="C4098" s="211"/>
      <c r="D4098" s="410"/>
      <c r="E4098" s="211"/>
      <c r="F4098" s="211"/>
      <c r="G4098" s="413"/>
      <c r="H4098" s="429"/>
      <c r="I4098" s="390"/>
      <c r="J4098" s="390"/>
      <c r="K4098" s="390"/>
      <c r="L4098" s="210"/>
      <c r="M4098" s="390"/>
      <c r="N4098" s="390"/>
      <c r="O4098" s="390"/>
      <c r="P4098" s="206"/>
    </row>
    <row r="4099" spans="1:16" x14ac:dyDescent="0.2">
      <c r="A4099" s="212"/>
      <c r="B4099" s="211"/>
      <c r="C4099" s="211"/>
      <c r="D4099" s="410"/>
      <c r="E4099" s="211"/>
      <c r="F4099" s="211"/>
      <c r="G4099" s="413"/>
      <c r="H4099" s="429"/>
      <c r="I4099" s="390"/>
      <c r="J4099" s="390"/>
      <c r="K4099" s="390"/>
      <c r="L4099" s="210"/>
      <c r="M4099" s="390"/>
      <c r="N4099" s="390"/>
      <c r="O4099" s="390"/>
      <c r="P4099" s="206"/>
    </row>
    <row r="4100" spans="1:16" x14ac:dyDescent="0.2">
      <c r="A4100" s="212"/>
      <c r="B4100" s="211"/>
      <c r="C4100" s="211"/>
      <c r="D4100" s="410"/>
      <c r="E4100" s="211"/>
      <c r="F4100" s="211"/>
      <c r="G4100" s="413"/>
      <c r="H4100" s="429"/>
      <c r="I4100" s="390"/>
      <c r="J4100" s="390"/>
      <c r="K4100" s="390"/>
      <c r="L4100" s="210"/>
      <c r="M4100" s="390"/>
      <c r="N4100" s="390"/>
      <c r="O4100" s="390"/>
      <c r="P4100" s="206"/>
    </row>
    <row r="4101" spans="1:16" x14ac:dyDescent="0.2">
      <c r="A4101" s="212"/>
      <c r="B4101" s="211"/>
      <c r="C4101" s="211"/>
      <c r="D4101" s="410"/>
      <c r="E4101" s="211"/>
      <c r="F4101" s="211"/>
      <c r="G4101" s="413"/>
      <c r="H4101" s="429"/>
      <c r="I4101" s="390"/>
      <c r="J4101" s="390"/>
      <c r="K4101" s="390"/>
      <c r="L4101" s="210"/>
      <c r="M4101" s="390"/>
      <c r="N4101" s="390"/>
      <c r="O4101" s="390"/>
      <c r="P4101" s="206"/>
    </row>
    <row r="4102" spans="1:16" x14ac:dyDescent="0.2">
      <c r="A4102" s="212"/>
      <c r="B4102" s="211"/>
      <c r="C4102" s="211"/>
      <c r="D4102" s="410"/>
      <c r="E4102" s="211"/>
      <c r="F4102" s="211"/>
      <c r="G4102" s="413"/>
      <c r="H4102" s="429"/>
      <c r="I4102" s="390"/>
      <c r="J4102" s="390"/>
      <c r="K4102" s="390"/>
      <c r="L4102" s="210"/>
      <c r="M4102" s="390"/>
      <c r="N4102" s="390"/>
      <c r="O4102" s="390"/>
      <c r="P4102" s="206"/>
    </row>
    <row r="4103" spans="1:16" x14ac:dyDescent="0.2">
      <c r="A4103" s="212"/>
      <c r="B4103" s="211"/>
      <c r="C4103" s="211"/>
      <c r="D4103" s="410"/>
      <c r="E4103" s="211"/>
      <c r="F4103" s="211"/>
      <c r="G4103" s="413"/>
      <c r="H4103" s="429"/>
      <c r="I4103" s="390"/>
      <c r="J4103" s="390"/>
      <c r="K4103" s="390"/>
      <c r="L4103" s="210"/>
      <c r="M4103" s="390"/>
      <c r="N4103" s="390"/>
      <c r="O4103" s="390"/>
      <c r="P4103" s="206"/>
    </row>
    <row r="4104" spans="1:16" x14ac:dyDescent="0.2">
      <c r="A4104" s="212"/>
      <c r="B4104" s="211"/>
      <c r="C4104" s="211"/>
      <c r="D4104" s="410"/>
      <c r="E4104" s="211"/>
      <c r="F4104" s="211"/>
      <c r="G4104" s="413"/>
      <c r="H4104" s="429"/>
      <c r="I4104" s="390"/>
      <c r="J4104" s="390"/>
      <c r="K4104" s="390"/>
      <c r="L4104" s="210"/>
      <c r="M4104" s="390"/>
      <c r="N4104" s="390"/>
      <c r="O4104" s="390"/>
      <c r="P4104" s="206"/>
    </row>
    <row r="4105" spans="1:16" x14ac:dyDescent="0.2">
      <c r="A4105" s="212"/>
      <c r="B4105" s="211"/>
      <c r="C4105" s="211"/>
      <c r="D4105" s="410"/>
      <c r="E4105" s="211"/>
      <c r="F4105" s="211"/>
      <c r="G4105" s="413"/>
      <c r="H4105" s="429"/>
      <c r="I4105" s="390"/>
      <c r="J4105" s="390"/>
      <c r="K4105" s="390"/>
      <c r="L4105" s="210"/>
      <c r="M4105" s="390"/>
      <c r="N4105" s="390"/>
      <c r="O4105" s="390"/>
      <c r="P4105" s="206"/>
    </row>
    <row r="4106" spans="1:16" x14ac:dyDescent="0.2">
      <c r="A4106" s="212"/>
      <c r="B4106" s="211"/>
      <c r="C4106" s="211"/>
      <c r="D4106" s="410"/>
      <c r="E4106" s="211"/>
      <c r="F4106" s="211"/>
      <c r="G4106" s="413"/>
      <c r="H4106" s="429"/>
      <c r="I4106" s="390"/>
      <c r="J4106" s="390"/>
      <c r="K4106" s="390"/>
      <c r="L4106" s="210"/>
      <c r="M4106" s="390"/>
      <c r="N4106" s="390"/>
      <c r="O4106" s="390"/>
      <c r="P4106" s="206"/>
    </row>
    <row r="4107" spans="1:16" x14ac:dyDescent="0.2">
      <c r="A4107" s="212"/>
      <c r="B4107" s="211"/>
      <c r="C4107" s="211"/>
      <c r="D4107" s="410"/>
      <c r="E4107" s="211"/>
      <c r="F4107" s="211"/>
      <c r="G4107" s="413"/>
      <c r="H4107" s="429"/>
      <c r="I4107" s="390"/>
      <c r="J4107" s="390"/>
      <c r="K4107" s="390"/>
      <c r="L4107" s="210"/>
      <c r="M4107" s="390"/>
      <c r="N4107" s="390"/>
      <c r="O4107" s="390"/>
      <c r="P4107" s="206"/>
    </row>
    <row r="4108" spans="1:16" x14ac:dyDescent="0.2">
      <c r="A4108" s="212"/>
      <c r="B4108" s="211"/>
      <c r="C4108" s="211"/>
      <c r="D4108" s="410"/>
      <c r="E4108" s="211"/>
      <c r="F4108" s="211"/>
      <c r="G4108" s="413"/>
      <c r="H4108" s="429"/>
      <c r="I4108" s="390"/>
      <c r="J4108" s="390"/>
      <c r="K4108" s="390"/>
      <c r="L4108" s="210"/>
      <c r="M4108" s="390"/>
      <c r="N4108" s="390"/>
      <c r="O4108" s="390"/>
      <c r="P4108" s="206"/>
    </row>
    <row r="4109" spans="1:16" x14ac:dyDescent="0.2">
      <c r="A4109" s="212"/>
      <c r="B4109" s="211"/>
      <c r="C4109" s="211"/>
      <c r="D4109" s="410"/>
      <c r="E4109" s="211"/>
      <c r="F4109" s="211"/>
      <c r="G4109" s="413"/>
      <c r="H4109" s="429"/>
      <c r="I4109" s="390"/>
      <c r="J4109" s="390"/>
      <c r="K4109" s="390"/>
      <c r="L4109" s="210"/>
      <c r="M4109" s="390"/>
      <c r="N4109" s="390"/>
      <c r="O4109" s="390"/>
      <c r="P4109" s="206"/>
    </row>
    <row r="4110" spans="1:16" x14ac:dyDescent="0.2">
      <c r="A4110" s="212"/>
      <c r="B4110" s="211"/>
      <c r="C4110" s="211"/>
      <c r="D4110" s="410"/>
      <c r="E4110" s="211"/>
      <c r="F4110" s="211"/>
      <c r="G4110" s="413"/>
      <c r="H4110" s="429"/>
      <c r="I4110" s="390"/>
      <c r="J4110" s="390"/>
      <c r="K4110" s="390"/>
      <c r="L4110" s="210"/>
      <c r="M4110" s="390"/>
      <c r="N4110" s="390"/>
      <c r="O4110" s="390"/>
      <c r="P4110" s="206"/>
    </row>
    <row r="4111" spans="1:16" x14ac:dyDescent="0.2">
      <c r="A4111" s="212"/>
      <c r="B4111" s="211"/>
      <c r="C4111" s="211"/>
      <c r="D4111" s="410"/>
      <c r="E4111" s="211"/>
      <c r="F4111" s="211"/>
      <c r="G4111" s="413"/>
      <c r="H4111" s="429"/>
      <c r="I4111" s="390"/>
      <c r="J4111" s="390"/>
      <c r="K4111" s="390"/>
      <c r="L4111" s="210"/>
      <c r="M4111" s="390"/>
      <c r="N4111" s="390"/>
      <c r="O4111" s="390"/>
      <c r="P4111" s="206"/>
    </row>
    <row r="4112" spans="1:16" x14ac:dyDescent="0.2">
      <c r="A4112" s="212"/>
      <c r="B4112" s="211"/>
      <c r="C4112" s="211"/>
      <c r="D4112" s="410"/>
      <c r="E4112" s="211"/>
      <c r="F4112" s="211"/>
      <c r="G4112" s="413"/>
      <c r="H4112" s="429"/>
      <c r="I4112" s="390"/>
      <c r="J4112" s="390"/>
      <c r="K4112" s="390"/>
      <c r="L4112" s="210"/>
      <c r="M4112" s="390"/>
      <c r="N4112" s="390"/>
      <c r="O4112" s="390"/>
      <c r="P4112" s="206"/>
    </row>
    <row r="4113" spans="1:16" x14ac:dyDescent="0.2">
      <c r="A4113" s="212"/>
      <c r="B4113" s="211"/>
      <c r="C4113" s="211"/>
      <c r="D4113" s="410"/>
      <c r="E4113" s="211"/>
      <c r="F4113" s="211"/>
      <c r="G4113" s="413"/>
      <c r="H4113" s="429"/>
      <c r="I4113" s="390"/>
      <c r="J4113" s="390"/>
      <c r="K4113" s="390"/>
      <c r="L4113" s="210"/>
      <c r="M4113" s="390"/>
      <c r="N4113" s="390"/>
      <c r="O4113" s="390"/>
      <c r="P4113" s="206"/>
    </row>
    <row r="4114" spans="1:16" x14ac:dyDescent="0.2">
      <c r="A4114" s="212"/>
      <c r="B4114" s="211"/>
      <c r="C4114" s="211"/>
      <c r="D4114" s="410"/>
      <c r="E4114" s="211"/>
      <c r="F4114" s="211"/>
      <c r="G4114" s="413"/>
      <c r="H4114" s="429"/>
      <c r="I4114" s="390"/>
      <c r="J4114" s="390"/>
      <c r="K4114" s="390"/>
      <c r="L4114" s="210"/>
      <c r="M4114" s="390"/>
      <c r="N4114" s="390"/>
      <c r="O4114" s="390"/>
      <c r="P4114" s="206"/>
    </row>
    <row r="4115" spans="1:16" x14ac:dyDescent="0.2">
      <c r="A4115" s="212"/>
      <c r="B4115" s="211"/>
      <c r="C4115" s="211"/>
      <c r="D4115" s="410"/>
      <c r="E4115" s="211"/>
      <c r="F4115" s="211"/>
      <c r="G4115" s="413"/>
      <c r="H4115" s="429"/>
      <c r="I4115" s="390"/>
      <c r="J4115" s="390"/>
      <c r="K4115" s="390"/>
      <c r="L4115" s="210"/>
      <c r="M4115" s="390"/>
      <c r="N4115" s="390"/>
      <c r="O4115" s="390"/>
      <c r="P4115" s="206"/>
    </row>
    <row r="4116" spans="1:16" x14ac:dyDescent="0.2">
      <c r="A4116" s="212"/>
      <c r="B4116" s="211"/>
      <c r="C4116" s="211"/>
      <c r="D4116" s="410"/>
      <c r="E4116" s="211"/>
      <c r="F4116" s="211"/>
      <c r="G4116" s="413"/>
      <c r="H4116" s="429"/>
      <c r="I4116" s="390"/>
      <c r="J4116" s="390"/>
      <c r="K4116" s="390"/>
      <c r="L4116" s="210"/>
      <c r="M4116" s="390"/>
      <c r="N4116" s="390"/>
      <c r="O4116" s="390"/>
      <c r="P4116" s="206"/>
    </row>
    <row r="4117" spans="1:16" x14ac:dyDescent="0.2">
      <c r="A4117" s="212"/>
      <c r="B4117" s="211"/>
      <c r="C4117" s="211"/>
      <c r="D4117" s="410"/>
      <c r="E4117" s="211"/>
      <c r="F4117" s="211"/>
      <c r="G4117" s="413"/>
      <c r="H4117" s="429"/>
      <c r="I4117" s="390"/>
      <c r="J4117" s="390"/>
      <c r="K4117" s="390"/>
      <c r="L4117" s="210"/>
      <c r="M4117" s="390"/>
      <c r="N4117" s="390"/>
      <c r="O4117" s="390"/>
      <c r="P4117" s="206"/>
    </row>
    <row r="4118" spans="1:16" x14ac:dyDescent="0.2">
      <c r="A4118" s="212"/>
      <c r="B4118" s="211"/>
      <c r="C4118" s="211"/>
      <c r="D4118" s="410"/>
      <c r="E4118" s="211"/>
      <c r="F4118" s="211"/>
      <c r="G4118" s="413"/>
      <c r="H4118" s="429"/>
      <c r="I4118" s="390"/>
      <c r="J4118" s="390"/>
      <c r="K4118" s="390"/>
      <c r="L4118" s="210"/>
      <c r="M4118" s="390"/>
      <c r="N4118" s="390"/>
      <c r="O4118" s="390"/>
      <c r="P4118" s="206"/>
    </row>
    <row r="4119" spans="1:16" x14ac:dyDescent="0.2">
      <c r="A4119" s="212"/>
      <c r="B4119" s="211"/>
      <c r="C4119" s="211"/>
      <c r="D4119" s="410"/>
      <c r="E4119" s="211"/>
      <c r="F4119" s="211"/>
      <c r="G4119" s="413"/>
      <c r="H4119" s="429"/>
      <c r="I4119" s="390"/>
      <c r="J4119" s="390"/>
      <c r="K4119" s="390"/>
      <c r="L4119" s="210"/>
      <c r="M4119" s="390"/>
      <c r="N4119" s="390"/>
      <c r="O4119" s="390"/>
      <c r="P4119" s="206"/>
    </row>
    <row r="4120" spans="1:16" x14ac:dyDescent="0.2">
      <c r="A4120" s="212"/>
      <c r="B4120" s="211"/>
      <c r="C4120" s="211"/>
      <c r="D4120" s="410"/>
      <c r="E4120" s="211"/>
      <c r="F4120" s="211"/>
      <c r="G4120" s="413"/>
      <c r="H4120" s="429"/>
      <c r="I4120" s="390"/>
      <c r="J4120" s="390"/>
      <c r="K4120" s="390"/>
      <c r="L4120" s="210"/>
      <c r="M4120" s="390"/>
      <c r="N4120" s="390"/>
      <c r="O4120" s="390"/>
      <c r="P4120" s="206"/>
    </row>
    <row r="4121" spans="1:16" x14ac:dyDescent="0.2">
      <c r="A4121" s="212"/>
      <c r="B4121" s="211"/>
      <c r="C4121" s="211"/>
      <c r="D4121" s="410"/>
      <c r="E4121" s="211"/>
      <c r="F4121" s="211"/>
      <c r="G4121" s="413"/>
      <c r="H4121" s="429"/>
      <c r="I4121" s="390"/>
      <c r="J4121" s="390"/>
      <c r="K4121" s="390"/>
      <c r="L4121" s="210"/>
      <c r="M4121" s="390"/>
      <c r="N4121" s="390"/>
      <c r="O4121" s="390"/>
      <c r="P4121" s="206"/>
    </row>
    <row r="4122" spans="1:16" x14ac:dyDescent="0.2">
      <c r="A4122" s="212"/>
      <c r="B4122" s="211"/>
      <c r="C4122" s="211"/>
      <c r="D4122" s="410"/>
      <c r="E4122" s="211"/>
      <c r="F4122" s="211"/>
      <c r="G4122" s="413"/>
      <c r="H4122" s="429"/>
      <c r="I4122" s="390"/>
      <c r="J4122" s="390"/>
      <c r="K4122" s="390"/>
      <c r="L4122" s="210"/>
      <c r="M4122" s="390"/>
      <c r="N4122" s="390"/>
      <c r="O4122" s="390"/>
      <c r="P4122" s="206"/>
    </row>
    <row r="4123" spans="1:16" x14ac:dyDescent="0.2">
      <c r="A4123" s="212"/>
      <c r="B4123" s="211"/>
      <c r="C4123" s="211"/>
      <c r="D4123" s="410"/>
      <c r="E4123" s="211"/>
      <c r="F4123" s="211"/>
      <c r="G4123" s="413"/>
      <c r="H4123" s="429"/>
      <c r="I4123" s="390"/>
      <c r="J4123" s="390"/>
      <c r="K4123" s="390"/>
      <c r="L4123" s="210"/>
      <c r="M4123" s="390"/>
      <c r="N4123" s="390"/>
      <c r="O4123" s="390"/>
      <c r="P4123" s="206"/>
    </row>
    <row r="4124" spans="1:16" x14ac:dyDescent="0.2">
      <c r="A4124" s="212"/>
      <c r="B4124" s="211"/>
      <c r="C4124" s="211"/>
      <c r="D4124" s="410"/>
      <c r="E4124" s="211"/>
      <c r="F4124" s="211"/>
      <c r="G4124" s="413"/>
      <c r="H4124" s="429"/>
      <c r="I4124" s="390"/>
      <c r="J4124" s="390"/>
      <c r="K4124" s="390"/>
      <c r="L4124" s="210"/>
      <c r="M4124" s="390"/>
      <c r="N4124" s="390"/>
      <c r="O4124" s="390"/>
      <c r="P4124" s="206"/>
    </row>
    <row r="4125" spans="1:16" x14ac:dyDescent="0.2">
      <c r="A4125" s="212"/>
      <c r="B4125" s="211"/>
      <c r="C4125" s="211"/>
      <c r="D4125" s="410"/>
      <c r="E4125" s="211"/>
      <c r="F4125" s="211"/>
      <c r="G4125" s="413"/>
      <c r="H4125" s="429"/>
      <c r="I4125" s="390"/>
      <c r="J4125" s="390"/>
      <c r="K4125" s="390"/>
      <c r="L4125" s="210"/>
      <c r="M4125" s="390"/>
      <c r="N4125" s="390"/>
      <c r="O4125" s="390"/>
      <c r="P4125" s="206"/>
    </row>
    <row r="4126" spans="1:16" x14ac:dyDescent="0.2">
      <c r="A4126" s="212"/>
      <c r="B4126" s="211"/>
      <c r="C4126" s="211"/>
      <c r="D4126" s="410"/>
      <c r="E4126" s="211"/>
      <c r="F4126" s="211"/>
      <c r="G4126" s="413"/>
      <c r="H4126" s="429"/>
      <c r="I4126" s="390"/>
      <c r="J4126" s="390"/>
      <c r="K4126" s="390"/>
      <c r="L4126" s="210"/>
      <c r="M4126" s="390"/>
      <c r="N4126" s="390"/>
      <c r="O4126" s="390"/>
      <c r="P4126" s="206"/>
    </row>
    <row r="4127" spans="1:16" x14ac:dyDescent="0.2">
      <c r="A4127" s="212"/>
      <c r="B4127" s="211"/>
      <c r="C4127" s="211"/>
      <c r="D4127" s="410"/>
      <c r="E4127" s="211"/>
      <c r="F4127" s="211"/>
      <c r="G4127" s="413"/>
      <c r="H4127" s="429"/>
      <c r="I4127" s="390"/>
      <c r="J4127" s="390"/>
      <c r="K4127" s="390"/>
      <c r="L4127" s="210"/>
      <c r="M4127" s="390"/>
      <c r="N4127" s="390"/>
      <c r="O4127" s="390"/>
      <c r="P4127" s="206"/>
    </row>
    <row r="4128" spans="1:16" x14ac:dyDescent="0.2">
      <c r="A4128" s="212"/>
      <c r="B4128" s="211"/>
      <c r="C4128" s="211"/>
      <c r="D4128" s="410"/>
      <c r="E4128" s="211"/>
      <c r="F4128" s="211"/>
      <c r="G4128" s="413"/>
      <c r="H4128" s="429"/>
      <c r="I4128" s="390"/>
      <c r="J4128" s="390"/>
      <c r="K4128" s="390"/>
      <c r="L4128" s="210"/>
      <c r="M4128" s="390"/>
      <c r="N4128" s="390"/>
      <c r="O4128" s="390"/>
      <c r="P4128" s="206"/>
    </row>
    <row r="4129" spans="1:16" x14ac:dyDescent="0.2">
      <c r="A4129" s="212"/>
      <c r="B4129" s="211"/>
      <c r="C4129" s="211"/>
      <c r="D4129" s="410"/>
      <c r="E4129" s="211"/>
      <c r="F4129" s="211"/>
      <c r="G4129" s="413"/>
      <c r="H4129" s="429"/>
      <c r="I4129" s="390"/>
      <c r="J4129" s="390"/>
      <c r="K4129" s="390"/>
      <c r="L4129" s="210"/>
      <c r="M4129" s="390"/>
      <c r="N4129" s="390"/>
      <c r="O4129" s="390"/>
      <c r="P4129" s="206"/>
    </row>
    <row r="4130" spans="1:16" x14ac:dyDescent="0.2">
      <c r="A4130" s="212"/>
      <c r="B4130" s="211"/>
      <c r="C4130" s="211"/>
      <c r="D4130" s="410"/>
      <c r="E4130" s="211"/>
      <c r="F4130" s="211"/>
      <c r="G4130" s="413"/>
      <c r="H4130" s="429"/>
      <c r="I4130" s="390"/>
      <c r="J4130" s="390"/>
      <c r="K4130" s="390"/>
      <c r="L4130" s="210"/>
      <c r="M4130" s="390"/>
      <c r="N4130" s="390"/>
      <c r="O4130" s="390"/>
      <c r="P4130" s="206"/>
    </row>
    <row r="4131" spans="1:16" x14ac:dyDescent="0.2">
      <c r="A4131" s="212"/>
      <c r="B4131" s="211"/>
      <c r="C4131" s="211"/>
      <c r="D4131" s="410"/>
      <c r="E4131" s="211"/>
      <c r="F4131" s="211"/>
      <c r="G4131" s="413"/>
      <c r="H4131" s="429"/>
      <c r="I4131" s="390"/>
      <c r="J4131" s="390"/>
      <c r="K4131" s="390"/>
      <c r="L4131" s="210"/>
      <c r="M4131" s="390"/>
      <c r="N4131" s="390"/>
      <c r="O4131" s="390"/>
      <c r="P4131" s="206"/>
    </row>
    <row r="4132" spans="1:16" x14ac:dyDescent="0.2">
      <c r="A4132" s="212"/>
      <c r="B4132" s="211"/>
      <c r="C4132" s="211"/>
      <c r="D4132" s="410"/>
      <c r="E4132" s="211"/>
      <c r="F4132" s="211"/>
      <c r="G4132" s="413"/>
      <c r="H4132" s="429"/>
      <c r="I4132" s="390"/>
      <c r="J4132" s="390"/>
      <c r="K4132" s="390"/>
      <c r="L4132" s="210"/>
      <c r="M4132" s="390"/>
      <c r="N4132" s="390"/>
      <c r="O4132" s="390"/>
      <c r="P4132" s="206"/>
    </row>
    <row r="4133" spans="1:16" x14ac:dyDescent="0.2">
      <c r="A4133" s="212"/>
      <c r="B4133" s="211"/>
      <c r="C4133" s="211"/>
      <c r="D4133" s="410"/>
      <c r="E4133" s="211"/>
      <c r="F4133" s="211"/>
      <c r="G4133" s="413"/>
      <c r="H4133" s="429"/>
      <c r="I4133" s="390"/>
      <c r="J4133" s="390"/>
      <c r="K4133" s="390"/>
      <c r="L4133" s="210"/>
      <c r="M4133" s="390"/>
      <c r="N4133" s="390"/>
      <c r="O4133" s="390"/>
      <c r="P4133" s="206"/>
    </row>
    <row r="4134" spans="1:16" x14ac:dyDescent="0.2">
      <c r="A4134" s="212"/>
      <c r="B4134" s="211"/>
      <c r="C4134" s="211"/>
      <c r="D4134" s="410"/>
      <c r="E4134" s="211"/>
      <c r="F4134" s="211"/>
      <c r="G4134" s="413"/>
      <c r="H4134" s="429"/>
      <c r="I4134" s="390"/>
      <c r="J4134" s="390"/>
      <c r="K4134" s="390"/>
      <c r="L4134" s="210"/>
      <c r="M4134" s="390"/>
      <c r="N4134" s="390"/>
      <c r="O4134" s="390"/>
      <c r="P4134" s="206"/>
    </row>
    <row r="4135" spans="1:16" x14ac:dyDescent="0.2">
      <c r="A4135" s="212"/>
      <c r="B4135" s="211"/>
      <c r="C4135" s="211"/>
      <c r="D4135" s="410"/>
      <c r="E4135" s="211"/>
      <c r="F4135" s="211"/>
      <c r="G4135" s="413"/>
      <c r="H4135" s="429"/>
      <c r="I4135" s="390"/>
      <c r="J4135" s="390"/>
      <c r="K4135" s="390"/>
      <c r="L4135" s="210"/>
      <c r="M4135" s="390"/>
      <c r="N4135" s="390"/>
      <c r="O4135" s="390"/>
      <c r="P4135" s="206"/>
    </row>
    <row r="4136" spans="1:16" x14ac:dyDescent="0.2">
      <c r="A4136" s="212"/>
      <c r="B4136" s="211"/>
      <c r="C4136" s="211"/>
      <c r="D4136" s="410"/>
      <c r="E4136" s="211"/>
      <c r="F4136" s="211"/>
      <c r="G4136" s="413"/>
      <c r="H4136" s="429"/>
      <c r="I4136" s="390"/>
      <c r="J4136" s="390"/>
      <c r="K4136" s="390"/>
      <c r="L4136" s="210"/>
      <c r="M4136" s="390"/>
      <c r="N4136" s="390"/>
      <c r="O4136" s="390"/>
      <c r="P4136" s="206"/>
    </row>
    <row r="4137" spans="1:16" x14ac:dyDescent="0.2">
      <c r="A4137" s="212"/>
      <c r="B4137" s="211"/>
      <c r="C4137" s="211"/>
      <c r="D4137" s="410"/>
      <c r="E4137" s="211"/>
      <c r="F4137" s="211"/>
      <c r="G4137" s="413"/>
      <c r="H4137" s="429"/>
      <c r="I4137" s="390"/>
      <c r="J4137" s="390"/>
      <c r="K4137" s="390"/>
      <c r="L4137" s="210"/>
      <c r="M4137" s="390"/>
      <c r="N4137" s="390"/>
      <c r="O4137" s="390"/>
      <c r="P4137" s="206"/>
    </row>
    <row r="4138" spans="1:16" x14ac:dyDescent="0.2">
      <c r="A4138" s="212"/>
      <c r="B4138" s="211"/>
      <c r="C4138" s="211"/>
      <c r="D4138" s="410"/>
      <c r="E4138" s="211"/>
      <c r="F4138" s="211"/>
      <c r="G4138" s="413"/>
      <c r="H4138" s="429"/>
      <c r="I4138" s="390"/>
      <c r="J4138" s="390"/>
      <c r="K4138" s="390"/>
      <c r="L4138" s="210"/>
      <c r="M4138" s="390"/>
      <c r="N4138" s="390"/>
      <c r="O4138" s="390"/>
      <c r="P4138" s="206"/>
    </row>
    <row r="4139" spans="1:16" x14ac:dyDescent="0.2">
      <c r="A4139" s="212"/>
      <c r="B4139" s="211"/>
      <c r="C4139" s="211"/>
      <c r="D4139" s="410"/>
      <c r="E4139" s="211"/>
      <c r="F4139" s="211"/>
      <c r="G4139" s="413"/>
      <c r="H4139" s="429"/>
      <c r="I4139" s="390"/>
      <c r="J4139" s="390"/>
      <c r="K4139" s="390"/>
      <c r="L4139" s="210"/>
      <c r="M4139" s="390"/>
      <c r="N4139" s="390"/>
      <c r="O4139" s="390"/>
      <c r="P4139" s="206"/>
    </row>
    <row r="4140" spans="1:16" x14ac:dyDescent="0.2">
      <c r="A4140" s="212"/>
      <c r="B4140" s="211"/>
      <c r="C4140" s="211"/>
      <c r="D4140" s="410"/>
      <c r="E4140" s="211"/>
      <c r="F4140" s="211"/>
      <c r="G4140" s="413"/>
      <c r="H4140" s="429"/>
      <c r="I4140" s="390"/>
      <c r="J4140" s="390"/>
      <c r="K4140" s="390"/>
      <c r="L4140" s="210"/>
      <c r="M4140" s="390"/>
      <c r="N4140" s="390"/>
      <c r="O4140" s="390"/>
      <c r="P4140" s="206"/>
    </row>
    <row r="4141" spans="1:16" x14ac:dyDescent="0.2">
      <c r="A4141" s="212"/>
      <c r="B4141" s="211"/>
      <c r="C4141" s="211"/>
      <c r="D4141" s="410"/>
      <c r="E4141" s="211"/>
      <c r="F4141" s="211"/>
      <c r="G4141" s="413"/>
      <c r="H4141" s="429"/>
      <c r="I4141" s="390"/>
      <c r="J4141" s="390"/>
      <c r="K4141" s="390"/>
      <c r="L4141" s="210"/>
      <c r="M4141" s="390"/>
      <c r="N4141" s="390"/>
      <c r="O4141" s="390"/>
      <c r="P4141" s="206"/>
    </row>
    <row r="4142" spans="1:16" x14ac:dyDescent="0.2">
      <c r="A4142" s="212"/>
      <c r="B4142" s="211"/>
      <c r="C4142" s="211"/>
      <c r="D4142" s="410"/>
      <c r="E4142" s="211"/>
      <c r="F4142" s="211"/>
      <c r="G4142" s="413"/>
      <c r="H4142" s="429"/>
      <c r="I4142" s="390"/>
      <c r="J4142" s="390"/>
      <c r="K4142" s="390"/>
      <c r="L4142" s="210"/>
      <c r="M4142" s="390"/>
      <c r="N4142" s="390"/>
      <c r="O4142" s="390"/>
      <c r="P4142" s="206"/>
    </row>
    <row r="4143" spans="1:16" x14ac:dyDescent="0.2">
      <c r="A4143" s="212"/>
      <c r="B4143" s="211"/>
      <c r="C4143" s="211"/>
      <c r="D4143" s="410"/>
      <c r="E4143" s="211"/>
      <c r="F4143" s="211"/>
      <c r="G4143" s="413"/>
      <c r="H4143" s="429"/>
      <c r="I4143" s="390"/>
      <c r="J4143" s="390"/>
      <c r="K4143" s="390"/>
      <c r="L4143" s="210"/>
      <c r="M4143" s="390"/>
      <c r="N4143" s="390"/>
      <c r="O4143" s="390"/>
      <c r="P4143" s="206"/>
    </row>
    <row r="4144" spans="1:16" x14ac:dyDescent="0.2">
      <c r="A4144" s="212"/>
      <c r="B4144" s="211"/>
      <c r="C4144" s="211"/>
      <c r="D4144" s="410"/>
      <c r="E4144" s="211"/>
      <c r="F4144" s="211"/>
      <c r="G4144" s="413"/>
      <c r="H4144" s="429"/>
      <c r="I4144" s="390"/>
      <c r="J4144" s="390"/>
      <c r="K4144" s="390"/>
      <c r="L4144" s="210"/>
      <c r="M4144" s="390"/>
      <c r="N4144" s="390"/>
      <c r="O4144" s="390"/>
      <c r="P4144" s="206"/>
    </row>
    <row r="4145" spans="1:16" x14ac:dyDescent="0.2">
      <c r="A4145" s="212"/>
      <c r="B4145" s="211"/>
      <c r="C4145" s="211"/>
      <c r="D4145" s="410"/>
      <c r="E4145" s="211"/>
      <c r="F4145" s="211"/>
      <c r="G4145" s="413"/>
      <c r="H4145" s="429"/>
      <c r="I4145" s="390"/>
      <c r="J4145" s="390"/>
      <c r="K4145" s="390"/>
      <c r="L4145" s="210"/>
      <c r="M4145" s="390"/>
      <c r="N4145" s="390"/>
      <c r="O4145" s="390"/>
      <c r="P4145" s="206"/>
    </row>
    <row r="4146" spans="1:16" x14ac:dyDescent="0.2">
      <c r="A4146" s="212"/>
      <c r="B4146" s="211"/>
      <c r="C4146" s="211"/>
      <c r="D4146" s="410"/>
      <c r="E4146" s="211"/>
      <c r="F4146" s="211"/>
      <c r="G4146" s="413"/>
      <c r="H4146" s="429"/>
      <c r="I4146" s="390"/>
      <c r="J4146" s="390"/>
      <c r="K4146" s="390"/>
      <c r="L4146" s="210"/>
      <c r="M4146" s="390"/>
      <c r="N4146" s="390"/>
      <c r="O4146" s="390"/>
      <c r="P4146" s="206"/>
    </row>
    <row r="4147" spans="1:16" x14ac:dyDescent="0.2">
      <c r="A4147" s="212"/>
      <c r="B4147" s="211"/>
      <c r="C4147" s="211"/>
      <c r="D4147" s="410"/>
      <c r="E4147" s="211"/>
      <c r="F4147" s="211"/>
      <c r="G4147" s="413"/>
      <c r="H4147" s="429"/>
      <c r="I4147" s="390"/>
      <c r="J4147" s="390"/>
      <c r="K4147" s="390"/>
      <c r="L4147" s="210"/>
      <c r="M4147" s="390"/>
      <c r="N4147" s="390"/>
      <c r="O4147" s="390"/>
      <c r="P4147" s="206"/>
    </row>
    <row r="4148" spans="1:16" x14ac:dyDescent="0.2">
      <c r="A4148" s="212"/>
      <c r="B4148" s="211"/>
      <c r="C4148" s="211"/>
      <c r="D4148" s="410"/>
      <c r="E4148" s="211"/>
      <c r="F4148" s="211"/>
      <c r="G4148" s="413"/>
      <c r="H4148" s="429"/>
      <c r="I4148" s="390"/>
      <c r="J4148" s="390"/>
      <c r="K4148" s="390"/>
      <c r="L4148" s="210"/>
      <c r="M4148" s="390"/>
      <c r="N4148" s="390"/>
      <c r="O4148" s="390"/>
      <c r="P4148" s="206"/>
    </row>
    <row r="4149" spans="1:16" x14ac:dyDescent="0.2">
      <c r="A4149" s="212"/>
      <c r="B4149" s="211"/>
      <c r="C4149" s="211"/>
      <c r="D4149" s="410"/>
      <c r="E4149" s="211"/>
      <c r="F4149" s="211"/>
      <c r="G4149" s="413"/>
      <c r="H4149" s="429"/>
      <c r="I4149" s="390"/>
      <c r="J4149" s="390"/>
      <c r="K4149" s="390"/>
      <c r="L4149" s="210"/>
      <c r="M4149" s="390"/>
      <c r="N4149" s="390"/>
      <c r="O4149" s="390"/>
      <c r="P4149" s="206"/>
    </row>
    <row r="4150" spans="1:16" x14ac:dyDescent="0.2">
      <c r="A4150" s="212"/>
      <c r="B4150" s="211"/>
      <c r="C4150" s="211"/>
      <c r="D4150" s="410"/>
      <c r="E4150" s="211"/>
      <c r="F4150" s="211"/>
      <c r="G4150" s="413"/>
      <c r="H4150" s="429"/>
      <c r="I4150" s="390"/>
      <c r="J4150" s="390"/>
      <c r="K4150" s="390"/>
      <c r="L4150" s="210"/>
      <c r="M4150" s="390"/>
      <c r="N4150" s="390"/>
      <c r="O4150" s="390"/>
      <c r="P4150" s="206"/>
    </row>
    <row r="4151" spans="1:16" x14ac:dyDescent="0.2">
      <c r="A4151" s="212"/>
      <c r="B4151" s="211"/>
      <c r="C4151" s="211"/>
      <c r="D4151" s="410"/>
      <c r="E4151" s="211"/>
      <c r="F4151" s="211"/>
      <c r="G4151" s="413"/>
      <c r="H4151" s="429"/>
      <c r="I4151" s="390"/>
      <c r="J4151" s="390"/>
      <c r="K4151" s="390"/>
      <c r="L4151" s="210"/>
      <c r="M4151" s="390"/>
      <c r="N4151" s="390"/>
      <c r="O4151" s="390"/>
      <c r="P4151" s="206"/>
    </row>
    <row r="4152" spans="1:16" x14ac:dyDescent="0.2">
      <c r="A4152" s="212"/>
      <c r="B4152" s="211"/>
      <c r="C4152" s="211"/>
      <c r="D4152" s="410"/>
      <c r="E4152" s="211"/>
      <c r="F4152" s="211"/>
      <c r="G4152" s="413"/>
      <c r="H4152" s="429"/>
      <c r="I4152" s="390"/>
      <c r="J4152" s="390"/>
      <c r="K4152" s="390"/>
      <c r="L4152" s="210"/>
      <c r="M4152" s="390"/>
      <c r="N4152" s="390"/>
      <c r="O4152" s="390"/>
      <c r="P4152" s="206"/>
    </row>
    <row r="4153" spans="1:16" x14ac:dyDescent="0.2">
      <c r="A4153" s="212"/>
      <c r="B4153" s="211"/>
      <c r="C4153" s="211"/>
      <c r="D4153" s="410"/>
      <c r="E4153" s="211"/>
      <c r="F4153" s="211"/>
      <c r="G4153" s="413"/>
      <c r="H4153" s="429"/>
      <c r="I4153" s="390"/>
      <c r="J4153" s="390"/>
      <c r="K4153" s="390"/>
      <c r="L4153" s="210"/>
      <c r="M4153" s="390"/>
      <c r="N4153" s="390"/>
      <c r="O4153" s="390"/>
      <c r="P4153" s="206"/>
    </row>
    <row r="4154" spans="1:16" x14ac:dyDescent="0.2">
      <c r="A4154" s="212"/>
      <c r="B4154" s="211"/>
      <c r="C4154" s="211"/>
      <c r="D4154" s="410"/>
      <c r="E4154" s="211"/>
      <c r="F4154" s="211"/>
      <c r="G4154" s="413"/>
      <c r="H4154" s="429"/>
      <c r="I4154" s="390"/>
      <c r="J4154" s="390"/>
      <c r="K4154" s="390"/>
      <c r="L4154" s="210"/>
      <c r="M4154" s="390"/>
      <c r="N4154" s="390"/>
      <c r="O4154" s="390"/>
      <c r="P4154" s="206"/>
    </row>
    <row r="4155" spans="1:16" x14ac:dyDescent="0.2">
      <c r="A4155" s="212"/>
      <c r="B4155" s="211"/>
      <c r="C4155" s="211"/>
      <c r="D4155" s="410"/>
      <c r="E4155" s="211"/>
      <c r="F4155" s="211"/>
      <c r="G4155" s="413"/>
      <c r="H4155" s="429"/>
      <c r="I4155" s="390"/>
      <c r="J4155" s="390"/>
      <c r="K4155" s="390"/>
      <c r="L4155" s="210"/>
      <c r="M4155" s="390"/>
      <c r="N4155" s="390"/>
      <c r="O4155" s="390"/>
      <c r="P4155" s="206"/>
    </row>
    <row r="4156" spans="1:16" x14ac:dyDescent="0.2">
      <c r="A4156" s="212"/>
      <c r="B4156" s="211"/>
      <c r="C4156" s="211"/>
      <c r="D4156" s="410"/>
      <c r="E4156" s="211"/>
      <c r="F4156" s="211"/>
      <c r="G4156" s="413"/>
      <c r="H4156" s="429"/>
      <c r="I4156" s="390"/>
      <c r="J4156" s="390"/>
      <c r="K4156" s="390"/>
      <c r="L4156" s="210"/>
      <c r="M4156" s="390"/>
      <c r="N4156" s="390"/>
      <c r="O4156" s="390"/>
      <c r="P4156" s="206"/>
    </row>
    <row r="4157" spans="1:16" x14ac:dyDescent="0.2">
      <c r="A4157" s="212"/>
      <c r="B4157" s="211"/>
      <c r="C4157" s="211"/>
      <c r="D4157" s="410"/>
      <c r="E4157" s="211"/>
      <c r="F4157" s="211"/>
      <c r="G4157" s="413"/>
      <c r="H4157" s="429"/>
      <c r="I4157" s="390"/>
      <c r="J4157" s="390"/>
      <c r="K4157" s="390"/>
      <c r="L4157" s="210"/>
      <c r="M4157" s="390"/>
      <c r="N4157" s="390"/>
      <c r="O4157" s="390"/>
      <c r="P4157" s="206"/>
    </row>
    <row r="4158" spans="1:16" x14ac:dyDescent="0.2">
      <c r="A4158" s="212"/>
      <c r="B4158" s="211"/>
      <c r="C4158" s="211"/>
      <c r="D4158" s="410"/>
      <c r="E4158" s="211"/>
      <c r="F4158" s="211"/>
      <c r="G4158" s="413"/>
      <c r="H4158" s="429"/>
      <c r="I4158" s="390"/>
      <c r="J4158" s="390"/>
      <c r="K4158" s="390"/>
      <c r="L4158" s="210"/>
      <c r="M4158" s="390"/>
      <c r="N4158" s="390"/>
      <c r="O4158" s="390"/>
      <c r="P4158" s="206"/>
    </row>
    <row r="4159" spans="1:16" x14ac:dyDescent="0.2">
      <c r="A4159" s="212"/>
      <c r="B4159" s="211"/>
      <c r="C4159" s="211"/>
      <c r="D4159" s="410"/>
      <c r="E4159" s="211"/>
      <c r="F4159" s="211"/>
      <c r="G4159" s="413"/>
      <c r="H4159" s="429"/>
      <c r="I4159" s="390"/>
      <c r="J4159" s="390"/>
      <c r="K4159" s="390"/>
      <c r="L4159" s="210"/>
      <c r="M4159" s="390"/>
      <c r="N4159" s="390"/>
      <c r="O4159" s="390"/>
      <c r="P4159" s="206"/>
    </row>
    <row r="4160" spans="1:16" x14ac:dyDescent="0.2">
      <c r="A4160" s="212"/>
      <c r="B4160" s="211"/>
      <c r="C4160" s="211"/>
      <c r="D4160" s="410"/>
      <c r="E4160" s="211"/>
      <c r="F4160" s="211"/>
      <c r="G4160" s="413"/>
      <c r="H4160" s="429"/>
      <c r="I4160" s="390"/>
      <c r="J4160" s="390"/>
      <c r="K4160" s="390"/>
      <c r="L4160" s="210"/>
      <c r="M4160" s="390"/>
      <c r="N4160" s="390"/>
      <c r="O4160" s="390"/>
      <c r="P4160" s="206"/>
    </row>
    <row r="4161" spans="1:16" x14ac:dyDescent="0.2">
      <c r="A4161" s="212"/>
      <c r="B4161" s="211"/>
      <c r="C4161" s="211"/>
      <c r="D4161" s="410"/>
      <c r="E4161" s="211"/>
      <c r="F4161" s="211"/>
      <c r="G4161" s="413"/>
      <c r="H4161" s="429"/>
      <c r="I4161" s="390"/>
      <c r="J4161" s="390"/>
      <c r="K4161" s="390"/>
      <c r="L4161" s="210"/>
      <c r="M4161" s="390"/>
      <c r="N4161" s="390"/>
      <c r="O4161" s="390"/>
      <c r="P4161" s="206"/>
    </row>
    <row r="4162" spans="1:16" x14ac:dyDescent="0.2">
      <c r="A4162" s="212"/>
      <c r="B4162" s="211"/>
      <c r="C4162" s="211"/>
      <c r="D4162" s="410"/>
      <c r="E4162" s="211"/>
      <c r="F4162" s="211"/>
      <c r="G4162" s="413"/>
      <c r="H4162" s="429"/>
      <c r="I4162" s="390"/>
      <c r="J4162" s="390"/>
      <c r="K4162" s="390"/>
      <c r="L4162" s="210"/>
      <c r="M4162" s="390"/>
      <c r="N4162" s="390"/>
      <c r="O4162" s="390"/>
      <c r="P4162" s="206"/>
    </row>
    <row r="4163" spans="1:16" x14ac:dyDescent="0.2">
      <c r="A4163" s="212"/>
      <c r="B4163" s="211"/>
      <c r="C4163" s="211"/>
      <c r="D4163" s="410"/>
      <c r="E4163" s="211"/>
      <c r="F4163" s="211"/>
      <c r="G4163" s="413"/>
      <c r="H4163" s="429"/>
      <c r="I4163" s="390"/>
      <c r="J4163" s="390"/>
      <c r="K4163" s="390"/>
      <c r="L4163" s="210"/>
      <c r="M4163" s="390"/>
      <c r="N4163" s="390"/>
      <c r="O4163" s="390"/>
      <c r="P4163" s="206"/>
    </row>
    <row r="4164" spans="1:16" x14ac:dyDescent="0.2">
      <c r="A4164" s="212"/>
      <c r="B4164" s="211"/>
      <c r="C4164" s="211"/>
      <c r="D4164" s="410"/>
      <c r="E4164" s="211"/>
      <c r="F4164" s="211"/>
      <c r="G4164" s="413"/>
      <c r="H4164" s="429"/>
      <c r="I4164" s="390"/>
      <c r="J4164" s="390"/>
      <c r="K4164" s="390"/>
      <c r="L4164" s="210"/>
      <c r="M4164" s="390"/>
      <c r="N4164" s="390"/>
      <c r="O4164" s="390"/>
      <c r="P4164" s="206"/>
    </row>
    <row r="4165" spans="1:16" x14ac:dyDescent="0.2">
      <c r="A4165" s="212"/>
      <c r="B4165" s="211"/>
      <c r="C4165" s="211"/>
      <c r="D4165" s="410"/>
      <c r="E4165" s="211"/>
      <c r="F4165" s="211"/>
      <c r="G4165" s="413"/>
      <c r="H4165" s="429"/>
      <c r="I4165" s="390"/>
      <c r="J4165" s="390"/>
      <c r="K4165" s="390"/>
      <c r="L4165" s="210"/>
      <c r="M4165" s="390"/>
      <c r="N4165" s="390"/>
      <c r="O4165" s="390"/>
      <c r="P4165" s="206"/>
    </row>
    <row r="4166" spans="1:16" x14ac:dyDescent="0.2">
      <c r="A4166" s="212"/>
      <c r="B4166" s="211"/>
      <c r="C4166" s="211"/>
      <c r="D4166" s="410"/>
      <c r="E4166" s="211"/>
      <c r="F4166" s="211"/>
      <c r="G4166" s="413"/>
      <c r="H4166" s="429"/>
      <c r="I4166" s="390"/>
      <c r="J4166" s="390"/>
      <c r="K4166" s="390"/>
      <c r="L4166" s="210"/>
      <c r="M4166" s="390"/>
      <c r="N4166" s="390"/>
      <c r="O4166" s="390"/>
      <c r="P4166" s="206"/>
    </row>
    <row r="4167" spans="1:16" x14ac:dyDescent="0.2">
      <c r="A4167" s="212"/>
      <c r="B4167" s="211"/>
      <c r="C4167" s="211"/>
      <c r="D4167" s="410"/>
      <c r="E4167" s="211"/>
      <c r="F4167" s="211"/>
      <c r="G4167" s="413"/>
      <c r="H4167" s="429"/>
      <c r="I4167" s="390"/>
      <c r="J4167" s="390"/>
      <c r="K4167" s="390"/>
      <c r="L4167" s="210"/>
      <c r="M4167" s="390"/>
      <c r="N4167" s="390"/>
      <c r="O4167" s="390"/>
      <c r="P4167" s="206"/>
    </row>
    <row r="4168" spans="1:16" x14ac:dyDescent="0.2">
      <c r="A4168" s="212"/>
      <c r="B4168" s="211"/>
      <c r="C4168" s="211"/>
      <c r="D4168" s="410"/>
      <c r="E4168" s="211"/>
      <c r="F4168" s="211"/>
      <c r="G4168" s="413"/>
      <c r="H4168" s="429"/>
      <c r="I4168" s="390"/>
      <c r="J4168" s="390"/>
      <c r="K4168" s="390"/>
      <c r="L4168" s="210"/>
      <c r="M4168" s="390"/>
      <c r="N4168" s="390"/>
      <c r="O4168" s="390"/>
      <c r="P4168" s="206"/>
    </row>
    <row r="4169" spans="1:16" x14ac:dyDescent="0.2">
      <c r="A4169" s="212"/>
      <c r="B4169" s="211"/>
      <c r="C4169" s="211"/>
      <c r="D4169" s="410"/>
      <c r="E4169" s="211"/>
      <c r="F4169" s="211"/>
      <c r="G4169" s="413"/>
      <c r="H4169" s="429"/>
      <c r="I4169" s="390"/>
      <c r="J4169" s="390"/>
      <c r="K4169" s="390"/>
      <c r="L4169" s="210"/>
      <c r="M4169" s="390"/>
      <c r="N4169" s="390"/>
      <c r="O4169" s="390"/>
      <c r="P4169" s="206"/>
    </row>
    <row r="4170" spans="1:16" x14ac:dyDescent="0.2">
      <c r="A4170" s="212"/>
      <c r="B4170" s="211"/>
      <c r="C4170" s="211"/>
      <c r="D4170" s="410"/>
      <c r="E4170" s="211"/>
      <c r="F4170" s="211"/>
      <c r="G4170" s="413"/>
      <c r="H4170" s="429"/>
      <c r="I4170" s="390"/>
      <c r="J4170" s="390"/>
      <c r="K4170" s="390"/>
      <c r="L4170" s="210"/>
      <c r="M4170" s="390"/>
      <c r="N4170" s="390"/>
      <c r="O4170" s="390"/>
      <c r="P4170" s="206"/>
    </row>
    <row r="4171" spans="1:16" x14ac:dyDescent="0.2">
      <c r="A4171" s="212"/>
      <c r="B4171" s="211"/>
      <c r="C4171" s="211"/>
      <c r="D4171" s="410"/>
      <c r="E4171" s="211"/>
      <c r="F4171" s="211"/>
      <c r="G4171" s="413"/>
      <c r="H4171" s="429"/>
      <c r="I4171" s="390"/>
      <c r="J4171" s="390"/>
      <c r="K4171" s="390"/>
      <c r="L4171" s="210"/>
      <c r="M4171" s="390"/>
      <c r="N4171" s="390"/>
      <c r="O4171" s="390"/>
      <c r="P4171" s="206"/>
    </row>
    <row r="4172" spans="1:16" x14ac:dyDescent="0.2">
      <c r="A4172" s="212"/>
      <c r="B4172" s="211"/>
      <c r="C4172" s="211"/>
      <c r="D4172" s="410"/>
      <c r="E4172" s="211"/>
      <c r="F4172" s="211"/>
      <c r="G4172" s="413"/>
      <c r="H4172" s="429"/>
      <c r="I4172" s="390"/>
      <c r="J4172" s="390"/>
      <c r="K4172" s="390"/>
      <c r="L4172" s="210"/>
      <c r="M4172" s="390"/>
      <c r="N4172" s="390"/>
      <c r="O4172" s="390"/>
      <c r="P4172" s="206"/>
    </row>
    <row r="4173" spans="1:16" x14ac:dyDescent="0.2">
      <c r="A4173" s="212"/>
      <c r="B4173" s="211"/>
      <c r="C4173" s="211"/>
      <c r="D4173" s="410"/>
      <c r="E4173" s="211"/>
      <c r="F4173" s="211"/>
      <c r="G4173" s="413"/>
      <c r="H4173" s="429"/>
      <c r="I4173" s="390"/>
      <c r="J4173" s="390"/>
      <c r="K4173" s="390"/>
      <c r="L4173" s="210"/>
      <c r="M4173" s="390"/>
      <c r="N4173" s="390"/>
      <c r="O4173" s="390"/>
      <c r="P4173" s="206"/>
    </row>
    <row r="4174" spans="1:16" x14ac:dyDescent="0.2">
      <c r="A4174" s="212"/>
      <c r="B4174" s="211"/>
      <c r="C4174" s="211"/>
      <c r="D4174" s="410"/>
      <c r="E4174" s="211"/>
      <c r="F4174" s="211"/>
      <c r="G4174" s="413"/>
      <c r="H4174" s="429"/>
      <c r="I4174" s="390"/>
      <c r="J4174" s="390"/>
      <c r="K4174" s="390"/>
      <c r="L4174" s="210"/>
      <c r="M4174" s="390"/>
      <c r="N4174" s="390"/>
      <c r="O4174" s="390"/>
      <c r="P4174" s="206"/>
    </row>
    <row r="4175" spans="1:16" x14ac:dyDescent="0.2">
      <c r="A4175" s="212"/>
      <c r="B4175" s="211"/>
      <c r="C4175" s="211"/>
      <c r="D4175" s="410"/>
      <c r="E4175" s="211"/>
      <c r="F4175" s="211"/>
      <c r="G4175" s="413"/>
      <c r="H4175" s="429"/>
      <c r="I4175" s="390"/>
      <c r="J4175" s="390"/>
      <c r="K4175" s="390"/>
      <c r="L4175" s="210"/>
      <c r="M4175" s="390"/>
      <c r="N4175" s="390"/>
      <c r="O4175" s="390"/>
      <c r="P4175" s="206"/>
    </row>
    <row r="4176" spans="1:16" x14ac:dyDescent="0.2">
      <c r="A4176" s="212"/>
      <c r="B4176" s="211"/>
      <c r="C4176" s="211"/>
      <c r="D4176" s="410"/>
      <c r="E4176" s="211"/>
      <c r="F4176" s="211"/>
      <c r="G4176" s="413"/>
      <c r="H4176" s="429"/>
      <c r="I4176" s="390"/>
      <c r="J4176" s="390"/>
      <c r="K4176" s="390"/>
      <c r="L4176" s="210"/>
      <c r="M4176" s="390"/>
      <c r="N4176" s="390"/>
      <c r="O4176" s="390"/>
      <c r="P4176" s="206"/>
    </row>
    <row r="4177" spans="1:16" x14ac:dyDescent="0.2">
      <c r="A4177" s="212"/>
      <c r="B4177" s="211"/>
      <c r="C4177" s="211"/>
      <c r="D4177" s="410"/>
      <c r="E4177" s="211"/>
      <c r="F4177" s="211"/>
      <c r="G4177" s="413"/>
      <c r="H4177" s="429"/>
      <c r="I4177" s="390"/>
      <c r="J4177" s="390"/>
      <c r="K4177" s="390"/>
      <c r="L4177" s="210"/>
      <c r="M4177" s="390"/>
      <c r="N4177" s="390"/>
      <c r="O4177" s="390"/>
      <c r="P4177" s="206"/>
    </row>
    <row r="4178" spans="1:16" x14ac:dyDescent="0.2">
      <c r="A4178" s="212"/>
      <c r="B4178" s="211"/>
      <c r="C4178" s="211"/>
      <c r="D4178" s="410"/>
      <c r="E4178" s="211"/>
      <c r="F4178" s="211"/>
      <c r="G4178" s="413"/>
      <c r="H4178" s="429"/>
      <c r="I4178" s="390"/>
      <c r="J4178" s="390"/>
      <c r="K4178" s="390"/>
      <c r="L4178" s="210"/>
      <c r="M4178" s="390"/>
      <c r="N4178" s="390"/>
      <c r="O4178" s="390"/>
      <c r="P4178" s="206"/>
    </row>
    <row r="4179" spans="1:16" x14ac:dyDescent="0.2">
      <c r="A4179" s="212"/>
      <c r="B4179" s="211"/>
      <c r="C4179" s="211"/>
      <c r="D4179" s="410"/>
      <c r="E4179" s="211"/>
      <c r="F4179" s="211"/>
      <c r="G4179" s="413"/>
      <c r="H4179" s="429"/>
      <c r="I4179" s="390"/>
      <c r="J4179" s="390"/>
      <c r="K4179" s="390"/>
      <c r="L4179" s="210"/>
      <c r="M4179" s="390"/>
      <c r="N4179" s="390"/>
      <c r="O4179" s="390"/>
      <c r="P4179" s="206"/>
    </row>
    <row r="4180" spans="1:16" x14ac:dyDescent="0.2">
      <c r="A4180" s="212"/>
      <c r="B4180" s="211"/>
      <c r="C4180" s="211"/>
      <c r="D4180" s="410"/>
      <c r="E4180" s="211"/>
      <c r="F4180" s="211"/>
      <c r="G4180" s="413"/>
      <c r="H4180" s="429"/>
      <c r="I4180" s="390"/>
      <c r="J4180" s="390"/>
      <c r="K4180" s="390"/>
      <c r="L4180" s="210"/>
      <c r="M4180" s="390"/>
      <c r="N4180" s="390"/>
      <c r="O4180" s="390"/>
      <c r="P4180" s="206"/>
    </row>
    <row r="4181" spans="1:16" x14ac:dyDescent="0.2">
      <c r="A4181" s="212"/>
      <c r="B4181" s="211"/>
      <c r="C4181" s="211"/>
      <c r="D4181" s="410"/>
      <c r="E4181" s="211"/>
      <c r="F4181" s="211"/>
      <c r="G4181" s="413"/>
      <c r="H4181" s="429"/>
      <c r="I4181" s="390"/>
      <c r="J4181" s="390"/>
      <c r="K4181" s="390"/>
      <c r="L4181" s="210"/>
      <c r="M4181" s="390"/>
      <c r="N4181" s="390"/>
      <c r="O4181" s="390"/>
      <c r="P4181" s="206"/>
    </row>
    <row r="4182" spans="1:16" x14ac:dyDescent="0.2">
      <c r="A4182" s="212"/>
      <c r="B4182" s="211"/>
      <c r="C4182" s="211"/>
      <c r="D4182" s="410"/>
      <c r="E4182" s="211"/>
      <c r="F4182" s="211"/>
      <c r="G4182" s="413"/>
      <c r="H4182" s="429"/>
      <c r="I4182" s="390"/>
      <c r="J4182" s="390"/>
      <c r="K4182" s="390"/>
      <c r="L4182" s="210"/>
      <c r="M4182" s="390"/>
      <c r="N4182" s="390"/>
      <c r="O4182" s="390"/>
      <c r="P4182" s="206"/>
    </row>
    <row r="4183" spans="1:16" x14ac:dyDescent="0.2">
      <c r="A4183" s="212"/>
      <c r="B4183" s="211"/>
      <c r="C4183" s="211"/>
      <c r="D4183" s="410"/>
      <c r="E4183" s="211"/>
      <c r="F4183" s="211"/>
      <c r="G4183" s="413"/>
      <c r="H4183" s="429"/>
      <c r="I4183" s="390"/>
      <c r="J4183" s="390"/>
      <c r="K4183" s="390"/>
      <c r="L4183" s="210"/>
      <c r="M4183" s="390"/>
      <c r="N4183" s="390"/>
      <c r="O4183" s="390"/>
      <c r="P4183" s="206"/>
    </row>
    <row r="4184" spans="1:16" x14ac:dyDescent="0.2">
      <c r="A4184" s="212"/>
      <c r="B4184" s="211"/>
      <c r="C4184" s="211"/>
      <c r="D4184" s="410"/>
      <c r="E4184" s="211"/>
      <c r="F4184" s="211"/>
      <c r="G4184" s="413"/>
      <c r="H4184" s="429"/>
      <c r="I4184" s="390"/>
      <c r="J4184" s="390"/>
      <c r="K4184" s="390"/>
      <c r="L4184" s="210"/>
      <c r="M4184" s="390"/>
      <c r="N4184" s="390"/>
      <c r="O4184" s="390"/>
      <c r="P4184" s="206"/>
    </row>
    <row r="4185" spans="1:16" x14ac:dyDescent="0.2">
      <c r="A4185" s="212"/>
      <c r="B4185" s="211"/>
      <c r="C4185" s="211"/>
      <c r="D4185" s="410"/>
      <c r="E4185" s="211"/>
      <c r="F4185" s="211"/>
      <c r="G4185" s="413"/>
      <c r="H4185" s="429"/>
      <c r="I4185" s="390"/>
      <c r="J4185" s="390"/>
      <c r="K4185" s="390"/>
      <c r="L4185" s="210"/>
      <c r="M4185" s="390"/>
      <c r="N4185" s="390"/>
      <c r="O4185" s="390"/>
      <c r="P4185" s="206"/>
    </row>
    <row r="4186" spans="1:16" x14ac:dyDescent="0.2">
      <c r="A4186" s="212"/>
      <c r="B4186" s="211"/>
      <c r="C4186" s="211"/>
      <c r="D4186" s="410"/>
      <c r="E4186" s="211"/>
      <c r="F4186" s="211"/>
      <c r="G4186" s="413"/>
      <c r="H4186" s="429"/>
      <c r="I4186" s="390"/>
      <c r="J4186" s="390"/>
      <c r="K4186" s="390"/>
      <c r="L4186" s="210"/>
      <c r="M4186" s="390"/>
      <c r="N4186" s="390"/>
      <c r="O4186" s="390"/>
      <c r="P4186" s="206"/>
    </row>
    <row r="4187" spans="1:16" x14ac:dyDescent="0.2">
      <c r="A4187" s="212"/>
      <c r="B4187" s="211"/>
      <c r="C4187" s="211"/>
      <c r="D4187" s="410"/>
      <c r="E4187" s="211"/>
      <c r="F4187" s="211"/>
      <c r="G4187" s="413"/>
      <c r="H4187" s="429"/>
      <c r="I4187" s="390"/>
      <c r="J4187" s="390"/>
      <c r="K4187" s="390"/>
      <c r="L4187" s="210"/>
      <c r="M4187" s="390"/>
      <c r="N4187" s="390"/>
      <c r="O4187" s="390"/>
      <c r="P4187" s="206"/>
    </row>
    <row r="4188" spans="1:16" x14ac:dyDescent="0.2">
      <c r="A4188" s="212"/>
      <c r="B4188" s="211"/>
      <c r="C4188" s="211"/>
      <c r="D4188" s="410"/>
      <c r="E4188" s="211"/>
      <c r="F4188" s="211"/>
      <c r="G4188" s="413"/>
      <c r="H4188" s="429"/>
      <c r="I4188" s="390"/>
      <c r="J4188" s="390"/>
      <c r="K4188" s="390"/>
      <c r="L4188" s="210"/>
      <c r="M4188" s="390"/>
      <c r="N4188" s="390"/>
      <c r="O4188" s="390"/>
      <c r="P4188" s="206"/>
    </row>
    <row r="4189" spans="1:16" x14ac:dyDescent="0.2">
      <c r="A4189" s="212"/>
      <c r="B4189" s="211"/>
      <c r="C4189" s="211"/>
      <c r="D4189" s="410"/>
      <c r="E4189" s="211"/>
      <c r="F4189" s="211"/>
      <c r="G4189" s="413"/>
      <c r="H4189" s="429"/>
      <c r="I4189" s="390"/>
      <c r="J4189" s="390"/>
      <c r="K4189" s="390"/>
      <c r="L4189" s="210"/>
      <c r="M4189" s="390"/>
      <c r="N4189" s="390"/>
      <c r="O4189" s="390"/>
      <c r="P4189" s="206"/>
    </row>
    <row r="4190" spans="1:16" x14ac:dyDescent="0.2">
      <c r="A4190" s="212"/>
      <c r="B4190" s="211"/>
      <c r="C4190" s="211"/>
      <c r="D4190" s="410"/>
      <c r="E4190" s="211"/>
      <c r="F4190" s="211"/>
      <c r="G4190" s="413"/>
      <c r="H4190" s="429"/>
      <c r="I4190" s="390"/>
      <c r="J4190" s="390"/>
      <c r="K4190" s="390"/>
      <c r="L4190" s="210"/>
      <c r="M4190" s="390"/>
      <c r="N4190" s="390"/>
      <c r="O4190" s="390"/>
      <c r="P4190" s="206"/>
    </row>
    <row r="4191" spans="1:16" x14ac:dyDescent="0.2">
      <c r="A4191" s="212"/>
      <c r="B4191" s="211"/>
      <c r="C4191" s="211"/>
      <c r="D4191" s="410"/>
      <c r="E4191" s="211"/>
      <c r="F4191" s="211"/>
      <c r="G4191" s="413"/>
      <c r="H4191" s="429"/>
      <c r="I4191" s="390"/>
      <c r="J4191" s="390"/>
      <c r="K4191" s="390"/>
      <c r="L4191" s="210"/>
      <c r="M4191" s="390"/>
      <c r="N4191" s="390"/>
      <c r="O4191" s="390"/>
      <c r="P4191" s="206"/>
    </row>
    <row r="4192" spans="1:16" x14ac:dyDescent="0.2">
      <c r="A4192" s="212"/>
      <c r="B4192" s="211"/>
      <c r="C4192" s="211"/>
      <c r="D4192" s="410"/>
      <c r="E4192" s="211"/>
      <c r="F4192" s="211"/>
      <c r="G4192" s="413"/>
      <c r="H4192" s="429"/>
      <c r="I4192" s="390"/>
      <c r="J4192" s="390"/>
      <c r="K4192" s="390"/>
      <c r="L4192" s="210"/>
      <c r="M4192" s="390"/>
      <c r="N4192" s="390"/>
      <c r="O4192" s="390"/>
      <c r="P4192" s="206"/>
    </row>
    <row r="4193" spans="1:16" x14ac:dyDescent="0.2">
      <c r="A4193" s="212"/>
      <c r="B4193" s="211"/>
      <c r="C4193" s="211"/>
      <c r="D4193" s="410"/>
      <c r="E4193" s="211"/>
      <c r="F4193" s="211"/>
      <c r="G4193" s="413"/>
      <c r="H4193" s="429"/>
      <c r="I4193" s="390"/>
      <c r="J4193" s="390"/>
      <c r="K4193" s="390"/>
      <c r="L4193" s="210"/>
      <c r="M4193" s="390"/>
      <c r="N4193" s="390"/>
      <c r="O4193" s="390"/>
      <c r="P4193" s="206"/>
    </row>
    <row r="4194" spans="1:16" x14ac:dyDescent="0.2">
      <c r="A4194" s="212"/>
      <c r="B4194" s="211"/>
      <c r="C4194" s="211"/>
      <c r="D4194" s="410"/>
      <c r="E4194" s="211"/>
      <c r="F4194" s="211"/>
      <c r="G4194" s="413"/>
      <c r="H4194" s="429"/>
      <c r="I4194" s="390"/>
      <c r="J4194" s="390"/>
      <c r="K4194" s="390"/>
      <c r="L4194" s="210"/>
      <c r="M4194" s="390"/>
      <c r="N4194" s="390"/>
      <c r="O4194" s="390"/>
      <c r="P4194" s="206"/>
    </row>
    <row r="4195" spans="1:16" x14ac:dyDescent="0.2">
      <c r="A4195" s="212"/>
      <c r="B4195" s="211"/>
      <c r="C4195" s="211"/>
      <c r="D4195" s="410"/>
      <c r="E4195" s="211"/>
      <c r="F4195" s="211"/>
      <c r="G4195" s="413"/>
      <c r="H4195" s="429"/>
      <c r="I4195" s="390"/>
      <c r="J4195" s="390"/>
      <c r="K4195" s="390"/>
      <c r="L4195" s="210"/>
      <c r="M4195" s="390"/>
      <c r="N4195" s="390"/>
      <c r="O4195" s="390"/>
      <c r="P4195" s="206"/>
    </row>
    <row r="4196" spans="1:16" x14ac:dyDescent="0.2">
      <c r="A4196" s="212"/>
      <c r="B4196" s="211"/>
      <c r="C4196" s="211"/>
      <c r="D4196" s="410"/>
      <c r="E4196" s="211"/>
      <c r="F4196" s="211"/>
      <c r="G4196" s="413"/>
      <c r="H4196" s="429"/>
      <c r="I4196" s="390"/>
      <c r="J4196" s="390"/>
      <c r="K4196" s="390"/>
      <c r="L4196" s="210"/>
      <c r="M4196" s="390"/>
      <c r="N4196" s="390"/>
      <c r="O4196" s="390"/>
      <c r="P4196" s="206"/>
    </row>
    <row r="4197" spans="1:16" x14ac:dyDescent="0.2">
      <c r="A4197" s="212"/>
      <c r="B4197" s="211"/>
      <c r="C4197" s="211"/>
      <c r="D4197" s="410"/>
      <c r="E4197" s="211"/>
      <c r="F4197" s="211"/>
      <c r="G4197" s="413"/>
      <c r="H4197" s="429"/>
      <c r="I4197" s="390"/>
      <c r="J4197" s="390"/>
      <c r="K4197" s="390"/>
      <c r="L4197" s="210"/>
      <c r="M4197" s="390"/>
      <c r="N4197" s="390"/>
      <c r="O4197" s="390"/>
      <c r="P4197" s="206"/>
    </row>
    <row r="4198" spans="1:16" x14ac:dyDescent="0.2">
      <c r="A4198" s="212"/>
      <c r="B4198" s="211"/>
      <c r="C4198" s="211"/>
      <c r="D4198" s="410"/>
      <c r="E4198" s="211"/>
      <c r="F4198" s="211"/>
      <c r="G4198" s="413"/>
      <c r="H4198" s="429"/>
      <c r="I4198" s="390"/>
      <c r="J4198" s="390"/>
      <c r="K4198" s="390"/>
      <c r="L4198" s="210"/>
      <c r="M4198" s="390"/>
      <c r="N4198" s="390"/>
      <c r="O4198" s="390"/>
      <c r="P4198" s="206"/>
    </row>
    <row r="4199" spans="1:16" x14ac:dyDescent="0.2">
      <c r="A4199" s="212"/>
      <c r="B4199" s="211"/>
      <c r="C4199" s="211"/>
      <c r="D4199" s="410"/>
      <c r="E4199" s="211"/>
      <c r="F4199" s="211"/>
      <c r="G4199" s="413"/>
      <c r="H4199" s="429"/>
      <c r="I4199" s="390"/>
      <c r="J4199" s="390"/>
      <c r="K4199" s="390"/>
      <c r="L4199" s="210"/>
      <c r="M4199" s="390"/>
      <c r="N4199" s="390"/>
      <c r="O4199" s="390"/>
      <c r="P4199" s="206"/>
    </row>
    <row r="4200" spans="1:16" x14ac:dyDescent="0.2">
      <c r="A4200" s="212"/>
      <c r="B4200" s="211"/>
      <c r="C4200" s="211"/>
      <c r="D4200" s="410"/>
      <c r="E4200" s="211"/>
      <c r="F4200" s="211"/>
      <c r="G4200" s="413"/>
      <c r="H4200" s="429"/>
      <c r="I4200" s="390"/>
      <c r="J4200" s="390"/>
      <c r="K4200" s="390"/>
      <c r="L4200" s="210"/>
      <c r="M4200" s="390"/>
      <c r="N4200" s="390"/>
      <c r="O4200" s="390"/>
      <c r="P4200" s="206"/>
    </row>
    <row r="4201" spans="1:16" x14ac:dyDescent="0.2">
      <c r="A4201" s="212"/>
      <c r="B4201" s="211"/>
      <c r="C4201" s="211"/>
      <c r="D4201" s="410"/>
      <c r="E4201" s="211"/>
      <c r="F4201" s="211"/>
      <c r="G4201" s="413"/>
      <c r="H4201" s="429"/>
      <c r="I4201" s="390"/>
      <c r="J4201" s="390"/>
      <c r="K4201" s="390"/>
      <c r="L4201" s="210"/>
      <c r="M4201" s="390"/>
      <c r="N4201" s="390"/>
      <c r="O4201" s="390"/>
      <c r="P4201" s="206"/>
    </row>
    <row r="4202" spans="1:16" x14ac:dyDescent="0.2">
      <c r="A4202" s="212"/>
      <c r="B4202" s="211"/>
      <c r="C4202" s="211"/>
      <c r="D4202" s="410"/>
      <c r="E4202" s="211"/>
      <c r="F4202" s="211"/>
      <c r="G4202" s="413"/>
      <c r="H4202" s="429"/>
      <c r="I4202" s="390"/>
      <c r="J4202" s="390"/>
      <c r="K4202" s="390"/>
      <c r="L4202" s="210"/>
      <c r="M4202" s="390"/>
      <c r="N4202" s="390"/>
      <c r="O4202" s="390"/>
      <c r="P4202" s="206"/>
    </row>
    <row r="4203" spans="1:16" x14ac:dyDescent="0.2">
      <c r="A4203" s="212"/>
      <c r="B4203" s="211"/>
      <c r="C4203" s="211"/>
      <c r="D4203" s="410"/>
      <c r="E4203" s="211"/>
      <c r="F4203" s="211"/>
      <c r="G4203" s="413"/>
      <c r="H4203" s="429"/>
      <c r="I4203" s="390"/>
      <c r="J4203" s="390"/>
      <c r="K4203" s="390"/>
      <c r="L4203" s="210"/>
      <c r="M4203" s="390"/>
      <c r="N4203" s="390"/>
      <c r="O4203" s="390"/>
      <c r="P4203" s="206"/>
    </row>
    <row r="4204" spans="1:16" x14ac:dyDescent="0.2">
      <c r="A4204" s="212"/>
      <c r="B4204" s="211"/>
      <c r="C4204" s="211"/>
      <c r="D4204" s="410"/>
      <c r="E4204" s="211"/>
      <c r="F4204" s="211"/>
      <c r="G4204" s="413"/>
      <c r="H4204" s="429"/>
      <c r="I4204" s="390"/>
      <c r="J4204" s="390"/>
      <c r="K4204" s="390"/>
      <c r="L4204" s="210"/>
      <c r="M4204" s="390"/>
      <c r="N4204" s="390"/>
      <c r="O4204" s="390"/>
      <c r="P4204" s="206"/>
    </row>
    <row r="4205" spans="1:16" x14ac:dyDescent="0.2">
      <c r="A4205" s="212"/>
      <c r="B4205" s="211"/>
      <c r="C4205" s="211"/>
      <c r="D4205" s="410"/>
      <c r="E4205" s="211"/>
      <c r="F4205" s="211"/>
      <c r="G4205" s="413"/>
      <c r="H4205" s="429"/>
      <c r="I4205" s="390"/>
      <c r="J4205" s="390"/>
      <c r="K4205" s="390"/>
      <c r="L4205" s="210"/>
      <c r="M4205" s="390"/>
      <c r="N4205" s="390"/>
      <c r="O4205" s="390"/>
      <c r="P4205" s="206"/>
    </row>
    <row r="4206" spans="1:16" x14ac:dyDescent="0.2">
      <c r="A4206" s="209"/>
      <c r="B4206" s="208"/>
      <c r="C4206" s="208"/>
      <c r="D4206" s="412"/>
      <c r="E4206" s="208"/>
      <c r="F4206" s="208"/>
      <c r="G4206" s="414"/>
      <c r="H4206" s="431"/>
      <c r="I4206" s="391"/>
      <c r="J4206" s="391"/>
      <c r="K4206" s="391"/>
      <c r="L4206" s="207"/>
      <c r="M4206" s="391"/>
      <c r="N4206" s="391"/>
      <c r="O4206" s="391"/>
      <c r="P4206" s="206"/>
    </row>
  </sheetData>
  <autoFilter ref="A7:P3332" xr:uid="{00000000-0009-0000-0000-000012000000}">
    <sortState xmlns:xlrd2="http://schemas.microsoft.com/office/spreadsheetml/2017/richdata2" ref="A8:P3334">
      <sortCondition descending="1" ref="I7"/>
    </sortState>
  </autoFilter>
  <mergeCells count="5">
    <mergeCell ref="I6:L6"/>
    <mergeCell ref="G2:I3"/>
    <mergeCell ref="M6:P6"/>
    <mergeCell ref="M2:P3"/>
    <mergeCell ref="A5:I5"/>
  </mergeCells>
  <conditionalFormatting sqref="A3184:O4206 L8:O3183">
    <cfRule type="containsBlanks" priority="9">
      <formula>LEN(TRIM(A8))=0</formula>
    </cfRule>
  </conditionalFormatting>
  <conditionalFormatting sqref="P8:P4206 L8:L4206">
    <cfRule type="cellIs" dxfId="123" priority="7" operator="greaterThan">
      <formula>0</formula>
    </cfRule>
    <cfRule type="cellIs" dxfId="122"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topLeftCell="A77"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1.5" style="13" customWidth="1"/>
    <col min="14" max="14" width="6.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54" t="s">
        <v>113</v>
      </c>
      <c r="M2" s="454"/>
      <c r="N2" s="454"/>
    </row>
    <row r="3" spans="1:14" ht="15" customHeight="1" x14ac:dyDescent="0.2">
      <c r="A3" s="12"/>
      <c r="B3" s="12"/>
      <c r="C3" s="492" t="s">
        <v>15893</v>
      </c>
      <c r="D3" s="492"/>
      <c r="E3" s="492"/>
      <c r="F3" s="492"/>
      <c r="G3" s="492"/>
      <c r="H3" s="492"/>
      <c r="I3" s="492"/>
      <c r="J3" s="492"/>
      <c r="K3" s="492"/>
      <c r="L3" s="454"/>
      <c r="M3" s="454"/>
      <c r="N3" s="454"/>
    </row>
    <row r="4" spans="1:14" ht="15" customHeight="1" thickBot="1" x14ac:dyDescent="0.25">
      <c r="A4" s="15"/>
      <c r="B4" s="15"/>
      <c r="C4" s="493"/>
      <c r="D4" s="493"/>
      <c r="E4" s="493"/>
      <c r="F4" s="493"/>
      <c r="G4" s="493"/>
      <c r="H4" s="493"/>
      <c r="I4" s="493"/>
      <c r="J4" s="493"/>
      <c r="K4" s="493"/>
      <c r="L4" s="104"/>
      <c r="M4" s="104"/>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4"/>
      <c r="B7" s="75"/>
      <c r="C7" s="75"/>
      <c r="D7" s="75"/>
      <c r="E7" s="75"/>
      <c r="F7" s="75"/>
      <c r="G7" s="75"/>
      <c r="H7" s="75"/>
      <c r="I7" s="75"/>
      <c r="J7" s="75"/>
      <c r="K7" s="74"/>
      <c r="L7" s="75"/>
      <c r="M7" s="75"/>
      <c r="N7" s="75"/>
    </row>
    <row r="8" spans="1:14" ht="15" customHeight="1" x14ac:dyDescent="0.25">
      <c r="A8" s="79" t="s">
        <v>14</v>
      </c>
      <c r="B8" s="21">
        <v>331341</v>
      </c>
      <c r="C8" s="359" t="s">
        <v>18741</v>
      </c>
      <c r="D8" s="103"/>
      <c r="E8" s="79" t="s">
        <v>14</v>
      </c>
      <c r="F8" s="21">
        <v>3490021</v>
      </c>
      <c r="G8" s="368" t="s">
        <v>20208</v>
      </c>
      <c r="H8" s="103"/>
      <c r="I8" s="79" t="s">
        <v>14</v>
      </c>
      <c r="J8" s="21">
        <v>9978349</v>
      </c>
      <c r="K8" s="357">
        <v>0.13</v>
      </c>
      <c r="L8" s="79"/>
      <c r="M8" s="21"/>
      <c r="N8" s="78"/>
    </row>
    <row r="9" spans="1:14" ht="15" customHeight="1" x14ac:dyDescent="0.2">
      <c r="A9" s="24"/>
      <c r="B9" s="459" t="s">
        <v>7</v>
      </c>
      <c r="C9" s="459"/>
      <c r="D9" s="99"/>
      <c r="E9" s="44"/>
      <c r="F9" s="44" t="s">
        <v>227</v>
      </c>
      <c r="G9" s="87"/>
      <c r="H9" s="99"/>
      <c r="I9" s="44"/>
      <c r="J9" s="459" t="s">
        <v>228</v>
      </c>
      <c r="K9" s="471"/>
      <c r="L9" s="58"/>
      <c r="M9" s="44"/>
      <c r="N9" s="100"/>
    </row>
    <row r="10" spans="1:14" ht="15" customHeight="1" x14ac:dyDescent="0.2">
      <c r="A10" s="12"/>
      <c r="B10" s="478" t="s">
        <v>20215</v>
      </c>
      <c r="C10" s="478"/>
      <c r="D10" s="97"/>
      <c r="E10" s="20"/>
      <c r="F10" s="478" t="s">
        <v>22311</v>
      </c>
      <c r="G10" s="478"/>
      <c r="H10" s="97"/>
      <c r="I10" s="20"/>
      <c r="J10" s="101" t="s">
        <v>22312</v>
      </c>
      <c r="K10" s="100"/>
      <c r="L10" s="58"/>
      <c r="M10" s="44"/>
      <c r="N10" s="100"/>
    </row>
    <row r="11" spans="1:14" ht="12.75" customHeight="1" x14ac:dyDescent="0.2">
      <c r="A11" s="12"/>
      <c r="B11" s="481" t="s">
        <v>7962</v>
      </c>
      <c r="C11" s="481"/>
      <c r="D11" s="98"/>
      <c r="E11" s="87"/>
      <c r="F11" s="483" t="s">
        <v>388</v>
      </c>
      <c r="G11" s="483"/>
      <c r="H11" s="98"/>
      <c r="I11" s="87"/>
      <c r="J11" s="483" t="s">
        <v>388</v>
      </c>
      <c r="K11" s="484"/>
      <c r="L11" s="88"/>
      <c r="M11" s="101"/>
      <c r="N11" s="102"/>
    </row>
    <row r="12" spans="1:14" ht="15.75" customHeight="1" x14ac:dyDescent="0.2">
      <c r="A12" s="12"/>
      <c r="B12" s="87"/>
      <c r="C12" s="87"/>
      <c r="D12" s="91"/>
      <c r="E12" s="87"/>
      <c r="F12" s="483"/>
      <c r="G12" s="483"/>
      <c r="H12" s="91"/>
      <c r="I12" s="87"/>
      <c r="J12" s="483"/>
      <c r="K12" s="484"/>
      <c r="L12" s="88"/>
      <c r="M12" s="483"/>
      <c r="N12" s="484"/>
    </row>
    <row r="13" spans="1:14" ht="15" customHeight="1" x14ac:dyDescent="0.25">
      <c r="A13" s="93"/>
      <c r="B13" s="94"/>
      <c r="C13" s="94"/>
      <c r="D13" s="94"/>
      <c r="E13" s="94"/>
      <c r="F13" s="94"/>
      <c r="G13" s="94"/>
      <c r="H13" s="94"/>
      <c r="I13" s="94"/>
      <c r="J13" s="94"/>
      <c r="K13" s="94"/>
      <c r="L13" s="94"/>
      <c r="M13" s="94"/>
      <c r="N13" s="94"/>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15894</v>
      </c>
      <c r="B15" s="33"/>
      <c r="C15" s="33"/>
      <c r="D15" s="33"/>
      <c r="E15" s="33"/>
      <c r="F15" s="33"/>
      <c r="G15" s="33"/>
      <c r="H15" s="33"/>
      <c r="I15" s="33"/>
      <c r="J15" s="33"/>
      <c r="K15" s="33"/>
      <c r="L15" s="33"/>
      <c r="M15" s="33"/>
      <c r="N15" s="33"/>
    </row>
    <row r="16" spans="1:14" ht="16.5" customHeight="1" x14ac:dyDescent="0.2">
      <c r="A16" s="12"/>
      <c r="B16" s="82"/>
      <c r="C16" s="12"/>
      <c r="D16" s="12"/>
      <c r="E16" s="12"/>
      <c r="F16" s="12"/>
      <c r="G16" s="12"/>
      <c r="H16" s="12"/>
      <c r="I16" s="12"/>
      <c r="J16" s="12"/>
      <c r="K16" s="12"/>
      <c r="L16" s="107"/>
      <c r="M16" s="107"/>
      <c r="N16" s="107"/>
    </row>
    <row r="17" spans="1:14" ht="16.5" customHeight="1" x14ac:dyDescent="0.2">
      <c r="A17" s="12"/>
      <c r="B17" s="12"/>
      <c r="C17" s="12"/>
      <c r="D17" s="12"/>
      <c r="E17" s="12"/>
      <c r="F17" s="186"/>
      <c r="G17" s="12"/>
      <c r="H17" s="12"/>
      <c r="I17" s="12"/>
      <c r="J17" s="500" t="s">
        <v>7961</v>
      </c>
      <c r="K17" s="500"/>
      <c r="L17" s="500"/>
      <c r="M17" s="269">
        <v>105755</v>
      </c>
      <c r="N17" s="201">
        <v>0.81</v>
      </c>
    </row>
    <row r="18" spans="1:14" ht="16.5" customHeight="1" x14ac:dyDescent="0.2">
      <c r="A18" s="12"/>
      <c r="B18" s="12"/>
      <c r="C18" s="12"/>
      <c r="D18" s="12"/>
      <c r="E18" s="12"/>
      <c r="F18" s="186"/>
      <c r="G18" s="12"/>
      <c r="H18" s="12"/>
      <c r="I18" s="12"/>
      <c r="J18" s="498" t="s">
        <v>7960</v>
      </c>
      <c r="K18" s="498"/>
      <c r="L18" s="498"/>
      <c r="M18" s="270">
        <v>18801</v>
      </c>
      <c r="N18" s="201">
        <v>0.66</v>
      </c>
    </row>
    <row r="19" spans="1:14" ht="16.5" customHeight="1" x14ac:dyDescent="0.2">
      <c r="A19" s="12"/>
      <c r="B19" s="12"/>
      <c r="C19" s="12"/>
      <c r="D19" s="12"/>
      <c r="E19" s="12"/>
      <c r="F19" s="12"/>
      <c r="G19" s="12"/>
      <c r="H19" s="12"/>
      <c r="I19" s="12"/>
      <c r="J19" s="498" t="s">
        <v>7959</v>
      </c>
      <c r="K19" s="498"/>
      <c r="L19" s="498"/>
      <c r="M19" s="270">
        <v>79969</v>
      </c>
      <c r="N19" s="201">
        <v>0.6</v>
      </c>
    </row>
    <row r="20" spans="1:14" ht="16.5" customHeight="1" x14ac:dyDescent="0.2">
      <c r="A20" s="12"/>
      <c r="B20" s="12"/>
      <c r="C20" s="12"/>
      <c r="D20" s="12"/>
      <c r="E20" s="12"/>
      <c r="F20" s="12"/>
      <c r="G20" s="12"/>
      <c r="H20" s="12"/>
      <c r="I20" s="12"/>
      <c r="J20" s="498" t="s">
        <v>7958</v>
      </c>
      <c r="K20" s="498"/>
      <c r="L20" s="498"/>
      <c r="M20" s="270">
        <v>64208</v>
      </c>
      <c r="N20" s="201">
        <v>0.76</v>
      </c>
    </row>
    <row r="21" spans="1:14" ht="16.5" customHeight="1" x14ac:dyDescent="0.2">
      <c r="A21" s="12"/>
      <c r="B21" s="12"/>
      <c r="C21" s="12"/>
      <c r="D21" s="12"/>
      <c r="E21" s="12"/>
      <c r="F21" s="12"/>
      <c r="G21" s="12"/>
      <c r="H21" s="12"/>
      <c r="I21" s="12"/>
      <c r="J21" s="498" t="s">
        <v>7990</v>
      </c>
      <c r="K21" s="498"/>
      <c r="L21" s="498"/>
      <c r="M21" s="270">
        <v>24546</v>
      </c>
      <c r="N21" s="201">
        <v>0.64</v>
      </c>
    </row>
    <row r="22" spans="1:14" ht="16.5" customHeight="1" x14ac:dyDescent="0.2">
      <c r="A22" s="12"/>
      <c r="B22" s="12"/>
      <c r="C22" s="12"/>
      <c r="D22" s="12"/>
      <c r="E22" s="12"/>
      <c r="F22" s="12"/>
      <c r="G22" s="12"/>
      <c r="H22" s="12"/>
      <c r="I22" s="12"/>
      <c r="J22" s="499" t="s">
        <v>7956</v>
      </c>
      <c r="K22" s="499"/>
      <c r="L22" s="499"/>
      <c r="M22" s="271">
        <v>7596</v>
      </c>
      <c r="N22" s="268">
        <v>0.85</v>
      </c>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2"/>
      <c r="B24" s="12"/>
      <c r="C24" s="12"/>
      <c r="D24" s="12"/>
      <c r="E24" s="12"/>
      <c r="F24" s="12"/>
      <c r="G24" s="12"/>
      <c r="H24" s="12"/>
      <c r="I24" s="12"/>
      <c r="J24" s="183"/>
      <c r="K24" s="185" t="s">
        <v>7963</v>
      </c>
      <c r="L24" s="12"/>
      <c r="M24" s="12"/>
      <c r="N24" s="12"/>
    </row>
    <row r="25" spans="1:14" ht="12" customHeight="1" x14ac:dyDescent="0.2">
      <c r="A25" s="12"/>
      <c r="B25" s="12"/>
      <c r="C25" s="12"/>
      <c r="D25" s="12"/>
      <c r="E25" s="12"/>
      <c r="F25" s="12"/>
      <c r="G25" s="12"/>
      <c r="H25" s="12"/>
      <c r="I25" s="12"/>
      <c r="J25" s="191"/>
      <c r="K25" s="185" t="s">
        <v>8020</v>
      </c>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30" t="s">
        <v>7969</v>
      </c>
      <c r="K29" s="30"/>
      <c r="L29" s="30"/>
      <c r="M29" s="30"/>
      <c r="N29" s="12"/>
    </row>
    <row r="30" spans="1:14" ht="16.5" customHeight="1" x14ac:dyDescent="0.2">
      <c r="A30" s="12"/>
      <c r="B30" s="12"/>
      <c r="C30" s="12"/>
      <c r="D30" s="12"/>
      <c r="E30" s="12"/>
      <c r="F30" s="12"/>
      <c r="G30" s="12"/>
      <c r="H30" s="12"/>
      <c r="I30" s="12"/>
      <c r="J30" s="497" t="str">
        <f>'Graphique Data'!$A$65</f>
        <v>&lt;1 mois</v>
      </c>
      <c r="K30" s="497"/>
      <c r="L30" s="502">
        <f ca="1">'Graphique Data'!$B$65</f>
        <v>121993</v>
      </c>
      <c r="M30" s="502"/>
      <c r="N30" s="192">
        <f ca="1">L30/L36</f>
        <v>0.27905418079173588</v>
      </c>
    </row>
    <row r="31" spans="1:14" ht="16.5" customHeight="1" x14ac:dyDescent="0.2">
      <c r="A31" s="12"/>
      <c r="B31" s="12"/>
      <c r="C31" s="12"/>
      <c r="D31" s="12"/>
      <c r="E31" s="12"/>
      <c r="F31" s="12"/>
      <c r="G31" s="12"/>
      <c r="H31" s="12"/>
      <c r="I31" s="12"/>
      <c r="J31" s="494" t="str">
        <f>'Graphique Data'!$A$66</f>
        <v>Entre 1 et 6 mois</v>
      </c>
      <c r="K31" s="494"/>
      <c r="L31" s="503">
        <f ca="1">'Graphique Data'!$B$66</f>
        <v>51722</v>
      </c>
      <c r="M31" s="503"/>
      <c r="N31" s="193">
        <f ca="1">L31/L36</f>
        <v>0.11831203707516139</v>
      </c>
    </row>
    <row r="32" spans="1:14" ht="16.5" customHeight="1" x14ac:dyDescent="0.2">
      <c r="A32" s="12"/>
      <c r="B32" s="12"/>
      <c r="C32" s="12"/>
      <c r="D32" s="12"/>
      <c r="E32" s="12"/>
      <c r="F32" s="12"/>
      <c r="G32" s="12"/>
      <c r="H32" s="12"/>
      <c r="I32" s="12"/>
      <c r="J32" s="494" t="str">
        <f>'Graphique Data'!$A$67</f>
        <v xml:space="preserve">Entre 6 et 12 mois </v>
      </c>
      <c r="K32" s="494"/>
      <c r="L32" s="503">
        <f ca="1">'Graphique Data'!$B$67</f>
        <v>29718</v>
      </c>
      <c r="M32" s="503"/>
      <c r="N32" s="193">
        <f ca="1">L32/L36</f>
        <v>6.7978754065961211E-2</v>
      </c>
    </row>
    <row r="33" spans="1:14" ht="16.5" customHeight="1" x14ac:dyDescent="0.2">
      <c r="A33" s="12"/>
      <c r="B33" s="12"/>
      <c r="C33" s="12"/>
      <c r="D33" s="12"/>
      <c r="E33" s="12"/>
      <c r="F33" s="12"/>
      <c r="G33" s="12"/>
      <c r="H33" s="12"/>
      <c r="I33" s="12"/>
      <c r="J33" s="494" t="str">
        <f>'Graphique Data'!$A$68</f>
        <v>&gt;12 mois</v>
      </c>
      <c r="K33" s="494"/>
      <c r="L33" s="503">
        <f ca="1">'Graphique Data'!$B$68</f>
        <v>123983</v>
      </c>
      <c r="M33" s="503"/>
      <c r="N33" s="193">
        <f ca="1">L33/L36</f>
        <v>0.28360622738273333</v>
      </c>
    </row>
    <row r="34" spans="1:14" ht="16.5" customHeight="1" x14ac:dyDescent="0.2">
      <c r="A34" s="12"/>
      <c r="B34" s="12"/>
      <c r="C34" s="12"/>
      <c r="D34" s="12"/>
      <c r="E34" s="12"/>
      <c r="F34" s="12"/>
      <c r="G34" s="12"/>
      <c r="H34" s="12"/>
      <c r="I34" s="12"/>
      <c r="J34" s="494" t="str">
        <f>'Graphique Data'!$A$69</f>
        <v>Aucune connexion</v>
      </c>
      <c r="K34" s="494"/>
      <c r="L34" s="503">
        <f ca="1">'Graphique Data'!$B$69</f>
        <v>39599</v>
      </c>
      <c r="M34" s="503"/>
      <c r="N34" s="193">
        <f ca="1">L34/L36</f>
        <v>9.0581152239652671E-2</v>
      </c>
    </row>
    <row r="35" spans="1:14" ht="16.5" customHeight="1" x14ac:dyDescent="0.2">
      <c r="A35" s="12"/>
      <c r="B35" s="12"/>
      <c r="C35" s="12"/>
      <c r="D35" s="12"/>
      <c r="E35" s="12"/>
      <c r="F35" s="12"/>
      <c r="G35" s="12"/>
      <c r="H35" s="12"/>
      <c r="I35" s="12"/>
      <c r="J35" s="494" t="str">
        <f>'Graphique Data'!$A$70</f>
        <v>n.c.</v>
      </c>
      <c r="K35" s="494"/>
      <c r="L35" s="503">
        <f ca="1">'Graphique Data'!$B$70</f>
        <v>70151</v>
      </c>
      <c r="M35" s="503"/>
      <c r="N35" s="193">
        <f ca="1">L35/L36</f>
        <v>0.16046764844475553</v>
      </c>
    </row>
    <row r="36" spans="1:14" ht="16.5" customHeight="1" x14ac:dyDescent="0.2">
      <c r="A36" s="12"/>
      <c r="B36" s="12"/>
      <c r="C36" s="12"/>
      <c r="D36" s="12"/>
      <c r="E36" s="12"/>
      <c r="F36" s="12"/>
      <c r="G36" s="12"/>
      <c r="H36" s="12"/>
      <c r="I36" s="12"/>
      <c r="J36" s="12"/>
      <c r="K36" s="12"/>
      <c r="L36" s="501">
        <f ca="1">SUM(L30:M35)</f>
        <v>437166</v>
      </c>
      <c r="M36" s="501"/>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15895</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2"/>
      <c r="B41" s="12"/>
      <c r="C41" s="12"/>
      <c r="D41" s="12"/>
      <c r="E41" s="12"/>
      <c r="F41" s="82" t="s">
        <v>7987</v>
      </c>
      <c r="G41" s="12"/>
      <c r="H41" s="12"/>
      <c r="I41" s="12"/>
      <c r="J41" s="82" t="s">
        <v>7988</v>
      </c>
      <c r="K41" s="12"/>
      <c r="L41" s="12"/>
      <c r="M41" s="12"/>
      <c r="N41" s="35"/>
    </row>
    <row r="42" spans="1:14" ht="15" customHeight="1" x14ac:dyDescent="0.2">
      <c r="A42" s="495" t="s">
        <v>7961</v>
      </c>
      <c r="B42" s="495"/>
      <c r="C42" s="495"/>
      <c r="D42" s="194"/>
      <c r="E42" s="195" t="s">
        <v>14</v>
      </c>
      <c r="F42" s="272">
        <v>3334689</v>
      </c>
      <c r="G42" s="506" t="s">
        <v>22313</v>
      </c>
      <c r="H42" s="507"/>
      <c r="I42" s="195" t="s">
        <v>14</v>
      </c>
      <c r="J42" s="272">
        <v>9645139</v>
      </c>
      <c r="K42" s="506" t="s">
        <v>22314</v>
      </c>
      <c r="L42" s="512"/>
      <c r="M42" s="12"/>
      <c r="N42" s="12"/>
    </row>
    <row r="43" spans="1:14" ht="15" customHeight="1" x14ac:dyDescent="0.2">
      <c r="A43" s="496" t="s">
        <v>7960</v>
      </c>
      <c r="B43" s="496"/>
      <c r="C43" s="496"/>
      <c r="D43" s="196"/>
      <c r="E43" s="197" t="s">
        <v>8027</v>
      </c>
      <c r="F43" s="273">
        <v>12215</v>
      </c>
      <c r="G43" s="508" t="s">
        <v>22315</v>
      </c>
      <c r="H43" s="509"/>
      <c r="I43" s="197" t="s">
        <v>8027</v>
      </c>
      <c r="J43" s="273">
        <v>19818</v>
      </c>
      <c r="K43" s="510" t="s">
        <v>22316</v>
      </c>
      <c r="L43" s="513"/>
      <c r="M43" s="12"/>
      <c r="N43" s="12"/>
    </row>
    <row r="44" spans="1:14" ht="15" customHeight="1" x14ac:dyDescent="0.2">
      <c r="A44" s="496" t="s">
        <v>7959</v>
      </c>
      <c r="B44" s="496"/>
      <c r="C44" s="496"/>
      <c r="D44" s="196"/>
      <c r="E44" s="197" t="s">
        <v>8027</v>
      </c>
      <c r="F44" s="273">
        <v>47241</v>
      </c>
      <c r="G44" s="510" t="s">
        <v>19396</v>
      </c>
      <c r="H44" s="509"/>
      <c r="I44" s="197" t="s">
        <v>8027</v>
      </c>
      <c r="J44" s="273">
        <v>59214</v>
      </c>
      <c r="K44" s="510" t="s">
        <v>20210</v>
      </c>
      <c r="L44" s="513"/>
      <c r="M44" s="12"/>
      <c r="N44" s="12"/>
    </row>
    <row r="45" spans="1:14" ht="15" customHeight="1" x14ac:dyDescent="0.2">
      <c r="A45" s="496" t="s">
        <v>7958</v>
      </c>
      <c r="B45" s="496"/>
      <c r="C45" s="496"/>
      <c r="D45" s="196"/>
      <c r="E45" s="197" t="s">
        <v>14</v>
      </c>
      <c r="F45" s="273">
        <v>9071</v>
      </c>
      <c r="G45" s="510" t="s">
        <v>22317</v>
      </c>
      <c r="H45" s="509"/>
      <c r="I45" s="197" t="s">
        <v>14</v>
      </c>
      <c r="J45" s="273">
        <v>12392</v>
      </c>
      <c r="K45" s="510" t="s">
        <v>22318</v>
      </c>
      <c r="L45" s="513"/>
      <c r="M45" s="12"/>
      <c r="N45" s="12"/>
    </row>
    <row r="46" spans="1:14" ht="15" customHeight="1" x14ac:dyDescent="0.2">
      <c r="A46" s="496" t="s">
        <v>7957</v>
      </c>
      <c r="B46" s="496"/>
      <c r="C46" s="496"/>
      <c r="D46" s="196"/>
      <c r="E46" s="197" t="s">
        <v>14</v>
      </c>
      <c r="F46" s="273">
        <v>18346</v>
      </c>
      <c r="G46" s="510" t="s">
        <v>22319</v>
      </c>
      <c r="H46" s="509"/>
      <c r="I46" s="197" t="s">
        <v>14</v>
      </c>
      <c r="J46" s="273">
        <v>24502</v>
      </c>
      <c r="K46" s="510" t="s">
        <v>22320</v>
      </c>
      <c r="L46" s="513"/>
      <c r="M46" s="12"/>
      <c r="N46" s="12"/>
    </row>
    <row r="47" spans="1:14" ht="15" customHeight="1" x14ac:dyDescent="0.2">
      <c r="A47" s="514" t="s">
        <v>7956</v>
      </c>
      <c r="B47" s="514"/>
      <c r="C47" s="514"/>
      <c r="D47" s="198"/>
      <c r="E47" s="199" t="s">
        <v>14</v>
      </c>
      <c r="F47" s="274">
        <v>12647</v>
      </c>
      <c r="G47" s="504" t="s">
        <v>22321</v>
      </c>
      <c r="H47" s="511"/>
      <c r="I47" s="199" t="s">
        <v>14</v>
      </c>
      <c r="J47" s="274">
        <v>190534</v>
      </c>
      <c r="K47" s="504" t="s">
        <v>20212</v>
      </c>
      <c r="L47" s="505"/>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3"/>
      <c r="B52" s="187"/>
      <c r="C52" s="84"/>
      <c r="D52" s="84"/>
      <c r="E52" s="84"/>
      <c r="F52" s="84"/>
      <c r="G52" s="84"/>
      <c r="H52" s="84"/>
      <c r="I52" s="84"/>
      <c r="J52" s="187"/>
      <c r="K52" s="83"/>
      <c r="L52" s="75"/>
      <c r="M52" s="75"/>
      <c r="N52" s="75"/>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2"/>
      <c r="C70" s="12"/>
      <c r="D70" s="12"/>
      <c r="E70" s="12"/>
      <c r="F70" s="12"/>
      <c r="G70" s="12"/>
      <c r="H70" s="12"/>
      <c r="I70" s="12"/>
      <c r="J70" s="12"/>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88"/>
      <c r="C73" s="12"/>
      <c r="D73" s="12"/>
      <c r="E73" s="12"/>
      <c r="F73" s="12"/>
      <c r="G73" s="12"/>
      <c r="H73" s="12"/>
      <c r="I73" s="12"/>
      <c r="J73" s="188"/>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12"/>
      <c r="L78" s="12"/>
      <c r="M78" s="12"/>
      <c r="N78" s="12"/>
    </row>
    <row r="79" spans="1:14" ht="15" customHeight="1" x14ac:dyDescent="0.2">
      <c r="A79" s="12"/>
      <c r="B79" s="12"/>
      <c r="C79" s="12"/>
      <c r="D79" s="12"/>
      <c r="E79" s="12"/>
      <c r="F79" s="12"/>
      <c r="G79" s="12"/>
      <c r="H79" s="12"/>
      <c r="I79" s="12"/>
      <c r="J79" s="12"/>
      <c r="K79" s="12"/>
      <c r="L79" s="12"/>
      <c r="M79" s="12"/>
      <c r="N79" s="12"/>
    </row>
    <row r="80" spans="1:14" ht="15" customHeight="1" x14ac:dyDescent="0.2">
      <c r="A80" s="12"/>
      <c r="B80" s="12"/>
      <c r="C80" s="12"/>
      <c r="D80" s="12"/>
      <c r="E80" s="12"/>
      <c r="F80" s="12"/>
      <c r="G80" s="12"/>
      <c r="H80" s="12"/>
      <c r="I80" s="12"/>
      <c r="J80" s="12"/>
      <c r="K80" s="12"/>
      <c r="L80" s="12"/>
      <c r="M80" s="12"/>
      <c r="N80" s="12"/>
    </row>
    <row r="81" spans="1:14" ht="15" customHeight="1" x14ac:dyDescent="0.2">
      <c r="A81" s="12"/>
      <c r="B81" s="12"/>
      <c r="C81" s="12"/>
      <c r="D81" s="12"/>
      <c r="E81" s="12"/>
      <c r="F81" s="12"/>
      <c r="G81" s="12"/>
      <c r="H81" s="12"/>
      <c r="I81" s="12"/>
      <c r="J81" s="12"/>
      <c r="K81" s="41"/>
      <c r="L81" s="12"/>
      <c r="M81" s="12"/>
      <c r="N81" s="12"/>
    </row>
    <row r="82" spans="1:14" ht="15" customHeight="1" x14ac:dyDescent="0.2">
      <c r="A82" s="12"/>
      <c r="B82" s="12"/>
      <c r="C82" s="12"/>
      <c r="D82" s="12"/>
      <c r="E82" s="12"/>
      <c r="F82" s="12"/>
      <c r="G82" s="12"/>
      <c r="H82" s="12"/>
      <c r="I82" s="12"/>
      <c r="J82" s="12"/>
      <c r="K82" s="41"/>
      <c r="L82" s="12"/>
      <c r="M82" s="12"/>
      <c r="N82" s="12"/>
    </row>
    <row r="83" spans="1:14" ht="15" customHeight="1" x14ac:dyDescent="0.2">
      <c r="A83" s="12"/>
      <c r="B83" s="12"/>
      <c r="C83" s="12"/>
      <c r="D83" s="12"/>
      <c r="E83" s="12"/>
      <c r="F83" s="12"/>
      <c r="G83" s="12"/>
      <c r="H83" s="12"/>
      <c r="I83" s="12"/>
      <c r="J83" s="12"/>
      <c r="K83" s="41"/>
      <c r="L83" s="12"/>
      <c r="M83" s="12"/>
      <c r="N83" s="12"/>
    </row>
    <row r="84" spans="1:14" ht="15" customHeight="1" x14ac:dyDescent="0.2">
      <c r="A84" s="12"/>
      <c r="B84" s="12"/>
      <c r="C84" s="12"/>
      <c r="D84" s="12"/>
      <c r="E84" s="12"/>
      <c r="F84" s="12"/>
      <c r="G84" s="12"/>
      <c r="H84" s="12"/>
      <c r="I84" s="12"/>
      <c r="J84" s="12"/>
      <c r="K84" s="41"/>
      <c r="L84" s="12"/>
      <c r="M84" s="12"/>
      <c r="N84" s="12"/>
    </row>
    <row r="85" spans="1:14" ht="15" customHeight="1" x14ac:dyDescent="0.2">
      <c r="A85" s="12"/>
      <c r="B85" s="12"/>
      <c r="C85" s="12"/>
      <c r="D85" s="12"/>
      <c r="E85" s="12"/>
      <c r="F85" s="12"/>
      <c r="G85" s="12"/>
      <c r="H85" s="12"/>
      <c r="I85" s="12"/>
      <c r="J85" s="12"/>
      <c r="K85" s="12"/>
      <c r="L85" s="12"/>
      <c r="M85" s="12"/>
      <c r="N85" s="12"/>
    </row>
    <row r="86" spans="1:14" ht="15" customHeight="1" x14ac:dyDescent="0.2">
      <c r="A86" s="12"/>
      <c r="B86" s="12"/>
      <c r="C86" s="12"/>
      <c r="D86" s="12"/>
      <c r="E86" s="12"/>
      <c r="F86" s="12"/>
      <c r="G86" s="12"/>
      <c r="H86" s="12"/>
      <c r="I86" s="12"/>
      <c r="J86" s="12"/>
      <c r="K86" s="12"/>
      <c r="L86" s="12"/>
      <c r="M86" s="12"/>
      <c r="N86" s="35"/>
    </row>
    <row r="87" spans="1:14" ht="15" customHeight="1" x14ac:dyDescent="0.2">
      <c r="A87" s="12"/>
      <c r="B87" s="12"/>
      <c r="C87" s="12"/>
      <c r="D87" s="12"/>
      <c r="E87" s="12"/>
      <c r="F87" s="12"/>
      <c r="G87" s="12"/>
      <c r="H87" s="12"/>
      <c r="I87" s="12"/>
      <c r="J87" s="12"/>
      <c r="K87" s="12"/>
      <c r="L87" s="12"/>
      <c r="M87" s="12"/>
      <c r="N87" s="12"/>
    </row>
    <row r="88" spans="1:14" ht="12.75" customHeight="1" x14ac:dyDescent="0.2">
      <c r="A88" s="12"/>
      <c r="B88" s="12"/>
      <c r="C88" s="12"/>
      <c r="D88" s="12"/>
      <c r="E88" s="12"/>
      <c r="F88" s="12"/>
      <c r="G88" s="12"/>
      <c r="H88" s="12"/>
      <c r="I88" s="12"/>
      <c r="J88" s="12"/>
      <c r="K88" s="12"/>
      <c r="L88" s="12"/>
      <c r="M88" s="12"/>
      <c r="N88" s="12"/>
    </row>
    <row r="89" spans="1:14" ht="12.75" customHeight="1" x14ac:dyDescent="0.2">
      <c r="A89" s="12"/>
      <c r="B89" s="12"/>
      <c r="C89" s="12"/>
      <c r="D89" s="12"/>
      <c r="E89" s="12"/>
      <c r="F89" s="12"/>
      <c r="G89" s="12"/>
      <c r="H89" s="12"/>
      <c r="I89" s="12"/>
      <c r="J89" s="12"/>
      <c r="K89" s="12"/>
      <c r="L89" s="12"/>
      <c r="M89" s="12"/>
      <c r="N89" s="12"/>
    </row>
    <row r="90" spans="1:14" ht="15" customHeight="1" x14ac:dyDescent="0.2">
      <c r="A90" s="12"/>
      <c r="B90" s="12"/>
      <c r="C90" s="12"/>
      <c r="D90" s="12"/>
      <c r="E90" s="12"/>
      <c r="F90" s="12"/>
      <c r="G90" s="12"/>
      <c r="H90" s="12"/>
      <c r="I90" s="12"/>
      <c r="J90" s="12"/>
      <c r="K90" s="12"/>
      <c r="L90" s="12"/>
      <c r="M90" s="12"/>
      <c r="N90" s="12"/>
    </row>
    <row r="91" spans="1:14" ht="15" customHeight="1" x14ac:dyDescent="0.2">
      <c r="A91" s="12"/>
      <c r="B91" s="12"/>
      <c r="C91" s="12"/>
      <c r="D91" s="12"/>
      <c r="E91" s="12"/>
      <c r="F91" s="12"/>
      <c r="G91" s="12"/>
      <c r="H91" s="12"/>
      <c r="I91" s="12"/>
      <c r="J91" s="12"/>
      <c r="K91" s="12"/>
      <c r="L91" s="12"/>
      <c r="M91" s="12"/>
      <c r="N91" s="12"/>
    </row>
    <row r="92" spans="1:14" ht="15" customHeight="1" x14ac:dyDescent="0.2">
      <c r="A92" s="12"/>
      <c r="B92" s="12"/>
      <c r="C92" s="12"/>
      <c r="D92" s="12"/>
      <c r="E92" s="12"/>
      <c r="F92" s="12"/>
      <c r="G92" s="12"/>
      <c r="H92" s="12"/>
      <c r="I92" s="12"/>
      <c r="J92" s="12"/>
      <c r="K92" s="12"/>
      <c r="L92" s="12"/>
      <c r="M92" s="12"/>
      <c r="N92" s="12"/>
    </row>
    <row r="93" spans="1:14" ht="15" customHeight="1" x14ac:dyDescent="0.2">
      <c r="A93" s="12"/>
      <c r="B93" s="188"/>
      <c r="C93" s="12"/>
      <c r="D93" s="12"/>
      <c r="E93" s="12"/>
      <c r="F93" s="12"/>
      <c r="G93" s="12"/>
      <c r="H93" s="12"/>
      <c r="I93" s="12"/>
      <c r="J93" s="188"/>
      <c r="K93" s="12"/>
      <c r="L93" s="12"/>
      <c r="M93" s="12"/>
      <c r="N93" s="12"/>
    </row>
    <row r="94" spans="1:14" ht="15" customHeight="1" x14ac:dyDescent="0.2">
      <c r="A94" s="12"/>
      <c r="B94" s="12"/>
      <c r="C94" s="12"/>
      <c r="D94" s="12"/>
      <c r="E94" s="12"/>
      <c r="F94" s="12"/>
      <c r="G94" s="12"/>
      <c r="H94" s="12"/>
      <c r="I94" s="12"/>
      <c r="J94" s="12"/>
      <c r="K94" s="12"/>
      <c r="L94" s="12"/>
      <c r="M94" s="12"/>
      <c r="N94" s="12"/>
    </row>
    <row r="95" spans="1:14" ht="15" customHeight="1" x14ac:dyDescent="0.2">
      <c r="A95" s="12"/>
      <c r="B95" s="12"/>
      <c r="C95" s="12"/>
      <c r="D95" s="12"/>
      <c r="E95" s="12"/>
      <c r="F95" s="12"/>
      <c r="G95" s="12"/>
      <c r="H95" s="12"/>
      <c r="I95" s="12"/>
      <c r="J95" s="12"/>
      <c r="K95" s="12"/>
      <c r="L95" s="12"/>
      <c r="M95" s="12"/>
      <c r="N95" s="12"/>
    </row>
    <row r="96" spans="1:14" ht="15" customHeight="1" x14ac:dyDescent="0.2">
      <c r="A96" s="12"/>
      <c r="B96" s="12"/>
      <c r="C96" s="12"/>
      <c r="D96" s="12"/>
      <c r="E96" s="12"/>
      <c r="F96" s="12"/>
      <c r="G96" s="12"/>
      <c r="H96" s="12"/>
      <c r="I96" s="12"/>
      <c r="J96" s="12"/>
      <c r="K96" s="12"/>
      <c r="L96" s="12"/>
      <c r="M96" s="12"/>
      <c r="N96" s="12"/>
    </row>
    <row r="97" spans="1:14" ht="15" customHeight="1" x14ac:dyDescent="0.2">
      <c r="A97" s="12"/>
      <c r="B97" s="12"/>
      <c r="C97" s="12"/>
      <c r="D97" s="12"/>
      <c r="E97" s="12"/>
      <c r="F97" s="12"/>
      <c r="G97" s="12"/>
      <c r="H97" s="12"/>
      <c r="I97" s="12"/>
      <c r="J97" s="12"/>
      <c r="K97" s="12"/>
      <c r="L97" s="12"/>
      <c r="M97" s="12"/>
      <c r="N97" s="12"/>
    </row>
    <row r="98" spans="1:14" ht="15" customHeight="1" x14ac:dyDescent="0.2">
      <c r="A98" s="12"/>
      <c r="B98" s="12"/>
      <c r="C98" s="12"/>
      <c r="D98" s="12"/>
      <c r="E98" s="12"/>
      <c r="F98" s="12"/>
      <c r="G98" s="12"/>
      <c r="H98" s="12"/>
      <c r="I98" s="12"/>
      <c r="J98" s="12"/>
      <c r="K98" s="12"/>
      <c r="L98" s="12"/>
      <c r="M98" s="12"/>
      <c r="N98" s="12"/>
    </row>
    <row r="99" spans="1:14" ht="15" customHeight="1" x14ac:dyDescent="0.2">
      <c r="A99" s="12"/>
      <c r="B99" s="12"/>
      <c r="C99" s="12"/>
      <c r="D99" s="12"/>
      <c r="E99" s="12"/>
      <c r="F99" s="12"/>
      <c r="G99" s="12"/>
      <c r="H99" s="12"/>
      <c r="I99" s="12"/>
      <c r="J99" s="12"/>
      <c r="K99" s="12"/>
      <c r="L99" s="12"/>
      <c r="M99" s="12"/>
      <c r="N99" s="12"/>
    </row>
    <row r="100" spans="1:14" ht="15" customHeight="1" x14ac:dyDescent="0.2">
      <c r="A100" s="12"/>
      <c r="B100" s="12"/>
      <c r="C100" s="12"/>
      <c r="D100" s="12"/>
      <c r="E100" s="12"/>
      <c r="F100" s="12"/>
      <c r="G100" s="12"/>
      <c r="H100" s="12"/>
      <c r="I100" s="12"/>
      <c r="J100" s="12"/>
      <c r="K100" s="12"/>
      <c r="L100" s="12"/>
      <c r="M100" s="12"/>
      <c r="N100" s="12"/>
    </row>
    <row r="101" spans="1:14" ht="15" customHeight="1" x14ac:dyDescent="0.2">
      <c r="A101" s="12"/>
      <c r="B101" s="12"/>
      <c r="C101" s="12"/>
      <c r="D101" s="12"/>
      <c r="E101" s="12"/>
      <c r="F101" s="12"/>
      <c r="G101" s="12"/>
      <c r="H101" s="12"/>
      <c r="I101" s="12"/>
      <c r="J101" s="12"/>
      <c r="K101" s="41"/>
      <c r="L101" s="12"/>
      <c r="M101" s="12"/>
      <c r="N101" s="12"/>
    </row>
    <row r="102" spans="1:14" ht="15" customHeight="1" x14ac:dyDescent="0.2">
      <c r="A102" s="12"/>
      <c r="B102" s="12"/>
      <c r="C102" s="12"/>
      <c r="D102" s="12"/>
      <c r="E102" s="12"/>
      <c r="F102" s="12"/>
      <c r="G102" s="12"/>
      <c r="H102" s="12"/>
      <c r="I102" s="12"/>
      <c r="J102" s="12"/>
      <c r="K102" s="41"/>
      <c r="L102" s="12"/>
      <c r="M102" s="12"/>
      <c r="N102" s="12"/>
    </row>
    <row r="103" spans="1:14" ht="15" customHeight="1" x14ac:dyDescent="0.2">
      <c r="A103" s="12"/>
      <c r="B103" s="12"/>
      <c r="C103" s="12"/>
      <c r="D103" s="12"/>
      <c r="E103" s="12"/>
      <c r="F103" s="12"/>
      <c r="G103" s="12"/>
      <c r="H103" s="12"/>
      <c r="I103" s="12"/>
      <c r="J103" s="12"/>
      <c r="K103" s="41"/>
      <c r="L103" s="12"/>
      <c r="M103" s="12"/>
      <c r="N103" s="12"/>
    </row>
    <row r="104" spans="1:14" ht="15.75" customHeight="1" x14ac:dyDescent="0.2">
      <c r="A104" s="12"/>
      <c r="B104" s="12"/>
      <c r="C104" s="12"/>
      <c r="D104" s="12"/>
      <c r="E104" s="12"/>
      <c r="F104" s="12"/>
      <c r="G104" s="12"/>
      <c r="H104" s="12"/>
      <c r="I104" s="12"/>
      <c r="J104" s="12"/>
      <c r="K104" s="41"/>
      <c r="L104" s="12"/>
      <c r="M104" s="12"/>
      <c r="N104" s="12"/>
    </row>
    <row r="105" spans="1:14" ht="10.5" customHeight="1" x14ac:dyDescent="0.2">
      <c r="A105" s="12"/>
      <c r="B105" s="12"/>
      <c r="C105" s="12"/>
      <c r="D105" s="12"/>
      <c r="E105" s="12"/>
      <c r="F105" s="12"/>
      <c r="G105" s="12"/>
      <c r="H105" s="12"/>
      <c r="I105" s="12"/>
      <c r="J105" s="12"/>
      <c r="K105" s="12"/>
      <c r="L105" s="12"/>
      <c r="M105" s="12"/>
      <c r="N105" s="12"/>
    </row>
    <row r="106" spans="1:14" ht="15" customHeight="1" x14ac:dyDescent="0.2">
      <c r="A106" s="12"/>
      <c r="B106" s="12"/>
      <c r="C106" s="12"/>
      <c r="D106" s="12"/>
      <c r="E106" s="12"/>
      <c r="F106" s="12"/>
      <c r="G106" s="12"/>
      <c r="H106" s="12"/>
      <c r="I106" s="12"/>
      <c r="J106" s="12"/>
      <c r="K106" s="12"/>
      <c r="L106" s="12"/>
      <c r="M106" s="12"/>
      <c r="N106" s="35"/>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121" priority="19" operator="containsText" text="u">
      <formula>NOT(ISERROR(SEARCH("u",A8)))</formula>
    </cfRule>
    <cfRule type="containsText" dxfId="120" priority="20" operator="containsText" text="q">
      <formula>NOT(ISERROR(SEARCH("q",A8)))</formula>
    </cfRule>
    <cfRule type="containsText" dxfId="119" priority="21" operator="containsText" text="p">
      <formula>NOT(ISERROR(SEARCH("p",A8)))</formula>
    </cfRule>
  </conditionalFormatting>
  <conditionalFormatting sqref="E8">
    <cfRule type="containsText" dxfId="118" priority="16" operator="containsText" text="u">
      <formula>NOT(ISERROR(SEARCH("u",E8)))</formula>
    </cfRule>
    <cfRule type="containsText" dxfId="117" priority="17" operator="containsText" text="q">
      <formula>NOT(ISERROR(SEARCH("q",E8)))</formula>
    </cfRule>
    <cfRule type="containsText" dxfId="116" priority="18" operator="containsText" text="p">
      <formula>NOT(ISERROR(SEARCH("p",E8)))</formula>
    </cfRule>
  </conditionalFormatting>
  <conditionalFormatting sqref="I8">
    <cfRule type="containsText" dxfId="115" priority="13" operator="containsText" text="u">
      <formula>NOT(ISERROR(SEARCH("u",I8)))</formula>
    </cfRule>
    <cfRule type="containsText" dxfId="114" priority="14" operator="containsText" text="q">
      <formula>NOT(ISERROR(SEARCH("q",I8)))</formula>
    </cfRule>
    <cfRule type="containsText" dxfId="113" priority="15" operator="containsText" text="p">
      <formula>NOT(ISERROR(SEARCH("p",I8)))</formula>
    </cfRule>
  </conditionalFormatting>
  <conditionalFormatting sqref="L8">
    <cfRule type="containsText" dxfId="112" priority="10" operator="containsText" text="u">
      <formula>NOT(ISERROR(SEARCH("u",L8)))</formula>
    </cfRule>
    <cfRule type="containsText" dxfId="111" priority="11" operator="containsText" text="q">
      <formula>NOT(ISERROR(SEARCH("q",L8)))</formula>
    </cfRule>
    <cfRule type="containsText" dxfId="110" priority="12" operator="containsText" text="p">
      <formula>NOT(ISERROR(SEARCH("p",L8)))</formula>
    </cfRule>
  </conditionalFormatting>
  <conditionalFormatting sqref="E42:E47">
    <cfRule type="containsText" dxfId="109" priority="7" operator="containsText" text="u">
      <formula>NOT(ISERROR(SEARCH("u",E42)))</formula>
    </cfRule>
    <cfRule type="containsText" dxfId="108" priority="8" operator="containsText" text="q">
      <formula>NOT(ISERROR(SEARCH("q",E42)))</formula>
    </cfRule>
    <cfRule type="containsText" dxfId="107" priority="9" operator="containsText" text="p">
      <formula>NOT(ISERROR(SEARCH("p",E42)))</formula>
    </cfRule>
  </conditionalFormatting>
  <conditionalFormatting sqref="I42:I47">
    <cfRule type="containsText" dxfId="106" priority="1" operator="containsText" text="u">
      <formula>NOT(ISERROR(SEARCH("u",I42)))</formula>
    </cfRule>
    <cfRule type="containsText" dxfId="105" priority="2" operator="containsText" text="q">
      <formula>NOT(ISERROR(SEARCH("q",I42)))</formula>
    </cfRule>
    <cfRule type="containsText" dxfId="104"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B066-BA64-4E31-804F-A1DD7D23576A}">
  <sheetPr codeName="Feuil58">
    <tabColor rgb="FFFF2F92"/>
  </sheetPr>
  <dimension ref="A1:Y798"/>
  <sheetViews>
    <sheetView workbookViewId="0"/>
  </sheetViews>
  <sheetFormatPr baseColWidth="10" defaultRowHeight="12.75" x14ac:dyDescent="0.2"/>
  <cols>
    <col min="1" max="15" width="18.25" style="190" customWidth="1"/>
    <col min="16" max="25" width="8.75" style="190" customWidth="1"/>
    <col min="26" max="26" width="4.125" style="190" customWidth="1"/>
    <col min="27" max="16384" width="11" style="190"/>
  </cols>
  <sheetData>
    <row r="1" spans="1:25" s="12" customFormat="1" ht="15" customHeight="1" x14ac:dyDescent="0.2">
      <c r="H1" s="415"/>
      <c r="I1" s="371"/>
      <c r="J1" s="371"/>
      <c r="K1" s="371"/>
      <c r="M1" s="371"/>
      <c r="N1" s="371"/>
      <c r="O1" s="371"/>
    </row>
    <row r="2" spans="1:25" s="12" customFormat="1" ht="15" customHeight="1" x14ac:dyDescent="0.2">
      <c r="A2" s="334" t="s">
        <v>34</v>
      </c>
      <c r="C2" s="14"/>
      <c r="D2" s="407"/>
      <c r="E2" s="14"/>
      <c r="F2" s="14"/>
      <c r="G2" s="454"/>
      <c r="H2" s="454"/>
      <c r="I2" s="454"/>
      <c r="J2" s="387"/>
      <c r="K2" s="387" t="s">
        <v>113</v>
      </c>
      <c r="L2" s="77"/>
      <c r="M2" s="490"/>
      <c r="N2" s="490"/>
      <c r="O2" s="490"/>
      <c r="P2" s="490"/>
      <c r="Q2" s="77"/>
    </row>
    <row r="3" spans="1:25" s="12" customFormat="1" ht="15" customHeight="1" x14ac:dyDescent="0.2">
      <c r="A3" s="333" t="s">
        <v>15868</v>
      </c>
      <c r="C3" s="14"/>
      <c r="D3" s="407"/>
      <c r="E3" s="14"/>
      <c r="F3" s="14"/>
      <c r="G3" s="454"/>
      <c r="H3" s="454"/>
      <c r="I3" s="454"/>
      <c r="J3" s="387"/>
      <c r="K3" s="387"/>
      <c r="L3" s="77"/>
      <c r="M3" s="490"/>
      <c r="N3" s="490"/>
      <c r="O3" s="490"/>
      <c r="P3" s="490"/>
      <c r="Q3" s="77"/>
    </row>
    <row r="4" spans="1:25" s="30" customFormat="1" ht="15" customHeight="1" x14ac:dyDescent="0.2">
      <c r="H4" s="432"/>
      <c r="I4" s="398"/>
      <c r="J4" s="398"/>
      <c r="K4" s="398"/>
      <c r="M4" s="398"/>
      <c r="N4" s="398"/>
      <c r="O4" s="398"/>
    </row>
    <row r="5" spans="1:25" s="189" customFormat="1" ht="14.45" customHeight="1" x14ac:dyDescent="0.2"/>
    <row r="6" spans="1:25" s="189" customFormat="1" ht="14.45" customHeight="1" x14ac:dyDescent="0.2">
      <c r="Q6" s="356"/>
      <c r="R6" s="356"/>
      <c r="S6" s="356"/>
      <c r="T6" s="356"/>
      <c r="U6" s="356"/>
      <c r="V6" s="356"/>
      <c r="W6" s="356"/>
      <c r="X6" s="356"/>
      <c r="Y6" s="356"/>
    </row>
    <row r="7" spans="1:25" s="189" customFormat="1" ht="14.45" customHeight="1" x14ac:dyDescent="0.2"/>
    <row r="8" spans="1:25" s="189" customFormat="1" ht="55.9" customHeight="1" x14ac:dyDescent="0.2">
      <c r="A8" s="344" t="s">
        <v>8134</v>
      </c>
      <c r="B8" s="344" t="s">
        <v>344</v>
      </c>
      <c r="C8" s="345" t="s">
        <v>15485</v>
      </c>
      <c r="D8" s="345" t="s">
        <v>15859</v>
      </c>
      <c r="E8" s="345" t="s">
        <v>15486</v>
      </c>
      <c r="F8" s="345" t="s">
        <v>15487</v>
      </c>
      <c r="G8" s="345" t="s">
        <v>15860</v>
      </c>
      <c r="H8" s="346" t="s">
        <v>15489</v>
      </c>
      <c r="I8" s="346" t="s">
        <v>15490</v>
      </c>
      <c r="J8" s="346" t="s">
        <v>15860</v>
      </c>
      <c r="K8" s="346" t="s">
        <v>15491</v>
      </c>
      <c r="L8" s="347" t="s">
        <v>15492</v>
      </c>
      <c r="M8" s="347" t="s">
        <v>15493</v>
      </c>
      <c r="N8" s="347" t="s">
        <v>15860</v>
      </c>
      <c r="O8" s="347" t="s">
        <v>15494</v>
      </c>
    </row>
    <row r="9" spans="1:25" s="189" customFormat="1" ht="24" customHeight="1" x14ac:dyDescent="0.2">
      <c r="A9" s="518" t="s">
        <v>15495</v>
      </c>
      <c r="B9" s="518"/>
      <c r="C9" s="348">
        <v>565413</v>
      </c>
      <c r="D9" s="348">
        <v>331341</v>
      </c>
      <c r="E9" s="349">
        <v>58.6</v>
      </c>
      <c r="F9" s="349">
        <v>58.2</v>
      </c>
      <c r="G9" s="349">
        <v>0.7</v>
      </c>
      <c r="H9" s="348">
        <v>3490021</v>
      </c>
      <c r="I9" s="348">
        <v>3168000</v>
      </c>
      <c r="J9" s="349">
        <v>10.199999999999999</v>
      </c>
      <c r="K9" s="350">
        <v>10.5330188536885</v>
      </c>
      <c r="L9" s="348">
        <v>9978349</v>
      </c>
      <c r="M9" s="348">
        <v>8827898</v>
      </c>
      <c r="N9" s="349">
        <v>13</v>
      </c>
      <c r="O9" s="350">
        <v>30.115044621703898</v>
      </c>
    </row>
    <row r="10" spans="1:25" s="189" customFormat="1" ht="14.45" customHeight="1" x14ac:dyDescent="0.2">
      <c r="A10" s="515" t="s">
        <v>252</v>
      </c>
      <c r="B10" s="351" t="s">
        <v>349</v>
      </c>
      <c r="C10" s="267">
        <v>4031</v>
      </c>
      <c r="D10" s="267">
        <v>2693</v>
      </c>
      <c r="E10" s="352">
        <v>66.8</v>
      </c>
      <c r="F10" s="352">
        <v>66.599999999999994</v>
      </c>
      <c r="G10" s="352">
        <v>0.4</v>
      </c>
      <c r="H10" s="267">
        <v>46725</v>
      </c>
      <c r="I10" s="267">
        <v>45494</v>
      </c>
      <c r="J10" s="352">
        <v>2.7</v>
      </c>
      <c r="K10" s="353">
        <v>17.3505384329744</v>
      </c>
      <c r="L10" s="267">
        <v>111561</v>
      </c>
      <c r="M10" s="267">
        <v>105413</v>
      </c>
      <c r="N10" s="352">
        <v>5.8</v>
      </c>
      <c r="O10" s="353">
        <v>41.426290382473098</v>
      </c>
    </row>
    <row r="11" spans="1:25" s="189" customFormat="1" ht="14.45" customHeight="1" x14ac:dyDescent="0.2">
      <c r="A11" s="515"/>
      <c r="B11" s="351" t="s">
        <v>350</v>
      </c>
      <c r="C11" s="267">
        <v>2402</v>
      </c>
      <c r="D11" s="267">
        <v>1635</v>
      </c>
      <c r="E11" s="352">
        <v>68.099999999999994</v>
      </c>
      <c r="F11" s="352">
        <v>67.400000000000006</v>
      </c>
      <c r="G11" s="352">
        <v>0.9</v>
      </c>
      <c r="H11" s="267">
        <v>16416</v>
      </c>
      <c r="I11" s="267">
        <v>18000</v>
      </c>
      <c r="J11" s="352">
        <v>-8.8000000000000007</v>
      </c>
      <c r="K11" s="353">
        <v>10.0403669724771</v>
      </c>
      <c r="L11" s="267">
        <v>75723</v>
      </c>
      <c r="M11" s="267">
        <v>68726</v>
      </c>
      <c r="N11" s="352">
        <v>10.199999999999999</v>
      </c>
      <c r="O11" s="353">
        <v>46.313761467889897</v>
      </c>
    </row>
    <row r="12" spans="1:25" s="189" customFormat="1" ht="14.45" customHeight="1" x14ac:dyDescent="0.2">
      <c r="A12" s="515"/>
      <c r="B12" s="351" t="s">
        <v>351</v>
      </c>
      <c r="C12" s="267">
        <v>2518</v>
      </c>
      <c r="D12" s="267">
        <v>1644</v>
      </c>
      <c r="E12" s="352">
        <v>65.3</v>
      </c>
      <c r="F12" s="352">
        <v>65.099999999999994</v>
      </c>
      <c r="G12" s="352">
        <v>0.4</v>
      </c>
      <c r="H12" s="267">
        <v>45651</v>
      </c>
      <c r="I12" s="267">
        <v>42469</v>
      </c>
      <c r="J12" s="352">
        <v>7.5</v>
      </c>
      <c r="K12" s="353">
        <v>27.768248175182499</v>
      </c>
      <c r="L12" s="267">
        <v>62551</v>
      </c>
      <c r="M12" s="267">
        <v>58868</v>
      </c>
      <c r="N12" s="352">
        <v>6.3</v>
      </c>
      <c r="O12" s="353">
        <v>38.0480535279805</v>
      </c>
    </row>
    <row r="13" spans="1:25" s="189" customFormat="1" ht="14.45" customHeight="1" x14ac:dyDescent="0.2">
      <c r="A13" s="515"/>
      <c r="B13" s="351" t="s">
        <v>352</v>
      </c>
      <c r="C13" s="267">
        <v>1077</v>
      </c>
      <c r="D13" s="267">
        <v>801</v>
      </c>
      <c r="E13" s="352">
        <v>74.400000000000006</v>
      </c>
      <c r="F13" s="352">
        <v>74.400000000000006</v>
      </c>
      <c r="G13" s="352">
        <v>0</v>
      </c>
      <c r="H13" s="267">
        <v>5356</v>
      </c>
      <c r="I13" s="267">
        <v>6937</v>
      </c>
      <c r="J13" s="352">
        <v>-22.8</v>
      </c>
      <c r="K13" s="353">
        <v>6.6866416978776497</v>
      </c>
      <c r="L13" s="267">
        <v>28271</v>
      </c>
      <c r="M13" s="267">
        <v>25907</v>
      </c>
      <c r="N13" s="352">
        <v>9.1</v>
      </c>
      <c r="O13" s="353">
        <v>35.294631710361998</v>
      </c>
    </row>
    <row r="14" spans="1:25" s="189" customFormat="1" ht="14.45" customHeight="1" x14ac:dyDescent="0.2">
      <c r="A14" s="515"/>
      <c r="B14" s="351" t="s">
        <v>353</v>
      </c>
      <c r="C14" s="267">
        <v>4637</v>
      </c>
      <c r="D14" s="267">
        <v>2963</v>
      </c>
      <c r="E14" s="352">
        <v>63.9</v>
      </c>
      <c r="F14" s="352">
        <v>63.6</v>
      </c>
      <c r="G14" s="352">
        <v>0.4</v>
      </c>
      <c r="H14" s="267">
        <v>39758</v>
      </c>
      <c r="I14" s="267">
        <v>39261</v>
      </c>
      <c r="J14" s="352">
        <v>1.3</v>
      </c>
      <c r="K14" s="353">
        <v>13.418157273034099</v>
      </c>
      <c r="L14" s="267">
        <v>98773</v>
      </c>
      <c r="M14" s="267">
        <v>93325</v>
      </c>
      <c r="N14" s="352">
        <v>5.8</v>
      </c>
      <c r="O14" s="353">
        <v>33.3354708066149</v>
      </c>
    </row>
    <row r="15" spans="1:25" s="189" customFormat="1" ht="14.45" customHeight="1" x14ac:dyDescent="0.2">
      <c r="A15" s="515"/>
      <c r="B15" s="351" t="s">
        <v>354</v>
      </c>
      <c r="C15" s="267">
        <v>1749</v>
      </c>
      <c r="D15" s="267">
        <v>1373</v>
      </c>
      <c r="E15" s="352">
        <v>78.5</v>
      </c>
      <c r="F15" s="352">
        <v>78.099999999999994</v>
      </c>
      <c r="G15" s="352">
        <v>0.5</v>
      </c>
      <c r="H15" s="267">
        <v>11571</v>
      </c>
      <c r="I15" s="267">
        <v>11701</v>
      </c>
      <c r="J15" s="352">
        <v>-1.1000000000000001</v>
      </c>
      <c r="K15" s="353">
        <v>8.4275309541150794</v>
      </c>
      <c r="L15" s="267">
        <v>54902</v>
      </c>
      <c r="M15" s="267">
        <v>51660</v>
      </c>
      <c r="N15" s="352">
        <v>6.3</v>
      </c>
      <c r="O15" s="353">
        <v>39.986890021850002</v>
      </c>
    </row>
    <row r="16" spans="1:25" s="189" customFormat="1" ht="14.45" customHeight="1" x14ac:dyDescent="0.2">
      <c r="A16" s="515"/>
      <c r="B16" s="351" t="s">
        <v>355</v>
      </c>
      <c r="C16" s="267">
        <v>6964</v>
      </c>
      <c r="D16" s="267">
        <v>4329</v>
      </c>
      <c r="E16" s="352">
        <v>62.2</v>
      </c>
      <c r="F16" s="352">
        <v>61.9</v>
      </c>
      <c r="G16" s="352">
        <v>0.5</v>
      </c>
      <c r="H16" s="267">
        <v>112389</v>
      </c>
      <c r="I16" s="267">
        <v>102014</v>
      </c>
      <c r="J16" s="352">
        <v>10.199999999999999</v>
      </c>
      <c r="K16" s="353">
        <v>25.961884961885001</v>
      </c>
      <c r="L16" s="267">
        <v>185695</v>
      </c>
      <c r="M16" s="267">
        <v>152108</v>
      </c>
      <c r="N16" s="352">
        <v>22.1</v>
      </c>
      <c r="O16" s="353">
        <v>42.895587895587902</v>
      </c>
    </row>
    <row r="17" spans="1:15" s="189" customFormat="1" ht="14.45" customHeight="1" x14ac:dyDescent="0.2">
      <c r="A17" s="515"/>
      <c r="B17" s="351" t="s">
        <v>356</v>
      </c>
      <c r="C17" s="267">
        <v>11024</v>
      </c>
      <c r="D17" s="267">
        <v>7663</v>
      </c>
      <c r="E17" s="352">
        <v>69.5</v>
      </c>
      <c r="F17" s="352">
        <v>69.5</v>
      </c>
      <c r="G17" s="352">
        <v>0.1</v>
      </c>
      <c r="H17" s="267">
        <v>127034</v>
      </c>
      <c r="I17" s="267">
        <v>138924</v>
      </c>
      <c r="J17" s="352">
        <v>-8.6</v>
      </c>
      <c r="K17" s="353">
        <v>16.5775805820175</v>
      </c>
      <c r="L17" s="267">
        <v>304860</v>
      </c>
      <c r="M17" s="267">
        <v>297795</v>
      </c>
      <c r="N17" s="352">
        <v>2.4</v>
      </c>
      <c r="O17" s="353">
        <v>39.783374657444902</v>
      </c>
    </row>
    <row r="18" spans="1:15" s="189" customFormat="1" ht="14.45" customHeight="1" x14ac:dyDescent="0.2">
      <c r="A18" s="515"/>
      <c r="B18" s="351" t="s">
        <v>357</v>
      </c>
      <c r="C18" s="267">
        <v>6031</v>
      </c>
      <c r="D18" s="267">
        <v>4109</v>
      </c>
      <c r="E18" s="352">
        <v>68.099999999999994</v>
      </c>
      <c r="F18" s="352">
        <v>67.8</v>
      </c>
      <c r="G18" s="352">
        <v>0.5</v>
      </c>
      <c r="H18" s="267">
        <v>78280</v>
      </c>
      <c r="I18" s="267">
        <v>75273</v>
      </c>
      <c r="J18" s="352">
        <v>4</v>
      </c>
      <c r="K18" s="353">
        <v>19.050863957167198</v>
      </c>
      <c r="L18" s="267">
        <v>164008</v>
      </c>
      <c r="M18" s="267">
        <v>160967</v>
      </c>
      <c r="N18" s="352">
        <v>1.9</v>
      </c>
      <c r="O18" s="353">
        <v>39.914334387928903</v>
      </c>
    </row>
    <row r="19" spans="1:15" s="189" customFormat="1" ht="14.45" customHeight="1" x14ac:dyDescent="0.2">
      <c r="A19" s="515"/>
      <c r="B19" s="351" t="s">
        <v>15496</v>
      </c>
      <c r="C19" s="267">
        <v>5362</v>
      </c>
      <c r="D19" s="267">
        <v>3976</v>
      </c>
      <c r="E19" s="352">
        <v>74.2</v>
      </c>
      <c r="F19" s="352">
        <v>74.099999999999994</v>
      </c>
      <c r="G19" s="352">
        <v>0.1</v>
      </c>
      <c r="H19" s="267">
        <v>98879</v>
      </c>
      <c r="I19" s="267">
        <v>83240</v>
      </c>
      <c r="J19" s="352">
        <v>18.8</v>
      </c>
      <c r="K19" s="353">
        <v>24.868963782696198</v>
      </c>
      <c r="L19" s="267">
        <v>221220</v>
      </c>
      <c r="M19" s="267">
        <v>206321</v>
      </c>
      <c r="N19" s="352">
        <v>7.2</v>
      </c>
      <c r="O19" s="353">
        <v>55.638832997987897</v>
      </c>
    </row>
    <row r="20" spans="1:15" s="189" customFormat="1" ht="14.45" customHeight="1" x14ac:dyDescent="0.2">
      <c r="A20" s="515"/>
      <c r="B20" s="351" t="s">
        <v>358</v>
      </c>
      <c r="C20" s="267">
        <v>19219</v>
      </c>
      <c r="D20" s="267">
        <v>12271</v>
      </c>
      <c r="E20" s="352">
        <v>63.8</v>
      </c>
      <c r="F20" s="352">
        <v>63.9</v>
      </c>
      <c r="G20" s="352">
        <v>-0.1</v>
      </c>
      <c r="H20" s="267">
        <v>308480</v>
      </c>
      <c r="I20" s="267">
        <v>303215</v>
      </c>
      <c r="J20" s="352">
        <v>1.7</v>
      </c>
      <c r="K20" s="353">
        <v>25.138945481215899</v>
      </c>
      <c r="L20" s="267">
        <v>449851</v>
      </c>
      <c r="M20" s="267">
        <v>419751</v>
      </c>
      <c r="N20" s="352">
        <v>7.2</v>
      </c>
      <c r="O20" s="353">
        <v>36.659685437209703</v>
      </c>
    </row>
    <row r="21" spans="1:15" s="189" customFormat="1" ht="14.45" customHeight="1" x14ac:dyDescent="0.2">
      <c r="A21" s="515"/>
      <c r="B21" s="351" t="s">
        <v>359</v>
      </c>
      <c r="C21" s="267">
        <v>4318</v>
      </c>
      <c r="D21" s="267">
        <v>2974</v>
      </c>
      <c r="E21" s="352">
        <v>68.900000000000006</v>
      </c>
      <c r="F21" s="352">
        <v>68.5</v>
      </c>
      <c r="G21" s="352">
        <v>0.5</v>
      </c>
      <c r="H21" s="267">
        <v>55669</v>
      </c>
      <c r="I21" s="267">
        <v>56469</v>
      </c>
      <c r="J21" s="352">
        <v>-1.4</v>
      </c>
      <c r="K21" s="353">
        <v>18.718560860793499</v>
      </c>
      <c r="L21" s="267">
        <v>107223</v>
      </c>
      <c r="M21" s="267">
        <v>95357</v>
      </c>
      <c r="N21" s="352">
        <v>12.4</v>
      </c>
      <c r="O21" s="353">
        <v>36.053463349024902</v>
      </c>
    </row>
    <row r="22" spans="1:15" s="189" customFormat="1" ht="14.45" customHeight="1" x14ac:dyDescent="0.2">
      <c r="A22" s="515" t="s">
        <v>255</v>
      </c>
      <c r="B22" s="351" t="s">
        <v>2076</v>
      </c>
      <c r="C22" s="267">
        <v>4017</v>
      </c>
      <c r="D22" s="267">
        <v>2830</v>
      </c>
      <c r="E22" s="352">
        <v>70.5</v>
      </c>
      <c r="F22" s="352">
        <v>70.099999999999994</v>
      </c>
      <c r="G22" s="352">
        <v>0.5</v>
      </c>
      <c r="H22" s="267">
        <v>18366</v>
      </c>
      <c r="I22" s="267">
        <v>15107</v>
      </c>
      <c r="J22" s="352">
        <v>21.6</v>
      </c>
      <c r="K22" s="353">
        <v>6.4897526501766798</v>
      </c>
      <c r="L22" s="267">
        <v>89525</v>
      </c>
      <c r="M22" s="267">
        <v>73950</v>
      </c>
      <c r="N22" s="352">
        <v>21.1</v>
      </c>
      <c r="O22" s="353">
        <v>31.634275618374598</v>
      </c>
    </row>
    <row r="23" spans="1:15" s="189" customFormat="1" ht="14.45" customHeight="1" x14ac:dyDescent="0.2">
      <c r="A23" s="515"/>
      <c r="B23" s="351" t="s">
        <v>2196</v>
      </c>
      <c r="C23" s="267">
        <v>3859</v>
      </c>
      <c r="D23" s="267">
        <v>2478</v>
      </c>
      <c r="E23" s="352">
        <v>64.2</v>
      </c>
      <c r="F23" s="352">
        <v>63.9</v>
      </c>
      <c r="G23" s="352">
        <v>0.5</v>
      </c>
      <c r="H23" s="267">
        <v>19740</v>
      </c>
      <c r="I23" s="267">
        <v>15866</v>
      </c>
      <c r="J23" s="352">
        <v>24.4</v>
      </c>
      <c r="K23" s="353">
        <v>7.9661016949152499</v>
      </c>
      <c r="L23" s="267">
        <v>53659</v>
      </c>
      <c r="M23" s="267">
        <v>46942</v>
      </c>
      <c r="N23" s="352">
        <v>14.3</v>
      </c>
      <c r="O23" s="353">
        <v>21.654156577885399</v>
      </c>
    </row>
    <row r="24" spans="1:15" s="189" customFormat="1" ht="14.45" customHeight="1" x14ac:dyDescent="0.2">
      <c r="A24" s="515"/>
      <c r="B24" s="351" t="s">
        <v>5477</v>
      </c>
      <c r="C24" s="267">
        <v>1241</v>
      </c>
      <c r="D24" s="267">
        <v>880</v>
      </c>
      <c r="E24" s="352">
        <v>70.900000000000006</v>
      </c>
      <c r="F24" s="352">
        <v>70.5</v>
      </c>
      <c r="G24" s="352">
        <v>0.6</v>
      </c>
      <c r="H24" s="267">
        <v>11868</v>
      </c>
      <c r="I24" s="267">
        <v>10020</v>
      </c>
      <c r="J24" s="352">
        <v>18.399999999999999</v>
      </c>
      <c r="K24" s="353">
        <v>13.486363636363601</v>
      </c>
      <c r="L24" s="267">
        <v>23079</v>
      </c>
      <c r="M24" s="267">
        <v>19951</v>
      </c>
      <c r="N24" s="352">
        <v>15.7</v>
      </c>
      <c r="O24" s="353">
        <v>26.2261363636364</v>
      </c>
    </row>
    <row r="25" spans="1:15" s="189" customFormat="1" ht="14.45" customHeight="1" x14ac:dyDescent="0.2">
      <c r="A25" s="515"/>
      <c r="B25" s="351" t="s">
        <v>2243</v>
      </c>
      <c r="C25" s="267">
        <v>1557</v>
      </c>
      <c r="D25" s="267">
        <v>1060</v>
      </c>
      <c r="E25" s="352">
        <v>68.099999999999994</v>
      </c>
      <c r="F25" s="352">
        <v>68</v>
      </c>
      <c r="G25" s="352">
        <v>0.2</v>
      </c>
      <c r="H25" s="267">
        <v>4669</v>
      </c>
      <c r="I25" s="267">
        <v>2553</v>
      </c>
      <c r="J25" s="352">
        <v>82.9</v>
      </c>
      <c r="K25" s="353">
        <v>4.4047169811320801</v>
      </c>
      <c r="L25" s="267">
        <v>38047</v>
      </c>
      <c r="M25" s="267">
        <v>33051</v>
      </c>
      <c r="N25" s="352">
        <v>15.1</v>
      </c>
      <c r="O25" s="353">
        <v>35.893396226415099</v>
      </c>
    </row>
    <row r="26" spans="1:15" s="189" customFormat="1" ht="14.45" customHeight="1" x14ac:dyDescent="0.2">
      <c r="A26" s="515"/>
      <c r="B26" s="351" t="s">
        <v>7993</v>
      </c>
      <c r="C26" s="267">
        <v>1134</v>
      </c>
      <c r="D26" s="267">
        <v>826</v>
      </c>
      <c r="E26" s="352">
        <v>72.8</v>
      </c>
      <c r="F26" s="352">
        <v>72.3</v>
      </c>
      <c r="G26" s="352">
        <v>0.7</v>
      </c>
      <c r="H26" s="267">
        <v>11331</v>
      </c>
      <c r="I26" s="267">
        <v>2088</v>
      </c>
      <c r="J26" s="352">
        <v>442.7</v>
      </c>
      <c r="K26" s="353">
        <v>13.7179176755448</v>
      </c>
      <c r="L26" s="267">
        <v>34700</v>
      </c>
      <c r="M26" s="267">
        <v>29156</v>
      </c>
      <c r="N26" s="352">
        <v>19</v>
      </c>
      <c r="O26" s="353">
        <v>42.009685230024203</v>
      </c>
    </row>
    <row r="27" spans="1:15" s="189" customFormat="1" ht="14.45" customHeight="1" x14ac:dyDescent="0.2">
      <c r="A27" s="515"/>
      <c r="B27" s="351" t="s">
        <v>1207</v>
      </c>
      <c r="C27" s="267">
        <v>3566</v>
      </c>
      <c r="D27" s="267">
        <v>2315</v>
      </c>
      <c r="E27" s="352">
        <v>64.900000000000006</v>
      </c>
      <c r="F27" s="352">
        <v>64.7</v>
      </c>
      <c r="G27" s="352">
        <v>0.4</v>
      </c>
      <c r="H27" s="267">
        <v>28360</v>
      </c>
      <c r="I27" s="267">
        <v>25835</v>
      </c>
      <c r="J27" s="352">
        <v>9.8000000000000007</v>
      </c>
      <c r="K27" s="353">
        <v>12.2505399568035</v>
      </c>
      <c r="L27" s="267">
        <v>80128</v>
      </c>
      <c r="M27" s="267">
        <v>70532</v>
      </c>
      <c r="N27" s="352">
        <v>13.6</v>
      </c>
      <c r="O27" s="353">
        <v>34.612526997840199</v>
      </c>
    </row>
    <row r="28" spans="1:15" s="189" customFormat="1" ht="14.45" customHeight="1" x14ac:dyDescent="0.2">
      <c r="A28" s="515"/>
      <c r="B28" s="351" t="s">
        <v>15497</v>
      </c>
      <c r="C28" s="267">
        <v>870</v>
      </c>
      <c r="D28" s="267">
        <v>617</v>
      </c>
      <c r="E28" s="352">
        <v>70.900000000000006</v>
      </c>
      <c r="F28" s="352">
        <v>70.3</v>
      </c>
      <c r="G28" s="352">
        <v>0.8</v>
      </c>
      <c r="H28" s="267">
        <v>5033</v>
      </c>
      <c r="I28" s="267">
        <v>3621</v>
      </c>
      <c r="J28" s="352">
        <v>39</v>
      </c>
      <c r="K28" s="353">
        <v>8.1572123176661293</v>
      </c>
      <c r="L28" s="267">
        <v>18189</v>
      </c>
      <c r="M28" s="267">
        <v>15742</v>
      </c>
      <c r="N28" s="352">
        <v>15.5</v>
      </c>
      <c r="O28" s="353">
        <v>29.4797406807131</v>
      </c>
    </row>
    <row r="29" spans="1:15" s="189" customFormat="1" ht="14.45" customHeight="1" x14ac:dyDescent="0.2">
      <c r="A29" s="515"/>
      <c r="B29" s="351" t="s">
        <v>6959</v>
      </c>
      <c r="C29" s="267">
        <v>1789</v>
      </c>
      <c r="D29" s="267">
        <v>1098</v>
      </c>
      <c r="E29" s="352">
        <v>61.4</v>
      </c>
      <c r="F29" s="352">
        <v>61.1</v>
      </c>
      <c r="G29" s="352">
        <v>0.5</v>
      </c>
      <c r="H29" s="267">
        <v>11284</v>
      </c>
      <c r="I29" s="267">
        <v>10767</v>
      </c>
      <c r="J29" s="352">
        <v>4.8</v>
      </c>
      <c r="K29" s="353">
        <v>10.2768670309654</v>
      </c>
      <c r="L29" s="267">
        <v>38447</v>
      </c>
      <c r="M29" s="267">
        <v>35051</v>
      </c>
      <c r="N29" s="352">
        <v>9.6999999999999993</v>
      </c>
      <c r="O29" s="353">
        <v>35.015482695810597</v>
      </c>
    </row>
    <row r="30" spans="1:15" s="189" customFormat="1" ht="14.45" customHeight="1" x14ac:dyDescent="0.2">
      <c r="A30" s="515" t="s">
        <v>258</v>
      </c>
      <c r="B30" s="351" t="s">
        <v>2132</v>
      </c>
      <c r="C30" s="267">
        <v>4308</v>
      </c>
      <c r="D30" s="267">
        <v>2227</v>
      </c>
      <c r="E30" s="352">
        <v>51.7</v>
      </c>
      <c r="F30" s="352">
        <v>52</v>
      </c>
      <c r="G30" s="352">
        <v>-0.5</v>
      </c>
      <c r="H30" s="267">
        <v>9986</v>
      </c>
      <c r="I30" s="267">
        <v>8573</v>
      </c>
      <c r="J30" s="352">
        <v>16.5</v>
      </c>
      <c r="K30" s="353">
        <v>4.4840592725639903</v>
      </c>
      <c r="L30" s="267">
        <v>63839</v>
      </c>
      <c r="M30" s="267">
        <v>51511</v>
      </c>
      <c r="N30" s="352">
        <v>23.9</v>
      </c>
      <c r="O30" s="353">
        <v>28.665918275707199</v>
      </c>
    </row>
    <row r="31" spans="1:15" s="189" customFormat="1" ht="14.45" customHeight="1" x14ac:dyDescent="0.2">
      <c r="A31" s="515"/>
      <c r="B31" s="351" t="s">
        <v>7994</v>
      </c>
      <c r="C31" s="267">
        <v>8300</v>
      </c>
      <c r="D31" s="267">
        <v>5294</v>
      </c>
      <c r="E31" s="352">
        <v>63.8</v>
      </c>
      <c r="F31" s="352">
        <v>63.7</v>
      </c>
      <c r="G31" s="352">
        <v>0.1</v>
      </c>
      <c r="H31" s="267">
        <v>66229</v>
      </c>
      <c r="I31" s="267">
        <v>68248</v>
      </c>
      <c r="J31" s="352">
        <v>-3</v>
      </c>
      <c r="K31" s="353">
        <v>12.510200226671699</v>
      </c>
      <c r="L31" s="267">
        <v>102282</v>
      </c>
      <c r="M31" s="267">
        <v>100480</v>
      </c>
      <c r="N31" s="352">
        <v>1.8</v>
      </c>
      <c r="O31" s="353">
        <v>19.320362674726098</v>
      </c>
    </row>
    <row r="32" spans="1:15" s="189" customFormat="1" ht="14.45" customHeight="1" x14ac:dyDescent="0.2">
      <c r="A32" s="515"/>
      <c r="B32" s="351" t="s">
        <v>2140</v>
      </c>
      <c r="C32" s="267">
        <v>9242</v>
      </c>
      <c r="D32" s="267">
        <v>5718</v>
      </c>
      <c r="E32" s="352">
        <v>61.9</v>
      </c>
      <c r="F32" s="352">
        <v>61.7</v>
      </c>
      <c r="G32" s="352">
        <v>0.3</v>
      </c>
      <c r="H32" s="267">
        <v>86976</v>
      </c>
      <c r="I32" s="267">
        <v>73128</v>
      </c>
      <c r="J32" s="352">
        <v>18.899999999999999</v>
      </c>
      <c r="K32" s="353">
        <v>15.2109129066107</v>
      </c>
      <c r="L32" s="267">
        <v>277982</v>
      </c>
      <c r="M32" s="267">
        <v>231463</v>
      </c>
      <c r="N32" s="352">
        <v>20.100000000000001</v>
      </c>
      <c r="O32" s="353">
        <v>48.615250087443201</v>
      </c>
    </row>
    <row r="33" spans="1:15" s="189" customFormat="1" ht="14.45" customHeight="1" x14ac:dyDescent="0.2">
      <c r="A33" s="515"/>
      <c r="B33" s="351" t="s">
        <v>2465</v>
      </c>
      <c r="C33" s="267">
        <v>6941</v>
      </c>
      <c r="D33" s="267">
        <v>4414</v>
      </c>
      <c r="E33" s="352">
        <v>63.6</v>
      </c>
      <c r="F33" s="352">
        <v>63</v>
      </c>
      <c r="G33" s="352">
        <v>1</v>
      </c>
      <c r="H33" s="267">
        <v>22326</v>
      </c>
      <c r="I33" s="267">
        <v>18538</v>
      </c>
      <c r="J33" s="352">
        <v>20.399999999999999</v>
      </c>
      <c r="K33" s="353">
        <v>5.0579972813774399</v>
      </c>
      <c r="L33" s="267">
        <v>114422</v>
      </c>
      <c r="M33" s="267">
        <v>100445</v>
      </c>
      <c r="N33" s="352">
        <v>13.9</v>
      </c>
      <c r="O33" s="353">
        <v>25.922519256909801</v>
      </c>
    </row>
    <row r="34" spans="1:15" s="189" customFormat="1" ht="14.45" customHeight="1" x14ac:dyDescent="0.2">
      <c r="A34" s="515" t="s">
        <v>372</v>
      </c>
      <c r="B34" s="351" t="s">
        <v>2062</v>
      </c>
      <c r="C34" s="267">
        <v>1502</v>
      </c>
      <c r="D34" s="267">
        <v>952</v>
      </c>
      <c r="E34" s="352">
        <v>63.4</v>
      </c>
      <c r="F34" s="352">
        <v>63.1</v>
      </c>
      <c r="G34" s="352">
        <v>0.4</v>
      </c>
      <c r="H34" s="267">
        <v>4825</v>
      </c>
      <c r="I34" s="267">
        <v>4190</v>
      </c>
      <c r="J34" s="352">
        <v>15.2</v>
      </c>
      <c r="K34" s="353">
        <v>5.0682773109243699</v>
      </c>
      <c r="L34" s="267">
        <v>30458</v>
      </c>
      <c r="M34" s="267">
        <v>30186</v>
      </c>
      <c r="N34" s="352">
        <v>0.9</v>
      </c>
      <c r="O34" s="353">
        <v>31.993697478991599</v>
      </c>
    </row>
    <row r="35" spans="1:15" s="189" customFormat="1" ht="14.45" customHeight="1" x14ac:dyDescent="0.2">
      <c r="A35" s="515"/>
      <c r="B35" s="351" t="s">
        <v>2325</v>
      </c>
      <c r="C35" s="267">
        <v>1969</v>
      </c>
      <c r="D35" s="267">
        <v>1294</v>
      </c>
      <c r="E35" s="352">
        <v>65.7</v>
      </c>
      <c r="F35" s="352">
        <v>65.3</v>
      </c>
      <c r="G35" s="352">
        <v>0.7</v>
      </c>
      <c r="H35" s="267">
        <v>8299</v>
      </c>
      <c r="I35" s="267">
        <v>6283</v>
      </c>
      <c r="J35" s="352">
        <v>32.1</v>
      </c>
      <c r="K35" s="353">
        <v>6.4134466769706302</v>
      </c>
      <c r="L35" s="267">
        <v>38309</v>
      </c>
      <c r="M35" s="267">
        <v>32651</v>
      </c>
      <c r="N35" s="352">
        <v>17.3</v>
      </c>
      <c r="O35" s="353">
        <v>29.6051004636785</v>
      </c>
    </row>
    <row r="36" spans="1:15" s="189" customFormat="1" ht="14.45" customHeight="1" x14ac:dyDescent="0.2">
      <c r="A36" s="515"/>
      <c r="B36" s="351" t="s">
        <v>3408</v>
      </c>
      <c r="C36" s="267">
        <v>1139</v>
      </c>
      <c r="D36" s="267">
        <v>801</v>
      </c>
      <c r="E36" s="352">
        <v>70.3</v>
      </c>
      <c r="F36" s="352">
        <v>70.099999999999994</v>
      </c>
      <c r="G36" s="352">
        <v>0.3</v>
      </c>
      <c r="H36" s="267">
        <v>2177</v>
      </c>
      <c r="I36" s="267">
        <v>2825</v>
      </c>
      <c r="J36" s="352">
        <v>-22.9</v>
      </c>
      <c r="K36" s="353">
        <v>2.7178526841448201</v>
      </c>
      <c r="L36" s="267">
        <v>24385</v>
      </c>
      <c r="M36" s="267">
        <v>22704</v>
      </c>
      <c r="N36" s="352">
        <v>7.4</v>
      </c>
      <c r="O36" s="353">
        <v>30.443196004993801</v>
      </c>
    </row>
    <row r="37" spans="1:15" s="189" customFormat="1" ht="14.45" customHeight="1" x14ac:dyDescent="0.2">
      <c r="A37" s="515"/>
      <c r="B37" s="351" t="s">
        <v>3413</v>
      </c>
      <c r="C37" s="267">
        <v>4680</v>
      </c>
      <c r="D37" s="267">
        <v>3163</v>
      </c>
      <c r="E37" s="352">
        <v>67.599999999999994</v>
      </c>
      <c r="F37" s="352">
        <v>67</v>
      </c>
      <c r="G37" s="352">
        <v>0.9</v>
      </c>
      <c r="H37" s="267">
        <v>26594</v>
      </c>
      <c r="I37" s="267">
        <v>21542</v>
      </c>
      <c r="J37" s="352">
        <v>23.5</v>
      </c>
      <c r="K37" s="353">
        <v>8.4078406576035398</v>
      </c>
      <c r="L37" s="267">
        <v>103132</v>
      </c>
      <c r="M37" s="267">
        <v>89012</v>
      </c>
      <c r="N37" s="352">
        <v>15.9</v>
      </c>
      <c r="O37" s="353">
        <v>32.605754030983199</v>
      </c>
    </row>
    <row r="38" spans="1:15" s="189" customFormat="1" ht="14.45" customHeight="1" x14ac:dyDescent="0.2">
      <c r="A38" s="515"/>
      <c r="B38" s="351" t="s">
        <v>2367</v>
      </c>
      <c r="C38" s="267">
        <v>3754</v>
      </c>
      <c r="D38" s="267">
        <v>2432</v>
      </c>
      <c r="E38" s="352">
        <v>64.8</v>
      </c>
      <c r="F38" s="352">
        <v>64.2</v>
      </c>
      <c r="G38" s="352">
        <v>0.9</v>
      </c>
      <c r="H38" s="267">
        <v>18990</v>
      </c>
      <c r="I38" s="267">
        <v>18440</v>
      </c>
      <c r="J38" s="352">
        <v>3</v>
      </c>
      <c r="K38" s="353">
        <v>7.8083881578947398</v>
      </c>
      <c r="L38" s="267">
        <v>66147</v>
      </c>
      <c r="M38" s="267">
        <v>63286</v>
      </c>
      <c r="N38" s="352">
        <v>4.5</v>
      </c>
      <c r="O38" s="353">
        <v>27.198601973684202</v>
      </c>
    </row>
    <row r="39" spans="1:15" s="189" customFormat="1" ht="14.45" customHeight="1" x14ac:dyDescent="0.2">
      <c r="A39" s="515"/>
      <c r="B39" s="351" t="s">
        <v>2365</v>
      </c>
      <c r="C39" s="267">
        <v>1833</v>
      </c>
      <c r="D39" s="267">
        <v>1229</v>
      </c>
      <c r="E39" s="352">
        <v>67</v>
      </c>
      <c r="F39" s="352">
        <v>66.8</v>
      </c>
      <c r="G39" s="352">
        <v>0.4</v>
      </c>
      <c r="H39" s="267">
        <v>7415</v>
      </c>
      <c r="I39" s="267">
        <v>6265</v>
      </c>
      <c r="J39" s="352">
        <v>18.399999999999999</v>
      </c>
      <c r="K39" s="353">
        <v>6.033360455655</v>
      </c>
      <c r="L39" s="267">
        <v>31048</v>
      </c>
      <c r="M39" s="267">
        <v>27167</v>
      </c>
      <c r="N39" s="352">
        <v>14.3</v>
      </c>
      <c r="O39" s="353">
        <v>25.262815296989402</v>
      </c>
    </row>
    <row r="40" spans="1:15" s="189" customFormat="1" ht="14.45" customHeight="1" x14ac:dyDescent="0.2">
      <c r="A40" s="515" t="s">
        <v>263</v>
      </c>
      <c r="B40" s="351" t="s">
        <v>15512</v>
      </c>
      <c r="C40" s="267">
        <v>19</v>
      </c>
      <c r="D40" s="267">
        <v>9</v>
      </c>
      <c r="E40" s="352">
        <v>47.4</v>
      </c>
      <c r="F40" s="352">
        <v>47.4</v>
      </c>
      <c r="G40" s="352">
        <v>0</v>
      </c>
      <c r="H40" s="267">
        <v>0</v>
      </c>
      <c r="I40" s="267">
        <v>0</v>
      </c>
      <c r="J40" s="352">
        <v>0</v>
      </c>
      <c r="K40" s="353">
        <v>0</v>
      </c>
      <c r="L40" s="267">
        <v>0</v>
      </c>
      <c r="M40" s="267">
        <v>0</v>
      </c>
      <c r="N40" s="352">
        <v>0</v>
      </c>
      <c r="O40" s="353">
        <v>0</v>
      </c>
    </row>
    <row r="41" spans="1:15" s="189" customFormat="1" ht="14.45" customHeight="1" x14ac:dyDescent="0.2">
      <c r="A41" s="515"/>
      <c r="B41" s="351" t="s">
        <v>15498</v>
      </c>
      <c r="C41" s="267">
        <v>1812</v>
      </c>
      <c r="D41" s="267">
        <v>1067</v>
      </c>
      <c r="E41" s="352">
        <v>58.9</v>
      </c>
      <c r="F41" s="352">
        <v>58.3</v>
      </c>
      <c r="G41" s="352">
        <v>0.9</v>
      </c>
      <c r="H41" s="267">
        <v>9094</v>
      </c>
      <c r="I41" s="267">
        <v>4281</v>
      </c>
      <c r="J41" s="352">
        <v>112.4</v>
      </c>
      <c r="K41" s="353">
        <v>8.5229615745079705</v>
      </c>
      <c r="L41" s="267">
        <v>19511</v>
      </c>
      <c r="M41" s="267">
        <v>14521</v>
      </c>
      <c r="N41" s="352">
        <v>34.4</v>
      </c>
      <c r="O41" s="353">
        <v>18.285848172446102</v>
      </c>
    </row>
    <row r="42" spans="1:15" s="189" customFormat="1" ht="14.45" customHeight="1" x14ac:dyDescent="0.2">
      <c r="A42" s="515"/>
      <c r="B42" s="351" t="s">
        <v>2479</v>
      </c>
      <c r="C42" s="267">
        <v>2095</v>
      </c>
      <c r="D42" s="267">
        <v>1170</v>
      </c>
      <c r="E42" s="352">
        <v>55.8</v>
      </c>
      <c r="F42" s="352">
        <v>55.1</v>
      </c>
      <c r="G42" s="352">
        <v>1.3</v>
      </c>
      <c r="H42" s="267">
        <v>1686</v>
      </c>
      <c r="I42" s="267">
        <v>1201</v>
      </c>
      <c r="J42" s="352">
        <v>40.4</v>
      </c>
      <c r="K42" s="353">
        <v>1.4410256410256399</v>
      </c>
      <c r="L42" s="267">
        <v>19927</v>
      </c>
      <c r="M42" s="267">
        <v>15767</v>
      </c>
      <c r="N42" s="352">
        <v>26.4</v>
      </c>
      <c r="O42" s="353">
        <v>17.031623931623901</v>
      </c>
    </row>
    <row r="43" spans="1:15" s="189" customFormat="1" ht="14.45" customHeight="1" x14ac:dyDescent="0.2">
      <c r="A43" s="515" t="s">
        <v>371</v>
      </c>
      <c r="B43" s="351" t="s">
        <v>1391</v>
      </c>
      <c r="C43" s="267">
        <v>1723</v>
      </c>
      <c r="D43" s="267">
        <v>1281</v>
      </c>
      <c r="E43" s="352">
        <v>74.3</v>
      </c>
      <c r="F43" s="352">
        <v>74.599999999999994</v>
      </c>
      <c r="G43" s="352">
        <v>-0.3</v>
      </c>
      <c r="H43" s="267">
        <v>5890</v>
      </c>
      <c r="I43" s="267">
        <v>3572</v>
      </c>
      <c r="J43" s="352">
        <v>64.900000000000006</v>
      </c>
      <c r="K43" s="353">
        <v>4.5979703356752504</v>
      </c>
      <c r="L43" s="267">
        <v>12178</v>
      </c>
      <c r="M43" s="267">
        <v>9482</v>
      </c>
      <c r="N43" s="352">
        <v>28.4</v>
      </c>
      <c r="O43" s="353">
        <v>9.50663544106167</v>
      </c>
    </row>
    <row r="44" spans="1:15" s="189" customFormat="1" ht="14.45" customHeight="1" x14ac:dyDescent="0.2">
      <c r="A44" s="515"/>
      <c r="B44" s="351" t="s">
        <v>1179</v>
      </c>
      <c r="C44" s="267">
        <v>1788</v>
      </c>
      <c r="D44" s="267">
        <v>1050</v>
      </c>
      <c r="E44" s="352">
        <v>58.7</v>
      </c>
      <c r="F44" s="352">
        <v>58.9</v>
      </c>
      <c r="G44" s="352">
        <v>-0.4</v>
      </c>
      <c r="H44" s="267">
        <v>4304</v>
      </c>
      <c r="I44" s="267">
        <v>3098</v>
      </c>
      <c r="J44" s="352">
        <v>38.9</v>
      </c>
      <c r="K44" s="353">
        <v>4.0990476190476199</v>
      </c>
      <c r="L44" s="267">
        <v>22771</v>
      </c>
      <c r="M44" s="267">
        <v>18553</v>
      </c>
      <c r="N44" s="352">
        <v>22.7</v>
      </c>
      <c r="O44" s="353">
        <v>21.686666666666699</v>
      </c>
    </row>
    <row r="45" spans="1:15" s="189" customFormat="1" ht="14.45" customHeight="1" x14ac:dyDescent="0.2">
      <c r="A45" s="515"/>
      <c r="B45" s="351" t="s">
        <v>4225</v>
      </c>
      <c r="C45" s="267">
        <v>10535</v>
      </c>
      <c r="D45" s="267">
        <v>7073</v>
      </c>
      <c r="E45" s="352">
        <v>67.099999999999994</v>
      </c>
      <c r="F45" s="352">
        <v>66.599999999999994</v>
      </c>
      <c r="G45" s="352">
        <v>0.9</v>
      </c>
      <c r="H45" s="267">
        <v>115041</v>
      </c>
      <c r="I45" s="267">
        <v>85990</v>
      </c>
      <c r="J45" s="352">
        <v>33.799999999999997</v>
      </c>
      <c r="K45" s="353">
        <v>16.264809840237501</v>
      </c>
      <c r="L45" s="267">
        <v>208642</v>
      </c>
      <c r="M45" s="267">
        <v>177282</v>
      </c>
      <c r="N45" s="352">
        <v>17.7</v>
      </c>
      <c r="O45" s="353">
        <v>29.498374098685101</v>
      </c>
    </row>
    <row r="46" spans="1:15" s="189" customFormat="1" ht="14.45" customHeight="1" x14ac:dyDescent="0.2">
      <c r="A46" s="515"/>
      <c r="B46" s="351" t="s">
        <v>2102</v>
      </c>
      <c r="C46" s="267">
        <v>924</v>
      </c>
      <c r="D46" s="267">
        <v>642</v>
      </c>
      <c r="E46" s="352">
        <v>69.5</v>
      </c>
      <c r="F46" s="352">
        <v>69.3</v>
      </c>
      <c r="G46" s="352">
        <v>0.3</v>
      </c>
      <c r="H46" s="267">
        <v>8946</v>
      </c>
      <c r="I46" s="267">
        <v>7470</v>
      </c>
      <c r="J46" s="352">
        <v>19.8</v>
      </c>
      <c r="K46" s="353">
        <v>13.9345794392523</v>
      </c>
      <c r="L46" s="267">
        <v>16858</v>
      </c>
      <c r="M46" s="267">
        <v>15031</v>
      </c>
      <c r="N46" s="352">
        <v>12.2</v>
      </c>
      <c r="O46" s="353">
        <v>26.258566978193102</v>
      </c>
    </row>
    <row r="47" spans="1:15" s="189" customFormat="1" ht="14.45" customHeight="1" x14ac:dyDescent="0.2">
      <c r="A47" s="515"/>
      <c r="B47" s="351" t="s">
        <v>5110</v>
      </c>
      <c r="C47" s="267">
        <v>5117</v>
      </c>
      <c r="D47" s="267">
        <v>3095</v>
      </c>
      <c r="E47" s="352">
        <v>60.5</v>
      </c>
      <c r="F47" s="352">
        <v>60</v>
      </c>
      <c r="G47" s="352">
        <v>0.9</v>
      </c>
      <c r="H47" s="267">
        <v>50094</v>
      </c>
      <c r="I47" s="267">
        <v>19186</v>
      </c>
      <c r="J47" s="352">
        <v>161.1</v>
      </c>
      <c r="K47" s="353">
        <v>16.1854604200323</v>
      </c>
      <c r="L47" s="267">
        <v>115064</v>
      </c>
      <c r="M47" s="267">
        <v>74272</v>
      </c>
      <c r="N47" s="352">
        <v>54.9</v>
      </c>
      <c r="O47" s="353">
        <v>37.177382875605801</v>
      </c>
    </row>
    <row r="48" spans="1:15" s="189" customFormat="1" ht="14.45" customHeight="1" x14ac:dyDescent="0.2">
      <c r="A48" s="515"/>
      <c r="B48" s="351" t="s">
        <v>1166</v>
      </c>
      <c r="C48" s="267">
        <v>3900</v>
      </c>
      <c r="D48" s="267">
        <v>2722</v>
      </c>
      <c r="E48" s="352">
        <v>69.8</v>
      </c>
      <c r="F48" s="352">
        <v>69.3</v>
      </c>
      <c r="G48" s="352">
        <v>0.7</v>
      </c>
      <c r="H48" s="267">
        <v>10512</v>
      </c>
      <c r="I48" s="267">
        <v>10335</v>
      </c>
      <c r="J48" s="352">
        <v>1.7</v>
      </c>
      <c r="K48" s="353">
        <v>3.86186627479794</v>
      </c>
      <c r="L48" s="267">
        <v>36253</v>
      </c>
      <c r="M48" s="267">
        <v>31406</v>
      </c>
      <c r="N48" s="352">
        <v>15.4</v>
      </c>
      <c r="O48" s="353">
        <v>13.318515797207899</v>
      </c>
    </row>
    <row r="49" spans="1:15" s="189" customFormat="1" ht="14.45" customHeight="1" x14ac:dyDescent="0.2">
      <c r="A49" s="515"/>
      <c r="B49" s="351" t="s">
        <v>4053</v>
      </c>
      <c r="C49" s="267">
        <v>5350</v>
      </c>
      <c r="D49" s="267">
        <v>3706</v>
      </c>
      <c r="E49" s="352">
        <v>69.3</v>
      </c>
      <c r="F49" s="352">
        <v>68.900000000000006</v>
      </c>
      <c r="G49" s="352">
        <v>0.5</v>
      </c>
      <c r="H49" s="267">
        <v>57497</v>
      </c>
      <c r="I49" s="267">
        <v>50171</v>
      </c>
      <c r="J49" s="352">
        <v>14.6</v>
      </c>
      <c r="K49" s="353">
        <v>15.5145709660011</v>
      </c>
      <c r="L49" s="267">
        <v>55044</v>
      </c>
      <c r="M49" s="267">
        <v>48886</v>
      </c>
      <c r="N49" s="352">
        <v>12.6</v>
      </c>
      <c r="O49" s="353">
        <v>14.8526713437669</v>
      </c>
    </row>
    <row r="50" spans="1:15" s="189" customFormat="1" ht="14.45" customHeight="1" x14ac:dyDescent="0.2">
      <c r="A50" s="515"/>
      <c r="B50" s="351" t="s">
        <v>4080</v>
      </c>
      <c r="C50" s="267">
        <v>970</v>
      </c>
      <c r="D50" s="267">
        <v>695</v>
      </c>
      <c r="E50" s="352">
        <v>71.599999999999994</v>
      </c>
      <c r="F50" s="352">
        <v>71.400000000000006</v>
      </c>
      <c r="G50" s="352">
        <v>0.3</v>
      </c>
      <c r="H50" s="267">
        <v>1609</v>
      </c>
      <c r="I50" s="267">
        <v>827</v>
      </c>
      <c r="J50" s="352">
        <v>94.6</v>
      </c>
      <c r="K50" s="353">
        <v>2.3151079136690602</v>
      </c>
      <c r="L50" s="267">
        <v>11006</v>
      </c>
      <c r="M50" s="267">
        <v>9192</v>
      </c>
      <c r="N50" s="352">
        <v>19.7</v>
      </c>
      <c r="O50" s="353">
        <v>15.8359712230216</v>
      </c>
    </row>
    <row r="51" spans="1:15" s="189" customFormat="1" ht="14.45" customHeight="1" x14ac:dyDescent="0.2">
      <c r="A51" s="515"/>
      <c r="B51" s="351" t="s">
        <v>4084</v>
      </c>
      <c r="C51" s="267">
        <v>7160</v>
      </c>
      <c r="D51" s="267">
        <v>4702</v>
      </c>
      <c r="E51" s="352">
        <v>65.7</v>
      </c>
      <c r="F51" s="352">
        <v>65.2</v>
      </c>
      <c r="G51" s="352">
        <v>0.7</v>
      </c>
      <c r="H51" s="267">
        <v>24106</v>
      </c>
      <c r="I51" s="267">
        <v>24504</v>
      </c>
      <c r="J51" s="352">
        <v>-1.6</v>
      </c>
      <c r="K51" s="353">
        <v>5.12675457252233</v>
      </c>
      <c r="L51" s="267">
        <v>105183</v>
      </c>
      <c r="M51" s="267">
        <v>94130</v>
      </c>
      <c r="N51" s="352">
        <v>11.7</v>
      </c>
      <c r="O51" s="353">
        <v>22.369842620161599</v>
      </c>
    </row>
    <row r="52" spans="1:15" s="189" customFormat="1" ht="14.45" customHeight="1" x14ac:dyDescent="0.2">
      <c r="A52" s="515"/>
      <c r="B52" s="351" t="s">
        <v>4228</v>
      </c>
      <c r="C52" s="267">
        <v>2193</v>
      </c>
      <c r="D52" s="267">
        <v>1495</v>
      </c>
      <c r="E52" s="352">
        <v>68.2</v>
      </c>
      <c r="F52" s="352">
        <v>67.599999999999994</v>
      </c>
      <c r="G52" s="352">
        <v>0.8</v>
      </c>
      <c r="H52" s="267">
        <v>3325</v>
      </c>
      <c r="I52" s="267">
        <v>3022</v>
      </c>
      <c r="J52" s="352">
        <v>10</v>
      </c>
      <c r="K52" s="353">
        <v>2.2240802675585298</v>
      </c>
      <c r="L52" s="267">
        <v>18517</v>
      </c>
      <c r="M52" s="267">
        <v>16463</v>
      </c>
      <c r="N52" s="352">
        <v>12.5</v>
      </c>
      <c r="O52" s="353">
        <v>12.3859531772575</v>
      </c>
    </row>
    <row r="53" spans="1:15" s="189" customFormat="1" ht="14.45" customHeight="1" x14ac:dyDescent="0.2">
      <c r="A53" s="361" t="s">
        <v>262</v>
      </c>
      <c r="B53" s="351" t="s">
        <v>262</v>
      </c>
      <c r="C53" s="267">
        <v>3982</v>
      </c>
      <c r="D53" s="267">
        <v>1584</v>
      </c>
      <c r="E53" s="352">
        <v>39.799999999999997</v>
      </c>
      <c r="F53" s="352">
        <v>38.9</v>
      </c>
      <c r="G53" s="352">
        <v>2.2999999999999998</v>
      </c>
      <c r="H53" s="267">
        <v>1301</v>
      </c>
      <c r="I53" s="267">
        <v>2603</v>
      </c>
      <c r="J53" s="352">
        <v>-50</v>
      </c>
      <c r="K53" s="353">
        <v>0.82133838383838398</v>
      </c>
      <c r="L53" s="267">
        <v>22902</v>
      </c>
      <c r="M53" s="267">
        <v>20089</v>
      </c>
      <c r="N53" s="352">
        <v>14</v>
      </c>
      <c r="O53" s="353">
        <v>14.4583333333333</v>
      </c>
    </row>
    <row r="54" spans="1:15" s="189" customFormat="1" ht="14.45" customHeight="1" x14ac:dyDescent="0.2">
      <c r="A54" s="361" t="s">
        <v>261</v>
      </c>
      <c r="B54" s="351" t="s">
        <v>261</v>
      </c>
      <c r="C54" s="267">
        <v>990</v>
      </c>
      <c r="D54" s="267">
        <v>496</v>
      </c>
      <c r="E54" s="352">
        <v>50.1</v>
      </c>
      <c r="F54" s="352">
        <v>49.2</v>
      </c>
      <c r="G54" s="352">
        <v>1.8</v>
      </c>
      <c r="H54" s="267">
        <v>1131</v>
      </c>
      <c r="I54" s="267">
        <v>1203</v>
      </c>
      <c r="J54" s="352">
        <v>-6</v>
      </c>
      <c r="K54" s="353">
        <v>2.2802419354838701</v>
      </c>
      <c r="L54" s="267">
        <v>5024</v>
      </c>
      <c r="M54" s="267">
        <v>2770</v>
      </c>
      <c r="N54" s="352">
        <v>81.400000000000006</v>
      </c>
      <c r="O54" s="353">
        <v>10.1290322580645</v>
      </c>
    </row>
    <row r="55" spans="1:15" s="189" customFormat="1" ht="14.45" customHeight="1" x14ac:dyDescent="0.2">
      <c r="A55" s="515" t="s">
        <v>254</v>
      </c>
      <c r="B55" s="351" t="s">
        <v>1151</v>
      </c>
      <c r="C55" s="267">
        <v>2894</v>
      </c>
      <c r="D55" s="267">
        <v>2032</v>
      </c>
      <c r="E55" s="352">
        <v>70.2</v>
      </c>
      <c r="F55" s="352">
        <v>70.099999999999994</v>
      </c>
      <c r="G55" s="352">
        <v>0.1</v>
      </c>
      <c r="H55" s="267">
        <v>19769</v>
      </c>
      <c r="I55" s="267">
        <v>16312</v>
      </c>
      <c r="J55" s="352">
        <v>21.2</v>
      </c>
      <c r="K55" s="353">
        <v>9.7288385826771595</v>
      </c>
      <c r="L55" s="267">
        <v>35584</v>
      </c>
      <c r="M55" s="267">
        <v>32583</v>
      </c>
      <c r="N55" s="352">
        <v>9.1999999999999993</v>
      </c>
      <c r="O55" s="353">
        <v>17.511811023621998</v>
      </c>
    </row>
    <row r="56" spans="1:15" s="189" customFormat="1" ht="14.45" customHeight="1" x14ac:dyDescent="0.2">
      <c r="A56" s="515"/>
      <c r="B56" s="351" t="s">
        <v>4349</v>
      </c>
      <c r="C56" s="267">
        <v>21206</v>
      </c>
      <c r="D56" s="267">
        <v>14677</v>
      </c>
      <c r="E56" s="352">
        <v>69.2</v>
      </c>
      <c r="F56" s="352">
        <v>69</v>
      </c>
      <c r="G56" s="352">
        <v>0.3</v>
      </c>
      <c r="H56" s="267">
        <v>150598</v>
      </c>
      <c r="I56" s="267">
        <v>137818</v>
      </c>
      <c r="J56" s="352">
        <v>9.3000000000000007</v>
      </c>
      <c r="K56" s="353">
        <v>10.2608162431015</v>
      </c>
      <c r="L56" s="267">
        <v>452315</v>
      </c>
      <c r="M56" s="267">
        <v>401656</v>
      </c>
      <c r="N56" s="352">
        <v>12.6</v>
      </c>
      <c r="O56" s="353">
        <v>30.817946446821601</v>
      </c>
    </row>
    <row r="57" spans="1:15" s="189" customFormat="1" ht="14.45" customHeight="1" x14ac:dyDescent="0.2">
      <c r="A57" s="515"/>
      <c r="B57" s="351" t="s">
        <v>1169</v>
      </c>
      <c r="C57" s="267">
        <v>4095</v>
      </c>
      <c r="D57" s="267">
        <v>2414</v>
      </c>
      <c r="E57" s="352">
        <v>58.9</v>
      </c>
      <c r="F57" s="352">
        <v>58.6</v>
      </c>
      <c r="G57" s="352">
        <v>0.7</v>
      </c>
      <c r="H57" s="267">
        <v>15371</v>
      </c>
      <c r="I57" s="267">
        <v>20388</v>
      </c>
      <c r="J57" s="352">
        <v>-24.6</v>
      </c>
      <c r="K57" s="353">
        <v>6.3674399337199699</v>
      </c>
      <c r="L57" s="267">
        <v>81852</v>
      </c>
      <c r="M57" s="267">
        <v>75924</v>
      </c>
      <c r="N57" s="352">
        <v>7.8</v>
      </c>
      <c r="O57" s="353">
        <v>33.907207953604001</v>
      </c>
    </row>
    <row r="58" spans="1:15" s="189" customFormat="1" ht="14.45" customHeight="1" x14ac:dyDescent="0.2">
      <c r="A58" s="515"/>
      <c r="B58" s="351" t="s">
        <v>4363</v>
      </c>
      <c r="C58" s="267">
        <v>10110</v>
      </c>
      <c r="D58" s="267">
        <v>6768</v>
      </c>
      <c r="E58" s="352">
        <v>66.900000000000006</v>
      </c>
      <c r="F58" s="352">
        <v>66.3</v>
      </c>
      <c r="G58" s="352">
        <v>1</v>
      </c>
      <c r="H58" s="267">
        <v>54432</v>
      </c>
      <c r="I58" s="267">
        <v>58599</v>
      </c>
      <c r="J58" s="352">
        <v>-7.1</v>
      </c>
      <c r="K58" s="353">
        <v>8.0425531914893593</v>
      </c>
      <c r="L58" s="267">
        <v>193596</v>
      </c>
      <c r="M58" s="267">
        <v>170988</v>
      </c>
      <c r="N58" s="352">
        <v>13.2</v>
      </c>
      <c r="O58" s="353">
        <v>28.604609929077998</v>
      </c>
    </row>
    <row r="59" spans="1:15" s="189" customFormat="1" ht="14.45" customHeight="1" x14ac:dyDescent="0.2">
      <c r="A59" s="515"/>
      <c r="B59" s="351" t="s">
        <v>199</v>
      </c>
      <c r="C59" s="267">
        <v>3868</v>
      </c>
      <c r="D59" s="267">
        <v>2624</v>
      </c>
      <c r="E59" s="352">
        <v>67.8</v>
      </c>
      <c r="F59" s="352">
        <v>67.599999999999994</v>
      </c>
      <c r="G59" s="352">
        <v>0.3</v>
      </c>
      <c r="H59" s="267">
        <v>22476</v>
      </c>
      <c r="I59" s="267">
        <v>20045</v>
      </c>
      <c r="J59" s="352">
        <v>12.1</v>
      </c>
      <c r="K59" s="353">
        <v>8.5655487804878092</v>
      </c>
      <c r="L59" s="267">
        <v>42037</v>
      </c>
      <c r="M59" s="267">
        <v>35883</v>
      </c>
      <c r="N59" s="352">
        <v>17.2</v>
      </c>
      <c r="O59" s="353">
        <v>16.0201981707317</v>
      </c>
    </row>
    <row r="60" spans="1:15" s="189" customFormat="1" ht="14.45" customHeight="1" x14ac:dyDescent="0.2">
      <c r="A60" s="515" t="s">
        <v>14947</v>
      </c>
      <c r="B60" s="351" t="s">
        <v>6307</v>
      </c>
      <c r="C60" s="267">
        <v>7270</v>
      </c>
      <c r="D60" s="267">
        <v>3666</v>
      </c>
      <c r="E60" s="352">
        <v>50.4</v>
      </c>
      <c r="F60" s="352">
        <v>50</v>
      </c>
      <c r="G60" s="352">
        <v>0.9</v>
      </c>
      <c r="H60" s="267">
        <v>15621</v>
      </c>
      <c r="I60" s="267">
        <v>17294</v>
      </c>
      <c r="J60" s="352">
        <v>-9.6999999999999993</v>
      </c>
      <c r="K60" s="353">
        <v>4.2610474631751201</v>
      </c>
      <c r="L60" s="267">
        <v>74355</v>
      </c>
      <c r="M60" s="267">
        <v>73602</v>
      </c>
      <c r="N60" s="352">
        <v>1</v>
      </c>
      <c r="O60" s="353">
        <v>20.282324058919802</v>
      </c>
    </row>
    <row r="61" spans="1:15" s="189" customFormat="1" ht="14.45" customHeight="1" x14ac:dyDescent="0.2">
      <c r="A61" s="515"/>
      <c r="B61" s="351" t="s">
        <v>15499</v>
      </c>
      <c r="C61" s="267">
        <v>11754</v>
      </c>
      <c r="D61" s="267">
        <v>6324</v>
      </c>
      <c r="E61" s="352">
        <v>53.8</v>
      </c>
      <c r="F61" s="352">
        <v>53.6</v>
      </c>
      <c r="G61" s="352">
        <v>0.4</v>
      </c>
      <c r="H61" s="267">
        <v>46149</v>
      </c>
      <c r="I61" s="267">
        <v>35556</v>
      </c>
      <c r="J61" s="352">
        <v>29.8</v>
      </c>
      <c r="K61" s="353">
        <v>7.2974383301707801</v>
      </c>
      <c r="L61" s="267">
        <v>116873</v>
      </c>
      <c r="M61" s="267">
        <v>102832</v>
      </c>
      <c r="N61" s="352">
        <v>13.7</v>
      </c>
      <c r="O61" s="353">
        <v>18.480866540164499</v>
      </c>
    </row>
    <row r="62" spans="1:15" s="189" customFormat="1" ht="14.45" customHeight="1" x14ac:dyDescent="0.2">
      <c r="A62" s="515"/>
      <c r="B62" s="351" t="s">
        <v>5282</v>
      </c>
      <c r="C62" s="267">
        <v>27681</v>
      </c>
      <c r="D62" s="267">
        <v>11799</v>
      </c>
      <c r="E62" s="352">
        <v>42.6</v>
      </c>
      <c r="F62" s="352">
        <v>42</v>
      </c>
      <c r="G62" s="352">
        <v>1.5</v>
      </c>
      <c r="H62" s="267">
        <v>106919</v>
      </c>
      <c r="I62" s="267">
        <v>95189</v>
      </c>
      <c r="J62" s="352">
        <v>12.3</v>
      </c>
      <c r="K62" s="353">
        <v>9.0617001440800102</v>
      </c>
      <c r="L62" s="267">
        <v>157098</v>
      </c>
      <c r="M62" s="267">
        <v>134599</v>
      </c>
      <c r="N62" s="352">
        <v>16.7</v>
      </c>
      <c r="O62" s="353">
        <v>13.314518179506701</v>
      </c>
    </row>
    <row r="63" spans="1:15" s="189" customFormat="1" ht="14.45" customHeight="1" x14ac:dyDescent="0.2">
      <c r="A63" s="515"/>
      <c r="B63" s="351" t="s">
        <v>1410</v>
      </c>
      <c r="C63" s="267">
        <v>7572</v>
      </c>
      <c r="D63" s="267">
        <v>4354</v>
      </c>
      <c r="E63" s="352">
        <v>57.5</v>
      </c>
      <c r="F63" s="352">
        <v>57.2</v>
      </c>
      <c r="G63" s="352">
        <v>0.5</v>
      </c>
      <c r="H63" s="267">
        <v>31459</v>
      </c>
      <c r="I63" s="267">
        <v>26554</v>
      </c>
      <c r="J63" s="352">
        <v>18.5</v>
      </c>
      <c r="K63" s="353">
        <v>7.22531005971521</v>
      </c>
      <c r="L63" s="267">
        <v>111188</v>
      </c>
      <c r="M63" s="267">
        <v>95058</v>
      </c>
      <c r="N63" s="352">
        <v>17</v>
      </c>
      <c r="O63" s="353">
        <v>25.536977491961402</v>
      </c>
    </row>
    <row r="64" spans="1:15" s="189" customFormat="1" ht="14.45" customHeight="1" x14ac:dyDescent="0.2">
      <c r="A64" s="515"/>
      <c r="B64" s="351" t="s">
        <v>5871</v>
      </c>
      <c r="C64" s="267">
        <v>6765</v>
      </c>
      <c r="D64" s="267">
        <v>3484</v>
      </c>
      <c r="E64" s="352">
        <v>51.5</v>
      </c>
      <c r="F64" s="352">
        <v>51.1</v>
      </c>
      <c r="G64" s="352">
        <v>0.7</v>
      </c>
      <c r="H64" s="267">
        <v>41059</v>
      </c>
      <c r="I64" s="267">
        <v>46573</v>
      </c>
      <c r="J64" s="352">
        <v>-11.8</v>
      </c>
      <c r="K64" s="353">
        <v>11.7850172215844</v>
      </c>
      <c r="L64" s="267">
        <v>76601</v>
      </c>
      <c r="M64" s="267">
        <v>64523</v>
      </c>
      <c r="N64" s="352">
        <v>18.7</v>
      </c>
      <c r="O64" s="353">
        <v>21.9865097588978</v>
      </c>
    </row>
    <row r="65" spans="1:15" s="189" customFormat="1" ht="14.45" customHeight="1" x14ac:dyDescent="0.2">
      <c r="A65" s="515"/>
      <c r="B65" s="351" t="s">
        <v>5285</v>
      </c>
      <c r="C65" s="267">
        <v>8663</v>
      </c>
      <c r="D65" s="267">
        <v>4754</v>
      </c>
      <c r="E65" s="352">
        <v>54.9</v>
      </c>
      <c r="F65" s="352">
        <v>54.4</v>
      </c>
      <c r="G65" s="352">
        <v>0.8</v>
      </c>
      <c r="H65" s="267">
        <v>24331</v>
      </c>
      <c r="I65" s="267">
        <v>20541</v>
      </c>
      <c r="J65" s="352">
        <v>18.5</v>
      </c>
      <c r="K65" s="353">
        <v>5.11800588977703</v>
      </c>
      <c r="L65" s="267">
        <v>92070</v>
      </c>
      <c r="M65" s="267">
        <v>80479</v>
      </c>
      <c r="N65" s="352">
        <v>14.4</v>
      </c>
      <c r="O65" s="353">
        <v>19.366848969288998</v>
      </c>
    </row>
    <row r="66" spans="1:15" s="189" customFormat="1" ht="14.45" customHeight="1" x14ac:dyDescent="0.2">
      <c r="A66" s="515"/>
      <c r="B66" s="351" t="s">
        <v>2334</v>
      </c>
      <c r="C66" s="267">
        <v>6817</v>
      </c>
      <c r="D66" s="267">
        <v>4027</v>
      </c>
      <c r="E66" s="352">
        <v>59.1</v>
      </c>
      <c r="F66" s="352">
        <v>58.7</v>
      </c>
      <c r="G66" s="352">
        <v>0.6</v>
      </c>
      <c r="H66" s="267">
        <v>9538</v>
      </c>
      <c r="I66" s="267">
        <v>8091</v>
      </c>
      <c r="J66" s="352">
        <v>17.899999999999999</v>
      </c>
      <c r="K66" s="353">
        <v>2.3685125403526199</v>
      </c>
      <c r="L66" s="267">
        <v>82434</v>
      </c>
      <c r="M66" s="267">
        <v>73731</v>
      </c>
      <c r="N66" s="352">
        <v>11.8</v>
      </c>
      <c r="O66" s="353">
        <v>20.470325304196699</v>
      </c>
    </row>
    <row r="67" spans="1:15" s="189" customFormat="1" ht="14.45" customHeight="1" x14ac:dyDescent="0.2">
      <c r="A67" s="515"/>
      <c r="B67" s="351" t="s">
        <v>5810</v>
      </c>
      <c r="C67" s="267">
        <v>9357</v>
      </c>
      <c r="D67" s="267">
        <v>4766</v>
      </c>
      <c r="E67" s="352">
        <v>50.9</v>
      </c>
      <c r="F67" s="352">
        <v>50.4</v>
      </c>
      <c r="G67" s="352">
        <v>1</v>
      </c>
      <c r="H67" s="267">
        <v>26835</v>
      </c>
      <c r="I67" s="267">
        <v>24775</v>
      </c>
      <c r="J67" s="352">
        <v>8.3000000000000007</v>
      </c>
      <c r="K67" s="353">
        <v>5.6305077633235401</v>
      </c>
      <c r="L67" s="267">
        <v>120996</v>
      </c>
      <c r="M67" s="267">
        <v>107844</v>
      </c>
      <c r="N67" s="352">
        <v>12.2</v>
      </c>
      <c r="O67" s="353">
        <v>25.387326898866998</v>
      </c>
    </row>
    <row r="68" spans="1:15" s="189" customFormat="1" ht="14.45" customHeight="1" x14ac:dyDescent="0.2">
      <c r="A68" s="361" t="s">
        <v>487</v>
      </c>
      <c r="B68" s="351" t="s">
        <v>487</v>
      </c>
      <c r="C68" s="267">
        <v>8439</v>
      </c>
      <c r="D68" s="267">
        <v>4911</v>
      </c>
      <c r="E68" s="352">
        <v>58.2</v>
      </c>
      <c r="F68" s="352">
        <v>57.7</v>
      </c>
      <c r="G68" s="352">
        <v>0.9</v>
      </c>
      <c r="H68" s="267">
        <v>19778</v>
      </c>
      <c r="I68" s="267">
        <v>26230</v>
      </c>
      <c r="J68" s="352">
        <v>-24.6</v>
      </c>
      <c r="K68" s="353">
        <v>4.0272856851965004</v>
      </c>
      <c r="L68" s="267">
        <v>81672</v>
      </c>
      <c r="M68" s="267">
        <v>118110</v>
      </c>
      <c r="N68" s="352">
        <v>-30.9</v>
      </c>
      <c r="O68" s="353">
        <v>16.630421502748899</v>
      </c>
    </row>
    <row r="69" spans="1:15" s="189" customFormat="1" ht="14.45" customHeight="1" x14ac:dyDescent="0.2">
      <c r="A69" s="361" t="s">
        <v>259</v>
      </c>
      <c r="B69" s="351" t="s">
        <v>259</v>
      </c>
      <c r="C69" s="267">
        <v>3433</v>
      </c>
      <c r="D69" s="267">
        <v>1871</v>
      </c>
      <c r="E69" s="352">
        <v>54.5</v>
      </c>
      <c r="F69" s="352">
        <v>53.9</v>
      </c>
      <c r="G69" s="352">
        <v>1.1000000000000001</v>
      </c>
      <c r="H69" s="267">
        <v>3637</v>
      </c>
      <c r="I69" s="267">
        <v>2823</v>
      </c>
      <c r="J69" s="352">
        <v>28.8</v>
      </c>
      <c r="K69" s="353">
        <v>1.9438802779262401</v>
      </c>
      <c r="L69" s="267">
        <v>13576</v>
      </c>
      <c r="M69" s="267">
        <v>12631</v>
      </c>
      <c r="N69" s="352">
        <v>7.5</v>
      </c>
      <c r="O69" s="353">
        <v>7.2560128273650504</v>
      </c>
    </row>
    <row r="70" spans="1:15" s="189" customFormat="1" ht="14.45" customHeight="1" x14ac:dyDescent="0.2">
      <c r="A70" s="361" t="s">
        <v>260</v>
      </c>
      <c r="B70" s="351" t="s">
        <v>260</v>
      </c>
      <c r="C70" s="267">
        <v>333</v>
      </c>
      <c r="D70" s="267">
        <v>134</v>
      </c>
      <c r="E70" s="352">
        <v>40.200000000000003</v>
      </c>
      <c r="F70" s="352">
        <v>39.9</v>
      </c>
      <c r="G70" s="352">
        <v>0.8</v>
      </c>
      <c r="H70" s="267">
        <v>6</v>
      </c>
      <c r="I70" s="267">
        <v>1</v>
      </c>
      <c r="J70" s="352">
        <v>500</v>
      </c>
      <c r="K70" s="353">
        <v>4.47761194029851E-2</v>
      </c>
      <c r="L70" s="267">
        <v>293</v>
      </c>
      <c r="M70" s="267">
        <v>569</v>
      </c>
      <c r="N70" s="352">
        <v>-48.5</v>
      </c>
      <c r="O70" s="353">
        <v>2.1865671641790998</v>
      </c>
    </row>
    <row r="71" spans="1:15" s="189" customFormat="1" ht="14.45" customHeight="1" x14ac:dyDescent="0.2">
      <c r="A71" s="515" t="s">
        <v>257</v>
      </c>
      <c r="B71" s="351" t="s">
        <v>1949</v>
      </c>
      <c r="C71" s="267">
        <v>5021</v>
      </c>
      <c r="D71" s="267">
        <v>3360</v>
      </c>
      <c r="E71" s="352">
        <v>66.900000000000006</v>
      </c>
      <c r="F71" s="352">
        <v>66.3</v>
      </c>
      <c r="G71" s="352">
        <v>1</v>
      </c>
      <c r="H71" s="267">
        <v>80195</v>
      </c>
      <c r="I71" s="267">
        <v>71103</v>
      </c>
      <c r="J71" s="352">
        <v>12.8</v>
      </c>
      <c r="K71" s="353">
        <v>23.867559523809501</v>
      </c>
      <c r="L71" s="267">
        <v>90971</v>
      </c>
      <c r="M71" s="267">
        <v>76364</v>
      </c>
      <c r="N71" s="352">
        <v>19.100000000000001</v>
      </c>
      <c r="O71" s="353">
        <v>27.074702380952399</v>
      </c>
    </row>
    <row r="72" spans="1:15" s="189" customFormat="1" ht="14.45" customHeight="1" x14ac:dyDescent="0.2">
      <c r="A72" s="515"/>
      <c r="B72" s="351" t="s">
        <v>2306</v>
      </c>
      <c r="C72" s="267">
        <v>2718</v>
      </c>
      <c r="D72" s="267">
        <v>1737</v>
      </c>
      <c r="E72" s="352">
        <v>63.9</v>
      </c>
      <c r="F72" s="352">
        <v>63.1</v>
      </c>
      <c r="G72" s="352">
        <v>1.3</v>
      </c>
      <c r="H72" s="267">
        <v>5429</v>
      </c>
      <c r="I72" s="267">
        <v>5360</v>
      </c>
      <c r="J72" s="352">
        <v>1.3</v>
      </c>
      <c r="K72" s="353">
        <v>3.1255037420840499</v>
      </c>
      <c r="L72" s="267">
        <v>66948</v>
      </c>
      <c r="M72" s="267">
        <v>62425</v>
      </c>
      <c r="N72" s="352">
        <v>7.2</v>
      </c>
      <c r="O72" s="353">
        <v>38.542314335060397</v>
      </c>
    </row>
    <row r="73" spans="1:15" s="189" customFormat="1" ht="14.45" customHeight="1" x14ac:dyDescent="0.2">
      <c r="A73" s="515"/>
      <c r="B73" s="351" t="s">
        <v>3353</v>
      </c>
      <c r="C73" s="267">
        <v>3101</v>
      </c>
      <c r="D73" s="267">
        <v>1990</v>
      </c>
      <c r="E73" s="352">
        <v>64.2</v>
      </c>
      <c r="F73" s="352">
        <v>63.8</v>
      </c>
      <c r="G73" s="352">
        <v>0.7</v>
      </c>
      <c r="H73" s="267">
        <v>19346</v>
      </c>
      <c r="I73" s="267">
        <v>17505</v>
      </c>
      <c r="J73" s="352">
        <v>10.5</v>
      </c>
      <c r="K73" s="353">
        <v>9.7216080402009997</v>
      </c>
      <c r="L73" s="267">
        <v>48234</v>
      </c>
      <c r="M73" s="267">
        <v>44253</v>
      </c>
      <c r="N73" s="352">
        <v>9</v>
      </c>
      <c r="O73" s="353">
        <v>24.238190954773899</v>
      </c>
    </row>
    <row r="74" spans="1:15" s="189" customFormat="1" ht="14.45" customHeight="1" x14ac:dyDescent="0.2">
      <c r="A74" s="515"/>
      <c r="B74" s="351" t="s">
        <v>2328</v>
      </c>
      <c r="C74" s="267">
        <v>1494</v>
      </c>
      <c r="D74" s="267">
        <v>791</v>
      </c>
      <c r="E74" s="352">
        <v>52.9</v>
      </c>
      <c r="F74" s="352">
        <v>52.4</v>
      </c>
      <c r="G74" s="352">
        <v>1</v>
      </c>
      <c r="H74" s="267">
        <v>6592</v>
      </c>
      <c r="I74" s="267">
        <v>5663</v>
      </c>
      <c r="J74" s="352">
        <v>16.399999999999999</v>
      </c>
      <c r="K74" s="353">
        <v>8.3337547408343902</v>
      </c>
      <c r="L74" s="267">
        <v>19870</v>
      </c>
      <c r="M74" s="267">
        <v>17018</v>
      </c>
      <c r="N74" s="352">
        <v>16.8</v>
      </c>
      <c r="O74" s="353">
        <v>25.120101137800301</v>
      </c>
    </row>
    <row r="75" spans="1:15" s="189" customFormat="1" ht="14.45" customHeight="1" x14ac:dyDescent="0.2">
      <c r="A75" s="515"/>
      <c r="B75" s="351" t="s">
        <v>4553</v>
      </c>
      <c r="C75" s="267">
        <v>8094</v>
      </c>
      <c r="D75" s="267">
        <v>5904</v>
      </c>
      <c r="E75" s="352">
        <v>72.900000000000006</v>
      </c>
      <c r="F75" s="352">
        <v>72.5</v>
      </c>
      <c r="G75" s="352">
        <v>0.7</v>
      </c>
      <c r="H75" s="267">
        <v>125969</v>
      </c>
      <c r="I75" s="267">
        <v>84429</v>
      </c>
      <c r="J75" s="352">
        <v>49.2</v>
      </c>
      <c r="K75" s="353">
        <v>21.336212737127401</v>
      </c>
      <c r="L75" s="267">
        <v>203231</v>
      </c>
      <c r="M75" s="267">
        <v>178848</v>
      </c>
      <c r="N75" s="352">
        <v>13.6</v>
      </c>
      <c r="O75" s="353">
        <v>34.422594850948499</v>
      </c>
    </row>
    <row r="76" spans="1:15" s="189" customFormat="1" ht="14.45" customHeight="1" x14ac:dyDescent="0.2">
      <c r="A76" s="515" t="s">
        <v>251</v>
      </c>
      <c r="B76" s="351" t="s">
        <v>1992</v>
      </c>
      <c r="C76" s="267">
        <v>2051</v>
      </c>
      <c r="D76" s="267">
        <v>1209</v>
      </c>
      <c r="E76" s="352">
        <v>58.9</v>
      </c>
      <c r="F76" s="352">
        <v>58.7</v>
      </c>
      <c r="G76" s="352">
        <v>0.4</v>
      </c>
      <c r="H76" s="267">
        <v>9569</v>
      </c>
      <c r="I76" s="267">
        <v>8007</v>
      </c>
      <c r="J76" s="352">
        <v>19.5</v>
      </c>
      <c r="K76" s="353">
        <v>7.9148056244830496</v>
      </c>
      <c r="L76" s="267">
        <v>59641</v>
      </c>
      <c r="M76" s="267">
        <v>52042</v>
      </c>
      <c r="N76" s="352">
        <v>14.6</v>
      </c>
      <c r="O76" s="353">
        <v>49.330851943755199</v>
      </c>
    </row>
    <row r="77" spans="1:15" s="189" customFormat="1" ht="14.45" customHeight="1" x14ac:dyDescent="0.2">
      <c r="A77" s="515"/>
      <c r="B77" s="351" t="s">
        <v>2007</v>
      </c>
      <c r="C77" s="267">
        <v>5645</v>
      </c>
      <c r="D77" s="267">
        <v>3425</v>
      </c>
      <c r="E77" s="352">
        <v>60.7</v>
      </c>
      <c r="F77" s="352">
        <v>59.7</v>
      </c>
      <c r="G77" s="352">
        <v>1.7</v>
      </c>
      <c r="H77" s="267">
        <v>25882</v>
      </c>
      <c r="I77" s="267">
        <v>21821</v>
      </c>
      <c r="J77" s="352">
        <v>18.600000000000001</v>
      </c>
      <c r="K77" s="353">
        <v>7.5567883211678799</v>
      </c>
      <c r="L77" s="267">
        <v>158938</v>
      </c>
      <c r="M77" s="267">
        <v>135672</v>
      </c>
      <c r="N77" s="352">
        <v>17.100000000000001</v>
      </c>
      <c r="O77" s="353">
        <v>46.405255474452602</v>
      </c>
    </row>
    <row r="78" spans="1:15" s="189" customFormat="1" ht="14.45" customHeight="1" x14ac:dyDescent="0.2">
      <c r="A78" s="515"/>
      <c r="B78" s="351" t="s">
        <v>7995</v>
      </c>
      <c r="C78" s="267">
        <v>1895</v>
      </c>
      <c r="D78" s="267">
        <v>1176</v>
      </c>
      <c r="E78" s="352">
        <v>62.1</v>
      </c>
      <c r="F78" s="352">
        <v>61.5</v>
      </c>
      <c r="G78" s="352">
        <v>0.9</v>
      </c>
      <c r="H78" s="267">
        <v>14026</v>
      </c>
      <c r="I78" s="267">
        <v>10539</v>
      </c>
      <c r="J78" s="352">
        <v>33.1</v>
      </c>
      <c r="K78" s="353">
        <v>11.926870748299301</v>
      </c>
      <c r="L78" s="267">
        <v>45467</v>
      </c>
      <c r="M78" s="267">
        <v>40171</v>
      </c>
      <c r="N78" s="352">
        <v>13.2</v>
      </c>
      <c r="O78" s="353">
        <v>38.6624149659864</v>
      </c>
    </row>
    <row r="79" spans="1:15" s="189" customFormat="1" ht="14.45" customHeight="1" x14ac:dyDescent="0.2">
      <c r="A79" s="515"/>
      <c r="B79" s="351" t="s">
        <v>6888</v>
      </c>
      <c r="C79" s="267">
        <v>780</v>
      </c>
      <c r="D79" s="267">
        <v>549</v>
      </c>
      <c r="E79" s="352">
        <v>70.400000000000006</v>
      </c>
      <c r="F79" s="352">
        <v>69.900000000000006</v>
      </c>
      <c r="G79" s="352">
        <v>0.7</v>
      </c>
      <c r="H79" s="267">
        <v>3633</v>
      </c>
      <c r="I79" s="267">
        <v>2932</v>
      </c>
      <c r="J79" s="352">
        <v>23.9</v>
      </c>
      <c r="K79" s="353">
        <v>6.6174863387978098</v>
      </c>
      <c r="L79" s="267">
        <v>16759</v>
      </c>
      <c r="M79" s="267">
        <v>14717</v>
      </c>
      <c r="N79" s="352">
        <v>13.9</v>
      </c>
      <c r="O79" s="353">
        <v>30.526411657559201</v>
      </c>
    </row>
    <row r="80" spans="1:15" s="189" customFormat="1" ht="14.45" customHeight="1" x14ac:dyDescent="0.2">
      <c r="A80" s="515"/>
      <c r="B80" s="351" t="s">
        <v>7996</v>
      </c>
      <c r="C80" s="267">
        <v>2058</v>
      </c>
      <c r="D80" s="267">
        <v>1414</v>
      </c>
      <c r="E80" s="352">
        <v>68.7</v>
      </c>
      <c r="F80" s="352">
        <v>68.099999999999994</v>
      </c>
      <c r="G80" s="352">
        <v>0.9</v>
      </c>
      <c r="H80" s="267">
        <v>5667</v>
      </c>
      <c r="I80" s="267">
        <v>4844</v>
      </c>
      <c r="J80" s="352">
        <v>17</v>
      </c>
      <c r="K80" s="353">
        <v>4.0077793493635099</v>
      </c>
      <c r="L80" s="267">
        <v>74246</v>
      </c>
      <c r="M80" s="267">
        <v>68334</v>
      </c>
      <c r="N80" s="352">
        <v>8.6999999999999993</v>
      </c>
      <c r="O80" s="353">
        <v>52.507779349363503</v>
      </c>
    </row>
    <row r="81" spans="1:15" s="189" customFormat="1" ht="14.45" customHeight="1" x14ac:dyDescent="0.2">
      <c r="A81" s="515"/>
      <c r="B81" s="351" t="s">
        <v>2163</v>
      </c>
      <c r="C81" s="267">
        <v>3013</v>
      </c>
      <c r="D81" s="267">
        <v>1741</v>
      </c>
      <c r="E81" s="352">
        <v>57.8</v>
      </c>
      <c r="F81" s="352">
        <v>56.7</v>
      </c>
      <c r="G81" s="352">
        <v>2</v>
      </c>
      <c r="H81" s="267">
        <v>21772</v>
      </c>
      <c r="I81" s="267">
        <v>18198</v>
      </c>
      <c r="J81" s="352">
        <v>19.600000000000001</v>
      </c>
      <c r="K81" s="353">
        <v>12.5054566341183</v>
      </c>
      <c r="L81" s="267">
        <v>80770</v>
      </c>
      <c r="M81" s="267">
        <v>67302</v>
      </c>
      <c r="N81" s="352">
        <v>20</v>
      </c>
      <c r="O81" s="353">
        <v>46.392877656519197</v>
      </c>
    </row>
    <row r="82" spans="1:15" s="189" customFormat="1" ht="14.45" customHeight="1" x14ac:dyDescent="0.2">
      <c r="A82" s="515"/>
      <c r="B82" s="351" t="s">
        <v>2189</v>
      </c>
      <c r="C82" s="267">
        <v>17988</v>
      </c>
      <c r="D82" s="267">
        <v>10104</v>
      </c>
      <c r="E82" s="352">
        <v>56.2</v>
      </c>
      <c r="F82" s="352">
        <v>55.8</v>
      </c>
      <c r="G82" s="352">
        <v>0.7</v>
      </c>
      <c r="H82" s="267">
        <v>116898</v>
      </c>
      <c r="I82" s="267">
        <v>101453</v>
      </c>
      <c r="J82" s="352">
        <v>15.2</v>
      </c>
      <c r="K82" s="353">
        <v>11.5694774346793</v>
      </c>
      <c r="L82" s="267">
        <v>435099</v>
      </c>
      <c r="M82" s="267">
        <v>375900</v>
      </c>
      <c r="N82" s="352">
        <v>15.7</v>
      </c>
      <c r="O82" s="353">
        <v>43.062054631829</v>
      </c>
    </row>
    <row r="83" spans="1:15" s="189" customFormat="1" ht="14.45" customHeight="1" x14ac:dyDescent="0.2">
      <c r="A83" s="515"/>
      <c r="B83" s="351" t="s">
        <v>6893</v>
      </c>
      <c r="C83" s="267">
        <v>2989</v>
      </c>
      <c r="D83" s="267">
        <v>2008</v>
      </c>
      <c r="E83" s="352">
        <v>67.2</v>
      </c>
      <c r="F83" s="352">
        <v>66.400000000000006</v>
      </c>
      <c r="G83" s="352">
        <v>1.2</v>
      </c>
      <c r="H83" s="267">
        <v>15212</v>
      </c>
      <c r="I83" s="267">
        <v>13019</v>
      </c>
      <c r="J83" s="352">
        <v>16.8</v>
      </c>
      <c r="K83" s="353">
        <v>7.5756972111553802</v>
      </c>
      <c r="L83" s="267">
        <v>93681</v>
      </c>
      <c r="M83" s="267">
        <v>78539</v>
      </c>
      <c r="N83" s="352">
        <v>19.3</v>
      </c>
      <c r="O83" s="353">
        <v>46.653884462151403</v>
      </c>
    </row>
    <row r="84" spans="1:15" s="189" customFormat="1" ht="14.45" customHeight="1" x14ac:dyDescent="0.2">
      <c r="A84" s="515"/>
      <c r="B84" s="351" t="s">
        <v>2983</v>
      </c>
      <c r="C84" s="267">
        <v>4069</v>
      </c>
      <c r="D84" s="267">
        <v>2554</v>
      </c>
      <c r="E84" s="352">
        <v>62.8</v>
      </c>
      <c r="F84" s="352">
        <v>61.9</v>
      </c>
      <c r="G84" s="352">
        <v>1.3</v>
      </c>
      <c r="H84" s="267">
        <v>23912</v>
      </c>
      <c r="I84" s="267">
        <v>15148</v>
      </c>
      <c r="J84" s="352">
        <v>57.9</v>
      </c>
      <c r="K84" s="353">
        <v>9.3625685199686792</v>
      </c>
      <c r="L84" s="267">
        <v>127444</v>
      </c>
      <c r="M84" s="267">
        <v>105546</v>
      </c>
      <c r="N84" s="352">
        <v>20.7</v>
      </c>
      <c r="O84" s="353">
        <v>49.899765074393102</v>
      </c>
    </row>
    <row r="85" spans="1:15" s="189" customFormat="1" ht="14.45" customHeight="1" x14ac:dyDescent="0.2">
      <c r="A85" s="515"/>
      <c r="B85" s="351" t="s">
        <v>2192</v>
      </c>
      <c r="C85" s="267">
        <v>2327</v>
      </c>
      <c r="D85" s="267">
        <v>1515</v>
      </c>
      <c r="E85" s="352">
        <v>65.099999999999994</v>
      </c>
      <c r="F85" s="352">
        <v>64.7</v>
      </c>
      <c r="G85" s="352">
        <v>0.7</v>
      </c>
      <c r="H85" s="267">
        <v>10574</v>
      </c>
      <c r="I85" s="267">
        <v>8766</v>
      </c>
      <c r="J85" s="352">
        <v>20.6</v>
      </c>
      <c r="K85" s="353">
        <v>6.9795379537953801</v>
      </c>
      <c r="L85" s="267">
        <v>61237</v>
      </c>
      <c r="M85" s="267">
        <v>46764</v>
      </c>
      <c r="N85" s="352">
        <v>30.9</v>
      </c>
      <c r="O85" s="353">
        <v>40.420462046204598</v>
      </c>
    </row>
    <row r="86" spans="1:15" s="189" customFormat="1" ht="14.45" customHeight="1" x14ac:dyDescent="0.2">
      <c r="A86" s="515"/>
      <c r="B86" s="351" t="s">
        <v>3574</v>
      </c>
      <c r="C86" s="267">
        <v>8411</v>
      </c>
      <c r="D86" s="267">
        <v>5370</v>
      </c>
      <c r="E86" s="352">
        <v>63.8</v>
      </c>
      <c r="F86" s="352">
        <v>63</v>
      </c>
      <c r="G86" s="352">
        <v>1.3</v>
      </c>
      <c r="H86" s="267">
        <v>86687</v>
      </c>
      <c r="I86" s="267">
        <v>70634</v>
      </c>
      <c r="J86" s="352">
        <v>22.7</v>
      </c>
      <c r="K86" s="353">
        <v>16.142830540037199</v>
      </c>
      <c r="L86" s="267">
        <v>195495</v>
      </c>
      <c r="M86" s="267">
        <v>169028</v>
      </c>
      <c r="N86" s="352">
        <v>15.7</v>
      </c>
      <c r="O86" s="353">
        <v>36.405027932960898</v>
      </c>
    </row>
    <row r="87" spans="1:15" s="189" customFormat="1" ht="14.45" customHeight="1" x14ac:dyDescent="0.2">
      <c r="A87" s="515"/>
      <c r="B87" s="351" t="s">
        <v>3432</v>
      </c>
      <c r="C87" s="267">
        <v>2682</v>
      </c>
      <c r="D87" s="267">
        <v>1662</v>
      </c>
      <c r="E87" s="352">
        <v>62</v>
      </c>
      <c r="F87" s="352">
        <v>60.8</v>
      </c>
      <c r="G87" s="352">
        <v>1.9</v>
      </c>
      <c r="H87" s="267">
        <v>10542</v>
      </c>
      <c r="I87" s="267">
        <v>8636</v>
      </c>
      <c r="J87" s="352">
        <v>22.1</v>
      </c>
      <c r="K87" s="353">
        <v>6.34296028880867</v>
      </c>
      <c r="L87" s="267">
        <v>150633</v>
      </c>
      <c r="M87" s="267">
        <v>136243</v>
      </c>
      <c r="N87" s="352">
        <v>10.6</v>
      </c>
      <c r="O87" s="353">
        <v>90.633574007220204</v>
      </c>
    </row>
    <row r="88" spans="1:15" s="189" customFormat="1" ht="14.45" customHeight="1" x14ac:dyDescent="0.2">
      <c r="A88" s="361" t="s">
        <v>15155</v>
      </c>
      <c r="B88" s="351" t="s">
        <v>15155</v>
      </c>
      <c r="C88" s="267">
        <v>368</v>
      </c>
      <c r="D88" s="267">
        <v>30</v>
      </c>
      <c r="E88" s="352">
        <v>8.1999999999999993</v>
      </c>
      <c r="F88" s="352">
        <v>8.1999999999999993</v>
      </c>
      <c r="G88" s="352">
        <v>0</v>
      </c>
      <c r="H88" s="267">
        <v>0</v>
      </c>
      <c r="I88" s="267">
        <v>0</v>
      </c>
      <c r="J88" s="352">
        <v>0</v>
      </c>
      <c r="K88" s="353">
        <v>0</v>
      </c>
      <c r="L88" s="267">
        <v>162</v>
      </c>
      <c r="M88" s="267">
        <v>121</v>
      </c>
      <c r="N88" s="352">
        <v>33.9</v>
      </c>
      <c r="O88" s="353">
        <v>5.4</v>
      </c>
    </row>
    <row r="89" spans="1:15" s="189" customFormat="1" ht="14.45" customHeight="1" x14ac:dyDescent="0.2">
      <c r="A89" s="515" t="s">
        <v>249</v>
      </c>
      <c r="B89" s="351" t="s">
        <v>7997</v>
      </c>
      <c r="C89" s="267">
        <v>1427</v>
      </c>
      <c r="D89" s="267">
        <v>713</v>
      </c>
      <c r="E89" s="352">
        <v>50</v>
      </c>
      <c r="F89" s="352">
        <v>49.1</v>
      </c>
      <c r="G89" s="352">
        <v>1.7</v>
      </c>
      <c r="H89" s="267">
        <v>2559</v>
      </c>
      <c r="I89" s="267">
        <v>2308</v>
      </c>
      <c r="J89" s="352">
        <v>10.9</v>
      </c>
      <c r="K89" s="353">
        <v>3.5890603085553998</v>
      </c>
      <c r="L89" s="267">
        <v>41655</v>
      </c>
      <c r="M89" s="267">
        <v>37379</v>
      </c>
      <c r="N89" s="352">
        <v>11.4</v>
      </c>
      <c r="O89" s="353">
        <v>58.422159887798003</v>
      </c>
    </row>
    <row r="90" spans="1:15" s="189" customFormat="1" ht="14.45" customHeight="1" x14ac:dyDescent="0.2">
      <c r="A90" s="515"/>
      <c r="B90" s="351" t="s">
        <v>1412</v>
      </c>
      <c r="C90" s="267">
        <v>3495</v>
      </c>
      <c r="D90" s="267">
        <v>1968</v>
      </c>
      <c r="E90" s="352">
        <v>56.3</v>
      </c>
      <c r="F90" s="352">
        <v>55.8</v>
      </c>
      <c r="G90" s="352">
        <v>1</v>
      </c>
      <c r="H90" s="267">
        <v>8700</v>
      </c>
      <c r="I90" s="267">
        <v>7794</v>
      </c>
      <c r="J90" s="352">
        <v>11.6</v>
      </c>
      <c r="K90" s="353">
        <v>4.4207317073170698</v>
      </c>
      <c r="L90" s="267">
        <v>66157</v>
      </c>
      <c r="M90" s="267">
        <v>61890</v>
      </c>
      <c r="N90" s="352">
        <v>6.9</v>
      </c>
      <c r="O90" s="353">
        <v>33.616361788617901</v>
      </c>
    </row>
    <row r="91" spans="1:15" s="189" customFormat="1" ht="14.45" customHeight="1" x14ac:dyDescent="0.2">
      <c r="A91" s="515"/>
      <c r="B91" s="351" t="s">
        <v>1452</v>
      </c>
      <c r="C91" s="267">
        <v>2382</v>
      </c>
      <c r="D91" s="267">
        <v>1313</v>
      </c>
      <c r="E91" s="352">
        <v>55.1</v>
      </c>
      <c r="F91" s="352">
        <v>54.3</v>
      </c>
      <c r="G91" s="352">
        <v>1.5</v>
      </c>
      <c r="H91" s="267">
        <v>6463</v>
      </c>
      <c r="I91" s="267">
        <v>5673</v>
      </c>
      <c r="J91" s="352">
        <v>13.9</v>
      </c>
      <c r="K91" s="353">
        <v>4.9223153084539204</v>
      </c>
      <c r="L91" s="267">
        <v>44264</v>
      </c>
      <c r="M91" s="267">
        <v>39444</v>
      </c>
      <c r="N91" s="352">
        <v>12.2</v>
      </c>
      <c r="O91" s="353">
        <v>33.712109672505697</v>
      </c>
    </row>
    <row r="92" spans="1:15" s="189" customFormat="1" ht="14.45" customHeight="1" x14ac:dyDescent="0.2">
      <c r="A92" s="515"/>
      <c r="B92" s="351" t="s">
        <v>2518</v>
      </c>
      <c r="C92" s="267">
        <v>7241</v>
      </c>
      <c r="D92" s="267">
        <v>4726</v>
      </c>
      <c r="E92" s="352">
        <v>65.3</v>
      </c>
      <c r="F92" s="352">
        <v>64.8</v>
      </c>
      <c r="G92" s="352">
        <v>0.7</v>
      </c>
      <c r="H92" s="267">
        <v>39571</v>
      </c>
      <c r="I92" s="267">
        <v>34548</v>
      </c>
      <c r="J92" s="352">
        <v>14.5</v>
      </c>
      <c r="K92" s="353">
        <v>8.3730427422767697</v>
      </c>
      <c r="L92" s="267">
        <v>81174</v>
      </c>
      <c r="M92" s="267">
        <v>74434</v>
      </c>
      <c r="N92" s="352">
        <v>9.1</v>
      </c>
      <c r="O92" s="353">
        <v>17.176047397376198</v>
      </c>
    </row>
    <row r="93" spans="1:15" s="189" customFormat="1" ht="14.45" customHeight="1" x14ac:dyDescent="0.2">
      <c r="A93" s="515"/>
      <c r="B93" s="351" t="s">
        <v>2638</v>
      </c>
      <c r="C93" s="267">
        <v>1524</v>
      </c>
      <c r="D93" s="267">
        <v>946</v>
      </c>
      <c r="E93" s="352">
        <v>62.1</v>
      </c>
      <c r="F93" s="352">
        <v>61.4</v>
      </c>
      <c r="G93" s="352">
        <v>1.1000000000000001</v>
      </c>
      <c r="H93" s="267">
        <v>4064</v>
      </c>
      <c r="I93" s="267">
        <v>3276</v>
      </c>
      <c r="J93" s="352">
        <v>24.1</v>
      </c>
      <c r="K93" s="353">
        <v>4.29598308668076</v>
      </c>
      <c r="L93" s="267">
        <v>40717</v>
      </c>
      <c r="M93" s="267">
        <v>31261</v>
      </c>
      <c r="N93" s="352">
        <v>30.2</v>
      </c>
      <c r="O93" s="353">
        <v>43.041226215644798</v>
      </c>
    </row>
    <row r="94" spans="1:15" s="189" customFormat="1" ht="14.45" customHeight="1" x14ac:dyDescent="0.2">
      <c r="A94" s="515"/>
      <c r="B94" s="351" t="s">
        <v>1421</v>
      </c>
      <c r="C94" s="267">
        <v>16193</v>
      </c>
      <c r="D94" s="267">
        <v>8454</v>
      </c>
      <c r="E94" s="352">
        <v>52.2</v>
      </c>
      <c r="F94" s="352">
        <v>51.6</v>
      </c>
      <c r="G94" s="352">
        <v>1.2</v>
      </c>
      <c r="H94" s="267">
        <v>56437</v>
      </c>
      <c r="I94" s="267">
        <v>76933</v>
      </c>
      <c r="J94" s="352">
        <v>-26.6</v>
      </c>
      <c r="K94" s="353">
        <v>6.6757747811686796</v>
      </c>
      <c r="L94" s="267">
        <v>256431</v>
      </c>
      <c r="M94" s="267">
        <v>223319</v>
      </c>
      <c r="N94" s="352">
        <v>14.8</v>
      </c>
      <c r="O94" s="353">
        <v>30.332505322924099</v>
      </c>
    </row>
    <row r="95" spans="1:15" s="189" customFormat="1" ht="14.45" customHeight="1" x14ac:dyDescent="0.2">
      <c r="A95" s="515"/>
      <c r="B95" s="351" t="s">
        <v>2885</v>
      </c>
      <c r="C95" s="267">
        <v>2241</v>
      </c>
      <c r="D95" s="267">
        <v>1175</v>
      </c>
      <c r="E95" s="352">
        <v>52.4</v>
      </c>
      <c r="F95" s="352">
        <v>51.9</v>
      </c>
      <c r="G95" s="352">
        <v>0.9</v>
      </c>
      <c r="H95" s="267">
        <v>22367</v>
      </c>
      <c r="I95" s="267">
        <v>16222</v>
      </c>
      <c r="J95" s="352">
        <v>37.9</v>
      </c>
      <c r="K95" s="353">
        <v>19.035744680851099</v>
      </c>
      <c r="L95" s="267">
        <v>63943</v>
      </c>
      <c r="M95" s="267">
        <v>57926</v>
      </c>
      <c r="N95" s="352">
        <v>10.4</v>
      </c>
      <c r="O95" s="353">
        <v>54.419574468085102</v>
      </c>
    </row>
    <row r="96" spans="1:15" s="189" customFormat="1" ht="14.45" customHeight="1" x14ac:dyDescent="0.2">
      <c r="A96" s="515"/>
      <c r="B96" s="351" t="s">
        <v>1446</v>
      </c>
      <c r="C96" s="267">
        <v>14831</v>
      </c>
      <c r="D96" s="267">
        <v>8665</v>
      </c>
      <c r="E96" s="352">
        <v>58.4</v>
      </c>
      <c r="F96" s="352">
        <v>58</v>
      </c>
      <c r="G96" s="352">
        <v>0.8</v>
      </c>
      <c r="H96" s="267">
        <v>99204</v>
      </c>
      <c r="I96" s="267">
        <v>81581</v>
      </c>
      <c r="J96" s="352">
        <v>21.6</v>
      </c>
      <c r="K96" s="353">
        <v>11.4488170802077</v>
      </c>
      <c r="L96" s="267">
        <v>201094</v>
      </c>
      <c r="M96" s="267">
        <v>184813</v>
      </c>
      <c r="N96" s="352">
        <v>8.8000000000000007</v>
      </c>
      <c r="O96" s="353">
        <v>23.2076168493941</v>
      </c>
    </row>
    <row r="97" spans="1:15" s="189" customFormat="1" ht="14.45" customHeight="1" x14ac:dyDescent="0.2">
      <c r="A97" s="515"/>
      <c r="B97" s="351" t="s">
        <v>1987</v>
      </c>
      <c r="C97" s="267">
        <v>1460</v>
      </c>
      <c r="D97" s="267">
        <v>793</v>
      </c>
      <c r="E97" s="352">
        <v>54.3</v>
      </c>
      <c r="F97" s="352">
        <v>53.4</v>
      </c>
      <c r="G97" s="352">
        <v>1.8</v>
      </c>
      <c r="H97" s="267">
        <v>1822</v>
      </c>
      <c r="I97" s="267">
        <v>1612</v>
      </c>
      <c r="J97" s="352">
        <v>13</v>
      </c>
      <c r="K97" s="353">
        <v>2.2976040353089502</v>
      </c>
      <c r="L97" s="267">
        <v>27124</v>
      </c>
      <c r="M97" s="267">
        <v>23884</v>
      </c>
      <c r="N97" s="352">
        <v>13.6</v>
      </c>
      <c r="O97" s="353">
        <v>34.2042875157629</v>
      </c>
    </row>
    <row r="98" spans="1:15" s="189" customFormat="1" ht="14.45" customHeight="1" x14ac:dyDescent="0.2">
      <c r="A98" s="515"/>
      <c r="B98" s="351" t="s">
        <v>7998</v>
      </c>
      <c r="C98" s="267">
        <v>577</v>
      </c>
      <c r="D98" s="267">
        <v>305</v>
      </c>
      <c r="E98" s="352">
        <v>52.9</v>
      </c>
      <c r="F98" s="352">
        <v>52.5</v>
      </c>
      <c r="G98" s="352">
        <v>0.7</v>
      </c>
      <c r="H98" s="267">
        <v>2037</v>
      </c>
      <c r="I98" s="267">
        <v>1748</v>
      </c>
      <c r="J98" s="352">
        <v>16.5</v>
      </c>
      <c r="K98" s="353">
        <v>6.6786885245901599</v>
      </c>
      <c r="L98" s="267">
        <v>11336</v>
      </c>
      <c r="M98" s="267">
        <v>9799</v>
      </c>
      <c r="N98" s="352">
        <v>15.7</v>
      </c>
      <c r="O98" s="353">
        <v>37.167213114754098</v>
      </c>
    </row>
    <row r="99" spans="1:15" s="189" customFormat="1" ht="14.45" customHeight="1" x14ac:dyDescent="0.2">
      <c r="A99" s="515"/>
      <c r="B99" s="351" t="s">
        <v>4926</v>
      </c>
      <c r="C99" s="267">
        <v>5611</v>
      </c>
      <c r="D99" s="267">
        <v>3495</v>
      </c>
      <c r="E99" s="352">
        <v>62.3</v>
      </c>
      <c r="F99" s="352">
        <v>61.6</v>
      </c>
      <c r="G99" s="352">
        <v>1</v>
      </c>
      <c r="H99" s="267">
        <v>21849</v>
      </c>
      <c r="I99" s="267">
        <v>21911</v>
      </c>
      <c r="J99" s="352">
        <v>-0.3</v>
      </c>
      <c r="K99" s="353">
        <v>6.2515021459227498</v>
      </c>
      <c r="L99" s="267">
        <v>56972</v>
      </c>
      <c r="M99" s="267">
        <v>52010</v>
      </c>
      <c r="N99" s="352">
        <v>9.5</v>
      </c>
      <c r="O99" s="353">
        <v>16.301001430615202</v>
      </c>
    </row>
    <row r="100" spans="1:15" s="189" customFormat="1" ht="14.45" customHeight="1" x14ac:dyDescent="0.2">
      <c r="A100" s="515"/>
      <c r="B100" s="351" t="s">
        <v>2713</v>
      </c>
      <c r="C100" s="267">
        <v>3615</v>
      </c>
      <c r="D100" s="267">
        <v>1909</v>
      </c>
      <c r="E100" s="352">
        <v>52.8</v>
      </c>
      <c r="F100" s="352">
        <v>51.8</v>
      </c>
      <c r="G100" s="352">
        <v>2</v>
      </c>
      <c r="H100" s="267">
        <v>14031</v>
      </c>
      <c r="I100" s="267">
        <v>11077</v>
      </c>
      <c r="J100" s="352">
        <v>26.7</v>
      </c>
      <c r="K100" s="353">
        <v>7.3499214248297502</v>
      </c>
      <c r="L100" s="267">
        <v>73882</v>
      </c>
      <c r="M100" s="267">
        <v>64289</v>
      </c>
      <c r="N100" s="352">
        <v>14.9</v>
      </c>
      <c r="O100" s="353">
        <v>38.701938187532697</v>
      </c>
    </row>
    <row r="101" spans="1:15" s="189" customFormat="1" ht="14.45" customHeight="1" x14ac:dyDescent="0.2">
      <c r="A101" s="515"/>
      <c r="B101" s="351" t="s">
        <v>2663</v>
      </c>
      <c r="C101" s="267">
        <v>2288</v>
      </c>
      <c r="D101" s="267">
        <v>1211</v>
      </c>
      <c r="E101" s="352">
        <v>52.9</v>
      </c>
      <c r="F101" s="352">
        <v>52.4</v>
      </c>
      <c r="G101" s="352">
        <v>1</v>
      </c>
      <c r="H101" s="267">
        <v>9351</v>
      </c>
      <c r="I101" s="267">
        <v>6693</v>
      </c>
      <c r="J101" s="352">
        <v>39.700000000000003</v>
      </c>
      <c r="K101" s="353">
        <v>7.7217175887696099</v>
      </c>
      <c r="L101" s="267">
        <v>51726</v>
      </c>
      <c r="M101" s="267">
        <v>46221</v>
      </c>
      <c r="N101" s="352">
        <v>11.9</v>
      </c>
      <c r="O101" s="353">
        <v>42.713459950454201</v>
      </c>
    </row>
    <row r="102" spans="1:15" s="189" customFormat="1" ht="14.45" customHeight="1" x14ac:dyDescent="0.2">
      <c r="A102" s="515" t="s">
        <v>250</v>
      </c>
      <c r="B102" s="351" t="s">
        <v>3667</v>
      </c>
      <c r="C102" s="267">
        <v>11958</v>
      </c>
      <c r="D102" s="267">
        <v>7661</v>
      </c>
      <c r="E102" s="352">
        <v>64.099999999999994</v>
      </c>
      <c r="F102" s="352">
        <v>63.6</v>
      </c>
      <c r="G102" s="352">
        <v>0.7</v>
      </c>
      <c r="H102" s="267">
        <v>89489</v>
      </c>
      <c r="I102" s="267">
        <v>73154</v>
      </c>
      <c r="J102" s="352">
        <v>22.3</v>
      </c>
      <c r="K102" s="353">
        <v>11.6811121263543</v>
      </c>
      <c r="L102" s="267">
        <v>316334</v>
      </c>
      <c r="M102" s="267">
        <v>273337</v>
      </c>
      <c r="N102" s="352">
        <v>15.7</v>
      </c>
      <c r="O102" s="353">
        <v>41.291476308575902</v>
      </c>
    </row>
    <row r="103" spans="1:15" s="189" customFormat="1" ht="14.45" customHeight="1" x14ac:dyDescent="0.2">
      <c r="A103" s="515"/>
      <c r="B103" s="351" t="s">
        <v>3722</v>
      </c>
      <c r="C103" s="267">
        <v>5838</v>
      </c>
      <c r="D103" s="267">
        <v>3972</v>
      </c>
      <c r="E103" s="352">
        <v>68</v>
      </c>
      <c r="F103" s="352">
        <v>67.400000000000006</v>
      </c>
      <c r="G103" s="352">
        <v>1</v>
      </c>
      <c r="H103" s="267">
        <v>59989</v>
      </c>
      <c r="I103" s="267">
        <v>48255</v>
      </c>
      <c r="J103" s="352">
        <v>24.3</v>
      </c>
      <c r="K103" s="353">
        <v>15.102970795569</v>
      </c>
      <c r="L103" s="267">
        <v>169830</v>
      </c>
      <c r="M103" s="267">
        <v>148083</v>
      </c>
      <c r="N103" s="352">
        <v>14.7</v>
      </c>
      <c r="O103" s="353">
        <v>42.7567975830816</v>
      </c>
    </row>
    <row r="104" spans="1:15" s="189" customFormat="1" ht="14.45" customHeight="1" x14ac:dyDescent="0.2">
      <c r="A104" s="515"/>
      <c r="B104" s="351" t="s">
        <v>4043</v>
      </c>
      <c r="C104" s="267">
        <v>1518</v>
      </c>
      <c r="D104" s="267">
        <v>1105</v>
      </c>
      <c r="E104" s="352">
        <v>72.8</v>
      </c>
      <c r="F104" s="352">
        <v>72</v>
      </c>
      <c r="G104" s="352">
        <v>1.1000000000000001</v>
      </c>
      <c r="H104" s="267">
        <v>17717</v>
      </c>
      <c r="I104" s="267">
        <v>14488</v>
      </c>
      <c r="J104" s="352">
        <v>22.3</v>
      </c>
      <c r="K104" s="353">
        <v>16.033484162895899</v>
      </c>
      <c r="L104" s="267">
        <v>48658</v>
      </c>
      <c r="M104" s="267">
        <v>43539</v>
      </c>
      <c r="N104" s="352">
        <v>11.8</v>
      </c>
      <c r="O104" s="353">
        <v>44.0343891402715</v>
      </c>
    </row>
    <row r="105" spans="1:15" s="189" customFormat="1" ht="14.45" customHeight="1" x14ac:dyDescent="0.2">
      <c r="A105" s="515"/>
      <c r="B105" s="351" t="s">
        <v>2344</v>
      </c>
      <c r="C105" s="267">
        <v>2952</v>
      </c>
      <c r="D105" s="267">
        <v>2017</v>
      </c>
      <c r="E105" s="352">
        <v>68.3</v>
      </c>
      <c r="F105" s="352">
        <v>67.8</v>
      </c>
      <c r="G105" s="352">
        <v>0.9</v>
      </c>
      <c r="H105" s="267">
        <v>17709</v>
      </c>
      <c r="I105" s="267">
        <v>15511</v>
      </c>
      <c r="J105" s="352">
        <v>14.2</v>
      </c>
      <c r="K105" s="353">
        <v>8.7798710956866604</v>
      </c>
      <c r="L105" s="267">
        <v>79173</v>
      </c>
      <c r="M105" s="267">
        <v>69763</v>
      </c>
      <c r="N105" s="352">
        <v>13.5</v>
      </c>
      <c r="O105" s="353">
        <v>39.252850768468001</v>
      </c>
    </row>
    <row r="106" spans="1:15" s="189" customFormat="1" ht="14.45" customHeight="1" x14ac:dyDescent="0.2">
      <c r="A106" s="515"/>
      <c r="B106" s="351" t="s">
        <v>3695</v>
      </c>
      <c r="C106" s="267">
        <v>4374</v>
      </c>
      <c r="D106" s="267">
        <v>3123</v>
      </c>
      <c r="E106" s="352">
        <v>71.400000000000006</v>
      </c>
      <c r="F106" s="352">
        <v>71</v>
      </c>
      <c r="G106" s="352">
        <v>0.6</v>
      </c>
      <c r="H106" s="267">
        <v>57465</v>
      </c>
      <c r="I106" s="267">
        <v>50799</v>
      </c>
      <c r="J106" s="352">
        <v>13.1</v>
      </c>
      <c r="K106" s="353">
        <v>18.400576368876099</v>
      </c>
      <c r="L106" s="267">
        <v>150404</v>
      </c>
      <c r="M106" s="267">
        <v>131074</v>
      </c>
      <c r="N106" s="352">
        <v>14.7</v>
      </c>
      <c r="O106" s="353">
        <v>48.160102465577999</v>
      </c>
    </row>
    <row r="107" spans="1:15" s="189" customFormat="1" ht="14.45" customHeight="1" x14ac:dyDescent="0.2">
      <c r="A107" s="361" t="s">
        <v>15156</v>
      </c>
      <c r="B107" s="351" t="s">
        <v>15156</v>
      </c>
      <c r="C107" s="267">
        <v>454</v>
      </c>
      <c r="D107" s="267">
        <v>77</v>
      </c>
      <c r="E107" s="352">
        <v>17</v>
      </c>
      <c r="F107" s="352">
        <v>16.7</v>
      </c>
      <c r="G107" s="352">
        <v>1.3</v>
      </c>
      <c r="H107" s="267">
        <v>1</v>
      </c>
      <c r="I107" s="267">
        <v>0</v>
      </c>
      <c r="J107" s="352">
        <v>0</v>
      </c>
      <c r="K107" s="353">
        <v>1.2987012987013E-2</v>
      </c>
      <c r="L107" s="267">
        <v>195</v>
      </c>
      <c r="M107" s="267">
        <v>175</v>
      </c>
      <c r="N107" s="352">
        <v>11.4</v>
      </c>
      <c r="O107" s="353">
        <v>2.5324675324675301</v>
      </c>
    </row>
    <row r="108" spans="1:15" s="189" customFormat="1" ht="14.45" customHeight="1" x14ac:dyDescent="0.2">
      <c r="A108" s="515" t="s">
        <v>253</v>
      </c>
      <c r="B108" s="351" t="s">
        <v>1223</v>
      </c>
      <c r="C108" s="267">
        <v>1574</v>
      </c>
      <c r="D108" s="267">
        <v>956</v>
      </c>
      <c r="E108" s="352">
        <v>60.7</v>
      </c>
      <c r="F108" s="352">
        <v>60</v>
      </c>
      <c r="G108" s="352">
        <v>1.2</v>
      </c>
      <c r="H108" s="267">
        <v>9389</v>
      </c>
      <c r="I108" s="267">
        <v>7561</v>
      </c>
      <c r="J108" s="352">
        <v>24.2</v>
      </c>
      <c r="K108" s="353">
        <v>9.82112970711297</v>
      </c>
      <c r="L108" s="267">
        <v>21550</v>
      </c>
      <c r="M108" s="267">
        <v>18075</v>
      </c>
      <c r="N108" s="352">
        <v>19.2</v>
      </c>
      <c r="O108" s="353">
        <v>22.5418410041841</v>
      </c>
    </row>
    <row r="109" spans="1:15" s="189" customFormat="1" ht="14.45" customHeight="1" x14ac:dyDescent="0.2">
      <c r="A109" s="515"/>
      <c r="B109" s="351" t="s">
        <v>1233</v>
      </c>
      <c r="C109" s="267">
        <v>13290</v>
      </c>
      <c r="D109" s="267">
        <v>7477</v>
      </c>
      <c r="E109" s="352">
        <v>56.3</v>
      </c>
      <c r="F109" s="352">
        <v>55.8</v>
      </c>
      <c r="G109" s="352">
        <v>0.8</v>
      </c>
      <c r="H109" s="267">
        <v>53023</v>
      </c>
      <c r="I109" s="267">
        <v>56121</v>
      </c>
      <c r="J109" s="352">
        <v>-5.5</v>
      </c>
      <c r="K109" s="353">
        <v>7.0914805403236603</v>
      </c>
      <c r="L109" s="267">
        <v>181592</v>
      </c>
      <c r="M109" s="267">
        <v>162523</v>
      </c>
      <c r="N109" s="352">
        <v>11.7</v>
      </c>
      <c r="O109" s="353">
        <v>24.286746021131499</v>
      </c>
    </row>
    <row r="110" spans="1:15" s="189" customFormat="1" ht="14.45" customHeight="1" x14ac:dyDescent="0.2">
      <c r="A110" s="515"/>
      <c r="B110" s="351" t="s">
        <v>1472</v>
      </c>
      <c r="C110" s="267">
        <v>25254</v>
      </c>
      <c r="D110" s="267">
        <v>12816</v>
      </c>
      <c r="E110" s="352">
        <v>50.7</v>
      </c>
      <c r="F110" s="352">
        <v>50.3</v>
      </c>
      <c r="G110" s="352">
        <v>0.8</v>
      </c>
      <c r="H110" s="267">
        <v>48078</v>
      </c>
      <c r="I110" s="267">
        <v>66813</v>
      </c>
      <c r="J110" s="352">
        <v>-28</v>
      </c>
      <c r="K110" s="353">
        <v>3.7514044943820202</v>
      </c>
      <c r="L110" s="267">
        <v>275716</v>
      </c>
      <c r="M110" s="267">
        <v>221466</v>
      </c>
      <c r="N110" s="352">
        <v>24.5</v>
      </c>
      <c r="O110" s="353">
        <v>21.5134207240949</v>
      </c>
    </row>
    <row r="111" spans="1:15" s="189" customFormat="1" ht="14.45" customHeight="1" x14ac:dyDescent="0.2">
      <c r="A111" s="515"/>
      <c r="B111" s="351" t="s">
        <v>1230</v>
      </c>
      <c r="C111" s="267">
        <v>1753</v>
      </c>
      <c r="D111" s="267">
        <v>1155</v>
      </c>
      <c r="E111" s="352">
        <v>65.900000000000006</v>
      </c>
      <c r="F111" s="352">
        <v>65.400000000000006</v>
      </c>
      <c r="G111" s="352">
        <v>0.7</v>
      </c>
      <c r="H111" s="267">
        <v>7439</v>
      </c>
      <c r="I111" s="267">
        <v>6180</v>
      </c>
      <c r="J111" s="352">
        <v>20.399999999999999</v>
      </c>
      <c r="K111" s="353">
        <v>6.4406926406926397</v>
      </c>
      <c r="L111" s="267">
        <v>39954</v>
      </c>
      <c r="M111" s="267">
        <v>33202</v>
      </c>
      <c r="N111" s="352">
        <v>20.3</v>
      </c>
      <c r="O111" s="353">
        <v>34.592207792207802</v>
      </c>
    </row>
    <row r="112" spans="1:15" s="189" customFormat="1" ht="14.45" customHeight="1" x14ac:dyDescent="0.2">
      <c r="A112" s="515"/>
      <c r="B112" s="351" t="s">
        <v>1253</v>
      </c>
      <c r="C112" s="267">
        <v>11788</v>
      </c>
      <c r="D112" s="267">
        <v>6828</v>
      </c>
      <c r="E112" s="352">
        <v>57.9</v>
      </c>
      <c r="F112" s="352">
        <v>57.2</v>
      </c>
      <c r="G112" s="352">
        <v>1.3</v>
      </c>
      <c r="H112" s="267">
        <v>46145</v>
      </c>
      <c r="I112" s="267">
        <v>51692</v>
      </c>
      <c r="J112" s="352">
        <v>-10.7</v>
      </c>
      <c r="K112" s="353">
        <v>6.7582015231400101</v>
      </c>
      <c r="L112" s="267">
        <v>186162</v>
      </c>
      <c r="M112" s="267">
        <v>154231</v>
      </c>
      <c r="N112" s="352">
        <v>20.7</v>
      </c>
      <c r="O112" s="353">
        <v>27.264499121265398</v>
      </c>
    </row>
    <row r="113" spans="1:15" s="189" customFormat="1" ht="14.45" customHeight="1" x14ac:dyDescent="0.2">
      <c r="A113" s="515"/>
      <c r="B113" s="351" t="s">
        <v>1685</v>
      </c>
      <c r="C113" s="267">
        <v>5337</v>
      </c>
      <c r="D113" s="267">
        <v>2971</v>
      </c>
      <c r="E113" s="352">
        <v>55.7</v>
      </c>
      <c r="F113" s="352">
        <v>55.3</v>
      </c>
      <c r="G113" s="352">
        <v>0.6</v>
      </c>
      <c r="H113" s="267">
        <v>15335</v>
      </c>
      <c r="I113" s="267">
        <v>22954</v>
      </c>
      <c r="J113" s="352">
        <v>-33.200000000000003</v>
      </c>
      <c r="K113" s="353">
        <v>5.1615617637159197</v>
      </c>
      <c r="L113" s="267">
        <v>57918</v>
      </c>
      <c r="M113" s="267">
        <v>48576</v>
      </c>
      <c r="N113" s="352">
        <v>19.2</v>
      </c>
      <c r="O113" s="353">
        <v>19.494446314372301</v>
      </c>
    </row>
    <row r="114" spans="1:15" s="189" customFormat="1" ht="14.45" customHeight="1" x14ac:dyDescent="0.2">
      <c r="A114" s="361" t="s">
        <v>15157</v>
      </c>
      <c r="B114" s="351" t="s">
        <v>15500</v>
      </c>
      <c r="C114" s="267">
        <v>21341</v>
      </c>
      <c r="D114" s="267">
        <v>2556</v>
      </c>
      <c r="E114" s="352">
        <v>12</v>
      </c>
      <c r="F114" s="352">
        <v>12</v>
      </c>
      <c r="G114" s="352">
        <v>-0.1</v>
      </c>
      <c r="H114" s="267">
        <v>2591</v>
      </c>
      <c r="I114" s="267">
        <v>3271</v>
      </c>
      <c r="J114" s="352">
        <v>-20.8</v>
      </c>
      <c r="K114" s="353">
        <v>1.01369327073552</v>
      </c>
      <c r="L114" s="267">
        <v>3209</v>
      </c>
      <c r="M114" s="267">
        <v>3840</v>
      </c>
      <c r="N114" s="352">
        <v>-16.399999999999999</v>
      </c>
      <c r="O114" s="353">
        <v>1.2554773082942099</v>
      </c>
    </row>
    <row r="115" spans="1:15" s="189" customFormat="1" ht="14.45" customHeight="1" x14ac:dyDescent="0.2">
      <c r="A115" s="361" t="s">
        <v>15158</v>
      </c>
      <c r="B115" s="351" t="s">
        <v>15501</v>
      </c>
      <c r="C115" s="267">
        <v>467</v>
      </c>
      <c r="D115" s="267">
        <v>942</v>
      </c>
      <c r="E115" s="352">
        <v>201.7</v>
      </c>
      <c r="F115" s="352">
        <v>221.2</v>
      </c>
      <c r="G115" s="352">
        <v>-8.8000000000000007</v>
      </c>
      <c r="H115" s="267">
        <v>2100</v>
      </c>
      <c r="I115" s="267">
        <v>628</v>
      </c>
      <c r="J115" s="352">
        <v>234.4</v>
      </c>
      <c r="K115" s="353">
        <v>2.2292993630573199</v>
      </c>
      <c r="L115" s="267">
        <v>7946</v>
      </c>
      <c r="M115" s="267">
        <v>5059</v>
      </c>
      <c r="N115" s="352">
        <v>57.1</v>
      </c>
      <c r="O115" s="353">
        <v>8.4352441613588098</v>
      </c>
    </row>
    <row r="116" spans="1:15" s="189" customFormat="1" ht="14.45" customHeight="1" x14ac:dyDescent="0.2">
      <c r="A116" s="361" t="s">
        <v>15159</v>
      </c>
      <c r="B116" s="351" t="s">
        <v>15159</v>
      </c>
      <c r="C116" s="267">
        <v>11</v>
      </c>
      <c r="D116" s="267">
        <v>3</v>
      </c>
      <c r="E116" s="352">
        <v>27.3</v>
      </c>
      <c r="F116" s="352">
        <v>27.3</v>
      </c>
      <c r="G116" s="352">
        <v>0</v>
      </c>
      <c r="H116" s="267">
        <v>0</v>
      </c>
      <c r="I116" s="267">
        <v>0</v>
      </c>
      <c r="J116" s="352">
        <v>0</v>
      </c>
      <c r="K116" s="353">
        <v>0</v>
      </c>
      <c r="L116" s="267">
        <v>0</v>
      </c>
      <c r="M116" s="267">
        <v>0</v>
      </c>
      <c r="N116" s="352">
        <v>0</v>
      </c>
      <c r="O116" s="353">
        <v>0</v>
      </c>
    </row>
    <row r="117" spans="1:15" s="189" customFormat="1" ht="14.45" customHeight="1" x14ac:dyDescent="0.2">
      <c r="A117" s="361" t="s">
        <v>15160</v>
      </c>
      <c r="B117" s="351" t="s">
        <v>15160</v>
      </c>
      <c r="C117" s="267">
        <v>49</v>
      </c>
      <c r="D117" s="267">
        <v>15</v>
      </c>
      <c r="E117" s="352">
        <v>30.6</v>
      </c>
      <c r="F117" s="352">
        <v>28.6</v>
      </c>
      <c r="G117" s="352">
        <v>7.1</v>
      </c>
      <c r="H117" s="267">
        <v>0</v>
      </c>
      <c r="I117" s="267">
        <v>0</v>
      </c>
      <c r="J117" s="352">
        <v>0</v>
      </c>
      <c r="K117" s="353">
        <v>0</v>
      </c>
      <c r="L117" s="267">
        <v>1</v>
      </c>
      <c r="M117" s="267">
        <v>0</v>
      </c>
      <c r="N117" s="352">
        <v>0</v>
      </c>
      <c r="O117" s="353">
        <v>6.6666666666666693E-2</v>
      </c>
    </row>
    <row r="118" spans="1:15" s="189" customFormat="1" ht="14.45" customHeight="1" x14ac:dyDescent="0.2">
      <c r="A118" s="361" t="s">
        <v>14024</v>
      </c>
      <c r="B118" s="351" t="s">
        <v>14024</v>
      </c>
      <c r="C118" s="267">
        <v>18</v>
      </c>
      <c r="D118" s="267">
        <v>4</v>
      </c>
      <c r="E118" s="352">
        <v>22.2</v>
      </c>
      <c r="F118" s="352">
        <v>22.2</v>
      </c>
      <c r="G118" s="352">
        <v>0</v>
      </c>
      <c r="H118" s="267">
        <v>1</v>
      </c>
      <c r="I118" s="267">
        <v>2</v>
      </c>
      <c r="J118" s="352">
        <v>-50</v>
      </c>
      <c r="K118" s="353">
        <v>0.25</v>
      </c>
      <c r="L118" s="267">
        <v>570</v>
      </c>
      <c r="M118" s="267">
        <v>665</v>
      </c>
      <c r="N118" s="352">
        <v>-14.3</v>
      </c>
      <c r="O118" s="353">
        <v>142.5</v>
      </c>
    </row>
    <row r="119" spans="1:15" s="189" customFormat="1" ht="28.7" customHeight="1" x14ac:dyDescent="0.2"/>
    <row r="120" spans="1:15" s="189" customFormat="1" ht="14.45" customHeight="1" x14ac:dyDescent="0.2">
      <c r="A120" s="516" t="s">
        <v>15502</v>
      </c>
      <c r="B120" s="516"/>
    </row>
    <row r="121" spans="1:15" s="189" customFormat="1" ht="14.45" customHeight="1" x14ac:dyDescent="0.2"/>
    <row r="122" spans="1:15" s="189" customFormat="1" ht="45.4" customHeight="1" x14ac:dyDescent="0.2">
      <c r="A122" s="354" t="s">
        <v>8134</v>
      </c>
      <c r="B122" s="355" t="s">
        <v>344</v>
      </c>
      <c r="C122" s="345" t="s">
        <v>15503</v>
      </c>
      <c r="D122" s="345" t="s">
        <v>15504</v>
      </c>
      <c r="E122" s="345" t="s">
        <v>15486</v>
      </c>
      <c r="F122" s="345" t="s">
        <v>15487</v>
      </c>
      <c r="G122" s="345" t="s">
        <v>15860</v>
      </c>
      <c r="H122" s="346" t="s">
        <v>15489</v>
      </c>
      <c r="I122" s="346" t="s">
        <v>15490</v>
      </c>
      <c r="J122" s="346" t="s">
        <v>15860</v>
      </c>
      <c r="K122" s="346" t="s">
        <v>15505</v>
      </c>
      <c r="L122" s="347" t="s">
        <v>15492</v>
      </c>
      <c r="M122" s="347" t="s">
        <v>15493</v>
      </c>
      <c r="N122" s="347" t="s">
        <v>15488</v>
      </c>
      <c r="O122" s="347" t="s">
        <v>15506</v>
      </c>
    </row>
    <row r="123" spans="1:15" s="189" customFormat="1" ht="24" customHeight="1" x14ac:dyDescent="0.2">
      <c r="A123" s="517" t="s">
        <v>15495</v>
      </c>
      <c r="B123" s="517"/>
      <c r="C123" s="348">
        <v>130788</v>
      </c>
      <c r="D123" s="348">
        <v>105755</v>
      </c>
      <c r="E123" s="349">
        <v>80.900000000000006</v>
      </c>
      <c r="F123" s="349">
        <v>80.5</v>
      </c>
      <c r="G123" s="349">
        <v>0.4</v>
      </c>
      <c r="H123" s="348">
        <v>3334689</v>
      </c>
      <c r="I123" s="348">
        <v>3023091</v>
      </c>
      <c r="J123" s="349">
        <v>10.3</v>
      </c>
      <c r="K123" s="350">
        <v>31.5322112429672</v>
      </c>
      <c r="L123" s="348">
        <v>9645139</v>
      </c>
      <c r="M123" s="348">
        <v>8523620</v>
      </c>
      <c r="N123" s="349">
        <v>13.2</v>
      </c>
      <c r="O123" s="350">
        <v>91.202675996406796</v>
      </c>
    </row>
    <row r="124" spans="1:15" s="189" customFormat="1" ht="14.45" customHeight="1" x14ac:dyDescent="0.2">
      <c r="A124" s="515" t="s">
        <v>252</v>
      </c>
      <c r="B124" s="351" t="s">
        <v>349</v>
      </c>
      <c r="C124" s="267">
        <v>716</v>
      </c>
      <c r="D124" s="267">
        <v>641</v>
      </c>
      <c r="E124" s="352">
        <v>89.5</v>
      </c>
      <c r="F124" s="352">
        <v>89.9</v>
      </c>
      <c r="G124" s="352">
        <v>-0.5</v>
      </c>
      <c r="H124" s="267">
        <v>42212</v>
      </c>
      <c r="I124" s="267">
        <v>39138</v>
      </c>
      <c r="J124" s="352">
        <v>7.9</v>
      </c>
      <c r="K124" s="353">
        <v>65.8533541341654</v>
      </c>
      <c r="L124" s="267">
        <v>104697</v>
      </c>
      <c r="M124" s="267">
        <v>97178</v>
      </c>
      <c r="N124" s="352">
        <v>7.7</v>
      </c>
      <c r="O124" s="353">
        <v>163.33385335413399</v>
      </c>
    </row>
    <row r="125" spans="1:15" s="189" customFormat="1" ht="14.45" customHeight="1" x14ac:dyDescent="0.2">
      <c r="A125" s="515"/>
      <c r="B125" s="351" t="s">
        <v>350</v>
      </c>
      <c r="C125" s="267">
        <v>510</v>
      </c>
      <c r="D125" s="267">
        <v>448</v>
      </c>
      <c r="E125" s="352">
        <v>87.8</v>
      </c>
      <c r="F125" s="352">
        <v>88.4</v>
      </c>
      <c r="G125" s="352">
        <v>-0.7</v>
      </c>
      <c r="H125" s="267">
        <v>15783</v>
      </c>
      <c r="I125" s="267">
        <v>17405</v>
      </c>
      <c r="J125" s="352">
        <v>-9.3000000000000007</v>
      </c>
      <c r="K125" s="353">
        <v>35.229910714285701</v>
      </c>
      <c r="L125" s="267">
        <v>73147</v>
      </c>
      <c r="M125" s="267">
        <v>66431</v>
      </c>
      <c r="N125" s="352">
        <v>10.1</v>
      </c>
      <c r="O125" s="353">
        <v>163.27455357142901</v>
      </c>
    </row>
    <row r="126" spans="1:15" s="189" customFormat="1" ht="14.45" customHeight="1" x14ac:dyDescent="0.2">
      <c r="A126" s="515"/>
      <c r="B126" s="351" t="s">
        <v>351</v>
      </c>
      <c r="C126" s="267">
        <v>482</v>
      </c>
      <c r="D126" s="267">
        <v>420</v>
      </c>
      <c r="E126" s="352">
        <v>87.1</v>
      </c>
      <c r="F126" s="352">
        <v>87.6</v>
      </c>
      <c r="G126" s="352">
        <v>-0.5</v>
      </c>
      <c r="H126" s="267">
        <v>43875</v>
      </c>
      <c r="I126" s="267">
        <v>40935</v>
      </c>
      <c r="J126" s="352">
        <v>7.2</v>
      </c>
      <c r="K126" s="353">
        <v>104.46428571428601</v>
      </c>
      <c r="L126" s="267">
        <v>59178</v>
      </c>
      <c r="M126" s="267">
        <v>55449</v>
      </c>
      <c r="N126" s="352">
        <v>6.7</v>
      </c>
      <c r="O126" s="353">
        <v>140.9</v>
      </c>
    </row>
    <row r="127" spans="1:15" s="189" customFormat="1" ht="14.45" customHeight="1" x14ac:dyDescent="0.2">
      <c r="A127" s="515"/>
      <c r="B127" s="351" t="s">
        <v>352</v>
      </c>
      <c r="C127" s="267">
        <v>234</v>
      </c>
      <c r="D127" s="267">
        <v>213</v>
      </c>
      <c r="E127" s="352">
        <v>91</v>
      </c>
      <c r="F127" s="352">
        <v>91</v>
      </c>
      <c r="G127" s="352">
        <v>0</v>
      </c>
      <c r="H127" s="267">
        <v>5081</v>
      </c>
      <c r="I127" s="267">
        <v>6297</v>
      </c>
      <c r="J127" s="352">
        <v>-19.3</v>
      </c>
      <c r="K127" s="353">
        <v>23.854460093896702</v>
      </c>
      <c r="L127" s="267">
        <v>27401</v>
      </c>
      <c r="M127" s="267">
        <v>24748</v>
      </c>
      <c r="N127" s="352">
        <v>10.7</v>
      </c>
      <c r="O127" s="353">
        <v>128.643192488263</v>
      </c>
    </row>
    <row r="128" spans="1:15" s="189" customFormat="1" ht="14.45" customHeight="1" x14ac:dyDescent="0.2">
      <c r="A128" s="515"/>
      <c r="B128" s="351" t="s">
        <v>353</v>
      </c>
      <c r="C128" s="267">
        <v>845</v>
      </c>
      <c r="D128" s="267">
        <v>735</v>
      </c>
      <c r="E128" s="352">
        <v>87</v>
      </c>
      <c r="F128" s="352">
        <v>87.1</v>
      </c>
      <c r="G128" s="352">
        <v>-0.1</v>
      </c>
      <c r="H128" s="267">
        <v>36775</v>
      </c>
      <c r="I128" s="267">
        <v>35755</v>
      </c>
      <c r="J128" s="352">
        <v>2.9</v>
      </c>
      <c r="K128" s="353">
        <v>50.034013605442198</v>
      </c>
      <c r="L128" s="267">
        <v>92647</v>
      </c>
      <c r="M128" s="267">
        <v>86698</v>
      </c>
      <c r="N128" s="352">
        <v>6.9</v>
      </c>
      <c r="O128" s="353">
        <v>126.050340136054</v>
      </c>
    </row>
    <row r="129" spans="1:15" s="189" customFormat="1" ht="14.45" customHeight="1" x14ac:dyDescent="0.2">
      <c r="A129" s="515"/>
      <c r="B129" s="351" t="s">
        <v>354</v>
      </c>
      <c r="C129" s="267">
        <v>322</v>
      </c>
      <c r="D129" s="267">
        <v>310</v>
      </c>
      <c r="E129" s="352">
        <v>96.3</v>
      </c>
      <c r="F129" s="352">
        <v>95.3</v>
      </c>
      <c r="G129" s="352">
        <v>1</v>
      </c>
      <c r="H129" s="267">
        <v>9836</v>
      </c>
      <c r="I129" s="267">
        <v>10104</v>
      </c>
      <c r="J129" s="352">
        <v>-2.7</v>
      </c>
      <c r="K129" s="353">
        <v>31.7290322580645</v>
      </c>
      <c r="L129" s="267">
        <v>52394</v>
      </c>
      <c r="M129" s="267">
        <v>49609</v>
      </c>
      <c r="N129" s="352">
        <v>5.6</v>
      </c>
      <c r="O129" s="353">
        <v>169.01290322580601</v>
      </c>
    </row>
    <row r="130" spans="1:15" s="189" customFormat="1" ht="14.45" customHeight="1" x14ac:dyDescent="0.2">
      <c r="A130" s="515"/>
      <c r="B130" s="351" t="s">
        <v>355</v>
      </c>
      <c r="C130" s="267">
        <v>1615</v>
      </c>
      <c r="D130" s="267">
        <v>1396</v>
      </c>
      <c r="E130" s="352">
        <v>86.4</v>
      </c>
      <c r="F130" s="352">
        <v>85.7</v>
      </c>
      <c r="G130" s="352">
        <v>0.9</v>
      </c>
      <c r="H130" s="267">
        <v>107172</v>
      </c>
      <c r="I130" s="267">
        <v>97278</v>
      </c>
      <c r="J130" s="352">
        <v>10.199999999999999</v>
      </c>
      <c r="K130" s="353">
        <v>76.770773638968507</v>
      </c>
      <c r="L130" s="267">
        <v>177680</v>
      </c>
      <c r="M130" s="267">
        <v>144503</v>
      </c>
      <c r="N130" s="352">
        <v>23</v>
      </c>
      <c r="O130" s="353">
        <v>127.277936962751</v>
      </c>
    </row>
    <row r="131" spans="1:15" s="189" customFormat="1" ht="14.45" customHeight="1" x14ac:dyDescent="0.2">
      <c r="A131" s="515"/>
      <c r="B131" s="351" t="s">
        <v>356</v>
      </c>
      <c r="C131" s="267">
        <v>2427</v>
      </c>
      <c r="D131" s="267">
        <v>2168</v>
      </c>
      <c r="E131" s="352">
        <v>89.3</v>
      </c>
      <c r="F131" s="352">
        <v>88.8</v>
      </c>
      <c r="G131" s="352">
        <v>0.6</v>
      </c>
      <c r="H131" s="267">
        <v>113517</v>
      </c>
      <c r="I131" s="267">
        <v>121709</v>
      </c>
      <c r="J131" s="352">
        <v>-6.7</v>
      </c>
      <c r="K131" s="353">
        <v>52.3602398523985</v>
      </c>
      <c r="L131" s="267">
        <v>288013</v>
      </c>
      <c r="M131" s="267">
        <v>277753</v>
      </c>
      <c r="N131" s="352">
        <v>3.7</v>
      </c>
      <c r="O131" s="353">
        <v>132.847324723247</v>
      </c>
    </row>
    <row r="132" spans="1:15" s="189" customFormat="1" ht="14.45" customHeight="1" x14ac:dyDescent="0.2">
      <c r="A132" s="515"/>
      <c r="B132" s="351" t="s">
        <v>357</v>
      </c>
      <c r="C132" s="267">
        <v>1405</v>
      </c>
      <c r="D132" s="267">
        <v>1206</v>
      </c>
      <c r="E132" s="352">
        <v>85.8</v>
      </c>
      <c r="F132" s="352">
        <v>85.6</v>
      </c>
      <c r="G132" s="352">
        <v>0.2</v>
      </c>
      <c r="H132" s="267">
        <v>73644</v>
      </c>
      <c r="I132" s="267">
        <v>70316</v>
      </c>
      <c r="J132" s="352">
        <v>4.7</v>
      </c>
      <c r="K132" s="353">
        <v>61.064676616915399</v>
      </c>
      <c r="L132" s="267">
        <v>156709</v>
      </c>
      <c r="M132" s="267">
        <v>152510</v>
      </c>
      <c r="N132" s="352">
        <v>2.8</v>
      </c>
      <c r="O132" s="353">
        <v>129.94112769485901</v>
      </c>
    </row>
    <row r="133" spans="1:15" s="189" customFormat="1" ht="14.45" customHeight="1" x14ac:dyDescent="0.2">
      <c r="A133" s="515"/>
      <c r="B133" s="351" t="s">
        <v>15496</v>
      </c>
      <c r="C133" s="267">
        <v>1346</v>
      </c>
      <c r="D133" s="267">
        <v>1200</v>
      </c>
      <c r="E133" s="352">
        <v>89.2</v>
      </c>
      <c r="F133" s="352">
        <v>89.2</v>
      </c>
      <c r="G133" s="352">
        <v>0</v>
      </c>
      <c r="H133" s="267">
        <v>95220</v>
      </c>
      <c r="I133" s="267">
        <v>79759</v>
      </c>
      <c r="J133" s="352">
        <v>19.399999999999999</v>
      </c>
      <c r="K133" s="353">
        <v>79.349999999999994</v>
      </c>
      <c r="L133" s="267">
        <v>214672</v>
      </c>
      <c r="M133" s="267">
        <v>200304</v>
      </c>
      <c r="N133" s="352">
        <v>7.2</v>
      </c>
      <c r="O133" s="353">
        <v>178.893333333333</v>
      </c>
    </row>
    <row r="134" spans="1:15" s="189" customFormat="1" ht="14.45" customHeight="1" x14ac:dyDescent="0.2">
      <c r="A134" s="515"/>
      <c r="B134" s="351" t="s">
        <v>358</v>
      </c>
      <c r="C134" s="267">
        <v>4879</v>
      </c>
      <c r="D134" s="267">
        <v>4359</v>
      </c>
      <c r="E134" s="352">
        <v>89.3</v>
      </c>
      <c r="F134" s="352">
        <v>89.5</v>
      </c>
      <c r="G134" s="352">
        <v>-0.1</v>
      </c>
      <c r="H134" s="267">
        <v>291434</v>
      </c>
      <c r="I134" s="267">
        <v>283282</v>
      </c>
      <c r="J134" s="352">
        <v>2.9</v>
      </c>
      <c r="K134" s="353">
        <v>66.857994952970898</v>
      </c>
      <c r="L134" s="267">
        <v>426409</v>
      </c>
      <c r="M134" s="267">
        <v>396815</v>
      </c>
      <c r="N134" s="352">
        <v>7.5</v>
      </c>
      <c r="O134" s="353">
        <v>97.822665749025006</v>
      </c>
    </row>
    <row r="135" spans="1:15" s="189" customFormat="1" ht="14.45" customHeight="1" x14ac:dyDescent="0.2">
      <c r="A135" s="515"/>
      <c r="B135" s="351" t="s">
        <v>359</v>
      </c>
      <c r="C135" s="267">
        <v>989</v>
      </c>
      <c r="D135" s="267">
        <v>901</v>
      </c>
      <c r="E135" s="352">
        <v>91.1</v>
      </c>
      <c r="F135" s="352">
        <v>90.3</v>
      </c>
      <c r="G135" s="352">
        <v>0.9</v>
      </c>
      <c r="H135" s="267">
        <v>45122</v>
      </c>
      <c r="I135" s="267">
        <v>45988</v>
      </c>
      <c r="J135" s="352">
        <v>-1.9</v>
      </c>
      <c r="K135" s="353">
        <v>50.079911209766898</v>
      </c>
      <c r="L135" s="267">
        <v>96289</v>
      </c>
      <c r="M135" s="267">
        <v>84991</v>
      </c>
      <c r="N135" s="352">
        <v>13.3</v>
      </c>
      <c r="O135" s="353">
        <v>106.86903440621499</v>
      </c>
    </row>
    <row r="136" spans="1:15" s="189" customFormat="1" ht="14.45" customHeight="1" x14ac:dyDescent="0.2">
      <c r="A136" s="515" t="s">
        <v>255</v>
      </c>
      <c r="B136" s="351" t="s">
        <v>2076</v>
      </c>
      <c r="C136" s="267">
        <v>1171</v>
      </c>
      <c r="D136" s="267">
        <v>1005</v>
      </c>
      <c r="E136" s="352">
        <v>85.8</v>
      </c>
      <c r="F136" s="352">
        <v>85.4</v>
      </c>
      <c r="G136" s="352">
        <v>0.5</v>
      </c>
      <c r="H136" s="267">
        <v>17664</v>
      </c>
      <c r="I136" s="267">
        <v>14516</v>
      </c>
      <c r="J136" s="352">
        <v>21.7</v>
      </c>
      <c r="K136" s="353">
        <v>17.5761194029851</v>
      </c>
      <c r="L136" s="267">
        <v>86625</v>
      </c>
      <c r="M136" s="267">
        <v>71617</v>
      </c>
      <c r="N136" s="352">
        <v>21</v>
      </c>
      <c r="O136" s="353">
        <v>86.194029850746304</v>
      </c>
    </row>
    <row r="137" spans="1:15" s="189" customFormat="1" ht="14.45" customHeight="1" x14ac:dyDescent="0.2">
      <c r="A137" s="515"/>
      <c r="B137" s="351" t="s">
        <v>2196</v>
      </c>
      <c r="C137" s="267">
        <v>1073</v>
      </c>
      <c r="D137" s="267">
        <v>917</v>
      </c>
      <c r="E137" s="352">
        <v>85.5</v>
      </c>
      <c r="F137" s="352">
        <v>84.8</v>
      </c>
      <c r="G137" s="352">
        <v>0.8</v>
      </c>
      <c r="H137" s="267">
        <v>19357</v>
      </c>
      <c r="I137" s="267">
        <v>15525</v>
      </c>
      <c r="J137" s="352">
        <v>24.7</v>
      </c>
      <c r="K137" s="353">
        <v>21.109051254089401</v>
      </c>
      <c r="L137" s="267">
        <v>52076</v>
      </c>
      <c r="M137" s="267">
        <v>45584</v>
      </c>
      <c r="N137" s="352">
        <v>14.2</v>
      </c>
      <c r="O137" s="353">
        <v>56.7895310796074</v>
      </c>
    </row>
    <row r="138" spans="1:15" s="189" customFormat="1" ht="14.45" customHeight="1" x14ac:dyDescent="0.2">
      <c r="A138" s="515"/>
      <c r="B138" s="351" t="s">
        <v>5477</v>
      </c>
      <c r="C138" s="267">
        <v>287</v>
      </c>
      <c r="D138" s="267">
        <v>248</v>
      </c>
      <c r="E138" s="352">
        <v>86.4</v>
      </c>
      <c r="F138" s="352">
        <v>86.1</v>
      </c>
      <c r="G138" s="352">
        <v>0.4</v>
      </c>
      <c r="H138" s="267">
        <v>11310</v>
      </c>
      <c r="I138" s="267">
        <v>9584</v>
      </c>
      <c r="J138" s="352">
        <v>18</v>
      </c>
      <c r="K138" s="353">
        <v>45.604838709677402</v>
      </c>
      <c r="L138" s="267">
        <v>22425</v>
      </c>
      <c r="M138" s="267">
        <v>19395</v>
      </c>
      <c r="N138" s="352">
        <v>15.6</v>
      </c>
      <c r="O138" s="353">
        <v>90.423387096774206</v>
      </c>
    </row>
    <row r="139" spans="1:15" s="189" customFormat="1" ht="14.45" customHeight="1" x14ac:dyDescent="0.2">
      <c r="A139" s="515"/>
      <c r="B139" s="351" t="s">
        <v>2243</v>
      </c>
      <c r="C139" s="267">
        <v>335</v>
      </c>
      <c r="D139" s="267">
        <v>295</v>
      </c>
      <c r="E139" s="352">
        <v>88.1</v>
      </c>
      <c r="F139" s="352">
        <v>88.7</v>
      </c>
      <c r="G139" s="352">
        <v>-0.7</v>
      </c>
      <c r="H139" s="267">
        <v>4482</v>
      </c>
      <c r="I139" s="267">
        <v>2437</v>
      </c>
      <c r="J139" s="352">
        <v>83.9</v>
      </c>
      <c r="K139" s="353">
        <v>15.1932203389831</v>
      </c>
      <c r="L139" s="267">
        <v>37392</v>
      </c>
      <c r="M139" s="267">
        <v>32529</v>
      </c>
      <c r="N139" s="352">
        <v>14.9</v>
      </c>
      <c r="O139" s="353">
        <v>126.752542372881</v>
      </c>
    </row>
    <row r="140" spans="1:15" s="189" customFormat="1" ht="14.45" customHeight="1" x14ac:dyDescent="0.2">
      <c r="A140" s="515"/>
      <c r="B140" s="351" t="s">
        <v>7993</v>
      </c>
      <c r="C140" s="267">
        <v>244</v>
      </c>
      <c r="D140" s="267">
        <v>198</v>
      </c>
      <c r="E140" s="352">
        <v>81.099999999999994</v>
      </c>
      <c r="F140" s="352">
        <v>80.3</v>
      </c>
      <c r="G140" s="352">
        <v>1</v>
      </c>
      <c r="H140" s="267">
        <v>10990</v>
      </c>
      <c r="I140" s="267">
        <v>1790</v>
      </c>
      <c r="J140" s="352">
        <v>514</v>
      </c>
      <c r="K140" s="353">
        <v>55.505050505050498</v>
      </c>
      <c r="L140" s="267">
        <v>34004</v>
      </c>
      <c r="M140" s="267">
        <v>28657</v>
      </c>
      <c r="N140" s="352">
        <v>18.7</v>
      </c>
      <c r="O140" s="353">
        <v>171.73737373737401</v>
      </c>
    </row>
    <row r="141" spans="1:15" s="189" customFormat="1" ht="14.45" customHeight="1" x14ac:dyDescent="0.2">
      <c r="A141" s="515"/>
      <c r="B141" s="351" t="s">
        <v>1207</v>
      </c>
      <c r="C141" s="267">
        <v>757</v>
      </c>
      <c r="D141" s="267">
        <v>622</v>
      </c>
      <c r="E141" s="352">
        <v>82.2</v>
      </c>
      <c r="F141" s="352">
        <v>82.2</v>
      </c>
      <c r="G141" s="352">
        <v>0</v>
      </c>
      <c r="H141" s="267">
        <v>27838</v>
      </c>
      <c r="I141" s="267">
        <v>25444</v>
      </c>
      <c r="J141" s="352">
        <v>9.4</v>
      </c>
      <c r="K141" s="353">
        <v>44.755627009646297</v>
      </c>
      <c r="L141" s="267">
        <v>78359</v>
      </c>
      <c r="M141" s="267">
        <v>68875</v>
      </c>
      <c r="N141" s="352">
        <v>13.8</v>
      </c>
      <c r="O141" s="353">
        <v>125.979099678457</v>
      </c>
    </row>
    <row r="142" spans="1:15" s="189" customFormat="1" ht="14.45" customHeight="1" x14ac:dyDescent="0.2">
      <c r="A142" s="515"/>
      <c r="B142" s="351" t="s">
        <v>15497</v>
      </c>
      <c r="C142" s="267">
        <v>249</v>
      </c>
      <c r="D142" s="267">
        <v>216</v>
      </c>
      <c r="E142" s="352">
        <v>86.7</v>
      </c>
      <c r="F142" s="352">
        <v>86.3</v>
      </c>
      <c r="G142" s="352">
        <v>0.5</v>
      </c>
      <c r="H142" s="267">
        <v>4870</v>
      </c>
      <c r="I142" s="267">
        <v>3484</v>
      </c>
      <c r="J142" s="352">
        <v>39.799999999999997</v>
      </c>
      <c r="K142" s="353">
        <v>22.546296296296301</v>
      </c>
      <c r="L142" s="267">
        <v>17668</v>
      </c>
      <c r="M142" s="267">
        <v>15323</v>
      </c>
      <c r="N142" s="352">
        <v>15.3</v>
      </c>
      <c r="O142" s="353">
        <v>81.796296296296305</v>
      </c>
    </row>
    <row r="143" spans="1:15" s="189" customFormat="1" ht="14.45" customHeight="1" x14ac:dyDescent="0.2">
      <c r="A143" s="515"/>
      <c r="B143" s="351" t="s">
        <v>6959</v>
      </c>
      <c r="C143" s="267">
        <v>396</v>
      </c>
      <c r="D143" s="267">
        <v>319</v>
      </c>
      <c r="E143" s="352">
        <v>80.599999999999994</v>
      </c>
      <c r="F143" s="352">
        <v>79.8</v>
      </c>
      <c r="G143" s="352">
        <v>0.9</v>
      </c>
      <c r="H143" s="267">
        <v>10658</v>
      </c>
      <c r="I143" s="267">
        <v>10182</v>
      </c>
      <c r="J143" s="352">
        <v>4.7</v>
      </c>
      <c r="K143" s="353">
        <v>33.410658307209999</v>
      </c>
      <c r="L143" s="267">
        <v>37592</v>
      </c>
      <c r="M143" s="267">
        <v>34245</v>
      </c>
      <c r="N143" s="352">
        <v>9.8000000000000007</v>
      </c>
      <c r="O143" s="353">
        <v>117.843260188088</v>
      </c>
    </row>
    <row r="144" spans="1:15" s="189" customFormat="1" ht="14.45" customHeight="1" x14ac:dyDescent="0.2">
      <c r="A144" s="515" t="s">
        <v>258</v>
      </c>
      <c r="B144" s="351" t="s">
        <v>2132</v>
      </c>
      <c r="C144" s="267">
        <v>856</v>
      </c>
      <c r="D144" s="267">
        <v>719</v>
      </c>
      <c r="E144" s="352">
        <v>84</v>
      </c>
      <c r="F144" s="352">
        <v>84.2</v>
      </c>
      <c r="G144" s="352">
        <v>-0.3</v>
      </c>
      <c r="H144" s="267">
        <v>9206</v>
      </c>
      <c r="I144" s="267">
        <v>7981</v>
      </c>
      <c r="J144" s="352">
        <v>15.3</v>
      </c>
      <c r="K144" s="353">
        <v>12.803894297635599</v>
      </c>
      <c r="L144" s="267">
        <v>62414</v>
      </c>
      <c r="M144" s="267">
        <v>50363</v>
      </c>
      <c r="N144" s="352">
        <v>23.9</v>
      </c>
      <c r="O144" s="353">
        <v>86.806675938803906</v>
      </c>
    </row>
    <row r="145" spans="1:15" s="189" customFormat="1" ht="14.45" customHeight="1" x14ac:dyDescent="0.2">
      <c r="A145" s="515"/>
      <c r="B145" s="351" t="s">
        <v>7994</v>
      </c>
      <c r="C145" s="267">
        <v>1867</v>
      </c>
      <c r="D145" s="267">
        <v>1491</v>
      </c>
      <c r="E145" s="352">
        <v>79.900000000000006</v>
      </c>
      <c r="F145" s="352">
        <v>79.3</v>
      </c>
      <c r="G145" s="352">
        <v>0.7</v>
      </c>
      <c r="H145" s="267">
        <v>64017</v>
      </c>
      <c r="I145" s="267">
        <v>66432</v>
      </c>
      <c r="J145" s="352">
        <v>-3.6</v>
      </c>
      <c r="K145" s="353">
        <v>42.935613682092601</v>
      </c>
      <c r="L145" s="267">
        <v>97827</v>
      </c>
      <c r="M145" s="267">
        <v>96502</v>
      </c>
      <c r="N145" s="352">
        <v>1.4</v>
      </c>
      <c r="O145" s="353">
        <v>65.611670020120698</v>
      </c>
    </row>
    <row r="146" spans="1:15" s="189" customFormat="1" ht="14.45" customHeight="1" x14ac:dyDescent="0.2">
      <c r="A146" s="515"/>
      <c r="B146" s="351" t="s">
        <v>2140</v>
      </c>
      <c r="C146" s="267">
        <v>2242</v>
      </c>
      <c r="D146" s="267">
        <v>1908</v>
      </c>
      <c r="E146" s="352">
        <v>85.1</v>
      </c>
      <c r="F146" s="352">
        <v>84.7</v>
      </c>
      <c r="G146" s="352">
        <v>0.4</v>
      </c>
      <c r="H146" s="267">
        <v>82603</v>
      </c>
      <c r="I146" s="267">
        <v>69489</v>
      </c>
      <c r="J146" s="352">
        <v>18.899999999999999</v>
      </c>
      <c r="K146" s="353">
        <v>43.292976939203399</v>
      </c>
      <c r="L146" s="267">
        <v>268235</v>
      </c>
      <c r="M146" s="267">
        <v>222938</v>
      </c>
      <c r="N146" s="352">
        <v>20.3</v>
      </c>
      <c r="O146" s="353">
        <v>140.58438155136301</v>
      </c>
    </row>
    <row r="147" spans="1:15" s="189" customFormat="1" ht="14.45" customHeight="1" x14ac:dyDescent="0.2">
      <c r="A147" s="515"/>
      <c r="B147" s="351" t="s">
        <v>2465</v>
      </c>
      <c r="C147" s="267">
        <v>1448</v>
      </c>
      <c r="D147" s="267">
        <v>1258</v>
      </c>
      <c r="E147" s="352">
        <v>86.9</v>
      </c>
      <c r="F147" s="352">
        <v>85.4</v>
      </c>
      <c r="G147" s="352">
        <v>1.7</v>
      </c>
      <c r="H147" s="267">
        <v>20227</v>
      </c>
      <c r="I147" s="267">
        <v>16716</v>
      </c>
      <c r="J147" s="352">
        <v>21</v>
      </c>
      <c r="K147" s="353">
        <v>16.0786963434022</v>
      </c>
      <c r="L147" s="267">
        <v>109523</v>
      </c>
      <c r="M147" s="267">
        <v>95889</v>
      </c>
      <c r="N147" s="352">
        <v>14.2</v>
      </c>
      <c r="O147" s="353">
        <v>87.061208267090606</v>
      </c>
    </row>
    <row r="148" spans="1:15" s="189" customFormat="1" ht="14.45" customHeight="1" x14ac:dyDescent="0.2">
      <c r="A148" s="515" t="s">
        <v>372</v>
      </c>
      <c r="B148" s="351" t="s">
        <v>2062</v>
      </c>
      <c r="C148" s="267">
        <v>341</v>
      </c>
      <c r="D148" s="267">
        <v>257</v>
      </c>
      <c r="E148" s="352">
        <v>75.400000000000006</v>
      </c>
      <c r="F148" s="352">
        <v>74.8</v>
      </c>
      <c r="G148" s="352">
        <v>0.8</v>
      </c>
      <c r="H148" s="267">
        <v>4639</v>
      </c>
      <c r="I148" s="267">
        <v>4019</v>
      </c>
      <c r="J148" s="352">
        <v>15.4</v>
      </c>
      <c r="K148" s="353">
        <v>18.050583657587499</v>
      </c>
      <c r="L148" s="267">
        <v>29355</v>
      </c>
      <c r="M148" s="267">
        <v>29255</v>
      </c>
      <c r="N148" s="352">
        <v>0.3</v>
      </c>
      <c r="O148" s="353">
        <v>114.221789883268</v>
      </c>
    </row>
    <row r="149" spans="1:15" s="189" customFormat="1" ht="14.45" customHeight="1" x14ac:dyDescent="0.2">
      <c r="A149" s="515"/>
      <c r="B149" s="351" t="s">
        <v>2325</v>
      </c>
      <c r="C149" s="267">
        <v>459</v>
      </c>
      <c r="D149" s="267">
        <v>392</v>
      </c>
      <c r="E149" s="352">
        <v>85.4</v>
      </c>
      <c r="F149" s="352">
        <v>84.7</v>
      </c>
      <c r="G149" s="352">
        <v>0.8</v>
      </c>
      <c r="H149" s="267">
        <v>7983</v>
      </c>
      <c r="I149" s="267">
        <v>6035</v>
      </c>
      <c r="J149" s="352">
        <v>32.299999999999997</v>
      </c>
      <c r="K149" s="353">
        <v>20.3647959183673</v>
      </c>
      <c r="L149" s="267">
        <v>36901</v>
      </c>
      <c r="M149" s="267">
        <v>31870</v>
      </c>
      <c r="N149" s="352">
        <v>15.8</v>
      </c>
      <c r="O149" s="353">
        <v>94.135204081632693</v>
      </c>
    </row>
    <row r="150" spans="1:15" s="189" customFormat="1" ht="14.45" customHeight="1" x14ac:dyDescent="0.2">
      <c r="A150" s="515"/>
      <c r="B150" s="351" t="s">
        <v>3408</v>
      </c>
      <c r="C150" s="267">
        <v>237</v>
      </c>
      <c r="D150" s="267">
        <v>183</v>
      </c>
      <c r="E150" s="352">
        <v>77.2</v>
      </c>
      <c r="F150" s="352">
        <v>78.5</v>
      </c>
      <c r="G150" s="352">
        <v>-1.6</v>
      </c>
      <c r="H150" s="267">
        <v>1912</v>
      </c>
      <c r="I150" s="267">
        <v>2467</v>
      </c>
      <c r="J150" s="352">
        <v>-22.5</v>
      </c>
      <c r="K150" s="353">
        <v>10.448087431694001</v>
      </c>
      <c r="L150" s="267">
        <v>23073</v>
      </c>
      <c r="M150" s="267">
        <v>21486</v>
      </c>
      <c r="N150" s="352">
        <v>7.4</v>
      </c>
      <c r="O150" s="353">
        <v>126.08196721311501</v>
      </c>
    </row>
    <row r="151" spans="1:15" s="189" customFormat="1" ht="14.45" customHeight="1" x14ac:dyDescent="0.2">
      <c r="A151" s="515"/>
      <c r="B151" s="351" t="s">
        <v>3413</v>
      </c>
      <c r="C151" s="267">
        <v>1363</v>
      </c>
      <c r="D151" s="267">
        <v>1125</v>
      </c>
      <c r="E151" s="352">
        <v>82.5</v>
      </c>
      <c r="F151" s="352">
        <v>82.1</v>
      </c>
      <c r="G151" s="352">
        <v>0.5</v>
      </c>
      <c r="H151" s="267">
        <v>24726</v>
      </c>
      <c r="I151" s="267">
        <v>20677</v>
      </c>
      <c r="J151" s="352">
        <v>19.600000000000001</v>
      </c>
      <c r="K151" s="353">
        <v>21.978666666666701</v>
      </c>
      <c r="L151" s="267">
        <v>98763</v>
      </c>
      <c r="M151" s="267">
        <v>85279</v>
      </c>
      <c r="N151" s="352">
        <v>15.8</v>
      </c>
      <c r="O151" s="353">
        <v>87.789333333333303</v>
      </c>
    </row>
    <row r="152" spans="1:15" s="189" customFormat="1" ht="14.45" customHeight="1" x14ac:dyDescent="0.2">
      <c r="A152" s="515"/>
      <c r="B152" s="351" t="s">
        <v>2367</v>
      </c>
      <c r="C152" s="267">
        <v>929</v>
      </c>
      <c r="D152" s="267">
        <v>736</v>
      </c>
      <c r="E152" s="352">
        <v>79.2</v>
      </c>
      <c r="F152" s="352">
        <v>78.400000000000006</v>
      </c>
      <c r="G152" s="352">
        <v>1.1000000000000001</v>
      </c>
      <c r="H152" s="267">
        <v>18114</v>
      </c>
      <c r="I152" s="267">
        <v>17686</v>
      </c>
      <c r="J152" s="352">
        <v>2.4</v>
      </c>
      <c r="K152" s="353">
        <v>24.611413043478301</v>
      </c>
      <c r="L152" s="267">
        <v>62833</v>
      </c>
      <c r="M152" s="267">
        <v>60084</v>
      </c>
      <c r="N152" s="352">
        <v>4.5999999999999996</v>
      </c>
      <c r="O152" s="353">
        <v>85.370923913043498</v>
      </c>
    </row>
    <row r="153" spans="1:15" s="189" customFormat="1" ht="14.45" customHeight="1" x14ac:dyDescent="0.2">
      <c r="A153" s="515"/>
      <c r="B153" s="351" t="s">
        <v>2365</v>
      </c>
      <c r="C153" s="267">
        <v>449</v>
      </c>
      <c r="D153" s="267">
        <v>388</v>
      </c>
      <c r="E153" s="352">
        <v>86.4</v>
      </c>
      <c r="F153" s="352">
        <v>86.6</v>
      </c>
      <c r="G153" s="352">
        <v>-0.3</v>
      </c>
      <c r="H153" s="267">
        <v>7159</v>
      </c>
      <c r="I153" s="267">
        <v>6067</v>
      </c>
      <c r="J153" s="352">
        <v>18</v>
      </c>
      <c r="K153" s="353">
        <v>18.451030927835099</v>
      </c>
      <c r="L153" s="267">
        <v>29673</v>
      </c>
      <c r="M153" s="267">
        <v>25914</v>
      </c>
      <c r="N153" s="352">
        <v>14.5</v>
      </c>
      <c r="O153" s="353">
        <v>76.476804123711403</v>
      </c>
    </row>
    <row r="154" spans="1:15" s="189" customFormat="1" ht="14.45" customHeight="1" x14ac:dyDescent="0.2">
      <c r="A154" s="515" t="s">
        <v>263</v>
      </c>
      <c r="B154" s="351" t="s">
        <v>15498</v>
      </c>
      <c r="C154" s="267">
        <v>345</v>
      </c>
      <c r="D154" s="267">
        <v>283</v>
      </c>
      <c r="E154" s="352">
        <v>82</v>
      </c>
      <c r="F154" s="352">
        <v>80.900000000000006</v>
      </c>
      <c r="G154" s="352">
        <v>1.4</v>
      </c>
      <c r="H154" s="267">
        <v>9054</v>
      </c>
      <c r="I154" s="267">
        <v>4245</v>
      </c>
      <c r="J154" s="352">
        <v>113.3</v>
      </c>
      <c r="K154" s="353">
        <v>31.992932862190798</v>
      </c>
      <c r="L154" s="267">
        <v>19336</v>
      </c>
      <c r="M154" s="267">
        <v>14355</v>
      </c>
      <c r="N154" s="352">
        <v>34.700000000000003</v>
      </c>
      <c r="O154" s="353">
        <v>68.325088339222603</v>
      </c>
    </row>
    <row r="155" spans="1:15" s="189" customFormat="1" ht="14.45" customHeight="1" x14ac:dyDescent="0.2">
      <c r="A155" s="515"/>
      <c r="B155" s="351" t="s">
        <v>2479</v>
      </c>
      <c r="C155" s="267">
        <v>345</v>
      </c>
      <c r="D155" s="267">
        <v>263</v>
      </c>
      <c r="E155" s="352">
        <v>76.2</v>
      </c>
      <c r="F155" s="352">
        <v>75.400000000000006</v>
      </c>
      <c r="G155" s="352">
        <v>1.2</v>
      </c>
      <c r="H155" s="267">
        <v>1641</v>
      </c>
      <c r="I155" s="267">
        <v>1161</v>
      </c>
      <c r="J155" s="352">
        <v>41.3</v>
      </c>
      <c r="K155" s="353">
        <v>6.2395437262357403</v>
      </c>
      <c r="L155" s="267">
        <v>19424</v>
      </c>
      <c r="M155" s="267">
        <v>15281</v>
      </c>
      <c r="N155" s="352">
        <v>27.1</v>
      </c>
      <c r="O155" s="353">
        <v>73.855513307984793</v>
      </c>
    </row>
    <row r="156" spans="1:15" s="189" customFormat="1" ht="14.45" customHeight="1" x14ac:dyDescent="0.2">
      <c r="A156" s="515" t="s">
        <v>371</v>
      </c>
      <c r="B156" s="351" t="s">
        <v>1391</v>
      </c>
      <c r="C156" s="267">
        <v>362</v>
      </c>
      <c r="D156" s="267">
        <v>255</v>
      </c>
      <c r="E156" s="352">
        <v>70.400000000000006</v>
      </c>
      <c r="F156" s="352">
        <v>71.3</v>
      </c>
      <c r="G156" s="352">
        <v>-1.2</v>
      </c>
      <c r="H156" s="267">
        <v>5690</v>
      </c>
      <c r="I156" s="267">
        <v>3397</v>
      </c>
      <c r="J156" s="352">
        <v>67.5</v>
      </c>
      <c r="K156" s="353">
        <v>22.313725490196099</v>
      </c>
      <c r="L156" s="267">
        <v>11044</v>
      </c>
      <c r="M156" s="267">
        <v>8420</v>
      </c>
      <c r="N156" s="352">
        <v>31.2</v>
      </c>
      <c r="O156" s="353">
        <v>43.309803921568601</v>
      </c>
    </row>
    <row r="157" spans="1:15" s="189" customFormat="1" ht="14.45" customHeight="1" x14ac:dyDescent="0.2">
      <c r="A157" s="515"/>
      <c r="B157" s="351" t="s">
        <v>1179</v>
      </c>
      <c r="C157" s="267">
        <v>402</v>
      </c>
      <c r="D157" s="267">
        <v>320</v>
      </c>
      <c r="E157" s="352">
        <v>79.599999999999994</v>
      </c>
      <c r="F157" s="352">
        <v>79.400000000000006</v>
      </c>
      <c r="G157" s="352">
        <v>0.3</v>
      </c>
      <c r="H157" s="267">
        <v>4220</v>
      </c>
      <c r="I157" s="267">
        <v>3024</v>
      </c>
      <c r="J157" s="352">
        <v>39.6</v>
      </c>
      <c r="K157" s="353">
        <v>13.1875</v>
      </c>
      <c r="L157" s="267">
        <v>22259</v>
      </c>
      <c r="M157" s="267">
        <v>18053</v>
      </c>
      <c r="N157" s="352">
        <v>23.3</v>
      </c>
      <c r="O157" s="353">
        <v>69.559375000000003</v>
      </c>
    </row>
    <row r="158" spans="1:15" s="189" customFormat="1" ht="14.45" customHeight="1" x14ac:dyDescent="0.2">
      <c r="A158" s="515"/>
      <c r="B158" s="351" t="s">
        <v>4225</v>
      </c>
      <c r="C158" s="267">
        <v>2907</v>
      </c>
      <c r="D158" s="267">
        <v>2395</v>
      </c>
      <c r="E158" s="352">
        <v>82.4</v>
      </c>
      <c r="F158" s="352">
        <v>82.2</v>
      </c>
      <c r="G158" s="352">
        <v>0.2</v>
      </c>
      <c r="H158" s="267">
        <v>113539</v>
      </c>
      <c r="I158" s="267">
        <v>84709</v>
      </c>
      <c r="J158" s="352">
        <v>34</v>
      </c>
      <c r="K158" s="353">
        <v>47.406680584551097</v>
      </c>
      <c r="L158" s="267">
        <v>204698</v>
      </c>
      <c r="M158" s="267">
        <v>173843</v>
      </c>
      <c r="N158" s="352">
        <v>17.7</v>
      </c>
      <c r="O158" s="353">
        <v>85.468893528183699</v>
      </c>
    </row>
    <row r="159" spans="1:15" s="189" customFormat="1" ht="14.45" customHeight="1" x14ac:dyDescent="0.2">
      <c r="A159" s="515"/>
      <c r="B159" s="351" t="s">
        <v>2102</v>
      </c>
      <c r="C159" s="267">
        <v>211</v>
      </c>
      <c r="D159" s="267">
        <v>162</v>
      </c>
      <c r="E159" s="352">
        <v>76.8</v>
      </c>
      <c r="F159" s="352">
        <v>76.8</v>
      </c>
      <c r="G159" s="352">
        <v>0</v>
      </c>
      <c r="H159" s="267">
        <v>8354</v>
      </c>
      <c r="I159" s="267">
        <v>7345</v>
      </c>
      <c r="J159" s="352">
        <v>13.7</v>
      </c>
      <c r="K159" s="353">
        <v>51.567901234567898</v>
      </c>
      <c r="L159" s="267">
        <v>16258</v>
      </c>
      <c r="M159" s="267">
        <v>14492</v>
      </c>
      <c r="N159" s="352">
        <v>12.2</v>
      </c>
      <c r="O159" s="353">
        <v>100.358024691358</v>
      </c>
    </row>
    <row r="160" spans="1:15" s="189" customFormat="1" ht="14.45" customHeight="1" x14ac:dyDescent="0.2">
      <c r="A160" s="515"/>
      <c r="B160" s="351" t="s">
        <v>5110</v>
      </c>
      <c r="C160" s="267">
        <v>1381</v>
      </c>
      <c r="D160" s="267">
        <v>1108</v>
      </c>
      <c r="E160" s="352">
        <v>80.2</v>
      </c>
      <c r="F160" s="352">
        <v>79.900000000000006</v>
      </c>
      <c r="G160" s="352">
        <v>0.5</v>
      </c>
      <c r="H160" s="267">
        <v>49456</v>
      </c>
      <c r="I160" s="267">
        <v>18685</v>
      </c>
      <c r="J160" s="352">
        <v>164.7</v>
      </c>
      <c r="K160" s="353">
        <v>44.6353790613718</v>
      </c>
      <c r="L160" s="267">
        <v>113124</v>
      </c>
      <c r="M160" s="267">
        <v>72596</v>
      </c>
      <c r="N160" s="352">
        <v>55.8</v>
      </c>
      <c r="O160" s="353">
        <v>102.097472924188</v>
      </c>
    </row>
    <row r="161" spans="1:15" s="189" customFormat="1" ht="14.45" customHeight="1" x14ac:dyDescent="0.2">
      <c r="A161" s="515"/>
      <c r="B161" s="351" t="s">
        <v>1166</v>
      </c>
      <c r="C161" s="267">
        <v>1131</v>
      </c>
      <c r="D161" s="267">
        <v>947</v>
      </c>
      <c r="E161" s="352">
        <v>83.7</v>
      </c>
      <c r="F161" s="352">
        <v>83.6</v>
      </c>
      <c r="G161" s="352">
        <v>0.2</v>
      </c>
      <c r="H161" s="267">
        <v>9088</v>
      </c>
      <c r="I161" s="267">
        <v>8924</v>
      </c>
      <c r="J161" s="352">
        <v>1.8</v>
      </c>
      <c r="K161" s="353">
        <v>9.5966209081309408</v>
      </c>
      <c r="L161" s="267">
        <v>34145</v>
      </c>
      <c r="M161" s="267">
        <v>29272</v>
      </c>
      <c r="N161" s="352">
        <v>16.600000000000001</v>
      </c>
      <c r="O161" s="353">
        <v>36.055966209081298</v>
      </c>
    </row>
    <row r="162" spans="1:15" s="189" customFormat="1" ht="14.45" customHeight="1" x14ac:dyDescent="0.2">
      <c r="A162" s="515"/>
      <c r="B162" s="351" t="s">
        <v>4053</v>
      </c>
      <c r="C162" s="267">
        <v>1618</v>
      </c>
      <c r="D162" s="267">
        <v>1284</v>
      </c>
      <c r="E162" s="352">
        <v>79.400000000000006</v>
      </c>
      <c r="F162" s="352">
        <v>79.400000000000006</v>
      </c>
      <c r="G162" s="352">
        <v>0</v>
      </c>
      <c r="H162" s="267">
        <v>56785</v>
      </c>
      <c r="I162" s="267">
        <v>49542</v>
      </c>
      <c r="J162" s="352">
        <v>14.6</v>
      </c>
      <c r="K162" s="353">
        <v>44.225077881619903</v>
      </c>
      <c r="L162" s="267">
        <v>52201</v>
      </c>
      <c r="M162" s="267">
        <v>46469</v>
      </c>
      <c r="N162" s="352">
        <v>12.3</v>
      </c>
      <c r="O162" s="353">
        <v>40.654984423675998</v>
      </c>
    </row>
    <row r="163" spans="1:15" s="189" customFormat="1" ht="14.45" customHeight="1" x14ac:dyDescent="0.2">
      <c r="A163" s="515"/>
      <c r="B163" s="351" t="s">
        <v>4080</v>
      </c>
      <c r="C163" s="267">
        <v>214</v>
      </c>
      <c r="D163" s="267">
        <v>176</v>
      </c>
      <c r="E163" s="352">
        <v>82.2</v>
      </c>
      <c r="F163" s="352">
        <v>82.7</v>
      </c>
      <c r="G163" s="352">
        <v>-0.6</v>
      </c>
      <c r="H163" s="267">
        <v>1309</v>
      </c>
      <c r="I163" s="267">
        <v>546</v>
      </c>
      <c r="J163" s="352">
        <v>139.69999999999999</v>
      </c>
      <c r="K163" s="353">
        <v>7.4375</v>
      </c>
      <c r="L163" s="267">
        <v>10483</v>
      </c>
      <c r="M163" s="267">
        <v>8686</v>
      </c>
      <c r="N163" s="352">
        <v>20.7</v>
      </c>
      <c r="O163" s="353">
        <v>59.5625</v>
      </c>
    </row>
    <row r="164" spans="1:15" s="189" customFormat="1" ht="14.45" customHeight="1" x14ac:dyDescent="0.2">
      <c r="A164" s="515"/>
      <c r="B164" s="351" t="s">
        <v>4084</v>
      </c>
      <c r="C164" s="267">
        <v>1681</v>
      </c>
      <c r="D164" s="267">
        <v>1287</v>
      </c>
      <c r="E164" s="352">
        <v>76.599999999999994</v>
      </c>
      <c r="F164" s="352">
        <v>76.5</v>
      </c>
      <c r="G164" s="352">
        <v>0.1</v>
      </c>
      <c r="H164" s="267">
        <v>23568</v>
      </c>
      <c r="I164" s="267">
        <v>23998</v>
      </c>
      <c r="J164" s="352">
        <v>-1.8</v>
      </c>
      <c r="K164" s="353">
        <v>18.312354312354302</v>
      </c>
      <c r="L164" s="267">
        <v>101802</v>
      </c>
      <c r="M164" s="267">
        <v>91498</v>
      </c>
      <c r="N164" s="352">
        <v>11.3</v>
      </c>
      <c r="O164" s="353">
        <v>79.100233100233098</v>
      </c>
    </row>
    <row r="165" spans="1:15" s="189" customFormat="1" ht="14.45" customHeight="1" x14ac:dyDescent="0.2">
      <c r="A165" s="515"/>
      <c r="B165" s="351" t="s">
        <v>4228</v>
      </c>
      <c r="C165" s="267">
        <v>499</v>
      </c>
      <c r="D165" s="267">
        <v>421</v>
      </c>
      <c r="E165" s="352">
        <v>84.4</v>
      </c>
      <c r="F165" s="352">
        <v>84.2</v>
      </c>
      <c r="G165" s="352">
        <v>0.2</v>
      </c>
      <c r="H165" s="267">
        <v>2967</v>
      </c>
      <c r="I165" s="267">
        <v>2666</v>
      </c>
      <c r="J165" s="352">
        <v>11.3</v>
      </c>
      <c r="K165" s="353">
        <v>7.0475059382422804</v>
      </c>
      <c r="L165" s="267">
        <v>17601</v>
      </c>
      <c r="M165" s="267">
        <v>15597</v>
      </c>
      <c r="N165" s="352">
        <v>12.8</v>
      </c>
      <c r="O165" s="353">
        <v>41.807600950118797</v>
      </c>
    </row>
    <row r="166" spans="1:15" s="189" customFormat="1" ht="14.45" customHeight="1" x14ac:dyDescent="0.2">
      <c r="A166" s="361" t="s">
        <v>262</v>
      </c>
      <c r="B166" s="351" t="s">
        <v>262</v>
      </c>
      <c r="C166" s="267">
        <v>733</v>
      </c>
      <c r="D166" s="267">
        <v>488</v>
      </c>
      <c r="E166" s="352">
        <v>66.599999999999994</v>
      </c>
      <c r="F166" s="352">
        <v>65.3</v>
      </c>
      <c r="G166" s="352">
        <v>1.9</v>
      </c>
      <c r="H166" s="267">
        <v>1118</v>
      </c>
      <c r="I166" s="267">
        <v>2480</v>
      </c>
      <c r="J166" s="352">
        <v>-54.9</v>
      </c>
      <c r="K166" s="353">
        <v>2.2909836065573801</v>
      </c>
      <c r="L166" s="267">
        <v>22227</v>
      </c>
      <c r="M166" s="267">
        <v>19448</v>
      </c>
      <c r="N166" s="352">
        <v>14.3</v>
      </c>
      <c r="O166" s="353">
        <v>45.547131147541002</v>
      </c>
    </row>
    <row r="167" spans="1:15" s="189" customFormat="1" ht="14.45" customHeight="1" x14ac:dyDescent="0.2">
      <c r="A167" s="361" t="s">
        <v>261</v>
      </c>
      <c r="B167" s="351" t="s">
        <v>261</v>
      </c>
      <c r="C167" s="267">
        <v>200</v>
      </c>
      <c r="D167" s="267">
        <v>159</v>
      </c>
      <c r="E167" s="352">
        <v>79.5</v>
      </c>
      <c r="F167" s="352">
        <v>79.5</v>
      </c>
      <c r="G167" s="352">
        <v>0</v>
      </c>
      <c r="H167" s="267">
        <v>1113</v>
      </c>
      <c r="I167" s="267">
        <v>1196</v>
      </c>
      <c r="J167" s="352">
        <v>-6.9</v>
      </c>
      <c r="K167" s="353">
        <v>7</v>
      </c>
      <c r="L167" s="267">
        <v>4812</v>
      </c>
      <c r="M167" s="267">
        <v>2631</v>
      </c>
      <c r="N167" s="352">
        <v>82.9</v>
      </c>
      <c r="O167" s="353">
        <v>30.264150943396199</v>
      </c>
    </row>
    <row r="168" spans="1:15" s="189" customFormat="1" ht="14.45" customHeight="1" x14ac:dyDescent="0.2">
      <c r="A168" s="515" t="s">
        <v>254</v>
      </c>
      <c r="B168" s="351" t="s">
        <v>1151</v>
      </c>
      <c r="C168" s="267">
        <v>663</v>
      </c>
      <c r="D168" s="267">
        <v>559</v>
      </c>
      <c r="E168" s="352">
        <v>84.3</v>
      </c>
      <c r="F168" s="352">
        <v>83.9</v>
      </c>
      <c r="G168" s="352">
        <v>0.5</v>
      </c>
      <c r="H168" s="267">
        <v>19651</v>
      </c>
      <c r="I168" s="267">
        <v>16213</v>
      </c>
      <c r="J168" s="352">
        <v>21.2</v>
      </c>
      <c r="K168" s="353">
        <v>35.153846153846203</v>
      </c>
      <c r="L168" s="267">
        <v>34902</v>
      </c>
      <c r="M168" s="267">
        <v>32010</v>
      </c>
      <c r="N168" s="352">
        <v>9</v>
      </c>
      <c r="O168" s="353">
        <v>62.436493738819301</v>
      </c>
    </row>
    <row r="169" spans="1:15" s="189" customFormat="1" ht="14.45" customHeight="1" x14ac:dyDescent="0.2">
      <c r="A169" s="515"/>
      <c r="B169" s="351" t="s">
        <v>4349</v>
      </c>
      <c r="C169" s="267">
        <v>4926</v>
      </c>
      <c r="D169" s="267">
        <v>4016</v>
      </c>
      <c r="E169" s="352">
        <v>81.5</v>
      </c>
      <c r="F169" s="352">
        <v>81.3</v>
      </c>
      <c r="G169" s="352">
        <v>0.2</v>
      </c>
      <c r="H169" s="267">
        <v>149047</v>
      </c>
      <c r="I169" s="267">
        <v>136409</v>
      </c>
      <c r="J169" s="352">
        <v>9.3000000000000007</v>
      </c>
      <c r="K169" s="353">
        <v>37.113296812748999</v>
      </c>
      <c r="L169" s="267">
        <v>441105</v>
      </c>
      <c r="M169" s="267">
        <v>391850</v>
      </c>
      <c r="N169" s="352">
        <v>12.6</v>
      </c>
      <c r="O169" s="353">
        <v>109.836902390438</v>
      </c>
    </row>
    <row r="170" spans="1:15" s="189" customFormat="1" ht="14.45" customHeight="1" x14ac:dyDescent="0.2">
      <c r="A170" s="515"/>
      <c r="B170" s="351" t="s">
        <v>1169</v>
      </c>
      <c r="C170" s="267">
        <v>1032</v>
      </c>
      <c r="D170" s="267">
        <v>831</v>
      </c>
      <c r="E170" s="352">
        <v>80.5</v>
      </c>
      <c r="F170" s="352">
        <v>80.2</v>
      </c>
      <c r="G170" s="352">
        <v>0.4</v>
      </c>
      <c r="H170" s="267">
        <v>15163</v>
      </c>
      <c r="I170" s="267">
        <v>20163</v>
      </c>
      <c r="J170" s="352">
        <v>-24.8</v>
      </c>
      <c r="K170" s="353">
        <v>18.246690734055399</v>
      </c>
      <c r="L170" s="267">
        <v>79712</v>
      </c>
      <c r="M170" s="267">
        <v>74002</v>
      </c>
      <c r="N170" s="352">
        <v>7.7</v>
      </c>
      <c r="O170" s="353">
        <v>95.922984356197304</v>
      </c>
    </row>
    <row r="171" spans="1:15" s="189" customFormat="1" ht="14.45" customHeight="1" x14ac:dyDescent="0.2">
      <c r="A171" s="515"/>
      <c r="B171" s="351" t="s">
        <v>4363</v>
      </c>
      <c r="C171" s="267">
        <v>2143</v>
      </c>
      <c r="D171" s="267">
        <v>1753</v>
      </c>
      <c r="E171" s="352">
        <v>81.8</v>
      </c>
      <c r="F171" s="352">
        <v>81.400000000000006</v>
      </c>
      <c r="G171" s="352">
        <v>0.5</v>
      </c>
      <c r="H171" s="267">
        <v>53874</v>
      </c>
      <c r="I171" s="267">
        <v>58160</v>
      </c>
      <c r="J171" s="352">
        <v>-7.4</v>
      </c>
      <c r="K171" s="353">
        <v>30.732458642327401</v>
      </c>
      <c r="L171" s="267">
        <v>189360</v>
      </c>
      <c r="M171" s="267">
        <v>166807</v>
      </c>
      <c r="N171" s="352">
        <v>13.5</v>
      </c>
      <c r="O171" s="353">
        <v>108.020536223617</v>
      </c>
    </row>
    <row r="172" spans="1:15" s="189" customFormat="1" ht="14.45" customHeight="1" x14ac:dyDescent="0.2">
      <c r="A172" s="515"/>
      <c r="B172" s="351" t="s">
        <v>199</v>
      </c>
      <c r="C172" s="267">
        <v>1165</v>
      </c>
      <c r="D172" s="267">
        <v>916</v>
      </c>
      <c r="E172" s="352">
        <v>78.599999999999994</v>
      </c>
      <c r="F172" s="352">
        <v>78.5</v>
      </c>
      <c r="G172" s="352">
        <v>0.1</v>
      </c>
      <c r="H172" s="267">
        <v>22241</v>
      </c>
      <c r="I172" s="267">
        <v>19860</v>
      </c>
      <c r="J172" s="352">
        <v>12</v>
      </c>
      <c r="K172" s="353">
        <v>24.280567685589499</v>
      </c>
      <c r="L172" s="267">
        <v>40686</v>
      </c>
      <c r="M172" s="267">
        <v>34761</v>
      </c>
      <c r="N172" s="352">
        <v>17</v>
      </c>
      <c r="O172" s="353">
        <v>44.4170305676856</v>
      </c>
    </row>
    <row r="173" spans="1:15" s="189" customFormat="1" ht="14.45" customHeight="1" x14ac:dyDescent="0.2">
      <c r="A173" s="515" t="s">
        <v>14947</v>
      </c>
      <c r="B173" s="351" t="s">
        <v>6307</v>
      </c>
      <c r="C173" s="267">
        <v>1846</v>
      </c>
      <c r="D173" s="267">
        <v>1374</v>
      </c>
      <c r="E173" s="352">
        <v>74.400000000000006</v>
      </c>
      <c r="F173" s="352">
        <v>74.5</v>
      </c>
      <c r="G173" s="352">
        <v>-0.1</v>
      </c>
      <c r="H173" s="267">
        <v>15322</v>
      </c>
      <c r="I173" s="267">
        <v>17026</v>
      </c>
      <c r="J173" s="352">
        <v>-10</v>
      </c>
      <c r="K173" s="353">
        <v>11.1513828238719</v>
      </c>
      <c r="L173" s="267">
        <v>72422</v>
      </c>
      <c r="M173" s="267">
        <v>71729</v>
      </c>
      <c r="N173" s="352">
        <v>1</v>
      </c>
      <c r="O173" s="353">
        <v>52.708879184861701</v>
      </c>
    </row>
    <row r="174" spans="1:15" s="189" customFormat="1" ht="14.45" customHeight="1" x14ac:dyDescent="0.2">
      <c r="A174" s="515"/>
      <c r="B174" s="351" t="s">
        <v>15499</v>
      </c>
      <c r="C174" s="267">
        <v>3216</v>
      </c>
      <c r="D174" s="267">
        <v>2412</v>
      </c>
      <c r="E174" s="352">
        <v>75</v>
      </c>
      <c r="F174" s="352">
        <v>74.599999999999994</v>
      </c>
      <c r="G174" s="352">
        <v>0.5</v>
      </c>
      <c r="H174" s="267">
        <v>45819</v>
      </c>
      <c r="I174" s="267">
        <v>35270</v>
      </c>
      <c r="J174" s="352">
        <v>29.9</v>
      </c>
      <c r="K174" s="353">
        <v>18.996268656716399</v>
      </c>
      <c r="L174" s="267">
        <v>113641</v>
      </c>
      <c r="M174" s="267">
        <v>99929</v>
      </c>
      <c r="N174" s="352">
        <v>13.7</v>
      </c>
      <c r="O174" s="353">
        <v>47.114842454394697</v>
      </c>
    </row>
    <row r="175" spans="1:15" s="189" customFormat="1" ht="14.45" customHeight="1" x14ac:dyDescent="0.2">
      <c r="A175" s="515"/>
      <c r="B175" s="351" t="s">
        <v>5282</v>
      </c>
      <c r="C175" s="267">
        <v>9099</v>
      </c>
      <c r="D175" s="267">
        <v>6083</v>
      </c>
      <c r="E175" s="352">
        <v>66.900000000000006</v>
      </c>
      <c r="F175" s="352">
        <v>65.8</v>
      </c>
      <c r="G175" s="352">
        <v>1.6</v>
      </c>
      <c r="H175" s="267">
        <v>90274</v>
      </c>
      <c r="I175" s="267">
        <v>83046</v>
      </c>
      <c r="J175" s="352">
        <v>8.6999999999999993</v>
      </c>
      <c r="K175" s="353">
        <v>14.8403748150584</v>
      </c>
      <c r="L175" s="267">
        <v>152679</v>
      </c>
      <c r="M175" s="267">
        <v>130788</v>
      </c>
      <c r="N175" s="352">
        <v>16.7</v>
      </c>
      <c r="O175" s="353">
        <v>25.099293111951301</v>
      </c>
    </row>
    <row r="176" spans="1:15" s="189" customFormat="1" ht="14.45" customHeight="1" x14ac:dyDescent="0.2">
      <c r="A176" s="515"/>
      <c r="B176" s="351" t="s">
        <v>1410</v>
      </c>
      <c r="C176" s="267">
        <v>1697</v>
      </c>
      <c r="D176" s="267">
        <v>1341</v>
      </c>
      <c r="E176" s="352">
        <v>79</v>
      </c>
      <c r="F176" s="352">
        <v>78.7</v>
      </c>
      <c r="G176" s="352">
        <v>0.4</v>
      </c>
      <c r="H176" s="267">
        <v>30423</v>
      </c>
      <c r="I176" s="267">
        <v>25803</v>
      </c>
      <c r="J176" s="352">
        <v>17.899999999999999</v>
      </c>
      <c r="K176" s="353">
        <v>22.686800894854599</v>
      </c>
      <c r="L176" s="267">
        <v>108532</v>
      </c>
      <c r="M176" s="267">
        <v>92753</v>
      </c>
      <c r="N176" s="352">
        <v>17</v>
      </c>
      <c r="O176" s="353">
        <v>80.933631618195406</v>
      </c>
    </row>
    <row r="177" spans="1:15" s="189" customFormat="1" ht="14.45" customHeight="1" x14ac:dyDescent="0.2">
      <c r="A177" s="515"/>
      <c r="B177" s="351" t="s">
        <v>5871</v>
      </c>
      <c r="C177" s="267">
        <v>1969</v>
      </c>
      <c r="D177" s="267">
        <v>1491</v>
      </c>
      <c r="E177" s="352">
        <v>75.7</v>
      </c>
      <c r="F177" s="352">
        <v>75.3</v>
      </c>
      <c r="G177" s="352">
        <v>0.5</v>
      </c>
      <c r="H177" s="267">
        <v>40971</v>
      </c>
      <c r="I177" s="267">
        <v>46491</v>
      </c>
      <c r="J177" s="352">
        <v>-11.9</v>
      </c>
      <c r="K177" s="353">
        <v>27.478873239436599</v>
      </c>
      <c r="L177" s="267">
        <v>75204</v>
      </c>
      <c r="M177" s="267">
        <v>63305</v>
      </c>
      <c r="N177" s="352">
        <v>18.8</v>
      </c>
      <c r="O177" s="353">
        <v>50.438631790744502</v>
      </c>
    </row>
    <row r="178" spans="1:15" s="189" customFormat="1" ht="14.45" customHeight="1" x14ac:dyDescent="0.2">
      <c r="A178" s="515"/>
      <c r="B178" s="351" t="s">
        <v>5285</v>
      </c>
      <c r="C178" s="267">
        <v>2420</v>
      </c>
      <c r="D178" s="267">
        <v>1893</v>
      </c>
      <c r="E178" s="352">
        <v>78.2</v>
      </c>
      <c r="F178" s="352">
        <v>77.900000000000006</v>
      </c>
      <c r="G178" s="352">
        <v>0.4</v>
      </c>
      <c r="H178" s="267">
        <v>23888</v>
      </c>
      <c r="I178" s="267">
        <v>20385</v>
      </c>
      <c r="J178" s="352">
        <v>17.2</v>
      </c>
      <c r="K178" s="353">
        <v>12.6191230850502</v>
      </c>
      <c r="L178" s="267">
        <v>90680</v>
      </c>
      <c r="M178" s="267">
        <v>79385</v>
      </c>
      <c r="N178" s="352">
        <v>14.2</v>
      </c>
      <c r="O178" s="353">
        <v>47.902799788695198</v>
      </c>
    </row>
    <row r="179" spans="1:15" s="189" customFormat="1" ht="14.45" customHeight="1" x14ac:dyDescent="0.2">
      <c r="A179" s="515"/>
      <c r="B179" s="351" t="s">
        <v>2334</v>
      </c>
      <c r="C179" s="267">
        <v>1631</v>
      </c>
      <c r="D179" s="267">
        <v>1257</v>
      </c>
      <c r="E179" s="352">
        <v>77.099999999999994</v>
      </c>
      <c r="F179" s="352">
        <v>76.099999999999994</v>
      </c>
      <c r="G179" s="352">
        <v>1.2</v>
      </c>
      <c r="H179" s="267">
        <v>9367</v>
      </c>
      <c r="I179" s="267">
        <v>7958</v>
      </c>
      <c r="J179" s="352">
        <v>17.7</v>
      </c>
      <c r="K179" s="353">
        <v>7.4518695306284801</v>
      </c>
      <c r="L179" s="267">
        <v>79542</v>
      </c>
      <c r="M179" s="267">
        <v>71296</v>
      </c>
      <c r="N179" s="352">
        <v>11.6</v>
      </c>
      <c r="O179" s="353">
        <v>63.279236276849602</v>
      </c>
    </row>
    <row r="180" spans="1:15" s="189" customFormat="1" ht="14.45" customHeight="1" x14ac:dyDescent="0.2">
      <c r="A180" s="515"/>
      <c r="B180" s="351" t="s">
        <v>5810</v>
      </c>
      <c r="C180" s="267">
        <v>2357</v>
      </c>
      <c r="D180" s="267">
        <v>1813</v>
      </c>
      <c r="E180" s="352">
        <v>76.900000000000006</v>
      </c>
      <c r="F180" s="352">
        <v>76.5</v>
      </c>
      <c r="G180" s="352">
        <v>0.5</v>
      </c>
      <c r="H180" s="267">
        <v>26408</v>
      </c>
      <c r="I180" s="267">
        <v>24441</v>
      </c>
      <c r="J180" s="352">
        <v>8</v>
      </c>
      <c r="K180" s="353">
        <v>14.5659128516271</v>
      </c>
      <c r="L180" s="267">
        <v>117769</v>
      </c>
      <c r="M180" s="267">
        <v>105202</v>
      </c>
      <c r="N180" s="352">
        <v>11.9</v>
      </c>
      <c r="O180" s="353">
        <v>64.958080529509104</v>
      </c>
    </row>
    <row r="181" spans="1:15" s="189" customFormat="1" ht="14.45" customHeight="1" x14ac:dyDescent="0.2">
      <c r="A181" s="361" t="s">
        <v>487</v>
      </c>
      <c r="B181" s="351" t="s">
        <v>487</v>
      </c>
      <c r="C181" s="267">
        <v>1863</v>
      </c>
      <c r="D181" s="267">
        <v>1341</v>
      </c>
      <c r="E181" s="352">
        <v>72</v>
      </c>
      <c r="F181" s="352">
        <v>71.900000000000006</v>
      </c>
      <c r="G181" s="352">
        <v>0.1</v>
      </c>
      <c r="H181" s="267">
        <v>19194</v>
      </c>
      <c r="I181" s="267">
        <v>25548</v>
      </c>
      <c r="J181" s="352">
        <v>-24.9</v>
      </c>
      <c r="K181" s="353">
        <v>14.313199105145401</v>
      </c>
      <c r="L181" s="267">
        <v>79884</v>
      </c>
      <c r="M181" s="267">
        <v>116116</v>
      </c>
      <c r="N181" s="352">
        <v>-31.2</v>
      </c>
      <c r="O181" s="353">
        <v>59.570469798657697</v>
      </c>
    </row>
    <row r="182" spans="1:15" s="189" customFormat="1" ht="14.45" customHeight="1" x14ac:dyDescent="0.2">
      <c r="A182" s="361" t="s">
        <v>259</v>
      </c>
      <c r="B182" s="351" t="s">
        <v>259</v>
      </c>
      <c r="C182" s="267">
        <v>586</v>
      </c>
      <c r="D182" s="267">
        <v>488</v>
      </c>
      <c r="E182" s="352">
        <v>83.3</v>
      </c>
      <c r="F182" s="352">
        <v>82.4</v>
      </c>
      <c r="G182" s="352">
        <v>1</v>
      </c>
      <c r="H182" s="267">
        <v>3574</v>
      </c>
      <c r="I182" s="267">
        <v>2759</v>
      </c>
      <c r="J182" s="352">
        <v>29.5</v>
      </c>
      <c r="K182" s="353">
        <v>7.3237704918032804</v>
      </c>
      <c r="L182" s="267">
        <v>12905</v>
      </c>
      <c r="M182" s="267">
        <v>12136</v>
      </c>
      <c r="N182" s="352">
        <v>6.3</v>
      </c>
      <c r="O182" s="353">
        <v>26.444672131147499</v>
      </c>
    </row>
    <row r="183" spans="1:15" s="189" customFormat="1" ht="14.45" customHeight="1" x14ac:dyDescent="0.2">
      <c r="A183" s="361" t="s">
        <v>260</v>
      </c>
      <c r="B183" s="351" t="s">
        <v>260</v>
      </c>
      <c r="C183" s="267">
        <v>50</v>
      </c>
      <c r="D183" s="267">
        <v>34</v>
      </c>
      <c r="E183" s="352">
        <v>68</v>
      </c>
      <c r="F183" s="352">
        <v>70</v>
      </c>
      <c r="G183" s="352">
        <v>-2.9</v>
      </c>
      <c r="H183" s="267">
        <v>1</v>
      </c>
      <c r="I183" s="267">
        <v>0</v>
      </c>
      <c r="J183" s="352">
        <v>0</v>
      </c>
      <c r="K183" s="353">
        <v>2.9411764705882401E-2</v>
      </c>
      <c r="L183" s="267">
        <v>142</v>
      </c>
      <c r="M183" s="267">
        <v>293</v>
      </c>
      <c r="N183" s="352">
        <v>-51.5</v>
      </c>
      <c r="O183" s="353">
        <v>4.1764705882352899</v>
      </c>
    </row>
    <row r="184" spans="1:15" s="189" customFormat="1" ht="14.45" customHeight="1" x14ac:dyDescent="0.2">
      <c r="A184" s="515" t="s">
        <v>257</v>
      </c>
      <c r="B184" s="351" t="s">
        <v>1949</v>
      </c>
      <c r="C184" s="267">
        <v>1486</v>
      </c>
      <c r="D184" s="267">
        <v>1204</v>
      </c>
      <c r="E184" s="352">
        <v>81</v>
      </c>
      <c r="F184" s="352">
        <v>80.599999999999994</v>
      </c>
      <c r="G184" s="352">
        <v>0.6</v>
      </c>
      <c r="H184" s="267">
        <v>79438</v>
      </c>
      <c r="I184" s="267">
        <v>70463</v>
      </c>
      <c r="J184" s="352">
        <v>12.7</v>
      </c>
      <c r="K184" s="353">
        <v>65.978405315614594</v>
      </c>
      <c r="L184" s="267">
        <v>87999</v>
      </c>
      <c r="M184" s="267">
        <v>73818</v>
      </c>
      <c r="N184" s="352">
        <v>19.2</v>
      </c>
      <c r="O184" s="353">
        <v>73.088870431893696</v>
      </c>
    </row>
    <row r="185" spans="1:15" s="189" customFormat="1" ht="14.45" customHeight="1" x14ac:dyDescent="0.2">
      <c r="A185" s="515"/>
      <c r="B185" s="351" t="s">
        <v>2306</v>
      </c>
      <c r="C185" s="267">
        <v>571</v>
      </c>
      <c r="D185" s="267">
        <v>480</v>
      </c>
      <c r="E185" s="352">
        <v>84.1</v>
      </c>
      <c r="F185" s="352">
        <v>83.7</v>
      </c>
      <c r="G185" s="352">
        <v>0.4</v>
      </c>
      <c r="H185" s="267">
        <v>4873</v>
      </c>
      <c r="I185" s="267">
        <v>4850</v>
      </c>
      <c r="J185" s="352">
        <v>0.5</v>
      </c>
      <c r="K185" s="353">
        <v>10.1520833333333</v>
      </c>
      <c r="L185" s="267">
        <v>64830</v>
      </c>
      <c r="M185" s="267">
        <v>60565</v>
      </c>
      <c r="N185" s="352">
        <v>7</v>
      </c>
      <c r="O185" s="353">
        <v>135.0625</v>
      </c>
    </row>
    <row r="186" spans="1:15" s="189" customFormat="1" ht="14.45" customHeight="1" x14ac:dyDescent="0.2">
      <c r="A186" s="515"/>
      <c r="B186" s="351" t="s">
        <v>3353</v>
      </c>
      <c r="C186" s="267">
        <v>630</v>
      </c>
      <c r="D186" s="267">
        <v>535</v>
      </c>
      <c r="E186" s="352">
        <v>84.9</v>
      </c>
      <c r="F186" s="352">
        <v>85.1</v>
      </c>
      <c r="G186" s="352">
        <v>-0.2</v>
      </c>
      <c r="H186" s="267">
        <v>18763</v>
      </c>
      <c r="I186" s="267">
        <v>17051</v>
      </c>
      <c r="J186" s="352">
        <v>10</v>
      </c>
      <c r="K186" s="353">
        <v>35.071028037383201</v>
      </c>
      <c r="L186" s="267">
        <v>45790</v>
      </c>
      <c r="M186" s="267">
        <v>42431</v>
      </c>
      <c r="N186" s="352">
        <v>7.9</v>
      </c>
      <c r="O186" s="353">
        <v>85.588785046729001</v>
      </c>
    </row>
    <row r="187" spans="1:15" s="189" customFormat="1" ht="14.45" customHeight="1" x14ac:dyDescent="0.2">
      <c r="A187" s="515"/>
      <c r="B187" s="351" t="s">
        <v>2328</v>
      </c>
      <c r="C187" s="267">
        <v>297</v>
      </c>
      <c r="D187" s="267">
        <v>214</v>
      </c>
      <c r="E187" s="352">
        <v>72.099999999999994</v>
      </c>
      <c r="F187" s="352">
        <v>72.099999999999994</v>
      </c>
      <c r="G187" s="352">
        <v>0</v>
      </c>
      <c r="H187" s="267">
        <v>6536</v>
      </c>
      <c r="I187" s="267">
        <v>5619</v>
      </c>
      <c r="J187" s="352">
        <v>16.3</v>
      </c>
      <c r="K187" s="353">
        <v>30.5420560747664</v>
      </c>
      <c r="L187" s="267">
        <v>19741</v>
      </c>
      <c r="M187" s="267">
        <v>16922</v>
      </c>
      <c r="N187" s="352">
        <v>16.7</v>
      </c>
      <c r="O187" s="353">
        <v>92.247663551401899</v>
      </c>
    </row>
    <row r="188" spans="1:15" s="189" customFormat="1" ht="14.45" customHeight="1" x14ac:dyDescent="0.2">
      <c r="A188" s="515"/>
      <c r="B188" s="351" t="s">
        <v>4553</v>
      </c>
      <c r="C188" s="267">
        <v>2317</v>
      </c>
      <c r="D188" s="267">
        <v>2004</v>
      </c>
      <c r="E188" s="352">
        <v>86.5</v>
      </c>
      <c r="F188" s="352">
        <v>86.3</v>
      </c>
      <c r="G188" s="352">
        <v>0.2</v>
      </c>
      <c r="H188" s="267">
        <v>124644</v>
      </c>
      <c r="I188" s="267">
        <v>83223</v>
      </c>
      <c r="J188" s="352">
        <v>49.8</v>
      </c>
      <c r="K188" s="353">
        <v>62.197604790419199</v>
      </c>
      <c r="L188" s="267">
        <v>197147</v>
      </c>
      <c r="M188" s="267">
        <v>173927</v>
      </c>
      <c r="N188" s="352">
        <v>13.4</v>
      </c>
      <c r="O188" s="353">
        <v>98.376746506985995</v>
      </c>
    </row>
    <row r="189" spans="1:15" s="189" customFormat="1" ht="14.45" customHeight="1" x14ac:dyDescent="0.2">
      <c r="A189" s="515" t="s">
        <v>251</v>
      </c>
      <c r="B189" s="351" t="s">
        <v>1992</v>
      </c>
      <c r="C189" s="267">
        <v>486</v>
      </c>
      <c r="D189" s="267">
        <v>405</v>
      </c>
      <c r="E189" s="352">
        <v>83.3</v>
      </c>
      <c r="F189" s="352">
        <v>82.7</v>
      </c>
      <c r="G189" s="352">
        <v>0.7</v>
      </c>
      <c r="H189" s="267">
        <v>8931</v>
      </c>
      <c r="I189" s="267">
        <v>7475</v>
      </c>
      <c r="J189" s="352">
        <v>19.5</v>
      </c>
      <c r="K189" s="353">
        <v>22.0518518518519</v>
      </c>
      <c r="L189" s="267">
        <v>57554</v>
      </c>
      <c r="M189" s="267">
        <v>50089</v>
      </c>
      <c r="N189" s="352">
        <v>14.9</v>
      </c>
      <c r="O189" s="353">
        <v>142.10864197530901</v>
      </c>
    </row>
    <row r="190" spans="1:15" s="189" customFormat="1" ht="14.45" customHeight="1" x14ac:dyDescent="0.2">
      <c r="A190" s="515"/>
      <c r="B190" s="351" t="s">
        <v>2007</v>
      </c>
      <c r="C190" s="267">
        <v>1348</v>
      </c>
      <c r="D190" s="267">
        <v>1166</v>
      </c>
      <c r="E190" s="352">
        <v>86.5</v>
      </c>
      <c r="F190" s="352">
        <v>85.8</v>
      </c>
      <c r="G190" s="352">
        <v>0.9</v>
      </c>
      <c r="H190" s="267">
        <v>24977</v>
      </c>
      <c r="I190" s="267">
        <v>21176</v>
      </c>
      <c r="J190" s="352">
        <v>17.899999999999999</v>
      </c>
      <c r="K190" s="353">
        <v>21.4210977701544</v>
      </c>
      <c r="L190" s="267">
        <v>155555</v>
      </c>
      <c r="M190" s="267">
        <v>133354</v>
      </c>
      <c r="N190" s="352">
        <v>16.600000000000001</v>
      </c>
      <c r="O190" s="353">
        <v>133.40909090909099</v>
      </c>
    </row>
    <row r="191" spans="1:15" s="189" customFormat="1" ht="14.45" customHeight="1" x14ac:dyDescent="0.2">
      <c r="A191" s="515"/>
      <c r="B191" s="351" t="s">
        <v>7995</v>
      </c>
      <c r="C191" s="267">
        <v>357</v>
      </c>
      <c r="D191" s="267">
        <v>308</v>
      </c>
      <c r="E191" s="352">
        <v>86.3</v>
      </c>
      <c r="F191" s="352">
        <v>86</v>
      </c>
      <c r="G191" s="352">
        <v>0.3</v>
      </c>
      <c r="H191" s="267">
        <v>13784</v>
      </c>
      <c r="I191" s="267">
        <v>10367</v>
      </c>
      <c r="J191" s="352">
        <v>33</v>
      </c>
      <c r="K191" s="353">
        <v>44.753246753246799</v>
      </c>
      <c r="L191" s="267">
        <v>44852</v>
      </c>
      <c r="M191" s="267">
        <v>39681</v>
      </c>
      <c r="N191" s="352">
        <v>13</v>
      </c>
      <c r="O191" s="353">
        <v>145.623376623377</v>
      </c>
    </row>
    <row r="192" spans="1:15" s="189" customFormat="1" ht="14.45" customHeight="1" x14ac:dyDescent="0.2">
      <c r="A192" s="515"/>
      <c r="B192" s="351" t="s">
        <v>6888</v>
      </c>
      <c r="C192" s="267">
        <v>122</v>
      </c>
      <c r="D192" s="267">
        <v>107</v>
      </c>
      <c r="E192" s="352">
        <v>87.7</v>
      </c>
      <c r="F192" s="352">
        <v>86.9</v>
      </c>
      <c r="G192" s="352">
        <v>0.9</v>
      </c>
      <c r="H192" s="267">
        <v>3520</v>
      </c>
      <c r="I192" s="267">
        <v>2823</v>
      </c>
      <c r="J192" s="352">
        <v>24.7</v>
      </c>
      <c r="K192" s="353">
        <v>32.897196261682197</v>
      </c>
      <c r="L192" s="267">
        <v>16392</v>
      </c>
      <c r="M192" s="267">
        <v>14425</v>
      </c>
      <c r="N192" s="352">
        <v>13.6</v>
      </c>
      <c r="O192" s="353">
        <v>153.196261682243</v>
      </c>
    </row>
    <row r="193" spans="1:15" s="189" customFormat="1" ht="14.45" customHeight="1" x14ac:dyDescent="0.2">
      <c r="A193" s="515"/>
      <c r="B193" s="351" t="s">
        <v>7996</v>
      </c>
      <c r="C193" s="267">
        <v>463</v>
      </c>
      <c r="D193" s="267">
        <v>402</v>
      </c>
      <c r="E193" s="352">
        <v>86.8</v>
      </c>
      <c r="F193" s="352">
        <v>85.1</v>
      </c>
      <c r="G193" s="352">
        <v>2</v>
      </c>
      <c r="H193" s="267">
        <v>5017</v>
      </c>
      <c r="I193" s="267">
        <v>4280</v>
      </c>
      <c r="J193" s="352">
        <v>17.2</v>
      </c>
      <c r="K193" s="353">
        <v>12.480099502487599</v>
      </c>
      <c r="L193" s="267">
        <v>72078</v>
      </c>
      <c r="M193" s="267">
        <v>66484</v>
      </c>
      <c r="N193" s="352">
        <v>8.4</v>
      </c>
      <c r="O193" s="353">
        <v>179.29850746268701</v>
      </c>
    </row>
    <row r="194" spans="1:15" s="189" customFormat="1" ht="14.45" customHeight="1" x14ac:dyDescent="0.2">
      <c r="A194" s="515"/>
      <c r="B194" s="351" t="s">
        <v>2163</v>
      </c>
      <c r="C194" s="267">
        <v>581</v>
      </c>
      <c r="D194" s="267">
        <v>480</v>
      </c>
      <c r="E194" s="352">
        <v>82.6</v>
      </c>
      <c r="F194" s="352">
        <v>82.3</v>
      </c>
      <c r="G194" s="352">
        <v>0.4</v>
      </c>
      <c r="H194" s="267">
        <v>20624</v>
      </c>
      <c r="I194" s="267">
        <v>17441</v>
      </c>
      <c r="J194" s="352">
        <v>18.3</v>
      </c>
      <c r="K194" s="353">
        <v>42.966666666666697</v>
      </c>
      <c r="L194" s="267">
        <v>78352</v>
      </c>
      <c r="M194" s="267">
        <v>65285</v>
      </c>
      <c r="N194" s="352">
        <v>20</v>
      </c>
      <c r="O194" s="353">
        <v>163.23333333333301</v>
      </c>
    </row>
    <row r="195" spans="1:15" s="189" customFormat="1" ht="14.45" customHeight="1" x14ac:dyDescent="0.2">
      <c r="A195" s="515"/>
      <c r="B195" s="351" t="s">
        <v>2189</v>
      </c>
      <c r="C195" s="267">
        <v>4593</v>
      </c>
      <c r="D195" s="267">
        <v>3690</v>
      </c>
      <c r="E195" s="352">
        <v>80.3</v>
      </c>
      <c r="F195" s="352">
        <v>80.099999999999994</v>
      </c>
      <c r="G195" s="352">
        <v>0.2</v>
      </c>
      <c r="H195" s="267">
        <v>114220</v>
      </c>
      <c r="I195" s="267">
        <v>99434</v>
      </c>
      <c r="J195" s="352">
        <v>14.9</v>
      </c>
      <c r="K195" s="353">
        <v>30.953929539295402</v>
      </c>
      <c r="L195" s="267">
        <v>424334</v>
      </c>
      <c r="M195" s="267">
        <v>366758</v>
      </c>
      <c r="N195" s="352">
        <v>15.7</v>
      </c>
      <c r="O195" s="353">
        <v>114.99566395664</v>
      </c>
    </row>
    <row r="196" spans="1:15" s="189" customFormat="1" ht="14.45" customHeight="1" x14ac:dyDescent="0.2">
      <c r="A196" s="515"/>
      <c r="B196" s="351" t="s">
        <v>6893</v>
      </c>
      <c r="C196" s="267">
        <v>778</v>
      </c>
      <c r="D196" s="267">
        <v>651</v>
      </c>
      <c r="E196" s="352">
        <v>83.7</v>
      </c>
      <c r="F196" s="352">
        <v>83.5</v>
      </c>
      <c r="G196" s="352">
        <v>0.2</v>
      </c>
      <c r="H196" s="267">
        <v>14842</v>
      </c>
      <c r="I196" s="267">
        <v>12693</v>
      </c>
      <c r="J196" s="352">
        <v>16.899999999999999</v>
      </c>
      <c r="K196" s="353">
        <v>22.798771121351798</v>
      </c>
      <c r="L196" s="267">
        <v>92580</v>
      </c>
      <c r="M196" s="267">
        <v>77454</v>
      </c>
      <c r="N196" s="352">
        <v>19.5</v>
      </c>
      <c r="O196" s="353">
        <v>142.21198156681999</v>
      </c>
    </row>
    <row r="197" spans="1:15" s="189" customFormat="1" ht="14.45" customHeight="1" x14ac:dyDescent="0.2">
      <c r="A197" s="515"/>
      <c r="B197" s="351" t="s">
        <v>2983</v>
      </c>
      <c r="C197" s="267">
        <v>782</v>
      </c>
      <c r="D197" s="267">
        <v>713</v>
      </c>
      <c r="E197" s="352">
        <v>91.2</v>
      </c>
      <c r="F197" s="352">
        <v>90.8</v>
      </c>
      <c r="G197" s="352">
        <v>0.4</v>
      </c>
      <c r="H197" s="267">
        <v>23207</v>
      </c>
      <c r="I197" s="267">
        <v>14662</v>
      </c>
      <c r="J197" s="352">
        <v>58.3</v>
      </c>
      <c r="K197" s="353">
        <v>32.548387096774199</v>
      </c>
      <c r="L197" s="267">
        <v>124247</v>
      </c>
      <c r="M197" s="267">
        <v>102972</v>
      </c>
      <c r="N197" s="352">
        <v>20.7</v>
      </c>
      <c r="O197" s="353">
        <v>174.259467040673</v>
      </c>
    </row>
    <row r="198" spans="1:15" s="189" customFormat="1" ht="14.45" customHeight="1" x14ac:dyDescent="0.2">
      <c r="A198" s="515"/>
      <c r="B198" s="351" t="s">
        <v>2192</v>
      </c>
      <c r="C198" s="267">
        <v>441</v>
      </c>
      <c r="D198" s="267">
        <v>373</v>
      </c>
      <c r="E198" s="352">
        <v>84.6</v>
      </c>
      <c r="F198" s="352">
        <v>84.8</v>
      </c>
      <c r="G198" s="352">
        <v>-0.3</v>
      </c>
      <c r="H198" s="267">
        <v>10283</v>
      </c>
      <c r="I198" s="267">
        <v>8327</v>
      </c>
      <c r="J198" s="352">
        <v>23.5</v>
      </c>
      <c r="K198" s="353">
        <v>27.568364611260101</v>
      </c>
      <c r="L198" s="267">
        <v>59983</v>
      </c>
      <c r="M198" s="267">
        <v>45677</v>
      </c>
      <c r="N198" s="352">
        <v>31.3</v>
      </c>
      <c r="O198" s="353">
        <v>160.81233243967799</v>
      </c>
    </row>
    <row r="199" spans="1:15" s="189" customFormat="1" ht="14.45" customHeight="1" x14ac:dyDescent="0.2">
      <c r="A199" s="515"/>
      <c r="B199" s="351" t="s">
        <v>3574</v>
      </c>
      <c r="C199" s="267">
        <v>1938</v>
      </c>
      <c r="D199" s="267">
        <v>1668</v>
      </c>
      <c r="E199" s="352">
        <v>86.1</v>
      </c>
      <c r="F199" s="352">
        <v>85.1</v>
      </c>
      <c r="G199" s="352">
        <v>1.2</v>
      </c>
      <c r="H199" s="267">
        <v>84984</v>
      </c>
      <c r="I199" s="267">
        <v>69645</v>
      </c>
      <c r="J199" s="352">
        <v>22</v>
      </c>
      <c r="K199" s="353">
        <v>50.949640287769803</v>
      </c>
      <c r="L199" s="267">
        <v>192464</v>
      </c>
      <c r="M199" s="267">
        <v>166446</v>
      </c>
      <c r="N199" s="352">
        <v>15.6</v>
      </c>
      <c r="O199" s="353">
        <v>115.386091127098</v>
      </c>
    </row>
    <row r="200" spans="1:15" s="189" customFormat="1" ht="14.45" customHeight="1" x14ac:dyDescent="0.2">
      <c r="A200" s="515"/>
      <c r="B200" s="351" t="s">
        <v>3432</v>
      </c>
      <c r="C200" s="267">
        <v>791</v>
      </c>
      <c r="D200" s="267">
        <v>656</v>
      </c>
      <c r="E200" s="352">
        <v>82.9</v>
      </c>
      <c r="F200" s="352">
        <v>82.7</v>
      </c>
      <c r="G200" s="352">
        <v>0.3</v>
      </c>
      <c r="H200" s="267">
        <v>9066</v>
      </c>
      <c r="I200" s="267">
        <v>8038</v>
      </c>
      <c r="J200" s="352">
        <v>12.8</v>
      </c>
      <c r="K200" s="353">
        <v>13.8201219512195</v>
      </c>
      <c r="L200" s="267">
        <v>147416</v>
      </c>
      <c r="M200" s="267">
        <v>134202</v>
      </c>
      <c r="N200" s="352">
        <v>9.8000000000000007</v>
      </c>
      <c r="O200" s="353">
        <v>224.71951219512201</v>
      </c>
    </row>
    <row r="201" spans="1:15" s="189" customFormat="1" ht="14.45" customHeight="1" x14ac:dyDescent="0.2">
      <c r="A201" s="361" t="s">
        <v>15155</v>
      </c>
      <c r="B201" s="351" t="s">
        <v>15155</v>
      </c>
      <c r="C201" s="267">
        <v>252</v>
      </c>
      <c r="D201" s="267">
        <v>27</v>
      </c>
      <c r="E201" s="352">
        <v>10.7</v>
      </c>
      <c r="F201" s="352">
        <v>11.1</v>
      </c>
      <c r="G201" s="352">
        <v>-3.6</v>
      </c>
      <c r="H201" s="267">
        <v>0</v>
      </c>
      <c r="I201" s="267">
        <v>0</v>
      </c>
      <c r="J201" s="352">
        <v>0</v>
      </c>
      <c r="K201" s="353">
        <v>0</v>
      </c>
      <c r="L201" s="267">
        <v>162</v>
      </c>
      <c r="M201" s="267">
        <v>121</v>
      </c>
      <c r="N201" s="352">
        <v>33.9</v>
      </c>
      <c r="O201" s="353">
        <v>6</v>
      </c>
    </row>
    <row r="202" spans="1:15" s="189" customFormat="1" ht="14.45" customHeight="1" x14ac:dyDescent="0.2">
      <c r="A202" s="515" t="s">
        <v>249</v>
      </c>
      <c r="B202" s="351" t="s">
        <v>7997</v>
      </c>
      <c r="C202" s="267">
        <v>210</v>
      </c>
      <c r="D202" s="267">
        <v>185</v>
      </c>
      <c r="E202" s="352">
        <v>88.1</v>
      </c>
      <c r="F202" s="352">
        <v>87.1</v>
      </c>
      <c r="G202" s="352">
        <v>1.1000000000000001</v>
      </c>
      <c r="H202" s="267">
        <v>2053</v>
      </c>
      <c r="I202" s="267">
        <v>1798</v>
      </c>
      <c r="J202" s="352">
        <v>14.2</v>
      </c>
      <c r="K202" s="353">
        <v>11.097297297297301</v>
      </c>
      <c r="L202" s="267">
        <v>40938</v>
      </c>
      <c r="M202" s="267">
        <v>36708</v>
      </c>
      <c r="N202" s="352">
        <v>11.5</v>
      </c>
      <c r="O202" s="353">
        <v>221.28648648648701</v>
      </c>
    </row>
    <row r="203" spans="1:15" s="189" customFormat="1" ht="14.45" customHeight="1" x14ac:dyDescent="0.2">
      <c r="A203" s="515"/>
      <c r="B203" s="351" t="s">
        <v>1412</v>
      </c>
      <c r="C203" s="267">
        <v>655</v>
      </c>
      <c r="D203" s="267">
        <v>553</v>
      </c>
      <c r="E203" s="352">
        <v>84.4</v>
      </c>
      <c r="F203" s="352">
        <v>84.1</v>
      </c>
      <c r="G203" s="352">
        <v>0.4</v>
      </c>
      <c r="H203" s="267">
        <v>8557</v>
      </c>
      <c r="I203" s="267">
        <v>7721</v>
      </c>
      <c r="J203" s="352">
        <v>10.8</v>
      </c>
      <c r="K203" s="353">
        <v>15.473779385171801</v>
      </c>
      <c r="L203" s="267">
        <v>64502</v>
      </c>
      <c r="M203" s="267">
        <v>60380</v>
      </c>
      <c r="N203" s="352">
        <v>6.8</v>
      </c>
      <c r="O203" s="353">
        <v>116.64014466546099</v>
      </c>
    </row>
    <row r="204" spans="1:15" s="189" customFormat="1" ht="14.45" customHeight="1" x14ac:dyDescent="0.2">
      <c r="A204" s="515"/>
      <c r="B204" s="351" t="s">
        <v>1452</v>
      </c>
      <c r="C204" s="267">
        <v>404</v>
      </c>
      <c r="D204" s="267">
        <v>338</v>
      </c>
      <c r="E204" s="352">
        <v>83.7</v>
      </c>
      <c r="F204" s="352">
        <v>83.4</v>
      </c>
      <c r="G204" s="352">
        <v>0.3</v>
      </c>
      <c r="H204" s="267">
        <v>5810</v>
      </c>
      <c r="I204" s="267">
        <v>5159</v>
      </c>
      <c r="J204" s="352">
        <v>12.6</v>
      </c>
      <c r="K204" s="353">
        <v>17.189349112426001</v>
      </c>
      <c r="L204" s="267">
        <v>43099</v>
      </c>
      <c r="M204" s="267">
        <v>38478</v>
      </c>
      <c r="N204" s="352">
        <v>12</v>
      </c>
      <c r="O204" s="353">
        <v>127.511834319527</v>
      </c>
    </row>
    <row r="205" spans="1:15" s="189" customFormat="1" ht="14.45" customHeight="1" x14ac:dyDescent="0.2">
      <c r="A205" s="515"/>
      <c r="B205" s="351" t="s">
        <v>2518</v>
      </c>
      <c r="C205" s="267">
        <v>1341</v>
      </c>
      <c r="D205" s="267">
        <v>1158</v>
      </c>
      <c r="E205" s="352">
        <v>86.4</v>
      </c>
      <c r="F205" s="352">
        <v>85.8</v>
      </c>
      <c r="G205" s="352">
        <v>0.6</v>
      </c>
      <c r="H205" s="267">
        <v>39085</v>
      </c>
      <c r="I205" s="267">
        <v>34162</v>
      </c>
      <c r="J205" s="352">
        <v>14.4</v>
      </c>
      <c r="K205" s="353">
        <v>33.752158894645902</v>
      </c>
      <c r="L205" s="267">
        <v>76804</v>
      </c>
      <c r="M205" s="267">
        <v>70501</v>
      </c>
      <c r="N205" s="352">
        <v>8.9</v>
      </c>
      <c r="O205" s="353">
        <v>66.324697754749593</v>
      </c>
    </row>
    <row r="206" spans="1:15" s="189" customFormat="1" ht="14.45" customHeight="1" x14ac:dyDescent="0.2">
      <c r="A206" s="515"/>
      <c r="B206" s="351" t="s">
        <v>2638</v>
      </c>
      <c r="C206" s="267">
        <v>259</v>
      </c>
      <c r="D206" s="267">
        <v>226</v>
      </c>
      <c r="E206" s="352">
        <v>87.3</v>
      </c>
      <c r="F206" s="352">
        <v>86.5</v>
      </c>
      <c r="G206" s="352">
        <v>0.9</v>
      </c>
      <c r="H206" s="267">
        <v>3844</v>
      </c>
      <c r="I206" s="267">
        <v>3143</v>
      </c>
      <c r="J206" s="352">
        <v>22.3</v>
      </c>
      <c r="K206" s="353">
        <v>17.008849557522101</v>
      </c>
      <c r="L206" s="267">
        <v>39971</v>
      </c>
      <c r="M206" s="267">
        <v>30639</v>
      </c>
      <c r="N206" s="352">
        <v>30.5</v>
      </c>
      <c r="O206" s="353">
        <v>176.86283185840699</v>
      </c>
    </row>
    <row r="207" spans="1:15" s="189" customFormat="1" ht="14.45" customHeight="1" x14ac:dyDescent="0.2">
      <c r="A207" s="515"/>
      <c r="B207" s="351" t="s">
        <v>1421</v>
      </c>
      <c r="C207" s="267">
        <v>3719</v>
      </c>
      <c r="D207" s="267">
        <v>3141</v>
      </c>
      <c r="E207" s="352">
        <v>84.5</v>
      </c>
      <c r="F207" s="352">
        <v>84.7</v>
      </c>
      <c r="G207" s="352">
        <v>-0.3</v>
      </c>
      <c r="H207" s="267">
        <v>53041</v>
      </c>
      <c r="I207" s="267">
        <v>74148</v>
      </c>
      <c r="J207" s="352">
        <v>-28.5</v>
      </c>
      <c r="K207" s="353">
        <v>16.886660299267799</v>
      </c>
      <c r="L207" s="267">
        <v>249093</v>
      </c>
      <c r="M207" s="267">
        <v>216681</v>
      </c>
      <c r="N207" s="352">
        <v>15</v>
      </c>
      <c r="O207" s="353">
        <v>79.303724928366805</v>
      </c>
    </row>
    <row r="208" spans="1:15" s="189" customFormat="1" ht="14.45" customHeight="1" x14ac:dyDescent="0.2">
      <c r="A208" s="515"/>
      <c r="B208" s="351" t="s">
        <v>2885</v>
      </c>
      <c r="C208" s="267">
        <v>388</v>
      </c>
      <c r="D208" s="267">
        <v>323</v>
      </c>
      <c r="E208" s="352">
        <v>83.2</v>
      </c>
      <c r="F208" s="352">
        <v>84</v>
      </c>
      <c r="G208" s="352">
        <v>-0.9</v>
      </c>
      <c r="H208" s="267">
        <v>22021</v>
      </c>
      <c r="I208" s="267">
        <v>15870</v>
      </c>
      <c r="J208" s="352">
        <v>38.799999999999997</v>
      </c>
      <c r="K208" s="353">
        <v>68.176470588235304</v>
      </c>
      <c r="L208" s="267">
        <v>61973</v>
      </c>
      <c r="M208" s="267">
        <v>56585</v>
      </c>
      <c r="N208" s="352">
        <v>9.5</v>
      </c>
      <c r="O208" s="353">
        <v>191.866873065015</v>
      </c>
    </row>
    <row r="209" spans="1:15" s="189" customFormat="1" ht="14.45" customHeight="1" x14ac:dyDescent="0.2">
      <c r="A209" s="515"/>
      <c r="B209" s="351" t="s">
        <v>1446</v>
      </c>
      <c r="C209" s="267">
        <v>3368</v>
      </c>
      <c r="D209" s="267">
        <v>2663</v>
      </c>
      <c r="E209" s="352">
        <v>79.099999999999994</v>
      </c>
      <c r="F209" s="352">
        <v>78.900000000000006</v>
      </c>
      <c r="G209" s="352">
        <v>0.3</v>
      </c>
      <c r="H209" s="267">
        <v>98008</v>
      </c>
      <c r="I209" s="267">
        <v>80674</v>
      </c>
      <c r="J209" s="352">
        <v>21.5</v>
      </c>
      <c r="K209" s="353">
        <v>36.803604956815597</v>
      </c>
      <c r="L209" s="267">
        <v>194752</v>
      </c>
      <c r="M209" s="267">
        <v>179520</v>
      </c>
      <c r="N209" s="352">
        <v>8.5</v>
      </c>
      <c r="O209" s="353">
        <v>73.132557266241093</v>
      </c>
    </row>
    <row r="210" spans="1:15" s="189" customFormat="1" ht="14.45" customHeight="1" x14ac:dyDescent="0.2">
      <c r="A210" s="515"/>
      <c r="B210" s="351" t="s">
        <v>1987</v>
      </c>
      <c r="C210" s="267">
        <v>229</v>
      </c>
      <c r="D210" s="267">
        <v>182</v>
      </c>
      <c r="E210" s="352">
        <v>79.5</v>
      </c>
      <c r="F210" s="352">
        <v>79.900000000000006</v>
      </c>
      <c r="G210" s="352">
        <v>-0.5</v>
      </c>
      <c r="H210" s="267">
        <v>1537</v>
      </c>
      <c r="I210" s="267">
        <v>1382</v>
      </c>
      <c r="J210" s="352">
        <v>11.2</v>
      </c>
      <c r="K210" s="353">
        <v>8.4450549450549506</v>
      </c>
      <c r="L210" s="267">
        <v>26443</v>
      </c>
      <c r="M210" s="267">
        <v>23385</v>
      </c>
      <c r="N210" s="352">
        <v>13.1</v>
      </c>
      <c r="O210" s="353">
        <v>145.29120879120899</v>
      </c>
    </row>
    <row r="211" spans="1:15" s="189" customFormat="1" ht="14.45" customHeight="1" x14ac:dyDescent="0.2">
      <c r="A211" s="515"/>
      <c r="B211" s="351" t="s">
        <v>7998</v>
      </c>
      <c r="C211" s="267">
        <v>100</v>
      </c>
      <c r="D211" s="267">
        <v>71</v>
      </c>
      <c r="E211" s="352">
        <v>71</v>
      </c>
      <c r="F211" s="352">
        <v>71</v>
      </c>
      <c r="G211" s="352">
        <v>0</v>
      </c>
      <c r="H211" s="267">
        <v>1936</v>
      </c>
      <c r="I211" s="267">
        <v>1651</v>
      </c>
      <c r="J211" s="352">
        <v>17.3</v>
      </c>
      <c r="K211" s="353">
        <v>27.267605633802798</v>
      </c>
      <c r="L211" s="267">
        <v>10819</v>
      </c>
      <c r="M211" s="267">
        <v>9369</v>
      </c>
      <c r="N211" s="352">
        <v>15.5</v>
      </c>
      <c r="O211" s="353">
        <v>152.380281690141</v>
      </c>
    </row>
    <row r="212" spans="1:15" s="189" customFormat="1" ht="14.45" customHeight="1" x14ac:dyDescent="0.2">
      <c r="A212" s="515"/>
      <c r="B212" s="351" t="s">
        <v>4926</v>
      </c>
      <c r="C212" s="267">
        <v>1097</v>
      </c>
      <c r="D212" s="267">
        <v>850</v>
      </c>
      <c r="E212" s="352">
        <v>77.5</v>
      </c>
      <c r="F212" s="352">
        <v>77.5</v>
      </c>
      <c r="G212" s="352">
        <v>0</v>
      </c>
      <c r="H212" s="267">
        <v>21640</v>
      </c>
      <c r="I212" s="267">
        <v>21757</v>
      </c>
      <c r="J212" s="352">
        <v>-0.5</v>
      </c>
      <c r="K212" s="353">
        <v>25.458823529411799</v>
      </c>
      <c r="L212" s="267">
        <v>55754</v>
      </c>
      <c r="M212" s="267">
        <v>50845</v>
      </c>
      <c r="N212" s="352">
        <v>9.6999999999999993</v>
      </c>
      <c r="O212" s="353">
        <v>65.592941176470603</v>
      </c>
    </row>
    <row r="213" spans="1:15" s="189" customFormat="1" ht="14.45" customHeight="1" x14ac:dyDescent="0.2">
      <c r="A213" s="515"/>
      <c r="B213" s="351" t="s">
        <v>2713</v>
      </c>
      <c r="C213" s="267">
        <v>665</v>
      </c>
      <c r="D213" s="267">
        <v>560</v>
      </c>
      <c r="E213" s="352">
        <v>84.2</v>
      </c>
      <c r="F213" s="352">
        <v>83.3</v>
      </c>
      <c r="G213" s="352">
        <v>1.1000000000000001</v>
      </c>
      <c r="H213" s="267">
        <v>12959</v>
      </c>
      <c r="I213" s="267">
        <v>10285</v>
      </c>
      <c r="J213" s="352">
        <v>26</v>
      </c>
      <c r="K213" s="353">
        <v>23.141071428571401</v>
      </c>
      <c r="L213" s="267">
        <v>71552</v>
      </c>
      <c r="M213" s="267">
        <v>62415</v>
      </c>
      <c r="N213" s="352">
        <v>14.6</v>
      </c>
      <c r="O213" s="353">
        <v>127.771428571429</v>
      </c>
    </row>
    <row r="214" spans="1:15" s="189" customFormat="1" ht="14.45" customHeight="1" x14ac:dyDescent="0.2">
      <c r="A214" s="515"/>
      <c r="B214" s="351" t="s">
        <v>2663</v>
      </c>
      <c r="C214" s="267">
        <v>441</v>
      </c>
      <c r="D214" s="267">
        <v>376</v>
      </c>
      <c r="E214" s="352">
        <v>85.3</v>
      </c>
      <c r="F214" s="352">
        <v>85.5</v>
      </c>
      <c r="G214" s="352">
        <v>-0.3</v>
      </c>
      <c r="H214" s="267">
        <v>8955</v>
      </c>
      <c r="I214" s="267">
        <v>6403</v>
      </c>
      <c r="J214" s="352">
        <v>39.9</v>
      </c>
      <c r="K214" s="353">
        <v>23.8164893617021</v>
      </c>
      <c r="L214" s="267">
        <v>50659</v>
      </c>
      <c r="M214" s="267">
        <v>45496</v>
      </c>
      <c r="N214" s="352">
        <v>11.3</v>
      </c>
      <c r="O214" s="353">
        <v>134.73138297872299</v>
      </c>
    </row>
    <row r="215" spans="1:15" s="189" customFormat="1" ht="14.45" customHeight="1" x14ac:dyDescent="0.2">
      <c r="A215" s="515" t="s">
        <v>250</v>
      </c>
      <c r="B215" s="351" t="s">
        <v>3667</v>
      </c>
      <c r="C215" s="267">
        <v>3065</v>
      </c>
      <c r="D215" s="267">
        <v>2596</v>
      </c>
      <c r="E215" s="352">
        <v>84.7</v>
      </c>
      <c r="F215" s="352">
        <v>84.3</v>
      </c>
      <c r="G215" s="352">
        <v>0.4</v>
      </c>
      <c r="H215" s="267">
        <v>83830</v>
      </c>
      <c r="I215" s="267">
        <v>68704</v>
      </c>
      <c r="J215" s="352">
        <v>22</v>
      </c>
      <c r="K215" s="353">
        <v>32.291987673343598</v>
      </c>
      <c r="L215" s="267">
        <v>305830</v>
      </c>
      <c r="M215" s="267">
        <v>264261</v>
      </c>
      <c r="N215" s="352">
        <v>15.7</v>
      </c>
      <c r="O215" s="353">
        <v>117.808166409861</v>
      </c>
    </row>
    <row r="216" spans="1:15" s="189" customFormat="1" ht="14.45" customHeight="1" x14ac:dyDescent="0.2">
      <c r="A216" s="515"/>
      <c r="B216" s="351" t="s">
        <v>3722</v>
      </c>
      <c r="C216" s="267">
        <v>1659</v>
      </c>
      <c r="D216" s="267">
        <v>1447</v>
      </c>
      <c r="E216" s="352">
        <v>87.2</v>
      </c>
      <c r="F216" s="352">
        <v>86.7</v>
      </c>
      <c r="G216" s="352">
        <v>0.6</v>
      </c>
      <c r="H216" s="267">
        <v>57878</v>
      </c>
      <c r="I216" s="267">
        <v>46602</v>
      </c>
      <c r="J216" s="352">
        <v>24.2</v>
      </c>
      <c r="K216" s="353">
        <v>39.998617829993101</v>
      </c>
      <c r="L216" s="267">
        <v>164103</v>
      </c>
      <c r="M216" s="267">
        <v>143170</v>
      </c>
      <c r="N216" s="352">
        <v>14.6</v>
      </c>
      <c r="O216" s="353">
        <v>113.409122322046</v>
      </c>
    </row>
    <row r="217" spans="1:15" s="189" customFormat="1" ht="14.45" customHeight="1" x14ac:dyDescent="0.2">
      <c r="A217" s="515"/>
      <c r="B217" s="351" t="s">
        <v>4043</v>
      </c>
      <c r="C217" s="267">
        <v>341</v>
      </c>
      <c r="D217" s="267">
        <v>294</v>
      </c>
      <c r="E217" s="352">
        <v>86.2</v>
      </c>
      <c r="F217" s="352">
        <v>85.6</v>
      </c>
      <c r="G217" s="352">
        <v>0.7</v>
      </c>
      <c r="H217" s="267">
        <v>16600</v>
      </c>
      <c r="I217" s="267">
        <v>13381</v>
      </c>
      <c r="J217" s="352">
        <v>24.1</v>
      </c>
      <c r="K217" s="353">
        <v>56.4625850340136</v>
      </c>
      <c r="L217" s="267">
        <v>45756</v>
      </c>
      <c r="M217" s="267">
        <v>40477</v>
      </c>
      <c r="N217" s="352">
        <v>13</v>
      </c>
      <c r="O217" s="353">
        <v>155.632653061224</v>
      </c>
    </row>
    <row r="218" spans="1:15" s="189" customFormat="1" ht="14.45" customHeight="1" x14ac:dyDescent="0.2">
      <c r="A218" s="515"/>
      <c r="B218" s="351" t="s">
        <v>2344</v>
      </c>
      <c r="C218" s="267">
        <v>732</v>
      </c>
      <c r="D218" s="267">
        <v>604</v>
      </c>
      <c r="E218" s="352">
        <v>82.5</v>
      </c>
      <c r="F218" s="352">
        <v>81.599999999999994</v>
      </c>
      <c r="G218" s="352">
        <v>1.2</v>
      </c>
      <c r="H218" s="267">
        <v>17088</v>
      </c>
      <c r="I218" s="267">
        <v>15054</v>
      </c>
      <c r="J218" s="352">
        <v>13.5</v>
      </c>
      <c r="K218" s="353">
        <v>28.291390728476799</v>
      </c>
      <c r="L218" s="267">
        <v>76830</v>
      </c>
      <c r="M218" s="267">
        <v>67451</v>
      </c>
      <c r="N218" s="352">
        <v>13.9</v>
      </c>
      <c r="O218" s="353">
        <v>127.201986754967</v>
      </c>
    </row>
    <row r="219" spans="1:15" s="189" customFormat="1" ht="14.45" customHeight="1" x14ac:dyDescent="0.2">
      <c r="A219" s="515"/>
      <c r="B219" s="351" t="s">
        <v>3695</v>
      </c>
      <c r="C219" s="267">
        <v>906</v>
      </c>
      <c r="D219" s="267">
        <v>797</v>
      </c>
      <c r="E219" s="352">
        <v>88</v>
      </c>
      <c r="F219" s="352">
        <v>88</v>
      </c>
      <c r="G219" s="352">
        <v>0</v>
      </c>
      <c r="H219" s="267">
        <v>55888</v>
      </c>
      <c r="I219" s="267">
        <v>49548</v>
      </c>
      <c r="J219" s="352">
        <v>12.8</v>
      </c>
      <c r="K219" s="353">
        <v>70.122961104140501</v>
      </c>
      <c r="L219" s="267">
        <v>145316</v>
      </c>
      <c r="M219" s="267">
        <v>126477</v>
      </c>
      <c r="N219" s="352">
        <v>14.9</v>
      </c>
      <c r="O219" s="353">
        <v>182.328732747804</v>
      </c>
    </row>
    <row r="220" spans="1:15" s="189" customFormat="1" ht="14.45" customHeight="1" x14ac:dyDescent="0.2">
      <c r="A220" s="361" t="s">
        <v>15156</v>
      </c>
      <c r="B220" s="351" t="s">
        <v>15156</v>
      </c>
      <c r="C220" s="267">
        <v>371</v>
      </c>
      <c r="D220" s="267">
        <v>76</v>
      </c>
      <c r="E220" s="352">
        <v>20.5</v>
      </c>
      <c r="F220" s="352">
        <v>20.2</v>
      </c>
      <c r="G220" s="352">
        <v>1.3</v>
      </c>
      <c r="H220" s="267">
        <v>1</v>
      </c>
      <c r="I220" s="267">
        <v>0</v>
      </c>
      <c r="J220" s="352">
        <v>0</v>
      </c>
      <c r="K220" s="353">
        <v>1.3157894736842099E-2</v>
      </c>
      <c r="L220" s="267">
        <v>195</v>
      </c>
      <c r="M220" s="267">
        <v>175</v>
      </c>
      <c r="N220" s="352">
        <v>11.4</v>
      </c>
      <c r="O220" s="353">
        <v>2.5657894736842102</v>
      </c>
    </row>
    <row r="221" spans="1:15" s="189" customFormat="1" ht="14.45" customHeight="1" x14ac:dyDescent="0.2">
      <c r="A221" s="515" t="s">
        <v>253</v>
      </c>
      <c r="B221" s="351" t="s">
        <v>1223</v>
      </c>
      <c r="C221" s="267">
        <v>294</v>
      </c>
      <c r="D221" s="267">
        <v>244</v>
      </c>
      <c r="E221" s="352">
        <v>83</v>
      </c>
      <c r="F221" s="352">
        <v>83</v>
      </c>
      <c r="G221" s="352">
        <v>0</v>
      </c>
      <c r="H221" s="267">
        <v>9215</v>
      </c>
      <c r="I221" s="267">
        <v>7408</v>
      </c>
      <c r="J221" s="352">
        <v>24.4</v>
      </c>
      <c r="K221" s="353">
        <v>37.766393442622999</v>
      </c>
      <c r="L221" s="267">
        <v>20778</v>
      </c>
      <c r="M221" s="267">
        <v>17482</v>
      </c>
      <c r="N221" s="352">
        <v>18.899999999999999</v>
      </c>
      <c r="O221" s="353">
        <v>85.155737704917996</v>
      </c>
    </row>
    <row r="222" spans="1:15" s="189" customFormat="1" ht="14.45" customHeight="1" x14ac:dyDescent="0.2">
      <c r="A222" s="515"/>
      <c r="B222" s="351" t="s">
        <v>1233</v>
      </c>
      <c r="C222" s="267">
        <v>3382</v>
      </c>
      <c r="D222" s="267">
        <v>2792</v>
      </c>
      <c r="E222" s="352">
        <v>82.6</v>
      </c>
      <c r="F222" s="352">
        <v>82.5</v>
      </c>
      <c r="G222" s="352">
        <v>0.1</v>
      </c>
      <c r="H222" s="267">
        <v>52596</v>
      </c>
      <c r="I222" s="267">
        <v>55754</v>
      </c>
      <c r="J222" s="352">
        <v>-5.7</v>
      </c>
      <c r="K222" s="353">
        <v>18.8381088825215</v>
      </c>
      <c r="L222" s="267">
        <v>179859</v>
      </c>
      <c r="M222" s="267">
        <v>161224</v>
      </c>
      <c r="N222" s="352">
        <v>11.6</v>
      </c>
      <c r="O222" s="353">
        <v>64.4194126074499</v>
      </c>
    </row>
    <row r="223" spans="1:15" s="189" customFormat="1" ht="14.45" customHeight="1" x14ac:dyDescent="0.2">
      <c r="A223" s="515"/>
      <c r="B223" s="351" t="s">
        <v>1472</v>
      </c>
      <c r="C223" s="267">
        <v>5838</v>
      </c>
      <c r="D223" s="267">
        <v>4599</v>
      </c>
      <c r="E223" s="352">
        <v>78.8</v>
      </c>
      <c r="F223" s="352">
        <v>78.3</v>
      </c>
      <c r="G223" s="352">
        <v>0.6</v>
      </c>
      <c r="H223" s="267">
        <v>47000</v>
      </c>
      <c r="I223" s="267">
        <v>65757</v>
      </c>
      <c r="J223" s="352">
        <v>-28.5</v>
      </c>
      <c r="K223" s="353">
        <v>10.219612959339001</v>
      </c>
      <c r="L223" s="267">
        <v>269504</v>
      </c>
      <c r="M223" s="267">
        <v>215892</v>
      </c>
      <c r="N223" s="352">
        <v>24.8</v>
      </c>
      <c r="O223" s="353">
        <v>58.600565340291404</v>
      </c>
    </row>
    <row r="224" spans="1:15" s="189" customFormat="1" ht="14.45" customHeight="1" x14ac:dyDescent="0.2">
      <c r="A224" s="515"/>
      <c r="B224" s="351" t="s">
        <v>1230</v>
      </c>
      <c r="C224" s="267">
        <v>345</v>
      </c>
      <c r="D224" s="267">
        <v>310</v>
      </c>
      <c r="E224" s="352">
        <v>89.9</v>
      </c>
      <c r="F224" s="352">
        <v>89.6</v>
      </c>
      <c r="G224" s="352">
        <v>0.3</v>
      </c>
      <c r="H224" s="267">
        <v>7200</v>
      </c>
      <c r="I224" s="267">
        <v>6041</v>
      </c>
      <c r="J224" s="352">
        <v>19.2</v>
      </c>
      <c r="K224" s="353">
        <v>23.2258064516129</v>
      </c>
      <c r="L224" s="267">
        <v>39419</v>
      </c>
      <c r="M224" s="267">
        <v>32771</v>
      </c>
      <c r="N224" s="352">
        <v>20.3</v>
      </c>
      <c r="O224" s="353">
        <v>127.158064516129</v>
      </c>
    </row>
    <row r="225" spans="1:15" s="189" customFormat="1" ht="14.45" customHeight="1" x14ac:dyDescent="0.2">
      <c r="A225" s="515"/>
      <c r="B225" s="351" t="s">
        <v>1253</v>
      </c>
      <c r="C225" s="267">
        <v>2400</v>
      </c>
      <c r="D225" s="267">
        <v>1894</v>
      </c>
      <c r="E225" s="352">
        <v>78.900000000000006</v>
      </c>
      <c r="F225" s="352">
        <v>78.599999999999994</v>
      </c>
      <c r="G225" s="352">
        <v>0.4</v>
      </c>
      <c r="H225" s="267">
        <v>45391</v>
      </c>
      <c r="I225" s="267">
        <v>51219</v>
      </c>
      <c r="J225" s="352">
        <v>-11.4</v>
      </c>
      <c r="K225" s="353">
        <v>23.9656810982049</v>
      </c>
      <c r="L225" s="267">
        <v>181753</v>
      </c>
      <c r="M225" s="267">
        <v>150586</v>
      </c>
      <c r="N225" s="352">
        <v>20.7</v>
      </c>
      <c r="O225" s="353">
        <v>95.9625131995776</v>
      </c>
    </row>
    <row r="226" spans="1:15" s="189" customFormat="1" ht="14.45" customHeight="1" x14ac:dyDescent="0.2">
      <c r="A226" s="515"/>
      <c r="B226" s="351" t="s">
        <v>1685</v>
      </c>
      <c r="C226" s="267">
        <v>1159</v>
      </c>
      <c r="D226" s="267">
        <v>914</v>
      </c>
      <c r="E226" s="352">
        <v>78.900000000000006</v>
      </c>
      <c r="F226" s="352">
        <v>78.599999999999994</v>
      </c>
      <c r="G226" s="352">
        <v>0.3</v>
      </c>
      <c r="H226" s="267">
        <v>14282</v>
      </c>
      <c r="I226" s="267">
        <v>21950</v>
      </c>
      <c r="J226" s="352">
        <v>-34.9</v>
      </c>
      <c r="K226" s="353">
        <v>15.6258205689278</v>
      </c>
      <c r="L226" s="267">
        <v>54351</v>
      </c>
      <c r="M226" s="267">
        <v>45211</v>
      </c>
      <c r="N226" s="352">
        <v>20.2</v>
      </c>
      <c r="O226" s="353">
        <v>59.464989059080999</v>
      </c>
    </row>
    <row r="227" spans="1:15" s="189" customFormat="1" ht="14.45" customHeight="1" x14ac:dyDescent="0.2">
      <c r="A227" s="361" t="s">
        <v>15157</v>
      </c>
      <c r="B227" s="351" t="s">
        <v>15500</v>
      </c>
      <c r="C227" s="267">
        <v>17</v>
      </c>
      <c r="D227" s="267">
        <v>29</v>
      </c>
      <c r="E227" s="352">
        <v>170.6</v>
      </c>
      <c r="F227" s="352">
        <v>176.5</v>
      </c>
      <c r="G227" s="352">
        <v>-3.3</v>
      </c>
      <c r="H227" s="267">
        <v>2</v>
      </c>
      <c r="I227" s="267">
        <v>2</v>
      </c>
      <c r="J227" s="352">
        <v>0</v>
      </c>
      <c r="K227" s="353">
        <v>6.8965517241379296E-2</v>
      </c>
      <c r="L227" s="267">
        <v>55</v>
      </c>
      <c r="M227" s="267">
        <v>49</v>
      </c>
      <c r="N227" s="352">
        <v>12.2</v>
      </c>
      <c r="O227" s="353">
        <v>1.8965517241379299</v>
      </c>
    </row>
    <row r="228" spans="1:15" s="189" customFormat="1" ht="14.45" customHeight="1" x14ac:dyDescent="0.2">
      <c r="A228" s="361" t="s">
        <v>15158</v>
      </c>
      <c r="B228" s="351" t="s">
        <v>15501</v>
      </c>
      <c r="C228" s="267">
        <v>0</v>
      </c>
      <c r="D228" s="267">
        <v>23</v>
      </c>
      <c r="E228" s="352">
        <v>0</v>
      </c>
      <c r="F228" s="352">
        <v>0</v>
      </c>
      <c r="G228" s="352">
        <v>-14.8</v>
      </c>
      <c r="H228" s="267">
        <v>17</v>
      </c>
      <c r="I228" s="267">
        <v>2</v>
      </c>
      <c r="J228" s="352">
        <v>750</v>
      </c>
      <c r="K228" s="353">
        <v>0.73913043478260898</v>
      </c>
      <c r="L228" s="267">
        <v>432</v>
      </c>
      <c r="M228" s="267">
        <v>319</v>
      </c>
      <c r="N228" s="352">
        <v>35.4</v>
      </c>
      <c r="O228" s="353">
        <v>18.7826086956522</v>
      </c>
    </row>
    <row r="229" spans="1:15" s="189" customFormat="1" ht="14.45" customHeight="1" x14ac:dyDescent="0.2">
      <c r="A229" s="361" t="s">
        <v>15159</v>
      </c>
      <c r="B229" s="351" t="s">
        <v>15159</v>
      </c>
      <c r="C229" s="267">
        <v>0</v>
      </c>
      <c r="D229" s="267">
        <v>0</v>
      </c>
      <c r="E229" s="352">
        <v>0</v>
      </c>
      <c r="F229" s="352">
        <v>0</v>
      </c>
      <c r="G229" s="352">
        <v>0</v>
      </c>
      <c r="H229" s="267">
        <v>0</v>
      </c>
      <c r="I229" s="267">
        <v>0</v>
      </c>
      <c r="J229" s="352">
        <v>0</v>
      </c>
      <c r="K229" s="353" t="s">
        <v>17215</v>
      </c>
      <c r="L229" s="267">
        <v>0</v>
      </c>
      <c r="M229" s="267">
        <v>0</v>
      </c>
      <c r="N229" s="352">
        <v>0</v>
      </c>
      <c r="O229" s="353" t="s">
        <v>17215</v>
      </c>
    </row>
    <row r="230" spans="1:15" s="189" customFormat="1" ht="14.45" customHeight="1" x14ac:dyDescent="0.2">
      <c r="A230" s="361" t="s">
        <v>15160</v>
      </c>
      <c r="B230" s="351" t="s">
        <v>15160</v>
      </c>
      <c r="C230" s="267">
        <v>0</v>
      </c>
      <c r="D230" s="267">
        <v>0</v>
      </c>
      <c r="E230" s="352">
        <v>0</v>
      </c>
      <c r="F230" s="352">
        <v>0</v>
      </c>
      <c r="G230" s="352">
        <v>0</v>
      </c>
      <c r="H230" s="267">
        <v>0</v>
      </c>
      <c r="I230" s="267">
        <v>0</v>
      </c>
      <c r="J230" s="352">
        <v>0</v>
      </c>
      <c r="K230" s="353" t="s">
        <v>17215</v>
      </c>
      <c r="L230" s="267">
        <v>0</v>
      </c>
      <c r="M230" s="267">
        <v>0</v>
      </c>
      <c r="N230" s="352">
        <v>0</v>
      </c>
      <c r="O230" s="353" t="s">
        <v>17215</v>
      </c>
    </row>
    <row r="231" spans="1:15" s="189" customFormat="1" ht="14.45" customHeight="1" x14ac:dyDescent="0.2">
      <c r="A231" s="361" t="s">
        <v>14024</v>
      </c>
      <c r="B231" s="351" t="s">
        <v>14024</v>
      </c>
      <c r="C231" s="267">
        <v>5</v>
      </c>
      <c r="D231" s="267">
        <v>3</v>
      </c>
      <c r="E231" s="352">
        <v>60</v>
      </c>
      <c r="F231" s="352">
        <v>60</v>
      </c>
      <c r="G231" s="352">
        <v>0</v>
      </c>
      <c r="H231" s="267">
        <v>1</v>
      </c>
      <c r="I231" s="267">
        <v>2</v>
      </c>
      <c r="J231" s="352">
        <v>-50</v>
      </c>
      <c r="K231" s="353">
        <v>0.33333333333333298</v>
      </c>
      <c r="L231" s="267">
        <v>570</v>
      </c>
      <c r="M231" s="267">
        <v>665</v>
      </c>
      <c r="N231" s="352">
        <v>-14.3</v>
      </c>
      <c r="O231" s="353">
        <v>190</v>
      </c>
    </row>
    <row r="232" spans="1:15" s="189" customFormat="1" ht="28.7" customHeight="1" x14ac:dyDescent="0.2"/>
    <row r="233" spans="1:15" s="189" customFormat="1" ht="14.45" customHeight="1" x14ac:dyDescent="0.2">
      <c r="A233" s="516" t="s">
        <v>15507</v>
      </c>
      <c r="B233" s="516"/>
    </row>
    <row r="234" spans="1:15" s="189" customFormat="1" ht="14.45" customHeight="1" x14ac:dyDescent="0.2"/>
    <row r="235" spans="1:15" s="189" customFormat="1" ht="55.9" customHeight="1" x14ac:dyDescent="0.2">
      <c r="A235" s="354" t="s">
        <v>8134</v>
      </c>
      <c r="B235" s="355" t="s">
        <v>344</v>
      </c>
      <c r="C235" s="345" t="s">
        <v>15508</v>
      </c>
      <c r="D235" s="345" t="s">
        <v>15509</v>
      </c>
      <c r="E235" s="345" t="s">
        <v>15486</v>
      </c>
      <c r="F235" s="345" t="s">
        <v>15487</v>
      </c>
      <c r="G235" s="345" t="s">
        <v>15860</v>
      </c>
      <c r="H235" s="346" t="s">
        <v>15489</v>
      </c>
      <c r="I235" s="346" t="s">
        <v>15490</v>
      </c>
      <c r="J235" s="346" t="s">
        <v>15860</v>
      </c>
      <c r="K235" s="346" t="s">
        <v>15510</v>
      </c>
      <c r="L235" s="347" t="s">
        <v>15492</v>
      </c>
      <c r="M235" s="347" t="s">
        <v>15493</v>
      </c>
      <c r="N235" s="347" t="s">
        <v>15488</v>
      </c>
      <c r="O235" s="347" t="s">
        <v>15511</v>
      </c>
    </row>
    <row r="236" spans="1:15" s="189" customFormat="1" ht="24" customHeight="1" x14ac:dyDescent="0.2">
      <c r="A236" s="517" t="s">
        <v>15495</v>
      </c>
      <c r="B236" s="517"/>
      <c r="C236" s="348">
        <v>28593</v>
      </c>
      <c r="D236" s="348">
        <v>18801</v>
      </c>
      <c r="E236" s="349">
        <v>65.8</v>
      </c>
      <c r="F236" s="349">
        <v>65.5</v>
      </c>
      <c r="G236" s="349">
        <v>0.3</v>
      </c>
      <c r="H236" s="348">
        <v>12215</v>
      </c>
      <c r="I236" s="348">
        <v>17394</v>
      </c>
      <c r="J236" s="349">
        <v>-29.8</v>
      </c>
      <c r="K236" s="350">
        <v>0.649699484069996</v>
      </c>
      <c r="L236" s="348">
        <v>19818</v>
      </c>
      <c r="M236" s="348">
        <v>20333</v>
      </c>
      <c r="N236" s="349">
        <v>-2.5</v>
      </c>
      <c r="O236" s="350">
        <v>1.05409286740067</v>
      </c>
    </row>
    <row r="237" spans="1:15" s="189" customFormat="1" ht="14.45" customHeight="1" x14ac:dyDescent="0.2">
      <c r="A237" s="515" t="s">
        <v>252</v>
      </c>
      <c r="B237" s="351" t="s">
        <v>349</v>
      </c>
      <c r="C237" s="267">
        <v>196</v>
      </c>
      <c r="D237" s="267">
        <v>188</v>
      </c>
      <c r="E237" s="352">
        <v>95.9</v>
      </c>
      <c r="F237" s="352">
        <v>96.9</v>
      </c>
      <c r="G237" s="352">
        <v>-1.1000000000000001</v>
      </c>
      <c r="H237" s="267">
        <v>461</v>
      </c>
      <c r="I237" s="267">
        <v>986</v>
      </c>
      <c r="J237" s="352">
        <v>-53.2</v>
      </c>
      <c r="K237" s="353">
        <v>2.4521276595744701</v>
      </c>
      <c r="L237" s="267">
        <v>279</v>
      </c>
      <c r="M237" s="267">
        <v>424</v>
      </c>
      <c r="N237" s="352">
        <v>-34.200000000000003</v>
      </c>
      <c r="O237" s="353">
        <v>1.48404255319149</v>
      </c>
    </row>
    <row r="238" spans="1:15" s="189" customFormat="1" ht="14.45" customHeight="1" x14ac:dyDescent="0.2">
      <c r="A238" s="515"/>
      <c r="B238" s="351" t="s">
        <v>350</v>
      </c>
      <c r="C238" s="267">
        <v>173</v>
      </c>
      <c r="D238" s="267">
        <v>140</v>
      </c>
      <c r="E238" s="352">
        <v>80.900000000000006</v>
      </c>
      <c r="F238" s="352">
        <v>80.900000000000006</v>
      </c>
      <c r="G238" s="352">
        <v>0</v>
      </c>
      <c r="H238" s="267">
        <v>69</v>
      </c>
      <c r="I238" s="267">
        <v>102</v>
      </c>
      <c r="J238" s="352">
        <v>-32.4</v>
      </c>
      <c r="K238" s="353">
        <v>0.49285714285714299</v>
      </c>
      <c r="L238" s="267">
        <v>173</v>
      </c>
      <c r="M238" s="267">
        <v>150</v>
      </c>
      <c r="N238" s="352">
        <v>15.3</v>
      </c>
      <c r="O238" s="353">
        <v>1.23571428571429</v>
      </c>
    </row>
    <row r="239" spans="1:15" s="189" customFormat="1" ht="14.45" customHeight="1" x14ac:dyDescent="0.2">
      <c r="A239" s="515"/>
      <c r="B239" s="351" t="s">
        <v>351</v>
      </c>
      <c r="C239" s="267">
        <v>117</v>
      </c>
      <c r="D239" s="267">
        <v>114</v>
      </c>
      <c r="E239" s="352">
        <v>97.4</v>
      </c>
      <c r="F239" s="352">
        <v>96.6</v>
      </c>
      <c r="G239" s="352">
        <v>0.9</v>
      </c>
      <c r="H239" s="267">
        <v>149</v>
      </c>
      <c r="I239" s="267">
        <v>144</v>
      </c>
      <c r="J239" s="352">
        <v>3.5</v>
      </c>
      <c r="K239" s="353">
        <v>1.3070175438596501</v>
      </c>
      <c r="L239" s="267">
        <v>415</v>
      </c>
      <c r="M239" s="267">
        <v>353</v>
      </c>
      <c r="N239" s="352">
        <v>17.600000000000001</v>
      </c>
      <c r="O239" s="353">
        <v>3.6403508771929798</v>
      </c>
    </row>
    <row r="240" spans="1:15" s="189" customFormat="1" ht="14.45" customHeight="1" x14ac:dyDescent="0.2">
      <c r="A240" s="515"/>
      <c r="B240" s="351" t="s">
        <v>352</v>
      </c>
      <c r="C240" s="267">
        <v>87</v>
      </c>
      <c r="D240" s="267">
        <v>70</v>
      </c>
      <c r="E240" s="352">
        <v>80.5</v>
      </c>
      <c r="F240" s="352">
        <v>80.5</v>
      </c>
      <c r="G240" s="352">
        <v>0</v>
      </c>
      <c r="H240" s="267">
        <v>35</v>
      </c>
      <c r="I240" s="267">
        <v>30</v>
      </c>
      <c r="J240" s="352">
        <v>16.7</v>
      </c>
      <c r="K240" s="353">
        <v>0.5</v>
      </c>
      <c r="L240" s="267">
        <v>93</v>
      </c>
      <c r="M240" s="267">
        <v>113</v>
      </c>
      <c r="N240" s="352">
        <v>-17.7</v>
      </c>
      <c r="O240" s="353">
        <v>1.3285714285714301</v>
      </c>
    </row>
    <row r="241" spans="1:15" s="189" customFormat="1" ht="14.45" customHeight="1" x14ac:dyDescent="0.2">
      <c r="A241" s="515"/>
      <c r="B241" s="351" t="s">
        <v>353</v>
      </c>
      <c r="C241" s="267">
        <v>229</v>
      </c>
      <c r="D241" s="267">
        <v>219</v>
      </c>
      <c r="E241" s="352">
        <v>95.6</v>
      </c>
      <c r="F241" s="352">
        <v>94.8</v>
      </c>
      <c r="G241" s="352">
        <v>0.9</v>
      </c>
      <c r="H241" s="267">
        <v>297</v>
      </c>
      <c r="I241" s="267">
        <v>775</v>
      </c>
      <c r="J241" s="352">
        <v>-61.7</v>
      </c>
      <c r="K241" s="353">
        <v>1.3561643835616399</v>
      </c>
      <c r="L241" s="267">
        <v>363</v>
      </c>
      <c r="M241" s="267">
        <v>369</v>
      </c>
      <c r="N241" s="352">
        <v>-1.6</v>
      </c>
      <c r="O241" s="353">
        <v>1.65753424657534</v>
      </c>
    </row>
    <row r="242" spans="1:15" s="189" customFormat="1" ht="14.45" customHeight="1" x14ac:dyDescent="0.2">
      <c r="A242" s="515"/>
      <c r="B242" s="351" t="s">
        <v>354</v>
      </c>
      <c r="C242" s="267">
        <v>113</v>
      </c>
      <c r="D242" s="267">
        <v>110</v>
      </c>
      <c r="E242" s="352">
        <v>97.3</v>
      </c>
      <c r="F242" s="352">
        <v>95.6</v>
      </c>
      <c r="G242" s="352">
        <v>1.9</v>
      </c>
      <c r="H242" s="267">
        <v>120</v>
      </c>
      <c r="I242" s="267">
        <v>94</v>
      </c>
      <c r="J242" s="352">
        <v>27.7</v>
      </c>
      <c r="K242" s="353">
        <v>1.0909090909090899</v>
      </c>
      <c r="L242" s="267">
        <v>226</v>
      </c>
      <c r="M242" s="267">
        <v>157</v>
      </c>
      <c r="N242" s="352">
        <v>43.9</v>
      </c>
      <c r="O242" s="353">
        <v>2.0545454545454498</v>
      </c>
    </row>
    <row r="243" spans="1:15" s="189" customFormat="1" ht="14.45" customHeight="1" x14ac:dyDescent="0.2">
      <c r="A243" s="515"/>
      <c r="B243" s="351" t="s">
        <v>355</v>
      </c>
      <c r="C243" s="267">
        <v>319</v>
      </c>
      <c r="D243" s="267">
        <v>262</v>
      </c>
      <c r="E243" s="352">
        <v>82.1</v>
      </c>
      <c r="F243" s="352">
        <v>82.1</v>
      </c>
      <c r="G243" s="352">
        <v>0</v>
      </c>
      <c r="H243" s="267">
        <v>414</v>
      </c>
      <c r="I243" s="267">
        <v>494</v>
      </c>
      <c r="J243" s="352">
        <v>-16.2</v>
      </c>
      <c r="K243" s="353">
        <v>1.5801526717557299</v>
      </c>
      <c r="L243" s="267">
        <v>370</v>
      </c>
      <c r="M243" s="267">
        <v>380</v>
      </c>
      <c r="N243" s="352">
        <v>-2.6</v>
      </c>
      <c r="O243" s="353">
        <v>1.41221374045802</v>
      </c>
    </row>
    <row r="244" spans="1:15" s="189" customFormat="1" ht="14.45" customHeight="1" x14ac:dyDescent="0.2">
      <c r="A244" s="515"/>
      <c r="B244" s="351" t="s">
        <v>356</v>
      </c>
      <c r="C244" s="267">
        <v>510</v>
      </c>
      <c r="D244" s="267">
        <v>435</v>
      </c>
      <c r="E244" s="352">
        <v>85.3</v>
      </c>
      <c r="F244" s="352">
        <v>86.3</v>
      </c>
      <c r="G244" s="352">
        <v>-1.1000000000000001</v>
      </c>
      <c r="H244" s="267">
        <v>819</v>
      </c>
      <c r="I244" s="267">
        <v>1600</v>
      </c>
      <c r="J244" s="352">
        <v>-48.8</v>
      </c>
      <c r="K244" s="353">
        <v>1.88275862068966</v>
      </c>
      <c r="L244" s="267">
        <v>810</v>
      </c>
      <c r="M244" s="267">
        <v>953</v>
      </c>
      <c r="N244" s="352">
        <v>-15</v>
      </c>
      <c r="O244" s="353">
        <v>1.86206896551724</v>
      </c>
    </row>
    <row r="245" spans="1:15" s="189" customFormat="1" ht="14.45" customHeight="1" x14ac:dyDescent="0.2">
      <c r="A245" s="515"/>
      <c r="B245" s="351" t="s">
        <v>357</v>
      </c>
      <c r="C245" s="267">
        <v>299</v>
      </c>
      <c r="D245" s="267">
        <v>244</v>
      </c>
      <c r="E245" s="352">
        <v>81.599999999999994</v>
      </c>
      <c r="F245" s="352">
        <v>81.599999999999994</v>
      </c>
      <c r="G245" s="352">
        <v>0</v>
      </c>
      <c r="H245" s="267">
        <v>325</v>
      </c>
      <c r="I245" s="267">
        <v>742</v>
      </c>
      <c r="J245" s="352">
        <v>-56.2</v>
      </c>
      <c r="K245" s="353">
        <v>1.33196721311475</v>
      </c>
      <c r="L245" s="267">
        <v>548</v>
      </c>
      <c r="M245" s="267">
        <v>1109</v>
      </c>
      <c r="N245" s="352">
        <v>-50.6</v>
      </c>
      <c r="O245" s="353">
        <v>2.2459016393442601</v>
      </c>
    </row>
    <row r="246" spans="1:15" s="189" customFormat="1" ht="14.45" customHeight="1" x14ac:dyDescent="0.2">
      <c r="A246" s="515"/>
      <c r="B246" s="351" t="s">
        <v>15496</v>
      </c>
      <c r="C246" s="267">
        <v>311</v>
      </c>
      <c r="D246" s="267">
        <v>272</v>
      </c>
      <c r="E246" s="352">
        <v>87.5</v>
      </c>
      <c r="F246" s="352">
        <v>88.1</v>
      </c>
      <c r="G246" s="352">
        <v>-0.7</v>
      </c>
      <c r="H246" s="267">
        <v>209</v>
      </c>
      <c r="I246" s="267">
        <v>212</v>
      </c>
      <c r="J246" s="352">
        <v>-1.4</v>
      </c>
      <c r="K246" s="353">
        <v>0.76838235294117696</v>
      </c>
      <c r="L246" s="267">
        <v>249</v>
      </c>
      <c r="M246" s="267">
        <v>231</v>
      </c>
      <c r="N246" s="352">
        <v>7.8</v>
      </c>
      <c r="O246" s="353">
        <v>0.91544117647058798</v>
      </c>
    </row>
    <row r="247" spans="1:15" s="189" customFormat="1" ht="14.45" customHeight="1" x14ac:dyDescent="0.2">
      <c r="A247" s="515"/>
      <c r="B247" s="351" t="s">
        <v>358</v>
      </c>
      <c r="C247" s="267">
        <v>823</v>
      </c>
      <c r="D247" s="267">
        <v>689</v>
      </c>
      <c r="E247" s="352">
        <v>83.7</v>
      </c>
      <c r="F247" s="352">
        <v>84</v>
      </c>
      <c r="G247" s="352">
        <v>-0.3</v>
      </c>
      <c r="H247" s="267">
        <v>1691</v>
      </c>
      <c r="I247" s="267">
        <v>4557</v>
      </c>
      <c r="J247" s="352">
        <v>-62.9</v>
      </c>
      <c r="K247" s="353">
        <v>2.4542815674891099</v>
      </c>
      <c r="L247" s="267">
        <v>1195</v>
      </c>
      <c r="M247" s="267">
        <v>1092</v>
      </c>
      <c r="N247" s="352">
        <v>9.4</v>
      </c>
      <c r="O247" s="353">
        <v>1.7343976777939001</v>
      </c>
    </row>
    <row r="248" spans="1:15" s="189" customFormat="1" ht="14.45" customHeight="1" x14ac:dyDescent="0.2">
      <c r="A248" s="515"/>
      <c r="B248" s="351" t="s">
        <v>359</v>
      </c>
      <c r="C248" s="267">
        <v>214</v>
      </c>
      <c r="D248" s="267">
        <v>187</v>
      </c>
      <c r="E248" s="352">
        <v>87.4</v>
      </c>
      <c r="F248" s="352">
        <v>86</v>
      </c>
      <c r="G248" s="352">
        <v>1.6</v>
      </c>
      <c r="H248" s="267">
        <v>1489</v>
      </c>
      <c r="I248" s="267">
        <v>2732</v>
      </c>
      <c r="J248" s="352">
        <v>-45.5</v>
      </c>
      <c r="K248" s="353">
        <v>7.9625668449197899</v>
      </c>
      <c r="L248" s="267">
        <v>1531</v>
      </c>
      <c r="M248" s="267">
        <v>2191</v>
      </c>
      <c r="N248" s="352">
        <v>-30.1</v>
      </c>
      <c r="O248" s="353">
        <v>8.1871657754010698</v>
      </c>
    </row>
    <row r="249" spans="1:15" s="189" customFormat="1" ht="14.45" customHeight="1" x14ac:dyDescent="0.2">
      <c r="A249" s="515" t="s">
        <v>255</v>
      </c>
      <c r="B249" s="351" t="s">
        <v>2076</v>
      </c>
      <c r="C249" s="267">
        <v>232</v>
      </c>
      <c r="D249" s="267">
        <v>144</v>
      </c>
      <c r="E249" s="352">
        <v>62.1</v>
      </c>
      <c r="F249" s="352">
        <v>60.8</v>
      </c>
      <c r="G249" s="352">
        <v>2.1</v>
      </c>
      <c r="H249" s="267">
        <v>75</v>
      </c>
      <c r="I249" s="267">
        <v>38</v>
      </c>
      <c r="J249" s="352">
        <v>97.4</v>
      </c>
      <c r="K249" s="353">
        <v>0.52083333333333304</v>
      </c>
      <c r="L249" s="267">
        <v>279</v>
      </c>
      <c r="M249" s="267">
        <v>270</v>
      </c>
      <c r="N249" s="352">
        <v>3.3</v>
      </c>
      <c r="O249" s="353">
        <v>1.9375</v>
      </c>
    </row>
    <row r="250" spans="1:15" s="189" customFormat="1" ht="14.45" customHeight="1" x14ac:dyDescent="0.2">
      <c r="A250" s="515"/>
      <c r="B250" s="351" t="s">
        <v>2196</v>
      </c>
      <c r="C250" s="267">
        <v>240</v>
      </c>
      <c r="D250" s="267">
        <v>113</v>
      </c>
      <c r="E250" s="352">
        <v>47.1</v>
      </c>
      <c r="F250" s="352">
        <v>46.7</v>
      </c>
      <c r="G250" s="352">
        <v>0.9</v>
      </c>
      <c r="H250" s="267">
        <v>24</v>
      </c>
      <c r="I250" s="267">
        <v>17</v>
      </c>
      <c r="J250" s="352">
        <v>41.2</v>
      </c>
      <c r="K250" s="353">
        <v>0.212389380530973</v>
      </c>
      <c r="L250" s="267">
        <v>22</v>
      </c>
      <c r="M250" s="267">
        <v>23</v>
      </c>
      <c r="N250" s="352">
        <v>-4.3</v>
      </c>
      <c r="O250" s="353">
        <v>0.19469026548672599</v>
      </c>
    </row>
    <row r="251" spans="1:15" s="189" customFormat="1" ht="14.45" customHeight="1" x14ac:dyDescent="0.2">
      <c r="A251" s="515"/>
      <c r="B251" s="351" t="s">
        <v>5477</v>
      </c>
      <c r="C251" s="267">
        <v>112</v>
      </c>
      <c r="D251" s="267">
        <v>77</v>
      </c>
      <c r="E251" s="352">
        <v>68.8</v>
      </c>
      <c r="F251" s="352">
        <v>68.8</v>
      </c>
      <c r="G251" s="352">
        <v>0</v>
      </c>
      <c r="H251" s="267">
        <v>81</v>
      </c>
      <c r="I251" s="267">
        <v>101</v>
      </c>
      <c r="J251" s="352">
        <v>-19.8</v>
      </c>
      <c r="K251" s="353">
        <v>1.05194805194805</v>
      </c>
      <c r="L251" s="267">
        <v>65</v>
      </c>
      <c r="M251" s="267">
        <v>53</v>
      </c>
      <c r="N251" s="352">
        <v>22.6</v>
      </c>
      <c r="O251" s="353">
        <v>0.84415584415584399</v>
      </c>
    </row>
    <row r="252" spans="1:15" s="189" customFormat="1" ht="14.45" customHeight="1" x14ac:dyDescent="0.2">
      <c r="A252" s="515"/>
      <c r="B252" s="351" t="s">
        <v>2243</v>
      </c>
      <c r="C252" s="267">
        <v>108</v>
      </c>
      <c r="D252" s="267">
        <v>91</v>
      </c>
      <c r="E252" s="352">
        <v>84.3</v>
      </c>
      <c r="F252" s="352">
        <v>85.2</v>
      </c>
      <c r="G252" s="352">
        <v>-1.1000000000000001</v>
      </c>
      <c r="H252" s="267">
        <v>14</v>
      </c>
      <c r="I252" s="267">
        <v>17</v>
      </c>
      <c r="J252" s="352">
        <v>-17.600000000000001</v>
      </c>
      <c r="K252" s="353">
        <v>0.15384615384615399</v>
      </c>
      <c r="L252" s="267">
        <v>127</v>
      </c>
      <c r="M252" s="267">
        <v>94</v>
      </c>
      <c r="N252" s="352">
        <v>35.1</v>
      </c>
      <c r="O252" s="353">
        <v>1.3956043956044</v>
      </c>
    </row>
    <row r="253" spans="1:15" s="189" customFormat="1" ht="14.45" customHeight="1" x14ac:dyDescent="0.2">
      <c r="A253" s="515"/>
      <c r="B253" s="351" t="s">
        <v>7993</v>
      </c>
      <c r="C253" s="267">
        <v>99</v>
      </c>
      <c r="D253" s="267">
        <v>85</v>
      </c>
      <c r="E253" s="352">
        <v>85.9</v>
      </c>
      <c r="F253" s="352">
        <v>85.9</v>
      </c>
      <c r="G253" s="352">
        <v>0</v>
      </c>
      <c r="H253" s="267">
        <v>20</v>
      </c>
      <c r="I253" s="267">
        <v>43</v>
      </c>
      <c r="J253" s="352">
        <v>-53.5</v>
      </c>
      <c r="K253" s="353">
        <v>0.23529411764705899</v>
      </c>
      <c r="L253" s="267">
        <v>109</v>
      </c>
      <c r="M253" s="267">
        <v>97</v>
      </c>
      <c r="N253" s="352">
        <v>12.4</v>
      </c>
      <c r="O253" s="353">
        <v>1.28235294117647</v>
      </c>
    </row>
    <row r="254" spans="1:15" s="189" customFormat="1" ht="14.45" customHeight="1" x14ac:dyDescent="0.2">
      <c r="A254" s="515"/>
      <c r="B254" s="351" t="s">
        <v>1207</v>
      </c>
      <c r="C254" s="267">
        <v>250</v>
      </c>
      <c r="D254" s="267">
        <v>171</v>
      </c>
      <c r="E254" s="352">
        <v>68.400000000000006</v>
      </c>
      <c r="F254" s="352">
        <v>68.400000000000006</v>
      </c>
      <c r="G254" s="352">
        <v>0</v>
      </c>
      <c r="H254" s="267">
        <v>61</v>
      </c>
      <c r="I254" s="267">
        <v>80</v>
      </c>
      <c r="J254" s="352">
        <v>-23.8</v>
      </c>
      <c r="K254" s="353">
        <v>0.35672514619883</v>
      </c>
      <c r="L254" s="267">
        <v>81</v>
      </c>
      <c r="M254" s="267">
        <v>73</v>
      </c>
      <c r="N254" s="352">
        <v>11</v>
      </c>
      <c r="O254" s="353">
        <v>0.47368421052631599</v>
      </c>
    </row>
    <row r="255" spans="1:15" s="189" customFormat="1" ht="14.45" customHeight="1" x14ac:dyDescent="0.2">
      <c r="A255" s="515"/>
      <c r="B255" s="351" t="s">
        <v>15497</v>
      </c>
      <c r="C255" s="267">
        <v>57</v>
      </c>
      <c r="D255" s="267">
        <v>41</v>
      </c>
      <c r="E255" s="352">
        <v>71.900000000000006</v>
      </c>
      <c r="F255" s="352">
        <v>73.7</v>
      </c>
      <c r="G255" s="352">
        <v>-2.4</v>
      </c>
      <c r="H255" s="267">
        <v>61</v>
      </c>
      <c r="I255" s="267">
        <v>48</v>
      </c>
      <c r="J255" s="352">
        <v>27.1</v>
      </c>
      <c r="K255" s="353">
        <v>1.48780487804878</v>
      </c>
      <c r="L255" s="267">
        <v>65</v>
      </c>
      <c r="M255" s="267">
        <v>52</v>
      </c>
      <c r="N255" s="352">
        <v>25</v>
      </c>
      <c r="O255" s="353">
        <v>1.58536585365854</v>
      </c>
    </row>
    <row r="256" spans="1:15" s="189" customFormat="1" ht="14.45" customHeight="1" x14ac:dyDescent="0.2">
      <c r="A256" s="515"/>
      <c r="B256" s="351" t="s">
        <v>6959</v>
      </c>
      <c r="C256" s="267">
        <v>124</v>
      </c>
      <c r="D256" s="267">
        <v>85</v>
      </c>
      <c r="E256" s="352">
        <v>68.5</v>
      </c>
      <c r="F256" s="352">
        <v>67.7</v>
      </c>
      <c r="G256" s="352">
        <v>1.2</v>
      </c>
      <c r="H256" s="267">
        <v>21</v>
      </c>
      <c r="I256" s="267">
        <v>23</v>
      </c>
      <c r="J256" s="352">
        <v>-8.6999999999999993</v>
      </c>
      <c r="K256" s="353">
        <v>0.247058823529412</v>
      </c>
      <c r="L256" s="267">
        <v>76</v>
      </c>
      <c r="M256" s="267">
        <v>72</v>
      </c>
      <c r="N256" s="352">
        <v>5.6</v>
      </c>
      <c r="O256" s="353">
        <v>0.89411764705882402</v>
      </c>
    </row>
    <row r="257" spans="1:15" s="189" customFormat="1" ht="14.45" customHeight="1" x14ac:dyDescent="0.2">
      <c r="A257" s="515" t="s">
        <v>258</v>
      </c>
      <c r="B257" s="351" t="s">
        <v>2132</v>
      </c>
      <c r="C257" s="267">
        <v>260</v>
      </c>
      <c r="D257" s="267">
        <v>125</v>
      </c>
      <c r="E257" s="352">
        <v>48.1</v>
      </c>
      <c r="F257" s="352">
        <v>47.7</v>
      </c>
      <c r="G257" s="352">
        <v>0.8</v>
      </c>
      <c r="H257" s="267">
        <v>28</v>
      </c>
      <c r="I257" s="267">
        <v>25</v>
      </c>
      <c r="J257" s="352">
        <v>12</v>
      </c>
      <c r="K257" s="353">
        <v>0.224</v>
      </c>
      <c r="L257" s="267">
        <v>131</v>
      </c>
      <c r="M257" s="267">
        <v>142</v>
      </c>
      <c r="N257" s="352">
        <v>-7.7</v>
      </c>
      <c r="O257" s="353">
        <v>1.048</v>
      </c>
    </row>
    <row r="258" spans="1:15" s="189" customFormat="1" ht="14.45" customHeight="1" x14ac:dyDescent="0.2">
      <c r="A258" s="515"/>
      <c r="B258" s="351" t="s">
        <v>7994</v>
      </c>
      <c r="C258" s="267">
        <v>396</v>
      </c>
      <c r="D258" s="267">
        <v>209</v>
      </c>
      <c r="E258" s="352">
        <v>52.8</v>
      </c>
      <c r="F258" s="352">
        <v>52.3</v>
      </c>
      <c r="G258" s="352">
        <v>1</v>
      </c>
      <c r="H258" s="267">
        <v>248</v>
      </c>
      <c r="I258" s="267">
        <v>183</v>
      </c>
      <c r="J258" s="352">
        <v>35.5</v>
      </c>
      <c r="K258" s="353">
        <v>1.1866028708134</v>
      </c>
      <c r="L258" s="267">
        <v>358</v>
      </c>
      <c r="M258" s="267">
        <v>320</v>
      </c>
      <c r="N258" s="352">
        <v>11.9</v>
      </c>
      <c r="O258" s="353">
        <v>1.7129186602870801</v>
      </c>
    </row>
    <row r="259" spans="1:15" s="189" customFormat="1" ht="14.45" customHeight="1" x14ac:dyDescent="0.2">
      <c r="A259" s="515"/>
      <c r="B259" s="351" t="s">
        <v>2140</v>
      </c>
      <c r="C259" s="267">
        <v>459</v>
      </c>
      <c r="D259" s="267">
        <v>244</v>
      </c>
      <c r="E259" s="352">
        <v>53.2</v>
      </c>
      <c r="F259" s="352">
        <v>53.4</v>
      </c>
      <c r="G259" s="352">
        <v>-0.4</v>
      </c>
      <c r="H259" s="267">
        <v>656</v>
      </c>
      <c r="I259" s="267">
        <v>579</v>
      </c>
      <c r="J259" s="352">
        <v>13.3</v>
      </c>
      <c r="K259" s="353">
        <v>2.6885245901639299</v>
      </c>
      <c r="L259" s="267">
        <v>469</v>
      </c>
      <c r="M259" s="267">
        <v>403</v>
      </c>
      <c r="N259" s="352">
        <v>16.399999999999999</v>
      </c>
      <c r="O259" s="353">
        <v>1.9221311475409799</v>
      </c>
    </row>
    <row r="260" spans="1:15" s="189" customFormat="1" ht="14.45" customHeight="1" x14ac:dyDescent="0.2">
      <c r="A260" s="515"/>
      <c r="B260" s="351" t="s">
        <v>2465</v>
      </c>
      <c r="C260" s="267">
        <v>317</v>
      </c>
      <c r="D260" s="267">
        <v>185</v>
      </c>
      <c r="E260" s="352">
        <v>58.4</v>
      </c>
      <c r="F260" s="352">
        <v>58.4</v>
      </c>
      <c r="G260" s="352">
        <v>0</v>
      </c>
      <c r="H260" s="267">
        <v>153</v>
      </c>
      <c r="I260" s="267">
        <v>174</v>
      </c>
      <c r="J260" s="352">
        <v>-12.1</v>
      </c>
      <c r="K260" s="353">
        <v>0.82702702702702702</v>
      </c>
      <c r="L260" s="267">
        <v>316</v>
      </c>
      <c r="M260" s="267">
        <v>265</v>
      </c>
      <c r="N260" s="352">
        <v>19.2</v>
      </c>
      <c r="O260" s="353">
        <v>1.70810810810811</v>
      </c>
    </row>
    <row r="261" spans="1:15" s="189" customFormat="1" ht="14.45" customHeight="1" x14ac:dyDescent="0.2">
      <c r="A261" s="515" t="s">
        <v>372</v>
      </c>
      <c r="B261" s="351" t="s">
        <v>2062</v>
      </c>
      <c r="C261" s="267">
        <v>132</v>
      </c>
      <c r="D261" s="267">
        <v>60</v>
      </c>
      <c r="E261" s="352">
        <v>45.5</v>
      </c>
      <c r="F261" s="352">
        <v>46.2</v>
      </c>
      <c r="G261" s="352">
        <v>-1.6</v>
      </c>
      <c r="H261" s="267">
        <v>24</v>
      </c>
      <c r="I261" s="267">
        <v>34</v>
      </c>
      <c r="J261" s="352">
        <v>-29.4</v>
      </c>
      <c r="K261" s="353">
        <v>0.4</v>
      </c>
      <c r="L261" s="267">
        <v>72</v>
      </c>
      <c r="M261" s="267">
        <v>106</v>
      </c>
      <c r="N261" s="352">
        <v>-32.1</v>
      </c>
      <c r="O261" s="353">
        <v>1.2</v>
      </c>
    </row>
    <row r="262" spans="1:15" s="189" customFormat="1" ht="14.45" customHeight="1" x14ac:dyDescent="0.2">
      <c r="A262" s="515"/>
      <c r="B262" s="351" t="s">
        <v>2325</v>
      </c>
      <c r="C262" s="267">
        <v>135</v>
      </c>
      <c r="D262" s="267">
        <v>97</v>
      </c>
      <c r="E262" s="352">
        <v>71.900000000000006</v>
      </c>
      <c r="F262" s="352">
        <v>71.900000000000006</v>
      </c>
      <c r="G262" s="352">
        <v>0</v>
      </c>
      <c r="H262" s="267">
        <v>33</v>
      </c>
      <c r="I262" s="267">
        <v>43</v>
      </c>
      <c r="J262" s="352">
        <v>-23.3</v>
      </c>
      <c r="K262" s="353">
        <v>0.34020618556700999</v>
      </c>
      <c r="L262" s="267">
        <v>236</v>
      </c>
      <c r="M262" s="267">
        <v>14</v>
      </c>
      <c r="N262" s="352">
        <v>1585.7</v>
      </c>
      <c r="O262" s="353">
        <v>2.4329896907216502</v>
      </c>
    </row>
    <row r="263" spans="1:15" s="189" customFormat="1" ht="14.45" customHeight="1" x14ac:dyDescent="0.2">
      <c r="A263" s="515"/>
      <c r="B263" s="351" t="s">
        <v>3408</v>
      </c>
      <c r="C263" s="267">
        <v>106</v>
      </c>
      <c r="D263" s="267">
        <v>86</v>
      </c>
      <c r="E263" s="352">
        <v>81.099999999999994</v>
      </c>
      <c r="F263" s="352">
        <v>81.099999999999994</v>
      </c>
      <c r="G263" s="352">
        <v>0</v>
      </c>
      <c r="H263" s="267">
        <v>26</v>
      </c>
      <c r="I263" s="267">
        <v>122</v>
      </c>
      <c r="J263" s="352">
        <v>-78.7</v>
      </c>
      <c r="K263" s="353">
        <v>0.30232558139534899</v>
      </c>
      <c r="L263" s="267">
        <v>123</v>
      </c>
      <c r="M263" s="267">
        <v>97</v>
      </c>
      <c r="N263" s="352">
        <v>26.8</v>
      </c>
      <c r="O263" s="353">
        <v>1.4302325581395401</v>
      </c>
    </row>
    <row r="264" spans="1:15" s="189" customFormat="1" ht="14.45" customHeight="1" x14ac:dyDescent="0.2">
      <c r="A264" s="515"/>
      <c r="B264" s="351" t="s">
        <v>3413</v>
      </c>
      <c r="C264" s="267">
        <v>276</v>
      </c>
      <c r="D264" s="267">
        <v>224</v>
      </c>
      <c r="E264" s="352">
        <v>81.2</v>
      </c>
      <c r="F264" s="352">
        <v>81.2</v>
      </c>
      <c r="G264" s="352">
        <v>0</v>
      </c>
      <c r="H264" s="267">
        <v>444</v>
      </c>
      <c r="I264" s="267">
        <v>53</v>
      </c>
      <c r="J264" s="352">
        <v>737.7</v>
      </c>
      <c r="K264" s="353">
        <v>1.9821428571428601</v>
      </c>
      <c r="L264" s="267">
        <v>86</v>
      </c>
      <c r="M264" s="267">
        <v>61</v>
      </c>
      <c r="N264" s="352">
        <v>41</v>
      </c>
      <c r="O264" s="353">
        <v>0.38392857142857101</v>
      </c>
    </row>
    <row r="265" spans="1:15" s="189" customFormat="1" ht="14.45" customHeight="1" x14ac:dyDescent="0.2">
      <c r="A265" s="515"/>
      <c r="B265" s="351" t="s">
        <v>2367</v>
      </c>
      <c r="C265" s="267">
        <v>238</v>
      </c>
      <c r="D265" s="267">
        <v>155</v>
      </c>
      <c r="E265" s="352">
        <v>65.099999999999994</v>
      </c>
      <c r="F265" s="352">
        <v>64.7</v>
      </c>
      <c r="G265" s="352">
        <v>0.6</v>
      </c>
      <c r="H265" s="267">
        <v>29</v>
      </c>
      <c r="I265" s="267">
        <v>31</v>
      </c>
      <c r="J265" s="352">
        <v>-6.5</v>
      </c>
      <c r="K265" s="353">
        <v>0.187096774193548</v>
      </c>
      <c r="L265" s="267">
        <v>35</v>
      </c>
      <c r="M265" s="267">
        <v>43</v>
      </c>
      <c r="N265" s="352">
        <v>-18.600000000000001</v>
      </c>
      <c r="O265" s="353">
        <v>0.225806451612903</v>
      </c>
    </row>
    <row r="266" spans="1:15" s="189" customFormat="1" ht="14.45" customHeight="1" x14ac:dyDescent="0.2">
      <c r="A266" s="515"/>
      <c r="B266" s="351" t="s">
        <v>2365</v>
      </c>
      <c r="C266" s="267">
        <v>125</v>
      </c>
      <c r="D266" s="267">
        <v>77</v>
      </c>
      <c r="E266" s="352">
        <v>61.6</v>
      </c>
      <c r="F266" s="352">
        <v>61.6</v>
      </c>
      <c r="G266" s="352">
        <v>0</v>
      </c>
      <c r="H266" s="267">
        <v>25</v>
      </c>
      <c r="I266" s="267">
        <v>25</v>
      </c>
      <c r="J266" s="352">
        <v>0</v>
      </c>
      <c r="K266" s="353">
        <v>0.32467532467532501</v>
      </c>
      <c r="L266" s="267">
        <v>231</v>
      </c>
      <c r="M266" s="267">
        <v>176</v>
      </c>
      <c r="N266" s="352">
        <v>31.3</v>
      </c>
      <c r="O266" s="353">
        <v>3</v>
      </c>
    </row>
    <row r="267" spans="1:15" s="189" customFormat="1" ht="14.45" customHeight="1" x14ac:dyDescent="0.2">
      <c r="A267" s="515" t="s">
        <v>263</v>
      </c>
      <c r="B267" s="351" t="s">
        <v>15512</v>
      </c>
      <c r="C267" s="267">
        <v>16</v>
      </c>
      <c r="D267" s="267">
        <v>8</v>
      </c>
      <c r="E267" s="352">
        <v>50</v>
      </c>
      <c r="F267" s="352">
        <v>50</v>
      </c>
      <c r="G267" s="352">
        <v>0</v>
      </c>
      <c r="H267" s="267">
        <v>0</v>
      </c>
      <c r="I267" s="267">
        <v>0</v>
      </c>
      <c r="J267" s="352">
        <v>0</v>
      </c>
      <c r="K267" s="353">
        <v>0</v>
      </c>
      <c r="L267" s="267">
        <v>0</v>
      </c>
      <c r="M267" s="267">
        <v>0</v>
      </c>
      <c r="N267" s="352">
        <v>0</v>
      </c>
      <c r="O267" s="353">
        <v>0</v>
      </c>
    </row>
    <row r="268" spans="1:15" s="189" customFormat="1" ht="14.45" customHeight="1" x14ac:dyDescent="0.2">
      <c r="A268" s="515"/>
      <c r="B268" s="351" t="s">
        <v>15498</v>
      </c>
      <c r="C268" s="267">
        <v>78</v>
      </c>
      <c r="D268" s="267">
        <v>46</v>
      </c>
      <c r="E268" s="352">
        <v>59</v>
      </c>
      <c r="F268" s="352">
        <v>57.7</v>
      </c>
      <c r="G268" s="352">
        <v>2.2000000000000002</v>
      </c>
      <c r="H268" s="267">
        <v>0</v>
      </c>
      <c r="I268" s="267">
        <v>5</v>
      </c>
      <c r="J268" s="352">
        <v>-100</v>
      </c>
      <c r="K268" s="353">
        <v>0</v>
      </c>
      <c r="L268" s="267">
        <v>68</v>
      </c>
      <c r="M268" s="267">
        <v>73</v>
      </c>
      <c r="N268" s="352">
        <v>-6.8</v>
      </c>
      <c r="O268" s="353">
        <v>1.47826086956522</v>
      </c>
    </row>
    <row r="269" spans="1:15" s="189" customFormat="1" ht="14.45" customHeight="1" x14ac:dyDescent="0.2">
      <c r="A269" s="515"/>
      <c r="B269" s="351" t="s">
        <v>2479</v>
      </c>
      <c r="C269" s="267">
        <v>86</v>
      </c>
      <c r="D269" s="267">
        <v>59</v>
      </c>
      <c r="E269" s="352">
        <v>68.599999999999994</v>
      </c>
      <c r="F269" s="352">
        <v>68.599999999999994</v>
      </c>
      <c r="G269" s="352">
        <v>0</v>
      </c>
      <c r="H269" s="267">
        <v>9</v>
      </c>
      <c r="I269" s="267">
        <v>8</v>
      </c>
      <c r="J269" s="352">
        <v>12.5</v>
      </c>
      <c r="K269" s="353">
        <v>0.152542372881356</v>
      </c>
      <c r="L269" s="267">
        <v>5</v>
      </c>
      <c r="M269" s="267">
        <v>12</v>
      </c>
      <c r="N269" s="352">
        <v>-58.3</v>
      </c>
      <c r="O269" s="353">
        <v>8.4745762711864403E-2</v>
      </c>
    </row>
    <row r="270" spans="1:15" s="189" customFormat="1" ht="14.45" customHeight="1" x14ac:dyDescent="0.2">
      <c r="A270" s="515" t="s">
        <v>371</v>
      </c>
      <c r="B270" s="351" t="s">
        <v>1391</v>
      </c>
      <c r="C270" s="267">
        <v>129</v>
      </c>
      <c r="D270" s="267">
        <v>78</v>
      </c>
      <c r="E270" s="352">
        <v>60.5</v>
      </c>
      <c r="F270" s="352">
        <v>59.7</v>
      </c>
      <c r="G270" s="352">
        <v>1.3</v>
      </c>
      <c r="H270" s="267">
        <v>12</v>
      </c>
      <c r="I270" s="267">
        <v>11</v>
      </c>
      <c r="J270" s="352">
        <v>9.1</v>
      </c>
      <c r="K270" s="353">
        <v>0.15384615384615399</v>
      </c>
      <c r="L270" s="267">
        <v>30</v>
      </c>
      <c r="M270" s="267">
        <v>24</v>
      </c>
      <c r="N270" s="352">
        <v>25</v>
      </c>
      <c r="O270" s="353">
        <v>0.38461538461538503</v>
      </c>
    </row>
    <row r="271" spans="1:15" s="189" customFormat="1" ht="14.45" customHeight="1" x14ac:dyDescent="0.2">
      <c r="A271" s="515"/>
      <c r="B271" s="351" t="s">
        <v>1179</v>
      </c>
      <c r="C271" s="267">
        <v>116</v>
      </c>
      <c r="D271" s="267">
        <v>54</v>
      </c>
      <c r="E271" s="352">
        <v>46.6</v>
      </c>
      <c r="F271" s="352">
        <v>46.6</v>
      </c>
      <c r="G271" s="352">
        <v>0</v>
      </c>
      <c r="H271" s="267">
        <v>4</v>
      </c>
      <c r="I271" s="267">
        <v>8</v>
      </c>
      <c r="J271" s="352">
        <v>-50</v>
      </c>
      <c r="K271" s="353">
        <v>7.4074074074074098E-2</v>
      </c>
      <c r="L271" s="267">
        <v>8</v>
      </c>
      <c r="M271" s="267">
        <v>4</v>
      </c>
      <c r="N271" s="352">
        <v>100</v>
      </c>
      <c r="O271" s="353">
        <v>0.148148148148148</v>
      </c>
    </row>
    <row r="272" spans="1:15" s="189" customFormat="1" ht="14.45" customHeight="1" x14ac:dyDescent="0.2">
      <c r="A272" s="515"/>
      <c r="B272" s="351" t="s">
        <v>4225</v>
      </c>
      <c r="C272" s="267">
        <v>426</v>
      </c>
      <c r="D272" s="267">
        <v>320</v>
      </c>
      <c r="E272" s="352">
        <v>75.099999999999994</v>
      </c>
      <c r="F272" s="352">
        <v>74.2</v>
      </c>
      <c r="G272" s="352">
        <v>1.3</v>
      </c>
      <c r="H272" s="267">
        <v>107</v>
      </c>
      <c r="I272" s="267">
        <v>80</v>
      </c>
      <c r="J272" s="352">
        <v>33.799999999999997</v>
      </c>
      <c r="K272" s="353">
        <v>0.33437499999999998</v>
      </c>
      <c r="L272" s="267">
        <v>149</v>
      </c>
      <c r="M272" s="267">
        <v>154</v>
      </c>
      <c r="N272" s="352">
        <v>-3.2</v>
      </c>
      <c r="O272" s="353">
        <v>0.46562500000000001</v>
      </c>
    </row>
    <row r="273" spans="1:15" s="189" customFormat="1" ht="14.45" customHeight="1" x14ac:dyDescent="0.2">
      <c r="A273" s="515"/>
      <c r="B273" s="351" t="s">
        <v>2102</v>
      </c>
      <c r="C273" s="267">
        <v>76</v>
      </c>
      <c r="D273" s="267">
        <v>45</v>
      </c>
      <c r="E273" s="352">
        <v>59.2</v>
      </c>
      <c r="F273" s="352">
        <v>60.5</v>
      </c>
      <c r="G273" s="352">
        <v>-2.2000000000000002</v>
      </c>
      <c r="H273" s="267">
        <v>6</v>
      </c>
      <c r="I273" s="267">
        <v>4</v>
      </c>
      <c r="J273" s="352">
        <v>50</v>
      </c>
      <c r="K273" s="353">
        <v>0.133333333333333</v>
      </c>
      <c r="L273" s="267">
        <v>4</v>
      </c>
      <c r="M273" s="267">
        <v>4</v>
      </c>
      <c r="N273" s="352">
        <v>0</v>
      </c>
      <c r="O273" s="353">
        <v>8.8888888888888906E-2</v>
      </c>
    </row>
    <row r="274" spans="1:15" s="189" customFormat="1" ht="14.45" customHeight="1" x14ac:dyDescent="0.2">
      <c r="A274" s="515"/>
      <c r="B274" s="351" t="s">
        <v>5110</v>
      </c>
      <c r="C274" s="267">
        <v>254</v>
      </c>
      <c r="D274" s="267">
        <v>154</v>
      </c>
      <c r="E274" s="352">
        <v>60.6</v>
      </c>
      <c r="F274" s="352">
        <v>60.6</v>
      </c>
      <c r="G274" s="352">
        <v>0</v>
      </c>
      <c r="H274" s="267">
        <v>40</v>
      </c>
      <c r="I274" s="267">
        <v>26</v>
      </c>
      <c r="J274" s="352">
        <v>53.8</v>
      </c>
      <c r="K274" s="353">
        <v>0.25974025974025999</v>
      </c>
      <c r="L274" s="267">
        <v>50</v>
      </c>
      <c r="M274" s="267">
        <v>44</v>
      </c>
      <c r="N274" s="352">
        <v>13.6</v>
      </c>
      <c r="O274" s="353">
        <v>0.32467532467532501</v>
      </c>
    </row>
    <row r="275" spans="1:15" s="189" customFormat="1" ht="14.45" customHeight="1" x14ac:dyDescent="0.2">
      <c r="A275" s="515"/>
      <c r="B275" s="351" t="s">
        <v>1166</v>
      </c>
      <c r="C275" s="267">
        <v>232</v>
      </c>
      <c r="D275" s="267">
        <v>177</v>
      </c>
      <c r="E275" s="352">
        <v>76.3</v>
      </c>
      <c r="F275" s="352">
        <v>75.400000000000006</v>
      </c>
      <c r="G275" s="352">
        <v>1.1000000000000001</v>
      </c>
      <c r="H275" s="267">
        <v>35</v>
      </c>
      <c r="I275" s="267">
        <v>18</v>
      </c>
      <c r="J275" s="352">
        <v>94.4</v>
      </c>
      <c r="K275" s="353">
        <v>0.19774011299434999</v>
      </c>
      <c r="L275" s="267">
        <v>60</v>
      </c>
      <c r="M275" s="267">
        <v>81</v>
      </c>
      <c r="N275" s="352">
        <v>-25.9</v>
      </c>
      <c r="O275" s="353">
        <v>0.338983050847458</v>
      </c>
    </row>
    <row r="276" spans="1:15" s="189" customFormat="1" ht="14.45" customHeight="1" x14ac:dyDescent="0.2">
      <c r="A276" s="515"/>
      <c r="B276" s="351" t="s">
        <v>4053</v>
      </c>
      <c r="C276" s="267">
        <v>324</v>
      </c>
      <c r="D276" s="267">
        <v>223</v>
      </c>
      <c r="E276" s="352">
        <v>68.8</v>
      </c>
      <c r="F276" s="352">
        <v>67.900000000000006</v>
      </c>
      <c r="G276" s="352">
        <v>1.4</v>
      </c>
      <c r="H276" s="267">
        <v>259</v>
      </c>
      <c r="I276" s="267">
        <v>204</v>
      </c>
      <c r="J276" s="352">
        <v>27</v>
      </c>
      <c r="K276" s="353">
        <v>1.16143497757848</v>
      </c>
      <c r="L276" s="267">
        <v>435</v>
      </c>
      <c r="M276" s="267">
        <v>313</v>
      </c>
      <c r="N276" s="352">
        <v>39</v>
      </c>
      <c r="O276" s="353">
        <v>1.9506726457399099</v>
      </c>
    </row>
    <row r="277" spans="1:15" s="189" customFormat="1" ht="14.45" customHeight="1" x14ac:dyDescent="0.2">
      <c r="A277" s="515"/>
      <c r="B277" s="351" t="s">
        <v>4080</v>
      </c>
      <c r="C277" s="267">
        <v>68</v>
      </c>
      <c r="D277" s="267">
        <v>47</v>
      </c>
      <c r="E277" s="352">
        <v>69.099999999999994</v>
      </c>
      <c r="F277" s="352">
        <v>66.2</v>
      </c>
      <c r="G277" s="352">
        <v>4.4000000000000004</v>
      </c>
      <c r="H277" s="267">
        <v>58</v>
      </c>
      <c r="I277" s="267">
        <v>47</v>
      </c>
      <c r="J277" s="352">
        <v>23.4</v>
      </c>
      <c r="K277" s="353">
        <v>1.23404255319149</v>
      </c>
      <c r="L277" s="267">
        <v>191</v>
      </c>
      <c r="M277" s="267">
        <v>178</v>
      </c>
      <c r="N277" s="352">
        <v>7.3</v>
      </c>
      <c r="O277" s="353">
        <v>4.0638297872340399</v>
      </c>
    </row>
    <row r="278" spans="1:15" s="189" customFormat="1" ht="14.45" customHeight="1" x14ac:dyDescent="0.2">
      <c r="A278" s="515"/>
      <c r="B278" s="351" t="s">
        <v>4084</v>
      </c>
      <c r="C278" s="267">
        <v>407</v>
      </c>
      <c r="D278" s="267">
        <v>229</v>
      </c>
      <c r="E278" s="352">
        <v>56.3</v>
      </c>
      <c r="F278" s="352">
        <v>55.3</v>
      </c>
      <c r="G278" s="352">
        <v>1.8</v>
      </c>
      <c r="H278" s="267">
        <v>30</v>
      </c>
      <c r="I278" s="267">
        <v>48</v>
      </c>
      <c r="J278" s="352">
        <v>-37.5</v>
      </c>
      <c r="K278" s="353">
        <v>0.13100436681222699</v>
      </c>
      <c r="L278" s="267">
        <v>52</v>
      </c>
      <c r="M278" s="267">
        <v>49</v>
      </c>
      <c r="N278" s="352">
        <v>6.1</v>
      </c>
      <c r="O278" s="353">
        <v>0.22707423580785999</v>
      </c>
    </row>
    <row r="279" spans="1:15" s="189" customFormat="1" ht="14.45" customHeight="1" x14ac:dyDescent="0.2">
      <c r="A279" s="515"/>
      <c r="B279" s="351" t="s">
        <v>4228</v>
      </c>
      <c r="C279" s="267">
        <v>161</v>
      </c>
      <c r="D279" s="267">
        <v>116</v>
      </c>
      <c r="E279" s="352">
        <v>72</v>
      </c>
      <c r="F279" s="352">
        <v>71.400000000000006</v>
      </c>
      <c r="G279" s="352">
        <v>0.9</v>
      </c>
      <c r="H279" s="267">
        <v>28</v>
      </c>
      <c r="I279" s="267">
        <v>33</v>
      </c>
      <c r="J279" s="352">
        <v>-15.2</v>
      </c>
      <c r="K279" s="353">
        <v>0.24137931034482801</v>
      </c>
      <c r="L279" s="267">
        <v>53</v>
      </c>
      <c r="M279" s="267">
        <v>62</v>
      </c>
      <c r="N279" s="352">
        <v>-14.5</v>
      </c>
      <c r="O279" s="353">
        <v>0.45689655172413801</v>
      </c>
    </row>
    <row r="280" spans="1:15" s="189" customFormat="1" ht="14.45" customHeight="1" x14ac:dyDescent="0.2">
      <c r="A280" s="361" t="s">
        <v>262</v>
      </c>
      <c r="B280" s="351" t="s">
        <v>262</v>
      </c>
      <c r="C280" s="267">
        <v>174</v>
      </c>
      <c r="D280" s="267">
        <v>62</v>
      </c>
      <c r="E280" s="352">
        <v>35.6</v>
      </c>
      <c r="F280" s="352">
        <v>31.6</v>
      </c>
      <c r="G280" s="352">
        <v>12.7</v>
      </c>
      <c r="H280" s="267">
        <v>13</v>
      </c>
      <c r="I280" s="267">
        <v>9</v>
      </c>
      <c r="J280" s="352">
        <v>44.4</v>
      </c>
      <c r="K280" s="353">
        <v>0.209677419354839</v>
      </c>
      <c r="L280" s="267">
        <v>18</v>
      </c>
      <c r="M280" s="267">
        <v>18</v>
      </c>
      <c r="N280" s="352">
        <v>0</v>
      </c>
      <c r="O280" s="353">
        <v>0.29032258064516098</v>
      </c>
    </row>
    <row r="281" spans="1:15" s="189" customFormat="1" ht="14.45" customHeight="1" x14ac:dyDescent="0.2">
      <c r="A281" s="361" t="s">
        <v>261</v>
      </c>
      <c r="B281" s="351" t="s">
        <v>261</v>
      </c>
      <c r="C281" s="267">
        <v>67</v>
      </c>
      <c r="D281" s="267">
        <v>32</v>
      </c>
      <c r="E281" s="352">
        <v>47.8</v>
      </c>
      <c r="F281" s="352">
        <v>47.8</v>
      </c>
      <c r="G281" s="352">
        <v>0</v>
      </c>
      <c r="H281" s="267">
        <v>0</v>
      </c>
      <c r="I281" s="267">
        <v>0</v>
      </c>
      <c r="J281" s="352">
        <v>0</v>
      </c>
      <c r="K281" s="353">
        <v>0</v>
      </c>
      <c r="L281" s="267">
        <v>0</v>
      </c>
      <c r="M281" s="267">
        <v>0</v>
      </c>
      <c r="N281" s="352">
        <v>0</v>
      </c>
      <c r="O281" s="353">
        <v>0</v>
      </c>
    </row>
    <row r="282" spans="1:15" s="189" customFormat="1" ht="14.45" customHeight="1" x14ac:dyDescent="0.2">
      <c r="A282" s="515" t="s">
        <v>254</v>
      </c>
      <c r="B282" s="351" t="s">
        <v>1151</v>
      </c>
      <c r="C282" s="267">
        <v>216</v>
      </c>
      <c r="D282" s="267">
        <v>168</v>
      </c>
      <c r="E282" s="352">
        <v>77.8</v>
      </c>
      <c r="F282" s="352">
        <v>77.3</v>
      </c>
      <c r="G282" s="352">
        <v>0.6</v>
      </c>
      <c r="H282" s="267">
        <v>44</v>
      </c>
      <c r="I282" s="267">
        <v>16</v>
      </c>
      <c r="J282" s="352">
        <v>175</v>
      </c>
      <c r="K282" s="353">
        <v>0.26190476190476197</v>
      </c>
      <c r="L282" s="267">
        <v>101</v>
      </c>
      <c r="M282" s="267">
        <v>80</v>
      </c>
      <c r="N282" s="352">
        <v>26.3</v>
      </c>
      <c r="O282" s="353">
        <v>0.60119047619047605</v>
      </c>
    </row>
    <row r="283" spans="1:15" s="189" customFormat="1" ht="14.45" customHeight="1" x14ac:dyDescent="0.2">
      <c r="A283" s="515"/>
      <c r="B283" s="351" t="s">
        <v>4349</v>
      </c>
      <c r="C283" s="267">
        <v>1129</v>
      </c>
      <c r="D283" s="267">
        <v>891</v>
      </c>
      <c r="E283" s="352">
        <v>78.900000000000006</v>
      </c>
      <c r="F283" s="352">
        <v>79.5</v>
      </c>
      <c r="G283" s="352">
        <v>-0.8</v>
      </c>
      <c r="H283" s="267">
        <v>139</v>
      </c>
      <c r="I283" s="267">
        <v>178</v>
      </c>
      <c r="J283" s="352">
        <v>-21.9</v>
      </c>
      <c r="K283" s="353">
        <v>0.15600448933782299</v>
      </c>
      <c r="L283" s="267">
        <v>1288</v>
      </c>
      <c r="M283" s="267">
        <v>1275</v>
      </c>
      <c r="N283" s="352">
        <v>1</v>
      </c>
      <c r="O283" s="353">
        <v>1.4455667789001101</v>
      </c>
    </row>
    <row r="284" spans="1:15" s="189" customFormat="1" ht="14.45" customHeight="1" x14ac:dyDescent="0.2">
      <c r="A284" s="515"/>
      <c r="B284" s="351" t="s">
        <v>1169</v>
      </c>
      <c r="C284" s="267">
        <v>297</v>
      </c>
      <c r="D284" s="267">
        <v>175</v>
      </c>
      <c r="E284" s="352">
        <v>58.9</v>
      </c>
      <c r="F284" s="352">
        <v>59.6</v>
      </c>
      <c r="G284" s="352">
        <v>-1.1000000000000001</v>
      </c>
      <c r="H284" s="267">
        <v>14</v>
      </c>
      <c r="I284" s="267">
        <v>32</v>
      </c>
      <c r="J284" s="352">
        <v>-56.3</v>
      </c>
      <c r="K284" s="353">
        <v>0.08</v>
      </c>
      <c r="L284" s="267">
        <v>61</v>
      </c>
      <c r="M284" s="267">
        <v>50</v>
      </c>
      <c r="N284" s="352">
        <v>22</v>
      </c>
      <c r="O284" s="353">
        <v>0.34857142857142898</v>
      </c>
    </row>
    <row r="285" spans="1:15" s="189" customFormat="1" ht="14.45" customHeight="1" x14ac:dyDescent="0.2">
      <c r="A285" s="515"/>
      <c r="B285" s="351" t="s">
        <v>4363</v>
      </c>
      <c r="C285" s="267">
        <v>637</v>
      </c>
      <c r="D285" s="267">
        <v>484</v>
      </c>
      <c r="E285" s="352">
        <v>76</v>
      </c>
      <c r="F285" s="352">
        <v>76</v>
      </c>
      <c r="G285" s="352">
        <v>0</v>
      </c>
      <c r="H285" s="267">
        <v>43</v>
      </c>
      <c r="I285" s="267">
        <v>52</v>
      </c>
      <c r="J285" s="352">
        <v>-17.3</v>
      </c>
      <c r="K285" s="353">
        <v>8.8842975206611594E-2</v>
      </c>
      <c r="L285" s="267">
        <v>405</v>
      </c>
      <c r="M285" s="267">
        <v>632</v>
      </c>
      <c r="N285" s="352">
        <v>-35.9</v>
      </c>
      <c r="O285" s="353">
        <v>0.83677685950413205</v>
      </c>
    </row>
    <row r="286" spans="1:15" s="189" customFormat="1" ht="14.45" customHeight="1" x14ac:dyDescent="0.2">
      <c r="A286" s="515"/>
      <c r="B286" s="351" t="s">
        <v>199</v>
      </c>
      <c r="C286" s="267">
        <v>249</v>
      </c>
      <c r="D286" s="267">
        <v>200</v>
      </c>
      <c r="E286" s="352">
        <v>80.3</v>
      </c>
      <c r="F286" s="352">
        <v>80.7</v>
      </c>
      <c r="G286" s="352">
        <v>-0.5</v>
      </c>
      <c r="H286" s="267">
        <v>61</v>
      </c>
      <c r="I286" s="267">
        <v>56</v>
      </c>
      <c r="J286" s="352">
        <v>8.9</v>
      </c>
      <c r="K286" s="353">
        <v>0.30499999999999999</v>
      </c>
      <c r="L286" s="267">
        <v>288</v>
      </c>
      <c r="M286" s="267">
        <v>269</v>
      </c>
      <c r="N286" s="352">
        <v>7.1</v>
      </c>
      <c r="O286" s="353">
        <v>1.44</v>
      </c>
    </row>
    <row r="287" spans="1:15" s="189" customFormat="1" ht="14.45" customHeight="1" x14ac:dyDescent="0.2">
      <c r="A287" s="515" t="s">
        <v>14947</v>
      </c>
      <c r="B287" s="351" t="s">
        <v>6307</v>
      </c>
      <c r="C287" s="267">
        <v>428</v>
      </c>
      <c r="D287" s="267">
        <v>264</v>
      </c>
      <c r="E287" s="352">
        <v>61.7</v>
      </c>
      <c r="F287" s="352">
        <v>61.2</v>
      </c>
      <c r="G287" s="352">
        <v>0.8</v>
      </c>
      <c r="H287" s="267">
        <v>24</v>
      </c>
      <c r="I287" s="267">
        <v>17</v>
      </c>
      <c r="J287" s="352">
        <v>41.2</v>
      </c>
      <c r="K287" s="353">
        <v>9.0909090909090898E-2</v>
      </c>
      <c r="L287" s="267">
        <v>33</v>
      </c>
      <c r="M287" s="267">
        <v>10</v>
      </c>
      <c r="N287" s="352">
        <v>230</v>
      </c>
      <c r="O287" s="353">
        <v>0.125</v>
      </c>
    </row>
    <row r="288" spans="1:15" s="189" customFormat="1" ht="14.45" customHeight="1" x14ac:dyDescent="0.2">
      <c r="A288" s="515"/>
      <c r="B288" s="351" t="s">
        <v>15499</v>
      </c>
      <c r="C288" s="267">
        <v>617</v>
      </c>
      <c r="D288" s="267">
        <v>432</v>
      </c>
      <c r="E288" s="352">
        <v>70</v>
      </c>
      <c r="F288" s="352">
        <v>70.5</v>
      </c>
      <c r="G288" s="352">
        <v>-0.7</v>
      </c>
      <c r="H288" s="267">
        <v>21</v>
      </c>
      <c r="I288" s="267">
        <v>27</v>
      </c>
      <c r="J288" s="352">
        <v>-22.2</v>
      </c>
      <c r="K288" s="353">
        <v>4.8611111111111098E-2</v>
      </c>
      <c r="L288" s="267">
        <v>20</v>
      </c>
      <c r="M288" s="267">
        <v>23</v>
      </c>
      <c r="N288" s="352">
        <v>-13</v>
      </c>
      <c r="O288" s="353">
        <v>4.6296296296296301E-2</v>
      </c>
    </row>
    <row r="289" spans="1:15" s="189" customFormat="1" ht="14.45" customHeight="1" x14ac:dyDescent="0.2">
      <c r="A289" s="515"/>
      <c r="B289" s="351" t="s">
        <v>5282</v>
      </c>
      <c r="C289" s="267">
        <v>1125</v>
      </c>
      <c r="D289" s="267">
        <v>589</v>
      </c>
      <c r="E289" s="352">
        <v>52.4</v>
      </c>
      <c r="F289" s="352">
        <v>52.4</v>
      </c>
      <c r="G289" s="352">
        <v>0</v>
      </c>
      <c r="H289" s="267">
        <v>56</v>
      </c>
      <c r="I289" s="267">
        <v>70</v>
      </c>
      <c r="J289" s="352">
        <v>-20</v>
      </c>
      <c r="K289" s="353">
        <v>9.5076400679117101E-2</v>
      </c>
      <c r="L289" s="267">
        <v>42</v>
      </c>
      <c r="M289" s="267">
        <v>40</v>
      </c>
      <c r="N289" s="352">
        <v>5</v>
      </c>
      <c r="O289" s="353">
        <v>7.1307300509337895E-2</v>
      </c>
    </row>
    <row r="290" spans="1:15" s="189" customFormat="1" ht="14.45" customHeight="1" x14ac:dyDescent="0.2">
      <c r="A290" s="515"/>
      <c r="B290" s="351" t="s">
        <v>1410</v>
      </c>
      <c r="C290" s="267">
        <v>438</v>
      </c>
      <c r="D290" s="267">
        <v>342</v>
      </c>
      <c r="E290" s="352">
        <v>78.099999999999994</v>
      </c>
      <c r="F290" s="352">
        <v>78.099999999999994</v>
      </c>
      <c r="G290" s="352">
        <v>0</v>
      </c>
      <c r="H290" s="267">
        <v>495</v>
      </c>
      <c r="I290" s="267">
        <v>331</v>
      </c>
      <c r="J290" s="352">
        <v>49.5</v>
      </c>
      <c r="K290" s="353">
        <v>1.4473684210526301</v>
      </c>
      <c r="L290" s="267">
        <v>46</v>
      </c>
      <c r="M290" s="267">
        <v>43</v>
      </c>
      <c r="N290" s="352">
        <v>7</v>
      </c>
      <c r="O290" s="353">
        <v>0.13450292397660801</v>
      </c>
    </row>
    <row r="291" spans="1:15" s="189" customFormat="1" ht="14.45" customHeight="1" x14ac:dyDescent="0.2">
      <c r="A291" s="515"/>
      <c r="B291" s="351" t="s">
        <v>5871</v>
      </c>
      <c r="C291" s="267">
        <v>492</v>
      </c>
      <c r="D291" s="267">
        <v>317</v>
      </c>
      <c r="E291" s="352">
        <v>64.400000000000006</v>
      </c>
      <c r="F291" s="352">
        <v>64.400000000000006</v>
      </c>
      <c r="G291" s="352">
        <v>0</v>
      </c>
      <c r="H291" s="267">
        <v>11</v>
      </c>
      <c r="I291" s="267">
        <v>2</v>
      </c>
      <c r="J291" s="352">
        <v>450</v>
      </c>
      <c r="K291" s="353">
        <v>3.4700315457413297E-2</v>
      </c>
      <c r="L291" s="267">
        <v>12</v>
      </c>
      <c r="M291" s="267">
        <v>5</v>
      </c>
      <c r="N291" s="352">
        <v>140</v>
      </c>
      <c r="O291" s="353">
        <v>3.7854889589905398E-2</v>
      </c>
    </row>
    <row r="292" spans="1:15" s="189" customFormat="1" ht="14.45" customHeight="1" x14ac:dyDescent="0.2">
      <c r="A292" s="515"/>
      <c r="B292" s="351" t="s">
        <v>5285</v>
      </c>
      <c r="C292" s="267">
        <v>468</v>
      </c>
      <c r="D292" s="267">
        <v>378</v>
      </c>
      <c r="E292" s="352">
        <v>80.8</v>
      </c>
      <c r="F292" s="352">
        <v>80.599999999999994</v>
      </c>
      <c r="G292" s="352">
        <v>0.3</v>
      </c>
      <c r="H292" s="267">
        <v>221</v>
      </c>
      <c r="I292" s="267">
        <v>23</v>
      </c>
      <c r="J292" s="352">
        <v>860.9</v>
      </c>
      <c r="K292" s="353">
        <v>0.58465608465608498</v>
      </c>
      <c r="L292" s="267">
        <v>35</v>
      </c>
      <c r="M292" s="267">
        <v>35</v>
      </c>
      <c r="N292" s="352">
        <v>0</v>
      </c>
      <c r="O292" s="353">
        <v>9.2592592592592601E-2</v>
      </c>
    </row>
    <row r="293" spans="1:15" s="189" customFormat="1" ht="14.45" customHeight="1" x14ac:dyDescent="0.2">
      <c r="A293" s="515"/>
      <c r="B293" s="351" t="s">
        <v>2334</v>
      </c>
      <c r="C293" s="267">
        <v>378</v>
      </c>
      <c r="D293" s="267">
        <v>327</v>
      </c>
      <c r="E293" s="352">
        <v>86.5</v>
      </c>
      <c r="F293" s="352">
        <v>86.5</v>
      </c>
      <c r="G293" s="352">
        <v>0</v>
      </c>
      <c r="H293" s="267">
        <v>5</v>
      </c>
      <c r="I293" s="267">
        <v>5</v>
      </c>
      <c r="J293" s="352">
        <v>0</v>
      </c>
      <c r="K293" s="353">
        <v>1.5290519877675801E-2</v>
      </c>
      <c r="L293" s="267">
        <v>8</v>
      </c>
      <c r="M293" s="267">
        <v>3</v>
      </c>
      <c r="N293" s="352">
        <v>166.7</v>
      </c>
      <c r="O293" s="353">
        <v>2.4464831804281301E-2</v>
      </c>
    </row>
    <row r="294" spans="1:15" s="189" customFormat="1" ht="14.45" customHeight="1" x14ac:dyDescent="0.2">
      <c r="A294" s="515"/>
      <c r="B294" s="351" t="s">
        <v>5810</v>
      </c>
      <c r="C294" s="267">
        <v>501</v>
      </c>
      <c r="D294" s="267">
        <v>340</v>
      </c>
      <c r="E294" s="352">
        <v>67.900000000000006</v>
      </c>
      <c r="F294" s="352">
        <v>68.099999999999994</v>
      </c>
      <c r="G294" s="352">
        <v>-0.3</v>
      </c>
      <c r="H294" s="267">
        <v>39</v>
      </c>
      <c r="I294" s="267">
        <v>29</v>
      </c>
      <c r="J294" s="352">
        <v>34.5</v>
      </c>
      <c r="K294" s="353">
        <v>0.114705882352941</v>
      </c>
      <c r="L294" s="267">
        <v>186</v>
      </c>
      <c r="M294" s="267">
        <v>131</v>
      </c>
      <c r="N294" s="352">
        <v>42</v>
      </c>
      <c r="O294" s="353">
        <v>0.54705882352941204</v>
      </c>
    </row>
    <row r="295" spans="1:15" s="189" customFormat="1" ht="14.45" customHeight="1" x14ac:dyDescent="0.2">
      <c r="A295" s="361" t="s">
        <v>487</v>
      </c>
      <c r="B295" s="351" t="s">
        <v>487</v>
      </c>
      <c r="C295" s="267">
        <v>347</v>
      </c>
      <c r="D295" s="267">
        <v>258</v>
      </c>
      <c r="E295" s="352">
        <v>74.400000000000006</v>
      </c>
      <c r="F295" s="352">
        <v>74.400000000000006</v>
      </c>
      <c r="G295" s="352">
        <v>0</v>
      </c>
      <c r="H295" s="267">
        <v>19</v>
      </c>
      <c r="I295" s="267">
        <v>9</v>
      </c>
      <c r="J295" s="352">
        <v>111.1</v>
      </c>
      <c r="K295" s="353">
        <v>7.3643410852713198E-2</v>
      </c>
      <c r="L295" s="267">
        <v>8</v>
      </c>
      <c r="M295" s="267">
        <v>21</v>
      </c>
      <c r="N295" s="352">
        <v>-61.9</v>
      </c>
      <c r="O295" s="353">
        <v>3.1007751937984499E-2</v>
      </c>
    </row>
    <row r="296" spans="1:15" s="189" customFormat="1" ht="14.45" customHeight="1" x14ac:dyDescent="0.2">
      <c r="A296" s="361" t="s">
        <v>259</v>
      </c>
      <c r="B296" s="351" t="s">
        <v>259</v>
      </c>
      <c r="C296" s="267">
        <v>165</v>
      </c>
      <c r="D296" s="267">
        <v>93</v>
      </c>
      <c r="E296" s="352">
        <v>56.4</v>
      </c>
      <c r="F296" s="352">
        <v>55.8</v>
      </c>
      <c r="G296" s="352">
        <v>1.1000000000000001</v>
      </c>
      <c r="H296" s="267">
        <v>1</v>
      </c>
      <c r="I296" s="267">
        <v>2</v>
      </c>
      <c r="J296" s="352">
        <v>-50</v>
      </c>
      <c r="K296" s="353">
        <v>1.0752688172042999E-2</v>
      </c>
      <c r="L296" s="267">
        <v>4</v>
      </c>
      <c r="M296" s="267">
        <v>1</v>
      </c>
      <c r="N296" s="352">
        <v>300</v>
      </c>
      <c r="O296" s="353">
        <v>4.3010752688171998E-2</v>
      </c>
    </row>
    <row r="297" spans="1:15" s="189" customFormat="1" ht="14.45" customHeight="1" x14ac:dyDescent="0.2">
      <c r="A297" s="361" t="s">
        <v>260</v>
      </c>
      <c r="B297" s="351" t="s">
        <v>260</v>
      </c>
      <c r="C297" s="267">
        <v>26</v>
      </c>
      <c r="D297" s="267">
        <v>22</v>
      </c>
      <c r="E297" s="352">
        <v>84.6</v>
      </c>
      <c r="F297" s="352">
        <v>84.6</v>
      </c>
      <c r="G297" s="352">
        <v>0</v>
      </c>
      <c r="H297" s="267">
        <v>2</v>
      </c>
      <c r="I297" s="267">
        <v>0</v>
      </c>
      <c r="J297" s="352">
        <v>0</v>
      </c>
      <c r="K297" s="353">
        <v>9.0909090909090898E-2</v>
      </c>
      <c r="L297" s="267">
        <v>2</v>
      </c>
      <c r="M297" s="267">
        <v>0</v>
      </c>
      <c r="N297" s="352">
        <v>0</v>
      </c>
      <c r="O297" s="353">
        <v>9.0909090909090898E-2</v>
      </c>
    </row>
    <row r="298" spans="1:15" s="189" customFormat="1" ht="14.45" customHeight="1" x14ac:dyDescent="0.2">
      <c r="A298" s="515" t="s">
        <v>257</v>
      </c>
      <c r="B298" s="351" t="s">
        <v>1949</v>
      </c>
      <c r="C298" s="267">
        <v>291</v>
      </c>
      <c r="D298" s="267">
        <v>197</v>
      </c>
      <c r="E298" s="352">
        <v>67.7</v>
      </c>
      <c r="F298" s="352">
        <v>67.7</v>
      </c>
      <c r="G298" s="352">
        <v>0</v>
      </c>
      <c r="H298" s="267">
        <v>115</v>
      </c>
      <c r="I298" s="267">
        <v>112</v>
      </c>
      <c r="J298" s="352">
        <v>2.7</v>
      </c>
      <c r="K298" s="353">
        <v>0.58375634517766495</v>
      </c>
      <c r="L298" s="267">
        <v>389</v>
      </c>
      <c r="M298" s="267">
        <v>353</v>
      </c>
      <c r="N298" s="352">
        <v>10.199999999999999</v>
      </c>
      <c r="O298" s="353">
        <v>1.9746192893401</v>
      </c>
    </row>
    <row r="299" spans="1:15" s="189" customFormat="1" ht="14.45" customHeight="1" x14ac:dyDescent="0.2">
      <c r="A299" s="515"/>
      <c r="B299" s="351" t="s">
        <v>2306</v>
      </c>
      <c r="C299" s="267">
        <v>207</v>
      </c>
      <c r="D299" s="267">
        <v>140</v>
      </c>
      <c r="E299" s="352">
        <v>67.599999999999994</v>
      </c>
      <c r="F299" s="352">
        <v>66.7</v>
      </c>
      <c r="G299" s="352">
        <v>1.4</v>
      </c>
      <c r="H299" s="267">
        <v>150</v>
      </c>
      <c r="I299" s="267">
        <v>148</v>
      </c>
      <c r="J299" s="352">
        <v>1.4</v>
      </c>
      <c r="K299" s="353">
        <v>1.0714285714285701</v>
      </c>
      <c r="L299" s="267">
        <v>143</v>
      </c>
      <c r="M299" s="267">
        <v>153</v>
      </c>
      <c r="N299" s="352">
        <v>-6.5</v>
      </c>
      <c r="O299" s="353">
        <v>1.02142857142857</v>
      </c>
    </row>
    <row r="300" spans="1:15" s="189" customFormat="1" ht="14.45" customHeight="1" x14ac:dyDescent="0.2">
      <c r="A300" s="515"/>
      <c r="B300" s="351" t="s">
        <v>3353</v>
      </c>
      <c r="C300" s="267">
        <v>204</v>
      </c>
      <c r="D300" s="267">
        <v>132</v>
      </c>
      <c r="E300" s="352">
        <v>64.7</v>
      </c>
      <c r="F300" s="352">
        <v>64.2</v>
      </c>
      <c r="G300" s="352">
        <v>0.8</v>
      </c>
      <c r="H300" s="267">
        <v>142</v>
      </c>
      <c r="I300" s="267">
        <v>97</v>
      </c>
      <c r="J300" s="352">
        <v>46.4</v>
      </c>
      <c r="K300" s="353">
        <v>1.0757575757575799</v>
      </c>
      <c r="L300" s="267">
        <v>463</v>
      </c>
      <c r="M300" s="267">
        <v>405</v>
      </c>
      <c r="N300" s="352">
        <v>14.3</v>
      </c>
      <c r="O300" s="353">
        <v>3.50757575757576</v>
      </c>
    </row>
    <row r="301" spans="1:15" s="189" customFormat="1" ht="14.45" customHeight="1" x14ac:dyDescent="0.2">
      <c r="A301" s="515"/>
      <c r="B301" s="351" t="s">
        <v>2328</v>
      </c>
      <c r="C301" s="267">
        <v>127</v>
      </c>
      <c r="D301" s="267">
        <v>68</v>
      </c>
      <c r="E301" s="352">
        <v>53.5</v>
      </c>
      <c r="F301" s="352">
        <v>54.3</v>
      </c>
      <c r="G301" s="352">
        <v>-1.4</v>
      </c>
      <c r="H301" s="267">
        <v>15</v>
      </c>
      <c r="I301" s="267">
        <v>6</v>
      </c>
      <c r="J301" s="352">
        <v>150</v>
      </c>
      <c r="K301" s="353">
        <v>0.220588235294118</v>
      </c>
      <c r="L301" s="267">
        <v>12</v>
      </c>
      <c r="M301" s="267">
        <v>11</v>
      </c>
      <c r="N301" s="352">
        <v>9.1</v>
      </c>
      <c r="O301" s="353">
        <v>0.17647058823529399</v>
      </c>
    </row>
    <row r="302" spans="1:15" s="189" customFormat="1" ht="14.45" customHeight="1" x14ac:dyDescent="0.2">
      <c r="A302" s="515"/>
      <c r="B302" s="351" t="s">
        <v>4553</v>
      </c>
      <c r="C302" s="267">
        <v>518</v>
      </c>
      <c r="D302" s="267">
        <v>385</v>
      </c>
      <c r="E302" s="352">
        <v>74.3</v>
      </c>
      <c r="F302" s="352">
        <v>74.099999999999994</v>
      </c>
      <c r="G302" s="352">
        <v>0.3</v>
      </c>
      <c r="H302" s="267">
        <v>183</v>
      </c>
      <c r="I302" s="267">
        <v>165</v>
      </c>
      <c r="J302" s="352">
        <v>10.9</v>
      </c>
      <c r="K302" s="353">
        <v>0.47532467532467498</v>
      </c>
      <c r="L302" s="267">
        <v>500</v>
      </c>
      <c r="M302" s="267">
        <v>360</v>
      </c>
      <c r="N302" s="352">
        <v>38.9</v>
      </c>
      <c r="O302" s="353">
        <v>1.2987012987013</v>
      </c>
    </row>
    <row r="303" spans="1:15" s="189" customFormat="1" ht="14.45" customHeight="1" x14ac:dyDescent="0.2">
      <c r="A303" s="515" t="s">
        <v>251</v>
      </c>
      <c r="B303" s="351" t="s">
        <v>1992</v>
      </c>
      <c r="C303" s="267">
        <v>163</v>
      </c>
      <c r="D303" s="267">
        <v>74</v>
      </c>
      <c r="E303" s="352">
        <v>45.4</v>
      </c>
      <c r="F303" s="352">
        <v>45.4</v>
      </c>
      <c r="G303" s="352">
        <v>0</v>
      </c>
      <c r="H303" s="267">
        <v>7</v>
      </c>
      <c r="I303" s="267">
        <v>11</v>
      </c>
      <c r="J303" s="352">
        <v>-36.4</v>
      </c>
      <c r="K303" s="353">
        <v>9.45945945945946E-2</v>
      </c>
      <c r="L303" s="267">
        <v>16</v>
      </c>
      <c r="M303" s="267">
        <v>12</v>
      </c>
      <c r="N303" s="352">
        <v>33.299999999999997</v>
      </c>
      <c r="O303" s="353">
        <v>0.21621621621621601</v>
      </c>
    </row>
    <row r="304" spans="1:15" s="189" customFormat="1" ht="14.45" customHeight="1" x14ac:dyDescent="0.2">
      <c r="A304" s="515"/>
      <c r="B304" s="351" t="s">
        <v>2007</v>
      </c>
      <c r="C304" s="267">
        <v>309</v>
      </c>
      <c r="D304" s="267">
        <v>155</v>
      </c>
      <c r="E304" s="352">
        <v>50.2</v>
      </c>
      <c r="F304" s="352">
        <v>48.9</v>
      </c>
      <c r="G304" s="352">
        <v>2.6</v>
      </c>
      <c r="H304" s="267">
        <v>87</v>
      </c>
      <c r="I304" s="267">
        <v>88</v>
      </c>
      <c r="J304" s="352">
        <v>-1.1000000000000001</v>
      </c>
      <c r="K304" s="353">
        <v>0.56129032258064504</v>
      </c>
      <c r="L304" s="267">
        <v>66</v>
      </c>
      <c r="M304" s="267">
        <v>60</v>
      </c>
      <c r="N304" s="352">
        <v>10</v>
      </c>
      <c r="O304" s="353">
        <v>0.42580645161290298</v>
      </c>
    </row>
    <row r="305" spans="1:15" s="189" customFormat="1" ht="14.45" customHeight="1" x14ac:dyDescent="0.2">
      <c r="A305" s="515"/>
      <c r="B305" s="351" t="s">
        <v>7995</v>
      </c>
      <c r="C305" s="267">
        <v>126</v>
      </c>
      <c r="D305" s="267">
        <v>72</v>
      </c>
      <c r="E305" s="352">
        <v>57.1</v>
      </c>
      <c r="F305" s="352">
        <v>57.1</v>
      </c>
      <c r="G305" s="352">
        <v>0</v>
      </c>
      <c r="H305" s="267">
        <v>13</v>
      </c>
      <c r="I305" s="267">
        <v>9</v>
      </c>
      <c r="J305" s="352">
        <v>44.4</v>
      </c>
      <c r="K305" s="353">
        <v>0.180555555555556</v>
      </c>
      <c r="L305" s="267">
        <v>18</v>
      </c>
      <c r="M305" s="267">
        <v>21</v>
      </c>
      <c r="N305" s="352">
        <v>-14.3</v>
      </c>
      <c r="O305" s="353">
        <v>0.25</v>
      </c>
    </row>
    <row r="306" spans="1:15" s="189" customFormat="1" ht="14.45" customHeight="1" x14ac:dyDescent="0.2">
      <c r="A306" s="515"/>
      <c r="B306" s="351" t="s">
        <v>6888</v>
      </c>
      <c r="C306" s="267">
        <v>64</v>
      </c>
      <c r="D306" s="267">
        <v>48</v>
      </c>
      <c r="E306" s="352">
        <v>75</v>
      </c>
      <c r="F306" s="352">
        <v>75</v>
      </c>
      <c r="G306" s="352">
        <v>0</v>
      </c>
      <c r="H306" s="267">
        <v>11</v>
      </c>
      <c r="I306" s="267">
        <v>0</v>
      </c>
      <c r="J306" s="352">
        <v>0</v>
      </c>
      <c r="K306" s="353">
        <v>0.22916666666666699</v>
      </c>
      <c r="L306" s="267">
        <v>13</v>
      </c>
      <c r="M306" s="267">
        <v>2</v>
      </c>
      <c r="N306" s="352">
        <v>550</v>
      </c>
      <c r="O306" s="353">
        <v>0.27083333333333298</v>
      </c>
    </row>
    <row r="307" spans="1:15" s="189" customFormat="1" ht="14.45" customHeight="1" x14ac:dyDescent="0.2">
      <c r="A307" s="515"/>
      <c r="B307" s="351" t="s">
        <v>7996</v>
      </c>
      <c r="C307" s="267">
        <v>160</v>
      </c>
      <c r="D307" s="267">
        <v>82</v>
      </c>
      <c r="E307" s="352">
        <v>51.3</v>
      </c>
      <c r="F307" s="352">
        <v>51.9</v>
      </c>
      <c r="G307" s="352">
        <v>-1.2</v>
      </c>
      <c r="H307" s="267">
        <v>88</v>
      </c>
      <c r="I307" s="267">
        <v>72</v>
      </c>
      <c r="J307" s="352">
        <v>22.2</v>
      </c>
      <c r="K307" s="353">
        <v>1.07317073170732</v>
      </c>
      <c r="L307" s="267">
        <v>183</v>
      </c>
      <c r="M307" s="267">
        <v>155</v>
      </c>
      <c r="N307" s="352">
        <v>18.100000000000001</v>
      </c>
      <c r="O307" s="353">
        <v>2.23170731707317</v>
      </c>
    </row>
    <row r="308" spans="1:15" s="189" customFormat="1" ht="14.45" customHeight="1" x14ac:dyDescent="0.2">
      <c r="A308" s="515"/>
      <c r="B308" s="351" t="s">
        <v>2163</v>
      </c>
      <c r="C308" s="267">
        <v>200</v>
      </c>
      <c r="D308" s="267">
        <v>114</v>
      </c>
      <c r="E308" s="352">
        <v>57</v>
      </c>
      <c r="F308" s="352">
        <v>55.5</v>
      </c>
      <c r="G308" s="352">
        <v>2.7</v>
      </c>
      <c r="H308" s="267">
        <v>57</v>
      </c>
      <c r="I308" s="267">
        <v>36</v>
      </c>
      <c r="J308" s="352">
        <v>58.3</v>
      </c>
      <c r="K308" s="353">
        <v>0.5</v>
      </c>
      <c r="L308" s="267">
        <v>212</v>
      </c>
      <c r="M308" s="267">
        <v>267</v>
      </c>
      <c r="N308" s="352">
        <v>-20.6</v>
      </c>
      <c r="O308" s="353">
        <v>1.85964912280702</v>
      </c>
    </row>
    <row r="309" spans="1:15" s="189" customFormat="1" ht="14.45" customHeight="1" x14ac:dyDescent="0.2">
      <c r="A309" s="515"/>
      <c r="B309" s="351" t="s">
        <v>2189</v>
      </c>
      <c r="C309" s="267">
        <v>770</v>
      </c>
      <c r="D309" s="267">
        <v>403</v>
      </c>
      <c r="E309" s="352">
        <v>52.3</v>
      </c>
      <c r="F309" s="352">
        <v>51.6</v>
      </c>
      <c r="G309" s="352">
        <v>1.5</v>
      </c>
      <c r="H309" s="267">
        <v>55</v>
      </c>
      <c r="I309" s="267">
        <v>33</v>
      </c>
      <c r="J309" s="352">
        <v>66.7</v>
      </c>
      <c r="K309" s="353">
        <v>0.13647642679900701</v>
      </c>
      <c r="L309" s="267">
        <v>52</v>
      </c>
      <c r="M309" s="267">
        <v>156</v>
      </c>
      <c r="N309" s="352">
        <v>-66.7</v>
      </c>
      <c r="O309" s="353">
        <v>0.12903225806451599</v>
      </c>
    </row>
    <row r="310" spans="1:15" s="189" customFormat="1" ht="14.45" customHeight="1" x14ac:dyDescent="0.2">
      <c r="A310" s="515"/>
      <c r="B310" s="351" t="s">
        <v>6893</v>
      </c>
      <c r="C310" s="267">
        <v>216</v>
      </c>
      <c r="D310" s="267">
        <v>98</v>
      </c>
      <c r="E310" s="352">
        <v>45.4</v>
      </c>
      <c r="F310" s="352">
        <v>44.9</v>
      </c>
      <c r="G310" s="352">
        <v>1</v>
      </c>
      <c r="H310" s="267">
        <v>32</v>
      </c>
      <c r="I310" s="267">
        <v>26</v>
      </c>
      <c r="J310" s="352">
        <v>23.1</v>
      </c>
      <c r="K310" s="353">
        <v>0.32653061224489799</v>
      </c>
      <c r="L310" s="267">
        <v>95</v>
      </c>
      <c r="M310" s="267">
        <v>88</v>
      </c>
      <c r="N310" s="352">
        <v>8</v>
      </c>
      <c r="O310" s="353">
        <v>0.969387755102041</v>
      </c>
    </row>
    <row r="311" spans="1:15" s="189" customFormat="1" ht="14.45" customHeight="1" x14ac:dyDescent="0.2">
      <c r="A311" s="515"/>
      <c r="B311" s="351" t="s">
        <v>2983</v>
      </c>
      <c r="C311" s="267">
        <v>193</v>
      </c>
      <c r="D311" s="267">
        <v>104</v>
      </c>
      <c r="E311" s="352">
        <v>53.9</v>
      </c>
      <c r="F311" s="352">
        <v>52.8</v>
      </c>
      <c r="G311" s="352">
        <v>2</v>
      </c>
      <c r="H311" s="267">
        <v>42</v>
      </c>
      <c r="I311" s="267">
        <v>44</v>
      </c>
      <c r="J311" s="352">
        <v>-4.5</v>
      </c>
      <c r="K311" s="353">
        <v>0.40384615384615402</v>
      </c>
      <c r="L311" s="267">
        <v>11</v>
      </c>
      <c r="M311" s="267">
        <v>10</v>
      </c>
      <c r="N311" s="352">
        <v>10</v>
      </c>
      <c r="O311" s="353">
        <v>0.105769230769231</v>
      </c>
    </row>
    <row r="312" spans="1:15" s="189" customFormat="1" ht="14.45" customHeight="1" x14ac:dyDescent="0.2">
      <c r="A312" s="515"/>
      <c r="B312" s="351" t="s">
        <v>2192</v>
      </c>
      <c r="C312" s="267">
        <v>154</v>
      </c>
      <c r="D312" s="267">
        <v>65</v>
      </c>
      <c r="E312" s="352">
        <v>42.2</v>
      </c>
      <c r="F312" s="352">
        <v>42.2</v>
      </c>
      <c r="G312" s="352">
        <v>0</v>
      </c>
      <c r="H312" s="267">
        <v>16</v>
      </c>
      <c r="I312" s="267">
        <v>13</v>
      </c>
      <c r="J312" s="352">
        <v>23.1</v>
      </c>
      <c r="K312" s="353">
        <v>0.246153846153846</v>
      </c>
      <c r="L312" s="267">
        <v>29</v>
      </c>
      <c r="M312" s="267">
        <v>23</v>
      </c>
      <c r="N312" s="352">
        <v>26.1</v>
      </c>
      <c r="O312" s="353">
        <v>0.44615384615384601</v>
      </c>
    </row>
    <row r="313" spans="1:15" s="189" customFormat="1" ht="14.45" customHeight="1" x14ac:dyDescent="0.2">
      <c r="A313" s="515"/>
      <c r="B313" s="351" t="s">
        <v>3574</v>
      </c>
      <c r="C313" s="267">
        <v>370</v>
      </c>
      <c r="D313" s="267">
        <v>155</v>
      </c>
      <c r="E313" s="352">
        <v>41.9</v>
      </c>
      <c r="F313" s="352">
        <v>42.4</v>
      </c>
      <c r="G313" s="352">
        <v>-1.3</v>
      </c>
      <c r="H313" s="267">
        <v>31</v>
      </c>
      <c r="I313" s="267">
        <v>19</v>
      </c>
      <c r="J313" s="352">
        <v>63.2</v>
      </c>
      <c r="K313" s="353">
        <v>0.2</v>
      </c>
      <c r="L313" s="267">
        <v>81</v>
      </c>
      <c r="M313" s="267">
        <v>95</v>
      </c>
      <c r="N313" s="352">
        <v>-14.7</v>
      </c>
      <c r="O313" s="353">
        <v>0.52258064516128999</v>
      </c>
    </row>
    <row r="314" spans="1:15" s="189" customFormat="1" ht="14.45" customHeight="1" x14ac:dyDescent="0.2">
      <c r="A314" s="515"/>
      <c r="B314" s="351" t="s">
        <v>3432</v>
      </c>
      <c r="C314" s="267">
        <v>185</v>
      </c>
      <c r="D314" s="267">
        <v>84</v>
      </c>
      <c r="E314" s="352">
        <v>45.4</v>
      </c>
      <c r="F314" s="352">
        <v>45.4</v>
      </c>
      <c r="G314" s="352">
        <v>0</v>
      </c>
      <c r="H314" s="267">
        <v>22</v>
      </c>
      <c r="I314" s="267">
        <v>14</v>
      </c>
      <c r="J314" s="352">
        <v>57.1</v>
      </c>
      <c r="K314" s="353">
        <v>0.26190476190476197</v>
      </c>
      <c r="L314" s="267">
        <v>55</v>
      </c>
      <c r="M314" s="267">
        <v>47</v>
      </c>
      <c r="N314" s="352">
        <v>17</v>
      </c>
      <c r="O314" s="353">
        <v>0.65476190476190499</v>
      </c>
    </row>
    <row r="315" spans="1:15" s="189" customFormat="1" ht="14.45" customHeight="1" x14ac:dyDescent="0.2">
      <c r="A315" s="361" t="s">
        <v>15155</v>
      </c>
      <c r="B315" s="351" t="s">
        <v>15155</v>
      </c>
      <c r="C315" s="267">
        <v>0</v>
      </c>
      <c r="D315" s="267">
        <v>0</v>
      </c>
      <c r="E315" s="352">
        <v>0</v>
      </c>
      <c r="F315" s="352">
        <v>0</v>
      </c>
      <c r="G315" s="352">
        <v>0</v>
      </c>
      <c r="H315" s="267">
        <v>0</v>
      </c>
      <c r="I315" s="267">
        <v>0</v>
      </c>
      <c r="J315" s="352">
        <v>0</v>
      </c>
      <c r="K315" s="353" t="s">
        <v>17215</v>
      </c>
      <c r="L315" s="267">
        <v>0</v>
      </c>
      <c r="M315" s="267">
        <v>0</v>
      </c>
      <c r="N315" s="352">
        <v>0</v>
      </c>
      <c r="O315" s="353" t="s">
        <v>17215</v>
      </c>
    </row>
    <row r="316" spans="1:15" s="189" customFormat="1" ht="14.45" customHeight="1" x14ac:dyDescent="0.2">
      <c r="A316" s="515" t="s">
        <v>249</v>
      </c>
      <c r="B316" s="351" t="s">
        <v>7997</v>
      </c>
      <c r="C316" s="267">
        <v>66</v>
      </c>
      <c r="D316" s="267">
        <v>40</v>
      </c>
      <c r="E316" s="352">
        <v>60.6</v>
      </c>
      <c r="F316" s="352">
        <v>62.1</v>
      </c>
      <c r="G316" s="352">
        <v>-2.4</v>
      </c>
      <c r="H316" s="267">
        <v>15</v>
      </c>
      <c r="I316" s="267">
        <v>17</v>
      </c>
      <c r="J316" s="352">
        <v>-11.8</v>
      </c>
      <c r="K316" s="353">
        <v>0.375</v>
      </c>
      <c r="L316" s="267">
        <v>70</v>
      </c>
      <c r="M316" s="267">
        <v>59</v>
      </c>
      <c r="N316" s="352">
        <v>18.600000000000001</v>
      </c>
      <c r="O316" s="353">
        <v>1.75</v>
      </c>
    </row>
    <row r="317" spans="1:15" s="189" customFormat="1" ht="14.45" customHeight="1" x14ac:dyDescent="0.2">
      <c r="A317" s="515"/>
      <c r="B317" s="351" t="s">
        <v>1412</v>
      </c>
      <c r="C317" s="267">
        <v>208</v>
      </c>
      <c r="D317" s="267">
        <v>88</v>
      </c>
      <c r="E317" s="352">
        <v>42.3</v>
      </c>
      <c r="F317" s="352">
        <v>42.8</v>
      </c>
      <c r="G317" s="352">
        <v>-1.1000000000000001</v>
      </c>
      <c r="H317" s="267">
        <v>8</v>
      </c>
      <c r="I317" s="267">
        <v>1</v>
      </c>
      <c r="J317" s="352">
        <v>700</v>
      </c>
      <c r="K317" s="353">
        <v>9.0909090909090898E-2</v>
      </c>
      <c r="L317" s="267">
        <v>22</v>
      </c>
      <c r="M317" s="267">
        <v>19</v>
      </c>
      <c r="N317" s="352">
        <v>15.8</v>
      </c>
      <c r="O317" s="353">
        <v>0.25</v>
      </c>
    </row>
    <row r="318" spans="1:15" s="189" customFormat="1" ht="14.45" customHeight="1" x14ac:dyDescent="0.2">
      <c r="A318" s="515"/>
      <c r="B318" s="351" t="s">
        <v>1452</v>
      </c>
      <c r="C318" s="267">
        <v>144</v>
      </c>
      <c r="D318" s="267">
        <v>76</v>
      </c>
      <c r="E318" s="352">
        <v>52.8</v>
      </c>
      <c r="F318" s="352">
        <v>51.4</v>
      </c>
      <c r="G318" s="352">
        <v>2.7</v>
      </c>
      <c r="H318" s="267">
        <v>40</v>
      </c>
      <c r="I318" s="267">
        <v>50</v>
      </c>
      <c r="J318" s="352">
        <v>-20</v>
      </c>
      <c r="K318" s="353">
        <v>0.52631578947368396</v>
      </c>
      <c r="L318" s="267">
        <v>50</v>
      </c>
      <c r="M318" s="267">
        <v>46</v>
      </c>
      <c r="N318" s="352">
        <v>8.6999999999999993</v>
      </c>
      <c r="O318" s="353">
        <v>0.65789473684210498</v>
      </c>
    </row>
    <row r="319" spans="1:15" s="189" customFormat="1" ht="14.45" customHeight="1" x14ac:dyDescent="0.2">
      <c r="A319" s="515"/>
      <c r="B319" s="351" t="s">
        <v>2518</v>
      </c>
      <c r="C319" s="267">
        <v>356</v>
      </c>
      <c r="D319" s="267">
        <v>256</v>
      </c>
      <c r="E319" s="352">
        <v>71.900000000000006</v>
      </c>
      <c r="F319" s="352">
        <v>71.3</v>
      </c>
      <c r="G319" s="352">
        <v>0.8</v>
      </c>
      <c r="H319" s="267">
        <v>23</v>
      </c>
      <c r="I319" s="267">
        <v>52</v>
      </c>
      <c r="J319" s="352">
        <v>-55.8</v>
      </c>
      <c r="K319" s="353">
        <v>8.984375E-2</v>
      </c>
      <c r="L319" s="267">
        <v>171</v>
      </c>
      <c r="M319" s="267">
        <v>101</v>
      </c>
      <c r="N319" s="352">
        <v>69.3</v>
      </c>
      <c r="O319" s="353">
        <v>0.66796875</v>
      </c>
    </row>
    <row r="320" spans="1:15" s="189" customFormat="1" ht="14.45" customHeight="1" x14ac:dyDescent="0.2">
      <c r="A320" s="515"/>
      <c r="B320" s="351" t="s">
        <v>2638</v>
      </c>
      <c r="C320" s="267">
        <v>98</v>
      </c>
      <c r="D320" s="267">
        <v>63</v>
      </c>
      <c r="E320" s="352">
        <v>64.3</v>
      </c>
      <c r="F320" s="352">
        <v>64.3</v>
      </c>
      <c r="G320" s="352">
        <v>0</v>
      </c>
      <c r="H320" s="267">
        <v>17</v>
      </c>
      <c r="I320" s="267">
        <v>14</v>
      </c>
      <c r="J320" s="352">
        <v>21.4</v>
      </c>
      <c r="K320" s="353">
        <v>0.26984126984126999</v>
      </c>
      <c r="L320" s="267">
        <v>34</v>
      </c>
      <c r="M320" s="267">
        <v>34</v>
      </c>
      <c r="N320" s="352">
        <v>0</v>
      </c>
      <c r="O320" s="353">
        <v>0.53968253968253999</v>
      </c>
    </row>
    <row r="321" spans="1:15" s="189" customFormat="1" ht="14.45" customHeight="1" x14ac:dyDescent="0.2">
      <c r="A321" s="515"/>
      <c r="B321" s="351" t="s">
        <v>1421</v>
      </c>
      <c r="C321" s="267">
        <v>625</v>
      </c>
      <c r="D321" s="267">
        <v>340</v>
      </c>
      <c r="E321" s="352">
        <v>54.4</v>
      </c>
      <c r="F321" s="352">
        <v>53.8</v>
      </c>
      <c r="G321" s="352">
        <v>1.2</v>
      </c>
      <c r="H321" s="267">
        <v>56</v>
      </c>
      <c r="I321" s="267">
        <v>58</v>
      </c>
      <c r="J321" s="352">
        <v>-3.4</v>
      </c>
      <c r="K321" s="353">
        <v>0.16470588235294101</v>
      </c>
      <c r="L321" s="267">
        <v>113</v>
      </c>
      <c r="M321" s="267">
        <v>124</v>
      </c>
      <c r="N321" s="352">
        <v>-8.9</v>
      </c>
      <c r="O321" s="353">
        <v>0.33235294117647102</v>
      </c>
    </row>
    <row r="322" spans="1:15" s="189" customFormat="1" ht="14.45" customHeight="1" x14ac:dyDescent="0.2">
      <c r="A322" s="515"/>
      <c r="B322" s="351" t="s">
        <v>2885</v>
      </c>
      <c r="C322" s="267">
        <v>121</v>
      </c>
      <c r="D322" s="267">
        <v>61</v>
      </c>
      <c r="E322" s="352">
        <v>50.4</v>
      </c>
      <c r="F322" s="352">
        <v>50.4</v>
      </c>
      <c r="G322" s="352">
        <v>0</v>
      </c>
      <c r="H322" s="267">
        <v>11</v>
      </c>
      <c r="I322" s="267">
        <v>25</v>
      </c>
      <c r="J322" s="352">
        <v>-56</v>
      </c>
      <c r="K322" s="353">
        <v>0.18032786885245899</v>
      </c>
      <c r="L322" s="267">
        <v>128</v>
      </c>
      <c r="M322" s="267">
        <v>81</v>
      </c>
      <c r="N322" s="352">
        <v>58</v>
      </c>
      <c r="O322" s="353">
        <v>2.0983606557377099</v>
      </c>
    </row>
    <row r="323" spans="1:15" s="189" customFormat="1" ht="14.45" customHeight="1" x14ac:dyDescent="0.2">
      <c r="A323" s="515"/>
      <c r="B323" s="351" t="s">
        <v>1446</v>
      </c>
      <c r="C323" s="267">
        <v>607</v>
      </c>
      <c r="D323" s="267">
        <v>385</v>
      </c>
      <c r="E323" s="352">
        <v>63.4</v>
      </c>
      <c r="F323" s="352">
        <v>63.1</v>
      </c>
      <c r="G323" s="352">
        <v>0.5</v>
      </c>
      <c r="H323" s="267">
        <v>70</v>
      </c>
      <c r="I323" s="267">
        <v>49</v>
      </c>
      <c r="J323" s="352">
        <v>42.9</v>
      </c>
      <c r="K323" s="353">
        <v>0.18181818181818199</v>
      </c>
      <c r="L323" s="267">
        <v>350</v>
      </c>
      <c r="M323" s="267">
        <v>262</v>
      </c>
      <c r="N323" s="352">
        <v>33.6</v>
      </c>
      <c r="O323" s="353">
        <v>0.90909090909090895</v>
      </c>
    </row>
    <row r="324" spans="1:15" s="189" customFormat="1" ht="14.45" customHeight="1" x14ac:dyDescent="0.2">
      <c r="A324" s="515"/>
      <c r="B324" s="351" t="s">
        <v>1987</v>
      </c>
      <c r="C324" s="267">
        <v>81</v>
      </c>
      <c r="D324" s="267">
        <v>52</v>
      </c>
      <c r="E324" s="352">
        <v>64.2</v>
      </c>
      <c r="F324" s="352">
        <v>56.8</v>
      </c>
      <c r="G324" s="352">
        <v>13</v>
      </c>
      <c r="H324" s="267">
        <v>9</v>
      </c>
      <c r="I324" s="267">
        <v>5</v>
      </c>
      <c r="J324" s="352">
        <v>80</v>
      </c>
      <c r="K324" s="353">
        <v>0.17307692307692299</v>
      </c>
      <c r="L324" s="267">
        <v>56</v>
      </c>
      <c r="M324" s="267">
        <v>6</v>
      </c>
      <c r="N324" s="352">
        <v>833.3</v>
      </c>
      <c r="O324" s="353">
        <v>1.07692307692308</v>
      </c>
    </row>
    <row r="325" spans="1:15" s="189" customFormat="1" ht="14.45" customHeight="1" x14ac:dyDescent="0.2">
      <c r="A325" s="515"/>
      <c r="B325" s="351" t="s">
        <v>7998</v>
      </c>
      <c r="C325" s="267">
        <v>39</v>
      </c>
      <c r="D325" s="267">
        <v>23</v>
      </c>
      <c r="E325" s="352">
        <v>59</v>
      </c>
      <c r="F325" s="352">
        <v>59</v>
      </c>
      <c r="G325" s="352">
        <v>0</v>
      </c>
      <c r="H325" s="267">
        <v>2</v>
      </c>
      <c r="I325" s="267">
        <v>3</v>
      </c>
      <c r="J325" s="352">
        <v>-33.299999999999997</v>
      </c>
      <c r="K325" s="353">
        <v>8.6956521739130405E-2</v>
      </c>
      <c r="L325" s="267">
        <v>2</v>
      </c>
      <c r="M325" s="267">
        <v>2</v>
      </c>
      <c r="N325" s="352">
        <v>0</v>
      </c>
      <c r="O325" s="353">
        <v>8.6956521739130405E-2</v>
      </c>
    </row>
    <row r="326" spans="1:15" s="189" customFormat="1" ht="14.45" customHeight="1" x14ac:dyDescent="0.2">
      <c r="A326" s="515"/>
      <c r="B326" s="351" t="s">
        <v>4926</v>
      </c>
      <c r="C326" s="267">
        <v>261</v>
      </c>
      <c r="D326" s="267">
        <v>153</v>
      </c>
      <c r="E326" s="352">
        <v>58.6</v>
      </c>
      <c r="F326" s="352">
        <v>58.6</v>
      </c>
      <c r="G326" s="352">
        <v>0</v>
      </c>
      <c r="H326" s="267">
        <v>8</v>
      </c>
      <c r="I326" s="267">
        <v>24</v>
      </c>
      <c r="J326" s="352">
        <v>-66.7</v>
      </c>
      <c r="K326" s="353">
        <v>5.22875816993464E-2</v>
      </c>
      <c r="L326" s="267">
        <v>15</v>
      </c>
      <c r="M326" s="267">
        <v>39</v>
      </c>
      <c r="N326" s="352">
        <v>-61.5</v>
      </c>
      <c r="O326" s="353">
        <v>9.8039215686274495E-2</v>
      </c>
    </row>
    <row r="327" spans="1:15" s="189" customFormat="1" ht="14.45" customHeight="1" x14ac:dyDescent="0.2">
      <c r="A327" s="515"/>
      <c r="B327" s="351" t="s">
        <v>2713</v>
      </c>
      <c r="C327" s="267">
        <v>179</v>
      </c>
      <c r="D327" s="267">
        <v>100</v>
      </c>
      <c r="E327" s="352">
        <v>55.9</v>
      </c>
      <c r="F327" s="352">
        <v>55.3</v>
      </c>
      <c r="G327" s="352">
        <v>1</v>
      </c>
      <c r="H327" s="267">
        <v>28</v>
      </c>
      <c r="I327" s="267">
        <v>38</v>
      </c>
      <c r="J327" s="352">
        <v>-26.3</v>
      </c>
      <c r="K327" s="353">
        <v>0.28000000000000003</v>
      </c>
      <c r="L327" s="267">
        <v>476</v>
      </c>
      <c r="M327" s="267">
        <v>547</v>
      </c>
      <c r="N327" s="352">
        <v>-13</v>
      </c>
      <c r="O327" s="353">
        <v>4.76</v>
      </c>
    </row>
    <row r="328" spans="1:15" s="189" customFormat="1" ht="14.45" customHeight="1" x14ac:dyDescent="0.2">
      <c r="A328" s="515"/>
      <c r="B328" s="351" t="s">
        <v>2663</v>
      </c>
      <c r="C328" s="267">
        <v>116</v>
      </c>
      <c r="D328" s="267">
        <v>62</v>
      </c>
      <c r="E328" s="352">
        <v>53.4</v>
      </c>
      <c r="F328" s="352">
        <v>52.6</v>
      </c>
      <c r="G328" s="352">
        <v>1.6</v>
      </c>
      <c r="H328" s="267">
        <v>36</v>
      </c>
      <c r="I328" s="267">
        <v>24</v>
      </c>
      <c r="J328" s="352">
        <v>50</v>
      </c>
      <c r="K328" s="353">
        <v>0.58064516129032295</v>
      </c>
      <c r="L328" s="267">
        <v>38</v>
      </c>
      <c r="M328" s="267">
        <v>36</v>
      </c>
      <c r="N328" s="352">
        <v>5.6</v>
      </c>
      <c r="O328" s="353">
        <v>0.61290322580645196</v>
      </c>
    </row>
    <row r="329" spans="1:15" s="189" customFormat="1" ht="14.45" customHeight="1" x14ac:dyDescent="0.2">
      <c r="A329" s="515" t="s">
        <v>250</v>
      </c>
      <c r="B329" s="351" t="s">
        <v>3667</v>
      </c>
      <c r="C329" s="267">
        <v>533</v>
      </c>
      <c r="D329" s="267">
        <v>329</v>
      </c>
      <c r="E329" s="352">
        <v>61.7</v>
      </c>
      <c r="F329" s="352">
        <v>61.5</v>
      </c>
      <c r="G329" s="352">
        <v>0.3</v>
      </c>
      <c r="H329" s="267">
        <v>136</v>
      </c>
      <c r="I329" s="267">
        <v>96</v>
      </c>
      <c r="J329" s="352">
        <v>41.7</v>
      </c>
      <c r="K329" s="353">
        <v>0.41337386018237099</v>
      </c>
      <c r="L329" s="267">
        <v>183</v>
      </c>
      <c r="M329" s="267">
        <v>145</v>
      </c>
      <c r="N329" s="352">
        <v>26.2</v>
      </c>
      <c r="O329" s="353">
        <v>0.556231003039514</v>
      </c>
    </row>
    <row r="330" spans="1:15" s="189" customFormat="1" ht="14.45" customHeight="1" x14ac:dyDescent="0.2">
      <c r="A330" s="515"/>
      <c r="B330" s="351" t="s">
        <v>3722</v>
      </c>
      <c r="C330" s="267">
        <v>319</v>
      </c>
      <c r="D330" s="267">
        <v>177</v>
      </c>
      <c r="E330" s="352">
        <v>55.5</v>
      </c>
      <c r="F330" s="352">
        <v>54.5</v>
      </c>
      <c r="G330" s="352">
        <v>1.7</v>
      </c>
      <c r="H330" s="267">
        <v>73</v>
      </c>
      <c r="I330" s="267">
        <v>70</v>
      </c>
      <c r="J330" s="352">
        <v>4.3</v>
      </c>
      <c r="K330" s="353">
        <v>0.41242937853107298</v>
      </c>
      <c r="L330" s="267">
        <v>455</v>
      </c>
      <c r="M330" s="267">
        <v>363</v>
      </c>
      <c r="N330" s="352">
        <v>25.3</v>
      </c>
      <c r="O330" s="353">
        <v>2.5706214689265501</v>
      </c>
    </row>
    <row r="331" spans="1:15" s="189" customFormat="1" ht="14.45" customHeight="1" x14ac:dyDescent="0.2">
      <c r="A331" s="515"/>
      <c r="B331" s="351" t="s">
        <v>4043</v>
      </c>
      <c r="C331" s="267">
        <v>114</v>
      </c>
      <c r="D331" s="267">
        <v>91</v>
      </c>
      <c r="E331" s="352">
        <v>79.8</v>
      </c>
      <c r="F331" s="352">
        <v>79.8</v>
      </c>
      <c r="G331" s="352">
        <v>0</v>
      </c>
      <c r="H331" s="267">
        <v>118</v>
      </c>
      <c r="I331" s="267">
        <v>67</v>
      </c>
      <c r="J331" s="352">
        <v>76.099999999999994</v>
      </c>
      <c r="K331" s="353">
        <v>1.2967032967033001</v>
      </c>
      <c r="L331" s="267">
        <v>1051</v>
      </c>
      <c r="M331" s="267">
        <v>1215</v>
      </c>
      <c r="N331" s="352">
        <v>-13.5</v>
      </c>
      <c r="O331" s="353">
        <v>11.549450549450601</v>
      </c>
    </row>
    <row r="332" spans="1:15" s="189" customFormat="1" ht="14.45" customHeight="1" x14ac:dyDescent="0.2">
      <c r="A332" s="515"/>
      <c r="B332" s="351" t="s">
        <v>2344</v>
      </c>
      <c r="C332" s="267">
        <v>223</v>
      </c>
      <c r="D332" s="267">
        <v>130</v>
      </c>
      <c r="E332" s="352">
        <v>58.3</v>
      </c>
      <c r="F332" s="352">
        <v>58.7</v>
      </c>
      <c r="G332" s="352">
        <v>-0.8</v>
      </c>
      <c r="H332" s="267">
        <v>96</v>
      </c>
      <c r="I332" s="267">
        <v>67</v>
      </c>
      <c r="J332" s="352">
        <v>43.3</v>
      </c>
      <c r="K332" s="353">
        <v>0.73846153846153895</v>
      </c>
      <c r="L332" s="267">
        <v>317</v>
      </c>
      <c r="M332" s="267">
        <v>315</v>
      </c>
      <c r="N332" s="352">
        <v>0.6</v>
      </c>
      <c r="O332" s="353">
        <v>2.43846153846154</v>
      </c>
    </row>
    <row r="333" spans="1:15" s="189" customFormat="1" ht="14.45" customHeight="1" x14ac:dyDescent="0.2">
      <c r="A333" s="515"/>
      <c r="B333" s="351" t="s">
        <v>3695</v>
      </c>
      <c r="C333" s="267">
        <v>284</v>
      </c>
      <c r="D333" s="267">
        <v>158</v>
      </c>
      <c r="E333" s="352">
        <v>55.6</v>
      </c>
      <c r="F333" s="352">
        <v>54.9</v>
      </c>
      <c r="G333" s="352">
        <v>1.3</v>
      </c>
      <c r="H333" s="267">
        <v>170</v>
      </c>
      <c r="I333" s="267">
        <v>138</v>
      </c>
      <c r="J333" s="352">
        <v>23.2</v>
      </c>
      <c r="K333" s="353">
        <v>1.07594936708861</v>
      </c>
      <c r="L333" s="267">
        <v>503</v>
      </c>
      <c r="M333" s="267">
        <v>533</v>
      </c>
      <c r="N333" s="352">
        <v>-5.6</v>
      </c>
      <c r="O333" s="353">
        <v>3.1835443037974702</v>
      </c>
    </row>
    <row r="334" spans="1:15" s="189" customFormat="1" ht="14.45" customHeight="1" x14ac:dyDescent="0.2">
      <c r="A334" s="361" t="s">
        <v>15156</v>
      </c>
      <c r="B334" s="351" t="s">
        <v>15156</v>
      </c>
      <c r="C334" s="267">
        <v>0</v>
      </c>
      <c r="D334" s="267">
        <v>0</v>
      </c>
      <c r="E334" s="352">
        <v>0</v>
      </c>
      <c r="F334" s="352">
        <v>0</v>
      </c>
      <c r="G334" s="352">
        <v>0</v>
      </c>
      <c r="H334" s="267">
        <v>0</v>
      </c>
      <c r="I334" s="267">
        <v>0</v>
      </c>
      <c r="J334" s="352">
        <v>0</v>
      </c>
      <c r="K334" s="353" t="s">
        <v>17215</v>
      </c>
      <c r="L334" s="267">
        <v>0</v>
      </c>
      <c r="M334" s="267">
        <v>0</v>
      </c>
      <c r="N334" s="352">
        <v>0</v>
      </c>
      <c r="O334" s="353" t="s">
        <v>17215</v>
      </c>
    </row>
    <row r="335" spans="1:15" s="189" customFormat="1" ht="14.45" customHeight="1" x14ac:dyDescent="0.2">
      <c r="A335" s="515" t="s">
        <v>253</v>
      </c>
      <c r="B335" s="351" t="s">
        <v>1223</v>
      </c>
      <c r="C335" s="267">
        <v>82</v>
      </c>
      <c r="D335" s="267">
        <v>62</v>
      </c>
      <c r="E335" s="352">
        <v>75.599999999999994</v>
      </c>
      <c r="F335" s="352">
        <v>75.599999999999994</v>
      </c>
      <c r="G335" s="352">
        <v>0</v>
      </c>
      <c r="H335" s="267">
        <v>31</v>
      </c>
      <c r="I335" s="267">
        <v>20</v>
      </c>
      <c r="J335" s="352">
        <v>55</v>
      </c>
      <c r="K335" s="353">
        <v>0.5</v>
      </c>
      <c r="L335" s="267">
        <v>35</v>
      </c>
      <c r="M335" s="267">
        <v>33</v>
      </c>
      <c r="N335" s="352">
        <v>6.1</v>
      </c>
      <c r="O335" s="353">
        <v>0.56451612903225801</v>
      </c>
    </row>
    <row r="336" spans="1:15" s="189" customFormat="1" ht="14.45" customHeight="1" x14ac:dyDescent="0.2">
      <c r="A336" s="515"/>
      <c r="B336" s="351" t="s">
        <v>1233</v>
      </c>
      <c r="C336" s="267">
        <v>627</v>
      </c>
      <c r="D336" s="267">
        <v>371</v>
      </c>
      <c r="E336" s="352">
        <v>59.2</v>
      </c>
      <c r="F336" s="352">
        <v>59.3</v>
      </c>
      <c r="G336" s="352">
        <v>-0.3</v>
      </c>
      <c r="H336" s="267">
        <v>17</v>
      </c>
      <c r="I336" s="267">
        <v>11</v>
      </c>
      <c r="J336" s="352">
        <v>54.5</v>
      </c>
      <c r="K336" s="353">
        <v>4.5822102425875998E-2</v>
      </c>
      <c r="L336" s="267">
        <v>35</v>
      </c>
      <c r="M336" s="267">
        <v>50</v>
      </c>
      <c r="N336" s="352">
        <v>-30</v>
      </c>
      <c r="O336" s="353">
        <v>9.4339622641509399E-2</v>
      </c>
    </row>
    <row r="337" spans="1:15" s="189" customFormat="1" ht="14.45" customHeight="1" x14ac:dyDescent="0.2">
      <c r="A337" s="515"/>
      <c r="B337" s="351" t="s">
        <v>1472</v>
      </c>
      <c r="C337" s="267">
        <v>1154</v>
      </c>
      <c r="D337" s="267">
        <v>701</v>
      </c>
      <c r="E337" s="352">
        <v>60.7</v>
      </c>
      <c r="F337" s="352">
        <v>60.1</v>
      </c>
      <c r="G337" s="352">
        <v>1</v>
      </c>
      <c r="H337" s="267">
        <v>81</v>
      </c>
      <c r="I337" s="267">
        <v>66</v>
      </c>
      <c r="J337" s="352">
        <v>22.7</v>
      </c>
      <c r="K337" s="353">
        <v>0.115549215406562</v>
      </c>
      <c r="L337" s="267">
        <v>301</v>
      </c>
      <c r="M337" s="267">
        <v>290</v>
      </c>
      <c r="N337" s="352">
        <v>3.8</v>
      </c>
      <c r="O337" s="353">
        <v>0.42938659058487899</v>
      </c>
    </row>
    <row r="338" spans="1:15" s="189" customFormat="1" ht="14.45" customHeight="1" x14ac:dyDescent="0.2">
      <c r="A338" s="515"/>
      <c r="B338" s="351" t="s">
        <v>1230</v>
      </c>
      <c r="C338" s="267">
        <v>75</v>
      </c>
      <c r="D338" s="267">
        <v>43</v>
      </c>
      <c r="E338" s="352">
        <v>57.3</v>
      </c>
      <c r="F338" s="352">
        <v>58.7</v>
      </c>
      <c r="G338" s="352">
        <v>-2.2999999999999998</v>
      </c>
      <c r="H338" s="267">
        <v>5</v>
      </c>
      <c r="I338" s="267">
        <v>9</v>
      </c>
      <c r="J338" s="352">
        <v>-44.4</v>
      </c>
      <c r="K338" s="353">
        <v>0.116279069767442</v>
      </c>
      <c r="L338" s="267">
        <v>3</v>
      </c>
      <c r="M338" s="267">
        <v>5</v>
      </c>
      <c r="N338" s="352">
        <v>-40</v>
      </c>
      <c r="O338" s="353">
        <v>6.9767441860465101E-2</v>
      </c>
    </row>
    <row r="339" spans="1:15" s="189" customFormat="1" ht="14.45" customHeight="1" x14ac:dyDescent="0.2">
      <c r="A339" s="515"/>
      <c r="B339" s="351" t="s">
        <v>1253</v>
      </c>
      <c r="C339" s="267">
        <v>520</v>
      </c>
      <c r="D339" s="267">
        <v>311</v>
      </c>
      <c r="E339" s="352">
        <v>59.8</v>
      </c>
      <c r="F339" s="352">
        <v>59.4</v>
      </c>
      <c r="G339" s="352">
        <v>0.6</v>
      </c>
      <c r="H339" s="267">
        <v>37</v>
      </c>
      <c r="I339" s="267">
        <v>28</v>
      </c>
      <c r="J339" s="352">
        <v>32.1</v>
      </c>
      <c r="K339" s="353">
        <v>0.118971061093248</v>
      </c>
      <c r="L339" s="267">
        <v>43</v>
      </c>
      <c r="M339" s="267">
        <v>27</v>
      </c>
      <c r="N339" s="352">
        <v>59.3</v>
      </c>
      <c r="O339" s="353">
        <v>0.13826366559485501</v>
      </c>
    </row>
    <row r="340" spans="1:15" s="189" customFormat="1" ht="14.45" customHeight="1" x14ac:dyDescent="0.2">
      <c r="A340" s="515"/>
      <c r="B340" s="351" t="s">
        <v>1685</v>
      </c>
      <c r="C340" s="267">
        <v>294</v>
      </c>
      <c r="D340" s="267">
        <v>205</v>
      </c>
      <c r="E340" s="352">
        <v>69.7</v>
      </c>
      <c r="F340" s="352">
        <v>68.7</v>
      </c>
      <c r="G340" s="352">
        <v>1.5</v>
      </c>
      <c r="H340" s="267">
        <v>162</v>
      </c>
      <c r="I340" s="267">
        <v>115</v>
      </c>
      <c r="J340" s="352">
        <v>40.9</v>
      </c>
      <c r="K340" s="353">
        <v>0.79024390243902498</v>
      </c>
      <c r="L340" s="267">
        <v>228</v>
      </c>
      <c r="M340" s="267">
        <v>263</v>
      </c>
      <c r="N340" s="352">
        <v>-13.3</v>
      </c>
      <c r="O340" s="353">
        <v>1.1121951219512201</v>
      </c>
    </row>
    <row r="341" spans="1:15" s="189" customFormat="1" ht="14.45" customHeight="1" x14ac:dyDescent="0.2">
      <c r="A341" s="361" t="s">
        <v>15157</v>
      </c>
      <c r="B341" s="351" t="s">
        <v>15500</v>
      </c>
      <c r="C341" s="267">
        <v>7</v>
      </c>
      <c r="D341" s="267">
        <v>5</v>
      </c>
      <c r="E341" s="352">
        <v>71.400000000000006</v>
      </c>
      <c r="F341" s="352">
        <v>85.7</v>
      </c>
      <c r="G341" s="352">
        <v>-16.7</v>
      </c>
      <c r="H341" s="267">
        <v>0</v>
      </c>
      <c r="I341" s="267">
        <v>0</v>
      </c>
      <c r="J341" s="352">
        <v>0</v>
      </c>
      <c r="K341" s="353">
        <v>0</v>
      </c>
      <c r="L341" s="267">
        <v>3</v>
      </c>
      <c r="M341" s="267">
        <v>1</v>
      </c>
      <c r="N341" s="352">
        <v>200</v>
      </c>
      <c r="O341" s="353">
        <v>0.6</v>
      </c>
    </row>
    <row r="342" spans="1:15" s="189" customFormat="1" ht="14.45" customHeight="1" x14ac:dyDescent="0.2">
      <c r="A342" s="361" t="s">
        <v>15158</v>
      </c>
      <c r="B342" s="351" t="s">
        <v>15501</v>
      </c>
      <c r="C342" s="267">
        <v>0</v>
      </c>
      <c r="D342" s="267">
        <v>6</v>
      </c>
      <c r="E342" s="352">
        <v>0</v>
      </c>
      <c r="F342" s="352">
        <v>0</v>
      </c>
      <c r="G342" s="352">
        <v>-14.3</v>
      </c>
      <c r="H342" s="267">
        <v>3</v>
      </c>
      <c r="I342" s="267">
        <v>0</v>
      </c>
      <c r="J342" s="352">
        <v>0</v>
      </c>
      <c r="K342" s="353">
        <v>0.5</v>
      </c>
      <c r="L342" s="267">
        <v>2</v>
      </c>
      <c r="M342" s="267">
        <v>2</v>
      </c>
      <c r="N342" s="352">
        <v>0</v>
      </c>
      <c r="O342" s="353">
        <v>0.33333333333333298</v>
      </c>
    </row>
    <row r="343" spans="1:15" s="189" customFormat="1" ht="14.45" customHeight="1" x14ac:dyDescent="0.2">
      <c r="A343" s="361" t="s">
        <v>15159</v>
      </c>
      <c r="B343" s="351" t="s">
        <v>15159</v>
      </c>
      <c r="C343" s="267">
        <v>5</v>
      </c>
      <c r="D343" s="267">
        <v>0</v>
      </c>
      <c r="E343" s="352">
        <v>0</v>
      </c>
      <c r="F343" s="352">
        <v>0</v>
      </c>
      <c r="G343" s="352">
        <v>0</v>
      </c>
      <c r="H343" s="267">
        <v>0</v>
      </c>
      <c r="I343" s="267">
        <v>0</v>
      </c>
      <c r="J343" s="352">
        <v>0</v>
      </c>
      <c r="K343" s="353" t="s">
        <v>17215</v>
      </c>
      <c r="L343" s="267">
        <v>0</v>
      </c>
      <c r="M343" s="267">
        <v>0</v>
      </c>
      <c r="N343" s="352">
        <v>0</v>
      </c>
      <c r="O343" s="353" t="s">
        <v>17215</v>
      </c>
    </row>
    <row r="344" spans="1:15" s="189" customFormat="1" ht="14.45" customHeight="1" x14ac:dyDescent="0.2">
      <c r="A344" s="361" t="s">
        <v>15160</v>
      </c>
      <c r="B344" s="351" t="s">
        <v>15160</v>
      </c>
      <c r="C344" s="267">
        <v>13</v>
      </c>
      <c r="D344" s="267">
        <v>8</v>
      </c>
      <c r="E344" s="352">
        <v>61.5</v>
      </c>
      <c r="F344" s="352">
        <v>61.5</v>
      </c>
      <c r="G344" s="352">
        <v>0</v>
      </c>
      <c r="H344" s="267">
        <v>0</v>
      </c>
      <c r="I344" s="267">
        <v>0</v>
      </c>
      <c r="J344" s="352">
        <v>0</v>
      </c>
      <c r="K344" s="353">
        <v>0</v>
      </c>
      <c r="L344" s="267">
        <v>1</v>
      </c>
      <c r="M344" s="267">
        <v>0</v>
      </c>
      <c r="N344" s="352">
        <v>0</v>
      </c>
      <c r="O344" s="353">
        <v>0.125</v>
      </c>
    </row>
    <row r="345" spans="1:15" s="189" customFormat="1" ht="14.45" customHeight="1" x14ac:dyDescent="0.2">
      <c r="A345" s="361" t="s">
        <v>14024</v>
      </c>
      <c r="B345" s="351" t="s">
        <v>14024</v>
      </c>
      <c r="C345" s="267">
        <v>1</v>
      </c>
      <c r="D345" s="267">
        <v>0</v>
      </c>
      <c r="E345" s="352">
        <v>0</v>
      </c>
      <c r="F345" s="352">
        <v>0</v>
      </c>
      <c r="G345" s="352">
        <v>0</v>
      </c>
      <c r="H345" s="267">
        <v>0</v>
      </c>
      <c r="I345" s="267">
        <v>0</v>
      </c>
      <c r="J345" s="352">
        <v>0</v>
      </c>
      <c r="K345" s="353" t="s">
        <v>17215</v>
      </c>
      <c r="L345" s="267">
        <v>0</v>
      </c>
      <c r="M345" s="267">
        <v>0</v>
      </c>
      <c r="N345" s="352">
        <v>0</v>
      </c>
      <c r="O345" s="353" t="s">
        <v>17215</v>
      </c>
    </row>
    <row r="346" spans="1:15" s="189" customFormat="1" ht="28.7" customHeight="1" x14ac:dyDescent="0.2"/>
    <row r="347" spans="1:15" s="189" customFormat="1" ht="14.45" customHeight="1" x14ac:dyDescent="0.2">
      <c r="A347" s="516" t="s">
        <v>15513</v>
      </c>
      <c r="B347" s="516"/>
    </row>
    <row r="348" spans="1:15" s="189" customFormat="1" ht="14.45" customHeight="1" x14ac:dyDescent="0.2"/>
    <row r="349" spans="1:15" s="189" customFormat="1" ht="45.4" customHeight="1" x14ac:dyDescent="0.2">
      <c r="A349" s="354" t="s">
        <v>8134</v>
      </c>
      <c r="B349" s="355" t="s">
        <v>344</v>
      </c>
      <c r="C349" s="345" t="s">
        <v>15514</v>
      </c>
      <c r="D349" s="345" t="s">
        <v>15515</v>
      </c>
      <c r="E349" s="345" t="s">
        <v>15486</v>
      </c>
      <c r="F349" s="345" t="s">
        <v>15487</v>
      </c>
      <c r="G349" s="345" t="s">
        <v>15860</v>
      </c>
      <c r="H349" s="346" t="s">
        <v>15489</v>
      </c>
      <c r="I349" s="346" t="s">
        <v>15490</v>
      </c>
      <c r="J349" s="346" t="s">
        <v>15860</v>
      </c>
      <c r="K349" s="346" t="s">
        <v>15516</v>
      </c>
      <c r="L349" s="347" t="s">
        <v>15492</v>
      </c>
      <c r="M349" s="347" t="s">
        <v>15493</v>
      </c>
      <c r="N349" s="347" t="s">
        <v>15488</v>
      </c>
      <c r="O349" s="347" t="s">
        <v>15517</v>
      </c>
    </row>
    <row r="350" spans="1:15" s="189" customFormat="1" ht="24" customHeight="1" x14ac:dyDescent="0.2">
      <c r="A350" s="517" t="s">
        <v>15495</v>
      </c>
      <c r="B350" s="517"/>
      <c r="C350" s="348">
        <v>132934</v>
      </c>
      <c r="D350" s="348">
        <v>79969</v>
      </c>
      <c r="E350" s="349">
        <v>60.2</v>
      </c>
      <c r="F350" s="349">
        <v>59.6</v>
      </c>
      <c r="G350" s="349">
        <v>1</v>
      </c>
      <c r="H350" s="348">
        <v>47241</v>
      </c>
      <c r="I350" s="348">
        <v>49305</v>
      </c>
      <c r="J350" s="349">
        <v>-4.2</v>
      </c>
      <c r="K350" s="350">
        <v>0.59074141229726496</v>
      </c>
      <c r="L350" s="348">
        <v>59214</v>
      </c>
      <c r="M350" s="348">
        <v>59413</v>
      </c>
      <c r="N350" s="349">
        <v>-0.3</v>
      </c>
      <c r="O350" s="350">
        <v>0.74046192899748697</v>
      </c>
    </row>
    <row r="351" spans="1:15" s="189" customFormat="1" ht="14.45" customHeight="1" x14ac:dyDescent="0.2">
      <c r="A351" s="515" t="s">
        <v>252</v>
      </c>
      <c r="B351" s="351" t="s">
        <v>349</v>
      </c>
      <c r="C351" s="267">
        <v>923</v>
      </c>
      <c r="D351" s="267">
        <v>742</v>
      </c>
      <c r="E351" s="352">
        <v>80.400000000000006</v>
      </c>
      <c r="F351" s="352">
        <v>79.3</v>
      </c>
      <c r="G351" s="352">
        <v>1.4</v>
      </c>
      <c r="H351" s="267">
        <v>2227</v>
      </c>
      <c r="I351" s="267">
        <v>3820</v>
      </c>
      <c r="J351" s="352">
        <v>-41.7</v>
      </c>
      <c r="K351" s="353">
        <v>3.0013477088948801</v>
      </c>
      <c r="L351" s="267">
        <v>2811</v>
      </c>
      <c r="M351" s="267">
        <v>4124</v>
      </c>
      <c r="N351" s="352">
        <v>-31.8</v>
      </c>
      <c r="O351" s="353">
        <v>3.78840970350404</v>
      </c>
    </row>
    <row r="352" spans="1:15" s="189" customFormat="1" ht="14.45" customHeight="1" x14ac:dyDescent="0.2">
      <c r="A352" s="515"/>
      <c r="B352" s="351" t="s">
        <v>350</v>
      </c>
      <c r="C352" s="267">
        <v>645</v>
      </c>
      <c r="D352" s="267">
        <v>494</v>
      </c>
      <c r="E352" s="352">
        <v>76.599999999999994</v>
      </c>
      <c r="F352" s="352">
        <v>74.599999999999994</v>
      </c>
      <c r="G352" s="352">
        <v>2.7</v>
      </c>
      <c r="H352" s="267">
        <v>90</v>
      </c>
      <c r="I352" s="267">
        <v>86</v>
      </c>
      <c r="J352" s="352">
        <v>4.7</v>
      </c>
      <c r="K352" s="353">
        <v>0.18218623481781401</v>
      </c>
      <c r="L352" s="267">
        <v>73</v>
      </c>
      <c r="M352" s="267">
        <v>56</v>
      </c>
      <c r="N352" s="352">
        <v>30.4</v>
      </c>
      <c r="O352" s="353">
        <v>0.147773279352227</v>
      </c>
    </row>
    <row r="353" spans="1:15" s="189" customFormat="1" ht="14.45" customHeight="1" x14ac:dyDescent="0.2">
      <c r="A353" s="515"/>
      <c r="B353" s="351" t="s">
        <v>351</v>
      </c>
      <c r="C353" s="267">
        <v>712</v>
      </c>
      <c r="D353" s="267">
        <v>524</v>
      </c>
      <c r="E353" s="352">
        <v>73.599999999999994</v>
      </c>
      <c r="F353" s="352">
        <v>72.5</v>
      </c>
      <c r="G353" s="352">
        <v>1.6</v>
      </c>
      <c r="H353" s="267">
        <v>723</v>
      </c>
      <c r="I353" s="267">
        <v>466</v>
      </c>
      <c r="J353" s="352">
        <v>55.2</v>
      </c>
      <c r="K353" s="353">
        <v>1.3797709923664101</v>
      </c>
      <c r="L353" s="267">
        <v>1077</v>
      </c>
      <c r="M353" s="267">
        <v>838</v>
      </c>
      <c r="N353" s="352">
        <v>28.5</v>
      </c>
      <c r="O353" s="353">
        <v>2.05534351145038</v>
      </c>
    </row>
    <row r="354" spans="1:15" s="189" customFormat="1" ht="14.45" customHeight="1" x14ac:dyDescent="0.2">
      <c r="A354" s="515"/>
      <c r="B354" s="351" t="s">
        <v>352</v>
      </c>
      <c r="C354" s="267">
        <v>341</v>
      </c>
      <c r="D354" s="267">
        <v>288</v>
      </c>
      <c r="E354" s="352">
        <v>84.5</v>
      </c>
      <c r="F354" s="352">
        <v>83.9</v>
      </c>
      <c r="G354" s="352">
        <v>0.7</v>
      </c>
      <c r="H354" s="267">
        <v>113</v>
      </c>
      <c r="I354" s="267">
        <v>519</v>
      </c>
      <c r="J354" s="352">
        <v>-78.2</v>
      </c>
      <c r="K354" s="353">
        <v>0.39236111111111099</v>
      </c>
      <c r="L354" s="267">
        <v>161</v>
      </c>
      <c r="M354" s="267">
        <v>470</v>
      </c>
      <c r="N354" s="352">
        <v>-65.7</v>
      </c>
      <c r="O354" s="353">
        <v>0.55902777777777801</v>
      </c>
    </row>
    <row r="355" spans="1:15" s="189" customFormat="1" ht="14.45" customHeight="1" x14ac:dyDescent="0.2">
      <c r="A355" s="515"/>
      <c r="B355" s="351" t="s">
        <v>353</v>
      </c>
      <c r="C355" s="267">
        <v>1150</v>
      </c>
      <c r="D355" s="267">
        <v>870</v>
      </c>
      <c r="E355" s="352">
        <v>75.7</v>
      </c>
      <c r="F355" s="352">
        <v>75.099999999999994</v>
      </c>
      <c r="G355" s="352">
        <v>0.7</v>
      </c>
      <c r="H355" s="267">
        <v>950</v>
      </c>
      <c r="I355" s="267">
        <v>989</v>
      </c>
      <c r="J355" s="352">
        <v>-3.9</v>
      </c>
      <c r="K355" s="353">
        <v>1.0919540229885101</v>
      </c>
      <c r="L355" s="267">
        <v>1387</v>
      </c>
      <c r="M355" s="267">
        <v>1218</v>
      </c>
      <c r="N355" s="352">
        <v>13.9</v>
      </c>
      <c r="O355" s="353">
        <v>1.59425287356322</v>
      </c>
    </row>
    <row r="356" spans="1:15" s="189" customFormat="1" ht="14.45" customHeight="1" x14ac:dyDescent="0.2">
      <c r="A356" s="515"/>
      <c r="B356" s="351" t="s">
        <v>354</v>
      </c>
      <c r="C356" s="267">
        <v>543</v>
      </c>
      <c r="D356" s="267">
        <v>489</v>
      </c>
      <c r="E356" s="352">
        <v>90.1</v>
      </c>
      <c r="F356" s="352">
        <v>89.5</v>
      </c>
      <c r="G356" s="352">
        <v>0.6</v>
      </c>
      <c r="H356" s="267">
        <v>937</v>
      </c>
      <c r="I356" s="267">
        <v>1007</v>
      </c>
      <c r="J356" s="352">
        <v>-7</v>
      </c>
      <c r="K356" s="353">
        <v>1.9161554192229</v>
      </c>
      <c r="L356" s="267">
        <v>1040</v>
      </c>
      <c r="M356" s="267">
        <v>909</v>
      </c>
      <c r="N356" s="352">
        <v>14.4</v>
      </c>
      <c r="O356" s="353">
        <v>2.12678936605317</v>
      </c>
    </row>
    <row r="357" spans="1:15" s="189" customFormat="1" ht="14.45" customHeight="1" x14ac:dyDescent="0.2">
      <c r="A357" s="515"/>
      <c r="B357" s="351" t="s">
        <v>355</v>
      </c>
      <c r="C357" s="267">
        <v>751</v>
      </c>
      <c r="D357" s="267">
        <v>556</v>
      </c>
      <c r="E357" s="352">
        <v>74</v>
      </c>
      <c r="F357" s="352">
        <v>73.599999999999994</v>
      </c>
      <c r="G357" s="352">
        <v>0.5</v>
      </c>
      <c r="H357" s="267">
        <v>1459</v>
      </c>
      <c r="I357" s="267">
        <v>1509</v>
      </c>
      <c r="J357" s="352">
        <v>-3.3</v>
      </c>
      <c r="K357" s="353">
        <v>2.6241007194244599</v>
      </c>
      <c r="L357" s="267">
        <v>1390</v>
      </c>
      <c r="M357" s="267">
        <v>1509</v>
      </c>
      <c r="N357" s="352">
        <v>-7.9</v>
      </c>
      <c r="O357" s="353">
        <v>2.5</v>
      </c>
    </row>
    <row r="358" spans="1:15" s="189" customFormat="1" ht="14.45" customHeight="1" x14ac:dyDescent="0.2">
      <c r="A358" s="515"/>
      <c r="B358" s="351" t="s">
        <v>356</v>
      </c>
      <c r="C358" s="267">
        <v>2088</v>
      </c>
      <c r="D358" s="267">
        <v>1709</v>
      </c>
      <c r="E358" s="352">
        <v>81.8</v>
      </c>
      <c r="F358" s="352">
        <v>82</v>
      </c>
      <c r="G358" s="352">
        <v>-0.2</v>
      </c>
      <c r="H358" s="267">
        <v>6134</v>
      </c>
      <c r="I358" s="267">
        <v>9975</v>
      </c>
      <c r="J358" s="352">
        <v>-38.5</v>
      </c>
      <c r="K358" s="353">
        <v>3.58923346986542</v>
      </c>
      <c r="L358" s="267">
        <v>7526</v>
      </c>
      <c r="M358" s="267">
        <v>10970</v>
      </c>
      <c r="N358" s="352">
        <v>-31.4</v>
      </c>
      <c r="O358" s="353">
        <v>4.4037448800468102</v>
      </c>
    </row>
    <row r="359" spans="1:15" s="189" customFormat="1" ht="14.45" customHeight="1" x14ac:dyDescent="0.2">
      <c r="A359" s="515"/>
      <c r="B359" s="351" t="s">
        <v>357</v>
      </c>
      <c r="C359" s="267">
        <v>1631</v>
      </c>
      <c r="D359" s="267">
        <v>1195</v>
      </c>
      <c r="E359" s="352">
        <v>73.3</v>
      </c>
      <c r="F359" s="352">
        <v>72.2</v>
      </c>
      <c r="G359" s="352">
        <v>1.4</v>
      </c>
      <c r="H359" s="267">
        <v>2490</v>
      </c>
      <c r="I359" s="267">
        <v>2785</v>
      </c>
      <c r="J359" s="352">
        <v>-10.6</v>
      </c>
      <c r="K359" s="353">
        <v>2.0836820083681999</v>
      </c>
      <c r="L359" s="267">
        <v>2870</v>
      </c>
      <c r="M359" s="267">
        <v>3274</v>
      </c>
      <c r="N359" s="352">
        <v>-12.3</v>
      </c>
      <c r="O359" s="353">
        <v>2.4016736401673602</v>
      </c>
    </row>
    <row r="360" spans="1:15" s="189" customFormat="1" ht="14.45" customHeight="1" x14ac:dyDescent="0.2">
      <c r="A360" s="515"/>
      <c r="B360" s="351" t="s">
        <v>15496</v>
      </c>
      <c r="C360" s="267">
        <v>1083</v>
      </c>
      <c r="D360" s="267">
        <v>947</v>
      </c>
      <c r="E360" s="352">
        <v>87.4</v>
      </c>
      <c r="F360" s="352">
        <v>87</v>
      </c>
      <c r="G360" s="352">
        <v>0.5</v>
      </c>
      <c r="H360" s="267">
        <v>1742</v>
      </c>
      <c r="I360" s="267">
        <v>1688</v>
      </c>
      <c r="J360" s="352">
        <v>3.2</v>
      </c>
      <c r="K360" s="353">
        <v>1.8394931362196401</v>
      </c>
      <c r="L360" s="267">
        <v>1785</v>
      </c>
      <c r="M360" s="267">
        <v>1499</v>
      </c>
      <c r="N360" s="352">
        <v>19.100000000000001</v>
      </c>
      <c r="O360" s="353">
        <v>1.8848996832101399</v>
      </c>
    </row>
    <row r="361" spans="1:15" s="189" customFormat="1" ht="14.45" customHeight="1" x14ac:dyDescent="0.2">
      <c r="A361" s="515"/>
      <c r="B361" s="351" t="s">
        <v>358</v>
      </c>
      <c r="C361" s="267">
        <v>2859</v>
      </c>
      <c r="D361" s="267">
        <v>2234</v>
      </c>
      <c r="E361" s="352">
        <v>78.099999999999994</v>
      </c>
      <c r="F361" s="352">
        <v>78.099999999999994</v>
      </c>
      <c r="G361" s="352">
        <v>0.1</v>
      </c>
      <c r="H361" s="267">
        <v>3910</v>
      </c>
      <c r="I361" s="267">
        <v>3915</v>
      </c>
      <c r="J361" s="352">
        <v>-0.1</v>
      </c>
      <c r="K361" s="353">
        <v>1.7502238137869299</v>
      </c>
      <c r="L361" s="267">
        <v>6259</v>
      </c>
      <c r="M361" s="267">
        <v>5902</v>
      </c>
      <c r="N361" s="352">
        <v>6</v>
      </c>
      <c r="O361" s="353">
        <v>2.80170098478066</v>
      </c>
    </row>
    <row r="362" spans="1:15" s="189" customFormat="1" ht="14.45" customHeight="1" x14ac:dyDescent="0.2">
      <c r="A362" s="515"/>
      <c r="B362" s="351" t="s">
        <v>359</v>
      </c>
      <c r="C362" s="267">
        <v>658</v>
      </c>
      <c r="D362" s="267">
        <v>526</v>
      </c>
      <c r="E362" s="352">
        <v>79.900000000000006</v>
      </c>
      <c r="F362" s="352">
        <v>78.7</v>
      </c>
      <c r="G362" s="352">
        <v>1.5</v>
      </c>
      <c r="H362" s="267">
        <v>5934</v>
      </c>
      <c r="I362" s="267">
        <v>4735</v>
      </c>
      <c r="J362" s="352">
        <v>25.3</v>
      </c>
      <c r="K362" s="353">
        <v>11.2813688212928</v>
      </c>
      <c r="L362" s="267">
        <v>5512</v>
      </c>
      <c r="M362" s="267">
        <v>4029</v>
      </c>
      <c r="N362" s="352">
        <v>36.799999999999997</v>
      </c>
      <c r="O362" s="353">
        <v>10.4790874524715</v>
      </c>
    </row>
    <row r="363" spans="1:15" s="189" customFormat="1" ht="14.45" customHeight="1" x14ac:dyDescent="0.2">
      <c r="A363" s="515" t="s">
        <v>255</v>
      </c>
      <c r="B363" s="351" t="s">
        <v>2076</v>
      </c>
      <c r="C363" s="267">
        <v>612</v>
      </c>
      <c r="D363" s="267">
        <v>498</v>
      </c>
      <c r="E363" s="352">
        <v>81.400000000000006</v>
      </c>
      <c r="F363" s="352">
        <v>80.900000000000006</v>
      </c>
      <c r="G363" s="352">
        <v>0.6</v>
      </c>
      <c r="H363" s="267">
        <v>228</v>
      </c>
      <c r="I363" s="267">
        <v>149</v>
      </c>
      <c r="J363" s="352">
        <v>53</v>
      </c>
      <c r="K363" s="353">
        <v>0.45783132530120502</v>
      </c>
      <c r="L363" s="267">
        <v>391</v>
      </c>
      <c r="M363" s="267">
        <v>315</v>
      </c>
      <c r="N363" s="352">
        <v>24.1</v>
      </c>
      <c r="O363" s="353">
        <v>0.78514056224899598</v>
      </c>
    </row>
    <row r="364" spans="1:15" s="189" customFormat="1" ht="14.45" customHeight="1" x14ac:dyDescent="0.2">
      <c r="A364" s="515"/>
      <c r="B364" s="351" t="s">
        <v>2196</v>
      </c>
      <c r="C364" s="267">
        <v>689</v>
      </c>
      <c r="D364" s="267">
        <v>523</v>
      </c>
      <c r="E364" s="352">
        <v>75.900000000000006</v>
      </c>
      <c r="F364" s="352">
        <v>76.099999999999994</v>
      </c>
      <c r="G364" s="352">
        <v>-0.2</v>
      </c>
      <c r="H364" s="267">
        <v>92</v>
      </c>
      <c r="I364" s="267">
        <v>83</v>
      </c>
      <c r="J364" s="352">
        <v>10.8</v>
      </c>
      <c r="K364" s="353">
        <v>0.17590822179732299</v>
      </c>
      <c r="L364" s="267">
        <v>94</v>
      </c>
      <c r="M364" s="267">
        <v>88</v>
      </c>
      <c r="N364" s="352">
        <v>6.8</v>
      </c>
      <c r="O364" s="353">
        <v>0.17973231357552599</v>
      </c>
    </row>
    <row r="365" spans="1:15" s="189" customFormat="1" ht="14.45" customHeight="1" x14ac:dyDescent="0.2">
      <c r="A365" s="515"/>
      <c r="B365" s="351" t="s">
        <v>5477</v>
      </c>
      <c r="C365" s="267">
        <v>345</v>
      </c>
      <c r="D365" s="267">
        <v>270</v>
      </c>
      <c r="E365" s="352">
        <v>78.3</v>
      </c>
      <c r="F365" s="352">
        <v>77.7</v>
      </c>
      <c r="G365" s="352">
        <v>0.7</v>
      </c>
      <c r="H365" s="267">
        <v>310</v>
      </c>
      <c r="I365" s="267">
        <v>273</v>
      </c>
      <c r="J365" s="352">
        <v>13.6</v>
      </c>
      <c r="K365" s="353">
        <v>1.1481481481481499</v>
      </c>
      <c r="L365" s="267">
        <v>321</v>
      </c>
      <c r="M365" s="267">
        <v>283</v>
      </c>
      <c r="N365" s="352">
        <v>13.4</v>
      </c>
      <c r="O365" s="353">
        <v>1.18888888888889</v>
      </c>
    </row>
    <row r="366" spans="1:15" s="189" customFormat="1" ht="14.45" customHeight="1" x14ac:dyDescent="0.2">
      <c r="A366" s="515"/>
      <c r="B366" s="351" t="s">
        <v>2243</v>
      </c>
      <c r="C366" s="267">
        <v>342</v>
      </c>
      <c r="D366" s="267">
        <v>278</v>
      </c>
      <c r="E366" s="352">
        <v>81.3</v>
      </c>
      <c r="F366" s="352">
        <v>80.099999999999994</v>
      </c>
      <c r="G366" s="352">
        <v>1.5</v>
      </c>
      <c r="H366" s="267">
        <v>39</v>
      </c>
      <c r="I366" s="267">
        <v>17</v>
      </c>
      <c r="J366" s="352">
        <v>129.4</v>
      </c>
      <c r="K366" s="353">
        <v>0.14028776978417301</v>
      </c>
      <c r="L366" s="267">
        <v>39</v>
      </c>
      <c r="M366" s="267">
        <v>29</v>
      </c>
      <c r="N366" s="352">
        <v>34.5</v>
      </c>
      <c r="O366" s="353">
        <v>0.14028776978417301</v>
      </c>
    </row>
    <row r="367" spans="1:15" s="189" customFormat="1" ht="14.45" customHeight="1" x14ac:dyDescent="0.2">
      <c r="A367" s="515"/>
      <c r="B367" s="351" t="s">
        <v>7993</v>
      </c>
      <c r="C367" s="267">
        <v>303</v>
      </c>
      <c r="D367" s="267">
        <v>272</v>
      </c>
      <c r="E367" s="352">
        <v>89.8</v>
      </c>
      <c r="F367" s="352">
        <v>89.1</v>
      </c>
      <c r="G367" s="352">
        <v>0.7</v>
      </c>
      <c r="H367" s="267">
        <v>19</v>
      </c>
      <c r="I367" s="267">
        <v>7</v>
      </c>
      <c r="J367" s="352">
        <v>171.4</v>
      </c>
      <c r="K367" s="353">
        <v>6.9852941176470604E-2</v>
      </c>
      <c r="L367" s="267">
        <v>45</v>
      </c>
      <c r="M367" s="267">
        <v>51</v>
      </c>
      <c r="N367" s="352">
        <v>-11.8</v>
      </c>
      <c r="O367" s="353">
        <v>0.16544117647058801</v>
      </c>
    </row>
    <row r="368" spans="1:15" s="189" customFormat="1" ht="14.45" customHeight="1" x14ac:dyDescent="0.2">
      <c r="A368" s="515"/>
      <c r="B368" s="351" t="s">
        <v>1207</v>
      </c>
      <c r="C368" s="267">
        <v>938</v>
      </c>
      <c r="D368" s="267">
        <v>724</v>
      </c>
      <c r="E368" s="352">
        <v>77.2</v>
      </c>
      <c r="F368" s="352">
        <v>76.8</v>
      </c>
      <c r="G368" s="352">
        <v>0.6</v>
      </c>
      <c r="H368" s="267">
        <v>36</v>
      </c>
      <c r="I368" s="267">
        <v>42</v>
      </c>
      <c r="J368" s="352">
        <v>-14.3</v>
      </c>
      <c r="K368" s="353">
        <v>4.9723756906077297E-2</v>
      </c>
      <c r="L368" s="267">
        <v>45</v>
      </c>
      <c r="M368" s="267">
        <v>70</v>
      </c>
      <c r="N368" s="352">
        <v>-35.700000000000003</v>
      </c>
      <c r="O368" s="353">
        <v>6.21546961325967E-2</v>
      </c>
    </row>
    <row r="369" spans="1:15" s="189" customFormat="1" ht="14.45" customHeight="1" x14ac:dyDescent="0.2">
      <c r="A369" s="515"/>
      <c r="B369" s="351" t="s">
        <v>15497</v>
      </c>
      <c r="C369" s="267">
        <v>191</v>
      </c>
      <c r="D369" s="267">
        <v>165</v>
      </c>
      <c r="E369" s="352">
        <v>86.4</v>
      </c>
      <c r="F369" s="352">
        <v>85.3</v>
      </c>
      <c r="G369" s="352">
        <v>1.2</v>
      </c>
      <c r="H369" s="267">
        <v>50</v>
      </c>
      <c r="I369" s="267">
        <v>42</v>
      </c>
      <c r="J369" s="352">
        <v>19</v>
      </c>
      <c r="K369" s="353">
        <v>0.30303030303030298</v>
      </c>
      <c r="L369" s="267">
        <v>40</v>
      </c>
      <c r="M369" s="267">
        <v>37</v>
      </c>
      <c r="N369" s="352">
        <v>8.1</v>
      </c>
      <c r="O369" s="353">
        <v>0.24242424242424199</v>
      </c>
    </row>
    <row r="370" spans="1:15" s="189" customFormat="1" ht="14.45" customHeight="1" x14ac:dyDescent="0.2">
      <c r="A370" s="515"/>
      <c r="B370" s="351" t="s">
        <v>6959</v>
      </c>
      <c r="C370" s="267">
        <v>478</v>
      </c>
      <c r="D370" s="267">
        <v>367</v>
      </c>
      <c r="E370" s="352">
        <v>76.8</v>
      </c>
      <c r="F370" s="352">
        <v>76.8</v>
      </c>
      <c r="G370" s="352">
        <v>0</v>
      </c>
      <c r="H370" s="267">
        <v>347</v>
      </c>
      <c r="I370" s="267">
        <v>326</v>
      </c>
      <c r="J370" s="352">
        <v>6.4</v>
      </c>
      <c r="K370" s="353">
        <v>0.94550408719346002</v>
      </c>
      <c r="L370" s="267">
        <v>478</v>
      </c>
      <c r="M370" s="267">
        <v>452</v>
      </c>
      <c r="N370" s="352">
        <v>5.8</v>
      </c>
      <c r="O370" s="353">
        <v>1.30245231607629</v>
      </c>
    </row>
    <row r="371" spans="1:15" s="189" customFormat="1" ht="14.45" customHeight="1" x14ac:dyDescent="0.2">
      <c r="A371" s="515" t="s">
        <v>258</v>
      </c>
      <c r="B371" s="351" t="s">
        <v>2132</v>
      </c>
      <c r="C371" s="267">
        <v>1100</v>
      </c>
      <c r="D371" s="267">
        <v>598</v>
      </c>
      <c r="E371" s="352">
        <v>54.4</v>
      </c>
      <c r="F371" s="352">
        <v>53.1</v>
      </c>
      <c r="G371" s="352">
        <v>2.4</v>
      </c>
      <c r="H371" s="267">
        <v>104</v>
      </c>
      <c r="I371" s="267">
        <v>101</v>
      </c>
      <c r="J371" s="352">
        <v>3</v>
      </c>
      <c r="K371" s="353">
        <v>0.173913043478261</v>
      </c>
      <c r="L371" s="267">
        <v>269</v>
      </c>
      <c r="M371" s="267">
        <v>175</v>
      </c>
      <c r="N371" s="352">
        <v>53.7</v>
      </c>
      <c r="O371" s="353">
        <v>0.44983277591973198</v>
      </c>
    </row>
    <row r="372" spans="1:15" s="189" customFormat="1" ht="14.45" customHeight="1" x14ac:dyDescent="0.2">
      <c r="A372" s="515"/>
      <c r="B372" s="351" t="s">
        <v>7994</v>
      </c>
      <c r="C372" s="267">
        <v>2204</v>
      </c>
      <c r="D372" s="267">
        <v>1595</v>
      </c>
      <c r="E372" s="352">
        <v>72.400000000000006</v>
      </c>
      <c r="F372" s="352">
        <v>71.400000000000006</v>
      </c>
      <c r="G372" s="352">
        <v>1.4</v>
      </c>
      <c r="H372" s="267">
        <v>1012</v>
      </c>
      <c r="I372" s="267">
        <v>926</v>
      </c>
      <c r="J372" s="352">
        <v>9.3000000000000007</v>
      </c>
      <c r="K372" s="353">
        <v>0.63448275862069003</v>
      </c>
      <c r="L372" s="267">
        <v>1015</v>
      </c>
      <c r="M372" s="267">
        <v>903</v>
      </c>
      <c r="N372" s="352">
        <v>12.4</v>
      </c>
      <c r="O372" s="353">
        <v>0.63636363636363602</v>
      </c>
    </row>
    <row r="373" spans="1:15" s="189" customFormat="1" ht="14.45" customHeight="1" x14ac:dyDescent="0.2">
      <c r="A373" s="515"/>
      <c r="B373" s="351" t="s">
        <v>2140</v>
      </c>
      <c r="C373" s="267">
        <v>1396</v>
      </c>
      <c r="D373" s="267">
        <v>1018</v>
      </c>
      <c r="E373" s="352">
        <v>72.900000000000006</v>
      </c>
      <c r="F373" s="352">
        <v>71.5</v>
      </c>
      <c r="G373" s="352">
        <v>2</v>
      </c>
      <c r="H373" s="267">
        <v>942</v>
      </c>
      <c r="I373" s="267">
        <v>886</v>
      </c>
      <c r="J373" s="352">
        <v>6.3</v>
      </c>
      <c r="K373" s="353">
        <v>0.92534381139489197</v>
      </c>
      <c r="L373" s="267">
        <v>1052</v>
      </c>
      <c r="M373" s="267">
        <v>990</v>
      </c>
      <c r="N373" s="352">
        <v>6.3</v>
      </c>
      <c r="O373" s="353">
        <v>1.03339882121807</v>
      </c>
    </row>
    <row r="374" spans="1:15" s="189" customFormat="1" ht="14.45" customHeight="1" x14ac:dyDescent="0.2">
      <c r="A374" s="515"/>
      <c r="B374" s="351" t="s">
        <v>2465</v>
      </c>
      <c r="C374" s="267">
        <v>1705</v>
      </c>
      <c r="D374" s="267">
        <v>1269</v>
      </c>
      <c r="E374" s="352">
        <v>74.400000000000006</v>
      </c>
      <c r="F374" s="352">
        <v>72.400000000000006</v>
      </c>
      <c r="G374" s="352">
        <v>2.8</v>
      </c>
      <c r="H374" s="267">
        <v>482</v>
      </c>
      <c r="I374" s="267">
        <v>424</v>
      </c>
      <c r="J374" s="352">
        <v>13.7</v>
      </c>
      <c r="K374" s="353">
        <v>0.37982663514578402</v>
      </c>
      <c r="L374" s="267">
        <v>564</v>
      </c>
      <c r="M374" s="267">
        <v>574</v>
      </c>
      <c r="N374" s="352">
        <v>-1.7</v>
      </c>
      <c r="O374" s="353">
        <v>0.44444444444444398</v>
      </c>
    </row>
    <row r="375" spans="1:15" s="189" customFormat="1" ht="14.45" customHeight="1" x14ac:dyDescent="0.2">
      <c r="A375" s="515" t="s">
        <v>372</v>
      </c>
      <c r="B375" s="351" t="s">
        <v>2062</v>
      </c>
      <c r="C375" s="267">
        <v>371</v>
      </c>
      <c r="D375" s="267">
        <v>315</v>
      </c>
      <c r="E375" s="352">
        <v>84.9</v>
      </c>
      <c r="F375" s="352">
        <v>85.2</v>
      </c>
      <c r="G375" s="352">
        <v>-0.3</v>
      </c>
      <c r="H375" s="267">
        <v>27</v>
      </c>
      <c r="I375" s="267">
        <v>13</v>
      </c>
      <c r="J375" s="352">
        <v>107.7</v>
      </c>
      <c r="K375" s="353">
        <v>8.5714285714285701E-2</v>
      </c>
      <c r="L375" s="267">
        <v>109</v>
      </c>
      <c r="M375" s="267">
        <v>66</v>
      </c>
      <c r="N375" s="352">
        <v>65.2</v>
      </c>
      <c r="O375" s="353">
        <v>0.34603174603174602</v>
      </c>
    </row>
    <row r="376" spans="1:15" s="189" customFormat="1" ht="14.45" customHeight="1" x14ac:dyDescent="0.2">
      <c r="A376" s="515"/>
      <c r="B376" s="351" t="s">
        <v>2325</v>
      </c>
      <c r="C376" s="267">
        <v>395</v>
      </c>
      <c r="D376" s="267">
        <v>328</v>
      </c>
      <c r="E376" s="352">
        <v>83</v>
      </c>
      <c r="F376" s="352">
        <v>83</v>
      </c>
      <c r="G376" s="352">
        <v>0</v>
      </c>
      <c r="H376" s="267">
        <v>154</v>
      </c>
      <c r="I376" s="267">
        <v>97</v>
      </c>
      <c r="J376" s="352">
        <v>58.8</v>
      </c>
      <c r="K376" s="353">
        <v>0.46951219512195103</v>
      </c>
      <c r="L376" s="267">
        <v>166</v>
      </c>
      <c r="M376" s="267">
        <v>88</v>
      </c>
      <c r="N376" s="352">
        <v>88.6</v>
      </c>
      <c r="O376" s="353">
        <v>0.50609756097560998</v>
      </c>
    </row>
    <row r="377" spans="1:15" s="189" customFormat="1" ht="14.45" customHeight="1" x14ac:dyDescent="0.2">
      <c r="A377" s="515"/>
      <c r="B377" s="351" t="s">
        <v>3408</v>
      </c>
      <c r="C377" s="267">
        <v>324</v>
      </c>
      <c r="D377" s="267">
        <v>297</v>
      </c>
      <c r="E377" s="352">
        <v>91.7</v>
      </c>
      <c r="F377" s="352">
        <v>90.7</v>
      </c>
      <c r="G377" s="352">
        <v>1</v>
      </c>
      <c r="H377" s="267">
        <v>44</v>
      </c>
      <c r="I377" s="267">
        <v>34</v>
      </c>
      <c r="J377" s="352">
        <v>29.4</v>
      </c>
      <c r="K377" s="353">
        <v>0.148148148148148</v>
      </c>
      <c r="L377" s="267">
        <v>47</v>
      </c>
      <c r="M377" s="267">
        <v>32</v>
      </c>
      <c r="N377" s="352">
        <v>46.9</v>
      </c>
      <c r="O377" s="353">
        <v>0.158249158249158</v>
      </c>
    </row>
    <row r="378" spans="1:15" s="189" customFormat="1" ht="14.45" customHeight="1" x14ac:dyDescent="0.2">
      <c r="A378" s="515"/>
      <c r="B378" s="351" t="s">
        <v>3413</v>
      </c>
      <c r="C378" s="267">
        <v>643</v>
      </c>
      <c r="D378" s="267">
        <v>541</v>
      </c>
      <c r="E378" s="352">
        <v>84.1</v>
      </c>
      <c r="F378" s="352">
        <v>82.7</v>
      </c>
      <c r="G378" s="352">
        <v>1.7</v>
      </c>
      <c r="H378" s="267">
        <v>120</v>
      </c>
      <c r="I378" s="267">
        <v>109</v>
      </c>
      <c r="J378" s="352">
        <v>10.1</v>
      </c>
      <c r="K378" s="353">
        <v>0.22181146025878001</v>
      </c>
      <c r="L378" s="267">
        <v>118</v>
      </c>
      <c r="M378" s="267">
        <v>133</v>
      </c>
      <c r="N378" s="352">
        <v>-11.3</v>
      </c>
      <c r="O378" s="353">
        <v>0.21811460258779999</v>
      </c>
    </row>
    <row r="379" spans="1:15" s="189" customFormat="1" ht="14.45" customHeight="1" x14ac:dyDescent="0.2">
      <c r="A379" s="515"/>
      <c r="B379" s="351" t="s">
        <v>2367</v>
      </c>
      <c r="C379" s="267">
        <v>660</v>
      </c>
      <c r="D379" s="267">
        <v>512</v>
      </c>
      <c r="E379" s="352">
        <v>77.599999999999994</v>
      </c>
      <c r="F379" s="352">
        <v>76.099999999999994</v>
      </c>
      <c r="G379" s="352">
        <v>2</v>
      </c>
      <c r="H379" s="267">
        <v>80</v>
      </c>
      <c r="I379" s="267">
        <v>52</v>
      </c>
      <c r="J379" s="352">
        <v>53.8</v>
      </c>
      <c r="K379" s="353">
        <v>0.15625</v>
      </c>
      <c r="L379" s="267">
        <v>349</v>
      </c>
      <c r="M379" s="267">
        <v>287</v>
      </c>
      <c r="N379" s="352">
        <v>21.6</v>
      </c>
      <c r="O379" s="353">
        <v>0.681640625</v>
      </c>
    </row>
    <row r="380" spans="1:15" s="189" customFormat="1" ht="14.45" customHeight="1" x14ac:dyDescent="0.2">
      <c r="A380" s="515"/>
      <c r="B380" s="351" t="s">
        <v>2365</v>
      </c>
      <c r="C380" s="267">
        <v>376</v>
      </c>
      <c r="D380" s="267">
        <v>327</v>
      </c>
      <c r="E380" s="352">
        <v>87</v>
      </c>
      <c r="F380" s="352">
        <v>85.6</v>
      </c>
      <c r="G380" s="352">
        <v>1.6</v>
      </c>
      <c r="H380" s="267">
        <v>33</v>
      </c>
      <c r="I380" s="267">
        <v>26</v>
      </c>
      <c r="J380" s="352">
        <v>26.9</v>
      </c>
      <c r="K380" s="353">
        <v>0.100917431192661</v>
      </c>
      <c r="L380" s="267">
        <v>145</v>
      </c>
      <c r="M380" s="267">
        <v>124</v>
      </c>
      <c r="N380" s="352">
        <v>16.899999999999999</v>
      </c>
      <c r="O380" s="353">
        <v>0.44342507645259899</v>
      </c>
    </row>
    <row r="381" spans="1:15" s="189" customFormat="1" ht="14.45" customHeight="1" x14ac:dyDescent="0.2">
      <c r="A381" s="515" t="s">
        <v>263</v>
      </c>
      <c r="B381" s="351" t="s">
        <v>15498</v>
      </c>
      <c r="C381" s="267">
        <v>577</v>
      </c>
      <c r="D381" s="267">
        <v>355</v>
      </c>
      <c r="E381" s="352">
        <v>61.5</v>
      </c>
      <c r="F381" s="352">
        <v>61.4</v>
      </c>
      <c r="G381" s="352">
        <v>0.3</v>
      </c>
      <c r="H381" s="267">
        <v>5</v>
      </c>
      <c r="I381" s="267">
        <v>3</v>
      </c>
      <c r="J381" s="352">
        <v>66.7</v>
      </c>
      <c r="K381" s="353">
        <v>1.4084507042253501E-2</v>
      </c>
      <c r="L381" s="267">
        <v>6</v>
      </c>
      <c r="M381" s="267">
        <v>4</v>
      </c>
      <c r="N381" s="352">
        <v>50</v>
      </c>
      <c r="O381" s="353">
        <v>1.6901408450704199E-2</v>
      </c>
    </row>
    <row r="382" spans="1:15" s="189" customFormat="1" ht="14.45" customHeight="1" x14ac:dyDescent="0.2">
      <c r="A382" s="515"/>
      <c r="B382" s="351" t="s">
        <v>2479</v>
      </c>
      <c r="C382" s="267">
        <v>800</v>
      </c>
      <c r="D382" s="267">
        <v>458</v>
      </c>
      <c r="E382" s="352">
        <v>57.3</v>
      </c>
      <c r="F382" s="352">
        <v>56.3</v>
      </c>
      <c r="G382" s="352">
        <v>1.8</v>
      </c>
      <c r="H382" s="267">
        <v>4</v>
      </c>
      <c r="I382" s="267">
        <v>2</v>
      </c>
      <c r="J382" s="352">
        <v>100</v>
      </c>
      <c r="K382" s="353">
        <v>8.7336244541484694E-3</v>
      </c>
      <c r="L382" s="267">
        <v>22</v>
      </c>
      <c r="M382" s="267">
        <v>13</v>
      </c>
      <c r="N382" s="352">
        <v>69.2</v>
      </c>
      <c r="O382" s="353">
        <v>4.8034934497816602E-2</v>
      </c>
    </row>
    <row r="383" spans="1:15" s="189" customFormat="1" ht="14.45" customHeight="1" x14ac:dyDescent="0.2">
      <c r="A383" s="515" t="s">
        <v>371</v>
      </c>
      <c r="B383" s="351" t="s">
        <v>1391</v>
      </c>
      <c r="C383" s="267">
        <v>494</v>
      </c>
      <c r="D383" s="267">
        <v>433</v>
      </c>
      <c r="E383" s="352">
        <v>87.7</v>
      </c>
      <c r="F383" s="352">
        <v>87.9</v>
      </c>
      <c r="G383" s="352">
        <v>-0.2</v>
      </c>
      <c r="H383" s="267">
        <v>57</v>
      </c>
      <c r="I383" s="267">
        <v>14</v>
      </c>
      <c r="J383" s="352">
        <v>307.10000000000002</v>
      </c>
      <c r="K383" s="353">
        <v>0.13163972286374101</v>
      </c>
      <c r="L383" s="267">
        <v>26</v>
      </c>
      <c r="M383" s="267">
        <v>21</v>
      </c>
      <c r="N383" s="352">
        <v>23.8</v>
      </c>
      <c r="O383" s="353">
        <v>6.0046189376443397E-2</v>
      </c>
    </row>
    <row r="384" spans="1:15" s="189" customFormat="1" ht="14.45" customHeight="1" x14ac:dyDescent="0.2">
      <c r="A384" s="515"/>
      <c r="B384" s="351" t="s">
        <v>1179</v>
      </c>
      <c r="C384" s="267">
        <v>409</v>
      </c>
      <c r="D384" s="267">
        <v>275</v>
      </c>
      <c r="E384" s="352">
        <v>67.2</v>
      </c>
      <c r="F384" s="352">
        <v>67.5</v>
      </c>
      <c r="G384" s="352">
        <v>-0.4</v>
      </c>
      <c r="H384" s="267">
        <v>7</v>
      </c>
      <c r="I384" s="267">
        <v>5</v>
      </c>
      <c r="J384" s="352">
        <v>40</v>
      </c>
      <c r="K384" s="353">
        <v>2.54545454545455E-2</v>
      </c>
      <c r="L384" s="267">
        <v>5</v>
      </c>
      <c r="M384" s="267">
        <v>6</v>
      </c>
      <c r="N384" s="352">
        <v>-16.7</v>
      </c>
      <c r="O384" s="353">
        <v>1.8181818181818198E-2</v>
      </c>
    </row>
    <row r="385" spans="1:15" s="189" customFormat="1" ht="14.45" customHeight="1" x14ac:dyDescent="0.2">
      <c r="A385" s="515"/>
      <c r="B385" s="351" t="s">
        <v>4225</v>
      </c>
      <c r="C385" s="267">
        <v>1998</v>
      </c>
      <c r="D385" s="267">
        <v>1341</v>
      </c>
      <c r="E385" s="352">
        <v>67.099999999999994</v>
      </c>
      <c r="F385" s="352">
        <v>66.3</v>
      </c>
      <c r="G385" s="352">
        <v>1.2</v>
      </c>
      <c r="H385" s="267">
        <v>377</v>
      </c>
      <c r="I385" s="267">
        <v>334</v>
      </c>
      <c r="J385" s="352">
        <v>12.9</v>
      </c>
      <c r="K385" s="353">
        <v>0.28113348247576397</v>
      </c>
      <c r="L385" s="267">
        <v>470</v>
      </c>
      <c r="M385" s="267">
        <v>506</v>
      </c>
      <c r="N385" s="352">
        <v>-7.1</v>
      </c>
      <c r="O385" s="353">
        <v>0.35048471290082001</v>
      </c>
    </row>
    <row r="386" spans="1:15" s="189" customFormat="1" ht="14.45" customHeight="1" x14ac:dyDescent="0.2">
      <c r="A386" s="515"/>
      <c r="B386" s="351" t="s">
        <v>2102</v>
      </c>
      <c r="C386" s="267">
        <v>253</v>
      </c>
      <c r="D386" s="267">
        <v>226</v>
      </c>
      <c r="E386" s="352">
        <v>89.3</v>
      </c>
      <c r="F386" s="352">
        <v>90.1</v>
      </c>
      <c r="G386" s="352">
        <v>-0.9</v>
      </c>
      <c r="H386" s="267">
        <v>547</v>
      </c>
      <c r="I386" s="267">
        <v>58</v>
      </c>
      <c r="J386" s="352">
        <v>843.1</v>
      </c>
      <c r="K386" s="353">
        <v>2.4203539823008899</v>
      </c>
      <c r="L386" s="267">
        <v>255</v>
      </c>
      <c r="M386" s="267">
        <v>194</v>
      </c>
      <c r="N386" s="352">
        <v>31.4</v>
      </c>
      <c r="O386" s="353">
        <v>1.1283185840708001</v>
      </c>
    </row>
    <row r="387" spans="1:15" s="189" customFormat="1" ht="14.45" customHeight="1" x14ac:dyDescent="0.2">
      <c r="A387" s="515"/>
      <c r="B387" s="351" t="s">
        <v>5110</v>
      </c>
      <c r="C387" s="267">
        <v>1052</v>
      </c>
      <c r="D387" s="267">
        <v>627</v>
      </c>
      <c r="E387" s="352">
        <v>59.6</v>
      </c>
      <c r="F387" s="352">
        <v>58.7</v>
      </c>
      <c r="G387" s="352">
        <v>1.5</v>
      </c>
      <c r="H387" s="267">
        <v>224</v>
      </c>
      <c r="I387" s="267">
        <v>182</v>
      </c>
      <c r="J387" s="352">
        <v>23.1</v>
      </c>
      <c r="K387" s="353">
        <v>0.35725677830940999</v>
      </c>
      <c r="L387" s="267">
        <v>249</v>
      </c>
      <c r="M387" s="267">
        <v>204</v>
      </c>
      <c r="N387" s="352">
        <v>22.1</v>
      </c>
      <c r="O387" s="353">
        <v>0.397129186602871</v>
      </c>
    </row>
    <row r="388" spans="1:15" s="189" customFormat="1" ht="14.45" customHeight="1" x14ac:dyDescent="0.2">
      <c r="A388" s="515"/>
      <c r="B388" s="351" t="s">
        <v>1166</v>
      </c>
      <c r="C388" s="267">
        <v>725</v>
      </c>
      <c r="D388" s="267">
        <v>574</v>
      </c>
      <c r="E388" s="352">
        <v>79.2</v>
      </c>
      <c r="F388" s="352">
        <v>78.3</v>
      </c>
      <c r="G388" s="352">
        <v>1.1000000000000001</v>
      </c>
      <c r="H388" s="267">
        <v>1303</v>
      </c>
      <c r="I388" s="267">
        <v>1335</v>
      </c>
      <c r="J388" s="352">
        <v>-2.4</v>
      </c>
      <c r="K388" s="353">
        <v>2.2700348432055799</v>
      </c>
      <c r="L388" s="267">
        <v>1339</v>
      </c>
      <c r="M388" s="267">
        <v>1373</v>
      </c>
      <c r="N388" s="352">
        <v>-2.5</v>
      </c>
      <c r="O388" s="353">
        <v>2.3327526132404199</v>
      </c>
    </row>
    <row r="389" spans="1:15" s="189" customFormat="1" ht="14.45" customHeight="1" x14ac:dyDescent="0.2">
      <c r="A389" s="515"/>
      <c r="B389" s="351" t="s">
        <v>4053</v>
      </c>
      <c r="C389" s="267">
        <v>1019</v>
      </c>
      <c r="D389" s="267">
        <v>759</v>
      </c>
      <c r="E389" s="352">
        <v>74.5</v>
      </c>
      <c r="F389" s="352">
        <v>74</v>
      </c>
      <c r="G389" s="352">
        <v>0.7</v>
      </c>
      <c r="H389" s="267">
        <v>34</v>
      </c>
      <c r="I389" s="267">
        <v>35</v>
      </c>
      <c r="J389" s="352">
        <v>-2.9</v>
      </c>
      <c r="K389" s="353">
        <v>4.4795783926218698E-2</v>
      </c>
      <c r="L389" s="267">
        <v>136</v>
      </c>
      <c r="M389" s="267">
        <v>85</v>
      </c>
      <c r="N389" s="352">
        <v>60</v>
      </c>
      <c r="O389" s="353">
        <v>0.17918313570487501</v>
      </c>
    </row>
    <row r="390" spans="1:15" s="189" customFormat="1" ht="14.45" customHeight="1" x14ac:dyDescent="0.2">
      <c r="A390" s="515"/>
      <c r="B390" s="351" t="s">
        <v>4080</v>
      </c>
      <c r="C390" s="267">
        <v>279</v>
      </c>
      <c r="D390" s="267">
        <v>233</v>
      </c>
      <c r="E390" s="352">
        <v>83.5</v>
      </c>
      <c r="F390" s="352">
        <v>83.9</v>
      </c>
      <c r="G390" s="352">
        <v>-0.4</v>
      </c>
      <c r="H390" s="267">
        <v>161</v>
      </c>
      <c r="I390" s="267">
        <v>143</v>
      </c>
      <c r="J390" s="352">
        <v>12.6</v>
      </c>
      <c r="K390" s="353">
        <v>0.69098712446351895</v>
      </c>
      <c r="L390" s="267">
        <v>132</v>
      </c>
      <c r="M390" s="267">
        <v>134</v>
      </c>
      <c r="N390" s="352">
        <v>-1.5</v>
      </c>
      <c r="O390" s="353">
        <v>0.56652360515021505</v>
      </c>
    </row>
    <row r="391" spans="1:15" s="189" customFormat="1" ht="14.45" customHeight="1" x14ac:dyDescent="0.2">
      <c r="A391" s="515"/>
      <c r="B391" s="351" t="s">
        <v>4084</v>
      </c>
      <c r="C391" s="267">
        <v>1971</v>
      </c>
      <c r="D391" s="267">
        <v>1390</v>
      </c>
      <c r="E391" s="352">
        <v>70.5</v>
      </c>
      <c r="F391" s="352">
        <v>69.900000000000006</v>
      </c>
      <c r="G391" s="352">
        <v>0.9</v>
      </c>
      <c r="H391" s="267">
        <v>165</v>
      </c>
      <c r="I391" s="267">
        <v>158</v>
      </c>
      <c r="J391" s="352">
        <v>4.4000000000000004</v>
      </c>
      <c r="K391" s="353">
        <v>0.11870503597122301</v>
      </c>
      <c r="L391" s="267">
        <v>395</v>
      </c>
      <c r="M391" s="267">
        <v>313</v>
      </c>
      <c r="N391" s="352">
        <v>26.2</v>
      </c>
      <c r="O391" s="353">
        <v>0.284172661870504</v>
      </c>
    </row>
    <row r="392" spans="1:15" s="189" customFormat="1" ht="14.45" customHeight="1" x14ac:dyDescent="0.2">
      <c r="A392" s="515"/>
      <c r="B392" s="351" t="s">
        <v>4228</v>
      </c>
      <c r="C392" s="267">
        <v>520</v>
      </c>
      <c r="D392" s="267">
        <v>401</v>
      </c>
      <c r="E392" s="352">
        <v>77.099999999999994</v>
      </c>
      <c r="F392" s="352">
        <v>76</v>
      </c>
      <c r="G392" s="352">
        <v>1.5</v>
      </c>
      <c r="H392" s="267">
        <v>42</v>
      </c>
      <c r="I392" s="267">
        <v>49</v>
      </c>
      <c r="J392" s="352">
        <v>-14.3</v>
      </c>
      <c r="K392" s="353">
        <v>0.104738154613466</v>
      </c>
      <c r="L392" s="267">
        <v>54</v>
      </c>
      <c r="M392" s="267">
        <v>51</v>
      </c>
      <c r="N392" s="352">
        <v>5.9</v>
      </c>
      <c r="O392" s="353">
        <v>0.134663341645885</v>
      </c>
    </row>
    <row r="393" spans="1:15" s="189" customFormat="1" ht="14.45" customHeight="1" x14ac:dyDescent="0.2">
      <c r="A393" s="361" t="s">
        <v>262</v>
      </c>
      <c r="B393" s="351" t="s">
        <v>262</v>
      </c>
      <c r="C393" s="267">
        <v>1255</v>
      </c>
      <c r="D393" s="267">
        <v>516</v>
      </c>
      <c r="E393" s="352">
        <v>41.1</v>
      </c>
      <c r="F393" s="352">
        <v>40.299999999999997</v>
      </c>
      <c r="G393" s="352">
        <v>2</v>
      </c>
      <c r="H393" s="267">
        <v>81</v>
      </c>
      <c r="I393" s="267">
        <v>46</v>
      </c>
      <c r="J393" s="352">
        <v>76.099999999999994</v>
      </c>
      <c r="K393" s="353">
        <v>0.15697674418604701</v>
      </c>
      <c r="L393" s="267">
        <v>75</v>
      </c>
      <c r="M393" s="267">
        <v>41</v>
      </c>
      <c r="N393" s="352">
        <v>82.9</v>
      </c>
      <c r="O393" s="353">
        <v>0.145348837209302</v>
      </c>
    </row>
    <row r="394" spans="1:15" s="189" customFormat="1" ht="14.45" customHeight="1" x14ac:dyDescent="0.2">
      <c r="A394" s="361" t="s">
        <v>261</v>
      </c>
      <c r="B394" s="351" t="s">
        <v>261</v>
      </c>
      <c r="C394" s="267">
        <v>329</v>
      </c>
      <c r="D394" s="267">
        <v>178</v>
      </c>
      <c r="E394" s="352">
        <v>54.1</v>
      </c>
      <c r="F394" s="352">
        <v>54.4</v>
      </c>
      <c r="G394" s="352">
        <v>-0.6</v>
      </c>
      <c r="H394" s="267">
        <v>0</v>
      </c>
      <c r="I394" s="267">
        <v>0</v>
      </c>
      <c r="J394" s="352">
        <v>0</v>
      </c>
      <c r="K394" s="353">
        <v>0</v>
      </c>
      <c r="L394" s="267">
        <v>3</v>
      </c>
      <c r="M394" s="267">
        <v>1</v>
      </c>
      <c r="N394" s="352">
        <v>200</v>
      </c>
      <c r="O394" s="353">
        <v>1.6853932584269701E-2</v>
      </c>
    </row>
    <row r="395" spans="1:15" s="189" customFormat="1" ht="14.45" customHeight="1" x14ac:dyDescent="0.2">
      <c r="A395" s="515" t="s">
        <v>254</v>
      </c>
      <c r="B395" s="351" t="s">
        <v>1151</v>
      </c>
      <c r="C395" s="267">
        <v>933</v>
      </c>
      <c r="D395" s="267">
        <v>683</v>
      </c>
      <c r="E395" s="352">
        <v>73.2</v>
      </c>
      <c r="F395" s="352">
        <v>73.8</v>
      </c>
      <c r="G395" s="352">
        <v>-0.9</v>
      </c>
      <c r="H395" s="267">
        <v>27</v>
      </c>
      <c r="I395" s="267">
        <v>15</v>
      </c>
      <c r="J395" s="352">
        <v>80</v>
      </c>
      <c r="K395" s="353">
        <v>3.95314787701318E-2</v>
      </c>
      <c r="L395" s="267">
        <v>248</v>
      </c>
      <c r="M395" s="267">
        <v>188</v>
      </c>
      <c r="N395" s="352">
        <v>31.9</v>
      </c>
      <c r="O395" s="353">
        <v>0.36310395314787702</v>
      </c>
    </row>
    <row r="396" spans="1:15" s="189" customFormat="1" ht="14.45" customHeight="1" x14ac:dyDescent="0.2">
      <c r="A396" s="515"/>
      <c r="B396" s="351" t="s">
        <v>4349</v>
      </c>
      <c r="C396" s="267">
        <v>4592</v>
      </c>
      <c r="D396" s="267">
        <v>3518</v>
      </c>
      <c r="E396" s="352">
        <v>76.599999999999994</v>
      </c>
      <c r="F396" s="352">
        <v>76.400000000000006</v>
      </c>
      <c r="G396" s="352">
        <v>0.3</v>
      </c>
      <c r="H396" s="267">
        <v>318</v>
      </c>
      <c r="I396" s="267">
        <v>290</v>
      </c>
      <c r="J396" s="352">
        <v>9.6999999999999993</v>
      </c>
      <c r="K396" s="353">
        <v>9.0392268334280795E-2</v>
      </c>
      <c r="L396" s="267">
        <v>801</v>
      </c>
      <c r="M396" s="267">
        <v>797</v>
      </c>
      <c r="N396" s="352">
        <v>0.5</v>
      </c>
      <c r="O396" s="353">
        <v>0.22768618533257501</v>
      </c>
    </row>
    <row r="397" spans="1:15" s="189" customFormat="1" ht="14.45" customHeight="1" x14ac:dyDescent="0.2">
      <c r="A397" s="515"/>
      <c r="B397" s="351" t="s">
        <v>1169</v>
      </c>
      <c r="C397" s="267">
        <v>826</v>
      </c>
      <c r="D397" s="267">
        <v>558</v>
      </c>
      <c r="E397" s="352">
        <v>67.599999999999994</v>
      </c>
      <c r="F397" s="352">
        <v>67.2</v>
      </c>
      <c r="G397" s="352">
        <v>0.5</v>
      </c>
      <c r="H397" s="267">
        <v>39</v>
      </c>
      <c r="I397" s="267">
        <v>28</v>
      </c>
      <c r="J397" s="352">
        <v>39.299999999999997</v>
      </c>
      <c r="K397" s="353">
        <v>6.9892473118279605E-2</v>
      </c>
      <c r="L397" s="267">
        <v>130</v>
      </c>
      <c r="M397" s="267">
        <v>136</v>
      </c>
      <c r="N397" s="352">
        <v>-4.4000000000000004</v>
      </c>
      <c r="O397" s="353">
        <v>0.23297491039426499</v>
      </c>
    </row>
    <row r="398" spans="1:15" s="189" customFormat="1" ht="14.45" customHeight="1" x14ac:dyDescent="0.2">
      <c r="A398" s="515"/>
      <c r="B398" s="351" t="s">
        <v>4363</v>
      </c>
      <c r="C398" s="267">
        <v>2830</v>
      </c>
      <c r="D398" s="267">
        <v>1893</v>
      </c>
      <c r="E398" s="352">
        <v>66.900000000000006</v>
      </c>
      <c r="F398" s="352">
        <v>65.8</v>
      </c>
      <c r="G398" s="352">
        <v>1.7</v>
      </c>
      <c r="H398" s="267">
        <v>97</v>
      </c>
      <c r="I398" s="267">
        <v>91</v>
      </c>
      <c r="J398" s="352">
        <v>6.6</v>
      </c>
      <c r="K398" s="353">
        <v>5.1241415742208099E-2</v>
      </c>
      <c r="L398" s="267">
        <v>165</v>
      </c>
      <c r="M398" s="267">
        <v>148</v>
      </c>
      <c r="N398" s="352">
        <v>11.5</v>
      </c>
      <c r="O398" s="353">
        <v>8.71632329635499E-2</v>
      </c>
    </row>
    <row r="399" spans="1:15" s="189" customFormat="1" ht="14.45" customHeight="1" x14ac:dyDescent="0.2">
      <c r="A399" s="515"/>
      <c r="B399" s="351" t="s">
        <v>199</v>
      </c>
      <c r="C399" s="267">
        <v>834</v>
      </c>
      <c r="D399" s="267">
        <v>610</v>
      </c>
      <c r="E399" s="352">
        <v>73.099999999999994</v>
      </c>
      <c r="F399" s="352">
        <v>72.8</v>
      </c>
      <c r="G399" s="352">
        <v>0.5</v>
      </c>
      <c r="H399" s="267">
        <v>33</v>
      </c>
      <c r="I399" s="267">
        <v>16</v>
      </c>
      <c r="J399" s="352">
        <v>106.3</v>
      </c>
      <c r="K399" s="353">
        <v>5.4098360655737698E-2</v>
      </c>
      <c r="L399" s="267">
        <v>29</v>
      </c>
      <c r="M399" s="267">
        <v>21</v>
      </c>
      <c r="N399" s="352">
        <v>38.1</v>
      </c>
      <c r="O399" s="353">
        <v>4.7540983606557403E-2</v>
      </c>
    </row>
    <row r="400" spans="1:15" s="189" customFormat="1" ht="14.45" customHeight="1" x14ac:dyDescent="0.2">
      <c r="A400" s="515" t="s">
        <v>14947</v>
      </c>
      <c r="B400" s="351" t="s">
        <v>6307</v>
      </c>
      <c r="C400" s="267">
        <v>1093</v>
      </c>
      <c r="D400" s="267">
        <v>695</v>
      </c>
      <c r="E400" s="352">
        <v>63.6</v>
      </c>
      <c r="F400" s="352">
        <v>62.6</v>
      </c>
      <c r="G400" s="352">
        <v>1.6</v>
      </c>
      <c r="H400" s="267">
        <v>79</v>
      </c>
      <c r="I400" s="267">
        <v>80</v>
      </c>
      <c r="J400" s="352">
        <v>-1.3</v>
      </c>
      <c r="K400" s="353">
        <v>0.113669064748201</v>
      </c>
      <c r="L400" s="267">
        <v>194</v>
      </c>
      <c r="M400" s="267">
        <v>148</v>
      </c>
      <c r="N400" s="352">
        <v>31.1</v>
      </c>
      <c r="O400" s="353">
        <v>0.27913669064748198</v>
      </c>
    </row>
    <row r="401" spans="1:15" s="189" customFormat="1" ht="14.45" customHeight="1" x14ac:dyDescent="0.2">
      <c r="A401" s="515"/>
      <c r="B401" s="351" t="s">
        <v>15499</v>
      </c>
      <c r="C401" s="267">
        <v>942</v>
      </c>
      <c r="D401" s="267">
        <v>610</v>
      </c>
      <c r="E401" s="352">
        <v>64.8</v>
      </c>
      <c r="F401" s="352">
        <v>64.599999999999994</v>
      </c>
      <c r="G401" s="352">
        <v>0.2</v>
      </c>
      <c r="H401" s="267">
        <v>19</v>
      </c>
      <c r="I401" s="267">
        <v>11</v>
      </c>
      <c r="J401" s="352">
        <v>72.7</v>
      </c>
      <c r="K401" s="353">
        <v>3.11475409836066E-2</v>
      </c>
      <c r="L401" s="267">
        <v>45</v>
      </c>
      <c r="M401" s="267">
        <v>39</v>
      </c>
      <c r="N401" s="352">
        <v>15.4</v>
      </c>
      <c r="O401" s="353">
        <v>7.3770491803278701E-2</v>
      </c>
    </row>
    <row r="402" spans="1:15" s="189" customFormat="1" ht="14.45" customHeight="1" x14ac:dyDescent="0.2">
      <c r="A402" s="515"/>
      <c r="B402" s="351" t="s">
        <v>5282</v>
      </c>
      <c r="C402" s="267">
        <v>1847</v>
      </c>
      <c r="D402" s="267">
        <v>928</v>
      </c>
      <c r="E402" s="352">
        <v>50.2</v>
      </c>
      <c r="F402" s="352">
        <v>49.9</v>
      </c>
      <c r="G402" s="352">
        <v>0.8</v>
      </c>
      <c r="H402" s="267">
        <v>124</v>
      </c>
      <c r="I402" s="267">
        <v>66</v>
      </c>
      <c r="J402" s="352">
        <v>87.9</v>
      </c>
      <c r="K402" s="353">
        <v>0.13362068965517199</v>
      </c>
      <c r="L402" s="267">
        <v>82</v>
      </c>
      <c r="M402" s="267">
        <v>78</v>
      </c>
      <c r="N402" s="352">
        <v>5.0999999999999996</v>
      </c>
      <c r="O402" s="353">
        <v>8.8362068965517196E-2</v>
      </c>
    </row>
    <row r="403" spans="1:15" s="189" customFormat="1" ht="14.45" customHeight="1" x14ac:dyDescent="0.2">
      <c r="A403" s="515"/>
      <c r="B403" s="351" t="s">
        <v>1410</v>
      </c>
      <c r="C403" s="267">
        <v>1288</v>
      </c>
      <c r="D403" s="267">
        <v>945</v>
      </c>
      <c r="E403" s="352">
        <v>73.400000000000006</v>
      </c>
      <c r="F403" s="352">
        <v>72.599999999999994</v>
      </c>
      <c r="G403" s="352">
        <v>1.1000000000000001</v>
      </c>
      <c r="H403" s="267">
        <v>85</v>
      </c>
      <c r="I403" s="267">
        <v>80</v>
      </c>
      <c r="J403" s="352">
        <v>6.3</v>
      </c>
      <c r="K403" s="353">
        <v>8.99470899470899E-2</v>
      </c>
      <c r="L403" s="267">
        <v>78</v>
      </c>
      <c r="M403" s="267">
        <v>73</v>
      </c>
      <c r="N403" s="352">
        <v>6.8</v>
      </c>
      <c r="O403" s="353">
        <v>8.2539682539682496E-2</v>
      </c>
    </row>
    <row r="404" spans="1:15" s="189" customFormat="1" ht="14.45" customHeight="1" x14ac:dyDescent="0.2">
      <c r="A404" s="515"/>
      <c r="B404" s="351" t="s">
        <v>5871</v>
      </c>
      <c r="C404" s="267">
        <v>1080</v>
      </c>
      <c r="D404" s="267">
        <v>452</v>
      </c>
      <c r="E404" s="352">
        <v>41.9</v>
      </c>
      <c r="F404" s="352">
        <v>41.5</v>
      </c>
      <c r="G404" s="352">
        <v>0.9</v>
      </c>
      <c r="H404" s="267">
        <v>8</v>
      </c>
      <c r="I404" s="267">
        <v>3</v>
      </c>
      <c r="J404" s="352">
        <v>166.7</v>
      </c>
      <c r="K404" s="353">
        <v>1.7699115044247801E-2</v>
      </c>
      <c r="L404" s="267">
        <v>43</v>
      </c>
      <c r="M404" s="267">
        <v>11</v>
      </c>
      <c r="N404" s="352">
        <v>290.89999999999998</v>
      </c>
      <c r="O404" s="353">
        <v>9.5132743362831895E-2</v>
      </c>
    </row>
    <row r="405" spans="1:15" s="189" customFormat="1" ht="14.45" customHeight="1" x14ac:dyDescent="0.2">
      <c r="A405" s="515"/>
      <c r="B405" s="351" t="s">
        <v>5285</v>
      </c>
      <c r="C405" s="267">
        <v>1058</v>
      </c>
      <c r="D405" s="267">
        <v>658</v>
      </c>
      <c r="E405" s="352">
        <v>62.2</v>
      </c>
      <c r="F405" s="352">
        <v>61.7</v>
      </c>
      <c r="G405" s="352">
        <v>0.8</v>
      </c>
      <c r="H405" s="267">
        <v>72</v>
      </c>
      <c r="I405" s="267">
        <v>42</v>
      </c>
      <c r="J405" s="352">
        <v>71.400000000000006</v>
      </c>
      <c r="K405" s="353">
        <v>0.109422492401216</v>
      </c>
      <c r="L405" s="267">
        <v>111</v>
      </c>
      <c r="M405" s="267">
        <v>65</v>
      </c>
      <c r="N405" s="352">
        <v>70.8</v>
      </c>
      <c r="O405" s="353">
        <v>0.16869300911854099</v>
      </c>
    </row>
    <row r="406" spans="1:15" s="189" customFormat="1" ht="14.45" customHeight="1" x14ac:dyDescent="0.2">
      <c r="A406" s="515"/>
      <c r="B406" s="351" t="s">
        <v>2334</v>
      </c>
      <c r="C406" s="267">
        <v>1094</v>
      </c>
      <c r="D406" s="267">
        <v>780</v>
      </c>
      <c r="E406" s="352">
        <v>71.3</v>
      </c>
      <c r="F406" s="352">
        <v>71.8</v>
      </c>
      <c r="G406" s="352">
        <v>-0.6</v>
      </c>
      <c r="H406" s="267">
        <v>29</v>
      </c>
      <c r="I406" s="267">
        <v>35</v>
      </c>
      <c r="J406" s="352">
        <v>-17.100000000000001</v>
      </c>
      <c r="K406" s="353">
        <v>3.71794871794872E-2</v>
      </c>
      <c r="L406" s="267">
        <v>695</v>
      </c>
      <c r="M406" s="267">
        <v>590</v>
      </c>
      <c r="N406" s="352">
        <v>17.8</v>
      </c>
      <c r="O406" s="353">
        <v>0.89102564102564097</v>
      </c>
    </row>
    <row r="407" spans="1:15" s="189" customFormat="1" ht="14.45" customHeight="1" x14ac:dyDescent="0.2">
      <c r="A407" s="515"/>
      <c r="B407" s="351" t="s">
        <v>5810</v>
      </c>
      <c r="C407" s="267">
        <v>935</v>
      </c>
      <c r="D407" s="267">
        <v>565</v>
      </c>
      <c r="E407" s="352">
        <v>60.4</v>
      </c>
      <c r="F407" s="352">
        <v>58.5</v>
      </c>
      <c r="G407" s="352">
        <v>3.3</v>
      </c>
      <c r="H407" s="267">
        <v>59</v>
      </c>
      <c r="I407" s="267">
        <v>43</v>
      </c>
      <c r="J407" s="352">
        <v>37.200000000000003</v>
      </c>
      <c r="K407" s="353">
        <v>0.104424778761062</v>
      </c>
      <c r="L407" s="267">
        <v>169</v>
      </c>
      <c r="M407" s="267">
        <v>108</v>
      </c>
      <c r="N407" s="352">
        <v>56.5</v>
      </c>
      <c r="O407" s="353">
        <v>0.29911504424778801</v>
      </c>
    </row>
    <row r="408" spans="1:15" s="189" customFormat="1" ht="14.45" customHeight="1" x14ac:dyDescent="0.2">
      <c r="A408" s="361" t="s">
        <v>487</v>
      </c>
      <c r="B408" s="351" t="s">
        <v>487</v>
      </c>
      <c r="C408" s="267">
        <v>2046</v>
      </c>
      <c r="D408" s="267">
        <v>1254</v>
      </c>
      <c r="E408" s="352">
        <v>61.3</v>
      </c>
      <c r="F408" s="352">
        <v>61.4</v>
      </c>
      <c r="G408" s="352">
        <v>-0.2</v>
      </c>
      <c r="H408" s="267">
        <v>98</v>
      </c>
      <c r="I408" s="267">
        <v>85</v>
      </c>
      <c r="J408" s="352">
        <v>15.3</v>
      </c>
      <c r="K408" s="353">
        <v>7.81499202551834E-2</v>
      </c>
      <c r="L408" s="267">
        <v>119</v>
      </c>
      <c r="M408" s="267">
        <v>192</v>
      </c>
      <c r="N408" s="352">
        <v>-38</v>
      </c>
      <c r="O408" s="353">
        <v>9.4896331738437006E-2</v>
      </c>
    </row>
    <row r="409" spans="1:15" s="189" customFormat="1" ht="14.45" customHeight="1" x14ac:dyDescent="0.2">
      <c r="A409" s="361" t="s">
        <v>259</v>
      </c>
      <c r="B409" s="351" t="s">
        <v>259</v>
      </c>
      <c r="C409" s="267">
        <v>1157</v>
      </c>
      <c r="D409" s="267">
        <v>727</v>
      </c>
      <c r="E409" s="352">
        <v>62.8</v>
      </c>
      <c r="F409" s="352">
        <v>62.7</v>
      </c>
      <c r="G409" s="352">
        <v>0.3</v>
      </c>
      <c r="H409" s="267">
        <v>26</v>
      </c>
      <c r="I409" s="267">
        <v>13</v>
      </c>
      <c r="J409" s="352">
        <v>100</v>
      </c>
      <c r="K409" s="353">
        <v>3.5763411279229697E-2</v>
      </c>
      <c r="L409" s="267">
        <v>23</v>
      </c>
      <c r="M409" s="267">
        <v>10</v>
      </c>
      <c r="N409" s="352">
        <v>130</v>
      </c>
      <c r="O409" s="353">
        <v>3.1636863823933999E-2</v>
      </c>
    </row>
    <row r="410" spans="1:15" s="189" customFormat="1" ht="14.45" customHeight="1" x14ac:dyDescent="0.2">
      <c r="A410" s="361" t="s">
        <v>260</v>
      </c>
      <c r="B410" s="351" t="s">
        <v>260</v>
      </c>
      <c r="C410" s="267">
        <v>135</v>
      </c>
      <c r="D410" s="267">
        <v>34</v>
      </c>
      <c r="E410" s="352">
        <v>25.2</v>
      </c>
      <c r="F410" s="352">
        <v>23.7</v>
      </c>
      <c r="G410" s="352">
        <v>6.3</v>
      </c>
      <c r="H410" s="267">
        <v>1</v>
      </c>
      <c r="I410" s="267">
        <v>1</v>
      </c>
      <c r="J410" s="352">
        <v>0</v>
      </c>
      <c r="K410" s="353">
        <v>2.9411764705882401E-2</v>
      </c>
      <c r="L410" s="267">
        <v>1</v>
      </c>
      <c r="M410" s="267">
        <v>1</v>
      </c>
      <c r="N410" s="352">
        <v>0</v>
      </c>
      <c r="O410" s="353">
        <v>2.9411764705882401E-2</v>
      </c>
    </row>
    <row r="411" spans="1:15" s="189" customFormat="1" ht="14.45" customHeight="1" x14ac:dyDescent="0.2">
      <c r="A411" s="515" t="s">
        <v>257</v>
      </c>
      <c r="B411" s="351" t="s">
        <v>1949</v>
      </c>
      <c r="C411" s="267">
        <v>927</v>
      </c>
      <c r="D411" s="267">
        <v>708</v>
      </c>
      <c r="E411" s="352">
        <v>76.400000000000006</v>
      </c>
      <c r="F411" s="352">
        <v>74.900000000000006</v>
      </c>
      <c r="G411" s="352">
        <v>2</v>
      </c>
      <c r="H411" s="267">
        <v>157</v>
      </c>
      <c r="I411" s="267">
        <v>139</v>
      </c>
      <c r="J411" s="352">
        <v>12.9</v>
      </c>
      <c r="K411" s="353">
        <v>0.22175141242937901</v>
      </c>
      <c r="L411" s="267">
        <v>690</v>
      </c>
      <c r="M411" s="267">
        <v>604</v>
      </c>
      <c r="N411" s="352">
        <v>14.2</v>
      </c>
      <c r="O411" s="353">
        <v>0.97457627118644097</v>
      </c>
    </row>
    <row r="412" spans="1:15" s="189" customFormat="1" ht="14.45" customHeight="1" x14ac:dyDescent="0.2">
      <c r="A412" s="515"/>
      <c r="B412" s="351" t="s">
        <v>2306</v>
      </c>
      <c r="C412" s="267">
        <v>597</v>
      </c>
      <c r="D412" s="267">
        <v>476</v>
      </c>
      <c r="E412" s="352">
        <v>79.7</v>
      </c>
      <c r="F412" s="352">
        <v>78.900000000000006</v>
      </c>
      <c r="G412" s="352">
        <v>1.1000000000000001</v>
      </c>
      <c r="H412" s="267">
        <v>185</v>
      </c>
      <c r="I412" s="267">
        <v>199</v>
      </c>
      <c r="J412" s="352">
        <v>-7</v>
      </c>
      <c r="K412" s="353">
        <v>0.38865546218487401</v>
      </c>
      <c r="L412" s="267">
        <v>233</v>
      </c>
      <c r="M412" s="267">
        <v>243</v>
      </c>
      <c r="N412" s="352">
        <v>-4.0999999999999996</v>
      </c>
      <c r="O412" s="353">
        <v>0.48949579831932799</v>
      </c>
    </row>
    <row r="413" spans="1:15" s="189" customFormat="1" ht="14.45" customHeight="1" x14ac:dyDescent="0.2">
      <c r="A413" s="515"/>
      <c r="B413" s="351" t="s">
        <v>3353</v>
      </c>
      <c r="C413" s="267">
        <v>873</v>
      </c>
      <c r="D413" s="267">
        <v>653</v>
      </c>
      <c r="E413" s="352">
        <v>74.8</v>
      </c>
      <c r="F413" s="352">
        <v>73.8</v>
      </c>
      <c r="G413" s="352">
        <v>1.4</v>
      </c>
      <c r="H413" s="267">
        <v>131</v>
      </c>
      <c r="I413" s="267">
        <v>122</v>
      </c>
      <c r="J413" s="352">
        <v>7.4</v>
      </c>
      <c r="K413" s="353">
        <v>0.200612557427259</v>
      </c>
      <c r="L413" s="267">
        <v>310</v>
      </c>
      <c r="M413" s="267">
        <v>257</v>
      </c>
      <c r="N413" s="352">
        <v>20.6</v>
      </c>
      <c r="O413" s="353">
        <v>0.47473200612557398</v>
      </c>
    </row>
    <row r="414" spans="1:15" s="189" customFormat="1" ht="14.45" customHeight="1" x14ac:dyDescent="0.2">
      <c r="A414" s="515"/>
      <c r="B414" s="351" t="s">
        <v>2328</v>
      </c>
      <c r="C414" s="267">
        <v>420</v>
      </c>
      <c r="D414" s="267">
        <v>269</v>
      </c>
      <c r="E414" s="352">
        <v>64</v>
      </c>
      <c r="F414" s="352">
        <v>61.9</v>
      </c>
      <c r="G414" s="352">
        <v>3.5</v>
      </c>
      <c r="H414" s="267">
        <v>6</v>
      </c>
      <c r="I414" s="267">
        <v>4</v>
      </c>
      <c r="J414" s="352">
        <v>50</v>
      </c>
      <c r="K414" s="353">
        <v>2.2304832713754601E-2</v>
      </c>
      <c r="L414" s="267">
        <v>13</v>
      </c>
      <c r="M414" s="267">
        <v>12</v>
      </c>
      <c r="N414" s="352">
        <v>8.3000000000000007</v>
      </c>
      <c r="O414" s="353">
        <v>4.8327137546468397E-2</v>
      </c>
    </row>
    <row r="415" spans="1:15" s="189" customFormat="1" ht="14.45" customHeight="1" x14ac:dyDescent="0.2">
      <c r="A415" s="515"/>
      <c r="B415" s="351" t="s">
        <v>4553</v>
      </c>
      <c r="C415" s="267">
        <v>1754</v>
      </c>
      <c r="D415" s="267">
        <v>1453</v>
      </c>
      <c r="E415" s="352">
        <v>82.8</v>
      </c>
      <c r="F415" s="352">
        <v>81.900000000000006</v>
      </c>
      <c r="G415" s="352">
        <v>1.2</v>
      </c>
      <c r="H415" s="267">
        <v>167</v>
      </c>
      <c r="I415" s="267">
        <v>152</v>
      </c>
      <c r="J415" s="352">
        <v>9.9</v>
      </c>
      <c r="K415" s="353">
        <v>0.114934618031659</v>
      </c>
      <c r="L415" s="267">
        <v>286</v>
      </c>
      <c r="M415" s="267">
        <v>282</v>
      </c>
      <c r="N415" s="352">
        <v>1.4</v>
      </c>
      <c r="O415" s="353">
        <v>0.19683413626978699</v>
      </c>
    </row>
    <row r="416" spans="1:15" s="189" customFormat="1" ht="14.45" customHeight="1" x14ac:dyDescent="0.2">
      <c r="A416" s="515" t="s">
        <v>251</v>
      </c>
      <c r="B416" s="351" t="s">
        <v>1992</v>
      </c>
      <c r="C416" s="267">
        <v>474</v>
      </c>
      <c r="D416" s="267">
        <v>342</v>
      </c>
      <c r="E416" s="352">
        <v>72.2</v>
      </c>
      <c r="F416" s="352">
        <v>71.099999999999994</v>
      </c>
      <c r="G416" s="352">
        <v>1.5</v>
      </c>
      <c r="H416" s="267">
        <v>408</v>
      </c>
      <c r="I416" s="267">
        <v>340</v>
      </c>
      <c r="J416" s="352">
        <v>20</v>
      </c>
      <c r="K416" s="353">
        <v>1.1929824561403499</v>
      </c>
      <c r="L416" s="267">
        <v>635</v>
      </c>
      <c r="M416" s="267">
        <v>614</v>
      </c>
      <c r="N416" s="352">
        <v>3.4</v>
      </c>
      <c r="O416" s="353">
        <v>1.8567251461988299</v>
      </c>
    </row>
    <row r="417" spans="1:15" s="189" customFormat="1" ht="14.45" customHeight="1" x14ac:dyDescent="0.2">
      <c r="A417" s="515"/>
      <c r="B417" s="351" t="s">
        <v>2007</v>
      </c>
      <c r="C417" s="267">
        <v>1143</v>
      </c>
      <c r="D417" s="267">
        <v>788</v>
      </c>
      <c r="E417" s="352">
        <v>68.900000000000006</v>
      </c>
      <c r="F417" s="352">
        <v>67.400000000000006</v>
      </c>
      <c r="G417" s="352">
        <v>2.2999999999999998</v>
      </c>
      <c r="H417" s="267">
        <v>48</v>
      </c>
      <c r="I417" s="267">
        <v>47</v>
      </c>
      <c r="J417" s="352">
        <v>2.1</v>
      </c>
      <c r="K417" s="353">
        <v>6.0913705583756299E-2</v>
      </c>
      <c r="L417" s="267">
        <v>75</v>
      </c>
      <c r="M417" s="267">
        <v>55</v>
      </c>
      <c r="N417" s="352">
        <v>36.4</v>
      </c>
      <c r="O417" s="353">
        <v>9.5177664974619297E-2</v>
      </c>
    </row>
    <row r="418" spans="1:15" s="189" customFormat="1" ht="14.45" customHeight="1" x14ac:dyDescent="0.2">
      <c r="A418" s="515"/>
      <c r="B418" s="351" t="s">
        <v>7995</v>
      </c>
      <c r="C418" s="267">
        <v>606</v>
      </c>
      <c r="D418" s="267">
        <v>422</v>
      </c>
      <c r="E418" s="352">
        <v>69.599999999999994</v>
      </c>
      <c r="F418" s="352">
        <v>69.099999999999994</v>
      </c>
      <c r="G418" s="352">
        <v>0.7</v>
      </c>
      <c r="H418" s="267">
        <v>88</v>
      </c>
      <c r="I418" s="267">
        <v>55</v>
      </c>
      <c r="J418" s="352">
        <v>60</v>
      </c>
      <c r="K418" s="353">
        <v>0.208530805687204</v>
      </c>
      <c r="L418" s="267">
        <v>114</v>
      </c>
      <c r="M418" s="267">
        <v>72</v>
      </c>
      <c r="N418" s="352">
        <v>58.3</v>
      </c>
      <c r="O418" s="353">
        <v>0.27014218009478702</v>
      </c>
    </row>
    <row r="419" spans="1:15" s="189" customFormat="1" ht="14.45" customHeight="1" x14ac:dyDescent="0.2">
      <c r="A419" s="515"/>
      <c r="B419" s="351" t="s">
        <v>6888</v>
      </c>
      <c r="C419" s="267">
        <v>328</v>
      </c>
      <c r="D419" s="267">
        <v>265</v>
      </c>
      <c r="E419" s="352">
        <v>80.8</v>
      </c>
      <c r="F419" s="352">
        <v>80.5</v>
      </c>
      <c r="G419" s="352">
        <v>0.4</v>
      </c>
      <c r="H419" s="267">
        <v>77</v>
      </c>
      <c r="I419" s="267">
        <v>78</v>
      </c>
      <c r="J419" s="352">
        <v>-1.3</v>
      </c>
      <c r="K419" s="353">
        <v>0.29056603773584899</v>
      </c>
      <c r="L419" s="267">
        <v>201</v>
      </c>
      <c r="M419" s="267">
        <v>137</v>
      </c>
      <c r="N419" s="352">
        <v>46.7</v>
      </c>
      <c r="O419" s="353">
        <v>0.75849056603773601</v>
      </c>
    </row>
    <row r="420" spans="1:15" s="189" customFormat="1" ht="14.45" customHeight="1" x14ac:dyDescent="0.2">
      <c r="A420" s="515"/>
      <c r="B420" s="351" t="s">
        <v>7996</v>
      </c>
      <c r="C420" s="267">
        <v>535</v>
      </c>
      <c r="D420" s="267">
        <v>469</v>
      </c>
      <c r="E420" s="352">
        <v>87.7</v>
      </c>
      <c r="F420" s="352">
        <v>87.3</v>
      </c>
      <c r="G420" s="352">
        <v>0.4</v>
      </c>
      <c r="H420" s="267">
        <v>256</v>
      </c>
      <c r="I420" s="267">
        <v>193</v>
      </c>
      <c r="J420" s="352">
        <v>32.6</v>
      </c>
      <c r="K420" s="353">
        <v>0.54584221748400896</v>
      </c>
      <c r="L420" s="267">
        <v>364</v>
      </c>
      <c r="M420" s="267">
        <v>351</v>
      </c>
      <c r="N420" s="352">
        <v>3.7</v>
      </c>
      <c r="O420" s="353">
        <v>0.77611940298507498</v>
      </c>
    </row>
    <row r="421" spans="1:15" s="189" customFormat="1" ht="14.45" customHeight="1" x14ac:dyDescent="0.2">
      <c r="A421" s="515"/>
      <c r="B421" s="351" t="s">
        <v>2163</v>
      </c>
      <c r="C421" s="267">
        <v>892</v>
      </c>
      <c r="D421" s="267">
        <v>595</v>
      </c>
      <c r="E421" s="352">
        <v>66.7</v>
      </c>
      <c r="F421" s="352">
        <v>64.900000000000006</v>
      </c>
      <c r="G421" s="352">
        <v>2.8</v>
      </c>
      <c r="H421" s="267">
        <v>908</v>
      </c>
      <c r="I421" s="267">
        <v>605</v>
      </c>
      <c r="J421" s="352">
        <v>50.1</v>
      </c>
      <c r="K421" s="353">
        <v>1.52605042016807</v>
      </c>
      <c r="L421" s="267">
        <v>980</v>
      </c>
      <c r="M421" s="267">
        <v>693</v>
      </c>
      <c r="N421" s="352">
        <v>41.4</v>
      </c>
      <c r="O421" s="353">
        <v>1.6470588235294099</v>
      </c>
    </row>
    <row r="422" spans="1:15" s="189" customFormat="1" ht="14.45" customHeight="1" x14ac:dyDescent="0.2">
      <c r="A422" s="515"/>
      <c r="B422" s="351" t="s">
        <v>2189</v>
      </c>
      <c r="C422" s="267">
        <v>3644</v>
      </c>
      <c r="D422" s="267">
        <v>2139</v>
      </c>
      <c r="E422" s="352">
        <v>58.7</v>
      </c>
      <c r="F422" s="352">
        <v>58.2</v>
      </c>
      <c r="G422" s="352">
        <v>0.9</v>
      </c>
      <c r="H422" s="267">
        <v>297</v>
      </c>
      <c r="I422" s="267">
        <v>251</v>
      </c>
      <c r="J422" s="352">
        <v>18.3</v>
      </c>
      <c r="K422" s="353">
        <v>0.13884992987377301</v>
      </c>
      <c r="L422" s="267">
        <v>367</v>
      </c>
      <c r="M422" s="267">
        <v>334</v>
      </c>
      <c r="N422" s="352">
        <v>9.9</v>
      </c>
      <c r="O422" s="353">
        <v>0.171575502571295</v>
      </c>
    </row>
    <row r="423" spans="1:15" s="189" customFormat="1" ht="14.45" customHeight="1" x14ac:dyDescent="0.2">
      <c r="A423" s="515"/>
      <c r="B423" s="351" t="s">
        <v>6893</v>
      </c>
      <c r="C423" s="267">
        <v>793</v>
      </c>
      <c r="D423" s="267">
        <v>633</v>
      </c>
      <c r="E423" s="352">
        <v>79.8</v>
      </c>
      <c r="F423" s="352">
        <v>78.599999999999994</v>
      </c>
      <c r="G423" s="352">
        <v>1.6</v>
      </c>
      <c r="H423" s="267">
        <v>30</v>
      </c>
      <c r="I423" s="267">
        <v>20</v>
      </c>
      <c r="J423" s="352">
        <v>50</v>
      </c>
      <c r="K423" s="353">
        <v>4.7393364928909998E-2</v>
      </c>
      <c r="L423" s="267">
        <v>61</v>
      </c>
      <c r="M423" s="267">
        <v>71</v>
      </c>
      <c r="N423" s="352">
        <v>-14.1</v>
      </c>
      <c r="O423" s="353">
        <v>9.6366508688783603E-2</v>
      </c>
    </row>
    <row r="424" spans="1:15" s="189" customFormat="1" ht="14.45" customHeight="1" x14ac:dyDescent="0.2">
      <c r="A424" s="515"/>
      <c r="B424" s="351" t="s">
        <v>2983</v>
      </c>
      <c r="C424" s="267">
        <v>917</v>
      </c>
      <c r="D424" s="267">
        <v>636</v>
      </c>
      <c r="E424" s="352">
        <v>69.400000000000006</v>
      </c>
      <c r="F424" s="352">
        <v>67.8</v>
      </c>
      <c r="G424" s="352">
        <v>2.2999999999999998</v>
      </c>
      <c r="H424" s="267">
        <v>121</v>
      </c>
      <c r="I424" s="267">
        <v>81</v>
      </c>
      <c r="J424" s="352">
        <v>49.4</v>
      </c>
      <c r="K424" s="353">
        <v>0.19025157232704401</v>
      </c>
      <c r="L424" s="267">
        <v>179</v>
      </c>
      <c r="M424" s="267">
        <v>138</v>
      </c>
      <c r="N424" s="352">
        <v>29.7</v>
      </c>
      <c r="O424" s="353">
        <v>0.28144654088050303</v>
      </c>
    </row>
    <row r="425" spans="1:15" s="189" customFormat="1" ht="14.45" customHeight="1" x14ac:dyDescent="0.2">
      <c r="A425" s="515"/>
      <c r="B425" s="351" t="s">
        <v>2192</v>
      </c>
      <c r="C425" s="267">
        <v>692</v>
      </c>
      <c r="D425" s="267">
        <v>552</v>
      </c>
      <c r="E425" s="352">
        <v>79.8</v>
      </c>
      <c r="F425" s="352">
        <v>80.099999999999994</v>
      </c>
      <c r="G425" s="352">
        <v>-0.4</v>
      </c>
      <c r="H425" s="267">
        <v>54</v>
      </c>
      <c r="I425" s="267">
        <v>202</v>
      </c>
      <c r="J425" s="352">
        <v>-73.3</v>
      </c>
      <c r="K425" s="353">
        <v>9.7826086956521702E-2</v>
      </c>
      <c r="L425" s="267">
        <v>163</v>
      </c>
      <c r="M425" s="267">
        <v>233</v>
      </c>
      <c r="N425" s="352">
        <v>-30</v>
      </c>
      <c r="O425" s="353">
        <v>0.29528985507246402</v>
      </c>
    </row>
    <row r="426" spans="1:15" s="189" customFormat="1" ht="14.45" customHeight="1" x14ac:dyDescent="0.2">
      <c r="A426" s="515"/>
      <c r="B426" s="351" t="s">
        <v>3574</v>
      </c>
      <c r="C426" s="267">
        <v>1747</v>
      </c>
      <c r="D426" s="267">
        <v>1368</v>
      </c>
      <c r="E426" s="352">
        <v>78.3</v>
      </c>
      <c r="F426" s="352">
        <v>77</v>
      </c>
      <c r="G426" s="352">
        <v>1.6</v>
      </c>
      <c r="H426" s="267">
        <v>160</v>
      </c>
      <c r="I426" s="267">
        <v>161</v>
      </c>
      <c r="J426" s="352">
        <v>-0.6</v>
      </c>
      <c r="K426" s="353">
        <v>0.116959064327485</v>
      </c>
      <c r="L426" s="267">
        <v>171</v>
      </c>
      <c r="M426" s="267">
        <v>168</v>
      </c>
      <c r="N426" s="352">
        <v>1.8</v>
      </c>
      <c r="O426" s="353">
        <v>0.125</v>
      </c>
    </row>
    <row r="427" spans="1:15" s="189" customFormat="1" ht="14.45" customHeight="1" x14ac:dyDescent="0.2">
      <c r="A427" s="515"/>
      <c r="B427" s="351" t="s">
        <v>3432</v>
      </c>
      <c r="C427" s="267">
        <v>483</v>
      </c>
      <c r="D427" s="267">
        <v>338</v>
      </c>
      <c r="E427" s="352">
        <v>70</v>
      </c>
      <c r="F427" s="352">
        <v>66.3</v>
      </c>
      <c r="G427" s="352">
        <v>5.6</v>
      </c>
      <c r="H427" s="267">
        <v>1023</v>
      </c>
      <c r="I427" s="267">
        <v>264</v>
      </c>
      <c r="J427" s="352">
        <v>287.5</v>
      </c>
      <c r="K427" s="353">
        <v>3.0266272189349102</v>
      </c>
      <c r="L427" s="267">
        <v>1058</v>
      </c>
      <c r="M427" s="267">
        <v>292</v>
      </c>
      <c r="N427" s="352">
        <v>262.3</v>
      </c>
      <c r="O427" s="353">
        <v>3.1301775147929001</v>
      </c>
    </row>
    <row r="428" spans="1:15" s="189" customFormat="1" ht="14.45" customHeight="1" x14ac:dyDescent="0.2">
      <c r="A428" s="361" t="s">
        <v>15155</v>
      </c>
      <c r="B428" s="351" t="s">
        <v>15155</v>
      </c>
      <c r="C428" s="267">
        <v>0</v>
      </c>
      <c r="D428" s="267">
        <v>0</v>
      </c>
      <c r="E428" s="352">
        <v>0</v>
      </c>
      <c r="F428" s="352">
        <v>0</v>
      </c>
      <c r="G428" s="352">
        <v>0</v>
      </c>
      <c r="H428" s="267">
        <v>0</v>
      </c>
      <c r="I428" s="267">
        <v>0</v>
      </c>
      <c r="J428" s="352">
        <v>0</v>
      </c>
      <c r="K428" s="353" t="s">
        <v>17215</v>
      </c>
      <c r="L428" s="267">
        <v>0</v>
      </c>
      <c r="M428" s="267">
        <v>0</v>
      </c>
      <c r="N428" s="352">
        <v>0</v>
      </c>
      <c r="O428" s="353" t="s">
        <v>17215</v>
      </c>
    </row>
    <row r="429" spans="1:15" s="189" customFormat="1" ht="14.45" customHeight="1" x14ac:dyDescent="0.2">
      <c r="A429" s="515" t="s">
        <v>249</v>
      </c>
      <c r="B429" s="351" t="s">
        <v>7997</v>
      </c>
      <c r="C429" s="267">
        <v>437</v>
      </c>
      <c r="D429" s="267">
        <v>245</v>
      </c>
      <c r="E429" s="352">
        <v>56.1</v>
      </c>
      <c r="F429" s="352">
        <v>53.8</v>
      </c>
      <c r="G429" s="352">
        <v>4.3</v>
      </c>
      <c r="H429" s="267">
        <v>296</v>
      </c>
      <c r="I429" s="267">
        <v>352</v>
      </c>
      <c r="J429" s="352">
        <v>-15.9</v>
      </c>
      <c r="K429" s="353">
        <v>1.2081632653061201</v>
      </c>
      <c r="L429" s="267">
        <v>268</v>
      </c>
      <c r="M429" s="267">
        <v>300</v>
      </c>
      <c r="N429" s="352">
        <v>-10.7</v>
      </c>
      <c r="O429" s="353">
        <v>1.09387755102041</v>
      </c>
    </row>
    <row r="430" spans="1:15" s="189" customFormat="1" ht="14.45" customHeight="1" x14ac:dyDescent="0.2">
      <c r="A430" s="515"/>
      <c r="B430" s="351" t="s">
        <v>1412</v>
      </c>
      <c r="C430" s="267">
        <v>1043</v>
      </c>
      <c r="D430" s="267">
        <v>692</v>
      </c>
      <c r="E430" s="352">
        <v>66.3</v>
      </c>
      <c r="F430" s="352">
        <v>65.400000000000006</v>
      </c>
      <c r="G430" s="352">
        <v>1.5</v>
      </c>
      <c r="H430" s="267">
        <v>49</v>
      </c>
      <c r="I430" s="267">
        <v>16</v>
      </c>
      <c r="J430" s="352">
        <v>206.3</v>
      </c>
      <c r="K430" s="353">
        <v>7.0809248554913301E-2</v>
      </c>
      <c r="L430" s="267">
        <v>131</v>
      </c>
      <c r="M430" s="267">
        <v>96</v>
      </c>
      <c r="N430" s="352">
        <v>36.5</v>
      </c>
      <c r="O430" s="353">
        <v>0.189306358381503</v>
      </c>
    </row>
    <row r="431" spans="1:15" s="189" customFormat="1" ht="14.45" customHeight="1" x14ac:dyDescent="0.2">
      <c r="A431" s="515"/>
      <c r="B431" s="351" t="s">
        <v>1452</v>
      </c>
      <c r="C431" s="267">
        <v>733</v>
      </c>
      <c r="D431" s="267">
        <v>414</v>
      </c>
      <c r="E431" s="352">
        <v>56.5</v>
      </c>
      <c r="F431" s="352">
        <v>55.5</v>
      </c>
      <c r="G431" s="352">
        <v>1.7</v>
      </c>
      <c r="H431" s="267">
        <v>119</v>
      </c>
      <c r="I431" s="267">
        <v>79</v>
      </c>
      <c r="J431" s="352">
        <v>50.6</v>
      </c>
      <c r="K431" s="353">
        <v>0.28743961352656999</v>
      </c>
      <c r="L431" s="267">
        <v>193</v>
      </c>
      <c r="M431" s="267">
        <v>139</v>
      </c>
      <c r="N431" s="352">
        <v>38.799999999999997</v>
      </c>
      <c r="O431" s="353">
        <v>0.46618357487922701</v>
      </c>
    </row>
    <row r="432" spans="1:15" s="189" customFormat="1" ht="14.45" customHeight="1" x14ac:dyDescent="0.2">
      <c r="A432" s="515"/>
      <c r="B432" s="351" t="s">
        <v>2518</v>
      </c>
      <c r="C432" s="267">
        <v>2162</v>
      </c>
      <c r="D432" s="267">
        <v>1600</v>
      </c>
      <c r="E432" s="352">
        <v>74</v>
      </c>
      <c r="F432" s="352">
        <v>73.400000000000006</v>
      </c>
      <c r="G432" s="352">
        <v>0.9</v>
      </c>
      <c r="H432" s="267">
        <v>145</v>
      </c>
      <c r="I432" s="267">
        <v>100</v>
      </c>
      <c r="J432" s="352">
        <v>45</v>
      </c>
      <c r="K432" s="353">
        <v>9.0624999999999997E-2</v>
      </c>
      <c r="L432" s="267">
        <v>249</v>
      </c>
      <c r="M432" s="267">
        <v>171</v>
      </c>
      <c r="N432" s="352">
        <v>45.6</v>
      </c>
      <c r="O432" s="353">
        <v>0.15562500000000001</v>
      </c>
    </row>
    <row r="433" spans="1:15" s="189" customFormat="1" ht="14.45" customHeight="1" x14ac:dyDescent="0.2">
      <c r="A433" s="515"/>
      <c r="B433" s="351" t="s">
        <v>2638</v>
      </c>
      <c r="C433" s="267">
        <v>433</v>
      </c>
      <c r="D433" s="267">
        <v>318</v>
      </c>
      <c r="E433" s="352">
        <v>73.400000000000006</v>
      </c>
      <c r="F433" s="352">
        <v>73</v>
      </c>
      <c r="G433" s="352">
        <v>0.6</v>
      </c>
      <c r="H433" s="267">
        <v>51</v>
      </c>
      <c r="I433" s="267">
        <v>41</v>
      </c>
      <c r="J433" s="352">
        <v>24.4</v>
      </c>
      <c r="K433" s="353">
        <v>0.160377358490566</v>
      </c>
      <c r="L433" s="267">
        <v>41</v>
      </c>
      <c r="M433" s="267">
        <v>43</v>
      </c>
      <c r="N433" s="352">
        <v>-4.7</v>
      </c>
      <c r="O433" s="353">
        <v>0.128930817610063</v>
      </c>
    </row>
    <row r="434" spans="1:15" s="189" customFormat="1" ht="14.45" customHeight="1" x14ac:dyDescent="0.2">
      <c r="A434" s="515"/>
      <c r="B434" s="351" t="s">
        <v>1421</v>
      </c>
      <c r="C434" s="267">
        <v>2540</v>
      </c>
      <c r="D434" s="267">
        <v>1431</v>
      </c>
      <c r="E434" s="352">
        <v>56.3</v>
      </c>
      <c r="F434" s="352">
        <v>55</v>
      </c>
      <c r="G434" s="352">
        <v>2.5</v>
      </c>
      <c r="H434" s="267">
        <v>511</v>
      </c>
      <c r="I434" s="267">
        <v>393</v>
      </c>
      <c r="J434" s="352">
        <v>30</v>
      </c>
      <c r="K434" s="353">
        <v>0.35709294199860198</v>
      </c>
      <c r="L434" s="267">
        <v>551</v>
      </c>
      <c r="M434" s="267">
        <v>448</v>
      </c>
      <c r="N434" s="352">
        <v>23</v>
      </c>
      <c r="O434" s="353">
        <v>0.38504542278127202</v>
      </c>
    </row>
    <row r="435" spans="1:15" s="189" customFormat="1" ht="14.45" customHeight="1" x14ac:dyDescent="0.2">
      <c r="A435" s="515"/>
      <c r="B435" s="351" t="s">
        <v>2885</v>
      </c>
      <c r="C435" s="267">
        <v>683</v>
      </c>
      <c r="D435" s="267">
        <v>375</v>
      </c>
      <c r="E435" s="352">
        <v>54.9</v>
      </c>
      <c r="F435" s="352">
        <v>53.7</v>
      </c>
      <c r="G435" s="352">
        <v>2.2000000000000002</v>
      </c>
      <c r="H435" s="267">
        <v>145</v>
      </c>
      <c r="I435" s="267">
        <v>128</v>
      </c>
      <c r="J435" s="352">
        <v>13.3</v>
      </c>
      <c r="K435" s="353">
        <v>0.38666666666666699</v>
      </c>
      <c r="L435" s="267">
        <v>113</v>
      </c>
      <c r="M435" s="267">
        <v>98</v>
      </c>
      <c r="N435" s="352">
        <v>15.3</v>
      </c>
      <c r="O435" s="353">
        <v>0.30133333333333301</v>
      </c>
    </row>
    <row r="436" spans="1:15" s="189" customFormat="1" ht="14.45" customHeight="1" x14ac:dyDescent="0.2">
      <c r="A436" s="515"/>
      <c r="B436" s="351" t="s">
        <v>1446</v>
      </c>
      <c r="C436" s="267">
        <v>3110</v>
      </c>
      <c r="D436" s="267">
        <v>2097</v>
      </c>
      <c r="E436" s="352">
        <v>67.400000000000006</v>
      </c>
      <c r="F436" s="352">
        <v>66.8</v>
      </c>
      <c r="G436" s="352">
        <v>0.9</v>
      </c>
      <c r="H436" s="267">
        <v>271</v>
      </c>
      <c r="I436" s="267">
        <v>213</v>
      </c>
      <c r="J436" s="352">
        <v>27.2</v>
      </c>
      <c r="K436" s="353">
        <v>0.12923223652837401</v>
      </c>
      <c r="L436" s="267">
        <v>219</v>
      </c>
      <c r="M436" s="267">
        <v>158</v>
      </c>
      <c r="N436" s="352">
        <v>38.6</v>
      </c>
      <c r="O436" s="353">
        <v>0.104434907010014</v>
      </c>
    </row>
    <row r="437" spans="1:15" s="189" customFormat="1" ht="14.45" customHeight="1" x14ac:dyDescent="0.2">
      <c r="A437" s="515"/>
      <c r="B437" s="351" t="s">
        <v>1987</v>
      </c>
      <c r="C437" s="267">
        <v>453</v>
      </c>
      <c r="D437" s="267">
        <v>267</v>
      </c>
      <c r="E437" s="352">
        <v>58.9</v>
      </c>
      <c r="F437" s="352">
        <v>57.6</v>
      </c>
      <c r="G437" s="352">
        <v>2.2999999999999998</v>
      </c>
      <c r="H437" s="267">
        <v>54</v>
      </c>
      <c r="I437" s="267">
        <v>29</v>
      </c>
      <c r="J437" s="352">
        <v>86.2</v>
      </c>
      <c r="K437" s="353">
        <v>0.202247191011236</v>
      </c>
      <c r="L437" s="267">
        <v>86</v>
      </c>
      <c r="M437" s="267">
        <v>42</v>
      </c>
      <c r="N437" s="352">
        <v>104.8</v>
      </c>
      <c r="O437" s="353">
        <v>0.32209737827715401</v>
      </c>
    </row>
    <row r="438" spans="1:15" s="189" customFormat="1" ht="14.45" customHeight="1" x14ac:dyDescent="0.2">
      <c r="A438" s="515"/>
      <c r="B438" s="351" t="s">
        <v>7998</v>
      </c>
      <c r="C438" s="267">
        <v>177</v>
      </c>
      <c r="D438" s="267">
        <v>101</v>
      </c>
      <c r="E438" s="352">
        <v>57.1</v>
      </c>
      <c r="F438" s="352">
        <v>56.5</v>
      </c>
      <c r="G438" s="352">
        <v>1</v>
      </c>
      <c r="H438" s="267">
        <v>0</v>
      </c>
      <c r="I438" s="267">
        <v>2</v>
      </c>
      <c r="J438" s="352">
        <v>-100</v>
      </c>
      <c r="K438" s="353">
        <v>0</v>
      </c>
      <c r="L438" s="267">
        <v>54</v>
      </c>
      <c r="M438" s="267">
        <v>45</v>
      </c>
      <c r="N438" s="352">
        <v>20</v>
      </c>
      <c r="O438" s="353">
        <v>0.53465346534653502</v>
      </c>
    </row>
    <row r="439" spans="1:15" s="189" customFormat="1" ht="14.45" customHeight="1" x14ac:dyDescent="0.2">
      <c r="A439" s="515"/>
      <c r="B439" s="351" t="s">
        <v>4926</v>
      </c>
      <c r="C439" s="267">
        <v>1555</v>
      </c>
      <c r="D439" s="267">
        <v>1114</v>
      </c>
      <c r="E439" s="352">
        <v>71.599999999999994</v>
      </c>
      <c r="F439" s="352">
        <v>70.7</v>
      </c>
      <c r="G439" s="352">
        <v>1.3</v>
      </c>
      <c r="H439" s="267">
        <v>74</v>
      </c>
      <c r="I439" s="267">
        <v>61</v>
      </c>
      <c r="J439" s="352">
        <v>21.3</v>
      </c>
      <c r="K439" s="353">
        <v>6.6427289048474003E-2</v>
      </c>
      <c r="L439" s="267">
        <v>116</v>
      </c>
      <c r="M439" s="267">
        <v>69</v>
      </c>
      <c r="N439" s="352">
        <v>68.099999999999994</v>
      </c>
      <c r="O439" s="353">
        <v>0.104129263913824</v>
      </c>
    </row>
    <row r="440" spans="1:15" s="189" customFormat="1" ht="14.45" customHeight="1" x14ac:dyDescent="0.2">
      <c r="A440" s="515"/>
      <c r="B440" s="351" t="s">
        <v>2713</v>
      </c>
      <c r="C440" s="267">
        <v>1070</v>
      </c>
      <c r="D440" s="267">
        <v>592</v>
      </c>
      <c r="E440" s="352">
        <v>55.3</v>
      </c>
      <c r="F440" s="352">
        <v>53</v>
      </c>
      <c r="G440" s="352">
        <v>4.4000000000000004</v>
      </c>
      <c r="H440" s="267">
        <v>156</v>
      </c>
      <c r="I440" s="267">
        <v>65</v>
      </c>
      <c r="J440" s="352">
        <v>140</v>
      </c>
      <c r="K440" s="353">
        <v>0.26351351351351299</v>
      </c>
      <c r="L440" s="267">
        <v>172</v>
      </c>
      <c r="M440" s="267">
        <v>68</v>
      </c>
      <c r="N440" s="352">
        <v>152.9</v>
      </c>
      <c r="O440" s="353">
        <v>0.29054054054054101</v>
      </c>
    </row>
    <row r="441" spans="1:15" s="189" customFormat="1" ht="14.45" customHeight="1" x14ac:dyDescent="0.2">
      <c r="A441" s="515"/>
      <c r="B441" s="351" t="s">
        <v>2663</v>
      </c>
      <c r="C441" s="267">
        <v>633</v>
      </c>
      <c r="D441" s="267">
        <v>358</v>
      </c>
      <c r="E441" s="352">
        <v>56.6</v>
      </c>
      <c r="F441" s="352">
        <v>55.8</v>
      </c>
      <c r="G441" s="352">
        <v>1.4</v>
      </c>
      <c r="H441" s="267">
        <v>137</v>
      </c>
      <c r="I441" s="267">
        <v>76</v>
      </c>
      <c r="J441" s="352">
        <v>80.3</v>
      </c>
      <c r="K441" s="353">
        <v>0.38268156424581001</v>
      </c>
      <c r="L441" s="267">
        <v>95</v>
      </c>
      <c r="M441" s="267">
        <v>43</v>
      </c>
      <c r="N441" s="352">
        <v>120.9</v>
      </c>
      <c r="O441" s="353">
        <v>0.26536312849162003</v>
      </c>
    </row>
    <row r="442" spans="1:15" s="189" customFormat="1" ht="14.45" customHeight="1" x14ac:dyDescent="0.2">
      <c r="A442" s="515" t="s">
        <v>250</v>
      </c>
      <c r="B442" s="351" t="s">
        <v>3667</v>
      </c>
      <c r="C442" s="267">
        <v>1317</v>
      </c>
      <c r="D442" s="267">
        <v>1140</v>
      </c>
      <c r="E442" s="352">
        <v>86.6</v>
      </c>
      <c r="F442" s="352">
        <v>85.6</v>
      </c>
      <c r="G442" s="352">
        <v>1.1000000000000001</v>
      </c>
      <c r="H442" s="267">
        <v>712</v>
      </c>
      <c r="I442" s="267">
        <v>639</v>
      </c>
      <c r="J442" s="352">
        <v>11.4</v>
      </c>
      <c r="K442" s="353">
        <v>0.62456140350877198</v>
      </c>
      <c r="L442" s="267">
        <v>1112</v>
      </c>
      <c r="M442" s="267">
        <v>1010</v>
      </c>
      <c r="N442" s="352">
        <v>10.1</v>
      </c>
      <c r="O442" s="353">
        <v>0.97543859649122799</v>
      </c>
    </row>
    <row r="443" spans="1:15" s="189" customFormat="1" ht="14.45" customHeight="1" x14ac:dyDescent="0.2">
      <c r="A443" s="515"/>
      <c r="B443" s="351" t="s">
        <v>3722</v>
      </c>
      <c r="C443" s="267">
        <v>866</v>
      </c>
      <c r="D443" s="267">
        <v>736</v>
      </c>
      <c r="E443" s="352">
        <v>85</v>
      </c>
      <c r="F443" s="352">
        <v>84.1</v>
      </c>
      <c r="G443" s="352">
        <v>1.1000000000000001</v>
      </c>
      <c r="H443" s="267">
        <v>468</v>
      </c>
      <c r="I443" s="267">
        <v>372</v>
      </c>
      <c r="J443" s="352">
        <v>25.8</v>
      </c>
      <c r="K443" s="353">
        <v>0.63586956521739102</v>
      </c>
      <c r="L443" s="267">
        <v>435</v>
      </c>
      <c r="M443" s="267">
        <v>363</v>
      </c>
      <c r="N443" s="352">
        <v>19.8</v>
      </c>
      <c r="O443" s="353">
        <v>0.591032608695652</v>
      </c>
    </row>
    <row r="444" spans="1:15" s="189" customFormat="1" ht="14.45" customHeight="1" x14ac:dyDescent="0.2">
      <c r="A444" s="515"/>
      <c r="B444" s="351" t="s">
        <v>4043</v>
      </c>
      <c r="C444" s="267">
        <v>336</v>
      </c>
      <c r="D444" s="267">
        <v>311</v>
      </c>
      <c r="E444" s="352">
        <v>92.6</v>
      </c>
      <c r="F444" s="352">
        <v>90.8</v>
      </c>
      <c r="G444" s="352">
        <v>2</v>
      </c>
      <c r="H444" s="267">
        <v>548</v>
      </c>
      <c r="I444" s="267">
        <v>705</v>
      </c>
      <c r="J444" s="352">
        <v>-22.3</v>
      </c>
      <c r="K444" s="353">
        <v>1.7620578778135001</v>
      </c>
      <c r="L444" s="267">
        <v>659</v>
      </c>
      <c r="M444" s="267">
        <v>823</v>
      </c>
      <c r="N444" s="352">
        <v>-19.899999999999999</v>
      </c>
      <c r="O444" s="353">
        <v>2.1189710610932502</v>
      </c>
    </row>
    <row r="445" spans="1:15" s="189" customFormat="1" ht="14.45" customHeight="1" x14ac:dyDescent="0.2">
      <c r="A445" s="515"/>
      <c r="B445" s="351" t="s">
        <v>2344</v>
      </c>
      <c r="C445" s="267">
        <v>585</v>
      </c>
      <c r="D445" s="267">
        <v>506</v>
      </c>
      <c r="E445" s="352">
        <v>86.5</v>
      </c>
      <c r="F445" s="352">
        <v>84.8</v>
      </c>
      <c r="G445" s="352">
        <v>2</v>
      </c>
      <c r="H445" s="267">
        <v>272</v>
      </c>
      <c r="I445" s="267">
        <v>118</v>
      </c>
      <c r="J445" s="352">
        <v>130.5</v>
      </c>
      <c r="K445" s="353">
        <v>0.53754940711462496</v>
      </c>
      <c r="L445" s="267">
        <v>441</v>
      </c>
      <c r="M445" s="267">
        <v>408</v>
      </c>
      <c r="N445" s="352">
        <v>8.1</v>
      </c>
      <c r="O445" s="353">
        <v>0.87154150197628499</v>
      </c>
    </row>
    <row r="446" spans="1:15" s="189" customFormat="1" ht="14.45" customHeight="1" x14ac:dyDescent="0.2">
      <c r="A446" s="515"/>
      <c r="B446" s="351" t="s">
        <v>3695</v>
      </c>
      <c r="C446" s="267">
        <v>758</v>
      </c>
      <c r="D446" s="267">
        <v>720</v>
      </c>
      <c r="E446" s="352">
        <v>95</v>
      </c>
      <c r="F446" s="352">
        <v>94.6</v>
      </c>
      <c r="G446" s="352">
        <v>0.4</v>
      </c>
      <c r="H446" s="267">
        <v>265</v>
      </c>
      <c r="I446" s="267">
        <v>180</v>
      </c>
      <c r="J446" s="352">
        <v>47.2</v>
      </c>
      <c r="K446" s="353">
        <v>0.36805555555555602</v>
      </c>
      <c r="L446" s="267">
        <v>341</v>
      </c>
      <c r="M446" s="267">
        <v>282</v>
      </c>
      <c r="N446" s="352">
        <v>20.9</v>
      </c>
      <c r="O446" s="353">
        <v>0.47361111111111098</v>
      </c>
    </row>
    <row r="447" spans="1:15" s="189" customFormat="1" ht="14.45" customHeight="1" x14ac:dyDescent="0.2">
      <c r="A447" s="361" t="s">
        <v>15156</v>
      </c>
      <c r="B447" s="351" t="s">
        <v>15156</v>
      </c>
      <c r="C447" s="267">
        <v>0</v>
      </c>
      <c r="D447" s="267">
        <v>0</v>
      </c>
      <c r="E447" s="352">
        <v>0</v>
      </c>
      <c r="F447" s="352">
        <v>0</v>
      </c>
      <c r="G447" s="352">
        <v>0</v>
      </c>
      <c r="H447" s="267">
        <v>0</v>
      </c>
      <c r="I447" s="267">
        <v>0</v>
      </c>
      <c r="J447" s="352">
        <v>0</v>
      </c>
      <c r="K447" s="353" t="s">
        <v>17215</v>
      </c>
      <c r="L447" s="267">
        <v>0</v>
      </c>
      <c r="M447" s="267">
        <v>0</v>
      </c>
      <c r="N447" s="352">
        <v>0</v>
      </c>
      <c r="O447" s="353" t="s">
        <v>17215</v>
      </c>
    </row>
    <row r="448" spans="1:15" s="189" customFormat="1" ht="14.45" customHeight="1" x14ac:dyDescent="0.2">
      <c r="A448" s="515" t="s">
        <v>253</v>
      </c>
      <c r="B448" s="351" t="s">
        <v>1223</v>
      </c>
      <c r="C448" s="267">
        <v>427</v>
      </c>
      <c r="D448" s="267">
        <v>312</v>
      </c>
      <c r="E448" s="352">
        <v>73.099999999999994</v>
      </c>
      <c r="F448" s="352">
        <v>72.599999999999994</v>
      </c>
      <c r="G448" s="352">
        <v>0.6</v>
      </c>
      <c r="H448" s="267">
        <v>12</v>
      </c>
      <c r="I448" s="267">
        <v>11</v>
      </c>
      <c r="J448" s="352">
        <v>9.1</v>
      </c>
      <c r="K448" s="353">
        <v>3.8461538461538498E-2</v>
      </c>
      <c r="L448" s="267">
        <v>19</v>
      </c>
      <c r="M448" s="267">
        <v>16</v>
      </c>
      <c r="N448" s="352">
        <v>18.8</v>
      </c>
      <c r="O448" s="353">
        <v>6.0897435897435903E-2</v>
      </c>
    </row>
    <row r="449" spans="1:15" s="189" customFormat="1" ht="14.45" customHeight="1" x14ac:dyDescent="0.2">
      <c r="A449" s="515"/>
      <c r="B449" s="351" t="s">
        <v>1233</v>
      </c>
      <c r="C449" s="267">
        <v>2975</v>
      </c>
      <c r="D449" s="267">
        <v>1861</v>
      </c>
      <c r="E449" s="352">
        <v>62.6</v>
      </c>
      <c r="F449" s="352">
        <v>61.7</v>
      </c>
      <c r="G449" s="352">
        <v>1.4</v>
      </c>
      <c r="H449" s="267">
        <v>66</v>
      </c>
      <c r="I449" s="267">
        <v>59</v>
      </c>
      <c r="J449" s="352">
        <v>11.9</v>
      </c>
      <c r="K449" s="353">
        <v>3.5464803868887701E-2</v>
      </c>
      <c r="L449" s="267">
        <v>77</v>
      </c>
      <c r="M449" s="267">
        <v>59</v>
      </c>
      <c r="N449" s="352">
        <v>30.5</v>
      </c>
      <c r="O449" s="353">
        <v>4.1375604513702299E-2</v>
      </c>
    </row>
    <row r="450" spans="1:15" s="189" customFormat="1" ht="14.45" customHeight="1" x14ac:dyDescent="0.2">
      <c r="A450" s="515"/>
      <c r="B450" s="351" t="s">
        <v>1472</v>
      </c>
      <c r="C450" s="267">
        <v>6760</v>
      </c>
      <c r="D450" s="267">
        <v>3511</v>
      </c>
      <c r="E450" s="352">
        <v>51.9</v>
      </c>
      <c r="F450" s="352">
        <v>51.6</v>
      </c>
      <c r="G450" s="352">
        <v>0.7</v>
      </c>
      <c r="H450" s="267">
        <v>194</v>
      </c>
      <c r="I450" s="267">
        <v>118</v>
      </c>
      <c r="J450" s="352">
        <v>64.400000000000006</v>
      </c>
      <c r="K450" s="353">
        <v>5.5254913130162397E-2</v>
      </c>
      <c r="L450" s="267">
        <v>378</v>
      </c>
      <c r="M450" s="267">
        <v>228</v>
      </c>
      <c r="N450" s="352">
        <v>65.8</v>
      </c>
      <c r="O450" s="353">
        <v>0.107661634861863</v>
      </c>
    </row>
    <row r="451" spans="1:15" s="189" customFormat="1" ht="14.45" customHeight="1" x14ac:dyDescent="0.2">
      <c r="A451" s="515"/>
      <c r="B451" s="351" t="s">
        <v>1230</v>
      </c>
      <c r="C451" s="267">
        <v>357</v>
      </c>
      <c r="D451" s="267">
        <v>292</v>
      </c>
      <c r="E451" s="352">
        <v>81.8</v>
      </c>
      <c r="F451" s="352">
        <v>81.8</v>
      </c>
      <c r="G451" s="352">
        <v>0</v>
      </c>
      <c r="H451" s="267">
        <v>59</v>
      </c>
      <c r="I451" s="267">
        <v>20</v>
      </c>
      <c r="J451" s="352">
        <v>195</v>
      </c>
      <c r="K451" s="353">
        <v>0.202054794520548</v>
      </c>
      <c r="L451" s="267">
        <v>43</v>
      </c>
      <c r="M451" s="267">
        <v>34</v>
      </c>
      <c r="N451" s="352">
        <v>26.5</v>
      </c>
      <c r="O451" s="353">
        <v>0.147260273972603</v>
      </c>
    </row>
    <row r="452" spans="1:15" s="189" customFormat="1" ht="14.45" customHeight="1" x14ac:dyDescent="0.2">
      <c r="A452" s="515"/>
      <c r="B452" s="351" t="s">
        <v>1253</v>
      </c>
      <c r="C452" s="267">
        <v>3319</v>
      </c>
      <c r="D452" s="267">
        <v>2220</v>
      </c>
      <c r="E452" s="352">
        <v>66.900000000000006</v>
      </c>
      <c r="F452" s="352">
        <v>66</v>
      </c>
      <c r="G452" s="352">
        <v>1.4</v>
      </c>
      <c r="H452" s="267">
        <v>321</v>
      </c>
      <c r="I452" s="267">
        <v>187</v>
      </c>
      <c r="J452" s="352">
        <v>71.7</v>
      </c>
      <c r="K452" s="353">
        <v>0.14459459459459501</v>
      </c>
      <c r="L452" s="267">
        <v>314</v>
      </c>
      <c r="M452" s="267">
        <v>167</v>
      </c>
      <c r="N452" s="352">
        <v>88</v>
      </c>
      <c r="O452" s="353">
        <v>0.141441441441441</v>
      </c>
    </row>
    <row r="453" spans="1:15" s="189" customFormat="1" ht="14.45" customHeight="1" x14ac:dyDescent="0.2">
      <c r="A453" s="515"/>
      <c r="B453" s="351" t="s">
        <v>1685</v>
      </c>
      <c r="C453" s="267">
        <v>1344</v>
      </c>
      <c r="D453" s="267">
        <v>827</v>
      </c>
      <c r="E453" s="352">
        <v>61.5</v>
      </c>
      <c r="F453" s="352">
        <v>61.2</v>
      </c>
      <c r="G453" s="352">
        <v>0.6</v>
      </c>
      <c r="H453" s="267">
        <v>603</v>
      </c>
      <c r="I453" s="267">
        <v>629</v>
      </c>
      <c r="J453" s="352">
        <v>-4.0999999999999996</v>
      </c>
      <c r="K453" s="353">
        <v>0.72914147521160799</v>
      </c>
      <c r="L453" s="267">
        <v>614</v>
      </c>
      <c r="M453" s="267">
        <v>627</v>
      </c>
      <c r="N453" s="352">
        <v>-2.1</v>
      </c>
      <c r="O453" s="353">
        <v>0.74244256348246696</v>
      </c>
    </row>
    <row r="454" spans="1:15" s="189" customFormat="1" ht="14.45" customHeight="1" x14ac:dyDescent="0.2">
      <c r="A454" s="361" t="s">
        <v>15157</v>
      </c>
      <c r="B454" s="351" t="s">
        <v>15500</v>
      </c>
      <c r="C454" s="267">
        <v>20783</v>
      </c>
      <c r="D454" s="267">
        <v>2470</v>
      </c>
      <c r="E454" s="352">
        <v>11.9</v>
      </c>
      <c r="F454" s="352">
        <v>11.9</v>
      </c>
      <c r="G454" s="352">
        <v>0.2</v>
      </c>
      <c r="H454" s="267">
        <v>2587</v>
      </c>
      <c r="I454" s="267">
        <v>3266</v>
      </c>
      <c r="J454" s="352">
        <v>-20.8</v>
      </c>
      <c r="K454" s="353">
        <v>1.0473684210526299</v>
      </c>
      <c r="L454" s="267">
        <v>3149</v>
      </c>
      <c r="M454" s="267">
        <v>3786</v>
      </c>
      <c r="N454" s="352">
        <v>-16.8</v>
      </c>
      <c r="O454" s="353">
        <v>1.2748987854250999</v>
      </c>
    </row>
    <row r="455" spans="1:15" s="189" customFormat="1" ht="14.45" customHeight="1" x14ac:dyDescent="0.2">
      <c r="A455" s="361" t="s">
        <v>15158</v>
      </c>
      <c r="B455" s="351" t="s">
        <v>15501</v>
      </c>
      <c r="C455" s="267">
        <v>387</v>
      </c>
      <c r="D455" s="267">
        <v>197</v>
      </c>
      <c r="E455" s="352">
        <v>50.9</v>
      </c>
      <c r="F455" s="352">
        <v>59.4</v>
      </c>
      <c r="G455" s="352">
        <v>-14.3</v>
      </c>
      <c r="H455" s="267">
        <v>61</v>
      </c>
      <c r="I455" s="267">
        <v>169</v>
      </c>
      <c r="J455" s="352">
        <v>-63.9</v>
      </c>
      <c r="K455" s="353">
        <v>0.30964467005076102</v>
      </c>
      <c r="L455" s="267">
        <v>166</v>
      </c>
      <c r="M455" s="267">
        <v>288</v>
      </c>
      <c r="N455" s="352">
        <v>-42.4</v>
      </c>
      <c r="O455" s="353">
        <v>0.84263959390862897</v>
      </c>
    </row>
    <row r="456" spans="1:15" s="189" customFormat="1" ht="14.45" customHeight="1" x14ac:dyDescent="0.2">
      <c r="A456" s="361" t="s">
        <v>15159</v>
      </c>
      <c r="B456" s="351" t="s">
        <v>15159</v>
      </c>
      <c r="C456" s="267">
        <v>4</v>
      </c>
      <c r="D456" s="267">
        <v>2</v>
      </c>
      <c r="E456" s="352">
        <v>50</v>
      </c>
      <c r="F456" s="352">
        <v>50</v>
      </c>
      <c r="G456" s="352">
        <v>0</v>
      </c>
      <c r="H456" s="267">
        <v>0</v>
      </c>
      <c r="I456" s="267">
        <v>0</v>
      </c>
      <c r="J456" s="352">
        <v>0</v>
      </c>
      <c r="K456" s="353">
        <v>0</v>
      </c>
      <c r="L456" s="267">
        <v>0</v>
      </c>
      <c r="M456" s="267">
        <v>0</v>
      </c>
      <c r="N456" s="352">
        <v>0</v>
      </c>
      <c r="O456" s="353">
        <v>0</v>
      </c>
    </row>
    <row r="457" spans="1:15" s="189" customFormat="1" ht="14.45" customHeight="1" x14ac:dyDescent="0.2">
      <c r="A457" s="361" t="s">
        <v>15160</v>
      </c>
      <c r="B457" s="351" t="s">
        <v>15160</v>
      </c>
      <c r="C457" s="267">
        <v>35</v>
      </c>
      <c r="D457" s="267">
        <v>7</v>
      </c>
      <c r="E457" s="352">
        <v>20</v>
      </c>
      <c r="F457" s="352">
        <v>17.100000000000001</v>
      </c>
      <c r="G457" s="352">
        <v>16.7</v>
      </c>
      <c r="H457" s="267">
        <v>0</v>
      </c>
      <c r="I457" s="267">
        <v>0</v>
      </c>
      <c r="J457" s="352">
        <v>0</v>
      </c>
      <c r="K457" s="353">
        <v>0</v>
      </c>
      <c r="L457" s="267">
        <v>0</v>
      </c>
      <c r="M457" s="267">
        <v>0</v>
      </c>
      <c r="N457" s="352">
        <v>0</v>
      </c>
      <c r="O457" s="353">
        <v>0</v>
      </c>
    </row>
    <row r="458" spans="1:15" s="189" customFormat="1" ht="14.45" customHeight="1" x14ac:dyDescent="0.2">
      <c r="A458" s="361" t="s">
        <v>14024</v>
      </c>
      <c r="B458" s="351" t="s">
        <v>14024</v>
      </c>
      <c r="C458" s="267">
        <v>0</v>
      </c>
      <c r="D458" s="267">
        <v>0</v>
      </c>
      <c r="E458" s="352">
        <v>0</v>
      </c>
      <c r="F458" s="352">
        <v>0</v>
      </c>
      <c r="G458" s="352">
        <v>0</v>
      </c>
      <c r="H458" s="267">
        <v>0</v>
      </c>
      <c r="I458" s="267">
        <v>0</v>
      </c>
      <c r="J458" s="352">
        <v>0</v>
      </c>
      <c r="K458" s="353" t="s">
        <v>17215</v>
      </c>
      <c r="L458" s="267">
        <v>0</v>
      </c>
      <c r="M458" s="267">
        <v>0</v>
      </c>
      <c r="N458" s="352">
        <v>0</v>
      </c>
      <c r="O458" s="353" t="s">
        <v>17215</v>
      </c>
    </row>
    <row r="459" spans="1:15" s="189" customFormat="1" ht="28.7" customHeight="1" x14ac:dyDescent="0.2"/>
    <row r="460" spans="1:15" s="189" customFormat="1" ht="14.45" customHeight="1" x14ac:dyDescent="0.2">
      <c r="A460" s="516" t="s">
        <v>15518</v>
      </c>
      <c r="B460" s="516"/>
    </row>
    <row r="461" spans="1:15" s="189" customFormat="1" ht="14.45" customHeight="1" x14ac:dyDescent="0.2"/>
    <row r="462" spans="1:15" s="189" customFormat="1" ht="67.150000000000006" customHeight="1" x14ac:dyDescent="0.2">
      <c r="A462" s="354" t="s">
        <v>8134</v>
      </c>
      <c r="B462" s="355" t="s">
        <v>344</v>
      </c>
      <c r="C462" s="345" t="s">
        <v>15519</v>
      </c>
      <c r="D462" s="345" t="s">
        <v>15520</v>
      </c>
      <c r="E462" s="345" t="s">
        <v>15486</v>
      </c>
      <c r="F462" s="345" t="s">
        <v>15487</v>
      </c>
      <c r="G462" s="345" t="s">
        <v>15860</v>
      </c>
      <c r="H462" s="346" t="s">
        <v>15489</v>
      </c>
      <c r="I462" s="346" t="s">
        <v>15490</v>
      </c>
      <c r="J462" s="346" t="s">
        <v>15860</v>
      </c>
      <c r="K462" s="346" t="s">
        <v>15521</v>
      </c>
      <c r="L462" s="347" t="s">
        <v>15492</v>
      </c>
      <c r="M462" s="347" t="s">
        <v>15493</v>
      </c>
      <c r="N462" s="347" t="s">
        <v>15488</v>
      </c>
      <c r="O462" s="347" t="s">
        <v>15522</v>
      </c>
    </row>
    <row r="463" spans="1:15" s="189" customFormat="1" ht="24" customHeight="1" x14ac:dyDescent="0.2">
      <c r="A463" s="517" t="s">
        <v>15495</v>
      </c>
      <c r="B463" s="517"/>
      <c r="C463" s="348">
        <v>84112</v>
      </c>
      <c r="D463" s="348">
        <v>64208</v>
      </c>
      <c r="E463" s="349">
        <v>76.336313486779503</v>
      </c>
      <c r="F463" s="349">
        <v>75.613467757275998</v>
      </c>
      <c r="G463" s="349">
        <v>1</v>
      </c>
      <c r="H463" s="348">
        <v>9071</v>
      </c>
      <c r="I463" s="348">
        <v>7175</v>
      </c>
      <c r="J463" s="349">
        <v>26.4</v>
      </c>
      <c r="K463" s="350">
        <v>0.14127523050087201</v>
      </c>
      <c r="L463" s="348">
        <v>12392</v>
      </c>
      <c r="M463" s="348">
        <v>10942</v>
      </c>
      <c r="N463" s="349">
        <v>13.3</v>
      </c>
      <c r="O463" s="350">
        <v>0.19299775728881099</v>
      </c>
    </row>
    <row r="464" spans="1:15" s="189" customFormat="1" ht="14.45" customHeight="1" x14ac:dyDescent="0.2">
      <c r="A464" s="515" t="s">
        <v>252</v>
      </c>
      <c r="B464" s="351" t="s">
        <v>349</v>
      </c>
      <c r="C464" s="267">
        <v>515</v>
      </c>
      <c r="D464" s="267">
        <v>468</v>
      </c>
      <c r="E464" s="352">
        <v>90.873786407767</v>
      </c>
      <c r="F464" s="352">
        <v>89.320388349514602</v>
      </c>
      <c r="G464" s="352">
        <v>1.7</v>
      </c>
      <c r="H464" s="267">
        <v>75</v>
      </c>
      <c r="I464" s="267">
        <v>63</v>
      </c>
      <c r="J464" s="352">
        <v>19</v>
      </c>
      <c r="K464" s="353">
        <v>0.16025641025640999</v>
      </c>
      <c r="L464" s="267">
        <v>170</v>
      </c>
      <c r="M464" s="267">
        <v>231</v>
      </c>
      <c r="N464" s="352">
        <v>-26.4</v>
      </c>
      <c r="O464" s="353">
        <v>0.36324786324786301</v>
      </c>
    </row>
    <row r="465" spans="1:15" s="189" customFormat="1" ht="14.45" customHeight="1" x14ac:dyDescent="0.2">
      <c r="A465" s="515"/>
      <c r="B465" s="351" t="s">
        <v>350</v>
      </c>
      <c r="C465" s="267">
        <v>377</v>
      </c>
      <c r="D465" s="267">
        <v>296</v>
      </c>
      <c r="E465" s="352">
        <v>78.514588859416506</v>
      </c>
      <c r="F465" s="352">
        <v>77.718832891246706</v>
      </c>
      <c r="G465" s="352">
        <v>1</v>
      </c>
      <c r="H465" s="267">
        <v>14</v>
      </c>
      <c r="I465" s="267">
        <v>17</v>
      </c>
      <c r="J465" s="352">
        <v>-17.600000000000001</v>
      </c>
      <c r="K465" s="353">
        <v>4.72972972972973E-2</v>
      </c>
      <c r="L465" s="267">
        <v>45</v>
      </c>
      <c r="M465" s="267">
        <v>40</v>
      </c>
      <c r="N465" s="352">
        <v>12.5</v>
      </c>
      <c r="O465" s="353">
        <v>0.152027027027027</v>
      </c>
    </row>
    <row r="466" spans="1:15" s="189" customFormat="1" ht="14.45" customHeight="1" x14ac:dyDescent="0.2">
      <c r="A466" s="515"/>
      <c r="B466" s="351" t="s">
        <v>351</v>
      </c>
      <c r="C466" s="267">
        <v>375</v>
      </c>
      <c r="D466" s="267">
        <v>277</v>
      </c>
      <c r="E466" s="352">
        <v>73.866666666666703</v>
      </c>
      <c r="F466" s="352">
        <v>73.3333333333333</v>
      </c>
      <c r="G466" s="352">
        <v>0.7</v>
      </c>
      <c r="H466" s="267">
        <v>24</v>
      </c>
      <c r="I466" s="267">
        <v>50</v>
      </c>
      <c r="J466" s="352">
        <v>-52</v>
      </c>
      <c r="K466" s="353">
        <v>8.6642599277978294E-2</v>
      </c>
      <c r="L466" s="267">
        <v>60</v>
      </c>
      <c r="M466" s="267">
        <v>112</v>
      </c>
      <c r="N466" s="352">
        <v>-46.4</v>
      </c>
      <c r="O466" s="353">
        <v>0.21660649819494601</v>
      </c>
    </row>
    <row r="467" spans="1:15" s="189" customFormat="1" ht="14.45" customHeight="1" x14ac:dyDescent="0.2">
      <c r="A467" s="515"/>
      <c r="B467" s="351" t="s">
        <v>352</v>
      </c>
      <c r="C467" s="267">
        <v>142</v>
      </c>
      <c r="D467" s="267">
        <v>114</v>
      </c>
      <c r="E467" s="352">
        <v>80.2816901408451</v>
      </c>
      <c r="F467" s="352">
        <v>81.690140845070403</v>
      </c>
      <c r="G467" s="352">
        <v>-1.7</v>
      </c>
      <c r="H467" s="267">
        <v>21</v>
      </c>
      <c r="I467" s="267">
        <v>19</v>
      </c>
      <c r="J467" s="352">
        <v>10.5</v>
      </c>
      <c r="K467" s="353">
        <v>0.18421052631578899</v>
      </c>
      <c r="L467" s="267">
        <v>31</v>
      </c>
      <c r="M467" s="267">
        <v>5</v>
      </c>
      <c r="N467" s="352">
        <v>520</v>
      </c>
      <c r="O467" s="353">
        <v>0.27192982456140402</v>
      </c>
    </row>
    <row r="468" spans="1:15" s="189" customFormat="1" ht="14.45" customHeight="1" x14ac:dyDescent="0.2">
      <c r="A468" s="515"/>
      <c r="B468" s="351" t="s">
        <v>353</v>
      </c>
      <c r="C468" s="267">
        <v>666</v>
      </c>
      <c r="D468" s="267">
        <v>549</v>
      </c>
      <c r="E468" s="352">
        <v>82.432432432432407</v>
      </c>
      <c r="F468" s="352">
        <v>82.432432432432407</v>
      </c>
      <c r="G468" s="352">
        <v>0</v>
      </c>
      <c r="H468" s="267">
        <v>160</v>
      </c>
      <c r="I468" s="267">
        <v>121</v>
      </c>
      <c r="J468" s="352">
        <v>32.200000000000003</v>
      </c>
      <c r="K468" s="353">
        <v>0.29143897996356999</v>
      </c>
      <c r="L468" s="267">
        <v>204</v>
      </c>
      <c r="M468" s="267">
        <v>264</v>
      </c>
      <c r="N468" s="352">
        <v>-22.7</v>
      </c>
      <c r="O468" s="353">
        <v>0.37158469945355199</v>
      </c>
    </row>
    <row r="469" spans="1:15" s="189" customFormat="1" ht="14.45" customHeight="1" x14ac:dyDescent="0.2">
      <c r="A469" s="515"/>
      <c r="B469" s="351" t="s">
        <v>354</v>
      </c>
      <c r="C469" s="267">
        <v>242</v>
      </c>
      <c r="D469" s="267">
        <v>215</v>
      </c>
      <c r="E469" s="352">
        <v>88.842975206611598</v>
      </c>
      <c r="F469" s="352">
        <v>88.429752066115697</v>
      </c>
      <c r="G469" s="352">
        <v>0.5</v>
      </c>
      <c r="H469" s="267">
        <v>89</v>
      </c>
      <c r="I469" s="267">
        <v>65</v>
      </c>
      <c r="J469" s="352">
        <v>36.9</v>
      </c>
      <c r="K469" s="353">
        <v>0.413953488372093</v>
      </c>
      <c r="L469" s="267">
        <v>79</v>
      </c>
      <c r="M469" s="267">
        <v>68</v>
      </c>
      <c r="N469" s="352">
        <v>16.2</v>
      </c>
      <c r="O469" s="353">
        <v>0.36744186046511601</v>
      </c>
    </row>
    <row r="470" spans="1:15" s="189" customFormat="1" ht="14.45" customHeight="1" x14ac:dyDescent="0.2">
      <c r="A470" s="515"/>
      <c r="B470" s="351" t="s">
        <v>355</v>
      </c>
      <c r="C470" s="267">
        <v>1347</v>
      </c>
      <c r="D470" s="267">
        <v>1145</v>
      </c>
      <c r="E470" s="352">
        <v>85.003711952486995</v>
      </c>
      <c r="F470" s="352">
        <v>85.003711952486995</v>
      </c>
      <c r="G470" s="352">
        <v>0</v>
      </c>
      <c r="H470" s="267">
        <v>685</v>
      </c>
      <c r="I470" s="267">
        <v>383</v>
      </c>
      <c r="J470" s="352">
        <v>78.900000000000006</v>
      </c>
      <c r="K470" s="353">
        <v>0.59825327510917004</v>
      </c>
      <c r="L470" s="267">
        <v>482</v>
      </c>
      <c r="M470" s="267">
        <v>423</v>
      </c>
      <c r="N470" s="352">
        <v>13.9</v>
      </c>
      <c r="O470" s="353">
        <v>0.420960698689956</v>
      </c>
    </row>
    <row r="471" spans="1:15" s="189" customFormat="1" ht="14.45" customHeight="1" x14ac:dyDescent="0.2">
      <c r="A471" s="515"/>
      <c r="B471" s="351" t="s">
        <v>356</v>
      </c>
      <c r="C471" s="267">
        <v>1947</v>
      </c>
      <c r="D471" s="267">
        <v>1693</v>
      </c>
      <c r="E471" s="352">
        <v>86.954288649203903</v>
      </c>
      <c r="F471" s="352">
        <v>86.337955829481302</v>
      </c>
      <c r="G471" s="352">
        <v>0.7</v>
      </c>
      <c r="H471" s="267">
        <v>719</v>
      </c>
      <c r="I471" s="267">
        <v>477</v>
      </c>
      <c r="J471" s="352">
        <v>50.7</v>
      </c>
      <c r="K471" s="353">
        <v>0.42468989958653303</v>
      </c>
      <c r="L471" s="267">
        <v>862</v>
      </c>
      <c r="M471" s="267">
        <v>663</v>
      </c>
      <c r="N471" s="352">
        <v>30</v>
      </c>
      <c r="O471" s="353">
        <v>0.50915534554046105</v>
      </c>
    </row>
    <row r="472" spans="1:15" s="189" customFormat="1" ht="14.45" customHeight="1" x14ac:dyDescent="0.2">
      <c r="A472" s="515"/>
      <c r="B472" s="351" t="s">
        <v>357</v>
      </c>
      <c r="C472" s="267">
        <v>879</v>
      </c>
      <c r="D472" s="267">
        <v>718</v>
      </c>
      <c r="E472" s="352">
        <v>81.683731513083004</v>
      </c>
      <c r="F472" s="352">
        <v>81.683731513083004</v>
      </c>
      <c r="G472" s="352">
        <v>0</v>
      </c>
      <c r="H472" s="267">
        <v>316</v>
      </c>
      <c r="I472" s="267">
        <v>257</v>
      </c>
      <c r="J472" s="352">
        <v>23</v>
      </c>
      <c r="K472" s="353">
        <v>0.440111420612813</v>
      </c>
      <c r="L472" s="267">
        <v>319</v>
      </c>
      <c r="M472" s="267">
        <v>323</v>
      </c>
      <c r="N472" s="352">
        <v>-1.2</v>
      </c>
      <c r="O472" s="353">
        <v>0.44428969359331499</v>
      </c>
    </row>
    <row r="473" spans="1:15" s="189" customFormat="1" ht="14.45" customHeight="1" x14ac:dyDescent="0.2">
      <c r="A473" s="515"/>
      <c r="B473" s="351" t="s">
        <v>15496</v>
      </c>
      <c r="C473" s="267">
        <v>898</v>
      </c>
      <c r="D473" s="267">
        <v>768</v>
      </c>
      <c r="E473" s="352">
        <v>85.523385300668195</v>
      </c>
      <c r="F473" s="352">
        <v>85.300668151447695</v>
      </c>
      <c r="G473" s="352">
        <v>0.3</v>
      </c>
      <c r="H473" s="267">
        <v>101</v>
      </c>
      <c r="I473" s="267">
        <v>84</v>
      </c>
      <c r="J473" s="352">
        <v>20.2</v>
      </c>
      <c r="K473" s="353">
        <v>0.13151041666666699</v>
      </c>
      <c r="L473" s="267">
        <v>104</v>
      </c>
      <c r="M473" s="267">
        <v>96</v>
      </c>
      <c r="N473" s="352">
        <v>8.3000000000000007</v>
      </c>
      <c r="O473" s="353">
        <v>0.13541666666666699</v>
      </c>
    </row>
    <row r="474" spans="1:15" s="189" customFormat="1" ht="14.45" customHeight="1" x14ac:dyDescent="0.2">
      <c r="A474" s="515"/>
      <c r="B474" s="351" t="s">
        <v>358</v>
      </c>
      <c r="C474" s="267">
        <v>2795</v>
      </c>
      <c r="D474" s="267">
        <v>2079</v>
      </c>
      <c r="E474" s="352">
        <v>74.382826475849697</v>
      </c>
      <c r="F474" s="352">
        <v>73.881932021466895</v>
      </c>
      <c r="G474" s="352">
        <v>0.7</v>
      </c>
      <c r="H474" s="267">
        <v>590</v>
      </c>
      <c r="I474" s="267">
        <v>761</v>
      </c>
      <c r="J474" s="352">
        <v>-22.5</v>
      </c>
      <c r="K474" s="353">
        <v>0.28379028379028398</v>
      </c>
      <c r="L474" s="267">
        <v>601</v>
      </c>
      <c r="M474" s="267">
        <v>673</v>
      </c>
      <c r="N474" s="352">
        <v>-10.7</v>
      </c>
      <c r="O474" s="353">
        <v>0.28908128908128899</v>
      </c>
    </row>
    <row r="475" spans="1:15" s="189" customFormat="1" ht="14.45" customHeight="1" x14ac:dyDescent="0.2">
      <c r="A475" s="515"/>
      <c r="B475" s="351" t="s">
        <v>359</v>
      </c>
      <c r="C475" s="267">
        <v>858</v>
      </c>
      <c r="D475" s="267">
        <v>761</v>
      </c>
      <c r="E475" s="352">
        <v>88.694638694638698</v>
      </c>
      <c r="F475" s="352">
        <v>88.461538461538495</v>
      </c>
      <c r="G475" s="352">
        <v>0.3</v>
      </c>
      <c r="H475" s="267">
        <v>720</v>
      </c>
      <c r="I475" s="267">
        <v>580</v>
      </c>
      <c r="J475" s="352">
        <v>24.1</v>
      </c>
      <c r="K475" s="353">
        <v>0.94612352168199698</v>
      </c>
      <c r="L475" s="267">
        <v>607</v>
      </c>
      <c r="M475" s="267">
        <v>633</v>
      </c>
      <c r="N475" s="352">
        <v>-4.0999999999999996</v>
      </c>
      <c r="O475" s="353">
        <v>0.797634691195795</v>
      </c>
    </row>
    <row r="476" spans="1:15" s="189" customFormat="1" ht="14.45" customHeight="1" x14ac:dyDescent="0.2">
      <c r="A476" s="515" t="s">
        <v>255</v>
      </c>
      <c r="B476" s="351" t="s">
        <v>2076</v>
      </c>
      <c r="C476" s="267">
        <v>754</v>
      </c>
      <c r="D476" s="267">
        <v>681</v>
      </c>
      <c r="E476" s="352">
        <v>90.318302387267906</v>
      </c>
      <c r="F476" s="352">
        <v>89.787798408488101</v>
      </c>
      <c r="G476" s="352">
        <v>0.6</v>
      </c>
      <c r="H476" s="267">
        <v>56</v>
      </c>
      <c r="I476" s="267">
        <v>27</v>
      </c>
      <c r="J476" s="352">
        <v>107.4</v>
      </c>
      <c r="K476" s="353">
        <v>8.2232011747430306E-2</v>
      </c>
      <c r="L476" s="267">
        <v>161</v>
      </c>
      <c r="M476" s="267">
        <v>108</v>
      </c>
      <c r="N476" s="352">
        <v>49.1</v>
      </c>
      <c r="O476" s="353">
        <v>0.236417033773862</v>
      </c>
    </row>
    <row r="477" spans="1:15" s="189" customFormat="1" ht="14.45" customHeight="1" x14ac:dyDescent="0.2">
      <c r="A477" s="515"/>
      <c r="B477" s="351" t="s">
        <v>2196</v>
      </c>
      <c r="C477" s="267">
        <v>572</v>
      </c>
      <c r="D477" s="267">
        <v>493</v>
      </c>
      <c r="E477" s="352">
        <v>86.188811188811201</v>
      </c>
      <c r="F477" s="352">
        <v>85.664335664335695</v>
      </c>
      <c r="G477" s="352">
        <v>0.6</v>
      </c>
      <c r="H477" s="267">
        <v>35</v>
      </c>
      <c r="I477" s="267">
        <v>28</v>
      </c>
      <c r="J477" s="352">
        <v>25</v>
      </c>
      <c r="K477" s="353">
        <v>7.0993914807302202E-2</v>
      </c>
      <c r="L477" s="267">
        <v>55</v>
      </c>
      <c r="M477" s="267">
        <v>60</v>
      </c>
      <c r="N477" s="352">
        <v>-8.3000000000000007</v>
      </c>
      <c r="O477" s="353">
        <v>0.11156186612576099</v>
      </c>
    </row>
    <row r="478" spans="1:15" s="189" customFormat="1" ht="14.45" customHeight="1" x14ac:dyDescent="0.2">
      <c r="A478" s="515"/>
      <c r="B478" s="351" t="s">
        <v>5477</v>
      </c>
      <c r="C478" s="267">
        <v>160</v>
      </c>
      <c r="D478" s="267">
        <v>151</v>
      </c>
      <c r="E478" s="352">
        <v>94.375</v>
      </c>
      <c r="F478" s="352">
        <v>93.75</v>
      </c>
      <c r="G478" s="352">
        <v>0.7</v>
      </c>
      <c r="H478" s="267">
        <v>14</v>
      </c>
      <c r="I478" s="267">
        <v>13</v>
      </c>
      <c r="J478" s="352">
        <v>7.7</v>
      </c>
      <c r="K478" s="353">
        <v>9.27152317880795E-2</v>
      </c>
      <c r="L478" s="267">
        <v>14</v>
      </c>
      <c r="M478" s="267">
        <v>13</v>
      </c>
      <c r="N478" s="352">
        <v>7.7</v>
      </c>
      <c r="O478" s="353">
        <v>9.27152317880795E-2</v>
      </c>
    </row>
    <row r="479" spans="1:15" s="189" customFormat="1" ht="14.45" customHeight="1" x14ac:dyDescent="0.2">
      <c r="A479" s="515"/>
      <c r="B479" s="351" t="s">
        <v>2243</v>
      </c>
      <c r="C479" s="267">
        <v>243</v>
      </c>
      <c r="D479" s="267">
        <v>221</v>
      </c>
      <c r="E479" s="352">
        <v>90.946502057613202</v>
      </c>
      <c r="F479" s="352">
        <v>90.946502057613202</v>
      </c>
      <c r="G479" s="352">
        <v>0</v>
      </c>
      <c r="H479" s="267">
        <v>16</v>
      </c>
      <c r="I479" s="267">
        <v>13</v>
      </c>
      <c r="J479" s="352">
        <v>23.1</v>
      </c>
      <c r="K479" s="353">
        <v>7.2398190045248903E-2</v>
      </c>
      <c r="L479" s="267">
        <v>29</v>
      </c>
      <c r="M479" s="267">
        <v>19</v>
      </c>
      <c r="N479" s="352">
        <v>52.6</v>
      </c>
      <c r="O479" s="353">
        <v>0.131221719457014</v>
      </c>
    </row>
    <row r="480" spans="1:15" s="189" customFormat="1" ht="14.45" customHeight="1" x14ac:dyDescent="0.2">
      <c r="A480" s="515"/>
      <c r="B480" s="351" t="s">
        <v>7993</v>
      </c>
      <c r="C480" s="267">
        <v>146</v>
      </c>
      <c r="D480" s="267">
        <v>133</v>
      </c>
      <c r="E480" s="352">
        <v>91.095890410958901</v>
      </c>
      <c r="F480" s="352">
        <v>90.410958904109606</v>
      </c>
      <c r="G480" s="352">
        <v>0.8</v>
      </c>
      <c r="H480" s="267">
        <v>11</v>
      </c>
      <c r="I480" s="267">
        <v>22</v>
      </c>
      <c r="J480" s="352">
        <v>-50</v>
      </c>
      <c r="K480" s="353">
        <v>8.2706766917293201E-2</v>
      </c>
      <c r="L480" s="267">
        <v>22</v>
      </c>
      <c r="M480" s="267">
        <v>14</v>
      </c>
      <c r="N480" s="352">
        <v>57.1</v>
      </c>
      <c r="O480" s="353">
        <v>0.16541353383458601</v>
      </c>
    </row>
    <row r="481" spans="1:15" s="189" customFormat="1" ht="14.45" customHeight="1" x14ac:dyDescent="0.2">
      <c r="A481" s="515"/>
      <c r="B481" s="351" t="s">
        <v>1207</v>
      </c>
      <c r="C481" s="267">
        <v>481</v>
      </c>
      <c r="D481" s="267">
        <v>401</v>
      </c>
      <c r="E481" s="352">
        <v>83.367983367983399</v>
      </c>
      <c r="F481" s="352">
        <v>84.199584199584194</v>
      </c>
      <c r="G481" s="352">
        <v>-1</v>
      </c>
      <c r="H481" s="267">
        <v>49</v>
      </c>
      <c r="I481" s="267">
        <v>26</v>
      </c>
      <c r="J481" s="352">
        <v>88.5</v>
      </c>
      <c r="K481" s="353">
        <v>0.122194513715711</v>
      </c>
      <c r="L481" s="267">
        <v>52</v>
      </c>
      <c r="M481" s="267">
        <v>59</v>
      </c>
      <c r="N481" s="352">
        <v>-11.9</v>
      </c>
      <c r="O481" s="353">
        <v>0.12967581047381499</v>
      </c>
    </row>
    <row r="482" spans="1:15" s="189" customFormat="1" ht="14.45" customHeight="1" x14ac:dyDescent="0.2">
      <c r="A482" s="515"/>
      <c r="B482" s="351" t="s">
        <v>15497</v>
      </c>
      <c r="C482" s="267">
        <v>101</v>
      </c>
      <c r="D482" s="267">
        <v>85</v>
      </c>
      <c r="E482" s="352">
        <v>84.158415841584201</v>
      </c>
      <c r="F482" s="352">
        <v>84.158415841584201</v>
      </c>
      <c r="G482" s="352">
        <v>0</v>
      </c>
      <c r="H482" s="267">
        <v>1</v>
      </c>
      <c r="I482" s="267">
        <v>0</v>
      </c>
      <c r="J482" s="352">
        <v>0</v>
      </c>
      <c r="K482" s="353">
        <v>1.1764705882352899E-2</v>
      </c>
      <c r="L482" s="267">
        <v>5</v>
      </c>
      <c r="M482" s="267">
        <v>1</v>
      </c>
      <c r="N482" s="352">
        <v>400</v>
      </c>
      <c r="O482" s="353">
        <v>5.8823529411764698E-2</v>
      </c>
    </row>
    <row r="483" spans="1:15" s="189" customFormat="1" ht="14.45" customHeight="1" x14ac:dyDescent="0.2">
      <c r="A483" s="515"/>
      <c r="B483" s="351" t="s">
        <v>6959</v>
      </c>
      <c r="C483" s="267">
        <v>216</v>
      </c>
      <c r="D483" s="267">
        <v>185</v>
      </c>
      <c r="E483" s="352">
        <v>85.648148148148195</v>
      </c>
      <c r="F483" s="352">
        <v>85.648148148148195</v>
      </c>
      <c r="G483" s="352">
        <v>0</v>
      </c>
      <c r="H483" s="267">
        <v>1</v>
      </c>
      <c r="I483" s="267">
        <v>4</v>
      </c>
      <c r="J483" s="352">
        <v>-75</v>
      </c>
      <c r="K483" s="353">
        <v>5.40540540540541E-3</v>
      </c>
      <c r="L483" s="267">
        <v>12</v>
      </c>
      <c r="M483" s="267">
        <v>25</v>
      </c>
      <c r="N483" s="352">
        <v>-52</v>
      </c>
      <c r="O483" s="353">
        <v>6.4864864864864896E-2</v>
      </c>
    </row>
    <row r="484" spans="1:15" s="189" customFormat="1" ht="14.45" customHeight="1" x14ac:dyDescent="0.2">
      <c r="A484" s="515" t="s">
        <v>258</v>
      </c>
      <c r="B484" s="351" t="s">
        <v>2132</v>
      </c>
      <c r="C484" s="267">
        <v>565</v>
      </c>
      <c r="D484" s="267">
        <v>345</v>
      </c>
      <c r="E484" s="352">
        <v>61.061946902654903</v>
      </c>
      <c r="F484" s="352">
        <v>60</v>
      </c>
      <c r="G484" s="352">
        <v>1.8</v>
      </c>
      <c r="H484" s="267">
        <v>51</v>
      </c>
      <c r="I484" s="267">
        <v>13</v>
      </c>
      <c r="J484" s="352">
        <v>292.3</v>
      </c>
      <c r="K484" s="353">
        <v>0.147826086956522</v>
      </c>
      <c r="L484" s="267">
        <v>98</v>
      </c>
      <c r="M484" s="267">
        <v>65</v>
      </c>
      <c r="N484" s="352">
        <v>50.8</v>
      </c>
      <c r="O484" s="353">
        <v>0.28405797101449298</v>
      </c>
    </row>
    <row r="485" spans="1:15" s="189" customFormat="1" ht="14.45" customHeight="1" x14ac:dyDescent="0.2">
      <c r="A485" s="515"/>
      <c r="B485" s="351" t="s">
        <v>7994</v>
      </c>
      <c r="C485" s="267">
        <v>1279</v>
      </c>
      <c r="D485" s="267">
        <v>996</v>
      </c>
      <c r="E485" s="352">
        <v>77.873338545738903</v>
      </c>
      <c r="F485" s="352">
        <v>77.873338545738903</v>
      </c>
      <c r="G485" s="352">
        <v>0</v>
      </c>
      <c r="H485" s="267">
        <v>53</v>
      </c>
      <c r="I485" s="267">
        <v>67</v>
      </c>
      <c r="J485" s="352">
        <v>-20.9</v>
      </c>
      <c r="K485" s="353">
        <v>5.3212851405622499E-2</v>
      </c>
      <c r="L485" s="267">
        <v>80</v>
      </c>
      <c r="M485" s="267">
        <v>89</v>
      </c>
      <c r="N485" s="352">
        <v>-10.1</v>
      </c>
      <c r="O485" s="353">
        <v>8.0321285140562304E-2</v>
      </c>
    </row>
    <row r="486" spans="1:15" s="189" customFormat="1" ht="14.45" customHeight="1" x14ac:dyDescent="0.2">
      <c r="A486" s="515"/>
      <c r="B486" s="351" t="s">
        <v>2140</v>
      </c>
      <c r="C486" s="267">
        <v>1475</v>
      </c>
      <c r="D486" s="267">
        <v>1219</v>
      </c>
      <c r="E486" s="352">
        <v>82.644067796610202</v>
      </c>
      <c r="F486" s="352">
        <v>81.016949152542395</v>
      </c>
      <c r="G486" s="352">
        <v>2</v>
      </c>
      <c r="H486" s="267">
        <v>398</v>
      </c>
      <c r="I486" s="267">
        <v>298</v>
      </c>
      <c r="J486" s="352">
        <v>33.6</v>
      </c>
      <c r="K486" s="353">
        <v>0.32649712879409398</v>
      </c>
      <c r="L486" s="267">
        <v>355</v>
      </c>
      <c r="M486" s="267">
        <v>296</v>
      </c>
      <c r="N486" s="352">
        <v>19.899999999999999</v>
      </c>
      <c r="O486" s="353">
        <v>0.29122231337161603</v>
      </c>
    </row>
    <row r="487" spans="1:15" s="189" customFormat="1" ht="14.45" customHeight="1" x14ac:dyDescent="0.2">
      <c r="A487" s="515"/>
      <c r="B487" s="351" t="s">
        <v>2465</v>
      </c>
      <c r="C487" s="267">
        <v>1087</v>
      </c>
      <c r="D487" s="267">
        <v>892</v>
      </c>
      <c r="E487" s="352">
        <v>82.060717571297204</v>
      </c>
      <c r="F487" s="352">
        <v>81.416743330266797</v>
      </c>
      <c r="G487" s="352">
        <v>0.8</v>
      </c>
      <c r="H487" s="267">
        <v>78</v>
      </c>
      <c r="I487" s="267">
        <v>58</v>
      </c>
      <c r="J487" s="352">
        <v>34.5</v>
      </c>
      <c r="K487" s="353">
        <v>8.7443946188340796E-2</v>
      </c>
      <c r="L487" s="267">
        <v>118</v>
      </c>
      <c r="M487" s="267">
        <v>141</v>
      </c>
      <c r="N487" s="352">
        <v>-16.3</v>
      </c>
      <c r="O487" s="353">
        <v>0.13228699551569501</v>
      </c>
    </row>
    <row r="488" spans="1:15" s="189" customFormat="1" ht="14.45" customHeight="1" x14ac:dyDescent="0.2">
      <c r="A488" s="515" t="s">
        <v>372</v>
      </c>
      <c r="B488" s="351" t="s">
        <v>2062</v>
      </c>
      <c r="C488" s="267">
        <v>199</v>
      </c>
      <c r="D488" s="267">
        <v>165</v>
      </c>
      <c r="E488" s="352">
        <v>82.914572864321599</v>
      </c>
      <c r="F488" s="352">
        <v>82.914572864321599</v>
      </c>
      <c r="G488" s="352">
        <v>0</v>
      </c>
      <c r="H488" s="267">
        <v>19</v>
      </c>
      <c r="I488" s="267">
        <v>25</v>
      </c>
      <c r="J488" s="352">
        <v>-24</v>
      </c>
      <c r="K488" s="353">
        <v>0.115151515151515</v>
      </c>
      <c r="L488" s="267">
        <v>24</v>
      </c>
      <c r="M488" s="267">
        <v>26</v>
      </c>
      <c r="N488" s="352">
        <v>-7.7</v>
      </c>
      <c r="O488" s="353">
        <v>0.145454545454545</v>
      </c>
    </row>
    <row r="489" spans="1:15" s="189" customFormat="1" ht="14.45" customHeight="1" x14ac:dyDescent="0.2">
      <c r="A489" s="515"/>
      <c r="B489" s="351" t="s">
        <v>2325</v>
      </c>
      <c r="C489" s="267">
        <v>228</v>
      </c>
      <c r="D489" s="267">
        <v>208</v>
      </c>
      <c r="E489" s="352">
        <v>91.228070175438603</v>
      </c>
      <c r="F489" s="352">
        <v>89.473684210526301</v>
      </c>
      <c r="G489" s="352">
        <v>2</v>
      </c>
      <c r="H489" s="267">
        <v>5</v>
      </c>
      <c r="I489" s="267">
        <v>3</v>
      </c>
      <c r="J489" s="352">
        <v>66.7</v>
      </c>
      <c r="K489" s="353">
        <v>2.4038461538461502E-2</v>
      </c>
      <c r="L489" s="267">
        <v>20</v>
      </c>
      <c r="M489" s="267">
        <v>30</v>
      </c>
      <c r="N489" s="352">
        <v>-33.299999999999997</v>
      </c>
      <c r="O489" s="353">
        <v>9.6153846153846201E-2</v>
      </c>
    </row>
    <row r="490" spans="1:15" s="189" customFormat="1" ht="14.45" customHeight="1" x14ac:dyDescent="0.2">
      <c r="A490" s="515"/>
      <c r="B490" s="351" t="s">
        <v>3408</v>
      </c>
      <c r="C490" s="267">
        <v>139</v>
      </c>
      <c r="D490" s="267">
        <v>124</v>
      </c>
      <c r="E490" s="352">
        <v>89.208633093525194</v>
      </c>
      <c r="F490" s="352">
        <v>88.489208633093497</v>
      </c>
      <c r="G490" s="352">
        <v>0.8</v>
      </c>
      <c r="H490" s="267">
        <v>5</v>
      </c>
      <c r="I490" s="267">
        <v>7</v>
      </c>
      <c r="J490" s="352">
        <v>-28.6</v>
      </c>
      <c r="K490" s="353">
        <v>4.0322580645161303E-2</v>
      </c>
      <c r="L490" s="267">
        <v>21</v>
      </c>
      <c r="M490" s="267">
        <v>30</v>
      </c>
      <c r="N490" s="352">
        <v>-30</v>
      </c>
      <c r="O490" s="353">
        <v>0.16935483870967699</v>
      </c>
    </row>
    <row r="491" spans="1:15" s="189" customFormat="1" ht="14.45" customHeight="1" x14ac:dyDescent="0.2">
      <c r="A491" s="515"/>
      <c r="B491" s="351" t="s">
        <v>3413</v>
      </c>
      <c r="C491" s="267">
        <v>654</v>
      </c>
      <c r="D491" s="267">
        <v>542</v>
      </c>
      <c r="E491" s="352">
        <v>82.874617737003106</v>
      </c>
      <c r="F491" s="352">
        <v>82.262996941896006</v>
      </c>
      <c r="G491" s="352">
        <v>0.7</v>
      </c>
      <c r="H491" s="267">
        <v>60</v>
      </c>
      <c r="I491" s="267">
        <v>55</v>
      </c>
      <c r="J491" s="352">
        <v>9.1</v>
      </c>
      <c r="K491" s="353">
        <v>0.11070110701107</v>
      </c>
      <c r="L491" s="267">
        <v>170</v>
      </c>
      <c r="M491" s="267">
        <v>156</v>
      </c>
      <c r="N491" s="352">
        <v>9</v>
      </c>
      <c r="O491" s="353">
        <v>0.31365313653136501</v>
      </c>
    </row>
    <row r="492" spans="1:15" s="189" customFormat="1" ht="14.45" customHeight="1" x14ac:dyDescent="0.2">
      <c r="A492" s="515"/>
      <c r="B492" s="351" t="s">
        <v>2367</v>
      </c>
      <c r="C492" s="267">
        <v>598</v>
      </c>
      <c r="D492" s="267">
        <v>541</v>
      </c>
      <c r="E492" s="352">
        <v>90.468227424749202</v>
      </c>
      <c r="F492" s="352">
        <v>89.799331103678895</v>
      </c>
      <c r="G492" s="352">
        <v>0.7</v>
      </c>
      <c r="H492" s="267">
        <v>241</v>
      </c>
      <c r="I492" s="267">
        <v>184</v>
      </c>
      <c r="J492" s="352">
        <v>31</v>
      </c>
      <c r="K492" s="353">
        <v>0.44547134935304999</v>
      </c>
      <c r="L492" s="267">
        <v>173</v>
      </c>
      <c r="M492" s="267">
        <v>144</v>
      </c>
      <c r="N492" s="352">
        <v>20.100000000000001</v>
      </c>
      <c r="O492" s="353">
        <v>0.31977818853974099</v>
      </c>
    </row>
    <row r="493" spans="1:15" s="189" customFormat="1" ht="14.45" customHeight="1" x14ac:dyDescent="0.2">
      <c r="A493" s="515"/>
      <c r="B493" s="351" t="s">
        <v>2365</v>
      </c>
      <c r="C493" s="267">
        <v>229</v>
      </c>
      <c r="D493" s="267">
        <v>214</v>
      </c>
      <c r="E493" s="352">
        <v>93.449781659388705</v>
      </c>
      <c r="F493" s="352">
        <v>93.886462882096097</v>
      </c>
      <c r="G493" s="352">
        <v>-0.5</v>
      </c>
      <c r="H493" s="267">
        <v>32</v>
      </c>
      <c r="I493" s="267">
        <v>49</v>
      </c>
      <c r="J493" s="352">
        <v>-34.700000000000003</v>
      </c>
      <c r="K493" s="353">
        <v>0.14953271028037399</v>
      </c>
      <c r="L493" s="267">
        <v>97</v>
      </c>
      <c r="M493" s="267">
        <v>103</v>
      </c>
      <c r="N493" s="352">
        <v>-5.8</v>
      </c>
      <c r="O493" s="353">
        <v>0.45327102803738301</v>
      </c>
    </row>
    <row r="494" spans="1:15" s="189" customFormat="1" ht="14.45" customHeight="1" x14ac:dyDescent="0.2">
      <c r="A494" s="515" t="s">
        <v>263</v>
      </c>
      <c r="B494" s="351" t="s">
        <v>15498</v>
      </c>
      <c r="C494" s="267">
        <v>316</v>
      </c>
      <c r="D494" s="267">
        <v>230</v>
      </c>
      <c r="E494" s="352">
        <v>72.7848101265823</v>
      </c>
      <c r="F494" s="352">
        <v>72.7848101265823</v>
      </c>
      <c r="G494" s="352">
        <v>0</v>
      </c>
      <c r="H494" s="267">
        <v>6</v>
      </c>
      <c r="I494" s="267">
        <v>2</v>
      </c>
      <c r="J494" s="352">
        <v>200</v>
      </c>
      <c r="K494" s="353">
        <v>2.6086956521739101E-2</v>
      </c>
      <c r="L494" s="267">
        <v>1</v>
      </c>
      <c r="M494" s="267">
        <v>6</v>
      </c>
      <c r="N494" s="352">
        <v>-83.3</v>
      </c>
      <c r="O494" s="353">
        <v>4.3478260869565201E-3</v>
      </c>
    </row>
    <row r="495" spans="1:15" s="189" customFormat="1" ht="14.45" customHeight="1" x14ac:dyDescent="0.2">
      <c r="A495" s="515"/>
      <c r="B495" s="351" t="s">
        <v>2479</v>
      </c>
      <c r="C495" s="267">
        <v>346</v>
      </c>
      <c r="D495" s="267">
        <v>240</v>
      </c>
      <c r="E495" s="352">
        <v>69.364161849710996</v>
      </c>
      <c r="F495" s="352">
        <v>69.075144508670505</v>
      </c>
      <c r="G495" s="352">
        <v>0.4</v>
      </c>
      <c r="H495" s="267">
        <v>5</v>
      </c>
      <c r="I495" s="267">
        <v>5</v>
      </c>
      <c r="J495" s="352">
        <v>0</v>
      </c>
      <c r="K495" s="353">
        <v>2.0833333333333301E-2</v>
      </c>
      <c r="L495" s="267">
        <v>22</v>
      </c>
      <c r="M495" s="267">
        <v>10</v>
      </c>
      <c r="N495" s="352">
        <v>120</v>
      </c>
      <c r="O495" s="353">
        <v>9.1666666666666702E-2</v>
      </c>
    </row>
    <row r="496" spans="1:15" s="189" customFormat="1" ht="14.45" customHeight="1" x14ac:dyDescent="0.2">
      <c r="A496" s="515" t="s">
        <v>371</v>
      </c>
      <c r="B496" s="351" t="s">
        <v>1391</v>
      </c>
      <c r="C496" s="267">
        <v>297</v>
      </c>
      <c r="D496" s="267">
        <v>286</v>
      </c>
      <c r="E496" s="352">
        <v>96.296296296296305</v>
      </c>
      <c r="F496" s="352">
        <v>96.632996632996594</v>
      </c>
      <c r="G496" s="352">
        <v>-0.3</v>
      </c>
      <c r="H496" s="267">
        <v>73</v>
      </c>
      <c r="I496" s="267">
        <v>98</v>
      </c>
      <c r="J496" s="352">
        <v>-25.5</v>
      </c>
      <c r="K496" s="353">
        <v>0.25524475524475498</v>
      </c>
      <c r="L496" s="267">
        <v>6</v>
      </c>
      <c r="M496" s="267">
        <v>10</v>
      </c>
      <c r="N496" s="352">
        <v>-40</v>
      </c>
      <c r="O496" s="353">
        <v>2.0979020979021001E-2</v>
      </c>
    </row>
    <row r="497" spans="1:15" s="189" customFormat="1" ht="14.45" customHeight="1" x14ac:dyDescent="0.2">
      <c r="A497" s="515"/>
      <c r="B497" s="351" t="s">
        <v>1179</v>
      </c>
      <c r="C497" s="267">
        <v>264</v>
      </c>
      <c r="D497" s="267">
        <v>199</v>
      </c>
      <c r="E497" s="352">
        <v>75.378787878787904</v>
      </c>
      <c r="F497" s="352">
        <v>76.136363636363598</v>
      </c>
      <c r="G497" s="352">
        <v>-1</v>
      </c>
      <c r="H497" s="267">
        <v>13</v>
      </c>
      <c r="I497" s="267">
        <v>21</v>
      </c>
      <c r="J497" s="352">
        <v>-38.1</v>
      </c>
      <c r="K497" s="353">
        <v>6.5326633165829207E-2</v>
      </c>
      <c r="L497" s="267">
        <v>17</v>
      </c>
      <c r="M497" s="267">
        <v>27</v>
      </c>
      <c r="N497" s="352">
        <v>-37</v>
      </c>
      <c r="O497" s="353">
        <v>8.5427135678391997E-2</v>
      </c>
    </row>
    <row r="498" spans="1:15" s="189" customFormat="1" ht="14.45" customHeight="1" x14ac:dyDescent="0.2">
      <c r="A498" s="515"/>
      <c r="B498" s="351" t="s">
        <v>4225</v>
      </c>
      <c r="C498" s="267">
        <v>2177</v>
      </c>
      <c r="D498" s="267">
        <v>1706</v>
      </c>
      <c r="E498" s="352">
        <v>78.364722094625606</v>
      </c>
      <c r="F498" s="352">
        <v>77.491961414791007</v>
      </c>
      <c r="G498" s="352">
        <v>1.1000000000000001</v>
      </c>
      <c r="H498" s="267">
        <v>59</v>
      </c>
      <c r="I498" s="267">
        <v>37</v>
      </c>
      <c r="J498" s="352">
        <v>59.5</v>
      </c>
      <c r="K498" s="353">
        <v>3.4583821805392698E-2</v>
      </c>
      <c r="L498" s="267">
        <v>197</v>
      </c>
      <c r="M498" s="267">
        <v>175</v>
      </c>
      <c r="N498" s="352">
        <v>12.6</v>
      </c>
      <c r="O498" s="353">
        <v>0.11547479484173501</v>
      </c>
    </row>
    <row r="499" spans="1:15" s="189" customFormat="1" ht="14.45" customHeight="1" x14ac:dyDescent="0.2">
      <c r="A499" s="515"/>
      <c r="B499" s="351" t="s">
        <v>2102</v>
      </c>
      <c r="C499" s="267">
        <v>107</v>
      </c>
      <c r="D499" s="267">
        <v>96</v>
      </c>
      <c r="E499" s="352">
        <v>89.719626168224295</v>
      </c>
      <c r="F499" s="352">
        <v>90.654205607476598</v>
      </c>
      <c r="G499" s="352">
        <v>-1</v>
      </c>
      <c r="H499" s="267">
        <v>3</v>
      </c>
      <c r="I499" s="267">
        <v>7</v>
      </c>
      <c r="J499" s="352">
        <v>-57.1</v>
      </c>
      <c r="K499" s="353">
        <v>3.125E-2</v>
      </c>
      <c r="L499" s="267">
        <v>9</v>
      </c>
      <c r="M499" s="267">
        <v>1</v>
      </c>
      <c r="N499" s="352">
        <v>800</v>
      </c>
      <c r="O499" s="353">
        <v>9.375E-2</v>
      </c>
    </row>
    <row r="500" spans="1:15" s="189" customFormat="1" ht="14.45" customHeight="1" x14ac:dyDescent="0.2">
      <c r="A500" s="515"/>
      <c r="B500" s="351" t="s">
        <v>5110</v>
      </c>
      <c r="C500" s="267">
        <v>797</v>
      </c>
      <c r="D500" s="267">
        <v>638</v>
      </c>
      <c r="E500" s="352">
        <v>80.050188205771704</v>
      </c>
      <c r="F500" s="352">
        <v>79.297365119196996</v>
      </c>
      <c r="G500" s="352">
        <v>0.9</v>
      </c>
      <c r="H500" s="267">
        <v>30</v>
      </c>
      <c r="I500" s="267">
        <v>35</v>
      </c>
      <c r="J500" s="352">
        <v>-14.3</v>
      </c>
      <c r="K500" s="353">
        <v>4.70219435736677E-2</v>
      </c>
      <c r="L500" s="267">
        <v>98</v>
      </c>
      <c r="M500" s="267">
        <v>91</v>
      </c>
      <c r="N500" s="352">
        <v>7.7</v>
      </c>
      <c r="O500" s="353">
        <v>0.15360501567398099</v>
      </c>
    </row>
    <row r="501" spans="1:15" s="189" customFormat="1" ht="14.45" customHeight="1" x14ac:dyDescent="0.2">
      <c r="A501" s="515"/>
      <c r="B501" s="351" t="s">
        <v>1166</v>
      </c>
      <c r="C501" s="267">
        <v>536</v>
      </c>
      <c r="D501" s="267">
        <v>478</v>
      </c>
      <c r="E501" s="352">
        <v>89.179104477611901</v>
      </c>
      <c r="F501" s="352">
        <v>88.805970149253696</v>
      </c>
      <c r="G501" s="352">
        <v>0.4</v>
      </c>
      <c r="H501" s="267">
        <v>1</v>
      </c>
      <c r="I501" s="267">
        <v>1</v>
      </c>
      <c r="J501" s="352">
        <v>0</v>
      </c>
      <c r="K501" s="353">
        <v>2.0920502092050199E-3</v>
      </c>
      <c r="L501" s="267">
        <v>29</v>
      </c>
      <c r="M501" s="267">
        <v>31</v>
      </c>
      <c r="N501" s="352">
        <v>-6.5</v>
      </c>
      <c r="O501" s="353">
        <v>6.0669456066945598E-2</v>
      </c>
    </row>
    <row r="502" spans="1:15" s="189" customFormat="1" ht="14.45" customHeight="1" x14ac:dyDescent="0.2">
      <c r="A502" s="515"/>
      <c r="B502" s="351" t="s">
        <v>4053</v>
      </c>
      <c r="C502" s="267">
        <v>737</v>
      </c>
      <c r="D502" s="267">
        <v>620</v>
      </c>
      <c r="E502" s="352">
        <v>84.124830393487102</v>
      </c>
      <c r="F502" s="352">
        <v>84.396200814111296</v>
      </c>
      <c r="G502" s="352">
        <v>-0.3</v>
      </c>
      <c r="H502" s="267">
        <v>19</v>
      </c>
      <c r="I502" s="267">
        <v>8</v>
      </c>
      <c r="J502" s="352">
        <v>137.5</v>
      </c>
      <c r="K502" s="353">
        <v>3.06451612903226E-2</v>
      </c>
      <c r="L502" s="267">
        <v>176</v>
      </c>
      <c r="M502" s="267">
        <v>125</v>
      </c>
      <c r="N502" s="352">
        <v>40.799999999999997</v>
      </c>
      <c r="O502" s="353">
        <v>0.28387096774193499</v>
      </c>
    </row>
    <row r="503" spans="1:15" s="189" customFormat="1" ht="14.45" customHeight="1" x14ac:dyDescent="0.2">
      <c r="A503" s="515"/>
      <c r="B503" s="351" t="s">
        <v>4080</v>
      </c>
      <c r="C503" s="267">
        <v>129</v>
      </c>
      <c r="D503" s="267">
        <v>108</v>
      </c>
      <c r="E503" s="352">
        <v>83.720930232558203</v>
      </c>
      <c r="F503" s="352">
        <v>82.170542635658904</v>
      </c>
      <c r="G503" s="352">
        <v>1.9</v>
      </c>
      <c r="H503" s="267">
        <v>5</v>
      </c>
      <c r="I503" s="267">
        <v>3</v>
      </c>
      <c r="J503" s="352">
        <v>66.7</v>
      </c>
      <c r="K503" s="353">
        <v>4.6296296296296301E-2</v>
      </c>
      <c r="L503" s="267">
        <v>25</v>
      </c>
      <c r="M503" s="267">
        <v>17</v>
      </c>
      <c r="N503" s="352">
        <v>47.1</v>
      </c>
      <c r="O503" s="353">
        <v>0.23148148148148101</v>
      </c>
    </row>
    <row r="504" spans="1:15" s="189" customFormat="1" ht="14.45" customHeight="1" x14ac:dyDescent="0.2">
      <c r="A504" s="515"/>
      <c r="B504" s="351" t="s">
        <v>4084</v>
      </c>
      <c r="C504" s="267">
        <v>997</v>
      </c>
      <c r="D504" s="267">
        <v>839</v>
      </c>
      <c r="E504" s="352">
        <v>84.152457372116402</v>
      </c>
      <c r="F504" s="352">
        <v>83.550651955867593</v>
      </c>
      <c r="G504" s="352">
        <v>0.7</v>
      </c>
      <c r="H504" s="267">
        <v>66</v>
      </c>
      <c r="I504" s="267">
        <v>37</v>
      </c>
      <c r="J504" s="352">
        <v>78.400000000000006</v>
      </c>
      <c r="K504" s="353">
        <v>7.8665077473182396E-2</v>
      </c>
      <c r="L504" s="267">
        <v>241</v>
      </c>
      <c r="M504" s="267">
        <v>212</v>
      </c>
      <c r="N504" s="352">
        <v>13.7</v>
      </c>
      <c r="O504" s="353">
        <v>0.287246722288439</v>
      </c>
    </row>
    <row r="505" spans="1:15" s="189" customFormat="1" ht="14.45" customHeight="1" x14ac:dyDescent="0.2">
      <c r="A505" s="515"/>
      <c r="B505" s="351" t="s">
        <v>4228</v>
      </c>
      <c r="C505" s="267">
        <v>321</v>
      </c>
      <c r="D505" s="267">
        <v>259</v>
      </c>
      <c r="E505" s="352">
        <v>80.685358255451703</v>
      </c>
      <c r="F505" s="352">
        <v>80.685358255451703</v>
      </c>
      <c r="G505" s="352">
        <v>0</v>
      </c>
      <c r="H505" s="267">
        <v>7</v>
      </c>
      <c r="I505" s="267">
        <v>10</v>
      </c>
      <c r="J505" s="352">
        <v>-30</v>
      </c>
      <c r="K505" s="353">
        <v>2.7027027027027001E-2</v>
      </c>
      <c r="L505" s="267">
        <v>62</v>
      </c>
      <c r="M505" s="267">
        <v>38</v>
      </c>
      <c r="N505" s="352">
        <v>63.2</v>
      </c>
      <c r="O505" s="353">
        <v>0.23938223938223899</v>
      </c>
    </row>
    <row r="506" spans="1:15" s="189" customFormat="1" ht="14.45" customHeight="1" x14ac:dyDescent="0.2">
      <c r="A506" s="361" t="s">
        <v>262</v>
      </c>
      <c r="B506" s="351" t="s">
        <v>262</v>
      </c>
      <c r="C506" s="267">
        <v>893</v>
      </c>
      <c r="D506" s="267">
        <v>337</v>
      </c>
      <c r="E506" s="352">
        <v>37.737961926091799</v>
      </c>
      <c r="F506" s="352">
        <v>37.513997760358301</v>
      </c>
      <c r="G506" s="352">
        <v>0.6</v>
      </c>
      <c r="H506" s="267">
        <v>27</v>
      </c>
      <c r="I506" s="267">
        <v>10</v>
      </c>
      <c r="J506" s="352">
        <v>170</v>
      </c>
      <c r="K506" s="353">
        <v>8.0118694362017795E-2</v>
      </c>
      <c r="L506" s="267">
        <v>13</v>
      </c>
      <c r="M506" s="267">
        <v>6</v>
      </c>
      <c r="N506" s="352">
        <v>116.7</v>
      </c>
      <c r="O506" s="353">
        <v>3.8575667655786398E-2</v>
      </c>
    </row>
    <row r="507" spans="1:15" s="189" customFormat="1" ht="14.45" customHeight="1" x14ac:dyDescent="0.2">
      <c r="A507" s="361" t="s">
        <v>261</v>
      </c>
      <c r="B507" s="351" t="s">
        <v>261</v>
      </c>
      <c r="C507" s="267">
        <v>106</v>
      </c>
      <c r="D507" s="267">
        <v>47</v>
      </c>
      <c r="E507" s="352">
        <v>44.339622641509401</v>
      </c>
      <c r="F507" s="352">
        <v>42.452830188679201</v>
      </c>
      <c r="G507" s="352">
        <v>4.4000000000000004</v>
      </c>
      <c r="H507" s="267">
        <v>0</v>
      </c>
      <c r="I507" s="267">
        <v>0</v>
      </c>
      <c r="J507" s="352">
        <v>0</v>
      </c>
      <c r="K507" s="353">
        <v>0</v>
      </c>
      <c r="L507" s="267">
        <v>0</v>
      </c>
      <c r="M507" s="267">
        <v>1</v>
      </c>
      <c r="N507" s="352">
        <v>-100</v>
      </c>
      <c r="O507" s="353">
        <v>0</v>
      </c>
    </row>
    <row r="508" spans="1:15" s="189" customFormat="1" ht="14.45" customHeight="1" x14ac:dyDescent="0.2">
      <c r="A508" s="515" t="s">
        <v>254</v>
      </c>
      <c r="B508" s="351" t="s">
        <v>1151</v>
      </c>
      <c r="C508" s="267">
        <v>312</v>
      </c>
      <c r="D508" s="267">
        <v>273</v>
      </c>
      <c r="E508" s="352">
        <v>87.5</v>
      </c>
      <c r="F508" s="352">
        <v>87.179487179487197</v>
      </c>
      <c r="G508" s="352">
        <v>0.4</v>
      </c>
      <c r="H508" s="267">
        <v>8</v>
      </c>
      <c r="I508" s="267">
        <v>0</v>
      </c>
      <c r="J508" s="352">
        <v>0</v>
      </c>
      <c r="K508" s="353">
        <v>2.9304029304029301E-2</v>
      </c>
      <c r="L508" s="267">
        <v>10</v>
      </c>
      <c r="M508" s="267">
        <v>10</v>
      </c>
      <c r="N508" s="352">
        <v>0</v>
      </c>
      <c r="O508" s="353">
        <v>3.6630036630036597E-2</v>
      </c>
    </row>
    <row r="509" spans="1:15" s="189" customFormat="1" ht="14.45" customHeight="1" x14ac:dyDescent="0.2">
      <c r="A509" s="515"/>
      <c r="B509" s="351" t="s">
        <v>4349</v>
      </c>
      <c r="C509" s="267">
        <v>3738</v>
      </c>
      <c r="D509" s="267">
        <v>3166</v>
      </c>
      <c r="E509" s="352">
        <v>84.697699304440903</v>
      </c>
      <c r="F509" s="352">
        <v>84.510433386837903</v>
      </c>
      <c r="G509" s="352">
        <v>0.2</v>
      </c>
      <c r="H509" s="267">
        <v>78</v>
      </c>
      <c r="I509" s="267">
        <v>60</v>
      </c>
      <c r="J509" s="352">
        <v>30</v>
      </c>
      <c r="K509" s="353">
        <v>2.4636765634870501E-2</v>
      </c>
      <c r="L509" s="267">
        <v>514</v>
      </c>
      <c r="M509" s="267">
        <v>387</v>
      </c>
      <c r="N509" s="352">
        <v>32.799999999999997</v>
      </c>
      <c r="O509" s="353">
        <v>0.162349968414403</v>
      </c>
    </row>
    <row r="510" spans="1:15" s="189" customFormat="1" ht="14.45" customHeight="1" x14ac:dyDescent="0.2">
      <c r="A510" s="515"/>
      <c r="B510" s="351" t="s">
        <v>1169</v>
      </c>
      <c r="C510" s="267">
        <v>480</v>
      </c>
      <c r="D510" s="267">
        <v>403</v>
      </c>
      <c r="E510" s="352">
        <v>83.9583333333333</v>
      </c>
      <c r="F510" s="352">
        <v>83.125</v>
      </c>
      <c r="G510" s="352">
        <v>1</v>
      </c>
      <c r="H510" s="267">
        <v>13</v>
      </c>
      <c r="I510" s="267">
        <v>10</v>
      </c>
      <c r="J510" s="352">
        <v>30</v>
      </c>
      <c r="K510" s="353">
        <v>3.2258064516128997E-2</v>
      </c>
      <c r="L510" s="267">
        <v>33</v>
      </c>
      <c r="M510" s="267">
        <v>15</v>
      </c>
      <c r="N510" s="352">
        <v>120</v>
      </c>
      <c r="O510" s="353">
        <v>8.1885856079404504E-2</v>
      </c>
    </row>
    <row r="511" spans="1:15" s="189" customFormat="1" ht="14.45" customHeight="1" x14ac:dyDescent="0.2">
      <c r="A511" s="515"/>
      <c r="B511" s="351" t="s">
        <v>4363</v>
      </c>
      <c r="C511" s="267">
        <v>1707</v>
      </c>
      <c r="D511" s="267">
        <v>1437</v>
      </c>
      <c r="E511" s="352">
        <v>84.182776801406007</v>
      </c>
      <c r="F511" s="352">
        <v>83.011130638547201</v>
      </c>
      <c r="G511" s="352">
        <v>1.4</v>
      </c>
      <c r="H511" s="267">
        <v>27</v>
      </c>
      <c r="I511" s="267">
        <v>20</v>
      </c>
      <c r="J511" s="352">
        <v>35</v>
      </c>
      <c r="K511" s="353">
        <v>1.87891440501044E-2</v>
      </c>
      <c r="L511" s="267">
        <v>133</v>
      </c>
      <c r="M511" s="267">
        <v>109</v>
      </c>
      <c r="N511" s="352">
        <v>22</v>
      </c>
      <c r="O511" s="353">
        <v>9.2553931802365999E-2</v>
      </c>
    </row>
    <row r="512" spans="1:15" s="189" customFormat="1" ht="14.45" customHeight="1" x14ac:dyDescent="0.2">
      <c r="A512" s="515"/>
      <c r="B512" s="351" t="s">
        <v>199</v>
      </c>
      <c r="C512" s="267">
        <v>521</v>
      </c>
      <c r="D512" s="267">
        <v>462</v>
      </c>
      <c r="E512" s="352">
        <v>88.675623800383903</v>
      </c>
      <c r="F512" s="352">
        <v>88.099808061420404</v>
      </c>
      <c r="G512" s="352">
        <v>0.7</v>
      </c>
      <c r="H512" s="267">
        <v>10</v>
      </c>
      <c r="I512" s="267">
        <v>10</v>
      </c>
      <c r="J512" s="352">
        <v>0</v>
      </c>
      <c r="K512" s="353">
        <v>2.1645021645021599E-2</v>
      </c>
      <c r="L512" s="267">
        <v>13</v>
      </c>
      <c r="M512" s="267">
        <v>10</v>
      </c>
      <c r="N512" s="352">
        <v>30</v>
      </c>
      <c r="O512" s="353">
        <v>2.8138528138528102E-2</v>
      </c>
    </row>
    <row r="513" spans="1:15" s="189" customFormat="1" ht="14.45" customHeight="1" x14ac:dyDescent="0.2">
      <c r="A513" s="515" t="s">
        <v>14947</v>
      </c>
      <c r="B513" s="351" t="s">
        <v>6307</v>
      </c>
      <c r="C513" s="267">
        <v>897</v>
      </c>
      <c r="D513" s="267">
        <v>692</v>
      </c>
      <c r="E513" s="352">
        <v>77.146042363433693</v>
      </c>
      <c r="F513" s="352">
        <v>76.3656633221851</v>
      </c>
      <c r="G513" s="352">
        <v>1</v>
      </c>
      <c r="H513" s="267">
        <v>5</v>
      </c>
      <c r="I513" s="267">
        <v>7</v>
      </c>
      <c r="J513" s="352">
        <v>-28.6</v>
      </c>
      <c r="K513" s="353">
        <v>7.2254335260115597E-3</v>
      </c>
      <c r="L513" s="267">
        <v>49</v>
      </c>
      <c r="M513" s="267">
        <v>71</v>
      </c>
      <c r="N513" s="352">
        <v>-31</v>
      </c>
      <c r="O513" s="353">
        <v>7.0809248554913301E-2</v>
      </c>
    </row>
    <row r="514" spans="1:15" s="189" customFormat="1" ht="14.45" customHeight="1" x14ac:dyDescent="0.2">
      <c r="A514" s="515"/>
      <c r="B514" s="351" t="s">
        <v>15499</v>
      </c>
      <c r="C514" s="267">
        <v>1658</v>
      </c>
      <c r="D514" s="267">
        <v>1359</v>
      </c>
      <c r="E514" s="352">
        <v>81.966224366706896</v>
      </c>
      <c r="F514" s="352">
        <v>81.664656212303996</v>
      </c>
      <c r="G514" s="352">
        <v>0.4</v>
      </c>
      <c r="H514" s="267">
        <v>21</v>
      </c>
      <c r="I514" s="267">
        <v>18</v>
      </c>
      <c r="J514" s="352">
        <v>16.7</v>
      </c>
      <c r="K514" s="353">
        <v>1.54525386313466E-2</v>
      </c>
      <c r="L514" s="267">
        <v>59</v>
      </c>
      <c r="M514" s="267">
        <v>66</v>
      </c>
      <c r="N514" s="352">
        <v>-10.6</v>
      </c>
      <c r="O514" s="353">
        <v>4.3414275202354698E-2</v>
      </c>
    </row>
    <row r="515" spans="1:15" s="189" customFormat="1" ht="14.45" customHeight="1" x14ac:dyDescent="0.2">
      <c r="A515" s="515"/>
      <c r="B515" s="351" t="s">
        <v>5282</v>
      </c>
      <c r="C515" s="267">
        <v>3480</v>
      </c>
      <c r="D515" s="267">
        <v>2391</v>
      </c>
      <c r="E515" s="352">
        <v>68.7068965517241</v>
      </c>
      <c r="F515" s="352">
        <v>67.787356321839098</v>
      </c>
      <c r="G515" s="352">
        <v>1.4</v>
      </c>
      <c r="H515" s="267">
        <v>57</v>
      </c>
      <c r="I515" s="267">
        <v>100</v>
      </c>
      <c r="J515" s="352">
        <v>-43</v>
      </c>
      <c r="K515" s="353">
        <v>2.38393977415307E-2</v>
      </c>
      <c r="L515" s="267">
        <v>141</v>
      </c>
      <c r="M515" s="267">
        <v>120</v>
      </c>
      <c r="N515" s="352">
        <v>17.5</v>
      </c>
      <c r="O515" s="353">
        <v>5.8971141781681301E-2</v>
      </c>
    </row>
    <row r="516" spans="1:15" s="189" customFormat="1" ht="14.45" customHeight="1" x14ac:dyDescent="0.2">
      <c r="A516" s="515"/>
      <c r="B516" s="351" t="s">
        <v>1410</v>
      </c>
      <c r="C516" s="267">
        <v>919</v>
      </c>
      <c r="D516" s="267">
        <v>813</v>
      </c>
      <c r="E516" s="352">
        <v>88.465723612622398</v>
      </c>
      <c r="F516" s="352">
        <v>88.248095756256802</v>
      </c>
      <c r="G516" s="352">
        <v>0.2</v>
      </c>
      <c r="H516" s="267">
        <v>55</v>
      </c>
      <c r="I516" s="267">
        <v>34</v>
      </c>
      <c r="J516" s="352">
        <v>61.8</v>
      </c>
      <c r="K516" s="353">
        <v>6.7650676506765095E-2</v>
      </c>
      <c r="L516" s="267">
        <v>96</v>
      </c>
      <c r="M516" s="267">
        <v>53</v>
      </c>
      <c r="N516" s="352">
        <v>81.099999999999994</v>
      </c>
      <c r="O516" s="353">
        <v>0.118081180811808</v>
      </c>
    </row>
    <row r="517" spans="1:15" s="189" customFormat="1" ht="14.45" customHeight="1" x14ac:dyDescent="0.2">
      <c r="A517" s="515"/>
      <c r="B517" s="351" t="s">
        <v>5871</v>
      </c>
      <c r="C517" s="267">
        <v>767</v>
      </c>
      <c r="D517" s="267">
        <v>575</v>
      </c>
      <c r="E517" s="352">
        <v>74.967405475880099</v>
      </c>
      <c r="F517" s="352">
        <v>73.663624511082105</v>
      </c>
      <c r="G517" s="352">
        <v>1.8</v>
      </c>
      <c r="H517" s="267">
        <v>2</v>
      </c>
      <c r="I517" s="267">
        <v>3</v>
      </c>
      <c r="J517" s="352">
        <v>-33.299999999999997</v>
      </c>
      <c r="K517" s="353">
        <v>3.4782608695652201E-3</v>
      </c>
      <c r="L517" s="267">
        <v>65</v>
      </c>
      <c r="M517" s="267">
        <v>29</v>
      </c>
      <c r="N517" s="352">
        <v>124.1</v>
      </c>
      <c r="O517" s="353">
        <v>0.11304347826087</v>
      </c>
    </row>
    <row r="518" spans="1:15" s="189" customFormat="1" ht="14.45" customHeight="1" x14ac:dyDescent="0.2">
      <c r="A518" s="515"/>
      <c r="B518" s="351" t="s">
        <v>5285</v>
      </c>
      <c r="C518" s="267">
        <v>1142</v>
      </c>
      <c r="D518" s="267">
        <v>898</v>
      </c>
      <c r="E518" s="352">
        <v>78.633975481611202</v>
      </c>
      <c r="F518" s="352">
        <v>77.145359019264504</v>
      </c>
      <c r="G518" s="352">
        <v>1.9</v>
      </c>
      <c r="H518" s="267">
        <v>15</v>
      </c>
      <c r="I518" s="267">
        <v>11</v>
      </c>
      <c r="J518" s="352">
        <v>36.4</v>
      </c>
      <c r="K518" s="353">
        <v>1.6703786191536799E-2</v>
      </c>
      <c r="L518" s="267">
        <v>47</v>
      </c>
      <c r="M518" s="267">
        <v>48</v>
      </c>
      <c r="N518" s="352">
        <v>-2.1</v>
      </c>
      <c r="O518" s="353">
        <v>5.2338530066815103E-2</v>
      </c>
    </row>
    <row r="519" spans="1:15" s="189" customFormat="1" ht="14.45" customHeight="1" x14ac:dyDescent="0.2">
      <c r="A519" s="515"/>
      <c r="B519" s="351" t="s">
        <v>2334</v>
      </c>
      <c r="C519" s="267">
        <v>849</v>
      </c>
      <c r="D519" s="267">
        <v>766</v>
      </c>
      <c r="E519" s="352">
        <v>90.223792697290904</v>
      </c>
      <c r="F519" s="352">
        <v>90.106007067137796</v>
      </c>
      <c r="G519" s="352">
        <v>0.1</v>
      </c>
      <c r="H519" s="267">
        <v>9</v>
      </c>
      <c r="I519" s="267">
        <v>11</v>
      </c>
      <c r="J519" s="352">
        <v>-18.2</v>
      </c>
      <c r="K519" s="353">
        <v>1.17493472584856E-2</v>
      </c>
      <c r="L519" s="267">
        <v>133</v>
      </c>
      <c r="M519" s="267">
        <v>93</v>
      </c>
      <c r="N519" s="352">
        <v>43</v>
      </c>
      <c r="O519" s="353">
        <v>0.17362924281984299</v>
      </c>
    </row>
    <row r="520" spans="1:15" s="189" customFormat="1" ht="14.45" customHeight="1" x14ac:dyDescent="0.2">
      <c r="A520" s="515"/>
      <c r="B520" s="351" t="s">
        <v>5810</v>
      </c>
      <c r="C520" s="267">
        <v>1175</v>
      </c>
      <c r="D520" s="267">
        <v>917</v>
      </c>
      <c r="E520" s="352">
        <v>78.042553191489404</v>
      </c>
      <c r="F520" s="352">
        <v>77.361702127659598</v>
      </c>
      <c r="G520" s="352">
        <v>0.9</v>
      </c>
      <c r="H520" s="267">
        <v>43</v>
      </c>
      <c r="I520" s="267">
        <v>20</v>
      </c>
      <c r="J520" s="352">
        <v>115</v>
      </c>
      <c r="K520" s="353">
        <v>4.68920392584515E-2</v>
      </c>
      <c r="L520" s="267">
        <v>132</v>
      </c>
      <c r="M520" s="267">
        <v>103</v>
      </c>
      <c r="N520" s="352">
        <v>28.2</v>
      </c>
      <c r="O520" s="353">
        <v>0.143947655398037</v>
      </c>
    </row>
    <row r="521" spans="1:15" s="189" customFormat="1" ht="14.45" customHeight="1" x14ac:dyDescent="0.2">
      <c r="A521" s="361" t="s">
        <v>487</v>
      </c>
      <c r="B521" s="351" t="s">
        <v>487</v>
      </c>
      <c r="C521" s="267">
        <v>1988</v>
      </c>
      <c r="D521" s="267">
        <v>1216</v>
      </c>
      <c r="E521" s="352">
        <v>61.167002012072402</v>
      </c>
      <c r="F521" s="352">
        <v>59.7082494969819</v>
      </c>
      <c r="G521" s="352">
        <v>2.4</v>
      </c>
      <c r="H521" s="267">
        <v>15</v>
      </c>
      <c r="I521" s="267">
        <v>28</v>
      </c>
      <c r="J521" s="352">
        <v>-46.4</v>
      </c>
      <c r="K521" s="353">
        <v>1.23355263157895E-2</v>
      </c>
      <c r="L521" s="267">
        <v>90</v>
      </c>
      <c r="M521" s="267">
        <v>104</v>
      </c>
      <c r="N521" s="352">
        <v>-13.5</v>
      </c>
      <c r="O521" s="353">
        <v>7.4013157894736795E-2</v>
      </c>
    </row>
    <row r="522" spans="1:15" s="189" customFormat="1" ht="14.45" customHeight="1" x14ac:dyDescent="0.2">
      <c r="A522" s="361" t="s">
        <v>259</v>
      </c>
      <c r="B522" s="351" t="s">
        <v>259</v>
      </c>
      <c r="C522" s="267">
        <v>746</v>
      </c>
      <c r="D522" s="267">
        <v>358</v>
      </c>
      <c r="E522" s="352">
        <v>47.989276139410201</v>
      </c>
      <c r="F522" s="352">
        <v>46.648793565683697</v>
      </c>
      <c r="G522" s="352">
        <v>2.9</v>
      </c>
      <c r="H522" s="267">
        <v>2</v>
      </c>
      <c r="I522" s="267">
        <v>12</v>
      </c>
      <c r="J522" s="352">
        <v>-83.3</v>
      </c>
      <c r="K522" s="353">
        <v>5.5865921787709499E-3</v>
      </c>
      <c r="L522" s="267">
        <v>3</v>
      </c>
      <c r="M522" s="267">
        <v>5</v>
      </c>
      <c r="N522" s="352">
        <v>-40</v>
      </c>
      <c r="O522" s="353">
        <v>8.3798882681564192E-3</v>
      </c>
    </row>
    <row r="523" spans="1:15" s="189" customFormat="1" ht="14.45" customHeight="1" x14ac:dyDescent="0.2">
      <c r="A523" s="361" t="s">
        <v>260</v>
      </c>
      <c r="B523" s="351" t="s">
        <v>260</v>
      </c>
      <c r="C523" s="267">
        <v>0</v>
      </c>
      <c r="D523" s="267">
        <v>0</v>
      </c>
      <c r="E523" s="352">
        <v>0</v>
      </c>
      <c r="F523" s="352">
        <v>0</v>
      </c>
      <c r="G523" s="352">
        <v>0</v>
      </c>
      <c r="H523" s="267">
        <v>0</v>
      </c>
      <c r="I523" s="267">
        <v>0</v>
      </c>
      <c r="J523" s="352">
        <v>0</v>
      </c>
      <c r="K523" s="353" t="s">
        <v>17215</v>
      </c>
      <c r="L523" s="267">
        <v>0</v>
      </c>
      <c r="M523" s="267">
        <v>0</v>
      </c>
      <c r="N523" s="352">
        <v>0</v>
      </c>
      <c r="O523" s="353" t="s">
        <v>17215</v>
      </c>
    </row>
    <row r="524" spans="1:15" s="189" customFormat="1" ht="14.45" customHeight="1" x14ac:dyDescent="0.2">
      <c r="A524" s="515" t="s">
        <v>257</v>
      </c>
      <c r="B524" s="351" t="s">
        <v>1949</v>
      </c>
      <c r="C524" s="267">
        <v>661</v>
      </c>
      <c r="D524" s="267">
        <v>586</v>
      </c>
      <c r="E524" s="352">
        <v>88.653555219364605</v>
      </c>
      <c r="F524" s="352">
        <v>88.199697428139203</v>
      </c>
      <c r="G524" s="352">
        <v>0.5</v>
      </c>
      <c r="H524" s="267">
        <v>40</v>
      </c>
      <c r="I524" s="267">
        <v>34</v>
      </c>
      <c r="J524" s="352">
        <v>17.600000000000001</v>
      </c>
      <c r="K524" s="353">
        <v>6.8259385665528999E-2</v>
      </c>
      <c r="L524" s="267">
        <v>71</v>
      </c>
      <c r="M524" s="267">
        <v>41</v>
      </c>
      <c r="N524" s="352">
        <v>73.2</v>
      </c>
      <c r="O524" s="353">
        <v>0.12116040955631401</v>
      </c>
    </row>
    <row r="525" spans="1:15" s="189" customFormat="1" ht="14.45" customHeight="1" x14ac:dyDescent="0.2">
      <c r="A525" s="515"/>
      <c r="B525" s="351" t="s">
        <v>2306</v>
      </c>
      <c r="C525" s="267">
        <v>366</v>
      </c>
      <c r="D525" s="267">
        <v>320</v>
      </c>
      <c r="E525" s="352">
        <v>87.431693989070993</v>
      </c>
      <c r="F525" s="352">
        <v>86.065573770491795</v>
      </c>
      <c r="G525" s="352">
        <v>1.6</v>
      </c>
      <c r="H525" s="267">
        <v>51</v>
      </c>
      <c r="I525" s="267">
        <v>17</v>
      </c>
      <c r="J525" s="352">
        <v>200</v>
      </c>
      <c r="K525" s="353">
        <v>0.15937499999999999</v>
      </c>
      <c r="L525" s="267">
        <v>71</v>
      </c>
      <c r="M525" s="267">
        <v>53</v>
      </c>
      <c r="N525" s="352">
        <v>34</v>
      </c>
      <c r="O525" s="353">
        <v>0.22187499999999999</v>
      </c>
    </row>
    <row r="526" spans="1:15" s="189" customFormat="1" ht="14.45" customHeight="1" x14ac:dyDescent="0.2">
      <c r="A526" s="515"/>
      <c r="B526" s="351" t="s">
        <v>3353</v>
      </c>
      <c r="C526" s="267">
        <v>397</v>
      </c>
      <c r="D526" s="267">
        <v>345</v>
      </c>
      <c r="E526" s="352">
        <v>86.901763224181394</v>
      </c>
      <c r="F526" s="352">
        <v>86.649874055415594</v>
      </c>
      <c r="G526" s="352">
        <v>0.3</v>
      </c>
      <c r="H526" s="267">
        <v>56</v>
      </c>
      <c r="I526" s="267">
        <v>49</v>
      </c>
      <c r="J526" s="352">
        <v>14.3</v>
      </c>
      <c r="K526" s="353">
        <v>0.16231884057970999</v>
      </c>
      <c r="L526" s="267">
        <v>132</v>
      </c>
      <c r="M526" s="267">
        <v>13</v>
      </c>
      <c r="N526" s="352">
        <v>915.4</v>
      </c>
      <c r="O526" s="353">
        <v>0.38260869565217398</v>
      </c>
    </row>
    <row r="527" spans="1:15" s="189" customFormat="1" ht="14.45" customHeight="1" x14ac:dyDescent="0.2">
      <c r="A527" s="515"/>
      <c r="B527" s="351" t="s">
        <v>2328</v>
      </c>
      <c r="C527" s="267">
        <v>178</v>
      </c>
      <c r="D527" s="267">
        <v>137</v>
      </c>
      <c r="E527" s="352">
        <v>76.966292134831505</v>
      </c>
      <c r="F527" s="352">
        <v>76.966292134831505</v>
      </c>
      <c r="G527" s="352">
        <v>0</v>
      </c>
      <c r="H527" s="267">
        <v>3</v>
      </c>
      <c r="I527" s="267">
        <v>3</v>
      </c>
      <c r="J527" s="352">
        <v>0</v>
      </c>
      <c r="K527" s="353">
        <v>2.18978102189781E-2</v>
      </c>
      <c r="L527" s="267">
        <v>24</v>
      </c>
      <c r="M527" s="267">
        <v>3</v>
      </c>
      <c r="N527" s="352">
        <v>700</v>
      </c>
      <c r="O527" s="353">
        <v>0.17518248175182499</v>
      </c>
    </row>
    <row r="528" spans="1:15" s="189" customFormat="1" ht="14.45" customHeight="1" x14ac:dyDescent="0.2">
      <c r="A528" s="515"/>
      <c r="B528" s="351" t="s">
        <v>4553</v>
      </c>
      <c r="C528" s="267">
        <v>1075</v>
      </c>
      <c r="D528" s="267">
        <v>988</v>
      </c>
      <c r="E528" s="352">
        <v>91.906976744185997</v>
      </c>
      <c r="F528" s="352">
        <v>91.069767441860506</v>
      </c>
      <c r="G528" s="352">
        <v>0.9</v>
      </c>
      <c r="H528" s="267">
        <v>209</v>
      </c>
      <c r="I528" s="267">
        <v>145</v>
      </c>
      <c r="J528" s="352">
        <v>44.1</v>
      </c>
      <c r="K528" s="353">
        <v>0.21153846153846201</v>
      </c>
      <c r="L528" s="267">
        <v>376</v>
      </c>
      <c r="M528" s="267">
        <v>343</v>
      </c>
      <c r="N528" s="352">
        <v>9.6</v>
      </c>
      <c r="O528" s="353">
        <v>0.38056680161943301</v>
      </c>
    </row>
    <row r="529" spans="1:15" s="189" customFormat="1" ht="14.45" customHeight="1" x14ac:dyDescent="0.2">
      <c r="A529" s="515" t="s">
        <v>251</v>
      </c>
      <c r="B529" s="351" t="s">
        <v>1992</v>
      </c>
      <c r="C529" s="267">
        <v>246</v>
      </c>
      <c r="D529" s="267">
        <v>182</v>
      </c>
      <c r="E529" s="352">
        <v>73.983739837398403</v>
      </c>
      <c r="F529" s="352">
        <v>75.609756097561004</v>
      </c>
      <c r="G529" s="352">
        <v>-2.2000000000000002</v>
      </c>
      <c r="H529" s="267">
        <v>11</v>
      </c>
      <c r="I529" s="267">
        <v>16</v>
      </c>
      <c r="J529" s="352">
        <v>-31.3</v>
      </c>
      <c r="K529" s="353">
        <v>6.0439560439560398E-2</v>
      </c>
      <c r="L529" s="267">
        <v>154</v>
      </c>
      <c r="M529" s="267">
        <v>119</v>
      </c>
      <c r="N529" s="352">
        <v>29.4</v>
      </c>
      <c r="O529" s="353">
        <v>0.84615384615384603</v>
      </c>
    </row>
    <row r="530" spans="1:15" s="189" customFormat="1" ht="14.45" customHeight="1" x14ac:dyDescent="0.2">
      <c r="A530" s="515"/>
      <c r="B530" s="351" t="s">
        <v>2007</v>
      </c>
      <c r="C530" s="267">
        <v>914</v>
      </c>
      <c r="D530" s="267">
        <v>708</v>
      </c>
      <c r="E530" s="352">
        <v>77.461706783369806</v>
      </c>
      <c r="F530" s="352">
        <v>76.039387308533904</v>
      </c>
      <c r="G530" s="352">
        <v>1.9</v>
      </c>
      <c r="H530" s="267">
        <v>70</v>
      </c>
      <c r="I530" s="267">
        <v>40</v>
      </c>
      <c r="J530" s="352">
        <v>75</v>
      </c>
      <c r="K530" s="353">
        <v>9.8870056497175202E-2</v>
      </c>
      <c r="L530" s="267">
        <v>222</v>
      </c>
      <c r="M530" s="267">
        <v>124</v>
      </c>
      <c r="N530" s="352">
        <v>79</v>
      </c>
      <c r="O530" s="353">
        <v>0.31355932203389802</v>
      </c>
    </row>
    <row r="531" spans="1:15" s="189" customFormat="1" ht="14.45" customHeight="1" x14ac:dyDescent="0.2">
      <c r="A531" s="515"/>
      <c r="B531" s="351" t="s">
        <v>7995</v>
      </c>
      <c r="C531" s="267">
        <v>297</v>
      </c>
      <c r="D531" s="267">
        <v>198</v>
      </c>
      <c r="E531" s="352">
        <v>66.6666666666667</v>
      </c>
      <c r="F531" s="352">
        <v>64.309764309764304</v>
      </c>
      <c r="G531" s="352">
        <v>3.7</v>
      </c>
      <c r="H531" s="267">
        <v>10</v>
      </c>
      <c r="I531" s="267">
        <v>5</v>
      </c>
      <c r="J531" s="352">
        <v>100</v>
      </c>
      <c r="K531" s="353">
        <v>5.0505050505050497E-2</v>
      </c>
      <c r="L531" s="267">
        <v>5</v>
      </c>
      <c r="M531" s="267">
        <v>7</v>
      </c>
      <c r="N531" s="352">
        <v>-28.6</v>
      </c>
      <c r="O531" s="353">
        <v>2.5252525252525301E-2</v>
      </c>
    </row>
    <row r="532" spans="1:15" s="189" customFormat="1" ht="14.45" customHeight="1" x14ac:dyDescent="0.2">
      <c r="A532" s="515"/>
      <c r="B532" s="351" t="s">
        <v>6888</v>
      </c>
      <c r="C532" s="267">
        <v>102</v>
      </c>
      <c r="D532" s="267">
        <v>88</v>
      </c>
      <c r="E532" s="352">
        <v>86.274509803921603</v>
      </c>
      <c r="F532" s="352">
        <v>85.294117647058798</v>
      </c>
      <c r="G532" s="352">
        <v>1.1000000000000001</v>
      </c>
      <c r="H532" s="267">
        <v>9</v>
      </c>
      <c r="I532" s="267">
        <v>11</v>
      </c>
      <c r="J532" s="352">
        <v>-18.2</v>
      </c>
      <c r="K532" s="353">
        <v>0.102272727272727</v>
      </c>
      <c r="L532" s="267">
        <v>6</v>
      </c>
      <c r="M532" s="267">
        <v>14</v>
      </c>
      <c r="N532" s="352">
        <v>-57.1</v>
      </c>
      <c r="O532" s="353">
        <v>6.8181818181818205E-2</v>
      </c>
    </row>
    <row r="533" spans="1:15" s="189" customFormat="1" ht="14.45" customHeight="1" x14ac:dyDescent="0.2">
      <c r="A533" s="515"/>
      <c r="B533" s="351" t="s">
        <v>7996</v>
      </c>
      <c r="C533" s="267">
        <v>232</v>
      </c>
      <c r="D533" s="267">
        <v>205</v>
      </c>
      <c r="E533" s="352">
        <v>88.362068965517196</v>
      </c>
      <c r="F533" s="352">
        <v>87.931034482758605</v>
      </c>
      <c r="G533" s="352">
        <v>0.5</v>
      </c>
      <c r="H533" s="267">
        <v>13</v>
      </c>
      <c r="I533" s="267">
        <v>9</v>
      </c>
      <c r="J533" s="352">
        <v>44.4</v>
      </c>
      <c r="K533" s="353">
        <v>6.3414634146341506E-2</v>
      </c>
      <c r="L533" s="267">
        <v>61</v>
      </c>
      <c r="M533" s="267">
        <v>37</v>
      </c>
      <c r="N533" s="352">
        <v>64.900000000000006</v>
      </c>
      <c r="O533" s="353">
        <v>0.29756097560975597</v>
      </c>
    </row>
    <row r="534" spans="1:15" s="189" customFormat="1" ht="14.45" customHeight="1" x14ac:dyDescent="0.2">
      <c r="A534" s="515"/>
      <c r="B534" s="351" t="s">
        <v>2163</v>
      </c>
      <c r="C534" s="267">
        <v>368</v>
      </c>
      <c r="D534" s="267">
        <v>286</v>
      </c>
      <c r="E534" s="352">
        <v>77.7173913043478</v>
      </c>
      <c r="F534" s="352">
        <v>76.086956521739097</v>
      </c>
      <c r="G534" s="352">
        <v>2.1</v>
      </c>
      <c r="H534" s="267">
        <v>30</v>
      </c>
      <c r="I534" s="267">
        <v>10</v>
      </c>
      <c r="J534" s="352">
        <v>200</v>
      </c>
      <c r="K534" s="353">
        <v>0.10489510489510501</v>
      </c>
      <c r="L534" s="267">
        <v>47</v>
      </c>
      <c r="M534" s="267">
        <v>34</v>
      </c>
      <c r="N534" s="352">
        <v>38.200000000000003</v>
      </c>
      <c r="O534" s="353">
        <v>0.16433566433566399</v>
      </c>
    </row>
    <row r="535" spans="1:15" s="189" customFormat="1" ht="14.45" customHeight="1" x14ac:dyDescent="0.2">
      <c r="A535" s="515"/>
      <c r="B535" s="351" t="s">
        <v>2189</v>
      </c>
      <c r="C535" s="267">
        <v>2752</v>
      </c>
      <c r="D535" s="267">
        <v>2018</v>
      </c>
      <c r="E535" s="352">
        <v>73.328488372093005</v>
      </c>
      <c r="F535" s="352">
        <v>72.5654069767442</v>
      </c>
      <c r="G535" s="352">
        <v>1.1000000000000001</v>
      </c>
      <c r="H535" s="267">
        <v>208</v>
      </c>
      <c r="I535" s="267">
        <v>194</v>
      </c>
      <c r="J535" s="352">
        <v>7.2</v>
      </c>
      <c r="K535" s="353">
        <v>0.103072348860258</v>
      </c>
      <c r="L535" s="267">
        <v>658</v>
      </c>
      <c r="M535" s="267">
        <v>500</v>
      </c>
      <c r="N535" s="352">
        <v>31.6</v>
      </c>
      <c r="O535" s="353">
        <v>0.32606541129831501</v>
      </c>
    </row>
    <row r="536" spans="1:15" s="189" customFormat="1" ht="14.45" customHeight="1" x14ac:dyDescent="0.2">
      <c r="A536" s="515"/>
      <c r="B536" s="351" t="s">
        <v>6893</v>
      </c>
      <c r="C536" s="267">
        <v>464</v>
      </c>
      <c r="D536" s="267">
        <v>357</v>
      </c>
      <c r="E536" s="352">
        <v>76.939655172413794</v>
      </c>
      <c r="F536" s="352">
        <v>76.077586206896598</v>
      </c>
      <c r="G536" s="352">
        <v>1.1000000000000001</v>
      </c>
      <c r="H536" s="267">
        <v>7</v>
      </c>
      <c r="I536" s="267">
        <v>3</v>
      </c>
      <c r="J536" s="352">
        <v>133.30000000000001</v>
      </c>
      <c r="K536" s="353">
        <v>1.9607843137254902E-2</v>
      </c>
      <c r="L536" s="267">
        <v>18</v>
      </c>
      <c r="M536" s="267">
        <v>37</v>
      </c>
      <c r="N536" s="352">
        <v>-51.4</v>
      </c>
      <c r="O536" s="353">
        <v>5.0420168067226899E-2</v>
      </c>
    </row>
    <row r="537" spans="1:15" s="189" customFormat="1" ht="14.45" customHeight="1" x14ac:dyDescent="0.2">
      <c r="A537" s="515"/>
      <c r="B537" s="351" t="s">
        <v>2983</v>
      </c>
      <c r="C537" s="267">
        <v>822</v>
      </c>
      <c r="D537" s="267">
        <v>667</v>
      </c>
      <c r="E537" s="352">
        <v>81.143552311435499</v>
      </c>
      <c r="F537" s="352">
        <v>79.805352798053505</v>
      </c>
      <c r="G537" s="352">
        <v>1.7</v>
      </c>
      <c r="H537" s="267">
        <v>55</v>
      </c>
      <c r="I537" s="267">
        <v>15</v>
      </c>
      <c r="J537" s="352">
        <v>266.7</v>
      </c>
      <c r="K537" s="353">
        <v>8.24587706146927E-2</v>
      </c>
      <c r="L537" s="267">
        <v>163</v>
      </c>
      <c r="M537" s="267">
        <v>143</v>
      </c>
      <c r="N537" s="352">
        <v>14</v>
      </c>
      <c r="O537" s="353">
        <v>0.244377811094453</v>
      </c>
    </row>
    <row r="538" spans="1:15" s="189" customFormat="1" ht="14.45" customHeight="1" x14ac:dyDescent="0.2">
      <c r="A538" s="515"/>
      <c r="B538" s="351" t="s">
        <v>2192</v>
      </c>
      <c r="C538" s="267">
        <v>317</v>
      </c>
      <c r="D538" s="267">
        <v>282</v>
      </c>
      <c r="E538" s="352">
        <v>88.958990536277597</v>
      </c>
      <c r="F538" s="352">
        <v>86.119873817034701</v>
      </c>
      <c r="G538" s="352">
        <v>3.3</v>
      </c>
      <c r="H538" s="267">
        <v>6</v>
      </c>
      <c r="I538" s="267">
        <v>11</v>
      </c>
      <c r="J538" s="352">
        <v>-45.5</v>
      </c>
      <c r="K538" s="353">
        <v>2.1276595744680899E-2</v>
      </c>
      <c r="L538" s="267">
        <v>67</v>
      </c>
      <c r="M538" s="267">
        <v>73</v>
      </c>
      <c r="N538" s="352">
        <v>-8.1999999999999993</v>
      </c>
      <c r="O538" s="353">
        <v>0.23758865248227001</v>
      </c>
    </row>
    <row r="539" spans="1:15" s="189" customFormat="1" ht="14.45" customHeight="1" x14ac:dyDescent="0.2">
      <c r="A539" s="515"/>
      <c r="B539" s="351" t="s">
        <v>3574</v>
      </c>
      <c r="C539" s="267">
        <v>1729</v>
      </c>
      <c r="D539" s="267">
        <v>1325</v>
      </c>
      <c r="E539" s="352">
        <v>76.633892423366106</v>
      </c>
      <c r="F539" s="352">
        <v>75.708502024291505</v>
      </c>
      <c r="G539" s="352">
        <v>1.2</v>
      </c>
      <c r="H539" s="267">
        <v>442</v>
      </c>
      <c r="I539" s="267">
        <v>126</v>
      </c>
      <c r="J539" s="352">
        <v>250.8</v>
      </c>
      <c r="K539" s="353">
        <v>0.33358490566037702</v>
      </c>
      <c r="L539" s="267">
        <v>173</v>
      </c>
      <c r="M539" s="267">
        <v>161</v>
      </c>
      <c r="N539" s="352">
        <v>7.5</v>
      </c>
      <c r="O539" s="353">
        <v>0.13056603773584899</v>
      </c>
    </row>
    <row r="540" spans="1:15" s="189" customFormat="1" ht="14.45" customHeight="1" x14ac:dyDescent="0.2">
      <c r="A540" s="515"/>
      <c r="B540" s="351" t="s">
        <v>3432</v>
      </c>
      <c r="C540" s="267">
        <v>346</v>
      </c>
      <c r="D540" s="267">
        <v>276</v>
      </c>
      <c r="E540" s="352">
        <v>79.768786127167601</v>
      </c>
      <c r="F540" s="352">
        <v>77.167630057803507</v>
      </c>
      <c r="G540" s="352">
        <v>3.4</v>
      </c>
      <c r="H540" s="267">
        <v>70</v>
      </c>
      <c r="I540" s="267">
        <v>42</v>
      </c>
      <c r="J540" s="352">
        <v>66.7</v>
      </c>
      <c r="K540" s="353">
        <v>0.25362318840579701</v>
      </c>
      <c r="L540" s="267">
        <v>46</v>
      </c>
      <c r="M540" s="267">
        <v>65</v>
      </c>
      <c r="N540" s="352">
        <v>-29.2</v>
      </c>
      <c r="O540" s="353">
        <v>0.16666666666666699</v>
      </c>
    </row>
    <row r="541" spans="1:15" s="189" customFormat="1" ht="14.45" customHeight="1" x14ac:dyDescent="0.2">
      <c r="A541" s="361" t="s">
        <v>15155</v>
      </c>
      <c r="B541" s="351" t="s">
        <v>15155</v>
      </c>
      <c r="C541" s="267">
        <v>0</v>
      </c>
      <c r="D541" s="267">
        <v>0</v>
      </c>
      <c r="E541" s="352">
        <v>0</v>
      </c>
      <c r="F541" s="352">
        <v>0</v>
      </c>
      <c r="G541" s="352">
        <v>0</v>
      </c>
      <c r="H541" s="267">
        <v>0</v>
      </c>
      <c r="I541" s="267">
        <v>0</v>
      </c>
      <c r="J541" s="352">
        <v>0</v>
      </c>
      <c r="K541" s="353" t="s">
        <v>17215</v>
      </c>
      <c r="L541" s="267">
        <v>0</v>
      </c>
      <c r="M541" s="267">
        <v>0</v>
      </c>
      <c r="N541" s="352">
        <v>0</v>
      </c>
      <c r="O541" s="353" t="s">
        <v>17215</v>
      </c>
    </row>
    <row r="542" spans="1:15" s="189" customFormat="1" ht="14.45" customHeight="1" x14ac:dyDescent="0.2">
      <c r="A542" s="515" t="s">
        <v>249</v>
      </c>
      <c r="B542" s="351" t="s">
        <v>7997</v>
      </c>
      <c r="C542" s="267">
        <v>254</v>
      </c>
      <c r="D542" s="267">
        <v>126</v>
      </c>
      <c r="E542" s="352">
        <v>49.606299212598401</v>
      </c>
      <c r="F542" s="352">
        <v>50</v>
      </c>
      <c r="G542" s="352">
        <v>-0.8</v>
      </c>
      <c r="H542" s="267">
        <v>11</v>
      </c>
      <c r="I542" s="267">
        <v>10</v>
      </c>
      <c r="J542" s="352">
        <v>10</v>
      </c>
      <c r="K542" s="353">
        <v>8.7301587301587297E-2</v>
      </c>
      <c r="L542" s="267">
        <v>5</v>
      </c>
      <c r="M542" s="267">
        <v>4</v>
      </c>
      <c r="N542" s="352">
        <v>25</v>
      </c>
      <c r="O542" s="353">
        <v>3.9682539682539701E-2</v>
      </c>
    </row>
    <row r="543" spans="1:15" s="189" customFormat="1" ht="14.45" customHeight="1" x14ac:dyDescent="0.2">
      <c r="A543" s="515"/>
      <c r="B543" s="351" t="s">
        <v>1412</v>
      </c>
      <c r="C543" s="267">
        <v>548</v>
      </c>
      <c r="D543" s="267">
        <v>362</v>
      </c>
      <c r="E543" s="352">
        <v>66.058394160583902</v>
      </c>
      <c r="F543" s="352">
        <v>64.963503649635001</v>
      </c>
      <c r="G543" s="352">
        <v>1.7</v>
      </c>
      <c r="H543" s="267">
        <v>6</v>
      </c>
      <c r="I543" s="267">
        <v>6</v>
      </c>
      <c r="J543" s="352">
        <v>0</v>
      </c>
      <c r="K543" s="353">
        <v>1.6574585635359101E-2</v>
      </c>
      <c r="L543" s="267">
        <v>32</v>
      </c>
      <c r="M543" s="267">
        <v>41</v>
      </c>
      <c r="N543" s="352">
        <v>-22</v>
      </c>
      <c r="O543" s="353">
        <v>8.8397790055248601E-2</v>
      </c>
    </row>
    <row r="544" spans="1:15" s="189" customFormat="1" ht="14.45" customHeight="1" x14ac:dyDescent="0.2">
      <c r="A544" s="515"/>
      <c r="B544" s="351" t="s">
        <v>1452</v>
      </c>
      <c r="C544" s="267">
        <v>400</v>
      </c>
      <c r="D544" s="267">
        <v>242</v>
      </c>
      <c r="E544" s="352">
        <v>60.5</v>
      </c>
      <c r="F544" s="352">
        <v>59</v>
      </c>
      <c r="G544" s="352">
        <v>2.5</v>
      </c>
      <c r="H544" s="267">
        <v>56</v>
      </c>
      <c r="I544" s="267">
        <v>43</v>
      </c>
      <c r="J544" s="352">
        <v>30.2</v>
      </c>
      <c r="K544" s="353">
        <v>0.23140495867768601</v>
      </c>
      <c r="L544" s="267">
        <v>29</v>
      </c>
      <c r="M544" s="267">
        <v>29</v>
      </c>
      <c r="N544" s="352">
        <v>0</v>
      </c>
      <c r="O544" s="353">
        <v>0.119834710743802</v>
      </c>
    </row>
    <row r="545" spans="1:15" s="189" customFormat="1" ht="14.45" customHeight="1" x14ac:dyDescent="0.2">
      <c r="A545" s="515"/>
      <c r="B545" s="351" t="s">
        <v>2518</v>
      </c>
      <c r="C545" s="267">
        <v>1067</v>
      </c>
      <c r="D545" s="267">
        <v>889</v>
      </c>
      <c r="E545" s="352">
        <v>83.317713214620397</v>
      </c>
      <c r="F545" s="352">
        <v>83.130271790065606</v>
      </c>
      <c r="G545" s="352">
        <v>0.2</v>
      </c>
      <c r="H545" s="267">
        <v>19</v>
      </c>
      <c r="I545" s="267">
        <v>17</v>
      </c>
      <c r="J545" s="352">
        <v>11.8</v>
      </c>
      <c r="K545" s="353">
        <v>2.1372328458942599E-2</v>
      </c>
      <c r="L545" s="267">
        <v>51</v>
      </c>
      <c r="M545" s="267">
        <v>61</v>
      </c>
      <c r="N545" s="352">
        <v>-16.399999999999999</v>
      </c>
      <c r="O545" s="353">
        <v>5.7367829021372302E-2</v>
      </c>
    </row>
    <row r="546" spans="1:15" s="189" customFormat="1" ht="14.45" customHeight="1" x14ac:dyDescent="0.2">
      <c r="A546" s="515"/>
      <c r="B546" s="351" t="s">
        <v>2638</v>
      </c>
      <c r="C546" s="267">
        <v>230</v>
      </c>
      <c r="D546" s="267">
        <v>173</v>
      </c>
      <c r="E546" s="352">
        <v>75.2173913043478</v>
      </c>
      <c r="F546" s="352">
        <v>73.043478260869605</v>
      </c>
      <c r="G546" s="352">
        <v>3</v>
      </c>
      <c r="H546" s="267">
        <v>16</v>
      </c>
      <c r="I546" s="267">
        <v>9</v>
      </c>
      <c r="J546" s="352">
        <v>77.8</v>
      </c>
      <c r="K546" s="353">
        <v>9.2485549132948E-2</v>
      </c>
      <c r="L546" s="267">
        <v>14</v>
      </c>
      <c r="M546" s="267">
        <v>10</v>
      </c>
      <c r="N546" s="352">
        <v>40</v>
      </c>
      <c r="O546" s="353">
        <v>8.0924855491329495E-2</v>
      </c>
    </row>
    <row r="547" spans="1:15" s="189" customFormat="1" ht="14.45" customHeight="1" x14ac:dyDescent="0.2">
      <c r="A547" s="515"/>
      <c r="B547" s="351" t="s">
        <v>1421</v>
      </c>
      <c r="C547" s="267">
        <v>2638</v>
      </c>
      <c r="D547" s="267">
        <v>1628</v>
      </c>
      <c r="E547" s="352">
        <v>61.713419257012902</v>
      </c>
      <c r="F547" s="352">
        <v>60.348749052312399</v>
      </c>
      <c r="G547" s="352">
        <v>2.2999999999999998</v>
      </c>
      <c r="H547" s="267">
        <v>253</v>
      </c>
      <c r="I547" s="267">
        <v>225</v>
      </c>
      <c r="J547" s="352">
        <v>12.4</v>
      </c>
      <c r="K547" s="353">
        <v>0.15540540540540501</v>
      </c>
      <c r="L547" s="267">
        <v>88</v>
      </c>
      <c r="M547" s="267">
        <v>96</v>
      </c>
      <c r="N547" s="352">
        <v>-8.3000000000000007</v>
      </c>
      <c r="O547" s="353">
        <v>5.4054054054054099E-2</v>
      </c>
    </row>
    <row r="548" spans="1:15" s="189" customFormat="1" ht="14.45" customHeight="1" x14ac:dyDescent="0.2">
      <c r="A548" s="515"/>
      <c r="B548" s="351" t="s">
        <v>2885</v>
      </c>
      <c r="C548" s="267">
        <v>407</v>
      </c>
      <c r="D548" s="267">
        <v>225</v>
      </c>
      <c r="E548" s="352">
        <v>55.2825552825553</v>
      </c>
      <c r="F548" s="352">
        <v>54.299754299754298</v>
      </c>
      <c r="G548" s="352">
        <v>1.8</v>
      </c>
      <c r="H548" s="267">
        <v>5</v>
      </c>
      <c r="I548" s="267">
        <v>23</v>
      </c>
      <c r="J548" s="352">
        <v>-78.3</v>
      </c>
      <c r="K548" s="353">
        <v>2.2222222222222199E-2</v>
      </c>
      <c r="L548" s="267">
        <v>8</v>
      </c>
      <c r="M548" s="267">
        <v>14</v>
      </c>
      <c r="N548" s="352">
        <v>-42.9</v>
      </c>
      <c r="O548" s="353">
        <v>3.5555555555555597E-2</v>
      </c>
    </row>
    <row r="549" spans="1:15" s="189" customFormat="1" ht="14.45" customHeight="1" x14ac:dyDescent="0.2">
      <c r="A549" s="515"/>
      <c r="B549" s="351" t="s">
        <v>1446</v>
      </c>
      <c r="C549" s="267">
        <v>2800</v>
      </c>
      <c r="D549" s="267">
        <v>2020</v>
      </c>
      <c r="E549" s="352">
        <v>72.142857142857096</v>
      </c>
      <c r="F549" s="352">
        <v>71.25</v>
      </c>
      <c r="G549" s="352">
        <v>1.3</v>
      </c>
      <c r="H549" s="267">
        <v>113</v>
      </c>
      <c r="I549" s="267">
        <v>41</v>
      </c>
      <c r="J549" s="352">
        <v>175.6</v>
      </c>
      <c r="K549" s="353">
        <v>5.59405940594059E-2</v>
      </c>
      <c r="L549" s="267">
        <v>118</v>
      </c>
      <c r="M549" s="267">
        <v>98</v>
      </c>
      <c r="N549" s="352">
        <v>20.399999999999999</v>
      </c>
      <c r="O549" s="353">
        <v>5.8415841584158398E-2</v>
      </c>
    </row>
    <row r="550" spans="1:15" s="189" customFormat="1" ht="14.45" customHeight="1" x14ac:dyDescent="0.2">
      <c r="A550" s="515"/>
      <c r="B550" s="351" t="s">
        <v>1987</v>
      </c>
      <c r="C550" s="267">
        <v>203</v>
      </c>
      <c r="D550" s="267">
        <v>144</v>
      </c>
      <c r="E550" s="352">
        <v>70.935960591132996</v>
      </c>
      <c r="F550" s="352">
        <v>68.965517241379303</v>
      </c>
      <c r="G550" s="352">
        <v>2.9</v>
      </c>
      <c r="H550" s="267">
        <v>138</v>
      </c>
      <c r="I550" s="267">
        <v>99</v>
      </c>
      <c r="J550" s="352">
        <v>39.4</v>
      </c>
      <c r="K550" s="353">
        <v>0.95833333333333304</v>
      </c>
      <c r="L550" s="267">
        <v>11</v>
      </c>
      <c r="M550" s="267">
        <v>16</v>
      </c>
      <c r="N550" s="352">
        <v>-31.3</v>
      </c>
      <c r="O550" s="353">
        <v>7.6388888888888895E-2</v>
      </c>
    </row>
    <row r="551" spans="1:15" s="189" customFormat="1" ht="14.45" customHeight="1" x14ac:dyDescent="0.2">
      <c r="A551" s="515"/>
      <c r="B551" s="351" t="s">
        <v>7998</v>
      </c>
      <c r="C551" s="267">
        <v>92</v>
      </c>
      <c r="D551" s="267">
        <v>60</v>
      </c>
      <c r="E551" s="352">
        <v>65.2173913043478</v>
      </c>
      <c r="F551" s="352">
        <v>65.2173913043478</v>
      </c>
      <c r="G551" s="352">
        <v>0</v>
      </c>
      <c r="H551" s="267">
        <v>1</v>
      </c>
      <c r="I551" s="267">
        <v>0</v>
      </c>
      <c r="J551" s="352">
        <v>0</v>
      </c>
      <c r="K551" s="353">
        <v>1.6666666666666701E-2</v>
      </c>
      <c r="L551" s="267">
        <v>1</v>
      </c>
      <c r="M551" s="267">
        <v>2</v>
      </c>
      <c r="N551" s="352">
        <v>-50</v>
      </c>
      <c r="O551" s="353">
        <v>1.6666666666666701E-2</v>
      </c>
    </row>
    <row r="552" spans="1:15" s="189" customFormat="1" ht="14.45" customHeight="1" x14ac:dyDescent="0.2">
      <c r="A552" s="515"/>
      <c r="B552" s="351" t="s">
        <v>4926</v>
      </c>
      <c r="C552" s="267">
        <v>1213</v>
      </c>
      <c r="D552" s="267">
        <v>905</v>
      </c>
      <c r="E552" s="352">
        <v>74.608408903544898</v>
      </c>
      <c r="F552" s="352">
        <v>73.454245671887904</v>
      </c>
      <c r="G552" s="352">
        <v>1.6</v>
      </c>
      <c r="H552" s="267">
        <v>11</v>
      </c>
      <c r="I552" s="267">
        <v>8</v>
      </c>
      <c r="J552" s="352">
        <v>37.5</v>
      </c>
      <c r="K552" s="353">
        <v>1.2154696132596701E-2</v>
      </c>
      <c r="L552" s="267">
        <v>40</v>
      </c>
      <c r="M552" s="267">
        <v>33</v>
      </c>
      <c r="N552" s="352">
        <v>21.2</v>
      </c>
      <c r="O552" s="353">
        <v>4.4198895027624301E-2</v>
      </c>
    </row>
    <row r="553" spans="1:15" s="189" customFormat="1" ht="14.45" customHeight="1" x14ac:dyDescent="0.2">
      <c r="A553" s="515"/>
      <c r="B553" s="351" t="s">
        <v>2713</v>
      </c>
      <c r="C553" s="267">
        <v>521</v>
      </c>
      <c r="D553" s="267">
        <v>289</v>
      </c>
      <c r="E553" s="352">
        <v>55.470249520153502</v>
      </c>
      <c r="F553" s="352">
        <v>54.702495201535498</v>
      </c>
      <c r="G553" s="352">
        <v>1.4</v>
      </c>
      <c r="H553" s="267">
        <v>14</v>
      </c>
      <c r="I553" s="267">
        <v>5</v>
      </c>
      <c r="J553" s="352">
        <v>180</v>
      </c>
      <c r="K553" s="353">
        <v>4.8442906574394498E-2</v>
      </c>
      <c r="L553" s="267">
        <v>31</v>
      </c>
      <c r="M553" s="267">
        <v>26</v>
      </c>
      <c r="N553" s="352">
        <v>19.2</v>
      </c>
      <c r="O553" s="353">
        <v>0.10726643598615899</v>
      </c>
    </row>
    <row r="554" spans="1:15" s="189" customFormat="1" ht="14.45" customHeight="1" x14ac:dyDescent="0.2">
      <c r="A554" s="515"/>
      <c r="B554" s="351" t="s">
        <v>2663</v>
      </c>
      <c r="C554" s="267">
        <v>346</v>
      </c>
      <c r="D554" s="267">
        <v>191</v>
      </c>
      <c r="E554" s="352">
        <v>55.202312138728303</v>
      </c>
      <c r="F554" s="352">
        <v>53.179190751445098</v>
      </c>
      <c r="G554" s="352">
        <v>3.8</v>
      </c>
      <c r="H554" s="267">
        <v>27</v>
      </c>
      <c r="I554" s="267">
        <v>34</v>
      </c>
      <c r="J554" s="352">
        <v>-20.6</v>
      </c>
      <c r="K554" s="353">
        <v>0.14136125654450299</v>
      </c>
      <c r="L554" s="267">
        <v>21</v>
      </c>
      <c r="M554" s="267">
        <v>22</v>
      </c>
      <c r="N554" s="352">
        <v>-4.5</v>
      </c>
      <c r="O554" s="353">
        <v>0.109947643979058</v>
      </c>
    </row>
    <row r="555" spans="1:15" s="189" customFormat="1" ht="14.45" customHeight="1" x14ac:dyDescent="0.2">
      <c r="A555" s="515" t="s">
        <v>250</v>
      </c>
      <c r="B555" s="351" t="s">
        <v>3667</v>
      </c>
      <c r="C555" s="267">
        <v>1989</v>
      </c>
      <c r="D555" s="267">
        <v>1729</v>
      </c>
      <c r="E555" s="352">
        <v>86.928104575163403</v>
      </c>
      <c r="F555" s="352">
        <v>86.123680241327307</v>
      </c>
      <c r="G555" s="352">
        <v>0.9</v>
      </c>
      <c r="H555" s="267">
        <v>896</v>
      </c>
      <c r="I555" s="267">
        <v>702</v>
      </c>
      <c r="J555" s="352">
        <v>27.6</v>
      </c>
      <c r="K555" s="353">
        <v>0.51821862348178105</v>
      </c>
      <c r="L555" s="267">
        <v>792</v>
      </c>
      <c r="M555" s="267">
        <v>668</v>
      </c>
      <c r="N555" s="352">
        <v>18.600000000000001</v>
      </c>
      <c r="O555" s="353">
        <v>0.45806824754193198</v>
      </c>
    </row>
    <row r="556" spans="1:15" s="189" customFormat="1" ht="14.45" customHeight="1" x14ac:dyDescent="0.2">
      <c r="A556" s="515"/>
      <c r="B556" s="351" t="s">
        <v>3722</v>
      </c>
      <c r="C556" s="267">
        <v>841</v>
      </c>
      <c r="D556" s="267">
        <v>758</v>
      </c>
      <c r="E556" s="352">
        <v>90.130796670630204</v>
      </c>
      <c r="F556" s="352">
        <v>88.585017835909596</v>
      </c>
      <c r="G556" s="352">
        <v>1.7</v>
      </c>
      <c r="H556" s="267">
        <v>258</v>
      </c>
      <c r="I556" s="267">
        <v>208</v>
      </c>
      <c r="J556" s="352">
        <v>24</v>
      </c>
      <c r="K556" s="353">
        <v>0.34036939313984199</v>
      </c>
      <c r="L556" s="267">
        <v>387</v>
      </c>
      <c r="M556" s="267">
        <v>320</v>
      </c>
      <c r="N556" s="352">
        <v>20.9</v>
      </c>
      <c r="O556" s="353">
        <v>0.51055408970976301</v>
      </c>
    </row>
    <row r="557" spans="1:15" s="189" customFormat="1" ht="14.45" customHeight="1" x14ac:dyDescent="0.2">
      <c r="A557" s="515"/>
      <c r="B557" s="351" t="s">
        <v>4043</v>
      </c>
      <c r="C557" s="267">
        <v>199</v>
      </c>
      <c r="D557" s="267">
        <v>187</v>
      </c>
      <c r="E557" s="352">
        <v>93.969849246231206</v>
      </c>
      <c r="F557" s="352">
        <v>93.467336683417102</v>
      </c>
      <c r="G557" s="352">
        <v>0.5</v>
      </c>
      <c r="H557" s="267">
        <v>29</v>
      </c>
      <c r="I557" s="267">
        <v>23</v>
      </c>
      <c r="J557" s="352">
        <v>26.1</v>
      </c>
      <c r="K557" s="353">
        <v>0.15508021390374299</v>
      </c>
      <c r="L557" s="267">
        <v>76</v>
      </c>
      <c r="M557" s="267">
        <v>50</v>
      </c>
      <c r="N557" s="352">
        <v>52</v>
      </c>
      <c r="O557" s="353">
        <v>0.40641711229946498</v>
      </c>
    </row>
    <row r="558" spans="1:15" s="189" customFormat="1" ht="14.45" customHeight="1" x14ac:dyDescent="0.2">
      <c r="A558" s="515"/>
      <c r="B558" s="351" t="s">
        <v>2344</v>
      </c>
      <c r="C558" s="267">
        <v>391</v>
      </c>
      <c r="D558" s="267">
        <v>358</v>
      </c>
      <c r="E558" s="352">
        <v>91.560102301790295</v>
      </c>
      <c r="F558" s="352">
        <v>91.815856777493593</v>
      </c>
      <c r="G558" s="352">
        <v>-0.3</v>
      </c>
      <c r="H558" s="267">
        <v>106</v>
      </c>
      <c r="I558" s="267">
        <v>126</v>
      </c>
      <c r="J558" s="352">
        <v>-15.9</v>
      </c>
      <c r="K558" s="353">
        <v>0.29608938547486002</v>
      </c>
      <c r="L558" s="267">
        <v>96</v>
      </c>
      <c r="M558" s="267">
        <v>118</v>
      </c>
      <c r="N558" s="352">
        <v>-18.600000000000001</v>
      </c>
      <c r="O558" s="353">
        <v>0.26815642458100603</v>
      </c>
    </row>
    <row r="559" spans="1:15" s="189" customFormat="1" ht="14.45" customHeight="1" x14ac:dyDescent="0.2">
      <c r="A559" s="515"/>
      <c r="B559" s="351" t="s">
        <v>3695</v>
      </c>
      <c r="C559" s="267">
        <v>712</v>
      </c>
      <c r="D559" s="267">
        <v>660</v>
      </c>
      <c r="E559" s="352">
        <v>92.696629213483206</v>
      </c>
      <c r="F559" s="352">
        <v>92.275280898876403</v>
      </c>
      <c r="G559" s="352">
        <v>0.5</v>
      </c>
      <c r="H559" s="267">
        <v>246</v>
      </c>
      <c r="I559" s="267">
        <v>205</v>
      </c>
      <c r="J559" s="352">
        <v>20</v>
      </c>
      <c r="K559" s="353">
        <v>0.37272727272727302</v>
      </c>
      <c r="L559" s="267">
        <v>385</v>
      </c>
      <c r="M559" s="267">
        <v>357</v>
      </c>
      <c r="N559" s="352">
        <v>7.8</v>
      </c>
      <c r="O559" s="353">
        <v>0.58333333333333304</v>
      </c>
    </row>
    <row r="560" spans="1:15" s="189" customFormat="1" ht="14.45" customHeight="1" x14ac:dyDescent="0.2">
      <c r="A560" s="361" t="s">
        <v>15156</v>
      </c>
      <c r="B560" s="351" t="s">
        <v>15156</v>
      </c>
      <c r="C560" s="267">
        <v>0</v>
      </c>
      <c r="D560" s="267">
        <v>0</v>
      </c>
      <c r="E560" s="352">
        <v>0</v>
      </c>
      <c r="F560" s="352">
        <v>0</v>
      </c>
      <c r="G560" s="352">
        <v>0</v>
      </c>
      <c r="H560" s="267">
        <v>0</v>
      </c>
      <c r="I560" s="267">
        <v>0</v>
      </c>
      <c r="J560" s="352">
        <v>0</v>
      </c>
      <c r="K560" s="353" t="s">
        <v>17215</v>
      </c>
      <c r="L560" s="267">
        <v>0</v>
      </c>
      <c r="M560" s="267">
        <v>0</v>
      </c>
      <c r="N560" s="352">
        <v>0</v>
      </c>
      <c r="O560" s="353" t="s">
        <v>17215</v>
      </c>
    </row>
    <row r="561" spans="1:15" s="189" customFormat="1" ht="14.45" customHeight="1" x14ac:dyDescent="0.2">
      <c r="A561" s="515" t="s">
        <v>253</v>
      </c>
      <c r="B561" s="351" t="s">
        <v>1223</v>
      </c>
      <c r="C561" s="267">
        <v>240</v>
      </c>
      <c r="D561" s="267">
        <v>184</v>
      </c>
      <c r="E561" s="352">
        <v>76.6666666666667</v>
      </c>
      <c r="F561" s="352">
        <v>73.75</v>
      </c>
      <c r="G561" s="352">
        <v>4</v>
      </c>
      <c r="H561" s="267">
        <v>5</v>
      </c>
      <c r="I561" s="267">
        <v>10</v>
      </c>
      <c r="J561" s="352">
        <v>-50</v>
      </c>
      <c r="K561" s="353">
        <v>2.7173913043478298E-2</v>
      </c>
      <c r="L561" s="267">
        <v>20</v>
      </c>
      <c r="M561" s="267">
        <v>16</v>
      </c>
      <c r="N561" s="352">
        <v>25</v>
      </c>
      <c r="O561" s="353">
        <v>0.108695652173913</v>
      </c>
    </row>
    <row r="562" spans="1:15" s="189" customFormat="1" ht="14.45" customHeight="1" x14ac:dyDescent="0.2">
      <c r="A562" s="515"/>
      <c r="B562" s="351" t="s">
        <v>1233</v>
      </c>
      <c r="C562" s="267">
        <v>2017</v>
      </c>
      <c r="D562" s="267">
        <v>1287</v>
      </c>
      <c r="E562" s="352">
        <v>63.807635101636102</v>
      </c>
      <c r="F562" s="352">
        <v>63.262270699058</v>
      </c>
      <c r="G562" s="352">
        <v>0.9</v>
      </c>
      <c r="H562" s="267">
        <v>38</v>
      </c>
      <c r="I562" s="267">
        <v>19</v>
      </c>
      <c r="J562" s="352">
        <v>100</v>
      </c>
      <c r="K562" s="353">
        <v>2.95260295260295E-2</v>
      </c>
      <c r="L562" s="267">
        <v>115</v>
      </c>
      <c r="M562" s="267">
        <v>81</v>
      </c>
      <c r="N562" s="352">
        <v>42</v>
      </c>
      <c r="O562" s="353">
        <v>8.9355089355089401E-2</v>
      </c>
    </row>
    <row r="563" spans="1:15" s="189" customFormat="1" ht="14.45" customHeight="1" x14ac:dyDescent="0.2">
      <c r="A563" s="515"/>
      <c r="B563" s="351" t="s">
        <v>1472</v>
      </c>
      <c r="C563" s="267">
        <v>3915</v>
      </c>
      <c r="D563" s="267">
        <v>2057</v>
      </c>
      <c r="E563" s="352">
        <v>52.541507024265599</v>
      </c>
      <c r="F563" s="352">
        <v>51.954022988505699</v>
      </c>
      <c r="G563" s="352">
        <v>1.1000000000000001</v>
      </c>
      <c r="H563" s="267">
        <v>129</v>
      </c>
      <c r="I563" s="267">
        <v>145</v>
      </c>
      <c r="J563" s="352">
        <v>-11</v>
      </c>
      <c r="K563" s="353">
        <v>6.2712688381137596E-2</v>
      </c>
      <c r="L563" s="267">
        <v>85</v>
      </c>
      <c r="M563" s="267">
        <v>74</v>
      </c>
      <c r="N563" s="352">
        <v>14.9</v>
      </c>
      <c r="O563" s="353">
        <v>4.1322314049586799E-2</v>
      </c>
    </row>
    <row r="564" spans="1:15" s="189" customFormat="1" ht="14.45" customHeight="1" x14ac:dyDescent="0.2">
      <c r="A564" s="515"/>
      <c r="B564" s="351" t="s">
        <v>1230</v>
      </c>
      <c r="C564" s="267">
        <v>409</v>
      </c>
      <c r="D564" s="267">
        <v>329</v>
      </c>
      <c r="E564" s="352">
        <v>80.440097799510994</v>
      </c>
      <c r="F564" s="352">
        <v>79.217603911980405</v>
      </c>
      <c r="G564" s="352">
        <v>1.5</v>
      </c>
      <c r="H564" s="267">
        <v>32</v>
      </c>
      <c r="I564" s="267">
        <v>31</v>
      </c>
      <c r="J564" s="352">
        <v>3.2</v>
      </c>
      <c r="K564" s="353">
        <v>9.7264437689969604E-2</v>
      </c>
      <c r="L564" s="267">
        <v>72</v>
      </c>
      <c r="M564" s="267">
        <v>55</v>
      </c>
      <c r="N564" s="352">
        <v>30.9</v>
      </c>
      <c r="O564" s="353">
        <v>0.218844984802432</v>
      </c>
    </row>
    <row r="565" spans="1:15" s="189" customFormat="1" ht="14.45" customHeight="1" x14ac:dyDescent="0.2">
      <c r="A565" s="515"/>
      <c r="B565" s="351" t="s">
        <v>1253</v>
      </c>
      <c r="C565" s="267">
        <v>2053</v>
      </c>
      <c r="D565" s="267">
        <v>1416</v>
      </c>
      <c r="E565" s="352">
        <v>68.972235752557197</v>
      </c>
      <c r="F565" s="352">
        <v>67.705796395518803</v>
      </c>
      <c r="G565" s="352">
        <v>1.9</v>
      </c>
      <c r="H565" s="267">
        <v>41</v>
      </c>
      <c r="I565" s="267">
        <v>53</v>
      </c>
      <c r="J565" s="352">
        <v>-22.6</v>
      </c>
      <c r="K565" s="353">
        <v>2.8954802259886999E-2</v>
      </c>
      <c r="L565" s="267">
        <v>73</v>
      </c>
      <c r="M565" s="267">
        <v>47</v>
      </c>
      <c r="N565" s="352">
        <v>55.3</v>
      </c>
      <c r="O565" s="353">
        <v>5.1553672316384198E-2</v>
      </c>
    </row>
    <row r="566" spans="1:15" s="189" customFormat="1" ht="14.45" customHeight="1" x14ac:dyDescent="0.2">
      <c r="A566" s="515"/>
      <c r="B566" s="351" t="s">
        <v>1685</v>
      </c>
      <c r="C566" s="267">
        <v>788</v>
      </c>
      <c r="D566" s="267">
        <v>523</v>
      </c>
      <c r="E566" s="352">
        <v>66.370558375634502</v>
      </c>
      <c r="F566" s="352">
        <v>65.862944162436605</v>
      </c>
      <c r="G566" s="352">
        <v>0.8</v>
      </c>
      <c r="H566" s="267">
        <v>16</v>
      </c>
      <c r="I566" s="267">
        <v>16</v>
      </c>
      <c r="J566" s="352">
        <v>0</v>
      </c>
      <c r="K566" s="353">
        <v>3.05927342256214E-2</v>
      </c>
      <c r="L566" s="267">
        <v>63</v>
      </c>
      <c r="M566" s="267">
        <v>51</v>
      </c>
      <c r="N566" s="352">
        <v>23.5</v>
      </c>
      <c r="O566" s="353">
        <v>0.120458891013384</v>
      </c>
    </row>
    <row r="567" spans="1:15" s="189" customFormat="1" ht="14.45" customHeight="1" x14ac:dyDescent="0.2">
      <c r="A567" s="361" t="s">
        <v>15157</v>
      </c>
      <c r="B567" s="351" t="s">
        <v>15500</v>
      </c>
      <c r="C567" s="267">
        <v>0</v>
      </c>
      <c r="D567" s="267">
        <v>1</v>
      </c>
      <c r="E567" s="352">
        <v>0</v>
      </c>
      <c r="F567" s="352">
        <v>0</v>
      </c>
      <c r="G567" s="352">
        <v>-66.7</v>
      </c>
      <c r="H567" s="267">
        <v>0</v>
      </c>
      <c r="I567" s="267">
        <v>0</v>
      </c>
      <c r="J567" s="352">
        <v>0</v>
      </c>
      <c r="K567" s="353">
        <v>0</v>
      </c>
      <c r="L567" s="267">
        <v>0</v>
      </c>
      <c r="M567" s="267">
        <v>1</v>
      </c>
      <c r="N567" s="352">
        <v>-100</v>
      </c>
      <c r="O567" s="353">
        <v>0</v>
      </c>
    </row>
    <row r="568" spans="1:15" s="189" customFormat="1" ht="14.45" customHeight="1" x14ac:dyDescent="0.2">
      <c r="A568" s="361" t="s">
        <v>15158</v>
      </c>
      <c r="B568" s="351" t="s">
        <v>15501</v>
      </c>
      <c r="C568" s="267">
        <v>2</v>
      </c>
      <c r="D568" s="267">
        <v>8</v>
      </c>
      <c r="E568" s="352">
        <v>400</v>
      </c>
      <c r="F568" s="352">
        <v>800</v>
      </c>
      <c r="G568" s="352">
        <v>-50</v>
      </c>
      <c r="H568" s="267">
        <v>2</v>
      </c>
      <c r="I568" s="267">
        <v>0</v>
      </c>
      <c r="J568" s="352">
        <v>0</v>
      </c>
      <c r="K568" s="353">
        <v>0.25</v>
      </c>
      <c r="L568" s="267">
        <v>1</v>
      </c>
      <c r="M568" s="267">
        <v>2</v>
      </c>
      <c r="N568" s="352">
        <v>-50</v>
      </c>
      <c r="O568" s="353">
        <v>0.125</v>
      </c>
    </row>
    <row r="569" spans="1:15" s="189" customFormat="1" ht="14.45" customHeight="1" x14ac:dyDescent="0.2">
      <c r="A569" s="361" t="s">
        <v>15159</v>
      </c>
      <c r="B569" s="351" t="s">
        <v>15159</v>
      </c>
      <c r="C569" s="267">
        <v>0</v>
      </c>
      <c r="D569" s="267">
        <v>0</v>
      </c>
      <c r="E569" s="352">
        <v>0</v>
      </c>
      <c r="F569" s="352">
        <v>0</v>
      </c>
      <c r="G569" s="352">
        <v>0</v>
      </c>
      <c r="H569" s="267">
        <v>0</v>
      </c>
      <c r="I569" s="267">
        <v>0</v>
      </c>
      <c r="J569" s="352">
        <v>0</v>
      </c>
      <c r="K569" s="353" t="s">
        <v>17215</v>
      </c>
      <c r="L569" s="267">
        <v>0</v>
      </c>
      <c r="M569" s="267">
        <v>0</v>
      </c>
      <c r="N569" s="352">
        <v>0</v>
      </c>
      <c r="O569" s="353" t="s">
        <v>17215</v>
      </c>
    </row>
    <row r="570" spans="1:15" s="189" customFormat="1" ht="14.45" customHeight="1" x14ac:dyDescent="0.2">
      <c r="A570" s="361" t="s">
        <v>15160</v>
      </c>
      <c r="B570" s="351" t="s">
        <v>15160</v>
      </c>
      <c r="C570" s="267">
        <v>0</v>
      </c>
      <c r="D570" s="267">
        <v>0</v>
      </c>
      <c r="E570" s="352">
        <v>0</v>
      </c>
      <c r="F570" s="352">
        <v>0</v>
      </c>
      <c r="G570" s="352">
        <v>0</v>
      </c>
      <c r="H570" s="267">
        <v>0</v>
      </c>
      <c r="I570" s="267">
        <v>0</v>
      </c>
      <c r="J570" s="352">
        <v>0</v>
      </c>
      <c r="K570" s="353" t="s">
        <v>17215</v>
      </c>
      <c r="L570" s="267">
        <v>0</v>
      </c>
      <c r="M570" s="267">
        <v>0</v>
      </c>
      <c r="N570" s="352">
        <v>0</v>
      </c>
      <c r="O570" s="353" t="s">
        <v>17215</v>
      </c>
    </row>
    <row r="571" spans="1:15" s="189" customFormat="1" ht="14.45" customHeight="1" x14ac:dyDescent="0.2">
      <c r="A571" s="361" t="s">
        <v>14024</v>
      </c>
      <c r="B571" s="351" t="s">
        <v>14024</v>
      </c>
      <c r="C571" s="267">
        <v>2</v>
      </c>
      <c r="D571" s="267">
        <v>1</v>
      </c>
      <c r="E571" s="352">
        <v>50</v>
      </c>
      <c r="F571" s="352">
        <v>50</v>
      </c>
      <c r="G571" s="352">
        <v>0</v>
      </c>
      <c r="H571" s="267">
        <v>0</v>
      </c>
      <c r="I571" s="267">
        <v>0</v>
      </c>
      <c r="J571" s="352">
        <v>0</v>
      </c>
      <c r="K571" s="353">
        <v>0</v>
      </c>
      <c r="L571" s="267">
        <v>0</v>
      </c>
      <c r="M571" s="267">
        <v>0</v>
      </c>
      <c r="N571" s="352">
        <v>0</v>
      </c>
      <c r="O571" s="353">
        <v>0</v>
      </c>
    </row>
    <row r="572" spans="1:15" s="189" customFormat="1" ht="28.7" customHeight="1" x14ac:dyDescent="0.2"/>
    <row r="573" spans="1:15" s="189" customFormat="1" ht="14.45" customHeight="1" x14ac:dyDescent="0.2">
      <c r="A573" s="516" t="s">
        <v>15523</v>
      </c>
      <c r="B573" s="516"/>
    </row>
    <row r="574" spans="1:15" s="189" customFormat="1" ht="14.45" customHeight="1" x14ac:dyDescent="0.2"/>
    <row r="575" spans="1:15" s="189" customFormat="1" ht="55.9" customHeight="1" x14ac:dyDescent="0.2">
      <c r="A575" s="354" t="s">
        <v>8134</v>
      </c>
      <c r="B575" s="355" t="s">
        <v>344</v>
      </c>
      <c r="C575" s="345" t="s">
        <v>15524</v>
      </c>
      <c r="D575" s="345" t="s">
        <v>15525</v>
      </c>
      <c r="E575" s="345" t="s">
        <v>15486</v>
      </c>
      <c r="F575" s="345" t="s">
        <v>15487</v>
      </c>
      <c r="G575" s="345" t="s">
        <v>15860</v>
      </c>
      <c r="H575" s="346" t="s">
        <v>15489</v>
      </c>
      <c r="I575" s="346" t="s">
        <v>15490</v>
      </c>
      <c r="J575" s="346" t="s">
        <v>15860</v>
      </c>
      <c r="K575" s="346" t="s">
        <v>15526</v>
      </c>
      <c r="L575" s="347" t="s">
        <v>15492</v>
      </c>
      <c r="M575" s="347" t="s">
        <v>15493</v>
      </c>
      <c r="N575" s="347" t="s">
        <v>15488</v>
      </c>
      <c r="O575" s="347" t="s">
        <v>15527</v>
      </c>
    </row>
    <row r="576" spans="1:15" s="189" customFormat="1" ht="24" customHeight="1" x14ac:dyDescent="0.2">
      <c r="A576" s="517" t="s">
        <v>15495</v>
      </c>
      <c r="B576" s="517"/>
      <c r="C576" s="348">
        <v>38499</v>
      </c>
      <c r="D576" s="348">
        <v>24546</v>
      </c>
      <c r="E576" s="349">
        <v>63.757500194810298</v>
      </c>
      <c r="F576" s="349">
        <v>62.895140133509997</v>
      </c>
      <c r="G576" s="349">
        <v>1.4</v>
      </c>
      <c r="H576" s="348">
        <v>18346</v>
      </c>
      <c r="I576" s="348">
        <v>13384</v>
      </c>
      <c r="J576" s="349">
        <v>37.1</v>
      </c>
      <c r="K576" s="350">
        <v>0.74741302045139701</v>
      </c>
      <c r="L576" s="348">
        <v>24502</v>
      </c>
      <c r="M576" s="348">
        <v>20613</v>
      </c>
      <c r="N576" s="349">
        <v>18.899999999999999</v>
      </c>
      <c r="O576" s="350">
        <v>0.99820744724191302</v>
      </c>
    </row>
    <row r="577" spans="1:15" s="189" customFormat="1" ht="14.45" customHeight="1" x14ac:dyDescent="0.2">
      <c r="A577" s="515" t="s">
        <v>252</v>
      </c>
      <c r="B577" s="351" t="s">
        <v>349</v>
      </c>
      <c r="C577" s="267">
        <v>324</v>
      </c>
      <c r="D577" s="267">
        <v>226</v>
      </c>
      <c r="E577" s="352">
        <v>69.753086419753103</v>
      </c>
      <c r="F577" s="352">
        <v>68.827160493827193</v>
      </c>
      <c r="G577" s="352">
        <v>1.3</v>
      </c>
      <c r="H577" s="267">
        <v>51</v>
      </c>
      <c r="I577" s="267">
        <v>28</v>
      </c>
      <c r="J577" s="352">
        <v>82.1</v>
      </c>
      <c r="K577" s="353">
        <v>0.225663716814159</v>
      </c>
      <c r="L577" s="267">
        <v>362</v>
      </c>
      <c r="M577" s="267">
        <v>285</v>
      </c>
      <c r="N577" s="352">
        <v>27</v>
      </c>
      <c r="O577" s="353">
        <v>1.6017699115044199</v>
      </c>
    </row>
    <row r="578" spans="1:15" s="189" customFormat="1" ht="14.45" customHeight="1" x14ac:dyDescent="0.2">
      <c r="A578" s="515"/>
      <c r="B578" s="351" t="s">
        <v>350</v>
      </c>
      <c r="C578" s="267">
        <v>165</v>
      </c>
      <c r="D578" s="267">
        <v>105</v>
      </c>
      <c r="E578" s="352">
        <v>63.636363636363598</v>
      </c>
      <c r="F578" s="352">
        <v>61.818181818181799</v>
      </c>
      <c r="G578" s="352">
        <v>2.9</v>
      </c>
      <c r="H578" s="267">
        <v>0</v>
      </c>
      <c r="I578" s="267">
        <v>0</v>
      </c>
      <c r="J578" s="352">
        <v>0</v>
      </c>
      <c r="K578" s="353">
        <v>0</v>
      </c>
      <c r="L578" s="267">
        <v>159</v>
      </c>
      <c r="M578" s="267">
        <v>129</v>
      </c>
      <c r="N578" s="352">
        <v>23.3</v>
      </c>
      <c r="O578" s="353">
        <v>1.51428571428571</v>
      </c>
    </row>
    <row r="579" spans="1:15" s="189" customFormat="1" ht="14.45" customHeight="1" x14ac:dyDescent="0.2">
      <c r="A579" s="515"/>
      <c r="B579" s="351" t="s">
        <v>351</v>
      </c>
      <c r="C579" s="267">
        <v>152</v>
      </c>
      <c r="D579" s="267">
        <v>100</v>
      </c>
      <c r="E579" s="352">
        <v>65.789473684210506</v>
      </c>
      <c r="F579" s="352">
        <v>63.815789473684198</v>
      </c>
      <c r="G579" s="352">
        <v>3.1</v>
      </c>
      <c r="H579" s="267">
        <v>106</v>
      </c>
      <c r="I579" s="267">
        <v>71</v>
      </c>
      <c r="J579" s="352">
        <v>49.3</v>
      </c>
      <c r="K579" s="353">
        <v>1.06</v>
      </c>
      <c r="L579" s="267">
        <v>68</v>
      </c>
      <c r="M579" s="267">
        <v>62</v>
      </c>
      <c r="N579" s="352">
        <v>9.6999999999999993</v>
      </c>
      <c r="O579" s="353">
        <v>0.68</v>
      </c>
    </row>
    <row r="580" spans="1:15" s="189" customFormat="1" ht="14.45" customHeight="1" x14ac:dyDescent="0.2">
      <c r="A580" s="515"/>
      <c r="B580" s="351" t="s">
        <v>352</v>
      </c>
      <c r="C580" s="267">
        <v>65</v>
      </c>
      <c r="D580" s="267">
        <v>54</v>
      </c>
      <c r="E580" s="352">
        <v>83.076923076923094</v>
      </c>
      <c r="F580" s="352">
        <v>81.538461538461505</v>
      </c>
      <c r="G580" s="352">
        <v>1.9</v>
      </c>
      <c r="H580" s="267">
        <v>2</v>
      </c>
      <c r="I580" s="267">
        <v>0</v>
      </c>
      <c r="J580" s="352">
        <v>0</v>
      </c>
      <c r="K580" s="353">
        <v>3.7037037037037E-2</v>
      </c>
      <c r="L580" s="267">
        <v>33</v>
      </c>
      <c r="M580" s="267">
        <v>22</v>
      </c>
      <c r="N580" s="352">
        <v>50</v>
      </c>
      <c r="O580" s="353">
        <v>0.61111111111111105</v>
      </c>
    </row>
    <row r="581" spans="1:15" s="189" customFormat="1" ht="14.45" customHeight="1" x14ac:dyDescent="0.2">
      <c r="A581" s="515"/>
      <c r="B581" s="351" t="s">
        <v>353</v>
      </c>
      <c r="C581" s="267">
        <v>294</v>
      </c>
      <c r="D581" s="267">
        <v>170</v>
      </c>
      <c r="E581" s="352">
        <v>57.823129251700699</v>
      </c>
      <c r="F581" s="352">
        <v>57.482993197278901</v>
      </c>
      <c r="G581" s="352">
        <v>0.6</v>
      </c>
      <c r="H581" s="267">
        <v>48</v>
      </c>
      <c r="I581" s="267">
        <v>24</v>
      </c>
      <c r="J581" s="352">
        <v>100</v>
      </c>
      <c r="K581" s="353">
        <v>0.28235294117647097</v>
      </c>
      <c r="L581" s="267">
        <v>151</v>
      </c>
      <c r="M581" s="267">
        <v>93</v>
      </c>
      <c r="N581" s="352">
        <v>62.4</v>
      </c>
      <c r="O581" s="353">
        <v>0.88823529411764701</v>
      </c>
    </row>
    <row r="582" spans="1:15" s="189" customFormat="1" ht="14.45" customHeight="1" x14ac:dyDescent="0.2">
      <c r="A582" s="515"/>
      <c r="B582" s="351" t="s">
        <v>354</v>
      </c>
      <c r="C582" s="267">
        <v>106</v>
      </c>
      <c r="D582" s="267">
        <v>99</v>
      </c>
      <c r="E582" s="352">
        <v>93.396226415094404</v>
      </c>
      <c r="F582" s="352">
        <v>93.396226415094404</v>
      </c>
      <c r="G582" s="352">
        <v>0</v>
      </c>
      <c r="H582" s="267">
        <v>9</v>
      </c>
      <c r="I582" s="267">
        <v>4</v>
      </c>
      <c r="J582" s="352">
        <v>125</v>
      </c>
      <c r="K582" s="353">
        <v>9.0909090909090898E-2</v>
      </c>
      <c r="L582" s="267">
        <v>140</v>
      </c>
      <c r="M582" s="267">
        <v>95</v>
      </c>
      <c r="N582" s="352">
        <v>47.4</v>
      </c>
      <c r="O582" s="353">
        <v>1.4141414141414099</v>
      </c>
    </row>
    <row r="583" spans="1:15" s="189" customFormat="1" ht="14.45" customHeight="1" x14ac:dyDescent="0.2">
      <c r="A583" s="515"/>
      <c r="B583" s="351" t="s">
        <v>355</v>
      </c>
      <c r="C583" s="267">
        <v>580</v>
      </c>
      <c r="D583" s="267">
        <v>353</v>
      </c>
      <c r="E583" s="352">
        <v>60.862068965517302</v>
      </c>
      <c r="F583" s="352">
        <v>60</v>
      </c>
      <c r="G583" s="352">
        <v>1.4</v>
      </c>
      <c r="H583" s="267">
        <v>52</v>
      </c>
      <c r="I583" s="267">
        <v>20</v>
      </c>
      <c r="J583" s="352">
        <v>160</v>
      </c>
      <c r="K583" s="353">
        <v>0.14730878186968799</v>
      </c>
      <c r="L583" s="267">
        <v>630</v>
      </c>
      <c r="M583" s="267">
        <v>392</v>
      </c>
      <c r="N583" s="352">
        <v>60.7</v>
      </c>
      <c r="O583" s="353">
        <v>1.7847025495750699</v>
      </c>
    </row>
    <row r="584" spans="1:15" s="189" customFormat="1" ht="14.45" customHeight="1" x14ac:dyDescent="0.2">
      <c r="A584" s="515"/>
      <c r="B584" s="351" t="s">
        <v>356</v>
      </c>
      <c r="C584" s="267">
        <v>685</v>
      </c>
      <c r="D584" s="267">
        <v>555</v>
      </c>
      <c r="E584" s="352">
        <v>81.021897810219002</v>
      </c>
      <c r="F584" s="352">
        <v>80.291970802919707</v>
      </c>
      <c r="G584" s="352">
        <v>0.9</v>
      </c>
      <c r="H584" s="267">
        <v>92</v>
      </c>
      <c r="I584" s="267">
        <v>55</v>
      </c>
      <c r="J584" s="352">
        <v>67.3</v>
      </c>
      <c r="K584" s="353">
        <v>0.16576576576576599</v>
      </c>
      <c r="L584" s="267">
        <v>737</v>
      </c>
      <c r="M584" s="267">
        <v>639</v>
      </c>
      <c r="N584" s="352">
        <v>15.3</v>
      </c>
      <c r="O584" s="353">
        <v>1.3279279279279299</v>
      </c>
    </row>
    <row r="585" spans="1:15" s="189" customFormat="1" ht="14.45" customHeight="1" x14ac:dyDescent="0.2">
      <c r="A585" s="515"/>
      <c r="B585" s="351" t="s">
        <v>357</v>
      </c>
      <c r="C585" s="267">
        <v>329</v>
      </c>
      <c r="D585" s="267">
        <v>227</v>
      </c>
      <c r="E585" s="352">
        <v>68.996960486322195</v>
      </c>
      <c r="F585" s="352">
        <v>68.389057750759903</v>
      </c>
      <c r="G585" s="352">
        <v>0.9</v>
      </c>
      <c r="H585" s="267">
        <v>6</v>
      </c>
      <c r="I585" s="267">
        <v>9</v>
      </c>
      <c r="J585" s="352">
        <v>-33.299999999999997</v>
      </c>
      <c r="K585" s="353">
        <v>2.6431718061673999E-2</v>
      </c>
      <c r="L585" s="267">
        <v>292</v>
      </c>
      <c r="M585" s="267">
        <v>296</v>
      </c>
      <c r="N585" s="352">
        <v>-1.4</v>
      </c>
      <c r="O585" s="353">
        <v>1.2863436123348</v>
      </c>
    </row>
    <row r="586" spans="1:15" s="189" customFormat="1" ht="14.45" customHeight="1" x14ac:dyDescent="0.2">
      <c r="A586" s="515"/>
      <c r="B586" s="351" t="s">
        <v>15496</v>
      </c>
      <c r="C586" s="267">
        <v>444</v>
      </c>
      <c r="D586" s="267">
        <v>346</v>
      </c>
      <c r="E586" s="352">
        <v>77.927927927927897</v>
      </c>
      <c r="F586" s="352">
        <v>77.027027027027003</v>
      </c>
      <c r="G586" s="352">
        <v>1.2</v>
      </c>
      <c r="H586" s="267">
        <v>21</v>
      </c>
      <c r="I586" s="267">
        <v>28</v>
      </c>
      <c r="J586" s="352">
        <v>-25</v>
      </c>
      <c r="K586" s="353">
        <v>6.06936416184971E-2</v>
      </c>
      <c r="L586" s="267">
        <v>522</v>
      </c>
      <c r="M586" s="267">
        <v>378</v>
      </c>
      <c r="N586" s="352">
        <v>38.1</v>
      </c>
      <c r="O586" s="353">
        <v>1.5086705202312101</v>
      </c>
    </row>
    <row r="587" spans="1:15" s="189" customFormat="1" ht="14.45" customHeight="1" x14ac:dyDescent="0.2">
      <c r="A587" s="515"/>
      <c r="B587" s="351" t="s">
        <v>358</v>
      </c>
      <c r="C587" s="267">
        <v>1271</v>
      </c>
      <c r="D587" s="267">
        <v>693</v>
      </c>
      <c r="E587" s="352">
        <v>54.523996852871797</v>
      </c>
      <c r="F587" s="352">
        <v>53.658536585365901</v>
      </c>
      <c r="G587" s="352">
        <v>1.6</v>
      </c>
      <c r="H587" s="267">
        <v>86</v>
      </c>
      <c r="I587" s="267">
        <v>100</v>
      </c>
      <c r="J587" s="352">
        <v>-14</v>
      </c>
      <c r="K587" s="353">
        <v>0.124098124098124</v>
      </c>
      <c r="L587" s="267">
        <v>765</v>
      </c>
      <c r="M587" s="267">
        <v>659</v>
      </c>
      <c r="N587" s="352">
        <v>16.100000000000001</v>
      </c>
      <c r="O587" s="353">
        <v>1.1038961038960999</v>
      </c>
    </row>
    <row r="588" spans="1:15" s="189" customFormat="1" ht="14.45" customHeight="1" x14ac:dyDescent="0.2">
      <c r="A588" s="515"/>
      <c r="B588" s="351" t="s">
        <v>359</v>
      </c>
      <c r="C588" s="267">
        <v>299</v>
      </c>
      <c r="D588" s="267">
        <v>206</v>
      </c>
      <c r="E588" s="352">
        <v>68.896321070234094</v>
      </c>
      <c r="F588" s="352">
        <v>68.896321070234094</v>
      </c>
      <c r="G588" s="352">
        <v>0</v>
      </c>
      <c r="H588" s="267">
        <v>52</v>
      </c>
      <c r="I588" s="267">
        <v>26</v>
      </c>
      <c r="J588" s="352">
        <v>100</v>
      </c>
      <c r="K588" s="353">
        <v>0.25242718446601897</v>
      </c>
      <c r="L588" s="267">
        <v>304</v>
      </c>
      <c r="M588" s="267">
        <v>164</v>
      </c>
      <c r="N588" s="352">
        <v>85.4</v>
      </c>
      <c r="O588" s="353">
        <v>1.4757281553398101</v>
      </c>
    </row>
    <row r="589" spans="1:15" s="189" customFormat="1" ht="14.45" customHeight="1" x14ac:dyDescent="0.2">
      <c r="A589" s="515" t="s">
        <v>255</v>
      </c>
      <c r="B589" s="351" t="s">
        <v>2076</v>
      </c>
      <c r="C589" s="267">
        <v>272</v>
      </c>
      <c r="D589" s="267">
        <v>246</v>
      </c>
      <c r="E589" s="352">
        <v>90.441176470588204</v>
      </c>
      <c r="F589" s="352">
        <v>90.808823529411796</v>
      </c>
      <c r="G589" s="352">
        <v>-0.4</v>
      </c>
      <c r="H589" s="267">
        <v>3</v>
      </c>
      <c r="I589" s="267">
        <v>2</v>
      </c>
      <c r="J589" s="352">
        <v>50</v>
      </c>
      <c r="K589" s="353">
        <v>1.21951219512195E-2</v>
      </c>
      <c r="L589" s="267">
        <v>564</v>
      </c>
      <c r="M589" s="267">
        <v>498</v>
      </c>
      <c r="N589" s="352">
        <v>13.3</v>
      </c>
      <c r="O589" s="353">
        <v>2.2926829268292699</v>
      </c>
    </row>
    <row r="590" spans="1:15" s="189" customFormat="1" ht="14.45" customHeight="1" x14ac:dyDescent="0.2">
      <c r="A590" s="515"/>
      <c r="B590" s="351" t="s">
        <v>2196</v>
      </c>
      <c r="C590" s="267">
        <v>279</v>
      </c>
      <c r="D590" s="267">
        <v>200</v>
      </c>
      <c r="E590" s="352">
        <v>71.684587813620098</v>
      </c>
      <c r="F590" s="352">
        <v>69.534050179211505</v>
      </c>
      <c r="G590" s="352">
        <v>3.1</v>
      </c>
      <c r="H590" s="267">
        <v>5</v>
      </c>
      <c r="I590" s="267">
        <v>6</v>
      </c>
      <c r="J590" s="352">
        <v>-16.7</v>
      </c>
      <c r="K590" s="353">
        <v>2.5000000000000001E-2</v>
      </c>
      <c r="L590" s="267">
        <v>150</v>
      </c>
      <c r="M590" s="267">
        <v>131</v>
      </c>
      <c r="N590" s="352">
        <v>14.5</v>
      </c>
      <c r="O590" s="353">
        <v>0.75</v>
      </c>
    </row>
    <row r="591" spans="1:15" s="189" customFormat="1" ht="14.45" customHeight="1" x14ac:dyDescent="0.2">
      <c r="A591" s="515"/>
      <c r="B591" s="351" t="s">
        <v>5477</v>
      </c>
      <c r="C591" s="267">
        <v>68</v>
      </c>
      <c r="D591" s="267">
        <v>61</v>
      </c>
      <c r="E591" s="352">
        <v>89.705882352941202</v>
      </c>
      <c r="F591" s="352">
        <v>91.176470588235304</v>
      </c>
      <c r="G591" s="352">
        <v>-1.6</v>
      </c>
      <c r="H591" s="267">
        <v>1</v>
      </c>
      <c r="I591" s="267">
        <v>1</v>
      </c>
      <c r="J591" s="352">
        <v>0</v>
      </c>
      <c r="K591" s="353">
        <v>1.63934426229508E-2</v>
      </c>
      <c r="L591" s="267">
        <v>26</v>
      </c>
      <c r="M591" s="267">
        <v>26</v>
      </c>
      <c r="N591" s="352">
        <v>0</v>
      </c>
      <c r="O591" s="353">
        <v>0.42622950819672101</v>
      </c>
    </row>
    <row r="592" spans="1:15" s="189" customFormat="1" ht="14.45" customHeight="1" x14ac:dyDescent="0.2">
      <c r="A592" s="515"/>
      <c r="B592" s="351" t="s">
        <v>2243</v>
      </c>
      <c r="C592" s="267">
        <v>97</v>
      </c>
      <c r="D592" s="267">
        <v>82</v>
      </c>
      <c r="E592" s="352">
        <v>84.536082474226802</v>
      </c>
      <c r="F592" s="352">
        <v>83.505154639175302</v>
      </c>
      <c r="G592" s="352">
        <v>1.2</v>
      </c>
      <c r="H592" s="267">
        <v>5</v>
      </c>
      <c r="I592" s="267">
        <v>0</v>
      </c>
      <c r="J592" s="352">
        <v>0</v>
      </c>
      <c r="K592" s="353">
        <v>6.0975609756097601E-2</v>
      </c>
      <c r="L592" s="267">
        <v>37</v>
      </c>
      <c r="M592" s="267">
        <v>30</v>
      </c>
      <c r="N592" s="352">
        <v>23.3</v>
      </c>
      <c r="O592" s="353">
        <v>0.45121951219512202</v>
      </c>
    </row>
    <row r="593" spans="1:15" s="189" customFormat="1" ht="14.45" customHeight="1" x14ac:dyDescent="0.2">
      <c r="A593" s="515"/>
      <c r="B593" s="351" t="s">
        <v>7993</v>
      </c>
      <c r="C593" s="267">
        <v>87</v>
      </c>
      <c r="D593" s="267">
        <v>82</v>
      </c>
      <c r="E593" s="352">
        <v>94.252873563218401</v>
      </c>
      <c r="F593" s="352">
        <v>94.252873563218401</v>
      </c>
      <c r="G593" s="352">
        <v>0</v>
      </c>
      <c r="H593" s="267">
        <v>213</v>
      </c>
      <c r="I593" s="267">
        <v>167</v>
      </c>
      <c r="J593" s="352">
        <v>27.5</v>
      </c>
      <c r="K593" s="353">
        <v>2.5975609756097602</v>
      </c>
      <c r="L593" s="267">
        <v>225</v>
      </c>
      <c r="M593" s="267">
        <v>126</v>
      </c>
      <c r="N593" s="352">
        <v>78.599999999999994</v>
      </c>
      <c r="O593" s="353">
        <v>2.74390243902439</v>
      </c>
    </row>
    <row r="594" spans="1:15" s="189" customFormat="1" ht="14.45" customHeight="1" x14ac:dyDescent="0.2">
      <c r="A594" s="515"/>
      <c r="B594" s="351" t="s">
        <v>1207</v>
      </c>
      <c r="C594" s="267">
        <v>234</v>
      </c>
      <c r="D594" s="267">
        <v>171</v>
      </c>
      <c r="E594" s="352">
        <v>73.076923076923094</v>
      </c>
      <c r="F594" s="352">
        <v>69.230769230769198</v>
      </c>
      <c r="G594" s="352">
        <v>5.6</v>
      </c>
      <c r="H594" s="267">
        <v>25</v>
      </c>
      <c r="I594" s="267">
        <v>16</v>
      </c>
      <c r="J594" s="352">
        <v>56.3</v>
      </c>
      <c r="K594" s="353">
        <v>0.14619883040935699</v>
      </c>
      <c r="L594" s="267">
        <v>158</v>
      </c>
      <c r="M594" s="267">
        <v>101</v>
      </c>
      <c r="N594" s="352">
        <v>56.4</v>
      </c>
      <c r="O594" s="353">
        <v>0.92397660818713401</v>
      </c>
    </row>
    <row r="595" spans="1:15" s="189" customFormat="1" ht="14.45" customHeight="1" x14ac:dyDescent="0.2">
      <c r="A595" s="515"/>
      <c r="B595" s="351" t="s">
        <v>15497</v>
      </c>
      <c r="C595" s="267">
        <v>61</v>
      </c>
      <c r="D595" s="267">
        <v>55</v>
      </c>
      <c r="E595" s="352">
        <v>90.163934426229503</v>
      </c>
      <c r="F595" s="352">
        <v>86.885245901639294</v>
      </c>
      <c r="G595" s="352">
        <v>3.8</v>
      </c>
      <c r="H595" s="267">
        <v>1</v>
      </c>
      <c r="I595" s="267">
        <v>4</v>
      </c>
      <c r="J595" s="352">
        <v>-75</v>
      </c>
      <c r="K595" s="353">
        <v>1.8181818181818198E-2</v>
      </c>
      <c r="L595" s="267">
        <v>74</v>
      </c>
      <c r="M595" s="267">
        <v>34</v>
      </c>
      <c r="N595" s="352">
        <v>117.6</v>
      </c>
      <c r="O595" s="353">
        <v>1.3454545454545499</v>
      </c>
    </row>
    <row r="596" spans="1:15" s="189" customFormat="1" ht="14.45" customHeight="1" x14ac:dyDescent="0.2">
      <c r="A596" s="515"/>
      <c r="B596" s="351" t="s">
        <v>6959</v>
      </c>
      <c r="C596" s="267">
        <v>113</v>
      </c>
      <c r="D596" s="267">
        <v>49</v>
      </c>
      <c r="E596" s="352">
        <v>43.362831858407098</v>
      </c>
      <c r="F596" s="352">
        <v>43.362831858407098</v>
      </c>
      <c r="G596" s="352">
        <v>0</v>
      </c>
      <c r="H596" s="267">
        <v>1</v>
      </c>
      <c r="I596" s="267">
        <v>0</v>
      </c>
      <c r="J596" s="352">
        <v>0</v>
      </c>
      <c r="K596" s="353">
        <v>2.04081632653061E-2</v>
      </c>
      <c r="L596" s="267">
        <v>47</v>
      </c>
      <c r="M596" s="267">
        <v>40</v>
      </c>
      <c r="N596" s="352">
        <v>17.5</v>
      </c>
      <c r="O596" s="353">
        <v>0.95918367346938804</v>
      </c>
    </row>
    <row r="597" spans="1:15" s="189" customFormat="1" ht="14.45" customHeight="1" x14ac:dyDescent="0.2">
      <c r="A597" s="515" t="s">
        <v>258</v>
      </c>
      <c r="B597" s="351" t="s">
        <v>2132</v>
      </c>
      <c r="C597" s="267">
        <v>314</v>
      </c>
      <c r="D597" s="267">
        <v>156</v>
      </c>
      <c r="E597" s="352">
        <v>49.681528662420398</v>
      </c>
      <c r="F597" s="352">
        <v>47.452229299363097</v>
      </c>
      <c r="G597" s="352">
        <v>4.7</v>
      </c>
      <c r="H597" s="267">
        <v>3</v>
      </c>
      <c r="I597" s="267">
        <v>1</v>
      </c>
      <c r="J597" s="352">
        <v>200</v>
      </c>
      <c r="K597" s="353">
        <v>1.9230769230769201E-2</v>
      </c>
      <c r="L597" s="267">
        <v>26</v>
      </c>
      <c r="M597" s="267">
        <v>15</v>
      </c>
      <c r="N597" s="352">
        <v>73.3</v>
      </c>
      <c r="O597" s="353">
        <v>0.16666666666666699</v>
      </c>
    </row>
    <row r="598" spans="1:15" s="189" customFormat="1" ht="14.45" customHeight="1" x14ac:dyDescent="0.2">
      <c r="A598" s="515"/>
      <c r="B598" s="351" t="s">
        <v>7994</v>
      </c>
      <c r="C598" s="267">
        <v>539</v>
      </c>
      <c r="D598" s="267">
        <v>437</v>
      </c>
      <c r="E598" s="352">
        <v>81.076066790352499</v>
      </c>
      <c r="F598" s="352">
        <v>78.478664192949907</v>
      </c>
      <c r="G598" s="352">
        <v>3.3</v>
      </c>
      <c r="H598" s="267">
        <v>58</v>
      </c>
      <c r="I598" s="267">
        <v>38</v>
      </c>
      <c r="J598" s="352">
        <v>52.6</v>
      </c>
      <c r="K598" s="353">
        <v>0.132723112128146</v>
      </c>
      <c r="L598" s="267">
        <v>253</v>
      </c>
      <c r="M598" s="267">
        <v>245</v>
      </c>
      <c r="N598" s="352">
        <v>3.3</v>
      </c>
      <c r="O598" s="353">
        <v>0.57894736842105299</v>
      </c>
    </row>
    <row r="599" spans="1:15" s="189" customFormat="1" ht="14.45" customHeight="1" x14ac:dyDescent="0.2">
      <c r="A599" s="515"/>
      <c r="B599" s="351" t="s">
        <v>2140</v>
      </c>
      <c r="C599" s="267">
        <v>682</v>
      </c>
      <c r="D599" s="267">
        <v>495</v>
      </c>
      <c r="E599" s="352">
        <v>72.580645161290306</v>
      </c>
      <c r="F599" s="352">
        <v>71.260997067448699</v>
      </c>
      <c r="G599" s="352">
        <v>1.9</v>
      </c>
      <c r="H599" s="267">
        <v>76</v>
      </c>
      <c r="I599" s="267">
        <v>51</v>
      </c>
      <c r="J599" s="352">
        <v>49</v>
      </c>
      <c r="K599" s="353">
        <v>0.153535353535354</v>
      </c>
      <c r="L599" s="267">
        <v>266</v>
      </c>
      <c r="M599" s="267">
        <v>275</v>
      </c>
      <c r="N599" s="352">
        <v>-3.3</v>
      </c>
      <c r="O599" s="353">
        <v>0.53737373737373695</v>
      </c>
    </row>
    <row r="600" spans="1:15" s="189" customFormat="1" ht="14.45" customHeight="1" x14ac:dyDescent="0.2">
      <c r="A600" s="515"/>
      <c r="B600" s="351" t="s">
        <v>2465</v>
      </c>
      <c r="C600" s="267">
        <v>465</v>
      </c>
      <c r="D600" s="267">
        <v>314</v>
      </c>
      <c r="E600" s="352">
        <v>67.526881720430097</v>
      </c>
      <c r="F600" s="352">
        <v>66.6666666666667</v>
      </c>
      <c r="G600" s="352">
        <v>1.3</v>
      </c>
      <c r="H600" s="267">
        <v>42</v>
      </c>
      <c r="I600" s="267">
        <v>40</v>
      </c>
      <c r="J600" s="352">
        <v>5</v>
      </c>
      <c r="K600" s="353">
        <v>0.13375796178343899</v>
      </c>
      <c r="L600" s="267">
        <v>179</v>
      </c>
      <c r="M600" s="267">
        <v>155</v>
      </c>
      <c r="N600" s="352">
        <v>15.5</v>
      </c>
      <c r="O600" s="353">
        <v>0.57006369426751602</v>
      </c>
    </row>
    <row r="601" spans="1:15" s="189" customFormat="1" ht="14.45" customHeight="1" x14ac:dyDescent="0.2">
      <c r="A601" s="515" t="s">
        <v>372</v>
      </c>
      <c r="B601" s="351" t="s">
        <v>2062</v>
      </c>
      <c r="C601" s="267">
        <v>115</v>
      </c>
      <c r="D601" s="267">
        <v>89</v>
      </c>
      <c r="E601" s="352">
        <v>77.391304347826093</v>
      </c>
      <c r="F601" s="352">
        <v>77.391304347826093</v>
      </c>
      <c r="G601" s="352">
        <v>0</v>
      </c>
      <c r="H601" s="267">
        <v>1</v>
      </c>
      <c r="I601" s="267">
        <v>3</v>
      </c>
      <c r="J601" s="352">
        <v>-66.7</v>
      </c>
      <c r="K601" s="353">
        <v>1.1235955056179799E-2</v>
      </c>
      <c r="L601" s="267">
        <v>66</v>
      </c>
      <c r="M601" s="267">
        <v>37</v>
      </c>
      <c r="N601" s="352">
        <v>78.400000000000006</v>
      </c>
      <c r="O601" s="353">
        <v>0.74157303370786498</v>
      </c>
    </row>
    <row r="602" spans="1:15" s="189" customFormat="1" ht="14.45" customHeight="1" x14ac:dyDescent="0.2">
      <c r="A602" s="515"/>
      <c r="B602" s="351" t="s">
        <v>2325</v>
      </c>
      <c r="C602" s="267">
        <v>145</v>
      </c>
      <c r="D602" s="267">
        <v>126</v>
      </c>
      <c r="E602" s="352">
        <v>86.896551724137893</v>
      </c>
      <c r="F602" s="352">
        <v>85.517241379310406</v>
      </c>
      <c r="G602" s="352">
        <v>1.6</v>
      </c>
      <c r="H602" s="267">
        <v>0</v>
      </c>
      <c r="I602" s="267">
        <v>1</v>
      </c>
      <c r="J602" s="352">
        <v>-100</v>
      </c>
      <c r="K602" s="353">
        <v>0</v>
      </c>
      <c r="L602" s="267">
        <v>29</v>
      </c>
      <c r="M602" s="267">
        <v>27</v>
      </c>
      <c r="N602" s="352">
        <v>7.4</v>
      </c>
      <c r="O602" s="353">
        <v>0.23015873015873001</v>
      </c>
    </row>
    <row r="603" spans="1:15" s="189" customFormat="1" ht="14.45" customHeight="1" x14ac:dyDescent="0.2">
      <c r="A603" s="515"/>
      <c r="B603" s="351" t="s">
        <v>3408</v>
      </c>
      <c r="C603" s="267">
        <v>70</v>
      </c>
      <c r="D603" s="267">
        <v>62</v>
      </c>
      <c r="E603" s="352">
        <v>88.571428571428598</v>
      </c>
      <c r="F603" s="352">
        <v>88.571428571428598</v>
      </c>
      <c r="G603" s="352">
        <v>0</v>
      </c>
      <c r="H603" s="267">
        <v>1</v>
      </c>
      <c r="I603" s="267">
        <v>0</v>
      </c>
      <c r="J603" s="352">
        <v>0</v>
      </c>
      <c r="K603" s="353">
        <v>1.6129032258064498E-2</v>
      </c>
      <c r="L603" s="267">
        <v>36</v>
      </c>
      <c r="M603" s="267">
        <v>46</v>
      </c>
      <c r="N603" s="352">
        <v>-21.7</v>
      </c>
      <c r="O603" s="353">
        <v>0.58064516129032295</v>
      </c>
    </row>
    <row r="604" spans="1:15" s="189" customFormat="1" ht="14.45" customHeight="1" x14ac:dyDescent="0.2">
      <c r="A604" s="515"/>
      <c r="B604" s="351" t="s">
        <v>3413</v>
      </c>
      <c r="C604" s="267">
        <v>275</v>
      </c>
      <c r="D604" s="267">
        <v>232</v>
      </c>
      <c r="E604" s="352">
        <v>84.363636363636402</v>
      </c>
      <c r="F604" s="352">
        <v>82.909090909090907</v>
      </c>
      <c r="G604" s="352">
        <v>1.8</v>
      </c>
      <c r="H604" s="267">
        <v>31</v>
      </c>
      <c r="I604" s="267">
        <v>25</v>
      </c>
      <c r="J604" s="352">
        <v>24</v>
      </c>
      <c r="K604" s="353">
        <v>0.13362068965517199</v>
      </c>
      <c r="L604" s="267">
        <v>425</v>
      </c>
      <c r="M604" s="267">
        <v>381</v>
      </c>
      <c r="N604" s="352">
        <v>11.5</v>
      </c>
      <c r="O604" s="353">
        <v>1.8318965517241399</v>
      </c>
    </row>
    <row r="605" spans="1:15" s="189" customFormat="1" ht="14.45" customHeight="1" x14ac:dyDescent="0.2">
      <c r="A605" s="515"/>
      <c r="B605" s="351" t="s">
        <v>2367</v>
      </c>
      <c r="C605" s="267">
        <v>260</v>
      </c>
      <c r="D605" s="267">
        <v>218</v>
      </c>
      <c r="E605" s="352">
        <v>83.846153846153896</v>
      </c>
      <c r="F605" s="352">
        <v>84.615384615384599</v>
      </c>
      <c r="G605" s="352">
        <v>-0.9</v>
      </c>
      <c r="H605" s="267">
        <v>230</v>
      </c>
      <c r="I605" s="267">
        <v>231</v>
      </c>
      <c r="J605" s="352">
        <v>-0.4</v>
      </c>
      <c r="K605" s="353">
        <v>1.05504587155963</v>
      </c>
      <c r="L605" s="267">
        <v>595</v>
      </c>
      <c r="M605" s="267">
        <v>578</v>
      </c>
      <c r="N605" s="352">
        <v>2.9</v>
      </c>
      <c r="O605" s="353">
        <v>2.72935779816514</v>
      </c>
    </row>
    <row r="606" spans="1:15" s="189" customFormat="1" ht="14.45" customHeight="1" x14ac:dyDescent="0.2">
      <c r="A606" s="515"/>
      <c r="B606" s="351" t="s">
        <v>2365</v>
      </c>
      <c r="C606" s="267">
        <v>123</v>
      </c>
      <c r="D606" s="267">
        <v>98</v>
      </c>
      <c r="E606" s="352">
        <v>79.674796747967505</v>
      </c>
      <c r="F606" s="352">
        <v>78.861788617886205</v>
      </c>
      <c r="G606" s="352">
        <v>1</v>
      </c>
      <c r="H606" s="267">
        <v>3</v>
      </c>
      <c r="I606" s="267">
        <v>1</v>
      </c>
      <c r="J606" s="352">
        <v>200</v>
      </c>
      <c r="K606" s="353">
        <v>3.06122448979592E-2</v>
      </c>
      <c r="L606" s="267">
        <v>88</v>
      </c>
      <c r="M606" s="267">
        <v>76</v>
      </c>
      <c r="N606" s="352">
        <v>15.8</v>
      </c>
      <c r="O606" s="353">
        <v>0.89795918367346905</v>
      </c>
    </row>
    <row r="607" spans="1:15" s="189" customFormat="1" ht="14.45" customHeight="1" x14ac:dyDescent="0.2">
      <c r="A607" s="515" t="s">
        <v>263</v>
      </c>
      <c r="B607" s="351" t="s">
        <v>15498</v>
      </c>
      <c r="C607" s="267">
        <v>128</v>
      </c>
      <c r="D607" s="267">
        <v>80</v>
      </c>
      <c r="E607" s="352">
        <v>62.5</v>
      </c>
      <c r="F607" s="352">
        <v>61.71875</v>
      </c>
      <c r="G607" s="352">
        <v>1.3</v>
      </c>
      <c r="H607" s="267">
        <v>0</v>
      </c>
      <c r="I607" s="267">
        <v>0</v>
      </c>
      <c r="J607" s="352">
        <v>0</v>
      </c>
      <c r="K607" s="353">
        <v>0</v>
      </c>
      <c r="L607" s="267">
        <v>47</v>
      </c>
      <c r="M607" s="267">
        <v>41</v>
      </c>
      <c r="N607" s="352">
        <v>14.6</v>
      </c>
      <c r="O607" s="353">
        <v>0.58750000000000002</v>
      </c>
    </row>
    <row r="608" spans="1:15" s="189" customFormat="1" ht="14.45" customHeight="1" x14ac:dyDescent="0.2">
      <c r="A608" s="515"/>
      <c r="B608" s="351" t="s">
        <v>2479</v>
      </c>
      <c r="C608" s="267">
        <v>104</v>
      </c>
      <c r="D608" s="267">
        <v>66</v>
      </c>
      <c r="E608" s="352">
        <v>63.461538461538503</v>
      </c>
      <c r="F608" s="352">
        <v>63.461538461538503</v>
      </c>
      <c r="G608" s="352">
        <v>0</v>
      </c>
      <c r="H608" s="267">
        <v>0</v>
      </c>
      <c r="I608" s="267">
        <v>0</v>
      </c>
      <c r="J608" s="352">
        <v>0</v>
      </c>
      <c r="K608" s="353">
        <v>0</v>
      </c>
      <c r="L608" s="267">
        <v>21</v>
      </c>
      <c r="M608" s="267">
        <v>14</v>
      </c>
      <c r="N608" s="352">
        <v>50</v>
      </c>
      <c r="O608" s="353">
        <v>0.31818181818181801</v>
      </c>
    </row>
    <row r="609" spans="1:15" s="189" customFormat="1" ht="14.45" customHeight="1" x14ac:dyDescent="0.2">
      <c r="A609" s="515" t="s">
        <v>371</v>
      </c>
      <c r="B609" s="351" t="s">
        <v>1391</v>
      </c>
      <c r="C609" s="267">
        <v>108</v>
      </c>
      <c r="D609" s="267">
        <v>100</v>
      </c>
      <c r="E609" s="352">
        <v>92.592592592592595</v>
      </c>
      <c r="F609" s="352">
        <v>92.592592592592595</v>
      </c>
      <c r="G609" s="352">
        <v>0</v>
      </c>
      <c r="H609" s="267">
        <v>2</v>
      </c>
      <c r="I609" s="267">
        <v>0</v>
      </c>
      <c r="J609" s="352">
        <v>0</v>
      </c>
      <c r="K609" s="353">
        <v>0.02</v>
      </c>
      <c r="L609" s="267">
        <v>43</v>
      </c>
      <c r="M609" s="267">
        <v>16</v>
      </c>
      <c r="N609" s="352">
        <v>168.8</v>
      </c>
      <c r="O609" s="353">
        <v>0.43</v>
      </c>
    </row>
    <row r="610" spans="1:15" s="189" customFormat="1" ht="14.45" customHeight="1" x14ac:dyDescent="0.2">
      <c r="A610" s="515"/>
      <c r="B610" s="351" t="s">
        <v>1179</v>
      </c>
      <c r="C610" s="267">
        <v>142</v>
      </c>
      <c r="D610" s="267">
        <v>104</v>
      </c>
      <c r="E610" s="352">
        <v>73.239436619718305</v>
      </c>
      <c r="F610" s="352">
        <v>73.239436619718305</v>
      </c>
      <c r="G610" s="352">
        <v>0</v>
      </c>
      <c r="H610" s="267">
        <v>1</v>
      </c>
      <c r="I610" s="267">
        <v>4</v>
      </c>
      <c r="J610" s="352">
        <v>-75</v>
      </c>
      <c r="K610" s="353">
        <v>9.6153846153846194E-3</v>
      </c>
      <c r="L610" s="267">
        <v>105</v>
      </c>
      <c r="M610" s="267">
        <v>95</v>
      </c>
      <c r="N610" s="352">
        <v>10.5</v>
      </c>
      <c r="O610" s="353">
        <v>1.0096153846153799</v>
      </c>
    </row>
    <row r="611" spans="1:15" s="189" customFormat="1" ht="14.45" customHeight="1" x14ac:dyDescent="0.2">
      <c r="A611" s="515"/>
      <c r="B611" s="351" t="s">
        <v>4225</v>
      </c>
      <c r="C611" s="267">
        <v>908</v>
      </c>
      <c r="D611" s="267">
        <v>652</v>
      </c>
      <c r="E611" s="352">
        <v>71.806167400881094</v>
      </c>
      <c r="F611" s="352">
        <v>70.594713656387697</v>
      </c>
      <c r="G611" s="352">
        <v>1.7</v>
      </c>
      <c r="H611" s="267">
        <v>161</v>
      </c>
      <c r="I611" s="267">
        <v>90</v>
      </c>
      <c r="J611" s="352">
        <v>78.900000000000006</v>
      </c>
      <c r="K611" s="353">
        <v>0.246932515337423</v>
      </c>
      <c r="L611" s="267">
        <v>434</v>
      </c>
      <c r="M611" s="267">
        <v>328</v>
      </c>
      <c r="N611" s="352">
        <v>32.299999999999997</v>
      </c>
      <c r="O611" s="353">
        <v>0.66564417177914104</v>
      </c>
    </row>
    <row r="612" spans="1:15" s="189" customFormat="1" ht="14.45" customHeight="1" x14ac:dyDescent="0.2">
      <c r="A612" s="515"/>
      <c r="B612" s="351" t="s">
        <v>2102</v>
      </c>
      <c r="C612" s="267">
        <v>68</v>
      </c>
      <c r="D612" s="267">
        <v>59</v>
      </c>
      <c r="E612" s="352">
        <v>86.764705882352899</v>
      </c>
      <c r="F612" s="352">
        <v>80.882352941176507</v>
      </c>
      <c r="G612" s="352">
        <v>7.3</v>
      </c>
      <c r="H612" s="267">
        <v>0</v>
      </c>
      <c r="I612" s="267">
        <v>3</v>
      </c>
      <c r="J612" s="352">
        <v>-100</v>
      </c>
      <c r="K612" s="353">
        <v>0</v>
      </c>
      <c r="L612" s="267">
        <v>28</v>
      </c>
      <c r="M612" s="267">
        <v>20</v>
      </c>
      <c r="N612" s="352">
        <v>40</v>
      </c>
      <c r="O612" s="353">
        <v>0.47457627118644102</v>
      </c>
    </row>
    <row r="613" spans="1:15" s="189" customFormat="1" ht="14.45" customHeight="1" x14ac:dyDescent="0.2">
      <c r="A613" s="515"/>
      <c r="B613" s="351" t="s">
        <v>5110</v>
      </c>
      <c r="C613" s="267">
        <v>430</v>
      </c>
      <c r="D613" s="267">
        <v>254</v>
      </c>
      <c r="E613" s="352">
        <v>59.069767441860499</v>
      </c>
      <c r="F613" s="352">
        <v>57.209302325581397</v>
      </c>
      <c r="G613" s="352">
        <v>3.3</v>
      </c>
      <c r="H613" s="267">
        <v>13</v>
      </c>
      <c r="I613" s="267">
        <v>7</v>
      </c>
      <c r="J613" s="352">
        <v>85.7</v>
      </c>
      <c r="K613" s="353">
        <v>5.1181102362204703E-2</v>
      </c>
      <c r="L613" s="267">
        <v>271</v>
      </c>
      <c r="M613" s="267">
        <v>171</v>
      </c>
      <c r="N613" s="352">
        <v>58.5</v>
      </c>
      <c r="O613" s="353">
        <v>1.06692913385827</v>
      </c>
    </row>
    <row r="614" spans="1:15" s="189" customFormat="1" ht="14.45" customHeight="1" x14ac:dyDescent="0.2">
      <c r="A614" s="515"/>
      <c r="B614" s="351" t="s">
        <v>1166</v>
      </c>
      <c r="C614" s="267">
        <v>341</v>
      </c>
      <c r="D614" s="267">
        <v>312</v>
      </c>
      <c r="E614" s="352">
        <v>91.495601173020503</v>
      </c>
      <c r="F614" s="352">
        <v>89.736070381231698</v>
      </c>
      <c r="G614" s="352">
        <v>2</v>
      </c>
      <c r="H614" s="267">
        <v>4</v>
      </c>
      <c r="I614" s="267">
        <v>3</v>
      </c>
      <c r="J614" s="352">
        <v>33.299999999999997</v>
      </c>
      <c r="K614" s="353">
        <v>1.2820512820512799E-2</v>
      </c>
      <c r="L614" s="267">
        <v>219</v>
      </c>
      <c r="M614" s="267">
        <v>162</v>
      </c>
      <c r="N614" s="352">
        <v>35.200000000000003</v>
      </c>
      <c r="O614" s="353">
        <v>0.70192307692307698</v>
      </c>
    </row>
    <row r="615" spans="1:15" s="189" customFormat="1" ht="14.45" customHeight="1" x14ac:dyDescent="0.2">
      <c r="A615" s="515"/>
      <c r="B615" s="351" t="s">
        <v>4053</v>
      </c>
      <c r="C615" s="267">
        <v>476</v>
      </c>
      <c r="D615" s="267">
        <v>409</v>
      </c>
      <c r="E615" s="352">
        <v>85.924369747899206</v>
      </c>
      <c r="F615" s="352">
        <v>85.294117647058798</v>
      </c>
      <c r="G615" s="352">
        <v>0.7</v>
      </c>
      <c r="H615" s="267">
        <v>24</v>
      </c>
      <c r="I615" s="267">
        <v>6</v>
      </c>
      <c r="J615" s="352">
        <v>300</v>
      </c>
      <c r="K615" s="353">
        <v>5.8679706601466999E-2</v>
      </c>
      <c r="L615" s="267">
        <v>227</v>
      </c>
      <c r="M615" s="267">
        <v>189</v>
      </c>
      <c r="N615" s="352">
        <v>20.100000000000001</v>
      </c>
      <c r="O615" s="353">
        <v>0.55501222493887503</v>
      </c>
    </row>
    <row r="616" spans="1:15" s="189" customFormat="1" ht="14.45" customHeight="1" x14ac:dyDescent="0.2">
      <c r="A616" s="515"/>
      <c r="B616" s="351" t="s">
        <v>4080</v>
      </c>
      <c r="C616" s="267">
        <v>64</v>
      </c>
      <c r="D616" s="267">
        <v>57</v>
      </c>
      <c r="E616" s="352">
        <v>89.0625</v>
      </c>
      <c r="F616" s="352">
        <v>89.0625</v>
      </c>
      <c r="G616" s="352">
        <v>0</v>
      </c>
      <c r="H616" s="267">
        <v>71</v>
      </c>
      <c r="I616" s="267">
        <v>79</v>
      </c>
      <c r="J616" s="352">
        <v>-10.1</v>
      </c>
      <c r="K616" s="353">
        <v>1.2456140350877201</v>
      </c>
      <c r="L616" s="267">
        <v>77</v>
      </c>
      <c r="M616" s="267">
        <v>96</v>
      </c>
      <c r="N616" s="352">
        <v>-19.8</v>
      </c>
      <c r="O616" s="353">
        <v>1.3508771929824599</v>
      </c>
    </row>
    <row r="617" spans="1:15" s="189" customFormat="1" ht="14.45" customHeight="1" x14ac:dyDescent="0.2">
      <c r="A617" s="515"/>
      <c r="B617" s="351" t="s">
        <v>4084</v>
      </c>
      <c r="C617" s="267">
        <v>599</v>
      </c>
      <c r="D617" s="267">
        <v>482</v>
      </c>
      <c r="E617" s="352">
        <v>80.4674457429049</v>
      </c>
      <c r="F617" s="352">
        <v>80.133555926544204</v>
      </c>
      <c r="G617" s="352">
        <v>0.4</v>
      </c>
      <c r="H617" s="267">
        <v>83</v>
      </c>
      <c r="I617" s="267">
        <v>63</v>
      </c>
      <c r="J617" s="352">
        <v>31.7</v>
      </c>
      <c r="K617" s="353">
        <v>0.17219917012448099</v>
      </c>
      <c r="L617" s="267">
        <v>322</v>
      </c>
      <c r="M617" s="267">
        <v>244</v>
      </c>
      <c r="N617" s="352">
        <v>32</v>
      </c>
      <c r="O617" s="353">
        <v>0.66804979253111996</v>
      </c>
    </row>
    <row r="618" spans="1:15" s="189" customFormat="1" ht="14.45" customHeight="1" x14ac:dyDescent="0.2">
      <c r="A618" s="515"/>
      <c r="B618" s="351" t="s">
        <v>4228</v>
      </c>
      <c r="C618" s="267">
        <v>185</v>
      </c>
      <c r="D618" s="267">
        <v>148</v>
      </c>
      <c r="E618" s="352">
        <v>80</v>
      </c>
      <c r="F618" s="352">
        <v>78.3783783783784</v>
      </c>
      <c r="G618" s="352">
        <v>2.1</v>
      </c>
      <c r="H618" s="267">
        <v>8</v>
      </c>
      <c r="I618" s="267">
        <v>3</v>
      </c>
      <c r="J618" s="352">
        <v>166.7</v>
      </c>
      <c r="K618" s="353">
        <v>5.4054054054054099E-2</v>
      </c>
      <c r="L618" s="267">
        <v>36</v>
      </c>
      <c r="M618" s="267">
        <v>42</v>
      </c>
      <c r="N618" s="352">
        <v>-14.3</v>
      </c>
      <c r="O618" s="353">
        <v>0.24324324324324301</v>
      </c>
    </row>
    <row r="619" spans="1:15" s="189" customFormat="1" ht="14.45" customHeight="1" x14ac:dyDescent="0.2">
      <c r="A619" s="361" t="s">
        <v>262</v>
      </c>
      <c r="B619" s="351" t="s">
        <v>262</v>
      </c>
      <c r="C619" s="267">
        <v>268</v>
      </c>
      <c r="D619" s="267">
        <v>34</v>
      </c>
      <c r="E619" s="352">
        <v>12.686567164179101</v>
      </c>
      <c r="F619" s="352">
        <v>11.5671641791045</v>
      </c>
      <c r="G619" s="352">
        <v>9.6999999999999993</v>
      </c>
      <c r="H619" s="267">
        <v>0</v>
      </c>
      <c r="I619" s="267">
        <v>0</v>
      </c>
      <c r="J619" s="352">
        <v>0</v>
      </c>
      <c r="K619" s="353">
        <v>0</v>
      </c>
      <c r="L619" s="267">
        <v>9</v>
      </c>
      <c r="M619" s="267">
        <v>0</v>
      </c>
      <c r="N619" s="352">
        <v>0</v>
      </c>
      <c r="O619" s="353">
        <v>0.26470588235294101</v>
      </c>
    </row>
    <row r="620" spans="1:15" s="189" customFormat="1" ht="14.45" customHeight="1" x14ac:dyDescent="0.2">
      <c r="A620" s="361" t="s">
        <v>261</v>
      </c>
      <c r="B620" s="351" t="s">
        <v>261</v>
      </c>
      <c r="C620" s="267">
        <v>77</v>
      </c>
      <c r="D620" s="267">
        <v>21</v>
      </c>
      <c r="E620" s="352">
        <v>27.272727272727298</v>
      </c>
      <c r="F620" s="352">
        <v>22.0779220779221</v>
      </c>
      <c r="G620" s="352">
        <v>23.5</v>
      </c>
      <c r="H620" s="267">
        <v>0</v>
      </c>
      <c r="I620" s="267">
        <v>0</v>
      </c>
      <c r="J620" s="352">
        <v>0</v>
      </c>
      <c r="K620" s="353">
        <v>0</v>
      </c>
      <c r="L620" s="267">
        <v>5</v>
      </c>
      <c r="M620" s="267">
        <v>3</v>
      </c>
      <c r="N620" s="352">
        <v>66.7</v>
      </c>
      <c r="O620" s="353">
        <v>0.238095238095238</v>
      </c>
    </row>
    <row r="621" spans="1:15" s="189" customFormat="1" ht="14.45" customHeight="1" x14ac:dyDescent="0.2">
      <c r="A621" s="515" t="s">
        <v>254</v>
      </c>
      <c r="B621" s="351" t="s">
        <v>1151</v>
      </c>
      <c r="C621" s="267">
        <v>219</v>
      </c>
      <c r="D621" s="267">
        <v>189</v>
      </c>
      <c r="E621" s="352">
        <v>86.301369863013704</v>
      </c>
      <c r="F621" s="352">
        <v>85.844748858447502</v>
      </c>
      <c r="G621" s="352">
        <v>0.5</v>
      </c>
      <c r="H621" s="267">
        <v>0</v>
      </c>
      <c r="I621" s="267">
        <v>0</v>
      </c>
      <c r="J621" s="352">
        <v>0</v>
      </c>
      <c r="K621" s="353">
        <v>0</v>
      </c>
      <c r="L621" s="267">
        <v>73</v>
      </c>
      <c r="M621" s="267">
        <v>59</v>
      </c>
      <c r="N621" s="352">
        <v>23.7</v>
      </c>
      <c r="O621" s="353">
        <v>0.386243386243386</v>
      </c>
    </row>
    <row r="622" spans="1:15" s="189" customFormat="1" ht="14.45" customHeight="1" x14ac:dyDescent="0.2">
      <c r="A622" s="515"/>
      <c r="B622" s="351" t="s">
        <v>4349</v>
      </c>
      <c r="C622" s="267">
        <v>1424</v>
      </c>
      <c r="D622" s="267">
        <v>1193</v>
      </c>
      <c r="E622" s="352">
        <v>83.778089887640505</v>
      </c>
      <c r="F622" s="352">
        <v>83.005617977528104</v>
      </c>
      <c r="G622" s="352">
        <v>0.9</v>
      </c>
      <c r="H622" s="267">
        <v>70</v>
      </c>
      <c r="I622" s="267">
        <v>41</v>
      </c>
      <c r="J622" s="352">
        <v>70.7</v>
      </c>
      <c r="K622" s="353">
        <v>5.8675607711651298E-2</v>
      </c>
      <c r="L622" s="267">
        <v>2176</v>
      </c>
      <c r="M622" s="267">
        <v>1926</v>
      </c>
      <c r="N622" s="352">
        <v>13</v>
      </c>
      <c r="O622" s="353">
        <v>1.82397317686505</v>
      </c>
    </row>
    <row r="623" spans="1:15" s="189" customFormat="1" ht="14.45" customHeight="1" x14ac:dyDescent="0.2">
      <c r="A623" s="515"/>
      <c r="B623" s="351" t="s">
        <v>1169</v>
      </c>
      <c r="C623" s="267">
        <v>306</v>
      </c>
      <c r="D623" s="267">
        <v>186</v>
      </c>
      <c r="E623" s="352">
        <v>60.7843137254902</v>
      </c>
      <c r="F623" s="352">
        <v>59.803921568627501</v>
      </c>
      <c r="G623" s="352">
        <v>1.6</v>
      </c>
      <c r="H623" s="267">
        <v>4</v>
      </c>
      <c r="I623" s="267">
        <v>3</v>
      </c>
      <c r="J623" s="352">
        <v>33.299999999999997</v>
      </c>
      <c r="K623" s="353">
        <v>2.1505376344085999E-2</v>
      </c>
      <c r="L623" s="267">
        <v>61</v>
      </c>
      <c r="M623" s="267">
        <v>47</v>
      </c>
      <c r="N623" s="352">
        <v>29.8</v>
      </c>
      <c r="O623" s="353">
        <v>0.32795698924731198</v>
      </c>
    </row>
    <row r="624" spans="1:15" s="189" customFormat="1" ht="14.45" customHeight="1" x14ac:dyDescent="0.2">
      <c r="A624" s="515"/>
      <c r="B624" s="351" t="s">
        <v>4363</v>
      </c>
      <c r="C624" s="267">
        <v>658</v>
      </c>
      <c r="D624" s="267">
        <v>425</v>
      </c>
      <c r="E624" s="352">
        <v>64.589665653495402</v>
      </c>
      <c r="F624" s="352">
        <v>63.677811550152001</v>
      </c>
      <c r="G624" s="352">
        <v>1.4</v>
      </c>
      <c r="H624" s="267">
        <v>9</v>
      </c>
      <c r="I624" s="267">
        <v>4</v>
      </c>
      <c r="J624" s="352">
        <v>125</v>
      </c>
      <c r="K624" s="353">
        <v>2.11764705882353E-2</v>
      </c>
      <c r="L624" s="267">
        <v>394</v>
      </c>
      <c r="M624" s="267">
        <v>328</v>
      </c>
      <c r="N624" s="352">
        <v>20.100000000000001</v>
      </c>
      <c r="O624" s="353">
        <v>0.92705882352941205</v>
      </c>
    </row>
    <row r="625" spans="1:15" s="189" customFormat="1" ht="14.45" customHeight="1" x14ac:dyDescent="0.2">
      <c r="A625" s="515"/>
      <c r="B625" s="351" t="s">
        <v>199</v>
      </c>
      <c r="C625" s="267">
        <v>183</v>
      </c>
      <c r="D625" s="267">
        <v>130</v>
      </c>
      <c r="E625" s="352">
        <v>71.038251366120207</v>
      </c>
      <c r="F625" s="352">
        <v>69.945355191256795</v>
      </c>
      <c r="G625" s="352">
        <v>1.6</v>
      </c>
      <c r="H625" s="267">
        <v>1</v>
      </c>
      <c r="I625" s="267">
        <v>0</v>
      </c>
      <c r="J625" s="352">
        <v>0</v>
      </c>
      <c r="K625" s="353">
        <v>7.6923076923076901E-3</v>
      </c>
      <c r="L625" s="267">
        <v>101</v>
      </c>
      <c r="M625" s="267">
        <v>38</v>
      </c>
      <c r="N625" s="352">
        <v>165.8</v>
      </c>
      <c r="O625" s="353">
        <v>0.77692307692307705</v>
      </c>
    </row>
    <row r="626" spans="1:15" s="189" customFormat="1" ht="14.45" customHeight="1" x14ac:dyDescent="0.2">
      <c r="A626" s="515" t="s">
        <v>14947</v>
      </c>
      <c r="B626" s="351" t="s">
        <v>6307</v>
      </c>
      <c r="C626" s="267">
        <v>577</v>
      </c>
      <c r="D626" s="267">
        <v>199</v>
      </c>
      <c r="E626" s="352">
        <v>34.488734835355302</v>
      </c>
      <c r="F626" s="352">
        <v>33.795493934142101</v>
      </c>
      <c r="G626" s="352">
        <v>2.1</v>
      </c>
      <c r="H626" s="267">
        <v>23</v>
      </c>
      <c r="I626" s="267">
        <v>30</v>
      </c>
      <c r="J626" s="352">
        <v>-23.3</v>
      </c>
      <c r="K626" s="353">
        <v>0.115577889447236</v>
      </c>
      <c r="L626" s="267">
        <v>100</v>
      </c>
      <c r="M626" s="267">
        <v>80</v>
      </c>
      <c r="N626" s="352">
        <v>25</v>
      </c>
      <c r="O626" s="353">
        <v>0.50251256281406997</v>
      </c>
    </row>
    <row r="627" spans="1:15" s="189" customFormat="1" ht="14.45" customHeight="1" x14ac:dyDescent="0.2">
      <c r="A627" s="515"/>
      <c r="B627" s="351" t="s">
        <v>15499</v>
      </c>
      <c r="C627" s="267">
        <v>1069</v>
      </c>
      <c r="D627" s="267">
        <v>703</v>
      </c>
      <c r="E627" s="352">
        <v>65.762394761459305</v>
      </c>
      <c r="F627" s="352">
        <v>64.920486435921404</v>
      </c>
      <c r="G627" s="352">
        <v>1.3</v>
      </c>
      <c r="H627" s="267">
        <v>6</v>
      </c>
      <c r="I627" s="267">
        <v>4</v>
      </c>
      <c r="J627" s="352">
        <v>50</v>
      </c>
      <c r="K627" s="353">
        <v>8.5348506401138006E-3</v>
      </c>
      <c r="L627" s="267">
        <v>431</v>
      </c>
      <c r="M627" s="267">
        <v>374</v>
      </c>
      <c r="N627" s="352">
        <v>15.2</v>
      </c>
      <c r="O627" s="353">
        <v>0.61308677098150799</v>
      </c>
    </row>
    <row r="628" spans="1:15" s="189" customFormat="1" ht="14.45" customHeight="1" x14ac:dyDescent="0.2">
      <c r="A628" s="515"/>
      <c r="B628" s="351" t="s">
        <v>5282</v>
      </c>
      <c r="C628" s="267">
        <v>2175</v>
      </c>
      <c r="D628" s="267">
        <v>732</v>
      </c>
      <c r="E628" s="352">
        <v>33.655172413793103</v>
      </c>
      <c r="F628" s="352">
        <v>33.3333333333333</v>
      </c>
      <c r="G628" s="352">
        <v>1</v>
      </c>
      <c r="H628" s="267">
        <v>15561</v>
      </c>
      <c r="I628" s="267">
        <v>11312</v>
      </c>
      <c r="J628" s="352">
        <v>37.6</v>
      </c>
      <c r="K628" s="353">
        <v>21.258196721311499</v>
      </c>
      <c r="L628" s="267">
        <v>265</v>
      </c>
      <c r="M628" s="267">
        <v>256</v>
      </c>
      <c r="N628" s="352">
        <v>3.5</v>
      </c>
      <c r="O628" s="353">
        <v>0.362021857923497</v>
      </c>
    </row>
    <row r="629" spans="1:15" s="189" customFormat="1" ht="14.45" customHeight="1" x14ac:dyDescent="0.2">
      <c r="A629" s="515"/>
      <c r="B629" s="351" t="s">
        <v>1410</v>
      </c>
      <c r="C629" s="267">
        <v>642</v>
      </c>
      <c r="D629" s="267">
        <v>378</v>
      </c>
      <c r="E629" s="352">
        <v>58.878504672897201</v>
      </c>
      <c r="F629" s="352">
        <v>58.566978193146397</v>
      </c>
      <c r="G629" s="352">
        <v>0.5</v>
      </c>
      <c r="H629" s="267">
        <v>3</v>
      </c>
      <c r="I629" s="267">
        <v>3</v>
      </c>
      <c r="J629" s="352">
        <v>0</v>
      </c>
      <c r="K629" s="353">
        <v>7.9365079365079395E-3</v>
      </c>
      <c r="L629" s="267">
        <v>214</v>
      </c>
      <c r="M629" s="267">
        <v>150</v>
      </c>
      <c r="N629" s="352">
        <v>42.7</v>
      </c>
      <c r="O629" s="353">
        <v>0.56613756613756605</v>
      </c>
    </row>
    <row r="630" spans="1:15" s="189" customFormat="1" ht="14.45" customHeight="1" x14ac:dyDescent="0.2">
      <c r="A630" s="515"/>
      <c r="B630" s="351" t="s">
        <v>5871</v>
      </c>
      <c r="C630" s="267">
        <v>480</v>
      </c>
      <c r="D630" s="267">
        <v>278</v>
      </c>
      <c r="E630" s="352">
        <v>57.9166666666667</v>
      </c>
      <c r="F630" s="352">
        <v>58.125</v>
      </c>
      <c r="G630" s="352">
        <v>-0.4</v>
      </c>
      <c r="H630" s="267">
        <v>0</v>
      </c>
      <c r="I630" s="267">
        <v>0</v>
      </c>
      <c r="J630" s="352">
        <v>0</v>
      </c>
      <c r="K630" s="353">
        <v>0</v>
      </c>
      <c r="L630" s="267">
        <v>231</v>
      </c>
      <c r="M630" s="267">
        <v>183</v>
      </c>
      <c r="N630" s="352">
        <v>26.2</v>
      </c>
      <c r="O630" s="353">
        <v>0.83093525179856098</v>
      </c>
    </row>
    <row r="631" spans="1:15" s="189" customFormat="1" ht="14.45" customHeight="1" x14ac:dyDescent="0.2">
      <c r="A631" s="515"/>
      <c r="B631" s="351" t="s">
        <v>5285</v>
      </c>
      <c r="C631" s="267">
        <v>689</v>
      </c>
      <c r="D631" s="267">
        <v>406</v>
      </c>
      <c r="E631" s="352">
        <v>58.925979680696699</v>
      </c>
      <c r="F631" s="352">
        <v>58.345428156748902</v>
      </c>
      <c r="G631" s="352">
        <v>1</v>
      </c>
      <c r="H631" s="267">
        <v>2</v>
      </c>
      <c r="I631" s="267">
        <v>0</v>
      </c>
      <c r="J631" s="352">
        <v>0</v>
      </c>
      <c r="K631" s="353">
        <v>4.92610837438424E-3</v>
      </c>
      <c r="L631" s="267">
        <v>142</v>
      </c>
      <c r="M631" s="267">
        <v>93</v>
      </c>
      <c r="N631" s="352">
        <v>52.7</v>
      </c>
      <c r="O631" s="353">
        <v>0.34975369458128103</v>
      </c>
    </row>
    <row r="632" spans="1:15" s="189" customFormat="1" ht="14.45" customHeight="1" x14ac:dyDescent="0.2">
      <c r="A632" s="515"/>
      <c r="B632" s="351" t="s">
        <v>2334</v>
      </c>
      <c r="C632" s="267">
        <v>531</v>
      </c>
      <c r="D632" s="267">
        <v>409</v>
      </c>
      <c r="E632" s="352">
        <v>77.024482109227904</v>
      </c>
      <c r="F632" s="352">
        <v>75.894538606403003</v>
      </c>
      <c r="G632" s="352">
        <v>1.5</v>
      </c>
      <c r="H632" s="267">
        <v>0</v>
      </c>
      <c r="I632" s="267">
        <v>0</v>
      </c>
      <c r="J632" s="352">
        <v>0</v>
      </c>
      <c r="K632" s="353">
        <v>0</v>
      </c>
      <c r="L632" s="267">
        <v>159</v>
      </c>
      <c r="M632" s="267">
        <v>99</v>
      </c>
      <c r="N632" s="352">
        <v>60.6</v>
      </c>
      <c r="O632" s="353">
        <v>0.38875305623471901</v>
      </c>
    </row>
    <row r="633" spans="1:15" s="189" customFormat="1" ht="14.45" customHeight="1" x14ac:dyDescent="0.2">
      <c r="A633" s="515"/>
      <c r="B633" s="351" t="s">
        <v>5810</v>
      </c>
      <c r="C633" s="267">
        <v>814</v>
      </c>
      <c r="D633" s="267">
        <v>406</v>
      </c>
      <c r="E633" s="352">
        <v>49.877149877149897</v>
      </c>
      <c r="F633" s="352">
        <v>49.508599508599502</v>
      </c>
      <c r="G633" s="352">
        <v>0.7</v>
      </c>
      <c r="H633" s="267">
        <v>0</v>
      </c>
      <c r="I633" s="267">
        <v>2</v>
      </c>
      <c r="J633" s="352">
        <v>-100</v>
      </c>
      <c r="K633" s="353">
        <v>0</v>
      </c>
      <c r="L633" s="267">
        <v>152</v>
      </c>
      <c r="M633" s="267">
        <v>130</v>
      </c>
      <c r="N633" s="352">
        <v>16.899999999999999</v>
      </c>
      <c r="O633" s="353">
        <v>0.37438423645320201</v>
      </c>
    </row>
    <row r="634" spans="1:15" s="189" customFormat="1" ht="14.45" customHeight="1" x14ac:dyDescent="0.2">
      <c r="A634" s="361" t="s">
        <v>487</v>
      </c>
      <c r="B634" s="351" t="s">
        <v>487</v>
      </c>
      <c r="C634" s="267">
        <v>593</v>
      </c>
      <c r="D634" s="267">
        <v>205</v>
      </c>
      <c r="E634" s="352">
        <v>34.569983136593599</v>
      </c>
      <c r="F634" s="352">
        <v>33.558178752107899</v>
      </c>
      <c r="G634" s="352">
        <v>3</v>
      </c>
      <c r="H634" s="267">
        <v>0</v>
      </c>
      <c r="I634" s="267">
        <v>0</v>
      </c>
      <c r="J634" s="352">
        <v>0</v>
      </c>
      <c r="K634" s="353">
        <v>0</v>
      </c>
      <c r="L634" s="267">
        <v>31</v>
      </c>
      <c r="M634" s="267">
        <v>36</v>
      </c>
      <c r="N634" s="352">
        <v>-13.9</v>
      </c>
      <c r="O634" s="353">
        <v>0.151219512195122</v>
      </c>
    </row>
    <row r="635" spans="1:15" s="189" customFormat="1" ht="14.45" customHeight="1" x14ac:dyDescent="0.2">
      <c r="A635" s="361" t="s">
        <v>259</v>
      </c>
      <c r="B635" s="351" t="s">
        <v>259</v>
      </c>
      <c r="C635" s="267">
        <v>219</v>
      </c>
      <c r="D635" s="267">
        <v>40</v>
      </c>
      <c r="E635" s="352">
        <v>18.264840182648399</v>
      </c>
      <c r="F635" s="352">
        <v>17.808219178082201</v>
      </c>
      <c r="G635" s="352">
        <v>2.6</v>
      </c>
      <c r="H635" s="267">
        <v>0</v>
      </c>
      <c r="I635" s="267">
        <v>0</v>
      </c>
      <c r="J635" s="352">
        <v>0</v>
      </c>
      <c r="K635" s="353">
        <v>0</v>
      </c>
      <c r="L635" s="267">
        <v>8</v>
      </c>
      <c r="M635" s="267">
        <v>4</v>
      </c>
      <c r="N635" s="352">
        <v>100</v>
      </c>
      <c r="O635" s="353">
        <v>0.2</v>
      </c>
    </row>
    <row r="636" spans="1:15" s="189" customFormat="1" ht="14.45" customHeight="1" x14ac:dyDescent="0.2">
      <c r="A636" s="361" t="s">
        <v>260</v>
      </c>
      <c r="B636" s="351" t="s">
        <v>260</v>
      </c>
      <c r="C636" s="267">
        <v>17</v>
      </c>
      <c r="D636" s="267">
        <v>5</v>
      </c>
      <c r="E636" s="352">
        <v>29.411764705882401</v>
      </c>
      <c r="F636" s="352">
        <v>29.411764705882401</v>
      </c>
      <c r="G636" s="352">
        <v>0</v>
      </c>
      <c r="H636" s="267">
        <v>0</v>
      </c>
      <c r="I636" s="267">
        <v>0</v>
      </c>
      <c r="J636" s="352">
        <v>0</v>
      </c>
      <c r="K636" s="353">
        <v>0</v>
      </c>
      <c r="L636" s="267">
        <v>0</v>
      </c>
      <c r="M636" s="267">
        <v>4</v>
      </c>
      <c r="N636" s="352">
        <v>-100</v>
      </c>
      <c r="O636" s="353">
        <v>0</v>
      </c>
    </row>
    <row r="637" spans="1:15" s="189" customFormat="1" ht="14.45" customHeight="1" x14ac:dyDescent="0.2">
      <c r="A637" s="515" t="s">
        <v>257</v>
      </c>
      <c r="B637" s="351" t="s">
        <v>1949</v>
      </c>
      <c r="C637" s="267">
        <v>294</v>
      </c>
      <c r="D637" s="267">
        <v>241</v>
      </c>
      <c r="E637" s="352">
        <v>81.972789115646293</v>
      </c>
      <c r="F637" s="352">
        <v>80.952380952381006</v>
      </c>
      <c r="G637" s="352">
        <v>1.3</v>
      </c>
      <c r="H637" s="267">
        <v>1</v>
      </c>
      <c r="I637" s="267">
        <v>5</v>
      </c>
      <c r="J637" s="352">
        <v>-80</v>
      </c>
      <c r="K637" s="353">
        <v>4.1493775933610002E-3</v>
      </c>
      <c r="L637" s="267">
        <v>157</v>
      </c>
      <c r="M637" s="267">
        <v>113</v>
      </c>
      <c r="N637" s="352">
        <v>38.9</v>
      </c>
      <c r="O637" s="353">
        <v>0.65145228215767603</v>
      </c>
    </row>
    <row r="638" spans="1:15" s="189" customFormat="1" ht="14.45" customHeight="1" x14ac:dyDescent="0.2">
      <c r="A638" s="515"/>
      <c r="B638" s="351" t="s">
        <v>2306</v>
      </c>
      <c r="C638" s="267">
        <v>200</v>
      </c>
      <c r="D638" s="267">
        <v>126</v>
      </c>
      <c r="E638" s="352">
        <v>63</v>
      </c>
      <c r="F638" s="352">
        <v>60.5</v>
      </c>
      <c r="G638" s="352">
        <v>4.0999999999999996</v>
      </c>
      <c r="H638" s="267">
        <v>1</v>
      </c>
      <c r="I638" s="267">
        <v>5</v>
      </c>
      <c r="J638" s="352">
        <v>-80</v>
      </c>
      <c r="K638" s="353">
        <v>7.9365079365079395E-3</v>
      </c>
      <c r="L638" s="267">
        <v>92</v>
      </c>
      <c r="M638" s="267">
        <v>68</v>
      </c>
      <c r="N638" s="352">
        <v>35.299999999999997</v>
      </c>
      <c r="O638" s="353">
        <v>0.73015873015873001</v>
      </c>
    </row>
    <row r="639" spans="1:15" s="189" customFormat="1" ht="14.45" customHeight="1" x14ac:dyDescent="0.2">
      <c r="A639" s="515"/>
      <c r="B639" s="351" t="s">
        <v>3353</v>
      </c>
      <c r="C639" s="267">
        <v>182</v>
      </c>
      <c r="D639" s="267">
        <v>125</v>
      </c>
      <c r="E639" s="352">
        <v>68.6813186813187</v>
      </c>
      <c r="F639" s="352">
        <v>67.032967032966994</v>
      </c>
      <c r="G639" s="352">
        <v>2.5</v>
      </c>
      <c r="H639" s="267">
        <v>27</v>
      </c>
      <c r="I639" s="267">
        <v>24</v>
      </c>
      <c r="J639" s="352">
        <v>12.5</v>
      </c>
      <c r="K639" s="353">
        <v>0.216</v>
      </c>
      <c r="L639" s="267">
        <v>281</v>
      </c>
      <c r="M639" s="267">
        <v>194</v>
      </c>
      <c r="N639" s="352">
        <v>44.8</v>
      </c>
      <c r="O639" s="353">
        <v>2.2480000000000002</v>
      </c>
    </row>
    <row r="640" spans="1:15" s="189" customFormat="1" ht="14.45" customHeight="1" x14ac:dyDescent="0.2">
      <c r="A640" s="515"/>
      <c r="B640" s="351" t="s">
        <v>2328</v>
      </c>
      <c r="C640" s="267">
        <v>84</v>
      </c>
      <c r="D640" s="267">
        <v>47</v>
      </c>
      <c r="E640" s="352">
        <v>55.952380952380999</v>
      </c>
      <c r="F640" s="352">
        <v>55.952380952380999</v>
      </c>
      <c r="G640" s="352">
        <v>0</v>
      </c>
      <c r="H640" s="267">
        <v>1</v>
      </c>
      <c r="I640" s="267">
        <v>0</v>
      </c>
      <c r="J640" s="352">
        <v>0</v>
      </c>
      <c r="K640" s="353">
        <v>2.1276595744680899E-2</v>
      </c>
      <c r="L640" s="267">
        <v>24</v>
      </c>
      <c r="M640" s="267">
        <v>25</v>
      </c>
      <c r="N640" s="352">
        <v>-4</v>
      </c>
      <c r="O640" s="353">
        <v>0.51063829787234005</v>
      </c>
    </row>
    <row r="641" spans="1:15" s="189" customFormat="1" ht="14.45" customHeight="1" x14ac:dyDescent="0.2">
      <c r="A641" s="515"/>
      <c r="B641" s="351" t="s">
        <v>4553</v>
      </c>
      <c r="C641" s="267">
        <v>505</v>
      </c>
      <c r="D641" s="267">
        <v>435</v>
      </c>
      <c r="E641" s="352">
        <v>86.138613861386105</v>
      </c>
      <c r="F641" s="352">
        <v>85.148514851485203</v>
      </c>
      <c r="G641" s="352">
        <v>1.2</v>
      </c>
      <c r="H641" s="267">
        <v>22</v>
      </c>
      <c r="I641" s="267">
        <v>14</v>
      </c>
      <c r="J641" s="352">
        <v>57.1</v>
      </c>
      <c r="K641" s="353">
        <v>5.0574712643678202E-2</v>
      </c>
      <c r="L641" s="267">
        <v>339</v>
      </c>
      <c r="M641" s="267">
        <v>320</v>
      </c>
      <c r="N641" s="352">
        <v>5.9</v>
      </c>
      <c r="O641" s="353">
        <v>0.77931034482758599</v>
      </c>
    </row>
    <row r="642" spans="1:15" s="189" customFormat="1" ht="14.45" customHeight="1" x14ac:dyDescent="0.2">
      <c r="A642" s="515" t="s">
        <v>251</v>
      </c>
      <c r="B642" s="351" t="s">
        <v>1992</v>
      </c>
      <c r="C642" s="267">
        <v>139</v>
      </c>
      <c r="D642" s="267">
        <v>90</v>
      </c>
      <c r="E642" s="352">
        <v>64.748201438848895</v>
      </c>
      <c r="F642" s="352">
        <v>64.748201438848895</v>
      </c>
      <c r="G642" s="352">
        <v>0</v>
      </c>
      <c r="H642" s="267">
        <v>4</v>
      </c>
      <c r="I642" s="267">
        <v>0</v>
      </c>
      <c r="J642" s="352">
        <v>0</v>
      </c>
      <c r="K642" s="353">
        <v>4.4444444444444398E-2</v>
      </c>
      <c r="L642" s="267">
        <v>82</v>
      </c>
      <c r="M642" s="267">
        <v>133</v>
      </c>
      <c r="N642" s="352">
        <v>-38.299999999999997</v>
      </c>
      <c r="O642" s="353">
        <v>0.91111111111111098</v>
      </c>
    </row>
    <row r="643" spans="1:15" s="189" customFormat="1" ht="14.45" customHeight="1" x14ac:dyDescent="0.2">
      <c r="A643" s="515"/>
      <c r="B643" s="351" t="s">
        <v>2007</v>
      </c>
      <c r="C643" s="267">
        <v>396</v>
      </c>
      <c r="D643" s="267">
        <v>271</v>
      </c>
      <c r="E643" s="352">
        <v>68.434343434343404</v>
      </c>
      <c r="F643" s="352">
        <v>66.919191919191903</v>
      </c>
      <c r="G643" s="352">
        <v>2.2999999999999998</v>
      </c>
      <c r="H643" s="267">
        <v>12</v>
      </c>
      <c r="I643" s="267">
        <v>9</v>
      </c>
      <c r="J643" s="352">
        <v>33.299999999999997</v>
      </c>
      <c r="K643" s="353">
        <v>4.4280442804428E-2</v>
      </c>
      <c r="L643" s="267">
        <v>225</v>
      </c>
      <c r="M643" s="267">
        <v>212</v>
      </c>
      <c r="N643" s="352">
        <v>6.1</v>
      </c>
      <c r="O643" s="353">
        <v>0.83025830258302602</v>
      </c>
    </row>
    <row r="644" spans="1:15" s="189" customFormat="1" ht="14.45" customHeight="1" x14ac:dyDescent="0.2">
      <c r="A644" s="515"/>
      <c r="B644" s="351" t="s">
        <v>7995</v>
      </c>
      <c r="C644" s="267">
        <v>127</v>
      </c>
      <c r="D644" s="267">
        <v>86</v>
      </c>
      <c r="E644" s="352">
        <v>67.716535433070902</v>
      </c>
      <c r="F644" s="352">
        <v>67.716535433070902</v>
      </c>
      <c r="G644" s="352">
        <v>0</v>
      </c>
      <c r="H644" s="267">
        <v>0</v>
      </c>
      <c r="I644" s="267">
        <v>0</v>
      </c>
      <c r="J644" s="352">
        <v>0</v>
      </c>
      <c r="K644" s="353">
        <v>0</v>
      </c>
      <c r="L644" s="267">
        <v>60</v>
      </c>
      <c r="M644" s="267">
        <v>33</v>
      </c>
      <c r="N644" s="352">
        <v>81.8</v>
      </c>
      <c r="O644" s="353">
        <v>0.69767441860465096</v>
      </c>
    </row>
    <row r="645" spans="1:15" s="189" customFormat="1" ht="14.45" customHeight="1" x14ac:dyDescent="0.2">
      <c r="A645" s="515"/>
      <c r="B645" s="351" t="s">
        <v>6888</v>
      </c>
      <c r="C645" s="267">
        <v>30</v>
      </c>
      <c r="D645" s="267">
        <v>14</v>
      </c>
      <c r="E645" s="352">
        <v>46.6666666666667</v>
      </c>
      <c r="F645" s="352">
        <v>43.3333333333333</v>
      </c>
      <c r="G645" s="352">
        <v>7.7</v>
      </c>
      <c r="H645" s="267">
        <v>0</v>
      </c>
      <c r="I645" s="267">
        <v>0</v>
      </c>
      <c r="J645" s="352">
        <v>0</v>
      </c>
      <c r="K645" s="353">
        <v>0</v>
      </c>
      <c r="L645" s="267">
        <v>0</v>
      </c>
      <c r="M645" s="267">
        <v>2</v>
      </c>
      <c r="N645" s="352">
        <v>-100</v>
      </c>
      <c r="O645" s="353">
        <v>0</v>
      </c>
    </row>
    <row r="646" spans="1:15" s="189" customFormat="1" ht="14.45" customHeight="1" x14ac:dyDescent="0.2">
      <c r="A646" s="515"/>
      <c r="B646" s="351" t="s">
        <v>7996</v>
      </c>
      <c r="C646" s="267">
        <v>137</v>
      </c>
      <c r="D646" s="267">
        <v>125</v>
      </c>
      <c r="E646" s="352">
        <v>91.240875912408796</v>
      </c>
      <c r="F646" s="352">
        <v>90.510948905109501</v>
      </c>
      <c r="G646" s="352">
        <v>0.8</v>
      </c>
      <c r="H646" s="267">
        <v>9</v>
      </c>
      <c r="I646" s="267">
        <v>4</v>
      </c>
      <c r="J646" s="352">
        <v>125</v>
      </c>
      <c r="K646" s="353">
        <v>7.1999999999999995E-2</v>
      </c>
      <c r="L646" s="267">
        <v>450</v>
      </c>
      <c r="M646" s="267">
        <v>423</v>
      </c>
      <c r="N646" s="352">
        <v>6.4</v>
      </c>
      <c r="O646" s="353">
        <v>3.6</v>
      </c>
    </row>
    <row r="647" spans="1:15" s="189" customFormat="1" ht="14.45" customHeight="1" x14ac:dyDescent="0.2">
      <c r="A647" s="515"/>
      <c r="B647" s="351" t="s">
        <v>2163</v>
      </c>
      <c r="C647" s="267">
        <v>191</v>
      </c>
      <c r="D647" s="267">
        <v>118</v>
      </c>
      <c r="E647" s="352">
        <v>61.780104712041897</v>
      </c>
      <c r="F647" s="352">
        <v>60.732984293193702</v>
      </c>
      <c r="G647" s="352">
        <v>1.7</v>
      </c>
      <c r="H647" s="267">
        <v>4</v>
      </c>
      <c r="I647" s="267">
        <v>0</v>
      </c>
      <c r="J647" s="352">
        <v>0</v>
      </c>
      <c r="K647" s="353">
        <v>3.3898305084745797E-2</v>
      </c>
      <c r="L647" s="267">
        <v>302</v>
      </c>
      <c r="M647" s="267">
        <v>240</v>
      </c>
      <c r="N647" s="352">
        <v>25.8</v>
      </c>
      <c r="O647" s="353">
        <v>2.5593220338983098</v>
      </c>
    </row>
    <row r="648" spans="1:15" s="189" customFormat="1" ht="14.45" customHeight="1" x14ac:dyDescent="0.2">
      <c r="A648" s="515"/>
      <c r="B648" s="351" t="s">
        <v>2189</v>
      </c>
      <c r="C648" s="267">
        <v>1175</v>
      </c>
      <c r="D648" s="267">
        <v>722</v>
      </c>
      <c r="E648" s="352">
        <v>61.446808510638299</v>
      </c>
      <c r="F648" s="352">
        <v>60.936170212766001</v>
      </c>
      <c r="G648" s="352">
        <v>0.8</v>
      </c>
      <c r="H648" s="267">
        <v>473</v>
      </c>
      <c r="I648" s="267">
        <v>270</v>
      </c>
      <c r="J648" s="352">
        <v>75.2</v>
      </c>
      <c r="K648" s="353">
        <v>0.65512465373961204</v>
      </c>
      <c r="L648" s="267">
        <v>1275</v>
      </c>
      <c r="M648" s="267">
        <v>970</v>
      </c>
      <c r="N648" s="352">
        <v>31.4</v>
      </c>
      <c r="O648" s="353">
        <v>1.76592797783934</v>
      </c>
    </row>
    <row r="649" spans="1:15" s="189" customFormat="1" ht="14.45" customHeight="1" x14ac:dyDescent="0.2">
      <c r="A649" s="515"/>
      <c r="B649" s="351" t="s">
        <v>6893</v>
      </c>
      <c r="C649" s="267">
        <v>155</v>
      </c>
      <c r="D649" s="267">
        <v>112</v>
      </c>
      <c r="E649" s="352">
        <v>72.258064516128997</v>
      </c>
      <c r="F649" s="352">
        <v>68.387096774193594</v>
      </c>
      <c r="G649" s="352">
        <v>5.7</v>
      </c>
      <c r="H649" s="267">
        <v>4</v>
      </c>
      <c r="I649" s="267">
        <v>13</v>
      </c>
      <c r="J649" s="352">
        <v>-69.2</v>
      </c>
      <c r="K649" s="353">
        <v>3.5714285714285698E-2</v>
      </c>
      <c r="L649" s="267">
        <v>77</v>
      </c>
      <c r="M649" s="267">
        <v>118</v>
      </c>
      <c r="N649" s="352">
        <v>-34.700000000000003</v>
      </c>
      <c r="O649" s="353">
        <v>0.6875</v>
      </c>
    </row>
    <row r="650" spans="1:15" s="189" customFormat="1" ht="14.45" customHeight="1" x14ac:dyDescent="0.2">
      <c r="A650" s="515"/>
      <c r="B650" s="351" t="s">
        <v>2983</v>
      </c>
      <c r="C650" s="267">
        <v>274</v>
      </c>
      <c r="D650" s="267">
        <v>208</v>
      </c>
      <c r="E650" s="352">
        <v>75.912408759124105</v>
      </c>
      <c r="F650" s="352">
        <v>75.182481751824795</v>
      </c>
      <c r="G650" s="352">
        <v>1</v>
      </c>
      <c r="H650" s="267">
        <v>6</v>
      </c>
      <c r="I650" s="267">
        <v>7</v>
      </c>
      <c r="J650" s="352">
        <v>-14.3</v>
      </c>
      <c r="K650" s="353">
        <v>2.88461538461539E-2</v>
      </c>
      <c r="L650" s="267">
        <v>325</v>
      </c>
      <c r="M650" s="267">
        <v>233</v>
      </c>
      <c r="N650" s="352">
        <v>39.5</v>
      </c>
      <c r="O650" s="353">
        <v>1.5625</v>
      </c>
    </row>
    <row r="651" spans="1:15" s="189" customFormat="1" ht="14.45" customHeight="1" x14ac:dyDescent="0.2">
      <c r="A651" s="515"/>
      <c r="B651" s="351" t="s">
        <v>2192</v>
      </c>
      <c r="C651" s="267">
        <v>129</v>
      </c>
      <c r="D651" s="267">
        <v>102</v>
      </c>
      <c r="E651" s="352">
        <v>79.069767441860506</v>
      </c>
      <c r="F651" s="352">
        <v>76.744186046511601</v>
      </c>
      <c r="G651" s="352">
        <v>3</v>
      </c>
      <c r="H651" s="267">
        <v>2</v>
      </c>
      <c r="I651" s="267">
        <v>1</v>
      </c>
      <c r="J651" s="352">
        <v>100</v>
      </c>
      <c r="K651" s="353">
        <v>1.9607843137254902E-2</v>
      </c>
      <c r="L651" s="267">
        <v>37</v>
      </c>
      <c r="M651" s="267">
        <v>32</v>
      </c>
      <c r="N651" s="352">
        <v>15.6</v>
      </c>
      <c r="O651" s="353">
        <v>0.36274509803921601</v>
      </c>
    </row>
    <row r="652" spans="1:15" s="189" customFormat="1" ht="14.45" customHeight="1" x14ac:dyDescent="0.2">
      <c r="A652" s="515"/>
      <c r="B652" s="351" t="s">
        <v>3574</v>
      </c>
      <c r="C652" s="267">
        <v>568</v>
      </c>
      <c r="D652" s="267">
        <v>382</v>
      </c>
      <c r="E652" s="352">
        <v>67.253521126760603</v>
      </c>
      <c r="F652" s="352">
        <v>66.197183098591594</v>
      </c>
      <c r="G652" s="352">
        <v>1.6</v>
      </c>
      <c r="H652" s="267">
        <v>14</v>
      </c>
      <c r="I652" s="267">
        <v>3</v>
      </c>
      <c r="J652" s="352">
        <v>366.7</v>
      </c>
      <c r="K652" s="353">
        <v>3.6649214659685903E-2</v>
      </c>
      <c r="L652" s="267">
        <v>223</v>
      </c>
      <c r="M652" s="267">
        <v>148</v>
      </c>
      <c r="N652" s="352">
        <v>50.7</v>
      </c>
      <c r="O652" s="353">
        <v>0.58376963350785305</v>
      </c>
    </row>
    <row r="653" spans="1:15" s="189" customFormat="1" ht="14.45" customHeight="1" x14ac:dyDescent="0.2">
      <c r="A653" s="515"/>
      <c r="B653" s="351" t="s">
        <v>3432</v>
      </c>
      <c r="C653" s="267">
        <v>176</v>
      </c>
      <c r="D653" s="267">
        <v>125</v>
      </c>
      <c r="E653" s="352">
        <v>71.022727272727295</v>
      </c>
      <c r="F653" s="352">
        <v>71.022727272727295</v>
      </c>
      <c r="G653" s="352">
        <v>0</v>
      </c>
      <c r="H653" s="267">
        <v>10</v>
      </c>
      <c r="I653" s="267">
        <v>4</v>
      </c>
      <c r="J653" s="352">
        <v>150</v>
      </c>
      <c r="K653" s="353">
        <v>0.08</v>
      </c>
      <c r="L653" s="267">
        <v>311</v>
      </c>
      <c r="M653" s="267">
        <v>284</v>
      </c>
      <c r="N653" s="352">
        <v>9.5</v>
      </c>
      <c r="O653" s="353">
        <v>2.488</v>
      </c>
    </row>
    <row r="654" spans="1:15" s="189" customFormat="1" ht="14.45" customHeight="1" x14ac:dyDescent="0.2">
      <c r="A654" s="361" t="s">
        <v>15155</v>
      </c>
      <c r="B654" s="351" t="s">
        <v>15155</v>
      </c>
      <c r="C654" s="267">
        <v>116</v>
      </c>
      <c r="D654" s="267">
        <v>3</v>
      </c>
      <c r="E654" s="352">
        <v>2.5862068965517202</v>
      </c>
      <c r="F654" s="352">
        <v>1.72413793103448</v>
      </c>
      <c r="G654" s="352">
        <v>50</v>
      </c>
      <c r="H654" s="267">
        <v>0</v>
      </c>
      <c r="I654" s="267">
        <v>0</v>
      </c>
      <c r="J654" s="352">
        <v>0</v>
      </c>
      <c r="K654" s="353">
        <v>0</v>
      </c>
      <c r="L654" s="267">
        <v>0</v>
      </c>
      <c r="M654" s="267">
        <v>0</v>
      </c>
      <c r="N654" s="352">
        <v>0</v>
      </c>
      <c r="O654" s="353">
        <v>0</v>
      </c>
    </row>
    <row r="655" spans="1:15" s="189" customFormat="1" ht="14.45" customHeight="1" x14ac:dyDescent="0.2">
      <c r="A655" s="515" t="s">
        <v>249</v>
      </c>
      <c r="B655" s="351" t="s">
        <v>7997</v>
      </c>
      <c r="C655" s="267">
        <v>85</v>
      </c>
      <c r="D655" s="267">
        <v>41</v>
      </c>
      <c r="E655" s="352">
        <v>48.235294117647101</v>
      </c>
      <c r="F655" s="352">
        <v>45.882352941176499</v>
      </c>
      <c r="G655" s="352">
        <v>5.0999999999999996</v>
      </c>
      <c r="H655" s="267">
        <v>0</v>
      </c>
      <c r="I655" s="267">
        <v>0</v>
      </c>
      <c r="J655" s="352">
        <v>0</v>
      </c>
      <c r="K655" s="353">
        <v>0</v>
      </c>
      <c r="L655" s="267">
        <v>94</v>
      </c>
      <c r="M655" s="267">
        <v>38</v>
      </c>
      <c r="N655" s="352">
        <v>147.4</v>
      </c>
      <c r="O655" s="353">
        <v>2.2926829268292699</v>
      </c>
    </row>
    <row r="656" spans="1:15" s="189" customFormat="1" ht="14.45" customHeight="1" x14ac:dyDescent="0.2">
      <c r="A656" s="515"/>
      <c r="B656" s="351" t="s">
        <v>1412</v>
      </c>
      <c r="C656" s="267">
        <v>232</v>
      </c>
      <c r="D656" s="267">
        <v>105</v>
      </c>
      <c r="E656" s="352">
        <v>45.258620689655203</v>
      </c>
      <c r="F656" s="352">
        <v>44.827586206896598</v>
      </c>
      <c r="G656" s="352">
        <v>1</v>
      </c>
      <c r="H656" s="267">
        <v>1</v>
      </c>
      <c r="I656" s="267">
        <v>0</v>
      </c>
      <c r="J656" s="352">
        <v>0</v>
      </c>
      <c r="K656" s="353">
        <v>9.5238095238095299E-3</v>
      </c>
      <c r="L656" s="267">
        <v>58</v>
      </c>
      <c r="M656" s="267">
        <v>32</v>
      </c>
      <c r="N656" s="352">
        <v>81.3</v>
      </c>
      <c r="O656" s="353">
        <v>0.55238095238095197</v>
      </c>
    </row>
    <row r="657" spans="1:15" s="189" customFormat="1" ht="14.45" customHeight="1" x14ac:dyDescent="0.2">
      <c r="A657" s="515"/>
      <c r="B657" s="351" t="s">
        <v>1452</v>
      </c>
      <c r="C657" s="267">
        <v>156</v>
      </c>
      <c r="D657" s="267">
        <v>96</v>
      </c>
      <c r="E657" s="352">
        <v>61.538461538461497</v>
      </c>
      <c r="F657" s="352">
        <v>58.974358974358999</v>
      </c>
      <c r="G657" s="352">
        <v>4.3</v>
      </c>
      <c r="H657" s="267">
        <v>8</v>
      </c>
      <c r="I657" s="267">
        <v>13</v>
      </c>
      <c r="J657" s="352">
        <v>-38.5</v>
      </c>
      <c r="K657" s="353">
        <v>8.3333333333333301E-2</v>
      </c>
      <c r="L657" s="267">
        <v>30</v>
      </c>
      <c r="M657" s="267">
        <v>26</v>
      </c>
      <c r="N657" s="352">
        <v>15.4</v>
      </c>
      <c r="O657" s="353">
        <v>0.3125</v>
      </c>
    </row>
    <row r="658" spans="1:15" s="189" customFormat="1" ht="14.45" customHeight="1" x14ac:dyDescent="0.2">
      <c r="A658" s="515"/>
      <c r="B658" s="351" t="s">
        <v>2518</v>
      </c>
      <c r="C658" s="267">
        <v>472</v>
      </c>
      <c r="D658" s="267">
        <v>328</v>
      </c>
      <c r="E658" s="352">
        <v>69.491525423728802</v>
      </c>
      <c r="F658" s="352">
        <v>68.644067796610202</v>
      </c>
      <c r="G658" s="352">
        <v>1.2</v>
      </c>
      <c r="H658" s="267">
        <v>2</v>
      </c>
      <c r="I658" s="267">
        <v>1</v>
      </c>
      <c r="J658" s="352">
        <v>100</v>
      </c>
      <c r="K658" s="353">
        <v>6.0975609756097598E-3</v>
      </c>
      <c r="L658" s="267">
        <v>141</v>
      </c>
      <c r="M658" s="267">
        <v>118</v>
      </c>
      <c r="N658" s="352">
        <v>19.5</v>
      </c>
      <c r="O658" s="353">
        <v>0.42987804878048802</v>
      </c>
    </row>
    <row r="659" spans="1:15" s="189" customFormat="1" ht="14.45" customHeight="1" x14ac:dyDescent="0.2">
      <c r="A659" s="515"/>
      <c r="B659" s="351" t="s">
        <v>2638</v>
      </c>
      <c r="C659" s="267">
        <v>105</v>
      </c>
      <c r="D659" s="267">
        <v>77</v>
      </c>
      <c r="E659" s="352">
        <v>73.3333333333333</v>
      </c>
      <c r="F659" s="352">
        <v>72.380952380952394</v>
      </c>
      <c r="G659" s="352">
        <v>1.3</v>
      </c>
      <c r="H659" s="267">
        <v>5</v>
      </c>
      <c r="I659" s="267">
        <v>4</v>
      </c>
      <c r="J659" s="352">
        <v>25</v>
      </c>
      <c r="K659" s="353">
        <v>6.4935064935064901E-2</v>
      </c>
      <c r="L659" s="267">
        <v>22</v>
      </c>
      <c r="M659" s="267">
        <v>21</v>
      </c>
      <c r="N659" s="352">
        <v>4.8</v>
      </c>
      <c r="O659" s="353">
        <v>0.28571428571428598</v>
      </c>
    </row>
    <row r="660" spans="1:15" s="189" customFormat="1" ht="14.45" customHeight="1" x14ac:dyDescent="0.2">
      <c r="A660" s="515"/>
      <c r="B660" s="351" t="s">
        <v>1421</v>
      </c>
      <c r="C660" s="267">
        <v>1232</v>
      </c>
      <c r="D660" s="267">
        <v>789</v>
      </c>
      <c r="E660" s="352">
        <v>64.042207792207805</v>
      </c>
      <c r="F660" s="352">
        <v>63.068181818181799</v>
      </c>
      <c r="G660" s="352">
        <v>1.5</v>
      </c>
      <c r="H660" s="267">
        <v>46</v>
      </c>
      <c r="I660" s="267">
        <v>49</v>
      </c>
      <c r="J660" s="352">
        <v>-6.1</v>
      </c>
      <c r="K660" s="353">
        <v>5.8301647655259803E-2</v>
      </c>
      <c r="L660" s="267">
        <v>955</v>
      </c>
      <c r="M660" s="267">
        <v>968</v>
      </c>
      <c r="N660" s="352">
        <v>-1.3</v>
      </c>
      <c r="O660" s="353">
        <v>1.2103929024081099</v>
      </c>
    </row>
    <row r="661" spans="1:15" s="189" customFormat="1" ht="14.45" customHeight="1" x14ac:dyDescent="0.2">
      <c r="A661" s="515"/>
      <c r="B661" s="351" t="s">
        <v>2885</v>
      </c>
      <c r="C661" s="267">
        <v>164</v>
      </c>
      <c r="D661" s="267">
        <v>91</v>
      </c>
      <c r="E661" s="352">
        <v>55.487804878048799</v>
      </c>
      <c r="F661" s="352">
        <v>53.658536585365901</v>
      </c>
      <c r="G661" s="352">
        <v>3.4</v>
      </c>
      <c r="H661" s="267">
        <v>3</v>
      </c>
      <c r="I661" s="267">
        <v>5</v>
      </c>
      <c r="J661" s="352">
        <v>-40</v>
      </c>
      <c r="K661" s="353">
        <v>3.2967032967033003E-2</v>
      </c>
      <c r="L661" s="267">
        <v>46</v>
      </c>
      <c r="M661" s="267">
        <v>29</v>
      </c>
      <c r="N661" s="352">
        <v>58.6</v>
      </c>
      <c r="O661" s="353">
        <v>0.50549450549450503</v>
      </c>
    </row>
    <row r="662" spans="1:15" s="189" customFormat="1" ht="14.45" customHeight="1" x14ac:dyDescent="0.2">
      <c r="A662" s="515"/>
      <c r="B662" s="351" t="s">
        <v>1446</v>
      </c>
      <c r="C662" s="267">
        <v>935</v>
      </c>
      <c r="D662" s="267">
        <v>575</v>
      </c>
      <c r="E662" s="352">
        <v>61.497326203208601</v>
      </c>
      <c r="F662" s="352">
        <v>60.534759358288802</v>
      </c>
      <c r="G662" s="352">
        <v>1.6</v>
      </c>
      <c r="H662" s="267">
        <v>7</v>
      </c>
      <c r="I662" s="267">
        <v>14</v>
      </c>
      <c r="J662" s="352">
        <v>-50</v>
      </c>
      <c r="K662" s="353">
        <v>1.2173913043478301E-2</v>
      </c>
      <c r="L662" s="267">
        <v>559</v>
      </c>
      <c r="M662" s="267">
        <v>407</v>
      </c>
      <c r="N662" s="352">
        <v>37.299999999999997</v>
      </c>
      <c r="O662" s="353">
        <v>0.972173913043478</v>
      </c>
    </row>
    <row r="663" spans="1:15" s="189" customFormat="1" ht="14.45" customHeight="1" x14ac:dyDescent="0.2">
      <c r="A663" s="515"/>
      <c r="B663" s="351" t="s">
        <v>1987</v>
      </c>
      <c r="C663" s="267">
        <v>97</v>
      </c>
      <c r="D663" s="267">
        <v>57</v>
      </c>
      <c r="E663" s="352">
        <v>58.762886597938198</v>
      </c>
      <c r="F663" s="352">
        <v>58.762886597938198</v>
      </c>
      <c r="G663" s="352">
        <v>0</v>
      </c>
      <c r="H663" s="267">
        <v>3</v>
      </c>
      <c r="I663" s="267">
        <v>2</v>
      </c>
      <c r="J663" s="352">
        <v>50</v>
      </c>
      <c r="K663" s="353">
        <v>5.2631578947368397E-2</v>
      </c>
      <c r="L663" s="267">
        <v>49</v>
      </c>
      <c r="M663" s="267">
        <v>25</v>
      </c>
      <c r="N663" s="352">
        <v>96</v>
      </c>
      <c r="O663" s="353">
        <v>0.859649122807018</v>
      </c>
    </row>
    <row r="664" spans="1:15" s="189" customFormat="1" ht="14.45" customHeight="1" x14ac:dyDescent="0.2">
      <c r="A664" s="515"/>
      <c r="B664" s="351" t="s">
        <v>7998</v>
      </c>
      <c r="C664" s="267">
        <v>27</v>
      </c>
      <c r="D664" s="267">
        <v>17</v>
      </c>
      <c r="E664" s="352">
        <v>62.962962962962997</v>
      </c>
      <c r="F664" s="352">
        <v>59.259259259259302</v>
      </c>
      <c r="G664" s="352">
        <v>6.3</v>
      </c>
      <c r="H664" s="267">
        <v>0</v>
      </c>
      <c r="I664" s="267">
        <v>0</v>
      </c>
      <c r="J664" s="352">
        <v>0</v>
      </c>
      <c r="K664" s="353">
        <v>0</v>
      </c>
      <c r="L664" s="267">
        <v>7</v>
      </c>
      <c r="M664" s="267">
        <v>7</v>
      </c>
      <c r="N664" s="352">
        <v>0</v>
      </c>
      <c r="O664" s="353">
        <v>0.41176470588235298</v>
      </c>
    </row>
    <row r="665" spans="1:15" s="189" customFormat="1" ht="14.45" customHeight="1" x14ac:dyDescent="0.2">
      <c r="A665" s="515"/>
      <c r="B665" s="351" t="s">
        <v>4926</v>
      </c>
      <c r="C665" s="267">
        <v>315</v>
      </c>
      <c r="D665" s="267">
        <v>200</v>
      </c>
      <c r="E665" s="352">
        <v>63.492063492063501</v>
      </c>
      <c r="F665" s="352">
        <v>62.2222222222222</v>
      </c>
      <c r="G665" s="352">
        <v>2</v>
      </c>
      <c r="H665" s="267">
        <v>0</v>
      </c>
      <c r="I665" s="267">
        <v>3</v>
      </c>
      <c r="J665" s="352">
        <v>-100</v>
      </c>
      <c r="K665" s="353">
        <v>0</v>
      </c>
      <c r="L665" s="267">
        <v>103</v>
      </c>
      <c r="M665" s="267">
        <v>88</v>
      </c>
      <c r="N665" s="352">
        <v>17</v>
      </c>
      <c r="O665" s="353">
        <v>0.51500000000000001</v>
      </c>
    </row>
    <row r="666" spans="1:15" s="189" customFormat="1" ht="14.45" customHeight="1" x14ac:dyDescent="0.2">
      <c r="A666" s="515"/>
      <c r="B666" s="351" t="s">
        <v>2713</v>
      </c>
      <c r="C666" s="267">
        <v>212</v>
      </c>
      <c r="D666" s="267">
        <v>134</v>
      </c>
      <c r="E666" s="352">
        <v>63.207547169811299</v>
      </c>
      <c r="F666" s="352">
        <v>63.207547169811299</v>
      </c>
      <c r="G666" s="352">
        <v>0</v>
      </c>
      <c r="H666" s="267">
        <v>3</v>
      </c>
      <c r="I666" s="267">
        <v>1</v>
      </c>
      <c r="J666" s="352">
        <v>200</v>
      </c>
      <c r="K666" s="353">
        <v>2.2388059701492501E-2</v>
      </c>
      <c r="L666" s="267">
        <v>272</v>
      </c>
      <c r="M666" s="267">
        <v>175</v>
      </c>
      <c r="N666" s="352">
        <v>55.4</v>
      </c>
      <c r="O666" s="353">
        <v>2.0298507462686599</v>
      </c>
    </row>
    <row r="667" spans="1:15" s="189" customFormat="1" ht="14.45" customHeight="1" x14ac:dyDescent="0.2">
      <c r="A667" s="515"/>
      <c r="B667" s="351" t="s">
        <v>2663</v>
      </c>
      <c r="C667" s="267">
        <v>125</v>
      </c>
      <c r="D667" s="267">
        <v>75</v>
      </c>
      <c r="E667" s="352">
        <v>60</v>
      </c>
      <c r="F667" s="352">
        <v>60.8</v>
      </c>
      <c r="G667" s="352">
        <v>-1.3</v>
      </c>
      <c r="H667" s="267">
        <v>3</v>
      </c>
      <c r="I667" s="267">
        <v>4</v>
      </c>
      <c r="J667" s="352">
        <v>-25</v>
      </c>
      <c r="K667" s="353">
        <v>0.04</v>
      </c>
      <c r="L667" s="267">
        <v>67</v>
      </c>
      <c r="M667" s="267">
        <v>59</v>
      </c>
      <c r="N667" s="352">
        <v>13.6</v>
      </c>
      <c r="O667" s="353">
        <v>0.89333333333333298</v>
      </c>
    </row>
    <row r="668" spans="1:15" s="189" customFormat="1" ht="14.45" customHeight="1" x14ac:dyDescent="0.2">
      <c r="A668" s="515" t="s">
        <v>250</v>
      </c>
      <c r="B668" s="351" t="s">
        <v>3667</v>
      </c>
      <c r="C668" s="267">
        <v>896</v>
      </c>
      <c r="D668" s="267">
        <v>691</v>
      </c>
      <c r="E668" s="352">
        <v>77.120535714285694</v>
      </c>
      <c r="F668" s="352">
        <v>77.008928571428598</v>
      </c>
      <c r="G668" s="352">
        <v>0.1</v>
      </c>
      <c r="H668" s="267">
        <v>80</v>
      </c>
      <c r="I668" s="267">
        <v>55</v>
      </c>
      <c r="J668" s="352">
        <v>45.5</v>
      </c>
      <c r="K668" s="353">
        <v>0.115774240231548</v>
      </c>
      <c r="L668" s="267">
        <v>877</v>
      </c>
      <c r="M668" s="267">
        <v>606</v>
      </c>
      <c r="N668" s="352">
        <v>44.7</v>
      </c>
      <c r="O668" s="353">
        <v>1.26917510853835</v>
      </c>
    </row>
    <row r="669" spans="1:15" s="189" customFormat="1" ht="14.45" customHeight="1" x14ac:dyDescent="0.2">
      <c r="A669" s="515"/>
      <c r="B669" s="351" t="s">
        <v>3722</v>
      </c>
      <c r="C669" s="267">
        <v>386</v>
      </c>
      <c r="D669" s="267">
        <v>303</v>
      </c>
      <c r="E669" s="352">
        <v>78.497409326424901</v>
      </c>
      <c r="F669" s="352">
        <v>78.497409326424901</v>
      </c>
      <c r="G669" s="352">
        <v>0</v>
      </c>
      <c r="H669" s="267">
        <v>69</v>
      </c>
      <c r="I669" s="267">
        <v>66</v>
      </c>
      <c r="J669" s="352">
        <v>4.5</v>
      </c>
      <c r="K669" s="353">
        <v>0.22772277227722801</v>
      </c>
      <c r="L669" s="267">
        <v>589</v>
      </c>
      <c r="M669" s="267">
        <v>596</v>
      </c>
      <c r="N669" s="352">
        <v>-1.2</v>
      </c>
      <c r="O669" s="353">
        <v>1.94389438943894</v>
      </c>
    </row>
    <row r="670" spans="1:15" s="189" customFormat="1" ht="14.45" customHeight="1" x14ac:dyDescent="0.2">
      <c r="A670" s="515"/>
      <c r="B670" s="351" t="s">
        <v>4043</v>
      </c>
      <c r="C670" s="267">
        <v>93</v>
      </c>
      <c r="D670" s="267">
        <v>87</v>
      </c>
      <c r="E670" s="352">
        <v>93.548387096774206</v>
      </c>
      <c r="F670" s="352">
        <v>92.473118279569903</v>
      </c>
      <c r="G670" s="352">
        <v>1.2</v>
      </c>
      <c r="H670" s="267">
        <v>128</v>
      </c>
      <c r="I670" s="267">
        <v>105</v>
      </c>
      <c r="J670" s="352">
        <v>21.9</v>
      </c>
      <c r="K670" s="353">
        <v>1.4712643678160899</v>
      </c>
      <c r="L670" s="267">
        <v>309</v>
      </c>
      <c r="M670" s="267">
        <v>280</v>
      </c>
      <c r="N670" s="352">
        <v>10.4</v>
      </c>
      <c r="O670" s="353">
        <v>3.5517241379310298</v>
      </c>
    </row>
    <row r="671" spans="1:15" s="189" customFormat="1" ht="14.45" customHeight="1" x14ac:dyDescent="0.2">
      <c r="A671" s="515"/>
      <c r="B671" s="351" t="s">
        <v>2344</v>
      </c>
      <c r="C671" s="267">
        <v>191</v>
      </c>
      <c r="D671" s="267">
        <v>175</v>
      </c>
      <c r="E671" s="352">
        <v>91.623036649214697</v>
      </c>
      <c r="F671" s="352">
        <v>91.623036649214697</v>
      </c>
      <c r="G671" s="352">
        <v>0</v>
      </c>
      <c r="H671" s="267">
        <v>7</v>
      </c>
      <c r="I671" s="267">
        <v>8</v>
      </c>
      <c r="J671" s="352">
        <v>-12.5</v>
      </c>
      <c r="K671" s="353">
        <v>0.04</v>
      </c>
      <c r="L671" s="267">
        <v>190</v>
      </c>
      <c r="M671" s="267">
        <v>197</v>
      </c>
      <c r="N671" s="352">
        <v>-3.6</v>
      </c>
      <c r="O671" s="353">
        <v>1.0857142857142901</v>
      </c>
    </row>
    <row r="672" spans="1:15" s="189" customFormat="1" ht="14.45" customHeight="1" x14ac:dyDescent="0.2">
      <c r="A672" s="515"/>
      <c r="B672" s="351" t="s">
        <v>3695</v>
      </c>
      <c r="C672" s="267">
        <v>345</v>
      </c>
      <c r="D672" s="267">
        <v>333</v>
      </c>
      <c r="E672" s="352">
        <v>96.521739130434796</v>
      </c>
      <c r="F672" s="352">
        <v>95.652173913043498</v>
      </c>
      <c r="G672" s="352">
        <v>0.9</v>
      </c>
      <c r="H672" s="267">
        <v>88</v>
      </c>
      <c r="I672" s="267">
        <v>72</v>
      </c>
      <c r="J672" s="352">
        <v>22.2</v>
      </c>
      <c r="K672" s="353">
        <v>0.26426426426426403</v>
      </c>
      <c r="L672" s="267">
        <v>606</v>
      </c>
      <c r="M672" s="267">
        <v>674</v>
      </c>
      <c r="N672" s="352">
        <v>-10.1</v>
      </c>
      <c r="O672" s="353">
        <v>1.8198198198198201</v>
      </c>
    </row>
    <row r="673" spans="1:15" s="189" customFormat="1" ht="14.45" customHeight="1" x14ac:dyDescent="0.2">
      <c r="A673" s="361" t="s">
        <v>15156</v>
      </c>
      <c r="B673" s="351" t="s">
        <v>15156</v>
      </c>
      <c r="C673" s="267">
        <v>83</v>
      </c>
      <c r="D673" s="267">
        <v>1</v>
      </c>
      <c r="E673" s="352">
        <v>1.2048192771084301</v>
      </c>
      <c r="F673" s="352">
        <v>1.2048192771084301</v>
      </c>
      <c r="G673" s="352">
        <v>0</v>
      </c>
      <c r="H673" s="267">
        <v>0</v>
      </c>
      <c r="I673" s="267">
        <v>0</v>
      </c>
      <c r="J673" s="352">
        <v>0</v>
      </c>
      <c r="K673" s="353">
        <v>0</v>
      </c>
      <c r="L673" s="267">
        <v>0</v>
      </c>
      <c r="M673" s="267">
        <v>0</v>
      </c>
      <c r="N673" s="352">
        <v>0</v>
      </c>
      <c r="O673" s="353">
        <v>0</v>
      </c>
    </row>
    <row r="674" spans="1:15" s="189" customFormat="1" ht="14.45" customHeight="1" x14ac:dyDescent="0.2">
      <c r="A674" s="515" t="s">
        <v>253</v>
      </c>
      <c r="B674" s="351" t="s">
        <v>1223</v>
      </c>
      <c r="C674" s="267">
        <v>88</v>
      </c>
      <c r="D674" s="267">
        <v>58</v>
      </c>
      <c r="E674" s="352">
        <v>65.909090909090907</v>
      </c>
      <c r="F674" s="352">
        <v>64.772727272727295</v>
      </c>
      <c r="G674" s="352">
        <v>1.8</v>
      </c>
      <c r="H674" s="267">
        <v>2</v>
      </c>
      <c r="I674" s="267">
        <v>2</v>
      </c>
      <c r="J674" s="352">
        <v>0</v>
      </c>
      <c r="K674" s="353">
        <v>3.4482758620689703E-2</v>
      </c>
      <c r="L674" s="267">
        <v>54</v>
      </c>
      <c r="M674" s="267">
        <v>35</v>
      </c>
      <c r="N674" s="352">
        <v>54.3</v>
      </c>
      <c r="O674" s="353">
        <v>0.931034482758621</v>
      </c>
    </row>
    <row r="675" spans="1:15" s="189" customFormat="1" ht="14.45" customHeight="1" x14ac:dyDescent="0.2">
      <c r="A675" s="515"/>
      <c r="B675" s="351" t="s">
        <v>1233</v>
      </c>
      <c r="C675" s="267">
        <v>1109</v>
      </c>
      <c r="D675" s="267">
        <v>537</v>
      </c>
      <c r="E675" s="352">
        <v>48.422001803426497</v>
      </c>
      <c r="F675" s="352">
        <v>47.700631199278597</v>
      </c>
      <c r="G675" s="352">
        <v>1.5</v>
      </c>
      <c r="H675" s="267">
        <v>5</v>
      </c>
      <c r="I675" s="267">
        <v>3</v>
      </c>
      <c r="J675" s="352">
        <v>66.7</v>
      </c>
      <c r="K675" s="353">
        <v>9.3109869646182501E-3</v>
      </c>
      <c r="L675" s="267">
        <v>200</v>
      </c>
      <c r="M675" s="267">
        <v>148</v>
      </c>
      <c r="N675" s="352">
        <v>35.1</v>
      </c>
      <c r="O675" s="353">
        <v>0.37243947858472998</v>
      </c>
    </row>
    <row r="676" spans="1:15" s="189" customFormat="1" ht="14.45" customHeight="1" x14ac:dyDescent="0.2">
      <c r="A676" s="515"/>
      <c r="B676" s="351" t="s">
        <v>1472</v>
      </c>
      <c r="C676" s="267">
        <v>1640</v>
      </c>
      <c r="D676" s="267">
        <v>746</v>
      </c>
      <c r="E676" s="352">
        <v>45.487804878048799</v>
      </c>
      <c r="F676" s="352">
        <v>44.939024390243901</v>
      </c>
      <c r="G676" s="352">
        <v>1.2</v>
      </c>
      <c r="H676" s="267">
        <v>3</v>
      </c>
      <c r="I676" s="267">
        <v>2</v>
      </c>
      <c r="J676" s="352">
        <v>50</v>
      </c>
      <c r="K676" s="353">
        <v>4.0214477211796204E-3</v>
      </c>
      <c r="L676" s="267">
        <v>656</v>
      </c>
      <c r="M676" s="267">
        <v>876</v>
      </c>
      <c r="N676" s="352">
        <v>-25.1</v>
      </c>
      <c r="O676" s="353">
        <v>0.87935656836461096</v>
      </c>
    </row>
    <row r="677" spans="1:15" s="189" customFormat="1" ht="14.45" customHeight="1" x14ac:dyDescent="0.2">
      <c r="A677" s="515"/>
      <c r="B677" s="351" t="s">
        <v>1230</v>
      </c>
      <c r="C677" s="267">
        <v>93</v>
      </c>
      <c r="D677" s="267">
        <v>77</v>
      </c>
      <c r="E677" s="352">
        <v>82.795698924731198</v>
      </c>
      <c r="F677" s="352">
        <v>82.795698924731198</v>
      </c>
      <c r="G677" s="352">
        <v>0</v>
      </c>
      <c r="H677" s="267">
        <v>12</v>
      </c>
      <c r="I677" s="267">
        <v>1</v>
      </c>
      <c r="J677" s="352">
        <v>1100</v>
      </c>
      <c r="K677" s="353">
        <v>0.15584415584415601</v>
      </c>
      <c r="L677" s="267">
        <v>182</v>
      </c>
      <c r="M677" s="267">
        <v>162</v>
      </c>
      <c r="N677" s="352">
        <v>12.3</v>
      </c>
      <c r="O677" s="353">
        <v>2.3636363636363602</v>
      </c>
    </row>
    <row r="678" spans="1:15" s="189" customFormat="1" ht="14.45" customHeight="1" x14ac:dyDescent="0.2">
      <c r="A678" s="515"/>
      <c r="B678" s="351" t="s">
        <v>1253</v>
      </c>
      <c r="C678" s="267">
        <v>806</v>
      </c>
      <c r="D678" s="267">
        <v>413</v>
      </c>
      <c r="E678" s="352">
        <v>51.2406947890819</v>
      </c>
      <c r="F678" s="352">
        <v>49.131513647642699</v>
      </c>
      <c r="G678" s="352">
        <v>4.3</v>
      </c>
      <c r="H678" s="267">
        <v>5</v>
      </c>
      <c r="I678" s="267">
        <v>0</v>
      </c>
      <c r="J678" s="352">
        <v>0</v>
      </c>
      <c r="K678" s="353">
        <v>1.21065375302663E-2</v>
      </c>
      <c r="L678" s="267">
        <v>150</v>
      </c>
      <c r="M678" s="267">
        <v>103</v>
      </c>
      <c r="N678" s="352">
        <v>45.6</v>
      </c>
      <c r="O678" s="353">
        <v>0.36319612590799</v>
      </c>
    </row>
    <row r="679" spans="1:15" s="189" customFormat="1" ht="14.45" customHeight="1" x14ac:dyDescent="0.2">
      <c r="A679" s="515"/>
      <c r="B679" s="351" t="s">
        <v>1685</v>
      </c>
      <c r="C679" s="267">
        <v>327</v>
      </c>
      <c r="D679" s="267">
        <v>231</v>
      </c>
      <c r="E679" s="352">
        <v>70.642201834862405</v>
      </c>
      <c r="F679" s="352">
        <v>70.948012232415905</v>
      </c>
      <c r="G679" s="352">
        <v>-0.4</v>
      </c>
      <c r="H679" s="267">
        <v>6</v>
      </c>
      <c r="I679" s="267">
        <v>6</v>
      </c>
      <c r="J679" s="352">
        <v>0</v>
      </c>
      <c r="K679" s="353">
        <v>2.5974025974026E-2</v>
      </c>
      <c r="L679" s="267">
        <v>237</v>
      </c>
      <c r="M679" s="267">
        <v>132</v>
      </c>
      <c r="N679" s="352">
        <v>79.5</v>
      </c>
      <c r="O679" s="353">
        <v>1.02597402597403</v>
      </c>
    </row>
    <row r="680" spans="1:15" s="189" customFormat="1" ht="14.45" customHeight="1" x14ac:dyDescent="0.2">
      <c r="A680" s="361" t="s">
        <v>15157</v>
      </c>
      <c r="B680" s="351" t="s">
        <v>15500</v>
      </c>
      <c r="C680" s="267">
        <v>0</v>
      </c>
      <c r="D680" s="267">
        <v>3</v>
      </c>
      <c r="E680" s="352">
        <v>0</v>
      </c>
      <c r="F680" s="352">
        <v>0</v>
      </c>
      <c r="G680" s="352">
        <v>200</v>
      </c>
      <c r="H680" s="267">
        <v>0</v>
      </c>
      <c r="I680" s="267">
        <v>0</v>
      </c>
      <c r="J680" s="352">
        <v>0</v>
      </c>
      <c r="K680" s="353">
        <v>0</v>
      </c>
      <c r="L680" s="267">
        <v>0</v>
      </c>
      <c r="M680" s="267">
        <v>0</v>
      </c>
      <c r="N680" s="352">
        <v>0</v>
      </c>
      <c r="O680" s="353">
        <v>0</v>
      </c>
    </row>
    <row r="681" spans="1:15" s="189" customFormat="1" ht="14.45" customHeight="1" x14ac:dyDescent="0.2">
      <c r="A681" s="361" t="s">
        <v>15158</v>
      </c>
      <c r="B681" s="351" t="s">
        <v>15501</v>
      </c>
      <c r="C681" s="267">
        <v>0</v>
      </c>
      <c r="D681" s="267">
        <v>5</v>
      </c>
      <c r="E681" s="352">
        <v>0</v>
      </c>
      <c r="F681" s="352">
        <v>0</v>
      </c>
      <c r="G681" s="352">
        <v>-16.7</v>
      </c>
      <c r="H681" s="267">
        <v>0</v>
      </c>
      <c r="I681" s="267">
        <v>0</v>
      </c>
      <c r="J681" s="352">
        <v>0</v>
      </c>
      <c r="K681" s="353">
        <v>0</v>
      </c>
      <c r="L681" s="267">
        <v>0</v>
      </c>
      <c r="M681" s="267">
        <v>0</v>
      </c>
      <c r="N681" s="352">
        <v>0</v>
      </c>
      <c r="O681" s="353">
        <v>0</v>
      </c>
    </row>
    <row r="682" spans="1:15" s="189" customFormat="1" ht="14.45" customHeight="1" x14ac:dyDescent="0.2">
      <c r="A682" s="361" t="s">
        <v>15159</v>
      </c>
      <c r="B682" s="351" t="s">
        <v>15159</v>
      </c>
      <c r="C682" s="267">
        <v>0</v>
      </c>
      <c r="D682" s="267">
        <v>0</v>
      </c>
      <c r="E682" s="352">
        <v>0</v>
      </c>
      <c r="F682" s="352">
        <v>0</v>
      </c>
      <c r="G682" s="352">
        <v>0</v>
      </c>
      <c r="H682" s="267">
        <v>0</v>
      </c>
      <c r="I682" s="267">
        <v>0</v>
      </c>
      <c r="J682" s="352">
        <v>0</v>
      </c>
      <c r="K682" s="353" t="s">
        <v>17215</v>
      </c>
      <c r="L682" s="267">
        <v>0</v>
      </c>
      <c r="M682" s="267">
        <v>0</v>
      </c>
      <c r="N682" s="352">
        <v>0</v>
      </c>
      <c r="O682" s="353" t="s">
        <v>17215</v>
      </c>
    </row>
    <row r="683" spans="1:15" s="189" customFormat="1" ht="14.45" customHeight="1" x14ac:dyDescent="0.2">
      <c r="A683" s="361" t="s">
        <v>15160</v>
      </c>
      <c r="B683" s="351" t="s">
        <v>15160</v>
      </c>
      <c r="C683" s="267">
        <v>0</v>
      </c>
      <c r="D683" s="267">
        <v>0</v>
      </c>
      <c r="E683" s="352">
        <v>0</v>
      </c>
      <c r="F683" s="352">
        <v>0</v>
      </c>
      <c r="G683" s="352">
        <v>0</v>
      </c>
      <c r="H683" s="267">
        <v>0</v>
      </c>
      <c r="I683" s="267">
        <v>0</v>
      </c>
      <c r="J683" s="352">
        <v>0</v>
      </c>
      <c r="K683" s="353" t="s">
        <v>17215</v>
      </c>
      <c r="L683" s="267">
        <v>0</v>
      </c>
      <c r="M683" s="267">
        <v>0</v>
      </c>
      <c r="N683" s="352">
        <v>0</v>
      </c>
      <c r="O683" s="353" t="s">
        <v>17215</v>
      </c>
    </row>
    <row r="684" spans="1:15" s="189" customFormat="1" ht="14.45" customHeight="1" x14ac:dyDescent="0.2">
      <c r="A684" s="361" t="s">
        <v>14024</v>
      </c>
      <c r="B684" s="351" t="s">
        <v>14024</v>
      </c>
      <c r="C684" s="267">
        <v>0</v>
      </c>
      <c r="D684" s="267">
        <v>0</v>
      </c>
      <c r="E684" s="352">
        <v>0</v>
      </c>
      <c r="F684" s="352">
        <v>0</v>
      </c>
      <c r="G684" s="352">
        <v>0</v>
      </c>
      <c r="H684" s="267">
        <v>0</v>
      </c>
      <c r="I684" s="267">
        <v>0</v>
      </c>
      <c r="J684" s="352">
        <v>0</v>
      </c>
      <c r="K684" s="353" t="s">
        <v>17215</v>
      </c>
      <c r="L684" s="267">
        <v>0</v>
      </c>
      <c r="M684" s="267">
        <v>0</v>
      </c>
      <c r="N684" s="352">
        <v>0</v>
      </c>
      <c r="O684" s="353" t="s">
        <v>17215</v>
      </c>
    </row>
    <row r="685" spans="1:15" s="189" customFormat="1" ht="28.7" customHeight="1" x14ac:dyDescent="0.2"/>
    <row r="686" spans="1:15" s="189" customFormat="1" ht="14.45" customHeight="1" x14ac:dyDescent="0.2">
      <c r="A686" s="516" t="s">
        <v>15528</v>
      </c>
      <c r="B686" s="516"/>
    </row>
    <row r="687" spans="1:15" s="189" customFormat="1" ht="14.45" customHeight="1" x14ac:dyDescent="0.2"/>
    <row r="688" spans="1:15" s="189" customFormat="1" ht="55.9" customHeight="1" x14ac:dyDescent="0.2">
      <c r="A688" s="354" t="s">
        <v>8134</v>
      </c>
      <c r="B688" s="355" t="s">
        <v>344</v>
      </c>
      <c r="C688" s="345" t="s">
        <v>15529</v>
      </c>
      <c r="D688" s="345" t="s">
        <v>15530</v>
      </c>
      <c r="E688" s="345" t="s">
        <v>15486</v>
      </c>
      <c r="F688" s="345" t="s">
        <v>15487</v>
      </c>
      <c r="G688" s="345" t="s">
        <v>15860</v>
      </c>
      <c r="H688" s="346" t="s">
        <v>15489</v>
      </c>
      <c r="I688" s="346" t="s">
        <v>15490</v>
      </c>
      <c r="J688" s="346" t="s">
        <v>15860</v>
      </c>
      <c r="K688" s="346" t="s">
        <v>15531</v>
      </c>
      <c r="L688" s="347" t="s">
        <v>15492</v>
      </c>
      <c r="M688" s="347" t="s">
        <v>15493</v>
      </c>
      <c r="N688" s="347" t="s">
        <v>15488</v>
      </c>
      <c r="O688" s="347" t="s">
        <v>15532</v>
      </c>
    </row>
    <row r="689" spans="1:15" s="189" customFormat="1" ht="24" customHeight="1" x14ac:dyDescent="0.2">
      <c r="A689" s="517" t="s">
        <v>15495</v>
      </c>
      <c r="B689" s="517"/>
      <c r="C689" s="348">
        <v>8931</v>
      </c>
      <c r="D689" s="348">
        <v>7596</v>
      </c>
      <c r="E689" s="349">
        <v>85.052065838092005</v>
      </c>
      <c r="F689" s="349">
        <v>83.999552121822902</v>
      </c>
      <c r="G689" s="349">
        <v>1.3</v>
      </c>
      <c r="H689" s="348">
        <v>12647</v>
      </c>
      <c r="I689" s="348">
        <v>11878</v>
      </c>
      <c r="J689" s="349">
        <v>6.5</v>
      </c>
      <c r="K689" s="350">
        <v>1.66495523959979</v>
      </c>
      <c r="L689" s="348">
        <v>190534</v>
      </c>
      <c r="M689" s="348">
        <v>170439</v>
      </c>
      <c r="N689" s="349">
        <v>11.8</v>
      </c>
      <c r="O689" s="350">
        <v>25.0834649815692</v>
      </c>
    </row>
    <row r="690" spans="1:15" s="189" customFormat="1" ht="14.45" customHeight="1" x14ac:dyDescent="0.2">
      <c r="A690" s="515" t="s">
        <v>252</v>
      </c>
      <c r="B690" s="351" t="s">
        <v>349</v>
      </c>
      <c r="C690" s="267">
        <v>93</v>
      </c>
      <c r="D690" s="267">
        <v>92</v>
      </c>
      <c r="E690" s="352">
        <v>98.924731182795696</v>
      </c>
      <c r="F690" s="352">
        <v>98.924731182795696</v>
      </c>
      <c r="G690" s="352">
        <v>0</v>
      </c>
      <c r="H690" s="267">
        <v>230</v>
      </c>
      <c r="I690" s="267">
        <v>226</v>
      </c>
      <c r="J690" s="352">
        <v>1.8</v>
      </c>
      <c r="K690" s="353">
        <v>2.5</v>
      </c>
      <c r="L690" s="267">
        <v>2278</v>
      </c>
      <c r="M690" s="267">
        <v>2320</v>
      </c>
      <c r="N690" s="352">
        <v>-1.8</v>
      </c>
      <c r="O690" s="353">
        <v>24.760869565217401</v>
      </c>
    </row>
    <row r="691" spans="1:15" s="189" customFormat="1" ht="14.45" customHeight="1" x14ac:dyDescent="0.2">
      <c r="A691" s="515"/>
      <c r="B691" s="351" t="s">
        <v>350</v>
      </c>
      <c r="C691" s="267">
        <v>32</v>
      </c>
      <c r="D691" s="267">
        <v>32</v>
      </c>
      <c r="E691" s="352">
        <v>100</v>
      </c>
      <c r="F691" s="352">
        <v>100</v>
      </c>
      <c r="G691" s="352">
        <v>0</v>
      </c>
      <c r="H691" s="267">
        <v>43</v>
      </c>
      <c r="I691" s="267">
        <v>29</v>
      </c>
      <c r="J691" s="352">
        <v>48.3</v>
      </c>
      <c r="K691" s="353">
        <v>1.34375</v>
      </c>
      <c r="L691" s="267">
        <v>1915</v>
      </c>
      <c r="M691" s="267">
        <v>1763</v>
      </c>
      <c r="N691" s="352">
        <v>8.6</v>
      </c>
      <c r="O691" s="353">
        <v>59.84375</v>
      </c>
    </row>
    <row r="692" spans="1:15" s="189" customFormat="1" ht="14.45" customHeight="1" x14ac:dyDescent="0.2">
      <c r="A692" s="515"/>
      <c r="B692" s="351" t="s">
        <v>351</v>
      </c>
      <c r="C692" s="267">
        <v>47</v>
      </c>
      <c r="D692" s="267">
        <v>42</v>
      </c>
      <c r="E692" s="352">
        <v>89.361702127659598</v>
      </c>
      <c r="F692" s="352">
        <v>89.361702127659598</v>
      </c>
      <c r="G692" s="352">
        <v>0</v>
      </c>
      <c r="H692" s="267">
        <v>267</v>
      </c>
      <c r="I692" s="267">
        <v>396</v>
      </c>
      <c r="J692" s="352">
        <v>-32.6</v>
      </c>
      <c r="K692" s="353">
        <v>6.3571428571428603</v>
      </c>
      <c r="L692" s="267">
        <v>1379</v>
      </c>
      <c r="M692" s="267">
        <v>1740</v>
      </c>
      <c r="N692" s="352">
        <v>-20.7</v>
      </c>
      <c r="O692" s="353">
        <v>32.8333333333333</v>
      </c>
    </row>
    <row r="693" spans="1:15" s="189" customFormat="1" ht="14.45" customHeight="1" x14ac:dyDescent="0.2">
      <c r="A693" s="515"/>
      <c r="B693" s="351" t="s">
        <v>352</v>
      </c>
      <c r="C693" s="267">
        <v>14</v>
      </c>
      <c r="D693" s="267">
        <v>11</v>
      </c>
      <c r="E693" s="352">
        <v>78.571428571428598</v>
      </c>
      <c r="F693" s="352">
        <v>78.571428571428598</v>
      </c>
      <c r="G693" s="352">
        <v>0</v>
      </c>
      <c r="H693" s="267">
        <v>51</v>
      </c>
      <c r="I693" s="267">
        <v>46</v>
      </c>
      <c r="J693" s="352">
        <v>10.9</v>
      </c>
      <c r="K693" s="353">
        <v>4.6363636363636402</v>
      </c>
      <c r="L693" s="267">
        <v>451</v>
      </c>
      <c r="M693" s="267">
        <v>505</v>
      </c>
      <c r="N693" s="352">
        <v>-10.7</v>
      </c>
      <c r="O693" s="353">
        <v>41</v>
      </c>
    </row>
    <row r="694" spans="1:15" s="189" customFormat="1" ht="14.45" customHeight="1" x14ac:dyDescent="0.2">
      <c r="A694" s="515"/>
      <c r="B694" s="351" t="s">
        <v>353</v>
      </c>
      <c r="C694" s="267">
        <v>91</v>
      </c>
      <c r="D694" s="267">
        <v>86</v>
      </c>
      <c r="E694" s="352">
        <v>94.505494505494497</v>
      </c>
      <c r="F694" s="352">
        <v>92.307692307692307</v>
      </c>
      <c r="G694" s="352">
        <v>2.4</v>
      </c>
      <c r="H694" s="267">
        <v>666</v>
      </c>
      <c r="I694" s="267">
        <v>793</v>
      </c>
      <c r="J694" s="352">
        <v>-16</v>
      </c>
      <c r="K694" s="353">
        <v>7.7441860465116301</v>
      </c>
      <c r="L694" s="267">
        <v>3720</v>
      </c>
      <c r="M694" s="267">
        <v>4050</v>
      </c>
      <c r="N694" s="352">
        <v>-8.1</v>
      </c>
      <c r="O694" s="353">
        <v>43.255813953488399</v>
      </c>
    </row>
    <row r="695" spans="1:15" s="189" customFormat="1" ht="14.45" customHeight="1" x14ac:dyDescent="0.2">
      <c r="A695" s="515"/>
      <c r="B695" s="351" t="s">
        <v>354</v>
      </c>
      <c r="C695" s="267">
        <v>28</v>
      </c>
      <c r="D695" s="267">
        <v>23</v>
      </c>
      <c r="E695" s="352">
        <v>82.142857142857096</v>
      </c>
      <c r="F695" s="352">
        <v>82.142857142857096</v>
      </c>
      <c r="G695" s="352">
        <v>0</v>
      </c>
      <c r="H695" s="267">
        <v>27</v>
      </c>
      <c r="I695" s="267">
        <v>31</v>
      </c>
      <c r="J695" s="352">
        <v>-12.9</v>
      </c>
      <c r="K695" s="353">
        <v>1.1739130434782601</v>
      </c>
      <c r="L695" s="267">
        <v>903</v>
      </c>
      <c r="M695" s="267">
        <v>737</v>
      </c>
      <c r="N695" s="352">
        <v>22.5</v>
      </c>
      <c r="O695" s="353">
        <v>39.260869565217398</v>
      </c>
    </row>
    <row r="696" spans="1:15" s="189" customFormat="1" ht="14.45" customHeight="1" x14ac:dyDescent="0.2">
      <c r="A696" s="515"/>
      <c r="B696" s="351" t="s">
        <v>355</v>
      </c>
      <c r="C696" s="267">
        <v>155</v>
      </c>
      <c r="D696" s="267">
        <v>134</v>
      </c>
      <c r="E696" s="352">
        <v>86.451612903225794</v>
      </c>
      <c r="F696" s="352">
        <v>87.096774193548399</v>
      </c>
      <c r="G696" s="352">
        <v>-0.7</v>
      </c>
      <c r="H696" s="267">
        <v>1176</v>
      </c>
      <c r="I696" s="267">
        <v>1145</v>
      </c>
      <c r="J696" s="352">
        <v>2.7</v>
      </c>
      <c r="K696" s="353">
        <v>8.7761194029850706</v>
      </c>
      <c r="L696" s="267">
        <v>4726</v>
      </c>
      <c r="M696" s="267">
        <v>4524</v>
      </c>
      <c r="N696" s="352">
        <v>4.5</v>
      </c>
      <c r="O696" s="353">
        <v>35.268656716417901</v>
      </c>
    </row>
    <row r="697" spans="1:15" s="189" customFormat="1" ht="14.45" customHeight="1" x14ac:dyDescent="0.2">
      <c r="A697" s="515"/>
      <c r="B697" s="351" t="s">
        <v>356</v>
      </c>
      <c r="C697" s="267">
        <v>238</v>
      </c>
      <c r="D697" s="267">
        <v>204</v>
      </c>
      <c r="E697" s="352">
        <v>85.714285714285694</v>
      </c>
      <c r="F697" s="352">
        <v>85.714285714285694</v>
      </c>
      <c r="G697" s="352">
        <v>0</v>
      </c>
      <c r="H697" s="267">
        <v>1397</v>
      </c>
      <c r="I697" s="267">
        <v>1617</v>
      </c>
      <c r="J697" s="352">
        <v>-13.6</v>
      </c>
      <c r="K697" s="353">
        <v>6.8480392156862697</v>
      </c>
      <c r="L697" s="267">
        <v>5458</v>
      </c>
      <c r="M697" s="267">
        <v>5426</v>
      </c>
      <c r="N697" s="352">
        <v>0.6</v>
      </c>
      <c r="O697" s="353">
        <v>26.754901960784299</v>
      </c>
    </row>
    <row r="698" spans="1:15" s="189" customFormat="1" ht="14.45" customHeight="1" x14ac:dyDescent="0.2">
      <c r="A698" s="515"/>
      <c r="B698" s="351" t="s">
        <v>357</v>
      </c>
      <c r="C698" s="267">
        <v>101</v>
      </c>
      <c r="D698" s="267">
        <v>94</v>
      </c>
      <c r="E698" s="352">
        <v>93.069306930693102</v>
      </c>
      <c r="F698" s="352">
        <v>93.069306930693102</v>
      </c>
      <c r="G698" s="352">
        <v>0</v>
      </c>
      <c r="H698" s="267">
        <v>146</v>
      </c>
      <c r="I698" s="267">
        <v>116</v>
      </c>
      <c r="J698" s="352">
        <v>25.9</v>
      </c>
      <c r="K698" s="353">
        <v>1.5531914893617</v>
      </c>
      <c r="L698" s="267">
        <v>2510</v>
      </c>
      <c r="M698" s="267">
        <v>2762</v>
      </c>
      <c r="N698" s="352">
        <v>-9.1</v>
      </c>
      <c r="O698" s="353">
        <v>26.702127659574501</v>
      </c>
    </row>
    <row r="699" spans="1:15" s="189" customFormat="1" ht="14.45" customHeight="1" x14ac:dyDescent="0.2">
      <c r="A699" s="515"/>
      <c r="B699" s="351" t="s">
        <v>15496</v>
      </c>
      <c r="C699" s="267">
        <v>100</v>
      </c>
      <c r="D699" s="267">
        <v>97</v>
      </c>
      <c r="E699" s="352">
        <v>97</v>
      </c>
      <c r="F699" s="352">
        <v>96</v>
      </c>
      <c r="G699" s="352">
        <v>1</v>
      </c>
      <c r="H699" s="267">
        <v>262</v>
      </c>
      <c r="I699" s="267">
        <v>136</v>
      </c>
      <c r="J699" s="352">
        <v>92.6</v>
      </c>
      <c r="K699" s="353">
        <v>2.7010309278350499</v>
      </c>
      <c r="L699" s="267">
        <v>3134</v>
      </c>
      <c r="M699" s="267">
        <v>3136</v>
      </c>
      <c r="N699" s="352">
        <v>-0.1</v>
      </c>
      <c r="O699" s="353">
        <v>32.309278350515498</v>
      </c>
    </row>
    <row r="700" spans="1:15" s="189" customFormat="1" ht="14.45" customHeight="1" x14ac:dyDescent="0.2">
      <c r="A700" s="515"/>
      <c r="B700" s="351" t="s">
        <v>358</v>
      </c>
      <c r="C700" s="267">
        <v>356</v>
      </c>
      <c r="D700" s="267">
        <v>307</v>
      </c>
      <c r="E700" s="352">
        <v>86.235955056179805</v>
      </c>
      <c r="F700" s="352">
        <v>85.393258426966298</v>
      </c>
      <c r="G700" s="352">
        <v>1</v>
      </c>
      <c r="H700" s="267">
        <v>449</v>
      </c>
      <c r="I700" s="267">
        <v>589</v>
      </c>
      <c r="J700" s="352">
        <v>-23.8</v>
      </c>
      <c r="K700" s="353">
        <v>1.4625407166123801</v>
      </c>
      <c r="L700" s="267">
        <v>8357</v>
      </c>
      <c r="M700" s="267">
        <v>8377</v>
      </c>
      <c r="N700" s="352">
        <v>-0.2</v>
      </c>
      <c r="O700" s="353">
        <v>27.2214983713355</v>
      </c>
    </row>
    <row r="701" spans="1:15" s="189" customFormat="1" ht="14.45" customHeight="1" x14ac:dyDescent="0.2">
      <c r="A701" s="515"/>
      <c r="B701" s="351" t="s">
        <v>359</v>
      </c>
      <c r="C701" s="267">
        <v>75</v>
      </c>
      <c r="D701" s="267">
        <v>67</v>
      </c>
      <c r="E701" s="352">
        <v>89.3333333333333</v>
      </c>
      <c r="F701" s="352">
        <v>88</v>
      </c>
      <c r="G701" s="352">
        <v>1.5</v>
      </c>
      <c r="H701" s="267">
        <v>395</v>
      </c>
      <c r="I701" s="267">
        <v>609</v>
      </c>
      <c r="J701" s="352">
        <v>-35.1</v>
      </c>
      <c r="K701" s="353">
        <v>5.8955223880596996</v>
      </c>
      <c r="L701" s="267">
        <v>1994</v>
      </c>
      <c r="M701" s="267">
        <v>2280</v>
      </c>
      <c r="N701" s="352">
        <v>-12.5</v>
      </c>
      <c r="O701" s="353">
        <v>29.761194029850699</v>
      </c>
    </row>
    <row r="702" spans="1:15" s="189" customFormat="1" ht="14.45" customHeight="1" x14ac:dyDescent="0.2">
      <c r="A702" s="515" t="s">
        <v>255</v>
      </c>
      <c r="B702" s="351" t="s">
        <v>2076</v>
      </c>
      <c r="C702" s="267">
        <v>63</v>
      </c>
      <c r="D702" s="267">
        <v>55</v>
      </c>
      <c r="E702" s="352">
        <v>87.301587301587304</v>
      </c>
      <c r="F702" s="352">
        <v>87.301587301587304</v>
      </c>
      <c r="G702" s="352">
        <v>0</v>
      </c>
      <c r="H702" s="267">
        <v>98</v>
      </c>
      <c r="I702" s="267">
        <v>106</v>
      </c>
      <c r="J702" s="352">
        <v>-7.5</v>
      </c>
      <c r="K702" s="353">
        <v>1.78181818181818</v>
      </c>
      <c r="L702" s="267">
        <v>1390</v>
      </c>
      <c r="M702" s="267">
        <v>1068</v>
      </c>
      <c r="N702" s="352">
        <v>30.1</v>
      </c>
      <c r="O702" s="353">
        <v>25.272727272727298</v>
      </c>
    </row>
    <row r="703" spans="1:15" s="189" customFormat="1" ht="14.45" customHeight="1" x14ac:dyDescent="0.2">
      <c r="A703" s="515"/>
      <c r="B703" s="351" t="s">
        <v>2196</v>
      </c>
      <c r="C703" s="267">
        <v>81</v>
      </c>
      <c r="D703" s="267">
        <v>69</v>
      </c>
      <c r="E703" s="352">
        <v>85.185185185185205</v>
      </c>
      <c r="F703" s="352">
        <v>87.654320987654302</v>
      </c>
      <c r="G703" s="352">
        <v>-2.8</v>
      </c>
      <c r="H703" s="267">
        <v>35</v>
      </c>
      <c r="I703" s="267">
        <v>31</v>
      </c>
      <c r="J703" s="352">
        <v>12.9</v>
      </c>
      <c r="K703" s="353">
        <v>0.50724637681159401</v>
      </c>
      <c r="L703" s="267">
        <v>1200</v>
      </c>
      <c r="M703" s="267">
        <v>1001</v>
      </c>
      <c r="N703" s="352">
        <v>19.899999999999999</v>
      </c>
      <c r="O703" s="353">
        <v>17.3913043478261</v>
      </c>
    </row>
    <row r="704" spans="1:15" s="189" customFormat="1" ht="14.45" customHeight="1" x14ac:dyDescent="0.2">
      <c r="A704" s="515"/>
      <c r="B704" s="351" t="s">
        <v>5477</v>
      </c>
      <c r="C704" s="267">
        <v>21</v>
      </c>
      <c r="D704" s="267">
        <v>20</v>
      </c>
      <c r="E704" s="352">
        <v>95.238095238095198</v>
      </c>
      <c r="F704" s="352">
        <v>90.476190476190496</v>
      </c>
      <c r="G704" s="352">
        <v>5.3</v>
      </c>
      <c r="H704" s="267">
        <v>12</v>
      </c>
      <c r="I704" s="267">
        <v>5</v>
      </c>
      <c r="J704" s="352">
        <v>140</v>
      </c>
      <c r="K704" s="353">
        <v>0.6</v>
      </c>
      <c r="L704" s="267">
        <v>220</v>
      </c>
      <c r="M704" s="267">
        <v>168</v>
      </c>
      <c r="N704" s="352">
        <v>31</v>
      </c>
      <c r="O704" s="353">
        <v>11</v>
      </c>
    </row>
    <row r="705" spans="1:15" s="189" customFormat="1" ht="14.45" customHeight="1" x14ac:dyDescent="0.2">
      <c r="A705" s="515"/>
      <c r="B705" s="351" t="s">
        <v>2243</v>
      </c>
      <c r="C705" s="267">
        <v>24</v>
      </c>
      <c r="D705" s="267">
        <v>23</v>
      </c>
      <c r="E705" s="352">
        <v>95.8333333333333</v>
      </c>
      <c r="F705" s="352">
        <v>95.8333333333333</v>
      </c>
      <c r="G705" s="352">
        <v>0</v>
      </c>
      <c r="H705" s="267">
        <v>28</v>
      </c>
      <c r="I705" s="267">
        <v>21</v>
      </c>
      <c r="J705" s="352">
        <v>33.299999999999997</v>
      </c>
      <c r="K705" s="353">
        <v>1.2173913043478299</v>
      </c>
      <c r="L705" s="267">
        <v>411</v>
      </c>
      <c r="M705" s="267">
        <v>337</v>
      </c>
      <c r="N705" s="352">
        <v>22</v>
      </c>
      <c r="O705" s="353">
        <v>17.869565217391301</v>
      </c>
    </row>
    <row r="706" spans="1:15" s="189" customFormat="1" ht="14.45" customHeight="1" x14ac:dyDescent="0.2">
      <c r="A706" s="515"/>
      <c r="B706" s="351" t="s">
        <v>7993</v>
      </c>
      <c r="C706" s="267">
        <v>12</v>
      </c>
      <c r="D706" s="267">
        <v>12</v>
      </c>
      <c r="E706" s="352">
        <v>100</v>
      </c>
      <c r="F706" s="352">
        <v>91.6666666666667</v>
      </c>
      <c r="G706" s="352">
        <v>9.1</v>
      </c>
      <c r="H706" s="267">
        <v>41</v>
      </c>
      <c r="I706" s="267">
        <v>34</v>
      </c>
      <c r="J706" s="352">
        <v>20.6</v>
      </c>
      <c r="K706" s="353">
        <v>3.4166666666666701</v>
      </c>
      <c r="L706" s="267">
        <v>289</v>
      </c>
      <c r="M706" s="267">
        <v>208</v>
      </c>
      <c r="N706" s="352">
        <v>38.9</v>
      </c>
      <c r="O706" s="353">
        <v>24.0833333333333</v>
      </c>
    </row>
    <row r="707" spans="1:15" s="189" customFormat="1" ht="14.45" customHeight="1" x14ac:dyDescent="0.2">
      <c r="A707" s="515"/>
      <c r="B707" s="351" t="s">
        <v>1207</v>
      </c>
      <c r="C707" s="267">
        <v>54</v>
      </c>
      <c r="D707" s="267">
        <v>54</v>
      </c>
      <c r="E707" s="352">
        <v>100</v>
      </c>
      <c r="F707" s="352">
        <v>100</v>
      </c>
      <c r="G707" s="352">
        <v>0</v>
      </c>
      <c r="H707" s="267">
        <v>75</v>
      </c>
      <c r="I707" s="267">
        <v>59</v>
      </c>
      <c r="J707" s="352">
        <v>27.1</v>
      </c>
      <c r="K707" s="353">
        <v>1.3888888888888899</v>
      </c>
      <c r="L707" s="267">
        <v>1347</v>
      </c>
      <c r="M707" s="267">
        <v>1282</v>
      </c>
      <c r="N707" s="352">
        <v>5.0999999999999996</v>
      </c>
      <c r="O707" s="353">
        <v>24.9444444444444</v>
      </c>
    </row>
    <row r="708" spans="1:15" s="189" customFormat="1" ht="14.45" customHeight="1" x14ac:dyDescent="0.2">
      <c r="A708" s="515"/>
      <c r="B708" s="351" t="s">
        <v>15497</v>
      </c>
      <c r="C708" s="267">
        <v>16</v>
      </c>
      <c r="D708" s="267">
        <v>15</v>
      </c>
      <c r="E708" s="352">
        <v>93.75</v>
      </c>
      <c r="F708" s="352">
        <v>93.75</v>
      </c>
      <c r="G708" s="352">
        <v>0</v>
      </c>
      <c r="H708" s="267">
        <v>19</v>
      </c>
      <c r="I708" s="267">
        <v>23</v>
      </c>
      <c r="J708" s="352">
        <v>-17.399999999999999</v>
      </c>
      <c r="K708" s="353">
        <v>1.2666666666666699</v>
      </c>
      <c r="L708" s="267">
        <v>330</v>
      </c>
      <c r="M708" s="267">
        <v>293</v>
      </c>
      <c r="N708" s="352">
        <v>12.6</v>
      </c>
      <c r="O708" s="353">
        <v>22</v>
      </c>
    </row>
    <row r="709" spans="1:15" s="189" customFormat="1" ht="14.45" customHeight="1" x14ac:dyDescent="0.2">
      <c r="A709" s="515"/>
      <c r="B709" s="351" t="s">
        <v>6959</v>
      </c>
      <c r="C709" s="267">
        <v>24</v>
      </c>
      <c r="D709" s="267">
        <v>17</v>
      </c>
      <c r="E709" s="352">
        <v>70.8333333333333</v>
      </c>
      <c r="F709" s="352">
        <v>70.8333333333333</v>
      </c>
      <c r="G709" s="352">
        <v>0</v>
      </c>
      <c r="H709" s="267">
        <v>58</v>
      </c>
      <c r="I709" s="267">
        <v>26</v>
      </c>
      <c r="J709" s="352">
        <v>123.1</v>
      </c>
      <c r="K709" s="353">
        <v>3.4117647058823501</v>
      </c>
      <c r="L709" s="267">
        <v>237</v>
      </c>
      <c r="M709" s="267">
        <v>216</v>
      </c>
      <c r="N709" s="352">
        <v>9.6999999999999993</v>
      </c>
      <c r="O709" s="353">
        <v>13.9411764705882</v>
      </c>
    </row>
    <row r="710" spans="1:15" s="189" customFormat="1" ht="14.45" customHeight="1" x14ac:dyDescent="0.2">
      <c r="A710" s="515" t="s">
        <v>258</v>
      </c>
      <c r="B710" s="351" t="s">
        <v>2132</v>
      </c>
      <c r="C710" s="267">
        <v>62</v>
      </c>
      <c r="D710" s="267">
        <v>54</v>
      </c>
      <c r="E710" s="352">
        <v>87.096774193548399</v>
      </c>
      <c r="F710" s="352">
        <v>83.870967741935502</v>
      </c>
      <c r="G710" s="352">
        <v>3.8</v>
      </c>
      <c r="H710" s="267">
        <v>12</v>
      </c>
      <c r="I710" s="267">
        <v>16</v>
      </c>
      <c r="J710" s="352">
        <v>-25</v>
      </c>
      <c r="K710" s="353">
        <v>0.22222222222222199</v>
      </c>
      <c r="L710" s="267">
        <v>752</v>
      </c>
      <c r="M710" s="267">
        <v>665</v>
      </c>
      <c r="N710" s="352">
        <v>13.1</v>
      </c>
      <c r="O710" s="353">
        <v>13.925925925925901</v>
      </c>
    </row>
    <row r="711" spans="1:15" s="189" customFormat="1" ht="14.45" customHeight="1" x14ac:dyDescent="0.2">
      <c r="A711" s="515"/>
      <c r="B711" s="351" t="s">
        <v>7994</v>
      </c>
      <c r="C711" s="267">
        <v>127</v>
      </c>
      <c r="D711" s="267">
        <v>103</v>
      </c>
      <c r="E711" s="352">
        <v>81.1023622047244</v>
      </c>
      <c r="F711" s="352">
        <v>79.527559055118104</v>
      </c>
      <c r="G711" s="352">
        <v>2</v>
      </c>
      <c r="H711" s="267">
        <v>275</v>
      </c>
      <c r="I711" s="267">
        <v>166</v>
      </c>
      <c r="J711" s="352">
        <v>65.7</v>
      </c>
      <c r="K711" s="353">
        <v>2.6699029126213598</v>
      </c>
      <c r="L711" s="267">
        <v>2664</v>
      </c>
      <c r="M711" s="267">
        <v>2324</v>
      </c>
      <c r="N711" s="352">
        <v>14.6</v>
      </c>
      <c r="O711" s="353">
        <v>25.864077669902901</v>
      </c>
    </row>
    <row r="712" spans="1:15" s="189" customFormat="1" ht="14.45" customHeight="1" x14ac:dyDescent="0.2">
      <c r="A712" s="515"/>
      <c r="B712" s="351" t="s">
        <v>2140</v>
      </c>
      <c r="C712" s="267">
        <v>184</v>
      </c>
      <c r="D712" s="267">
        <v>169</v>
      </c>
      <c r="E712" s="352">
        <v>91.847826086956502</v>
      </c>
      <c r="F712" s="352">
        <v>90.760869565217405</v>
      </c>
      <c r="G712" s="352">
        <v>1.2</v>
      </c>
      <c r="H712" s="267">
        <v>663</v>
      </c>
      <c r="I712" s="267">
        <v>529</v>
      </c>
      <c r="J712" s="352">
        <v>25.3</v>
      </c>
      <c r="K712" s="353">
        <v>3.9230769230769198</v>
      </c>
      <c r="L712" s="267">
        <v>7143</v>
      </c>
      <c r="M712" s="267">
        <v>6225</v>
      </c>
      <c r="N712" s="352">
        <v>14.7</v>
      </c>
      <c r="O712" s="353">
        <v>42.266272189349102</v>
      </c>
    </row>
    <row r="713" spans="1:15" s="189" customFormat="1" ht="14.45" customHeight="1" x14ac:dyDescent="0.2">
      <c r="A713" s="515"/>
      <c r="B713" s="351" t="s">
        <v>2465</v>
      </c>
      <c r="C713" s="267">
        <v>103</v>
      </c>
      <c r="D713" s="267">
        <v>96</v>
      </c>
      <c r="E713" s="352">
        <v>93.203883495145604</v>
      </c>
      <c r="F713" s="352">
        <v>91.262135922330103</v>
      </c>
      <c r="G713" s="352">
        <v>2.1</v>
      </c>
      <c r="H713" s="267">
        <v>565</v>
      </c>
      <c r="I713" s="267">
        <v>485</v>
      </c>
      <c r="J713" s="352">
        <v>16.5</v>
      </c>
      <c r="K713" s="353">
        <v>5.8854166666666696</v>
      </c>
      <c r="L713" s="267">
        <v>3582</v>
      </c>
      <c r="M713" s="267">
        <v>3283</v>
      </c>
      <c r="N713" s="352">
        <v>9.1</v>
      </c>
      <c r="O713" s="353">
        <v>37.3125</v>
      </c>
    </row>
    <row r="714" spans="1:15" s="189" customFormat="1" ht="14.45" customHeight="1" x14ac:dyDescent="0.2">
      <c r="A714" s="515" t="s">
        <v>372</v>
      </c>
      <c r="B714" s="351" t="s">
        <v>2062</v>
      </c>
      <c r="C714" s="267">
        <v>18</v>
      </c>
      <c r="D714" s="267">
        <v>14</v>
      </c>
      <c r="E714" s="352">
        <v>77.7777777777778</v>
      </c>
      <c r="F714" s="352">
        <v>72.2222222222222</v>
      </c>
      <c r="G714" s="352">
        <v>7.7</v>
      </c>
      <c r="H714" s="267">
        <v>11</v>
      </c>
      <c r="I714" s="267">
        <v>11</v>
      </c>
      <c r="J714" s="352">
        <v>0</v>
      </c>
      <c r="K714" s="353">
        <v>0.78571428571428603</v>
      </c>
      <c r="L714" s="267">
        <v>816</v>
      </c>
      <c r="M714" s="267">
        <v>685</v>
      </c>
      <c r="N714" s="352">
        <v>19.100000000000001</v>
      </c>
      <c r="O714" s="353">
        <v>58.285714285714299</v>
      </c>
    </row>
    <row r="715" spans="1:15" s="189" customFormat="1" ht="14.45" customHeight="1" x14ac:dyDescent="0.2">
      <c r="A715" s="515"/>
      <c r="B715" s="351" t="s">
        <v>2325</v>
      </c>
      <c r="C715" s="267">
        <v>32</v>
      </c>
      <c r="D715" s="267">
        <v>27</v>
      </c>
      <c r="E715" s="352">
        <v>84.375</v>
      </c>
      <c r="F715" s="352">
        <v>84.375</v>
      </c>
      <c r="G715" s="352">
        <v>0</v>
      </c>
      <c r="H715" s="267">
        <v>13</v>
      </c>
      <c r="I715" s="267">
        <v>11</v>
      </c>
      <c r="J715" s="352">
        <v>18.2</v>
      </c>
      <c r="K715" s="353">
        <v>0.48148148148148101</v>
      </c>
      <c r="L715" s="267">
        <v>948</v>
      </c>
      <c r="M715" s="267">
        <v>608</v>
      </c>
      <c r="N715" s="352">
        <v>55.9</v>
      </c>
      <c r="O715" s="353">
        <v>35.1111111111111</v>
      </c>
    </row>
    <row r="716" spans="1:15" s="189" customFormat="1" ht="14.45" customHeight="1" x14ac:dyDescent="0.2">
      <c r="A716" s="515"/>
      <c r="B716" s="351" t="s">
        <v>3408</v>
      </c>
      <c r="C716" s="267">
        <v>18</v>
      </c>
      <c r="D716" s="267">
        <v>18</v>
      </c>
      <c r="E716" s="352">
        <v>100</v>
      </c>
      <c r="F716" s="352">
        <v>100</v>
      </c>
      <c r="G716" s="352">
        <v>0</v>
      </c>
      <c r="H716" s="267">
        <v>59</v>
      </c>
      <c r="I716" s="267">
        <v>57</v>
      </c>
      <c r="J716" s="352">
        <v>3.5</v>
      </c>
      <c r="K716" s="353">
        <v>3.2777777777777799</v>
      </c>
      <c r="L716" s="267">
        <v>1072</v>
      </c>
      <c r="M716" s="267">
        <v>1009</v>
      </c>
      <c r="N716" s="352">
        <v>6.2</v>
      </c>
      <c r="O716" s="353">
        <v>59.5555555555556</v>
      </c>
    </row>
    <row r="717" spans="1:15" s="189" customFormat="1" ht="14.45" customHeight="1" x14ac:dyDescent="0.2">
      <c r="A717" s="515"/>
      <c r="B717" s="351" t="s">
        <v>3413</v>
      </c>
      <c r="C717" s="267">
        <v>97</v>
      </c>
      <c r="D717" s="267">
        <v>91</v>
      </c>
      <c r="E717" s="352">
        <v>93.814432989690701</v>
      </c>
      <c r="F717" s="352">
        <v>91.752577319587601</v>
      </c>
      <c r="G717" s="352">
        <v>2.2000000000000002</v>
      </c>
      <c r="H717" s="267">
        <v>241</v>
      </c>
      <c r="I717" s="267">
        <v>78</v>
      </c>
      <c r="J717" s="352">
        <v>209</v>
      </c>
      <c r="K717" s="353">
        <v>2.64835164835165</v>
      </c>
      <c r="L717" s="267">
        <v>3307</v>
      </c>
      <c r="M717" s="267">
        <v>2798</v>
      </c>
      <c r="N717" s="352">
        <v>18.2</v>
      </c>
      <c r="O717" s="353">
        <v>36.3406593406593</v>
      </c>
    </row>
    <row r="718" spans="1:15" s="189" customFormat="1" ht="14.45" customHeight="1" x14ac:dyDescent="0.2">
      <c r="A718" s="515"/>
      <c r="B718" s="351" t="s">
        <v>2367</v>
      </c>
      <c r="C718" s="267">
        <v>67</v>
      </c>
      <c r="D718" s="267">
        <v>55</v>
      </c>
      <c r="E718" s="352">
        <v>82.089552238805993</v>
      </c>
      <c r="F718" s="352">
        <v>80.597014925373102</v>
      </c>
      <c r="G718" s="352">
        <v>1.9</v>
      </c>
      <c r="H718" s="267">
        <v>76</v>
      </c>
      <c r="I718" s="267">
        <v>83</v>
      </c>
      <c r="J718" s="352">
        <v>-8.4</v>
      </c>
      <c r="K718" s="353">
        <v>1.3818181818181801</v>
      </c>
      <c r="L718" s="267">
        <v>2122</v>
      </c>
      <c r="M718" s="267">
        <v>2113</v>
      </c>
      <c r="N718" s="352">
        <v>0.4</v>
      </c>
      <c r="O718" s="353">
        <v>38.5818181818182</v>
      </c>
    </row>
    <row r="719" spans="1:15" s="189" customFormat="1" ht="14.45" customHeight="1" x14ac:dyDescent="0.2">
      <c r="A719" s="515"/>
      <c r="B719" s="351" t="s">
        <v>2365</v>
      </c>
      <c r="C719" s="267">
        <v>35</v>
      </c>
      <c r="D719" s="267">
        <v>31</v>
      </c>
      <c r="E719" s="352">
        <v>88.571428571428598</v>
      </c>
      <c r="F719" s="352">
        <v>88.571428571428598</v>
      </c>
      <c r="G719" s="352">
        <v>0</v>
      </c>
      <c r="H719" s="267">
        <v>32</v>
      </c>
      <c r="I719" s="267">
        <v>37</v>
      </c>
      <c r="J719" s="352">
        <v>-13.5</v>
      </c>
      <c r="K719" s="353">
        <v>1.0322580645161299</v>
      </c>
      <c r="L719" s="267">
        <v>765</v>
      </c>
      <c r="M719" s="267">
        <v>745</v>
      </c>
      <c r="N719" s="352">
        <v>2.7</v>
      </c>
      <c r="O719" s="353">
        <v>24.677419354838701</v>
      </c>
    </row>
    <row r="720" spans="1:15" s="189" customFormat="1" ht="14.45" customHeight="1" x14ac:dyDescent="0.2">
      <c r="A720" s="515" t="s">
        <v>263</v>
      </c>
      <c r="B720" s="351" t="s">
        <v>15498</v>
      </c>
      <c r="C720" s="267">
        <v>18</v>
      </c>
      <c r="D720" s="267">
        <v>13</v>
      </c>
      <c r="E720" s="352">
        <v>72.2222222222222</v>
      </c>
      <c r="F720" s="352">
        <v>72.2222222222222</v>
      </c>
      <c r="G720" s="352">
        <v>0</v>
      </c>
      <c r="H720" s="267">
        <v>0</v>
      </c>
      <c r="I720" s="267">
        <v>0</v>
      </c>
      <c r="J720" s="352">
        <v>0</v>
      </c>
      <c r="K720" s="353">
        <v>0</v>
      </c>
      <c r="L720" s="267">
        <v>51</v>
      </c>
      <c r="M720" s="267">
        <v>42</v>
      </c>
      <c r="N720" s="352">
        <v>21.4</v>
      </c>
      <c r="O720" s="353">
        <v>3.9230769230769198</v>
      </c>
    </row>
    <row r="721" spans="1:15" s="189" customFormat="1" ht="14.45" customHeight="1" x14ac:dyDescent="0.2">
      <c r="A721" s="515"/>
      <c r="B721" s="351" t="s">
        <v>2479</v>
      </c>
      <c r="C721" s="267">
        <v>21</v>
      </c>
      <c r="D721" s="267">
        <v>18</v>
      </c>
      <c r="E721" s="352">
        <v>85.714285714285694</v>
      </c>
      <c r="F721" s="352">
        <v>80.952380952381006</v>
      </c>
      <c r="G721" s="352">
        <v>5.9</v>
      </c>
      <c r="H721" s="267">
        <v>0</v>
      </c>
      <c r="I721" s="267">
        <v>0</v>
      </c>
      <c r="J721" s="352">
        <v>0</v>
      </c>
      <c r="K721" s="353">
        <v>0</v>
      </c>
      <c r="L721" s="267">
        <v>428</v>
      </c>
      <c r="M721" s="267">
        <v>431</v>
      </c>
      <c r="N721" s="352">
        <v>-0.7</v>
      </c>
      <c r="O721" s="353">
        <v>23.7777777777778</v>
      </c>
    </row>
    <row r="722" spans="1:15" s="189" customFormat="1" ht="14.45" customHeight="1" x14ac:dyDescent="0.2">
      <c r="A722" s="515" t="s">
        <v>371</v>
      </c>
      <c r="B722" s="351" t="s">
        <v>1391</v>
      </c>
      <c r="C722" s="267">
        <v>27</v>
      </c>
      <c r="D722" s="267">
        <v>27</v>
      </c>
      <c r="E722" s="352">
        <v>100</v>
      </c>
      <c r="F722" s="352">
        <v>100</v>
      </c>
      <c r="G722" s="352">
        <v>0</v>
      </c>
      <c r="H722" s="267">
        <v>2</v>
      </c>
      <c r="I722" s="267">
        <v>3</v>
      </c>
      <c r="J722" s="352">
        <v>-33.299999999999997</v>
      </c>
      <c r="K722" s="353">
        <v>7.4074074074074098E-2</v>
      </c>
      <c r="L722" s="267">
        <v>1027</v>
      </c>
      <c r="M722" s="267">
        <v>987</v>
      </c>
      <c r="N722" s="352">
        <v>4.0999999999999996</v>
      </c>
      <c r="O722" s="353">
        <v>38.037037037037003</v>
      </c>
    </row>
    <row r="723" spans="1:15" s="189" customFormat="1" ht="14.45" customHeight="1" x14ac:dyDescent="0.2">
      <c r="A723" s="515"/>
      <c r="B723" s="351" t="s">
        <v>1179</v>
      </c>
      <c r="C723" s="267">
        <v>28</v>
      </c>
      <c r="D723" s="267">
        <v>25</v>
      </c>
      <c r="E723" s="352">
        <v>89.285714285714306</v>
      </c>
      <c r="F723" s="352">
        <v>89.285714285714306</v>
      </c>
      <c r="G723" s="352">
        <v>0</v>
      </c>
      <c r="H723" s="267">
        <v>6</v>
      </c>
      <c r="I723" s="267">
        <v>2</v>
      </c>
      <c r="J723" s="352">
        <v>200</v>
      </c>
      <c r="K723" s="353">
        <v>0.24</v>
      </c>
      <c r="L723" s="267">
        <v>359</v>
      </c>
      <c r="M723" s="267">
        <v>360</v>
      </c>
      <c r="N723" s="352">
        <v>-0.3</v>
      </c>
      <c r="O723" s="353">
        <v>14.36</v>
      </c>
    </row>
    <row r="724" spans="1:15" s="189" customFormat="1" ht="14.45" customHeight="1" x14ac:dyDescent="0.2">
      <c r="A724" s="515"/>
      <c r="B724" s="351" t="s">
        <v>4225</v>
      </c>
      <c r="C724" s="267">
        <v>161</v>
      </c>
      <c r="D724" s="267">
        <v>148</v>
      </c>
      <c r="E724" s="352">
        <v>91.925465838509297</v>
      </c>
      <c r="F724" s="352">
        <v>91.925465838509297</v>
      </c>
      <c r="G724" s="352">
        <v>0</v>
      </c>
      <c r="H724" s="267">
        <v>144</v>
      </c>
      <c r="I724" s="267">
        <v>115</v>
      </c>
      <c r="J724" s="352">
        <v>25.2</v>
      </c>
      <c r="K724" s="353">
        <v>0.97297297297297303</v>
      </c>
      <c r="L724" s="267">
        <v>2515</v>
      </c>
      <c r="M724" s="267">
        <v>2066</v>
      </c>
      <c r="N724" s="352">
        <v>21.7</v>
      </c>
      <c r="O724" s="353">
        <v>16.993243243243199</v>
      </c>
    </row>
    <row r="725" spans="1:15" s="189" customFormat="1" ht="14.45" customHeight="1" x14ac:dyDescent="0.2">
      <c r="A725" s="515"/>
      <c r="B725" s="351" t="s">
        <v>2102</v>
      </c>
      <c r="C725" s="267">
        <v>17</v>
      </c>
      <c r="D725" s="267">
        <v>16</v>
      </c>
      <c r="E725" s="352">
        <v>94.117647058823493</v>
      </c>
      <c r="F725" s="352">
        <v>88.235294117647101</v>
      </c>
      <c r="G725" s="352">
        <v>6.7</v>
      </c>
      <c r="H725" s="267">
        <v>2</v>
      </c>
      <c r="I725" s="267">
        <v>1</v>
      </c>
      <c r="J725" s="352">
        <v>100</v>
      </c>
      <c r="K725" s="353">
        <v>0.125</v>
      </c>
      <c r="L725" s="267">
        <v>295</v>
      </c>
      <c r="M725" s="267">
        <v>309</v>
      </c>
      <c r="N725" s="352">
        <v>-4.5</v>
      </c>
      <c r="O725" s="353">
        <v>18.4375</v>
      </c>
    </row>
    <row r="726" spans="1:15" s="189" customFormat="1" ht="14.45" customHeight="1" x14ac:dyDescent="0.2">
      <c r="A726" s="515"/>
      <c r="B726" s="351" t="s">
        <v>5110</v>
      </c>
      <c r="C726" s="267">
        <v>90</v>
      </c>
      <c r="D726" s="267">
        <v>76</v>
      </c>
      <c r="E726" s="352">
        <v>84.4444444444444</v>
      </c>
      <c r="F726" s="352">
        <v>86.6666666666667</v>
      </c>
      <c r="G726" s="352">
        <v>-2.6</v>
      </c>
      <c r="H726" s="267">
        <v>23</v>
      </c>
      <c r="I726" s="267">
        <v>15</v>
      </c>
      <c r="J726" s="352">
        <v>53.3</v>
      </c>
      <c r="K726" s="353">
        <v>0.30263157894736797</v>
      </c>
      <c r="L726" s="267">
        <v>1188</v>
      </c>
      <c r="M726" s="267">
        <v>1119</v>
      </c>
      <c r="N726" s="352">
        <v>6.2</v>
      </c>
      <c r="O726" s="353">
        <v>15.6315789473684</v>
      </c>
    </row>
    <row r="727" spans="1:15" s="189" customFormat="1" ht="14.45" customHeight="1" x14ac:dyDescent="0.2">
      <c r="A727" s="515"/>
      <c r="B727" s="351" t="s">
        <v>1166</v>
      </c>
      <c r="C727" s="267">
        <v>70</v>
      </c>
      <c r="D727" s="267">
        <v>63</v>
      </c>
      <c r="E727" s="352">
        <v>90</v>
      </c>
      <c r="F727" s="352">
        <v>90</v>
      </c>
      <c r="G727" s="352">
        <v>0</v>
      </c>
      <c r="H727" s="267">
        <v>2</v>
      </c>
      <c r="I727" s="267">
        <v>0</v>
      </c>
      <c r="J727" s="352">
        <v>0</v>
      </c>
      <c r="K727" s="353">
        <v>3.1746031746031703E-2</v>
      </c>
      <c r="L727" s="267">
        <v>437</v>
      </c>
      <c r="M727" s="267">
        <v>477</v>
      </c>
      <c r="N727" s="352">
        <v>-8.4</v>
      </c>
      <c r="O727" s="353">
        <v>6.9365079365079403</v>
      </c>
    </row>
    <row r="728" spans="1:15" s="189" customFormat="1" ht="14.45" customHeight="1" x14ac:dyDescent="0.2">
      <c r="A728" s="515"/>
      <c r="B728" s="351" t="s">
        <v>4053</v>
      </c>
      <c r="C728" s="267">
        <v>104</v>
      </c>
      <c r="D728" s="267">
        <v>93</v>
      </c>
      <c r="E728" s="352">
        <v>89.423076923076906</v>
      </c>
      <c r="F728" s="352">
        <v>82.692307692307693</v>
      </c>
      <c r="G728" s="352">
        <v>8.1</v>
      </c>
      <c r="H728" s="267">
        <v>3</v>
      </c>
      <c r="I728" s="267">
        <v>3</v>
      </c>
      <c r="J728" s="352">
        <v>0</v>
      </c>
      <c r="K728" s="353">
        <v>3.2258064516128997E-2</v>
      </c>
      <c r="L728" s="267">
        <v>1802</v>
      </c>
      <c r="M728" s="267">
        <v>1647</v>
      </c>
      <c r="N728" s="352">
        <v>9.4</v>
      </c>
      <c r="O728" s="353">
        <v>19.376344086021501</v>
      </c>
    </row>
    <row r="729" spans="1:15" s="189" customFormat="1" ht="14.45" customHeight="1" x14ac:dyDescent="0.2">
      <c r="A729" s="515"/>
      <c r="B729" s="351" t="s">
        <v>4080</v>
      </c>
      <c r="C729" s="267">
        <v>16</v>
      </c>
      <c r="D729" s="267">
        <v>13</v>
      </c>
      <c r="E729" s="352">
        <v>81.25</v>
      </c>
      <c r="F729" s="352">
        <v>81.25</v>
      </c>
      <c r="G729" s="352">
        <v>0</v>
      </c>
      <c r="H729" s="267">
        <v>0</v>
      </c>
      <c r="I729" s="267">
        <v>0</v>
      </c>
      <c r="J729" s="352">
        <v>0</v>
      </c>
      <c r="K729" s="353">
        <v>0</v>
      </c>
      <c r="L729" s="267">
        <v>94</v>
      </c>
      <c r="M729" s="267">
        <v>78</v>
      </c>
      <c r="N729" s="352">
        <v>20.5</v>
      </c>
      <c r="O729" s="353">
        <v>7.2307692307692299</v>
      </c>
    </row>
    <row r="730" spans="1:15" s="189" customFormat="1" ht="14.45" customHeight="1" x14ac:dyDescent="0.2">
      <c r="A730" s="515"/>
      <c r="B730" s="351" t="s">
        <v>4084</v>
      </c>
      <c r="C730" s="267">
        <v>138</v>
      </c>
      <c r="D730" s="267">
        <v>101</v>
      </c>
      <c r="E730" s="352">
        <v>73.188405797101495</v>
      </c>
      <c r="F730" s="352">
        <v>71.739130434782595</v>
      </c>
      <c r="G730" s="352">
        <v>2</v>
      </c>
      <c r="H730" s="267">
        <v>10</v>
      </c>
      <c r="I730" s="267">
        <v>3</v>
      </c>
      <c r="J730" s="352">
        <v>233.3</v>
      </c>
      <c r="K730" s="353">
        <v>9.9009900990099001E-2</v>
      </c>
      <c r="L730" s="267">
        <v>2340</v>
      </c>
      <c r="M730" s="267">
        <v>1765</v>
      </c>
      <c r="N730" s="352">
        <v>32.6</v>
      </c>
      <c r="O730" s="353">
        <v>23.1683168316832</v>
      </c>
    </row>
    <row r="731" spans="1:15" s="189" customFormat="1" ht="14.45" customHeight="1" x14ac:dyDescent="0.2">
      <c r="A731" s="515"/>
      <c r="B731" s="351" t="s">
        <v>4228</v>
      </c>
      <c r="C731" s="267">
        <v>39</v>
      </c>
      <c r="D731" s="267">
        <v>36</v>
      </c>
      <c r="E731" s="352">
        <v>92.307692307692307</v>
      </c>
      <c r="F731" s="352">
        <v>92.307692307692307</v>
      </c>
      <c r="G731" s="352">
        <v>0</v>
      </c>
      <c r="H731" s="267">
        <v>95</v>
      </c>
      <c r="I731" s="267">
        <v>133</v>
      </c>
      <c r="J731" s="352">
        <v>-28.6</v>
      </c>
      <c r="K731" s="353">
        <v>2.6388888888888902</v>
      </c>
      <c r="L731" s="267">
        <v>698</v>
      </c>
      <c r="M731" s="267">
        <v>663</v>
      </c>
      <c r="N731" s="352">
        <v>5.3</v>
      </c>
      <c r="O731" s="353">
        <v>19.3888888888889</v>
      </c>
    </row>
    <row r="732" spans="1:15" s="189" customFormat="1" ht="14.45" customHeight="1" x14ac:dyDescent="0.2">
      <c r="A732" s="361" t="s">
        <v>262</v>
      </c>
      <c r="B732" s="351" t="s">
        <v>262</v>
      </c>
      <c r="C732" s="267">
        <v>80</v>
      </c>
      <c r="D732" s="267">
        <v>44</v>
      </c>
      <c r="E732" s="352">
        <v>55</v>
      </c>
      <c r="F732" s="352">
        <v>55</v>
      </c>
      <c r="G732" s="352">
        <v>0</v>
      </c>
      <c r="H732" s="267">
        <v>13</v>
      </c>
      <c r="I732" s="267">
        <v>5</v>
      </c>
      <c r="J732" s="352">
        <v>160</v>
      </c>
      <c r="K732" s="353">
        <v>0.29545454545454503</v>
      </c>
      <c r="L732" s="267">
        <v>542</v>
      </c>
      <c r="M732" s="267">
        <v>544</v>
      </c>
      <c r="N732" s="352">
        <v>-0.4</v>
      </c>
      <c r="O732" s="353">
        <v>12.318181818181801</v>
      </c>
    </row>
    <row r="733" spans="1:15" s="189" customFormat="1" ht="14.45" customHeight="1" x14ac:dyDescent="0.2">
      <c r="A733" s="361" t="s">
        <v>261</v>
      </c>
      <c r="B733" s="351" t="s">
        <v>261</v>
      </c>
      <c r="C733" s="267">
        <v>70</v>
      </c>
      <c r="D733" s="267">
        <v>34</v>
      </c>
      <c r="E733" s="352">
        <v>48.571428571428598</v>
      </c>
      <c r="F733" s="352">
        <v>45.714285714285701</v>
      </c>
      <c r="G733" s="352">
        <v>6.3</v>
      </c>
      <c r="H733" s="267">
        <v>0</v>
      </c>
      <c r="I733" s="267">
        <v>0</v>
      </c>
      <c r="J733" s="352">
        <v>0</v>
      </c>
      <c r="K733" s="353">
        <v>0</v>
      </c>
      <c r="L733" s="267">
        <v>199</v>
      </c>
      <c r="M733" s="267">
        <v>131</v>
      </c>
      <c r="N733" s="352">
        <v>51.9</v>
      </c>
      <c r="O733" s="353">
        <v>5.8529411764705896</v>
      </c>
    </row>
    <row r="734" spans="1:15" s="189" customFormat="1" ht="14.45" customHeight="1" x14ac:dyDescent="0.2">
      <c r="A734" s="515" t="s">
        <v>254</v>
      </c>
      <c r="B734" s="351" t="s">
        <v>1151</v>
      </c>
      <c r="C734" s="267">
        <v>35</v>
      </c>
      <c r="D734" s="267">
        <v>30</v>
      </c>
      <c r="E734" s="352">
        <v>85.714285714285694</v>
      </c>
      <c r="F734" s="352">
        <v>85.714285714285694</v>
      </c>
      <c r="G734" s="352">
        <v>0</v>
      </c>
      <c r="H734" s="267">
        <v>5</v>
      </c>
      <c r="I734" s="267">
        <v>8</v>
      </c>
      <c r="J734" s="352">
        <v>-37.5</v>
      </c>
      <c r="K734" s="353">
        <v>0.16666666666666699</v>
      </c>
      <c r="L734" s="267">
        <v>242</v>
      </c>
      <c r="M734" s="267">
        <v>221</v>
      </c>
      <c r="N734" s="352">
        <v>9.5</v>
      </c>
      <c r="O734" s="353">
        <v>8.06666666666667</v>
      </c>
    </row>
    <row r="735" spans="1:15" s="189" customFormat="1" ht="14.45" customHeight="1" x14ac:dyDescent="0.2">
      <c r="A735" s="515"/>
      <c r="B735" s="351" t="s">
        <v>4349</v>
      </c>
      <c r="C735" s="267">
        <v>319</v>
      </c>
      <c r="D735" s="267">
        <v>282</v>
      </c>
      <c r="E735" s="352">
        <v>88.4012539184953</v>
      </c>
      <c r="F735" s="352">
        <v>88.4012539184953</v>
      </c>
      <c r="G735" s="352">
        <v>0</v>
      </c>
      <c r="H735" s="267">
        <v>72</v>
      </c>
      <c r="I735" s="267">
        <v>21</v>
      </c>
      <c r="J735" s="352">
        <v>242.9</v>
      </c>
      <c r="K735" s="353">
        <v>0.25531914893617003</v>
      </c>
      <c r="L735" s="267">
        <v>6231</v>
      </c>
      <c r="M735" s="267">
        <v>5275</v>
      </c>
      <c r="N735" s="352">
        <v>18.100000000000001</v>
      </c>
      <c r="O735" s="353">
        <v>22.095744680851102</v>
      </c>
    </row>
    <row r="736" spans="1:15" s="189" customFormat="1" ht="14.45" customHeight="1" x14ac:dyDescent="0.2">
      <c r="A736" s="515"/>
      <c r="B736" s="351" t="s">
        <v>1169</v>
      </c>
      <c r="C736" s="267">
        <v>65</v>
      </c>
      <c r="D736" s="267">
        <v>66</v>
      </c>
      <c r="E736" s="352">
        <v>101.538461538462</v>
      </c>
      <c r="F736" s="352">
        <v>100</v>
      </c>
      <c r="G736" s="352">
        <v>1.5</v>
      </c>
      <c r="H736" s="267">
        <v>34</v>
      </c>
      <c r="I736" s="267">
        <v>32</v>
      </c>
      <c r="J736" s="352">
        <v>6.3</v>
      </c>
      <c r="K736" s="353">
        <v>0.51515151515151503</v>
      </c>
      <c r="L736" s="267">
        <v>1842</v>
      </c>
      <c r="M736" s="267">
        <v>1665</v>
      </c>
      <c r="N736" s="352">
        <v>10.6</v>
      </c>
      <c r="O736" s="353">
        <v>27.909090909090899</v>
      </c>
    </row>
    <row r="737" spans="1:15" s="189" customFormat="1" ht="14.45" customHeight="1" x14ac:dyDescent="0.2">
      <c r="A737" s="515"/>
      <c r="B737" s="351" t="s">
        <v>4363</v>
      </c>
      <c r="C737" s="267">
        <v>128</v>
      </c>
      <c r="D737" s="267">
        <v>118</v>
      </c>
      <c r="E737" s="352">
        <v>92.1875</v>
      </c>
      <c r="F737" s="352">
        <v>91.40625</v>
      </c>
      <c r="G737" s="352">
        <v>0.9</v>
      </c>
      <c r="H737" s="267">
        <v>25</v>
      </c>
      <c r="I737" s="267">
        <v>14</v>
      </c>
      <c r="J737" s="352">
        <v>78.599999999999994</v>
      </c>
      <c r="K737" s="353">
        <v>0.21186440677966101</v>
      </c>
      <c r="L737" s="267">
        <v>3074</v>
      </c>
      <c r="M737" s="267">
        <v>2908</v>
      </c>
      <c r="N737" s="352">
        <v>5.7</v>
      </c>
      <c r="O737" s="353">
        <v>26.0508474576271</v>
      </c>
    </row>
    <row r="738" spans="1:15" s="189" customFormat="1" ht="14.45" customHeight="1" x14ac:dyDescent="0.2">
      <c r="A738" s="515"/>
      <c r="B738" s="351" t="s">
        <v>199</v>
      </c>
      <c r="C738" s="267">
        <v>65</v>
      </c>
      <c r="D738" s="267">
        <v>56</v>
      </c>
      <c r="E738" s="352">
        <v>86.153846153846203</v>
      </c>
      <c r="F738" s="352">
        <v>84.615384615384599</v>
      </c>
      <c r="G738" s="352">
        <v>1.8</v>
      </c>
      <c r="H738" s="267">
        <v>0</v>
      </c>
      <c r="I738" s="267">
        <v>0</v>
      </c>
      <c r="J738" s="352">
        <v>0</v>
      </c>
      <c r="K738" s="353">
        <v>0</v>
      </c>
      <c r="L738" s="267">
        <v>907</v>
      </c>
      <c r="M738" s="267">
        <v>777</v>
      </c>
      <c r="N738" s="352">
        <v>16.7</v>
      </c>
      <c r="O738" s="353">
        <v>16.196428571428601</v>
      </c>
    </row>
    <row r="739" spans="1:15" s="189" customFormat="1" ht="14.45" customHeight="1" x14ac:dyDescent="0.2">
      <c r="A739" s="515" t="s">
        <v>14947</v>
      </c>
      <c r="B739" s="351" t="s">
        <v>6307</v>
      </c>
      <c r="C739" s="267">
        <v>138</v>
      </c>
      <c r="D739" s="267">
        <v>109</v>
      </c>
      <c r="E739" s="352">
        <v>78.985507246376798</v>
      </c>
      <c r="F739" s="352">
        <v>77.536231884057997</v>
      </c>
      <c r="G739" s="352">
        <v>1.9</v>
      </c>
      <c r="H739" s="267">
        <v>69</v>
      </c>
      <c r="I739" s="267">
        <v>46</v>
      </c>
      <c r="J739" s="352">
        <v>50</v>
      </c>
      <c r="K739" s="353">
        <v>0.63302752293578002</v>
      </c>
      <c r="L739" s="267">
        <v>1535</v>
      </c>
      <c r="M739" s="267">
        <v>1555</v>
      </c>
      <c r="N739" s="352">
        <v>-1.3</v>
      </c>
      <c r="O739" s="353">
        <v>14.082568807339401</v>
      </c>
    </row>
    <row r="740" spans="1:15" s="189" customFormat="1" ht="14.45" customHeight="1" x14ac:dyDescent="0.2">
      <c r="A740" s="515"/>
      <c r="B740" s="351" t="s">
        <v>15499</v>
      </c>
      <c r="C740" s="267">
        <v>197</v>
      </c>
      <c r="D740" s="267">
        <v>167</v>
      </c>
      <c r="E740" s="352">
        <v>84.771573604060904</v>
      </c>
      <c r="F740" s="352">
        <v>84.263959390862894</v>
      </c>
      <c r="G740" s="352">
        <v>0.6</v>
      </c>
      <c r="H740" s="267">
        <v>23</v>
      </c>
      <c r="I740" s="267">
        <v>38</v>
      </c>
      <c r="J740" s="352">
        <v>-39.5</v>
      </c>
      <c r="K740" s="353">
        <v>0.13772455089820401</v>
      </c>
      <c r="L740" s="267">
        <v>2622</v>
      </c>
      <c r="M740" s="267">
        <v>2348</v>
      </c>
      <c r="N740" s="352">
        <v>11.7</v>
      </c>
      <c r="O740" s="353">
        <v>15.7005988023952</v>
      </c>
    </row>
    <row r="741" spans="1:15" s="189" customFormat="1" ht="14.45" customHeight="1" x14ac:dyDescent="0.2">
      <c r="A741" s="515"/>
      <c r="B741" s="351" t="s">
        <v>5282</v>
      </c>
      <c r="C741" s="267">
        <v>316</v>
      </c>
      <c r="D741" s="267">
        <v>220</v>
      </c>
      <c r="E741" s="352">
        <v>69.620253164556999</v>
      </c>
      <c r="F741" s="352">
        <v>67.088607594936704</v>
      </c>
      <c r="G741" s="352">
        <v>3.8</v>
      </c>
      <c r="H741" s="267">
        <v>34</v>
      </c>
      <c r="I741" s="267">
        <v>47</v>
      </c>
      <c r="J741" s="352">
        <v>-27.7</v>
      </c>
      <c r="K741" s="353">
        <v>0.15454545454545501</v>
      </c>
      <c r="L741" s="267">
        <v>3809</v>
      </c>
      <c r="M741" s="267">
        <v>3235</v>
      </c>
      <c r="N741" s="352">
        <v>17.7</v>
      </c>
      <c r="O741" s="353">
        <v>17.313636363636402</v>
      </c>
    </row>
    <row r="742" spans="1:15" s="189" customFormat="1" ht="14.45" customHeight="1" x14ac:dyDescent="0.2">
      <c r="A742" s="515"/>
      <c r="B742" s="351" t="s">
        <v>1410</v>
      </c>
      <c r="C742" s="267">
        <v>135</v>
      </c>
      <c r="D742" s="267">
        <v>118</v>
      </c>
      <c r="E742" s="352">
        <v>87.407407407407405</v>
      </c>
      <c r="F742" s="352">
        <v>85.185185185185205</v>
      </c>
      <c r="G742" s="352">
        <v>2.6</v>
      </c>
      <c r="H742" s="267">
        <v>70</v>
      </c>
      <c r="I742" s="267">
        <v>78</v>
      </c>
      <c r="J742" s="352">
        <v>-10.3</v>
      </c>
      <c r="K742" s="353">
        <v>0.59322033898305104</v>
      </c>
      <c r="L742" s="267">
        <v>2174</v>
      </c>
      <c r="M742" s="267">
        <v>1961</v>
      </c>
      <c r="N742" s="352">
        <v>10.9</v>
      </c>
      <c r="O742" s="353">
        <v>18.4237288135593</v>
      </c>
    </row>
    <row r="743" spans="1:15" s="189" customFormat="1" ht="14.45" customHeight="1" x14ac:dyDescent="0.2">
      <c r="A743" s="515"/>
      <c r="B743" s="351" t="s">
        <v>5871</v>
      </c>
      <c r="C743" s="267">
        <v>147</v>
      </c>
      <c r="D743" s="267">
        <v>105</v>
      </c>
      <c r="E743" s="352">
        <v>71.428571428571402</v>
      </c>
      <c r="F743" s="352">
        <v>70.068027210884395</v>
      </c>
      <c r="G743" s="352">
        <v>1.9</v>
      </c>
      <c r="H743" s="267">
        <v>2</v>
      </c>
      <c r="I743" s="267">
        <v>10</v>
      </c>
      <c r="J743" s="352">
        <v>-80</v>
      </c>
      <c r="K743" s="353">
        <v>1.9047619047619101E-2</v>
      </c>
      <c r="L743" s="267">
        <v>1028</v>
      </c>
      <c r="M743" s="267">
        <v>974</v>
      </c>
      <c r="N743" s="352">
        <v>5.5</v>
      </c>
      <c r="O743" s="353">
        <v>9.7904761904761894</v>
      </c>
    </row>
    <row r="744" spans="1:15" s="189" customFormat="1" ht="14.45" customHeight="1" x14ac:dyDescent="0.2">
      <c r="A744" s="515"/>
      <c r="B744" s="351" t="s">
        <v>5285</v>
      </c>
      <c r="C744" s="267">
        <v>127</v>
      </c>
      <c r="D744" s="267">
        <v>109</v>
      </c>
      <c r="E744" s="352">
        <v>85.826771653543304</v>
      </c>
      <c r="F744" s="352">
        <v>83.464566929133895</v>
      </c>
      <c r="G744" s="352">
        <v>2.8</v>
      </c>
      <c r="H744" s="267">
        <v>3</v>
      </c>
      <c r="I744" s="267">
        <v>4</v>
      </c>
      <c r="J744" s="352">
        <v>-25</v>
      </c>
      <c r="K744" s="353">
        <v>2.7522935779816501E-2</v>
      </c>
      <c r="L744" s="267">
        <v>1031</v>
      </c>
      <c r="M744" s="267">
        <v>831</v>
      </c>
      <c r="N744" s="352">
        <v>24.1</v>
      </c>
      <c r="O744" s="353">
        <v>9.4587155963302791</v>
      </c>
    </row>
    <row r="745" spans="1:15" s="189" customFormat="1" ht="14.45" customHeight="1" x14ac:dyDescent="0.2">
      <c r="A745" s="515"/>
      <c r="B745" s="351" t="s">
        <v>2334</v>
      </c>
      <c r="C745" s="267">
        <v>127</v>
      </c>
      <c r="D745" s="267">
        <v>107</v>
      </c>
      <c r="E745" s="352">
        <v>84.251968503936993</v>
      </c>
      <c r="F745" s="352">
        <v>80.314960629921302</v>
      </c>
      <c r="G745" s="352">
        <v>4.9000000000000004</v>
      </c>
      <c r="H745" s="267">
        <v>7</v>
      </c>
      <c r="I745" s="267">
        <v>8</v>
      </c>
      <c r="J745" s="352">
        <v>-12.5</v>
      </c>
      <c r="K745" s="353">
        <v>6.5420560747663503E-2</v>
      </c>
      <c r="L745" s="267">
        <v>1866</v>
      </c>
      <c r="M745" s="267">
        <v>1624</v>
      </c>
      <c r="N745" s="352">
        <v>14.9</v>
      </c>
      <c r="O745" s="353">
        <v>17.4392523364486</v>
      </c>
    </row>
    <row r="746" spans="1:15" s="189" customFormat="1" ht="14.45" customHeight="1" x14ac:dyDescent="0.2">
      <c r="A746" s="515"/>
      <c r="B746" s="351" t="s">
        <v>5810</v>
      </c>
      <c r="C746" s="267">
        <v>178</v>
      </c>
      <c r="D746" s="267">
        <v>154</v>
      </c>
      <c r="E746" s="352">
        <v>86.516853932584297</v>
      </c>
      <c r="F746" s="352">
        <v>85.955056179775298</v>
      </c>
      <c r="G746" s="352">
        <v>0.7</v>
      </c>
      <c r="H746" s="267">
        <v>32</v>
      </c>
      <c r="I746" s="267">
        <v>33</v>
      </c>
      <c r="J746" s="352">
        <v>-3</v>
      </c>
      <c r="K746" s="353">
        <v>0.207792207792208</v>
      </c>
      <c r="L746" s="267">
        <v>2508</v>
      </c>
      <c r="M746" s="267">
        <v>2093</v>
      </c>
      <c r="N746" s="352">
        <v>19.8</v>
      </c>
      <c r="O746" s="353">
        <v>16.285714285714299</v>
      </c>
    </row>
    <row r="747" spans="1:15" s="189" customFormat="1" ht="14.45" customHeight="1" x14ac:dyDescent="0.2">
      <c r="A747" s="361" t="s">
        <v>487</v>
      </c>
      <c r="B747" s="351" t="s">
        <v>487</v>
      </c>
      <c r="C747" s="267">
        <v>237</v>
      </c>
      <c r="D747" s="267">
        <v>135</v>
      </c>
      <c r="E747" s="352">
        <v>56.962025316455701</v>
      </c>
      <c r="F747" s="352">
        <v>55.2742616033755</v>
      </c>
      <c r="G747" s="352">
        <v>3.1</v>
      </c>
      <c r="H747" s="267">
        <v>3</v>
      </c>
      <c r="I747" s="267">
        <v>5</v>
      </c>
      <c r="J747" s="352">
        <v>-40</v>
      </c>
      <c r="K747" s="353">
        <v>2.2222222222222199E-2</v>
      </c>
      <c r="L747" s="267">
        <v>1403</v>
      </c>
      <c r="M747" s="267">
        <v>1446</v>
      </c>
      <c r="N747" s="352">
        <v>-3</v>
      </c>
      <c r="O747" s="353">
        <v>10.392592592592599</v>
      </c>
    </row>
    <row r="748" spans="1:15" s="189" customFormat="1" ht="14.45" customHeight="1" x14ac:dyDescent="0.2">
      <c r="A748" s="361" t="s">
        <v>259</v>
      </c>
      <c r="B748" s="351" t="s">
        <v>259</v>
      </c>
      <c r="C748" s="267">
        <v>69</v>
      </c>
      <c r="D748" s="267">
        <v>51</v>
      </c>
      <c r="E748" s="352">
        <v>73.913043478260903</v>
      </c>
      <c r="F748" s="352">
        <v>72.463768115942003</v>
      </c>
      <c r="G748" s="352">
        <v>2</v>
      </c>
      <c r="H748" s="267">
        <v>0</v>
      </c>
      <c r="I748" s="267">
        <v>0</v>
      </c>
      <c r="J748" s="352">
        <v>0</v>
      </c>
      <c r="K748" s="353">
        <v>0</v>
      </c>
      <c r="L748" s="267">
        <v>632</v>
      </c>
      <c r="M748" s="267">
        <v>472</v>
      </c>
      <c r="N748" s="352">
        <v>33.9</v>
      </c>
      <c r="O748" s="353">
        <v>12.3921568627451</v>
      </c>
    </row>
    <row r="749" spans="1:15" s="189" customFormat="1" ht="14.45" customHeight="1" x14ac:dyDescent="0.2">
      <c r="A749" s="361" t="s">
        <v>260</v>
      </c>
      <c r="B749" s="351" t="s">
        <v>260</v>
      </c>
      <c r="C749" s="267">
        <v>52</v>
      </c>
      <c r="D749" s="267">
        <v>36</v>
      </c>
      <c r="E749" s="352">
        <v>69.230769230769198</v>
      </c>
      <c r="F749" s="352">
        <v>69.230769230769198</v>
      </c>
      <c r="G749" s="352">
        <v>0</v>
      </c>
      <c r="H749" s="267">
        <v>2</v>
      </c>
      <c r="I749" s="267">
        <v>0</v>
      </c>
      <c r="J749" s="352">
        <v>0</v>
      </c>
      <c r="K749" s="353">
        <v>5.5555555555555601E-2</v>
      </c>
      <c r="L749" s="267">
        <v>148</v>
      </c>
      <c r="M749" s="267">
        <v>271</v>
      </c>
      <c r="N749" s="352">
        <v>-45.4</v>
      </c>
      <c r="O749" s="353">
        <v>4.1111111111111098</v>
      </c>
    </row>
    <row r="750" spans="1:15" s="189" customFormat="1" ht="14.45" customHeight="1" x14ac:dyDescent="0.2">
      <c r="A750" s="515" t="s">
        <v>257</v>
      </c>
      <c r="B750" s="351" t="s">
        <v>1949</v>
      </c>
      <c r="C750" s="267">
        <v>76</v>
      </c>
      <c r="D750" s="267">
        <v>73</v>
      </c>
      <c r="E750" s="352">
        <v>96.052631578947398</v>
      </c>
      <c r="F750" s="352">
        <v>92.105263157894697</v>
      </c>
      <c r="G750" s="352">
        <v>4.3</v>
      </c>
      <c r="H750" s="267">
        <v>23</v>
      </c>
      <c r="I750" s="267">
        <v>18</v>
      </c>
      <c r="J750" s="352">
        <v>27.8</v>
      </c>
      <c r="K750" s="353">
        <v>0.31506849315068503</v>
      </c>
      <c r="L750" s="267">
        <v>1590</v>
      </c>
      <c r="M750" s="267">
        <v>1360</v>
      </c>
      <c r="N750" s="352">
        <v>16.899999999999999</v>
      </c>
      <c r="O750" s="353">
        <v>21.780821917808201</v>
      </c>
    </row>
    <row r="751" spans="1:15" s="189" customFormat="1" ht="14.45" customHeight="1" x14ac:dyDescent="0.2">
      <c r="A751" s="515"/>
      <c r="B751" s="351" t="s">
        <v>2306</v>
      </c>
      <c r="C751" s="267">
        <v>43</v>
      </c>
      <c r="D751" s="267">
        <v>44</v>
      </c>
      <c r="E751" s="352">
        <v>102.325581395349</v>
      </c>
      <c r="F751" s="352">
        <v>102.325581395349</v>
      </c>
      <c r="G751" s="352">
        <v>0</v>
      </c>
      <c r="H751" s="267">
        <v>34</v>
      </c>
      <c r="I751" s="267">
        <v>21</v>
      </c>
      <c r="J751" s="352">
        <v>61.9</v>
      </c>
      <c r="K751" s="353">
        <v>0.77272727272727304</v>
      </c>
      <c r="L751" s="267">
        <v>1528</v>
      </c>
      <c r="M751" s="267">
        <v>1288</v>
      </c>
      <c r="N751" s="352">
        <v>18.600000000000001</v>
      </c>
      <c r="O751" s="353">
        <v>34.727272727272698</v>
      </c>
    </row>
    <row r="752" spans="1:15" s="189" customFormat="1" ht="14.45" customHeight="1" x14ac:dyDescent="0.2">
      <c r="A752" s="515"/>
      <c r="B752" s="351" t="s">
        <v>3353</v>
      </c>
      <c r="C752" s="267">
        <v>48</v>
      </c>
      <c r="D752" s="267">
        <v>40</v>
      </c>
      <c r="E752" s="352">
        <v>83.3333333333333</v>
      </c>
      <c r="F752" s="352">
        <v>87.5</v>
      </c>
      <c r="G752" s="352">
        <v>-4.8</v>
      </c>
      <c r="H752" s="267">
        <v>17</v>
      </c>
      <c r="I752" s="267">
        <v>11</v>
      </c>
      <c r="J752" s="352">
        <v>54.5</v>
      </c>
      <c r="K752" s="353">
        <v>0.42499999999999999</v>
      </c>
      <c r="L752" s="267">
        <v>1239</v>
      </c>
      <c r="M752" s="267">
        <v>924</v>
      </c>
      <c r="N752" s="352">
        <v>34.1</v>
      </c>
      <c r="O752" s="353">
        <v>30.975000000000001</v>
      </c>
    </row>
    <row r="753" spans="1:15" s="189" customFormat="1" ht="14.45" customHeight="1" x14ac:dyDescent="0.2">
      <c r="A753" s="515"/>
      <c r="B753" s="351" t="s">
        <v>2328</v>
      </c>
      <c r="C753" s="267">
        <v>12</v>
      </c>
      <c r="D753" s="267">
        <v>9</v>
      </c>
      <c r="E753" s="352">
        <v>75</v>
      </c>
      <c r="F753" s="352">
        <v>75</v>
      </c>
      <c r="G753" s="352">
        <v>0</v>
      </c>
      <c r="H753" s="267">
        <v>1</v>
      </c>
      <c r="I753" s="267">
        <v>0</v>
      </c>
      <c r="J753" s="352">
        <v>0</v>
      </c>
      <c r="K753" s="353">
        <v>0.11111111111111099</v>
      </c>
      <c r="L753" s="267">
        <v>52</v>
      </c>
      <c r="M753" s="267">
        <v>42</v>
      </c>
      <c r="N753" s="352">
        <v>23.8</v>
      </c>
      <c r="O753" s="353">
        <v>5.7777777777777803</v>
      </c>
    </row>
    <row r="754" spans="1:15" s="189" customFormat="1" ht="14.45" customHeight="1" x14ac:dyDescent="0.2">
      <c r="A754" s="515"/>
      <c r="B754" s="351" t="s">
        <v>4553</v>
      </c>
      <c r="C754" s="267">
        <v>147</v>
      </c>
      <c r="D754" s="267">
        <v>137</v>
      </c>
      <c r="E754" s="352">
        <v>93.197278911564595</v>
      </c>
      <c r="F754" s="352">
        <v>91.836734693877602</v>
      </c>
      <c r="G754" s="352">
        <v>1.5</v>
      </c>
      <c r="H754" s="267">
        <v>43</v>
      </c>
      <c r="I754" s="267">
        <v>100</v>
      </c>
      <c r="J754" s="352">
        <v>-57</v>
      </c>
      <c r="K754" s="353">
        <v>0.31386861313868603</v>
      </c>
      <c r="L754" s="267">
        <v>4329</v>
      </c>
      <c r="M754" s="267">
        <v>3423</v>
      </c>
      <c r="N754" s="352">
        <v>26.5</v>
      </c>
      <c r="O754" s="353">
        <v>31.5985401459854</v>
      </c>
    </row>
    <row r="755" spans="1:15" s="189" customFormat="1" ht="14.45" customHeight="1" x14ac:dyDescent="0.2">
      <c r="A755" s="515" t="s">
        <v>251</v>
      </c>
      <c r="B755" s="351" t="s">
        <v>1992</v>
      </c>
      <c r="C755" s="267">
        <v>31</v>
      </c>
      <c r="D755" s="267">
        <v>25</v>
      </c>
      <c r="E755" s="352">
        <v>80.645161290322605</v>
      </c>
      <c r="F755" s="352">
        <v>77.419354838709694</v>
      </c>
      <c r="G755" s="352">
        <v>4.2</v>
      </c>
      <c r="H755" s="267">
        <v>33</v>
      </c>
      <c r="I755" s="267">
        <v>30</v>
      </c>
      <c r="J755" s="352">
        <v>10</v>
      </c>
      <c r="K755" s="353">
        <v>1.32</v>
      </c>
      <c r="L755" s="267">
        <v>1161</v>
      </c>
      <c r="M755" s="267">
        <v>1046</v>
      </c>
      <c r="N755" s="352">
        <v>11</v>
      </c>
      <c r="O755" s="353">
        <v>46.44</v>
      </c>
    </row>
    <row r="756" spans="1:15" s="189" customFormat="1" ht="14.45" customHeight="1" x14ac:dyDescent="0.2">
      <c r="A756" s="515"/>
      <c r="B756" s="351" t="s">
        <v>2007</v>
      </c>
      <c r="C756" s="267">
        <v>81</v>
      </c>
      <c r="D756" s="267">
        <v>74</v>
      </c>
      <c r="E756" s="352">
        <v>91.358024691357997</v>
      </c>
      <c r="F756" s="352">
        <v>90.123456790123498</v>
      </c>
      <c r="G756" s="352">
        <v>1.4</v>
      </c>
      <c r="H756" s="267">
        <v>192</v>
      </c>
      <c r="I756" s="267">
        <v>176</v>
      </c>
      <c r="J756" s="352">
        <v>9.1</v>
      </c>
      <c r="K756" s="353">
        <v>2.5945945945945899</v>
      </c>
      <c r="L756" s="267">
        <v>2624</v>
      </c>
      <c r="M756" s="267">
        <v>1766</v>
      </c>
      <c r="N756" s="352">
        <v>48.6</v>
      </c>
      <c r="O756" s="353">
        <v>35.459459459459502</v>
      </c>
    </row>
    <row r="757" spans="1:15" s="189" customFormat="1" ht="14.45" customHeight="1" x14ac:dyDescent="0.2">
      <c r="A757" s="515"/>
      <c r="B757" s="351" t="s">
        <v>7995</v>
      </c>
      <c r="C757" s="267">
        <v>18</v>
      </c>
      <c r="D757" s="267">
        <v>16</v>
      </c>
      <c r="E757" s="352">
        <v>88.8888888888889</v>
      </c>
      <c r="F757" s="352">
        <v>88.8888888888889</v>
      </c>
      <c r="G757" s="352">
        <v>0</v>
      </c>
      <c r="H757" s="267">
        <v>0</v>
      </c>
      <c r="I757" s="267">
        <v>0</v>
      </c>
      <c r="J757" s="352">
        <v>0</v>
      </c>
      <c r="K757" s="353">
        <v>0</v>
      </c>
      <c r="L757" s="267">
        <v>409</v>
      </c>
      <c r="M757" s="267">
        <v>348</v>
      </c>
      <c r="N757" s="352">
        <v>17.5</v>
      </c>
      <c r="O757" s="353">
        <v>25.5625</v>
      </c>
    </row>
    <row r="758" spans="1:15" s="189" customFormat="1" ht="14.45" customHeight="1" x14ac:dyDescent="0.2">
      <c r="A758" s="515"/>
      <c r="B758" s="351" t="s">
        <v>6888</v>
      </c>
      <c r="C758" s="267">
        <v>9</v>
      </c>
      <c r="D758" s="267">
        <v>7</v>
      </c>
      <c r="E758" s="352">
        <v>77.7777777777778</v>
      </c>
      <c r="F758" s="352">
        <v>66.6666666666667</v>
      </c>
      <c r="G758" s="352">
        <v>16.7</v>
      </c>
      <c r="H758" s="267">
        <v>4</v>
      </c>
      <c r="I758" s="267">
        <v>5</v>
      </c>
      <c r="J758" s="352">
        <v>-20</v>
      </c>
      <c r="K758" s="353">
        <v>0.57142857142857095</v>
      </c>
      <c r="L758" s="267">
        <v>143</v>
      </c>
      <c r="M758" s="267">
        <v>133</v>
      </c>
      <c r="N758" s="352">
        <v>7.5</v>
      </c>
      <c r="O758" s="353">
        <v>20.428571428571399</v>
      </c>
    </row>
    <row r="759" spans="1:15" s="189" customFormat="1" ht="14.45" customHeight="1" x14ac:dyDescent="0.2">
      <c r="A759" s="515"/>
      <c r="B759" s="351" t="s">
        <v>7996</v>
      </c>
      <c r="C759" s="267">
        <v>50</v>
      </c>
      <c r="D759" s="267">
        <v>47</v>
      </c>
      <c r="E759" s="352">
        <v>94</v>
      </c>
      <c r="F759" s="352">
        <v>92</v>
      </c>
      <c r="G759" s="352">
        <v>2.2000000000000002</v>
      </c>
      <c r="H759" s="267">
        <v>130</v>
      </c>
      <c r="I759" s="267">
        <v>146</v>
      </c>
      <c r="J759" s="352">
        <v>-11</v>
      </c>
      <c r="K759" s="353">
        <v>2.76595744680851</v>
      </c>
      <c r="L759" s="267">
        <v>1072</v>
      </c>
      <c r="M759" s="267">
        <v>849</v>
      </c>
      <c r="N759" s="352">
        <v>26.3</v>
      </c>
      <c r="O759" s="353">
        <v>22.8085106382979</v>
      </c>
    </row>
    <row r="760" spans="1:15" s="189" customFormat="1" ht="14.45" customHeight="1" x14ac:dyDescent="0.2">
      <c r="A760" s="515"/>
      <c r="B760" s="351" t="s">
        <v>2163</v>
      </c>
      <c r="C760" s="267">
        <v>34</v>
      </c>
      <c r="D760" s="267">
        <v>33</v>
      </c>
      <c r="E760" s="352">
        <v>97.058823529411796</v>
      </c>
      <c r="F760" s="352">
        <v>94.117647058823493</v>
      </c>
      <c r="G760" s="352">
        <v>3.1</v>
      </c>
      <c r="H760" s="267">
        <v>24</v>
      </c>
      <c r="I760" s="267">
        <v>14</v>
      </c>
      <c r="J760" s="352">
        <v>71.400000000000006</v>
      </c>
      <c r="K760" s="353">
        <v>0.72727272727272696</v>
      </c>
      <c r="L760" s="267">
        <v>843</v>
      </c>
      <c r="M760" s="267">
        <v>764</v>
      </c>
      <c r="N760" s="352">
        <v>10.3</v>
      </c>
      <c r="O760" s="353">
        <v>25.545454545454501</v>
      </c>
    </row>
    <row r="761" spans="1:15" s="189" customFormat="1" ht="14.45" customHeight="1" x14ac:dyDescent="0.2">
      <c r="A761" s="515"/>
      <c r="B761" s="351" t="s">
        <v>2189</v>
      </c>
      <c r="C761" s="267">
        <v>259</v>
      </c>
      <c r="D761" s="267">
        <v>212</v>
      </c>
      <c r="E761" s="352">
        <v>81.853281853281899</v>
      </c>
      <c r="F761" s="352">
        <v>81.467181467181504</v>
      </c>
      <c r="G761" s="352">
        <v>0.5</v>
      </c>
      <c r="H761" s="267">
        <v>215</v>
      </c>
      <c r="I761" s="267">
        <v>226</v>
      </c>
      <c r="J761" s="352">
        <v>-4.9000000000000004</v>
      </c>
      <c r="K761" s="353">
        <v>1.0141509433962299</v>
      </c>
      <c r="L761" s="267">
        <v>8054</v>
      </c>
      <c r="M761" s="267">
        <v>6868</v>
      </c>
      <c r="N761" s="352">
        <v>17.3</v>
      </c>
      <c r="O761" s="353">
        <v>37.990566037735803</v>
      </c>
    </row>
    <row r="762" spans="1:15" s="189" customFormat="1" ht="14.45" customHeight="1" x14ac:dyDescent="0.2">
      <c r="A762" s="515"/>
      <c r="B762" s="351" t="s">
        <v>6893</v>
      </c>
      <c r="C762" s="267">
        <v>37</v>
      </c>
      <c r="D762" s="267">
        <v>33</v>
      </c>
      <c r="E762" s="352">
        <v>89.189189189189193</v>
      </c>
      <c r="F762" s="352">
        <v>86.486486486486498</v>
      </c>
      <c r="G762" s="352">
        <v>3.1</v>
      </c>
      <c r="H762" s="267">
        <v>58</v>
      </c>
      <c r="I762" s="267">
        <v>60</v>
      </c>
      <c r="J762" s="352">
        <v>-3.3</v>
      </c>
      <c r="K762" s="353">
        <v>1.75757575757576</v>
      </c>
      <c r="L762" s="267">
        <v>792</v>
      </c>
      <c r="M762" s="267">
        <v>727</v>
      </c>
      <c r="N762" s="352">
        <v>8.9</v>
      </c>
      <c r="O762" s="353">
        <v>24</v>
      </c>
    </row>
    <row r="763" spans="1:15" s="189" customFormat="1" ht="14.45" customHeight="1" x14ac:dyDescent="0.2">
      <c r="A763" s="515"/>
      <c r="B763" s="351" t="s">
        <v>2983</v>
      </c>
      <c r="C763" s="267">
        <v>61</v>
      </c>
      <c r="D763" s="267">
        <v>60</v>
      </c>
      <c r="E763" s="352">
        <v>98.360655737704903</v>
      </c>
      <c r="F763" s="352">
        <v>95.081967213114794</v>
      </c>
      <c r="G763" s="352">
        <v>3.4</v>
      </c>
      <c r="H763" s="267">
        <v>94</v>
      </c>
      <c r="I763" s="267">
        <v>84</v>
      </c>
      <c r="J763" s="352">
        <v>11.9</v>
      </c>
      <c r="K763" s="353">
        <v>1.56666666666667</v>
      </c>
      <c r="L763" s="267">
        <v>2449</v>
      </c>
      <c r="M763" s="267">
        <v>2004</v>
      </c>
      <c r="N763" s="352">
        <v>22.2</v>
      </c>
      <c r="O763" s="353">
        <v>40.816666666666698</v>
      </c>
    </row>
    <row r="764" spans="1:15" s="189" customFormat="1" ht="14.45" customHeight="1" x14ac:dyDescent="0.2">
      <c r="A764" s="515"/>
      <c r="B764" s="351" t="s">
        <v>2192</v>
      </c>
      <c r="C764" s="267">
        <v>32</v>
      </c>
      <c r="D764" s="267">
        <v>29</v>
      </c>
      <c r="E764" s="352">
        <v>90.625</v>
      </c>
      <c r="F764" s="352">
        <v>90.625</v>
      </c>
      <c r="G764" s="352">
        <v>0</v>
      </c>
      <c r="H764" s="267">
        <v>18</v>
      </c>
      <c r="I764" s="267">
        <v>26</v>
      </c>
      <c r="J764" s="352">
        <v>-30.8</v>
      </c>
      <c r="K764" s="353">
        <v>0.62068965517241403</v>
      </c>
      <c r="L764" s="267">
        <v>938</v>
      </c>
      <c r="M764" s="267">
        <v>715</v>
      </c>
      <c r="N764" s="352">
        <v>31.2</v>
      </c>
      <c r="O764" s="353">
        <v>32.344827586206897</v>
      </c>
    </row>
    <row r="765" spans="1:15" s="189" customFormat="1" ht="14.45" customHeight="1" x14ac:dyDescent="0.2">
      <c r="A765" s="515"/>
      <c r="B765" s="351" t="s">
        <v>3574</v>
      </c>
      <c r="C765" s="267">
        <v>107</v>
      </c>
      <c r="D765" s="267">
        <v>90</v>
      </c>
      <c r="E765" s="352">
        <v>84.112149532710305</v>
      </c>
      <c r="F765" s="352">
        <v>84.112149532710305</v>
      </c>
      <c r="G765" s="352">
        <v>0</v>
      </c>
      <c r="H765" s="267">
        <v>162</v>
      </c>
      <c r="I765" s="267">
        <v>92</v>
      </c>
      <c r="J765" s="352">
        <v>76.099999999999994</v>
      </c>
      <c r="K765" s="353">
        <v>1.8</v>
      </c>
      <c r="L765" s="267">
        <v>2232</v>
      </c>
      <c r="M765" s="267">
        <v>1869</v>
      </c>
      <c r="N765" s="352">
        <v>19.399999999999999</v>
      </c>
      <c r="O765" s="353">
        <v>24.8</v>
      </c>
    </row>
    <row r="766" spans="1:15" s="189" customFormat="1" ht="14.45" customHeight="1" x14ac:dyDescent="0.2">
      <c r="A766" s="515"/>
      <c r="B766" s="351" t="s">
        <v>3432</v>
      </c>
      <c r="C766" s="267">
        <v>48</v>
      </c>
      <c r="D766" s="267">
        <v>43</v>
      </c>
      <c r="E766" s="352">
        <v>89.5833333333333</v>
      </c>
      <c r="F766" s="352">
        <v>89.5833333333333</v>
      </c>
      <c r="G766" s="352">
        <v>0</v>
      </c>
      <c r="H766" s="267">
        <v>45</v>
      </c>
      <c r="I766" s="267">
        <v>48</v>
      </c>
      <c r="J766" s="352">
        <v>-6.3</v>
      </c>
      <c r="K766" s="353">
        <v>1.0465116279069799</v>
      </c>
      <c r="L766" s="267">
        <v>1656</v>
      </c>
      <c r="M766" s="267">
        <v>1288</v>
      </c>
      <c r="N766" s="352">
        <v>28.6</v>
      </c>
      <c r="O766" s="353">
        <v>38.511627906976699</v>
      </c>
    </row>
    <row r="767" spans="1:15" s="189" customFormat="1" ht="14.45" customHeight="1" x14ac:dyDescent="0.2">
      <c r="A767" s="361" t="s">
        <v>15155</v>
      </c>
      <c r="B767" s="351" t="s">
        <v>15155</v>
      </c>
      <c r="C767" s="267">
        <v>0</v>
      </c>
      <c r="D767" s="267">
        <v>0</v>
      </c>
      <c r="E767" s="352">
        <v>0</v>
      </c>
      <c r="F767" s="352">
        <v>0</v>
      </c>
      <c r="G767" s="352">
        <v>0</v>
      </c>
      <c r="H767" s="267">
        <v>0</v>
      </c>
      <c r="I767" s="267">
        <v>0</v>
      </c>
      <c r="J767" s="352">
        <v>0</v>
      </c>
      <c r="K767" s="353" t="s">
        <v>17215</v>
      </c>
      <c r="L767" s="267">
        <v>0</v>
      </c>
      <c r="M767" s="267">
        <v>0</v>
      </c>
      <c r="N767" s="352">
        <v>0</v>
      </c>
      <c r="O767" s="353" t="s">
        <v>17215</v>
      </c>
    </row>
    <row r="768" spans="1:15" s="189" customFormat="1" ht="14.45" customHeight="1" x14ac:dyDescent="0.2">
      <c r="A768" s="515" t="s">
        <v>249</v>
      </c>
      <c r="B768" s="351" t="s">
        <v>7997</v>
      </c>
      <c r="C768" s="267">
        <v>21</v>
      </c>
      <c r="D768" s="267">
        <v>21</v>
      </c>
      <c r="E768" s="352">
        <v>100</v>
      </c>
      <c r="F768" s="352">
        <v>100</v>
      </c>
      <c r="G768" s="352">
        <v>0</v>
      </c>
      <c r="H768" s="267">
        <v>27</v>
      </c>
      <c r="I768" s="267">
        <v>14</v>
      </c>
      <c r="J768" s="352">
        <v>92.9</v>
      </c>
      <c r="K768" s="353">
        <v>1.28571428571429</v>
      </c>
      <c r="L768" s="267">
        <v>256</v>
      </c>
      <c r="M768" s="267">
        <v>255</v>
      </c>
      <c r="N768" s="352">
        <v>0.4</v>
      </c>
      <c r="O768" s="353">
        <v>12.1904761904762</v>
      </c>
    </row>
    <row r="769" spans="1:15" s="189" customFormat="1" ht="14.45" customHeight="1" x14ac:dyDescent="0.2">
      <c r="A769" s="515"/>
      <c r="B769" s="351" t="s">
        <v>1412</v>
      </c>
      <c r="C769" s="267">
        <v>51</v>
      </c>
      <c r="D769" s="267">
        <v>45</v>
      </c>
      <c r="E769" s="352">
        <v>88.235294117647101</v>
      </c>
      <c r="F769" s="352">
        <v>88.235294117647101</v>
      </c>
      <c r="G769" s="352">
        <v>0</v>
      </c>
      <c r="H769" s="267">
        <v>11</v>
      </c>
      <c r="I769" s="267">
        <v>11</v>
      </c>
      <c r="J769" s="352">
        <v>0</v>
      </c>
      <c r="K769" s="353">
        <v>0.24444444444444399</v>
      </c>
      <c r="L769" s="267">
        <v>1379</v>
      </c>
      <c r="M769" s="267">
        <v>1299</v>
      </c>
      <c r="N769" s="352">
        <v>6.2</v>
      </c>
      <c r="O769" s="353">
        <v>30.6444444444444</v>
      </c>
    </row>
    <row r="770" spans="1:15" s="189" customFormat="1" ht="14.45" customHeight="1" x14ac:dyDescent="0.2">
      <c r="A770" s="515"/>
      <c r="B770" s="351" t="s">
        <v>1452</v>
      </c>
      <c r="C770" s="267">
        <v>44</v>
      </c>
      <c r="D770" s="267">
        <v>38</v>
      </c>
      <c r="E770" s="352">
        <v>86.363636363636402</v>
      </c>
      <c r="F770" s="352">
        <v>84.090909090909093</v>
      </c>
      <c r="G770" s="352">
        <v>2.7</v>
      </c>
      <c r="H770" s="267">
        <v>62</v>
      </c>
      <c r="I770" s="267">
        <v>31</v>
      </c>
      <c r="J770" s="352">
        <v>100</v>
      </c>
      <c r="K770" s="353">
        <v>1.6315789473684199</v>
      </c>
      <c r="L770" s="267">
        <v>817</v>
      </c>
      <c r="M770" s="267">
        <v>684</v>
      </c>
      <c r="N770" s="352">
        <v>19.399999999999999</v>
      </c>
      <c r="O770" s="353">
        <v>21.5</v>
      </c>
    </row>
    <row r="771" spans="1:15" s="189" customFormat="1" ht="14.45" customHeight="1" x14ac:dyDescent="0.2">
      <c r="A771" s="515"/>
      <c r="B771" s="351" t="s">
        <v>2518</v>
      </c>
      <c r="C771" s="267">
        <v>132</v>
      </c>
      <c r="D771" s="267">
        <v>114</v>
      </c>
      <c r="E771" s="352">
        <v>86.363636363636402</v>
      </c>
      <c r="F771" s="352">
        <v>85.606060606060595</v>
      </c>
      <c r="G771" s="352">
        <v>0.9</v>
      </c>
      <c r="H771" s="267">
        <v>36</v>
      </c>
      <c r="I771" s="267">
        <v>29</v>
      </c>
      <c r="J771" s="352">
        <v>24.1</v>
      </c>
      <c r="K771" s="353">
        <v>0.31578947368421101</v>
      </c>
      <c r="L771" s="267">
        <v>3731</v>
      </c>
      <c r="M771" s="267">
        <v>3446</v>
      </c>
      <c r="N771" s="352">
        <v>8.3000000000000007</v>
      </c>
      <c r="O771" s="353">
        <v>32.728070175438603</v>
      </c>
    </row>
    <row r="772" spans="1:15" s="189" customFormat="1" ht="14.45" customHeight="1" x14ac:dyDescent="0.2">
      <c r="A772" s="515"/>
      <c r="B772" s="351" t="s">
        <v>2638</v>
      </c>
      <c r="C772" s="267">
        <v>23</v>
      </c>
      <c r="D772" s="267">
        <v>22</v>
      </c>
      <c r="E772" s="352">
        <v>95.652173913043498</v>
      </c>
      <c r="F772" s="352">
        <v>95.652173913043498</v>
      </c>
      <c r="G772" s="352">
        <v>0</v>
      </c>
      <c r="H772" s="267">
        <v>58</v>
      </c>
      <c r="I772" s="267">
        <v>20</v>
      </c>
      <c r="J772" s="352">
        <v>190</v>
      </c>
      <c r="K772" s="353">
        <v>2.6363636363636398</v>
      </c>
      <c r="L772" s="267">
        <v>621</v>
      </c>
      <c r="M772" s="267">
        <v>497</v>
      </c>
      <c r="N772" s="352">
        <v>24.9</v>
      </c>
      <c r="O772" s="353">
        <v>28.227272727272702</v>
      </c>
    </row>
    <row r="773" spans="1:15" s="189" customFormat="1" ht="14.45" customHeight="1" x14ac:dyDescent="0.2">
      <c r="A773" s="515"/>
      <c r="B773" s="351" t="s">
        <v>1421</v>
      </c>
      <c r="C773" s="267">
        <v>269</v>
      </c>
      <c r="D773" s="267">
        <v>223</v>
      </c>
      <c r="E773" s="352">
        <v>82.899628252788105</v>
      </c>
      <c r="F773" s="352">
        <v>81.412639405204501</v>
      </c>
      <c r="G773" s="352">
        <v>1.8</v>
      </c>
      <c r="H773" s="267">
        <v>357</v>
      </c>
      <c r="I773" s="267">
        <v>248</v>
      </c>
      <c r="J773" s="352">
        <v>44</v>
      </c>
      <c r="K773" s="353">
        <v>1.6008968609865499</v>
      </c>
      <c r="L773" s="267">
        <v>5337</v>
      </c>
      <c r="M773" s="267">
        <v>4744</v>
      </c>
      <c r="N773" s="352">
        <v>12.5</v>
      </c>
      <c r="O773" s="353">
        <v>23.932735426009</v>
      </c>
    </row>
    <row r="774" spans="1:15" s="189" customFormat="1" ht="14.45" customHeight="1" x14ac:dyDescent="0.2">
      <c r="A774" s="515"/>
      <c r="B774" s="351" t="s">
        <v>2885</v>
      </c>
      <c r="C774" s="267">
        <v>26</v>
      </c>
      <c r="D774" s="267">
        <v>25</v>
      </c>
      <c r="E774" s="352">
        <v>96.153846153846203</v>
      </c>
      <c r="F774" s="352">
        <v>100</v>
      </c>
      <c r="G774" s="352">
        <v>-3.8</v>
      </c>
      <c r="H774" s="267">
        <v>67</v>
      </c>
      <c r="I774" s="267">
        <v>76</v>
      </c>
      <c r="J774" s="352">
        <v>-11.8</v>
      </c>
      <c r="K774" s="353">
        <v>2.68</v>
      </c>
      <c r="L774" s="267">
        <v>1622</v>
      </c>
      <c r="M774" s="267">
        <v>1095</v>
      </c>
      <c r="N774" s="352">
        <v>48.1</v>
      </c>
      <c r="O774" s="353">
        <v>64.88</v>
      </c>
    </row>
    <row r="775" spans="1:15" s="189" customFormat="1" ht="14.45" customHeight="1" x14ac:dyDescent="0.2">
      <c r="A775" s="515"/>
      <c r="B775" s="351" t="s">
        <v>1446</v>
      </c>
      <c r="C775" s="267">
        <v>217</v>
      </c>
      <c r="D775" s="267">
        <v>174</v>
      </c>
      <c r="E775" s="352">
        <v>80.184331797235004</v>
      </c>
      <c r="F775" s="352">
        <v>79.723502304147502</v>
      </c>
      <c r="G775" s="352">
        <v>0.6</v>
      </c>
      <c r="H775" s="267">
        <v>217</v>
      </c>
      <c r="I775" s="267">
        <v>187</v>
      </c>
      <c r="J775" s="352">
        <v>16</v>
      </c>
      <c r="K775" s="353">
        <v>1.2471264367816099</v>
      </c>
      <c r="L775" s="267">
        <v>5004</v>
      </c>
      <c r="M775" s="267">
        <v>4311</v>
      </c>
      <c r="N775" s="352">
        <v>16.100000000000001</v>
      </c>
      <c r="O775" s="353">
        <v>28.758620689655199</v>
      </c>
    </row>
    <row r="776" spans="1:15" s="189" customFormat="1" ht="14.45" customHeight="1" x14ac:dyDescent="0.2">
      <c r="A776" s="515"/>
      <c r="B776" s="351" t="s">
        <v>1987</v>
      </c>
      <c r="C776" s="267">
        <v>13</v>
      </c>
      <c r="D776" s="267">
        <v>12</v>
      </c>
      <c r="E776" s="352">
        <v>92.307692307692307</v>
      </c>
      <c r="F776" s="352">
        <v>92.307692307692307</v>
      </c>
      <c r="G776" s="352">
        <v>0</v>
      </c>
      <c r="H776" s="267">
        <v>44</v>
      </c>
      <c r="I776" s="267">
        <v>51</v>
      </c>
      <c r="J776" s="352">
        <v>-13.7</v>
      </c>
      <c r="K776" s="353">
        <v>3.6666666666666701</v>
      </c>
      <c r="L776" s="267">
        <v>446</v>
      </c>
      <c r="M776" s="267">
        <v>395</v>
      </c>
      <c r="N776" s="352">
        <v>12.9</v>
      </c>
      <c r="O776" s="353">
        <v>37.1666666666667</v>
      </c>
    </row>
    <row r="777" spans="1:15" s="189" customFormat="1" ht="14.45" customHeight="1" x14ac:dyDescent="0.2">
      <c r="A777" s="515"/>
      <c r="B777" s="351" t="s">
        <v>7998</v>
      </c>
      <c r="C777" s="267">
        <v>12</v>
      </c>
      <c r="D777" s="267">
        <v>10</v>
      </c>
      <c r="E777" s="352">
        <v>83.3333333333333</v>
      </c>
      <c r="F777" s="352">
        <v>83.3333333333333</v>
      </c>
      <c r="G777" s="352">
        <v>0</v>
      </c>
      <c r="H777" s="267">
        <v>65</v>
      </c>
      <c r="I777" s="267">
        <v>54</v>
      </c>
      <c r="J777" s="352">
        <v>20.399999999999999</v>
      </c>
      <c r="K777" s="353">
        <v>6.5</v>
      </c>
      <c r="L777" s="267">
        <v>439</v>
      </c>
      <c r="M777" s="267">
        <v>373</v>
      </c>
      <c r="N777" s="352">
        <v>17.7</v>
      </c>
      <c r="O777" s="353">
        <v>43.9</v>
      </c>
    </row>
    <row r="778" spans="1:15" s="189" customFormat="1" ht="14.45" customHeight="1" x14ac:dyDescent="0.2">
      <c r="A778" s="515"/>
      <c r="B778" s="351" t="s">
        <v>4926</v>
      </c>
      <c r="C778" s="267">
        <v>62</v>
      </c>
      <c r="D778" s="267">
        <v>50</v>
      </c>
      <c r="E778" s="352">
        <v>80.645161290322605</v>
      </c>
      <c r="F778" s="352">
        <v>79.0322580645161</v>
      </c>
      <c r="G778" s="352">
        <v>2</v>
      </c>
      <c r="H778" s="267">
        <v>5</v>
      </c>
      <c r="I778" s="267">
        <v>6</v>
      </c>
      <c r="J778" s="352">
        <v>-16.7</v>
      </c>
      <c r="K778" s="353">
        <v>0.1</v>
      </c>
      <c r="L778" s="267">
        <v>922</v>
      </c>
      <c r="M778" s="267">
        <v>912</v>
      </c>
      <c r="N778" s="352">
        <v>1.1000000000000001</v>
      </c>
      <c r="O778" s="353">
        <v>18.440000000000001</v>
      </c>
    </row>
    <row r="779" spans="1:15" s="189" customFormat="1" ht="14.45" customHeight="1" x14ac:dyDescent="0.2">
      <c r="A779" s="515"/>
      <c r="B779" s="351" t="s">
        <v>2713</v>
      </c>
      <c r="C779" s="267">
        <v>66</v>
      </c>
      <c r="D779" s="267">
        <v>58</v>
      </c>
      <c r="E779" s="352">
        <v>87.878787878787904</v>
      </c>
      <c r="F779" s="352">
        <v>87.878787878787904</v>
      </c>
      <c r="G779" s="352">
        <v>0</v>
      </c>
      <c r="H779" s="267">
        <v>57</v>
      </c>
      <c r="I779" s="267">
        <v>24</v>
      </c>
      <c r="J779" s="352">
        <v>137.5</v>
      </c>
      <c r="K779" s="353">
        <v>0.98275862068965503</v>
      </c>
      <c r="L779" s="267">
        <v>1338</v>
      </c>
      <c r="M779" s="267">
        <v>1008</v>
      </c>
      <c r="N779" s="352">
        <v>32.700000000000003</v>
      </c>
      <c r="O779" s="353">
        <v>23.068965517241399</v>
      </c>
    </row>
    <row r="780" spans="1:15" s="189" customFormat="1" ht="14.45" customHeight="1" x14ac:dyDescent="0.2">
      <c r="A780" s="515"/>
      <c r="B780" s="351" t="s">
        <v>2663</v>
      </c>
      <c r="C780" s="267">
        <v>30</v>
      </c>
      <c r="D780" s="267">
        <v>26</v>
      </c>
      <c r="E780" s="352">
        <v>86.6666666666667</v>
      </c>
      <c r="F780" s="352">
        <v>86.6666666666667</v>
      </c>
      <c r="G780" s="352">
        <v>0</v>
      </c>
      <c r="H780" s="267">
        <v>44</v>
      </c>
      <c r="I780" s="267">
        <v>32</v>
      </c>
      <c r="J780" s="352">
        <v>37.5</v>
      </c>
      <c r="K780" s="353">
        <v>1.6923076923076901</v>
      </c>
      <c r="L780" s="267">
        <v>760</v>
      </c>
      <c r="M780" s="267">
        <v>523</v>
      </c>
      <c r="N780" s="352">
        <v>45.3</v>
      </c>
      <c r="O780" s="353">
        <v>29.230769230769202</v>
      </c>
    </row>
    <row r="781" spans="1:15" s="189" customFormat="1" ht="14.45" customHeight="1" x14ac:dyDescent="0.2">
      <c r="A781" s="515" t="s">
        <v>250</v>
      </c>
      <c r="B781" s="351" t="s">
        <v>3667</v>
      </c>
      <c r="C781" s="267">
        <v>250</v>
      </c>
      <c r="D781" s="267">
        <v>217</v>
      </c>
      <c r="E781" s="352">
        <v>86.8</v>
      </c>
      <c r="F781" s="352">
        <v>86</v>
      </c>
      <c r="G781" s="352">
        <v>0.9</v>
      </c>
      <c r="H781" s="267">
        <v>1644</v>
      </c>
      <c r="I781" s="267">
        <v>1319</v>
      </c>
      <c r="J781" s="352">
        <v>24.6</v>
      </c>
      <c r="K781" s="353">
        <v>7.5760368663594502</v>
      </c>
      <c r="L781" s="267">
        <v>6992</v>
      </c>
      <c r="M781" s="267">
        <v>6217</v>
      </c>
      <c r="N781" s="352">
        <v>12.5</v>
      </c>
      <c r="O781" s="353">
        <v>32.221198156682</v>
      </c>
    </row>
    <row r="782" spans="1:15" s="189" customFormat="1" ht="14.45" customHeight="1" x14ac:dyDescent="0.2">
      <c r="A782" s="515"/>
      <c r="B782" s="351" t="s">
        <v>3722</v>
      </c>
      <c r="C782" s="267">
        <v>112</v>
      </c>
      <c r="D782" s="267">
        <v>107</v>
      </c>
      <c r="E782" s="352">
        <v>95.535714285714306</v>
      </c>
      <c r="F782" s="352">
        <v>95.535714285714306</v>
      </c>
      <c r="G782" s="352">
        <v>0</v>
      </c>
      <c r="H782" s="267">
        <v>340</v>
      </c>
      <c r="I782" s="267">
        <v>218</v>
      </c>
      <c r="J782" s="352">
        <v>56</v>
      </c>
      <c r="K782" s="353">
        <v>3.1775700934579398</v>
      </c>
      <c r="L782" s="267">
        <v>3491</v>
      </c>
      <c r="M782" s="267">
        <v>2979</v>
      </c>
      <c r="N782" s="352">
        <v>17.2</v>
      </c>
      <c r="O782" s="353">
        <v>32.6261682242991</v>
      </c>
    </row>
    <row r="783" spans="1:15" s="189" customFormat="1" ht="14.45" customHeight="1" x14ac:dyDescent="0.2">
      <c r="A783" s="515"/>
      <c r="B783" s="351" t="s">
        <v>4043</v>
      </c>
      <c r="C783" s="267">
        <v>27</v>
      </c>
      <c r="D783" s="267">
        <v>23</v>
      </c>
      <c r="E783" s="352">
        <v>85.185185185185205</v>
      </c>
      <c r="F783" s="352">
        <v>85.185185185185205</v>
      </c>
      <c r="G783" s="352">
        <v>0</v>
      </c>
      <c r="H783" s="267">
        <v>54</v>
      </c>
      <c r="I783" s="267">
        <v>43</v>
      </c>
      <c r="J783" s="352">
        <v>25.6</v>
      </c>
      <c r="K783" s="353">
        <v>2.3478260869565202</v>
      </c>
      <c r="L783" s="267">
        <v>726</v>
      </c>
      <c r="M783" s="267">
        <v>598</v>
      </c>
      <c r="N783" s="352">
        <v>21.4</v>
      </c>
      <c r="O783" s="353">
        <v>31.565217391304301</v>
      </c>
    </row>
    <row r="784" spans="1:15" s="189" customFormat="1" ht="14.45" customHeight="1" x14ac:dyDescent="0.2">
      <c r="A784" s="515"/>
      <c r="B784" s="351" t="s">
        <v>2344</v>
      </c>
      <c r="C784" s="267">
        <v>62</v>
      </c>
      <c r="D784" s="267">
        <v>61</v>
      </c>
      <c r="E784" s="352">
        <v>98.387096774193594</v>
      </c>
      <c r="F784" s="352">
        <v>98.387096774193594</v>
      </c>
      <c r="G784" s="352">
        <v>0</v>
      </c>
      <c r="H784" s="267">
        <v>16</v>
      </c>
      <c r="I784" s="267">
        <v>13</v>
      </c>
      <c r="J784" s="352">
        <v>23.1</v>
      </c>
      <c r="K784" s="353">
        <v>0.26229508196721302</v>
      </c>
      <c r="L784" s="267">
        <v>1253</v>
      </c>
      <c r="M784" s="267">
        <v>1199</v>
      </c>
      <c r="N784" s="352">
        <v>4.5</v>
      </c>
      <c r="O784" s="353">
        <v>20.540983606557401</v>
      </c>
    </row>
    <row r="785" spans="1:15" s="189" customFormat="1" ht="14.45" customHeight="1" x14ac:dyDescent="0.2">
      <c r="A785" s="515"/>
      <c r="B785" s="351" t="s">
        <v>3695</v>
      </c>
      <c r="C785" s="267">
        <v>84</v>
      </c>
      <c r="D785" s="267">
        <v>84</v>
      </c>
      <c r="E785" s="352">
        <v>100</v>
      </c>
      <c r="F785" s="352">
        <v>100</v>
      </c>
      <c r="G785" s="352">
        <v>0</v>
      </c>
      <c r="H785" s="267">
        <v>132</v>
      </c>
      <c r="I785" s="267">
        <v>92</v>
      </c>
      <c r="J785" s="352">
        <v>43.5</v>
      </c>
      <c r="K785" s="353">
        <v>1.5714285714285701</v>
      </c>
      <c r="L785" s="267">
        <v>2928</v>
      </c>
      <c r="M785" s="267">
        <v>2484</v>
      </c>
      <c r="N785" s="352">
        <v>17.899999999999999</v>
      </c>
      <c r="O785" s="353">
        <v>34.857142857142897</v>
      </c>
    </row>
    <row r="786" spans="1:15" s="189" customFormat="1" ht="14.45" customHeight="1" x14ac:dyDescent="0.2">
      <c r="A786" s="361" t="s">
        <v>15156</v>
      </c>
      <c r="B786" s="351" t="s">
        <v>15156</v>
      </c>
      <c r="C786" s="267">
        <v>0</v>
      </c>
      <c r="D786" s="267">
        <v>0</v>
      </c>
      <c r="E786" s="352">
        <v>0</v>
      </c>
      <c r="F786" s="352">
        <v>0</v>
      </c>
      <c r="G786" s="352">
        <v>0</v>
      </c>
      <c r="H786" s="267">
        <v>0</v>
      </c>
      <c r="I786" s="267">
        <v>0</v>
      </c>
      <c r="J786" s="352">
        <v>0</v>
      </c>
      <c r="K786" s="353" t="s">
        <v>17215</v>
      </c>
      <c r="L786" s="267">
        <v>0</v>
      </c>
      <c r="M786" s="267">
        <v>0</v>
      </c>
      <c r="N786" s="352">
        <v>0</v>
      </c>
      <c r="O786" s="353" t="s">
        <v>17215</v>
      </c>
    </row>
    <row r="787" spans="1:15" s="189" customFormat="1" ht="14.45" customHeight="1" x14ac:dyDescent="0.2">
      <c r="A787" s="515" t="s">
        <v>253</v>
      </c>
      <c r="B787" s="351" t="s">
        <v>1223</v>
      </c>
      <c r="C787" s="267">
        <v>23</v>
      </c>
      <c r="D787" s="267">
        <v>24</v>
      </c>
      <c r="E787" s="352">
        <v>104.347826086957</v>
      </c>
      <c r="F787" s="352">
        <v>104.347826086957</v>
      </c>
      <c r="G787" s="352">
        <v>0</v>
      </c>
      <c r="H787" s="267">
        <v>10</v>
      </c>
      <c r="I787" s="267">
        <v>6</v>
      </c>
      <c r="J787" s="352">
        <v>66.7</v>
      </c>
      <c r="K787" s="353">
        <v>0.41666666666666702</v>
      </c>
      <c r="L787" s="267">
        <v>623</v>
      </c>
      <c r="M787" s="267">
        <v>481</v>
      </c>
      <c r="N787" s="352">
        <v>29.5</v>
      </c>
      <c r="O787" s="353">
        <v>25.9583333333333</v>
      </c>
    </row>
    <row r="788" spans="1:15" s="189" customFormat="1" ht="14.45" customHeight="1" x14ac:dyDescent="0.2">
      <c r="A788" s="515"/>
      <c r="B788" s="351" t="s">
        <v>1233</v>
      </c>
      <c r="C788" s="267">
        <v>138</v>
      </c>
      <c r="D788" s="267">
        <v>119</v>
      </c>
      <c r="E788" s="352">
        <v>86.231884057971001</v>
      </c>
      <c r="F788" s="352">
        <v>84.7826086956522</v>
      </c>
      <c r="G788" s="352">
        <v>1.7</v>
      </c>
      <c r="H788" s="267">
        <v>31</v>
      </c>
      <c r="I788" s="267">
        <v>32</v>
      </c>
      <c r="J788" s="352">
        <v>-3.1</v>
      </c>
      <c r="K788" s="353">
        <v>0.26050420168067201</v>
      </c>
      <c r="L788" s="267">
        <v>1233</v>
      </c>
      <c r="M788" s="267">
        <v>922</v>
      </c>
      <c r="N788" s="352">
        <v>33.700000000000003</v>
      </c>
      <c r="O788" s="353">
        <v>10.3613445378151</v>
      </c>
    </row>
    <row r="789" spans="1:15" s="189" customFormat="1" ht="14.45" customHeight="1" x14ac:dyDescent="0.2">
      <c r="A789" s="515"/>
      <c r="B789" s="351" t="s">
        <v>1472</v>
      </c>
      <c r="C789" s="267">
        <v>317</v>
      </c>
      <c r="D789" s="267">
        <v>252</v>
      </c>
      <c r="E789" s="352">
        <v>79.495268138801293</v>
      </c>
      <c r="F789" s="352">
        <v>77.287066246056796</v>
      </c>
      <c r="G789" s="352">
        <v>2.9</v>
      </c>
      <c r="H789" s="267">
        <v>94</v>
      </c>
      <c r="I789" s="267">
        <v>111</v>
      </c>
      <c r="J789" s="352">
        <v>-15.3</v>
      </c>
      <c r="K789" s="353">
        <v>0.37301587301587302</v>
      </c>
      <c r="L789" s="267">
        <v>4619</v>
      </c>
      <c r="M789" s="267">
        <v>3967</v>
      </c>
      <c r="N789" s="352">
        <v>16.399999999999999</v>
      </c>
      <c r="O789" s="353">
        <v>18.3293650793651</v>
      </c>
    </row>
    <row r="790" spans="1:15" s="189" customFormat="1" ht="14.45" customHeight="1" x14ac:dyDescent="0.2">
      <c r="A790" s="515"/>
      <c r="B790" s="351" t="s">
        <v>1230</v>
      </c>
      <c r="C790" s="267">
        <v>28</v>
      </c>
      <c r="D790" s="267">
        <v>21</v>
      </c>
      <c r="E790" s="352">
        <v>75</v>
      </c>
      <c r="F790" s="352">
        <v>71.428571428571402</v>
      </c>
      <c r="G790" s="352">
        <v>5</v>
      </c>
      <c r="H790" s="267">
        <v>9</v>
      </c>
      <c r="I790" s="267">
        <v>1</v>
      </c>
      <c r="J790" s="352">
        <v>800</v>
      </c>
      <c r="K790" s="353">
        <v>0.42857142857142899</v>
      </c>
      <c r="L790" s="267">
        <v>220</v>
      </c>
      <c r="M790" s="267">
        <v>157</v>
      </c>
      <c r="N790" s="352">
        <v>40.1</v>
      </c>
      <c r="O790" s="353">
        <v>10.476190476190499</v>
      </c>
    </row>
    <row r="791" spans="1:15" s="189" customFormat="1" ht="14.45" customHeight="1" x14ac:dyDescent="0.2">
      <c r="A791" s="515"/>
      <c r="B791" s="351" t="s">
        <v>1253</v>
      </c>
      <c r="C791" s="267">
        <v>163</v>
      </c>
      <c r="D791" s="267">
        <v>137</v>
      </c>
      <c r="E791" s="352">
        <v>84.049079754601195</v>
      </c>
      <c r="F791" s="352">
        <v>83.435582822085905</v>
      </c>
      <c r="G791" s="352">
        <v>0.7</v>
      </c>
      <c r="H791" s="267">
        <v>24</v>
      </c>
      <c r="I791" s="267">
        <v>24</v>
      </c>
      <c r="J791" s="352">
        <v>0</v>
      </c>
      <c r="K791" s="353">
        <v>0.17518248175182499</v>
      </c>
      <c r="L791" s="267">
        <v>3790</v>
      </c>
      <c r="M791" s="267">
        <v>3270</v>
      </c>
      <c r="N791" s="352">
        <v>15.9</v>
      </c>
      <c r="O791" s="353">
        <v>27.6642335766423</v>
      </c>
    </row>
    <row r="792" spans="1:15" s="189" customFormat="1" ht="14.45" customHeight="1" x14ac:dyDescent="0.2">
      <c r="A792" s="515"/>
      <c r="B792" s="351" t="s">
        <v>1685</v>
      </c>
      <c r="C792" s="267">
        <v>86</v>
      </c>
      <c r="D792" s="267">
        <v>71</v>
      </c>
      <c r="E792" s="352">
        <v>82.558139534883693</v>
      </c>
      <c r="F792" s="352">
        <v>83.720930232558203</v>
      </c>
      <c r="G792" s="352">
        <v>-1.4</v>
      </c>
      <c r="H792" s="267">
        <v>43</v>
      </c>
      <c r="I792" s="267">
        <v>44</v>
      </c>
      <c r="J792" s="352">
        <v>-2.2999999999999998</v>
      </c>
      <c r="K792" s="353">
        <v>0.60563380281690105</v>
      </c>
      <c r="L792" s="267">
        <v>2408</v>
      </c>
      <c r="M792" s="267">
        <v>2281</v>
      </c>
      <c r="N792" s="352">
        <v>5.6</v>
      </c>
      <c r="O792" s="353">
        <v>33.915492957746501</v>
      </c>
    </row>
    <row r="793" spans="1:15" s="189" customFormat="1" ht="14.45" customHeight="1" x14ac:dyDescent="0.2">
      <c r="A793" s="361" t="s">
        <v>15157</v>
      </c>
      <c r="B793" s="351" t="s">
        <v>15500</v>
      </c>
      <c r="C793" s="267">
        <v>0</v>
      </c>
      <c r="D793" s="267">
        <v>0</v>
      </c>
      <c r="E793" s="352">
        <v>0</v>
      </c>
      <c r="F793" s="352">
        <v>0</v>
      </c>
      <c r="G793" s="352">
        <v>0</v>
      </c>
      <c r="H793" s="267">
        <v>0</v>
      </c>
      <c r="I793" s="267">
        <v>0</v>
      </c>
      <c r="J793" s="352">
        <v>0</v>
      </c>
      <c r="K793" s="353" t="s">
        <v>17215</v>
      </c>
      <c r="L793" s="267">
        <v>0</v>
      </c>
      <c r="M793" s="267">
        <v>0</v>
      </c>
      <c r="N793" s="352">
        <v>0</v>
      </c>
      <c r="O793" s="353" t="s">
        <v>17215</v>
      </c>
    </row>
    <row r="794" spans="1:15" s="189" customFormat="1" ht="14.45" customHeight="1" x14ac:dyDescent="0.2">
      <c r="A794" s="361" t="s">
        <v>15158</v>
      </c>
      <c r="B794" s="351" t="s">
        <v>15501</v>
      </c>
      <c r="C794" s="267">
        <v>0</v>
      </c>
      <c r="D794" s="267">
        <v>8</v>
      </c>
      <c r="E794" s="352">
        <v>0</v>
      </c>
      <c r="F794" s="352">
        <v>0</v>
      </c>
      <c r="G794" s="352">
        <v>14.3</v>
      </c>
      <c r="H794" s="267">
        <v>4</v>
      </c>
      <c r="I794" s="267">
        <v>0</v>
      </c>
      <c r="J794" s="352">
        <v>0</v>
      </c>
      <c r="K794" s="353">
        <v>0.5</v>
      </c>
      <c r="L794" s="267">
        <v>21</v>
      </c>
      <c r="M794" s="267">
        <v>5</v>
      </c>
      <c r="N794" s="352">
        <v>320</v>
      </c>
      <c r="O794" s="353">
        <v>2.625</v>
      </c>
    </row>
    <row r="795" spans="1:15" s="189" customFormat="1" ht="14.45" customHeight="1" x14ac:dyDescent="0.2">
      <c r="A795" s="361" t="s">
        <v>15159</v>
      </c>
      <c r="B795" s="351" t="s">
        <v>15159</v>
      </c>
      <c r="C795" s="267">
        <v>0</v>
      </c>
      <c r="D795" s="267">
        <v>0</v>
      </c>
      <c r="E795" s="352">
        <v>0</v>
      </c>
      <c r="F795" s="352">
        <v>0</v>
      </c>
      <c r="G795" s="352">
        <v>0</v>
      </c>
      <c r="H795" s="267">
        <v>0</v>
      </c>
      <c r="I795" s="267">
        <v>0</v>
      </c>
      <c r="J795" s="352">
        <v>0</v>
      </c>
      <c r="K795" s="353" t="s">
        <v>17215</v>
      </c>
      <c r="L795" s="267">
        <v>0</v>
      </c>
      <c r="M795" s="267">
        <v>0</v>
      </c>
      <c r="N795" s="352">
        <v>0</v>
      </c>
      <c r="O795" s="353" t="s">
        <v>17215</v>
      </c>
    </row>
    <row r="796" spans="1:15" s="189" customFormat="1" ht="14.45" customHeight="1" x14ac:dyDescent="0.2">
      <c r="A796" s="361" t="s">
        <v>15160</v>
      </c>
      <c r="B796" s="351" t="s">
        <v>15160</v>
      </c>
      <c r="C796" s="267">
        <v>0</v>
      </c>
      <c r="D796" s="267">
        <v>0</v>
      </c>
      <c r="E796" s="352">
        <v>0</v>
      </c>
      <c r="F796" s="352">
        <v>0</v>
      </c>
      <c r="G796" s="352">
        <v>0</v>
      </c>
      <c r="H796" s="267">
        <v>0</v>
      </c>
      <c r="I796" s="267">
        <v>0</v>
      </c>
      <c r="J796" s="352">
        <v>0</v>
      </c>
      <c r="K796" s="353" t="s">
        <v>17215</v>
      </c>
      <c r="L796" s="267">
        <v>0</v>
      </c>
      <c r="M796" s="267">
        <v>0</v>
      </c>
      <c r="N796" s="352">
        <v>0</v>
      </c>
      <c r="O796" s="353" t="s">
        <v>17215</v>
      </c>
    </row>
    <row r="797" spans="1:15" s="189" customFormat="1" ht="14.45" customHeight="1" x14ac:dyDescent="0.2">
      <c r="A797" s="361" t="s">
        <v>14024</v>
      </c>
      <c r="B797" s="351" t="s">
        <v>14024</v>
      </c>
      <c r="C797" s="267">
        <v>0</v>
      </c>
      <c r="D797" s="267">
        <v>0</v>
      </c>
      <c r="E797" s="352">
        <v>0</v>
      </c>
      <c r="F797" s="352">
        <v>0</v>
      </c>
      <c r="G797" s="352">
        <v>0</v>
      </c>
      <c r="H797" s="267">
        <v>0</v>
      </c>
      <c r="I797" s="267">
        <v>0</v>
      </c>
      <c r="J797" s="352">
        <v>0</v>
      </c>
      <c r="K797" s="353" t="s">
        <v>17215</v>
      </c>
      <c r="L797" s="267">
        <v>0</v>
      </c>
      <c r="M797" s="267">
        <v>0</v>
      </c>
      <c r="N797" s="352">
        <v>0</v>
      </c>
      <c r="O797" s="353" t="s">
        <v>17215</v>
      </c>
    </row>
    <row r="798" spans="1:15" s="189" customFormat="1" ht="28.7" customHeight="1" x14ac:dyDescent="0.2"/>
  </sheetData>
  <mergeCells count="106">
    <mergeCell ref="A40:A42"/>
    <mergeCell ref="A43:A52"/>
    <mergeCell ref="A55:A59"/>
    <mergeCell ref="A60:A67"/>
    <mergeCell ref="A71:A75"/>
    <mergeCell ref="A76:A87"/>
    <mergeCell ref="A9:B9"/>
    <mergeCell ref="A10:A21"/>
    <mergeCell ref="A22:A29"/>
    <mergeCell ref="A30:A33"/>
    <mergeCell ref="A34:A39"/>
    <mergeCell ref="A136:A143"/>
    <mergeCell ref="A144:A147"/>
    <mergeCell ref="A148:A153"/>
    <mergeCell ref="A154:A155"/>
    <mergeCell ref="A156:A165"/>
    <mergeCell ref="A168:A172"/>
    <mergeCell ref="A89:A101"/>
    <mergeCell ref="A102:A106"/>
    <mergeCell ref="A108:A113"/>
    <mergeCell ref="A120:B120"/>
    <mergeCell ref="A123:B123"/>
    <mergeCell ref="A124:A135"/>
    <mergeCell ref="A233:B233"/>
    <mergeCell ref="A236:B236"/>
    <mergeCell ref="A237:A248"/>
    <mergeCell ref="A249:A256"/>
    <mergeCell ref="A257:A260"/>
    <mergeCell ref="A261:A266"/>
    <mergeCell ref="A173:A180"/>
    <mergeCell ref="A184:A188"/>
    <mergeCell ref="A189:A200"/>
    <mergeCell ref="A202:A214"/>
    <mergeCell ref="A215:A219"/>
    <mergeCell ref="A221:A226"/>
    <mergeCell ref="A316:A328"/>
    <mergeCell ref="A329:A333"/>
    <mergeCell ref="A335:A340"/>
    <mergeCell ref="A347:B347"/>
    <mergeCell ref="A350:B350"/>
    <mergeCell ref="A351:A362"/>
    <mergeCell ref="A267:A269"/>
    <mergeCell ref="A270:A279"/>
    <mergeCell ref="A282:A286"/>
    <mergeCell ref="A287:A294"/>
    <mergeCell ref="A298:A302"/>
    <mergeCell ref="A303:A314"/>
    <mergeCell ref="A400:A407"/>
    <mergeCell ref="A411:A415"/>
    <mergeCell ref="A416:A427"/>
    <mergeCell ref="A429:A441"/>
    <mergeCell ref="A442:A446"/>
    <mergeCell ref="A448:A453"/>
    <mergeCell ref="A363:A370"/>
    <mergeCell ref="A371:A374"/>
    <mergeCell ref="A375:A380"/>
    <mergeCell ref="A381:A382"/>
    <mergeCell ref="A383:A392"/>
    <mergeCell ref="A395:A399"/>
    <mergeCell ref="A494:A495"/>
    <mergeCell ref="A496:A505"/>
    <mergeCell ref="A508:A512"/>
    <mergeCell ref="A513:A520"/>
    <mergeCell ref="A524:A528"/>
    <mergeCell ref="A529:A540"/>
    <mergeCell ref="A460:B460"/>
    <mergeCell ref="A463:B463"/>
    <mergeCell ref="A464:A475"/>
    <mergeCell ref="A476:A483"/>
    <mergeCell ref="A484:A487"/>
    <mergeCell ref="A488:A493"/>
    <mergeCell ref="A597:A600"/>
    <mergeCell ref="A601:A606"/>
    <mergeCell ref="A607:A608"/>
    <mergeCell ref="A609:A618"/>
    <mergeCell ref="A621:A625"/>
    <mergeCell ref="A542:A554"/>
    <mergeCell ref="A555:A559"/>
    <mergeCell ref="A561:A566"/>
    <mergeCell ref="A573:B573"/>
    <mergeCell ref="A576:B576"/>
    <mergeCell ref="A577:A588"/>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0" ma:contentTypeDescription="Crée un document." ma:contentTypeScope="" ma:versionID="6ff3e1ac04af87c64574a7b4cb05509d">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014c721dc390b63e6f89213bdc34f948"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Props1.xml><?xml version="1.0" encoding="utf-8"?>
<ds:datastoreItem xmlns:ds="http://schemas.openxmlformats.org/officeDocument/2006/customXml" ds:itemID="{715471EB-E273-4A1A-9566-EFEAE46737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3.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Corse - Synthèse régionale</vt:lpstr>
      <vt:lpstr>Corse - Détail régional</vt:lpstr>
      <vt:lpstr>Solutions régionales - Détail</vt:lpstr>
      <vt:lpstr>Data</vt:lpstr>
      <vt:lpstr>Data Régions</vt:lpstr>
      <vt:lpstr>Activite_BAL</vt:lpstr>
      <vt:lpstr>activite_BAL_compil</vt:lpstr>
      <vt:lpstr>'ES - Détail'!Criteres</vt:lpstr>
      <vt:lpstr>'Corse - Synthèse régionale'!Impression_des_titres</vt:lpstr>
      <vt:lpstr>Définitions!Impression_des_titres</vt:lpstr>
      <vt:lpstr>'Suivi Général'!Impression_des_titres</vt:lpstr>
      <vt:lpstr>'Activité par opérateur'!Zone_d_impression</vt:lpstr>
      <vt:lpstr>'Corse - Détail régional'!Zone_d_impression</vt:lpstr>
      <vt:lpstr>'Corse - Synthèse régionale'!Zone_d_impression</vt:lpstr>
      <vt:lpstr>Définitions!Zone_d_impression</vt:lpstr>
      <vt:lpstr>'ES - Analyse'!Zone_d_impression</vt:lpstr>
      <vt:lpstr>'ES - Détail'!Zone_d_impression</vt:lpstr>
      <vt:lpstr>'LBM - Analyse'!Zone_d_impression</vt:lpstr>
      <vt:lpstr>'LBM - Détail'!Zone_d_impression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Julien RENIER</cp:lastModifiedBy>
  <cp:lastPrinted>2021-03-12T08:09:19Z</cp:lastPrinted>
  <dcterms:created xsi:type="dcterms:W3CDTF">2020-03-26T14:31:55Z</dcterms:created>
  <dcterms:modified xsi:type="dcterms:W3CDTF">2024-02-19T09:47:38Z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ies>
</file>